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50DA1A52-BBAB-490D-9891-10CB3A69A82E}" xr6:coauthVersionLast="47" xr6:coauthVersionMax="47" xr10:uidLastSave="{00000000-0000-0000-0000-000000000000}"/>
  <bookViews>
    <workbookView xWindow="28680" yWindow="-120" windowWidth="29040" windowHeight="15720" activeTab="1" xr2:uid="{AA1EB215-DDDA-4680-A0CC-FC08858CB08D}"/>
  </bookViews>
  <sheets>
    <sheet name="SubSector Analysis" sheetId="3" r:id="rId1"/>
    <sheet name="Nifty 750 Analysis" sheetId="2" r:id="rId2"/>
    <sheet name="Price_Filter_26_09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9" i="3" l="1"/>
  <c r="H19" i="3" s="1"/>
  <c r="B22" i="3"/>
  <c r="B18" i="3"/>
  <c r="B11" i="3"/>
  <c r="D11" i="3" s="1"/>
  <c r="B25" i="3"/>
  <c r="P25" i="3" s="1"/>
  <c r="B10" i="3"/>
  <c r="F10" i="3" s="1"/>
  <c r="B89" i="3"/>
  <c r="F89" i="3" s="1"/>
  <c r="B47" i="3"/>
  <c r="E47" i="3" s="1"/>
  <c r="B26" i="3"/>
  <c r="E26" i="3" s="1"/>
  <c r="B46" i="3"/>
  <c r="B71" i="3"/>
  <c r="G71" i="3" s="1"/>
  <c r="B23" i="3"/>
  <c r="P23" i="3" s="1"/>
  <c r="B61" i="3"/>
  <c r="G61" i="3" s="1"/>
  <c r="B51" i="3"/>
  <c r="B2" i="3"/>
  <c r="B75" i="3"/>
  <c r="D75" i="3" s="1"/>
  <c r="B38" i="3"/>
  <c r="E38" i="3" s="1"/>
  <c r="B36" i="3"/>
  <c r="D36" i="3" s="1"/>
  <c r="B24" i="3"/>
  <c r="G24" i="3" s="1"/>
  <c r="B85" i="3"/>
  <c r="E85" i="3" s="1"/>
  <c r="B27" i="3"/>
  <c r="E27" i="3" s="1"/>
  <c r="B33" i="3"/>
  <c r="F33" i="3" s="1"/>
  <c r="B88" i="3"/>
  <c r="B101" i="3"/>
  <c r="H101" i="3" s="1"/>
  <c r="B29" i="3"/>
  <c r="E29" i="3" s="1"/>
  <c r="B83" i="3"/>
  <c r="B41" i="3"/>
  <c r="B28" i="3"/>
  <c r="H28" i="3" s="1"/>
  <c r="B30" i="3"/>
  <c r="F30" i="3" s="1"/>
  <c r="B106" i="3"/>
  <c r="F106" i="3" s="1"/>
  <c r="B43" i="3"/>
  <c r="F43" i="3" s="1"/>
  <c r="B4" i="3"/>
  <c r="G4" i="3" s="1"/>
  <c r="B6" i="3"/>
  <c r="E6" i="3" s="1"/>
  <c r="B66" i="3"/>
  <c r="F66" i="3" s="1"/>
  <c r="B82" i="3"/>
  <c r="G82" i="3" s="1"/>
  <c r="B58" i="3"/>
  <c r="F58" i="3" s="1"/>
  <c r="B90" i="3"/>
  <c r="E90" i="3" s="1"/>
  <c r="B96" i="3"/>
  <c r="B73" i="3"/>
  <c r="B5" i="3"/>
  <c r="D5" i="3" s="1"/>
  <c r="B68" i="3"/>
  <c r="E68" i="3" s="1"/>
  <c r="B67" i="3"/>
  <c r="F67" i="3" s="1"/>
  <c r="B91" i="3"/>
  <c r="F91" i="3" s="1"/>
  <c r="B55" i="3"/>
  <c r="F55" i="3" s="1"/>
  <c r="B72" i="3"/>
  <c r="E72" i="3" s="1"/>
  <c r="B94" i="3"/>
  <c r="B78" i="3"/>
  <c r="G78" i="3" s="1"/>
  <c r="B92" i="3"/>
  <c r="D92" i="3" s="1"/>
  <c r="B54" i="3"/>
  <c r="E54" i="3" s="1"/>
  <c r="B95" i="3"/>
  <c r="B37" i="3"/>
  <c r="B49" i="3"/>
  <c r="G49" i="3" s="1"/>
  <c r="B69" i="3"/>
  <c r="F69" i="3" s="1"/>
  <c r="B20" i="3"/>
  <c r="F20" i="3" s="1"/>
  <c r="B31" i="3"/>
  <c r="E31" i="3" s="1"/>
  <c r="B12" i="3"/>
  <c r="E12" i="3" s="1"/>
  <c r="B42" i="3"/>
  <c r="E42" i="3" s="1"/>
  <c r="B84" i="3"/>
  <c r="B70" i="3"/>
  <c r="B7" i="3"/>
  <c r="H7" i="3" s="1"/>
  <c r="B21" i="3"/>
  <c r="E21" i="3" s="1"/>
  <c r="B32" i="3"/>
  <c r="B110" i="3"/>
  <c r="B109" i="3"/>
  <c r="D109" i="3" s="1"/>
  <c r="B76" i="3"/>
  <c r="D76" i="3" s="1"/>
  <c r="B62" i="3"/>
  <c r="D62" i="3" s="1"/>
  <c r="B102" i="3"/>
  <c r="E102" i="3" s="1"/>
  <c r="B3" i="3"/>
  <c r="G3" i="3" s="1"/>
  <c r="B112" i="3"/>
  <c r="F112" i="3" s="1"/>
  <c r="B86" i="3"/>
  <c r="B8" i="3"/>
  <c r="G8" i="3" s="1"/>
  <c r="B15" i="3"/>
  <c r="D15" i="3" s="1"/>
  <c r="B77" i="3"/>
  <c r="E77" i="3" s="1"/>
  <c r="B40" i="3"/>
  <c r="B44" i="3"/>
  <c r="B81" i="3"/>
  <c r="D81" i="3" s="1"/>
  <c r="B52" i="3"/>
  <c r="H52" i="3" s="1"/>
  <c r="B98" i="3"/>
  <c r="G98" i="3" s="1"/>
  <c r="B63" i="3"/>
  <c r="G63" i="3" s="1"/>
  <c r="B108" i="3"/>
  <c r="G108" i="3" s="1"/>
  <c r="B35" i="3"/>
  <c r="F35" i="3" s="1"/>
  <c r="B34" i="3"/>
  <c r="B97" i="3"/>
  <c r="G97" i="3" s="1"/>
  <c r="B79" i="3"/>
  <c r="G79" i="3" s="1"/>
  <c r="B53" i="3"/>
  <c r="H53" i="3" s="1"/>
  <c r="B16" i="3"/>
  <c r="B39" i="3"/>
  <c r="B107" i="3"/>
  <c r="G107" i="3" s="1"/>
  <c r="B14" i="3"/>
  <c r="D14" i="3" s="1"/>
  <c r="B59" i="3"/>
  <c r="D59" i="3" s="1"/>
  <c r="B65" i="3"/>
  <c r="E65" i="3" s="1"/>
  <c r="B93" i="3"/>
  <c r="F93" i="3" s="1"/>
  <c r="B80" i="3"/>
  <c r="F80" i="3" s="1"/>
  <c r="B13" i="3"/>
  <c r="B103" i="3"/>
  <c r="B45" i="3"/>
  <c r="D45" i="3" s="1"/>
  <c r="B113" i="3"/>
  <c r="E113" i="3" s="1"/>
  <c r="B17" i="3"/>
  <c r="B56" i="3"/>
  <c r="B48" i="3"/>
  <c r="D48" i="3" s="1"/>
  <c r="B114" i="3"/>
  <c r="E114" i="3" s="1"/>
  <c r="B87" i="3"/>
  <c r="D87" i="3" s="1"/>
  <c r="B64" i="3"/>
  <c r="E64" i="3" s="1"/>
  <c r="B60" i="3"/>
  <c r="G60" i="3" s="1"/>
  <c r="B50" i="3"/>
  <c r="F50" i="3" s="1"/>
  <c r="B57" i="3"/>
  <c r="B115" i="3"/>
  <c r="G115" i="3" s="1"/>
  <c r="B104" i="3"/>
  <c r="H104" i="3" s="1"/>
  <c r="B117" i="3"/>
  <c r="H117" i="3" s="1"/>
  <c r="B74" i="3"/>
  <c r="B99" i="3"/>
  <c r="B118" i="3"/>
  <c r="D118" i="3" s="1"/>
  <c r="B9" i="3"/>
  <c r="E9" i="3" s="1"/>
  <c r="B111" i="3"/>
  <c r="G111" i="3" s="1"/>
  <c r="B119" i="3"/>
  <c r="G119" i="3" s="1"/>
  <c r="B120" i="3"/>
  <c r="G120" i="3" s="1"/>
  <c r="B100" i="3"/>
  <c r="F100" i="3" s="1"/>
  <c r="B116" i="3"/>
  <c r="B121" i="3"/>
  <c r="G121" i="3" s="1"/>
  <c r="B105" i="3"/>
  <c r="G105" i="3" s="1"/>
  <c r="B122" i="3"/>
  <c r="I122" i="3" s="1"/>
  <c r="AQ606" i="2"/>
  <c r="AQ618" i="2"/>
  <c r="AQ586" i="2"/>
  <c r="AQ75" i="2"/>
  <c r="AQ317" i="2"/>
  <c r="AQ506" i="2"/>
  <c r="AQ442" i="2"/>
  <c r="AQ521" i="2"/>
  <c r="AQ366" i="2"/>
  <c r="AQ491" i="2"/>
  <c r="AQ405" i="2"/>
  <c r="AQ474" i="2"/>
  <c r="AQ667" i="2"/>
  <c r="AQ248" i="2"/>
  <c r="AQ128" i="2"/>
  <c r="AQ471" i="2"/>
  <c r="AQ420" i="2"/>
  <c r="AQ43" i="2"/>
  <c r="AQ677" i="2"/>
  <c r="AQ369" i="2"/>
  <c r="AQ338" i="2"/>
  <c r="AQ493" i="2"/>
  <c r="AQ57" i="2"/>
  <c r="AQ358" i="2"/>
  <c r="AQ146" i="2"/>
  <c r="AQ497" i="2"/>
  <c r="AQ550" i="2"/>
  <c r="AQ319" i="2"/>
  <c r="AQ323" i="2"/>
  <c r="AQ533" i="2"/>
  <c r="AQ648" i="2"/>
  <c r="AQ260" i="2"/>
  <c r="AQ73" i="2"/>
  <c r="AQ610" i="2"/>
  <c r="AQ4" i="2"/>
  <c r="AQ600" i="2"/>
  <c r="AQ157" i="2"/>
  <c r="AQ96" i="2"/>
  <c r="AQ100" i="2"/>
  <c r="AQ447" i="2"/>
  <c r="AQ352" i="2"/>
  <c r="AQ318" i="2"/>
  <c r="AQ531" i="2"/>
  <c r="AQ191" i="2"/>
  <c r="AQ53" i="2"/>
  <c r="AQ574" i="2"/>
  <c r="AQ218" i="2"/>
  <c r="AQ238" i="2"/>
  <c r="AQ112" i="2"/>
  <c r="AQ362" i="2"/>
  <c r="AQ131" i="2"/>
  <c r="AQ376" i="2"/>
  <c r="AQ577" i="2"/>
  <c r="AQ98" i="2"/>
  <c r="AQ557" i="2"/>
  <c r="AQ334" i="2"/>
  <c r="AQ143" i="2"/>
  <c r="AQ502" i="2"/>
  <c r="AQ623" i="2"/>
  <c r="AQ468" i="2"/>
  <c r="AQ195" i="2"/>
  <c r="AQ222" i="2"/>
  <c r="AQ390" i="2"/>
  <c r="AQ116" i="2"/>
  <c r="AQ339" i="2"/>
  <c r="AQ435" i="2"/>
  <c r="AQ153" i="2"/>
  <c r="AQ363" i="2"/>
  <c r="AQ183" i="2"/>
  <c r="AQ269" i="2"/>
  <c r="AQ80" i="2"/>
  <c r="AQ342" i="2"/>
  <c r="AQ85" i="2"/>
  <c r="AQ179" i="2"/>
  <c r="AQ459" i="2"/>
  <c r="AQ482" i="2"/>
  <c r="AQ350" i="2"/>
  <c r="AQ631" i="2"/>
  <c r="AQ192" i="2"/>
  <c r="AQ276" i="2"/>
  <c r="AQ481" i="2"/>
  <c r="AQ216" i="2"/>
  <c r="AQ454" i="2"/>
  <c r="AQ88" i="2"/>
  <c r="AQ182" i="2"/>
  <c r="AQ653" i="2"/>
  <c r="AQ463" i="2"/>
  <c r="AQ590" i="2"/>
  <c r="AQ303" i="2"/>
  <c r="AQ6" i="2"/>
  <c r="AQ615" i="2"/>
  <c r="AQ460" i="2"/>
  <c r="AQ188" i="2"/>
  <c r="AQ8" i="2"/>
  <c r="AQ433" i="2"/>
  <c r="AQ368" i="2"/>
  <c r="AQ102" i="2"/>
  <c r="AQ95" i="2"/>
  <c r="AQ287" i="2"/>
  <c r="AQ246" i="2"/>
  <c r="AQ437" i="2"/>
  <c r="AQ265" i="2"/>
  <c r="AQ251" i="2"/>
  <c r="AQ161" i="2"/>
  <c r="AQ176" i="2"/>
  <c r="AQ365" i="2"/>
  <c r="AQ152" i="2"/>
  <c r="AQ283" i="2"/>
  <c r="AQ144" i="2"/>
  <c r="AQ154" i="2"/>
  <c r="AQ211" i="2"/>
  <c r="AQ449" i="2"/>
  <c r="AQ360" i="2"/>
  <c r="AQ485" i="2"/>
  <c r="AQ709" i="2"/>
  <c r="AQ267" i="2"/>
  <c r="AQ204" i="2"/>
  <c r="AQ90" i="2"/>
  <c r="AQ81" i="2"/>
  <c r="AQ478" i="2"/>
  <c r="AQ162" i="2"/>
  <c r="AQ184" i="2"/>
  <c r="AQ661" i="2"/>
  <c r="AQ27" i="2"/>
  <c r="AQ40" i="2"/>
  <c r="AQ138" i="2"/>
  <c r="AQ345" i="2"/>
  <c r="AQ382" i="2"/>
  <c r="AQ44" i="2"/>
  <c r="AQ194" i="2"/>
  <c r="AQ688" i="2"/>
  <c r="AQ336" i="2"/>
  <c r="AQ11" i="2"/>
  <c r="AQ223" i="2"/>
  <c r="AQ696" i="2"/>
  <c r="AQ605" i="2"/>
  <c r="AQ728" i="2"/>
  <c r="AQ391" i="2"/>
  <c r="AQ674" i="2"/>
  <c r="AQ517" i="2"/>
  <c r="AQ272" i="2"/>
  <c r="AQ227" i="2"/>
  <c r="AQ297" i="2"/>
  <c r="AQ244" i="2"/>
  <c r="AQ229" i="2"/>
  <c r="AQ427" i="2"/>
  <c r="AQ315" i="2"/>
  <c r="AQ325" i="2"/>
  <c r="AQ70" i="2"/>
  <c r="AQ108" i="2"/>
  <c r="AQ254" i="2"/>
  <c r="AQ92" i="2"/>
  <c r="AQ580" i="2"/>
  <c r="AQ374" i="2"/>
  <c r="AQ298" i="2"/>
  <c r="AQ149" i="2"/>
  <c r="AQ554" i="2"/>
  <c r="AQ309" i="2"/>
  <c r="AQ159" i="2"/>
  <c r="AQ498" i="2"/>
  <c r="AQ501" i="2"/>
  <c r="AQ494" i="2"/>
  <c r="AQ647" i="2"/>
  <c r="AQ529" i="2"/>
  <c r="AQ519" i="2"/>
  <c r="AQ525" i="2"/>
  <c r="AQ19" i="2"/>
  <c r="AQ428" i="2"/>
  <c r="AQ305" i="2"/>
  <c r="AQ655" i="2"/>
  <c r="AQ555" i="2"/>
  <c r="AQ608" i="2"/>
  <c r="AQ664" i="2"/>
  <c r="AQ720" i="2"/>
  <c r="AQ480" i="2"/>
  <c r="AQ25" i="2"/>
  <c r="AQ395" i="2"/>
  <c r="AQ612" i="2"/>
  <c r="AQ258" i="2"/>
  <c r="AQ620" i="2"/>
  <c r="AQ200" i="2"/>
  <c r="AQ45" i="2"/>
  <c r="AQ174" i="2"/>
  <c r="AQ307" i="2"/>
  <c r="AQ101" i="2"/>
  <c r="AQ584" i="2"/>
  <c r="AQ284" i="2"/>
  <c r="AQ324" i="2"/>
  <c r="AQ642" i="2"/>
  <c r="AQ544" i="2"/>
  <c r="AQ213" i="2"/>
  <c r="AQ135" i="2"/>
  <c r="AQ440" i="2"/>
  <c r="AQ239" i="2"/>
  <c r="AQ462" i="2"/>
  <c r="AQ33" i="2"/>
  <c r="AQ617" i="2"/>
  <c r="AQ665" i="2"/>
  <c r="AQ511" i="2"/>
  <c r="AQ14" i="2"/>
  <c r="AQ396" i="2"/>
  <c r="AQ652" i="2"/>
  <c r="AQ31" i="2"/>
  <c r="AQ522" i="2"/>
  <c r="AQ261" i="2"/>
  <c r="AQ197" i="2"/>
  <c r="AQ408" i="2"/>
  <c r="AQ599" i="2"/>
  <c r="AQ436" i="2"/>
  <c r="AQ576" i="2"/>
  <c r="AQ103" i="2"/>
  <c r="AQ523" i="2"/>
  <c r="AQ107" i="2"/>
  <c r="AQ403" i="2"/>
  <c r="AQ524" i="2"/>
  <c r="AQ97" i="2"/>
  <c r="AQ167" i="2"/>
  <c r="AQ66" i="2"/>
  <c r="AQ67" i="2"/>
  <c r="AQ419" i="2"/>
  <c r="AQ445" i="2"/>
  <c r="AQ518" i="2"/>
  <c r="AQ126" i="2"/>
  <c r="AQ125" i="2"/>
  <c r="AQ193" i="2"/>
  <c r="AQ429" i="2"/>
  <c r="AQ169" i="2"/>
  <c r="AQ299" i="2"/>
  <c r="AQ13" i="2"/>
  <c r="AQ434" i="2"/>
  <c r="AQ252" i="2"/>
  <c r="AQ731" i="2"/>
  <c r="AQ279" i="2"/>
  <c r="AQ666" i="2"/>
  <c r="AQ448" i="2"/>
  <c r="AQ492" i="2"/>
  <c r="AQ148" i="2"/>
  <c r="AQ145" i="2"/>
  <c r="AQ418" i="2"/>
  <c r="AQ592" i="2"/>
  <c r="AQ330" i="2"/>
  <c r="AQ175" i="2"/>
  <c r="AQ379" i="2"/>
  <c r="AQ694" i="2"/>
  <c r="AQ313" i="2"/>
  <c r="AQ60" i="2"/>
  <c r="AQ9" i="2"/>
  <c r="AQ300" i="2"/>
  <c r="AQ443" i="2"/>
  <c r="AQ714" i="2"/>
  <c r="AQ7" i="2"/>
  <c r="AQ535" i="2"/>
  <c r="AQ20" i="2"/>
  <c r="AQ361" i="2"/>
  <c r="AQ573" i="2"/>
  <c r="AQ87" i="2"/>
  <c r="AQ532" i="2"/>
  <c r="AQ691" i="2"/>
  <c r="AQ69" i="2"/>
  <c r="AQ76" i="2"/>
  <c r="AQ51" i="2"/>
  <c r="AQ163" i="2"/>
  <c r="AQ74" i="2"/>
  <c r="AQ439" i="2"/>
  <c r="AQ392" i="2"/>
  <c r="AQ41" i="2"/>
  <c r="AQ483" i="2"/>
  <c r="AQ401" i="2"/>
  <c r="AQ212" i="2"/>
  <c r="AQ575" i="2"/>
  <c r="AQ347" i="2"/>
  <c r="AQ558" i="2"/>
  <c r="AQ387" i="2"/>
  <c r="AQ344" i="2"/>
  <c r="AQ393" i="2"/>
  <c r="AQ421" i="2"/>
  <c r="AQ83" i="2"/>
  <c r="AQ394" i="2"/>
  <c r="AQ675" i="2"/>
  <c r="AQ438" i="2"/>
  <c r="AQ452" i="2"/>
  <c r="AQ409" i="2"/>
  <c r="AQ196" i="2"/>
  <c r="AQ52" i="2"/>
  <c r="AQ220" i="2"/>
  <c r="AQ104" i="2"/>
  <c r="AQ277" i="2"/>
  <c r="AQ500" i="2"/>
  <c r="AQ609" i="2"/>
  <c r="AQ3" i="2"/>
  <c r="AQ282" i="2"/>
  <c r="AQ693" i="2"/>
  <c r="AQ180" i="2"/>
  <c r="AQ601" i="2"/>
  <c r="AQ132" i="2"/>
  <c r="AQ465" i="2"/>
  <c r="AQ266" i="2"/>
  <c r="AQ177" i="2"/>
  <c r="AQ516" i="2"/>
  <c r="AQ166" i="2"/>
  <c r="AQ367" i="2"/>
  <c r="AQ39" i="2"/>
  <c r="AQ581" i="2"/>
  <c r="AQ381" i="2"/>
  <c r="AQ456" i="2"/>
  <c r="AQ142" i="2"/>
  <c r="AQ93" i="2"/>
  <c r="AQ165" i="2"/>
  <c r="AQ286" i="2"/>
  <c r="AQ527" i="2"/>
  <c r="AQ105" i="2"/>
  <c r="AQ210" i="2"/>
  <c r="AQ290" i="2"/>
  <c r="AQ249" i="2"/>
  <c r="AQ598" i="2"/>
  <c r="AQ89" i="2"/>
  <c r="AQ236" i="2"/>
  <c r="AQ289" i="2"/>
  <c r="AQ335" i="2"/>
  <c r="AQ541" i="2"/>
  <c r="AQ355" i="2"/>
  <c r="AQ139" i="2"/>
  <c r="AQ77" i="2"/>
  <c r="AQ332" i="2"/>
  <c r="AQ707" i="2"/>
  <c r="AQ402" i="2"/>
  <c r="AQ181" i="2"/>
  <c r="AQ388" i="2"/>
  <c r="AQ488" i="2"/>
  <c r="AQ22" i="2"/>
  <c r="AQ224" i="2"/>
  <c r="AQ708" i="2"/>
  <c r="AQ123" i="2"/>
  <c r="AQ245" i="2"/>
  <c r="AQ306" i="2"/>
  <c r="AQ30" i="2"/>
  <c r="AQ455" i="2"/>
  <c r="AQ630" i="2"/>
  <c r="AQ295" i="2"/>
  <c r="AQ189" i="2"/>
  <c r="AQ490" i="2"/>
  <c r="AQ587" i="2"/>
  <c r="AQ150" i="2"/>
  <c r="AQ320" i="2"/>
  <c r="AQ113" i="2"/>
  <c r="AQ280" i="2"/>
  <c r="AQ86" i="2"/>
  <c r="AQ82" i="2"/>
  <c r="AQ12" i="2"/>
  <c r="AQ28" i="2"/>
  <c r="AQ301" i="2"/>
  <c r="AQ340" i="2"/>
  <c r="AQ172" i="2"/>
  <c r="AQ727" i="2"/>
  <c r="AQ111" i="2"/>
  <c r="AQ548" i="2"/>
  <c r="AQ660" i="2"/>
  <c r="AQ178" i="2"/>
  <c r="AQ78" i="2"/>
  <c r="AQ565" i="2"/>
  <c r="AQ2" i="2"/>
  <c r="AQ354" i="2"/>
  <c r="AQ58" i="2"/>
  <c r="AQ578" i="2"/>
  <c r="AQ508" i="2"/>
  <c r="AQ214" i="2"/>
  <c r="AQ250" i="2"/>
  <c r="AQ702" i="2"/>
  <c r="AQ495" i="2"/>
  <c r="AQ262" i="2"/>
  <c r="AQ46" i="2"/>
  <c r="AQ5" i="2"/>
  <c r="AQ589" i="2"/>
  <c r="AQ564" i="2"/>
  <c r="AQ10" i="2"/>
  <c r="AQ585" i="2"/>
  <c r="AQ120" i="2"/>
  <c r="AQ232" i="2"/>
  <c r="AQ712" i="2"/>
  <c r="AQ68" i="2"/>
  <c r="AQ628" i="2"/>
  <c r="AQ545" i="2"/>
  <c r="AQ155" i="2"/>
  <c r="AQ607" i="2"/>
  <c r="AQ137" i="2"/>
  <c r="AQ457" i="2"/>
  <c r="AQ308" i="2"/>
  <c r="AQ487" i="2"/>
  <c r="AQ292" i="2"/>
  <c r="AQ15" i="2"/>
  <c r="AQ230" i="2"/>
  <c r="AQ359" i="2"/>
  <c r="AQ59" i="2"/>
  <c r="AQ231" i="2"/>
  <c r="AQ530" i="2"/>
  <c r="AQ147" i="2"/>
  <c r="AQ268" i="2"/>
  <c r="AQ424" i="2"/>
  <c r="AQ503" i="2"/>
  <c r="AQ32" i="2"/>
  <c r="AQ54" i="2"/>
  <c r="AQ678" i="2"/>
  <c r="AQ26" i="2"/>
  <c r="AQ311" i="2"/>
  <c r="AQ537" i="2"/>
  <c r="AQ168" i="2"/>
  <c r="AQ219" i="2"/>
  <c r="AQ337" i="2"/>
  <c r="AQ136" i="2"/>
  <c r="AQ79" i="2"/>
  <c r="AQ627" i="2"/>
  <c r="AQ170" i="2"/>
  <c r="AQ348" i="2"/>
  <c r="AQ16" i="2"/>
  <c r="AQ118" i="2"/>
  <c r="AQ538" i="2"/>
  <c r="AQ18" i="2"/>
  <c r="AQ285" i="2"/>
  <c r="AQ278" i="2"/>
  <c r="AQ255" i="2"/>
  <c r="AQ451" i="2"/>
  <c r="AQ36" i="2"/>
  <c r="AQ583" i="2"/>
  <c r="AQ412" i="2"/>
  <c r="AQ569" i="2"/>
  <c r="AQ115" i="2"/>
  <c r="AQ185" i="2"/>
  <c r="AQ263" i="2"/>
  <c r="AQ65" i="2"/>
  <c r="AQ273" i="2"/>
  <c r="AQ329" i="2"/>
  <c r="AQ91" i="2"/>
  <c r="AQ740" i="2"/>
  <c r="AQ226" i="2"/>
  <c r="AQ321" i="2"/>
  <c r="AQ673" i="2"/>
  <c r="AQ596" i="2"/>
  <c r="AQ692" i="2"/>
  <c r="AQ515" i="2"/>
  <c r="AQ62" i="2"/>
  <c r="AQ158" i="2"/>
  <c r="AQ310" i="2"/>
  <c r="AQ588" i="2"/>
  <c r="AQ253" i="2"/>
  <c r="AQ539" i="2"/>
  <c r="AQ650" i="2"/>
  <c r="AQ415" i="2"/>
  <c r="AQ47" i="2"/>
  <c r="AQ637" i="2"/>
  <c r="AQ63" i="2"/>
  <c r="AQ686" i="2"/>
  <c r="AQ314" i="2"/>
  <c r="AQ570" i="2"/>
  <c r="AQ106" i="2"/>
  <c r="AQ561" i="2"/>
  <c r="AQ640" i="2"/>
  <c r="AQ726" i="2"/>
  <c r="AQ274" i="2"/>
  <c r="AQ383" i="2"/>
  <c r="AQ296" i="2"/>
  <c r="AQ528" i="2"/>
  <c r="AQ94" i="2"/>
  <c r="AQ371" i="2"/>
  <c r="AQ375" i="2"/>
  <c r="AQ247" i="2"/>
  <c r="AQ654" i="2"/>
  <c r="AQ221" i="2"/>
  <c r="AQ50" i="2"/>
  <c r="AQ534" i="2"/>
  <c r="AQ208" i="2"/>
  <c r="AQ151" i="2"/>
  <c r="AQ641" i="2"/>
  <c r="AQ201" i="2"/>
  <c r="AQ446" i="2"/>
  <c r="AQ430" i="2"/>
  <c r="AQ407" i="2"/>
  <c r="AQ552" i="2"/>
  <c r="AQ417" i="2"/>
  <c r="AQ341" i="2"/>
  <c r="AQ377" i="2"/>
  <c r="AQ546" i="2"/>
  <c r="AQ121" i="2"/>
  <c r="AQ198" i="2"/>
  <c r="AQ275" i="2"/>
  <c r="AQ141" i="2"/>
  <c r="AQ543" i="2"/>
  <c r="AQ71" i="2"/>
  <c r="AQ472" i="2"/>
  <c r="AQ29" i="2"/>
  <c r="AQ426" i="2"/>
  <c r="AQ140" i="2"/>
  <c r="AQ710" i="2"/>
  <c r="AQ259" i="2"/>
  <c r="AQ42" i="2"/>
  <c r="AQ736" i="2"/>
  <c r="AQ566" i="2"/>
  <c r="AQ326" i="2"/>
  <c r="AQ595" i="2"/>
  <c r="AQ671" i="2"/>
  <c r="AQ333" i="2"/>
  <c r="AQ542" i="2"/>
  <c r="AQ715" i="2"/>
  <c r="AQ467" i="2"/>
  <c r="AQ133" i="2"/>
  <c r="AQ461" i="2"/>
  <c r="AQ56" i="2"/>
  <c r="AQ228" i="2"/>
  <c r="AQ21" i="2"/>
  <c r="AQ207" i="2"/>
  <c r="AQ453" i="2"/>
  <c r="AQ35" i="2"/>
  <c r="AQ422" i="2"/>
  <c r="AQ23" i="2"/>
  <c r="AQ676" i="2"/>
  <c r="AQ288" i="2"/>
  <c r="AQ134" i="2"/>
  <c r="AQ17" i="2"/>
  <c r="AQ624" i="2"/>
  <c r="AQ526" i="2"/>
  <c r="AQ413" i="2"/>
  <c r="AQ49" i="2"/>
  <c r="AQ466" i="2"/>
  <c r="AQ512" i="2"/>
  <c r="AQ357" i="2"/>
  <c r="AQ48" i="2"/>
  <c r="AQ551" i="2"/>
  <c r="AQ406" i="2"/>
  <c r="AQ549" i="2"/>
  <c r="AQ486" i="2"/>
  <c r="AQ351" i="2"/>
  <c r="AQ514" i="2"/>
  <c r="AQ568" i="2"/>
  <c r="AQ504" i="2"/>
  <c r="AQ591" i="2"/>
  <c r="AQ735" i="2"/>
  <c r="AQ190" i="2"/>
  <c r="AQ509" i="2"/>
  <c r="AQ64" i="2"/>
  <c r="AQ732" i="2"/>
  <c r="AQ127" i="2"/>
  <c r="AQ670" i="2"/>
  <c r="AQ164" i="2"/>
  <c r="AQ130" i="2"/>
  <c r="AQ505" i="2"/>
  <c r="AQ737" i="2"/>
  <c r="AQ613" i="2"/>
  <c r="AQ291" i="2"/>
  <c r="AQ634" i="2"/>
  <c r="AQ659" i="2"/>
  <c r="AQ256" i="2"/>
  <c r="AQ61" i="2"/>
  <c r="AQ629" i="2"/>
  <c r="AQ507" i="2"/>
  <c r="AQ34" i="2"/>
  <c r="AQ199" i="2"/>
  <c r="AQ625" i="2"/>
  <c r="AQ281" i="2"/>
  <c r="AQ235" i="2"/>
  <c r="AQ458" i="2"/>
  <c r="AQ638" i="2"/>
  <c r="AQ484" i="2"/>
  <c r="AQ378" i="2"/>
  <c r="AQ657" i="2"/>
  <c r="AQ38" i="2"/>
  <c r="AQ356" i="2"/>
  <c r="AQ404" i="2"/>
  <c r="AQ304" i="2"/>
  <c r="AQ464" i="2"/>
  <c r="AQ723" i="2"/>
  <c r="AQ24" i="2"/>
  <c r="AQ122" i="2"/>
  <c r="AQ684" i="2"/>
  <c r="AQ473" i="2"/>
  <c r="AQ129" i="2"/>
  <c r="AQ603" i="2"/>
  <c r="AQ469" i="2"/>
  <c r="AQ556" i="2"/>
  <c r="AQ370" i="2"/>
  <c r="AQ611" i="2"/>
  <c r="AQ264" i="2"/>
  <c r="AQ156" i="2"/>
  <c r="AQ477" i="2"/>
  <c r="AQ237" i="2"/>
  <c r="AQ312" i="2"/>
  <c r="AQ206" i="2"/>
  <c r="AQ84" i="2"/>
  <c r="AQ681" i="2"/>
  <c r="AQ37" i="2"/>
  <c r="AQ706" i="2"/>
  <c r="AQ240" i="2"/>
  <c r="AQ733" i="2"/>
  <c r="AQ593" i="2"/>
  <c r="AQ513" i="2"/>
  <c r="AQ423" i="2"/>
  <c r="AQ55" i="2"/>
  <c r="AQ186" i="2"/>
  <c r="AQ270" i="2"/>
  <c r="AQ109" i="2"/>
  <c r="AQ431" i="2"/>
  <c r="AQ171" i="2"/>
  <c r="AQ124" i="2"/>
  <c r="AQ639" i="2"/>
  <c r="AQ651" i="2"/>
  <c r="AQ572" i="2"/>
  <c r="AQ571" i="2"/>
  <c r="AQ719" i="2"/>
  <c r="AQ410" i="2"/>
  <c r="AQ114" i="2"/>
  <c r="AQ187" i="2"/>
  <c r="AQ734" i="2"/>
  <c r="AQ372" i="2"/>
  <c r="AQ397" i="2"/>
  <c r="AQ346" i="2"/>
  <c r="AQ205" i="2"/>
  <c r="AQ713" i="2"/>
  <c r="AQ411" i="2"/>
  <c r="AQ633" i="2"/>
  <c r="AQ241" i="2"/>
  <c r="AQ567" i="2"/>
  <c r="AQ160" i="2"/>
  <c r="AQ233" i="2"/>
  <c r="AQ680" i="2"/>
  <c r="AQ202" i="2"/>
  <c r="AQ450" i="2"/>
  <c r="AQ294" i="2"/>
  <c r="AQ119" i="2"/>
  <c r="AQ72" i="2"/>
  <c r="AQ701" i="2"/>
  <c r="AQ380" i="2"/>
  <c r="AQ399" i="2"/>
  <c r="AQ645" i="2"/>
  <c r="AQ663" i="2"/>
  <c r="AQ687" i="2"/>
  <c r="AQ725" i="2"/>
  <c r="AQ110" i="2"/>
  <c r="AQ203" i="2"/>
  <c r="AQ614" i="2"/>
  <c r="AQ559" i="2"/>
  <c r="AQ683" i="2"/>
  <c r="AQ644" i="2"/>
  <c r="AQ242" i="2"/>
  <c r="AQ604" i="2"/>
  <c r="AQ622" i="2"/>
  <c r="AQ271" i="2"/>
  <c r="AQ742" i="2"/>
  <c r="AQ400" i="2"/>
  <c r="AQ343" i="2"/>
  <c r="AQ649" i="2"/>
  <c r="AQ432" i="2"/>
  <c r="AQ316" i="2"/>
  <c r="AQ234" i="2"/>
  <c r="AQ646" i="2"/>
  <c r="AQ373" i="2"/>
  <c r="AQ560" i="2"/>
  <c r="AQ173" i="2"/>
  <c r="AQ293" i="2"/>
  <c r="AQ257" i="2"/>
  <c r="AQ602" i="2"/>
  <c r="AQ489" i="2"/>
  <c r="AQ479" i="2"/>
  <c r="AQ685" i="2"/>
  <c r="AQ499" i="2"/>
  <c r="AQ117" i="2"/>
  <c r="AQ322" i="2"/>
  <c r="AQ658" i="2"/>
  <c r="AQ353" i="2"/>
  <c r="AQ99" i="2"/>
  <c r="AQ349" i="2"/>
  <c r="AQ425" i="2"/>
  <c r="AQ520" i="2"/>
  <c r="AQ243" i="2"/>
  <c r="AQ594" i="2"/>
  <c r="AQ398" i="2"/>
  <c r="AQ730" i="2"/>
  <c r="AQ225" i="2"/>
  <c r="AQ540" i="2"/>
  <c r="AQ386" i="2"/>
  <c r="AQ364" i="2"/>
  <c r="AQ679" i="2"/>
  <c r="AQ635" i="2"/>
  <c r="AQ536" i="2"/>
  <c r="AQ209" i="2"/>
  <c r="AQ327" i="2"/>
  <c r="AQ626" i="2"/>
  <c r="AQ302" i="2"/>
  <c r="AQ217" i="2"/>
  <c r="AQ215" i="2"/>
  <c r="AQ328" i="2"/>
  <c r="AQ389" i="2"/>
  <c r="AQ553" i="2"/>
  <c r="AQ475" i="2"/>
  <c r="AQ695" i="2"/>
  <c r="AQ476" i="2"/>
  <c r="AQ579" i="2"/>
  <c r="AQ562" i="2"/>
  <c r="AQ414" i="2"/>
  <c r="AQ385" i="2"/>
  <c r="AQ716" i="2"/>
  <c r="AQ632" i="2"/>
  <c r="AQ699" i="2"/>
  <c r="AQ444" i="2"/>
  <c r="AQ470" i="2"/>
  <c r="AQ597" i="2"/>
  <c r="AQ616" i="2"/>
  <c r="AQ656" i="2"/>
  <c r="AQ416" i="2"/>
  <c r="AQ384" i="2"/>
  <c r="AQ718" i="2"/>
  <c r="AQ621" i="2"/>
  <c r="AQ331" i="2"/>
  <c r="AQ682" i="2"/>
  <c r="AQ662" i="2"/>
  <c r="AQ619" i="2"/>
  <c r="AQ689" i="2"/>
  <c r="AQ510" i="2"/>
  <c r="AQ496" i="2"/>
  <c r="AQ669" i="2"/>
  <c r="AQ582" i="2"/>
  <c r="AQ697" i="2"/>
  <c r="AQ563" i="2"/>
  <c r="AQ741" i="2"/>
  <c r="AQ547" i="2"/>
  <c r="AQ441" i="2"/>
  <c r="AQ704" i="2"/>
  <c r="AQ690" i="2"/>
  <c r="AQ711" i="2"/>
  <c r="AQ738" i="2"/>
  <c r="AQ636" i="2"/>
  <c r="AQ643" i="2"/>
  <c r="AQ724" i="2"/>
  <c r="AQ700" i="2"/>
  <c r="AQ705" i="2"/>
  <c r="AQ698" i="2"/>
  <c r="AQ729" i="2"/>
  <c r="AQ739" i="2"/>
  <c r="AQ722" i="2"/>
  <c r="AQ668" i="2"/>
  <c r="AQ672" i="2"/>
  <c r="AQ703" i="2"/>
  <c r="AQ721" i="2"/>
  <c r="AQ717" i="2"/>
  <c r="U12" i="3"/>
  <c r="U14" i="3"/>
  <c r="U5" i="3"/>
  <c r="U118" i="3"/>
  <c r="U60" i="3"/>
  <c r="U3" i="3"/>
  <c r="U115" i="3"/>
  <c r="U96" i="3"/>
  <c r="U74" i="3"/>
  <c r="U13" i="3"/>
  <c r="U11" i="3"/>
  <c r="U9" i="3"/>
  <c r="U93" i="3"/>
  <c r="U83" i="3"/>
  <c r="U82" i="3"/>
  <c r="U62" i="3"/>
  <c r="U59" i="3"/>
  <c r="U6" i="3"/>
  <c r="U120" i="3"/>
  <c r="U20" i="3"/>
  <c r="U69" i="3"/>
  <c r="AK606" i="2"/>
  <c r="AR606" i="2" s="1"/>
  <c r="AK618" i="2"/>
  <c r="AK586" i="2"/>
  <c r="AK75" i="2"/>
  <c r="AK317" i="2"/>
  <c r="AK506" i="2"/>
  <c r="AK442" i="2"/>
  <c r="AR442" i="2" s="1"/>
  <c r="AK521" i="2"/>
  <c r="AK366" i="2"/>
  <c r="AK491" i="2"/>
  <c r="AR491" i="2" s="1"/>
  <c r="AK405" i="2"/>
  <c r="AK474" i="2"/>
  <c r="AK667" i="2"/>
  <c r="AK248" i="2"/>
  <c r="AK128" i="2"/>
  <c r="AK471" i="2"/>
  <c r="AK420" i="2"/>
  <c r="AK43" i="2"/>
  <c r="AK677" i="2"/>
  <c r="AK369" i="2"/>
  <c r="AR369" i="2" s="1"/>
  <c r="AK338" i="2"/>
  <c r="AR338" i="2" s="1"/>
  <c r="AK493" i="2"/>
  <c r="AR493" i="2" s="1"/>
  <c r="AK57" i="2"/>
  <c r="AK358" i="2"/>
  <c r="AK146" i="2"/>
  <c r="AK497" i="2"/>
  <c r="AK550" i="2"/>
  <c r="AK319" i="2"/>
  <c r="AK323" i="2"/>
  <c r="AR323" i="2" s="1"/>
  <c r="AK533" i="2"/>
  <c r="AK648" i="2"/>
  <c r="AK260" i="2"/>
  <c r="AK73" i="2"/>
  <c r="AR73" i="2" s="1"/>
  <c r="AK610" i="2"/>
  <c r="AK4" i="2"/>
  <c r="AK600" i="2"/>
  <c r="AK157" i="2"/>
  <c r="AR157" i="2" s="1"/>
  <c r="AK96" i="2"/>
  <c r="AR96" i="2" s="1"/>
  <c r="AK100" i="2"/>
  <c r="AK447" i="2"/>
  <c r="AK352" i="2"/>
  <c r="AR352" i="2" s="1"/>
  <c r="AK318" i="2"/>
  <c r="AK531" i="2"/>
  <c r="AK191" i="2"/>
  <c r="AR191" i="2" s="1"/>
  <c r="AK53" i="2"/>
  <c r="AR53" i="2" s="1"/>
  <c r="AK574" i="2"/>
  <c r="AR574" i="2" s="1"/>
  <c r="AK218" i="2"/>
  <c r="AR218" i="2" s="1"/>
  <c r="AK238" i="2"/>
  <c r="C16" i="3" s="1"/>
  <c r="AK112" i="2"/>
  <c r="AK362" i="2"/>
  <c r="AK131" i="2"/>
  <c r="C12" i="3" s="1"/>
  <c r="AK376" i="2"/>
  <c r="AK577" i="2"/>
  <c r="AK98" i="2"/>
  <c r="AK557" i="2"/>
  <c r="AK334" i="2"/>
  <c r="AK143" i="2"/>
  <c r="AR143" i="2" s="1"/>
  <c r="AK502" i="2"/>
  <c r="AK623" i="2"/>
  <c r="AK468" i="2"/>
  <c r="AR468" i="2" s="1"/>
  <c r="AK195" i="2"/>
  <c r="AK222" i="2"/>
  <c r="AR222" i="2" s="1"/>
  <c r="AK390" i="2"/>
  <c r="AK116" i="2"/>
  <c r="AK339" i="2"/>
  <c r="AK435" i="2"/>
  <c r="AK153" i="2"/>
  <c r="AR153" i="2" s="1"/>
  <c r="AK363" i="2"/>
  <c r="AK183" i="2"/>
  <c r="AK269" i="2"/>
  <c r="AK80" i="2"/>
  <c r="AK342" i="2"/>
  <c r="AK85" i="2"/>
  <c r="AK179" i="2"/>
  <c r="AK459" i="2"/>
  <c r="AK482" i="2"/>
  <c r="AR482" i="2" s="1"/>
  <c r="AK350" i="2"/>
  <c r="AK631" i="2"/>
  <c r="AR631" i="2" s="1"/>
  <c r="AK192" i="2"/>
  <c r="AK276" i="2"/>
  <c r="AK481" i="2"/>
  <c r="AK216" i="2"/>
  <c r="AK454" i="2"/>
  <c r="AR454" i="2" s="1"/>
  <c r="AK88" i="2"/>
  <c r="AK182" i="2"/>
  <c r="AK653" i="2"/>
  <c r="AR653" i="2" s="1"/>
  <c r="AK463" i="2"/>
  <c r="AK590" i="2"/>
  <c r="AK303" i="2"/>
  <c r="AK6" i="2"/>
  <c r="AK615" i="2"/>
  <c r="AK460" i="2"/>
  <c r="AR460" i="2" s="1"/>
  <c r="AK188" i="2"/>
  <c r="AK8" i="2"/>
  <c r="AK433" i="2"/>
  <c r="AK368" i="2"/>
  <c r="AR368" i="2" s="1"/>
  <c r="AK102" i="2"/>
  <c r="AK95" i="2"/>
  <c r="AK287" i="2"/>
  <c r="AK246" i="2"/>
  <c r="C14" i="3" s="1"/>
  <c r="AK437" i="2"/>
  <c r="AK265" i="2"/>
  <c r="AK251" i="2"/>
  <c r="AK161" i="2"/>
  <c r="AK176" i="2"/>
  <c r="AK365" i="2"/>
  <c r="AK152" i="2"/>
  <c r="AK283" i="2"/>
  <c r="AK144" i="2"/>
  <c r="AK154" i="2"/>
  <c r="AR154" i="2" s="1"/>
  <c r="AK211" i="2"/>
  <c r="AK449" i="2"/>
  <c r="AR449" i="2" s="1"/>
  <c r="AK360" i="2"/>
  <c r="AK485" i="2"/>
  <c r="AK709" i="2"/>
  <c r="AR709" i="2" s="1"/>
  <c r="AK267" i="2"/>
  <c r="AR267" i="2" s="1"/>
  <c r="AK204" i="2"/>
  <c r="AK90" i="2"/>
  <c r="AK81" i="2"/>
  <c r="C5" i="3" s="1"/>
  <c r="AK478" i="2"/>
  <c r="AK162" i="2"/>
  <c r="AK184" i="2"/>
  <c r="AK661" i="2"/>
  <c r="AR661" i="2" s="1"/>
  <c r="AK27" i="2"/>
  <c r="AR27" i="2" s="1"/>
  <c r="AK40" i="2"/>
  <c r="AK138" i="2"/>
  <c r="AK345" i="2"/>
  <c r="AK382" i="2"/>
  <c r="AK44" i="2"/>
  <c r="AK194" i="2"/>
  <c r="AK688" i="2"/>
  <c r="C121" i="3" s="1"/>
  <c r="AK336" i="2"/>
  <c r="AK11" i="2"/>
  <c r="AK223" i="2"/>
  <c r="AK696" i="2"/>
  <c r="AR696" i="2" s="1"/>
  <c r="AK605" i="2"/>
  <c r="AR605" i="2" s="1"/>
  <c r="AK728" i="2"/>
  <c r="AR728" i="2" s="1"/>
  <c r="AK391" i="2"/>
  <c r="AR391" i="2" s="1"/>
  <c r="AK674" i="2"/>
  <c r="AK517" i="2"/>
  <c r="AR517" i="2" s="1"/>
  <c r="AK272" i="2"/>
  <c r="AR272" i="2" s="1"/>
  <c r="AK227" i="2"/>
  <c r="AK297" i="2"/>
  <c r="AK244" i="2"/>
  <c r="AK229" i="2"/>
  <c r="AK427" i="2"/>
  <c r="AK315" i="2"/>
  <c r="AK325" i="2"/>
  <c r="AR325" i="2" s="1"/>
  <c r="AK70" i="2"/>
  <c r="AK108" i="2"/>
  <c r="AK254" i="2"/>
  <c r="AK92" i="2"/>
  <c r="AK580" i="2"/>
  <c r="AK374" i="2"/>
  <c r="AK298" i="2"/>
  <c r="AK149" i="2"/>
  <c r="AK554" i="2"/>
  <c r="AK309" i="2"/>
  <c r="AR309" i="2" s="1"/>
  <c r="AK159" i="2"/>
  <c r="AK498" i="2"/>
  <c r="AK501" i="2"/>
  <c r="AK494" i="2"/>
  <c r="AR494" i="2" s="1"/>
  <c r="AK647" i="2"/>
  <c r="AK529" i="2"/>
  <c r="AK519" i="2"/>
  <c r="AR519" i="2" s="1"/>
  <c r="AK525" i="2"/>
  <c r="C118" i="3" s="1"/>
  <c r="AK19" i="2"/>
  <c r="AK428" i="2"/>
  <c r="AK305" i="2"/>
  <c r="AK655" i="2"/>
  <c r="AR655" i="2" s="1"/>
  <c r="AK555" i="2"/>
  <c r="AK608" i="2"/>
  <c r="AR608" i="2" s="1"/>
  <c r="AK664" i="2"/>
  <c r="AR664" i="2" s="1"/>
  <c r="AK720" i="2"/>
  <c r="AR720" i="2" s="1"/>
  <c r="AK480" i="2"/>
  <c r="AR480" i="2" s="1"/>
  <c r="AK25" i="2"/>
  <c r="AK395" i="2"/>
  <c r="AR395" i="2" s="1"/>
  <c r="AK612" i="2"/>
  <c r="AR612" i="2" s="1"/>
  <c r="AK258" i="2"/>
  <c r="AR258" i="2" s="1"/>
  <c r="AK620" i="2"/>
  <c r="AK200" i="2"/>
  <c r="AK45" i="2"/>
  <c r="AK174" i="2"/>
  <c r="AK307" i="2"/>
  <c r="AR307" i="2" s="1"/>
  <c r="AK101" i="2"/>
  <c r="AR101" i="2" s="1"/>
  <c r="AK584" i="2"/>
  <c r="AK284" i="2"/>
  <c r="AK324" i="2"/>
  <c r="AK642" i="2"/>
  <c r="AR642" i="2" s="1"/>
  <c r="AK544" i="2"/>
  <c r="AK213" i="2"/>
  <c r="AK135" i="2"/>
  <c r="AK440" i="2"/>
  <c r="AK239" i="2"/>
  <c r="AR239" i="2" s="1"/>
  <c r="AK462" i="2"/>
  <c r="AK33" i="2"/>
  <c r="AK617" i="2"/>
  <c r="AK665" i="2"/>
  <c r="AR665" i="2" s="1"/>
  <c r="AK511" i="2"/>
  <c r="AK14" i="2"/>
  <c r="AK396" i="2"/>
  <c r="C60" i="3" s="1"/>
  <c r="AK652" i="2"/>
  <c r="AR652" i="2" s="1"/>
  <c r="AK31" i="2"/>
  <c r="AK522" i="2"/>
  <c r="AR522" i="2" s="1"/>
  <c r="AK261" i="2"/>
  <c r="AK197" i="2"/>
  <c r="AK408" i="2"/>
  <c r="AR408" i="2" s="1"/>
  <c r="AK599" i="2"/>
  <c r="AR599" i="2" s="1"/>
  <c r="AK436" i="2"/>
  <c r="AK576" i="2"/>
  <c r="AR576" i="2" s="1"/>
  <c r="AK103" i="2"/>
  <c r="AK523" i="2"/>
  <c r="AK107" i="2"/>
  <c r="AR107" i="2" s="1"/>
  <c r="AK403" i="2"/>
  <c r="AK524" i="2"/>
  <c r="AR524" i="2" s="1"/>
  <c r="AK97" i="2"/>
  <c r="AR97" i="2" s="1"/>
  <c r="AK167" i="2"/>
  <c r="AK66" i="2"/>
  <c r="AK67" i="2"/>
  <c r="AK419" i="2"/>
  <c r="AR419" i="2" s="1"/>
  <c r="AK445" i="2"/>
  <c r="AK518" i="2"/>
  <c r="AK126" i="2"/>
  <c r="AK125" i="2"/>
  <c r="AK193" i="2"/>
  <c r="AR193" i="2" s="1"/>
  <c r="AK429" i="2"/>
  <c r="AK169" i="2"/>
  <c r="AK299" i="2"/>
  <c r="AR299" i="2" s="1"/>
  <c r="AK13" i="2"/>
  <c r="AK434" i="2"/>
  <c r="AR434" i="2" s="1"/>
  <c r="AK252" i="2"/>
  <c r="AK731" i="2"/>
  <c r="AR731" i="2" s="1"/>
  <c r="AK279" i="2"/>
  <c r="AK666" i="2"/>
  <c r="AK448" i="2"/>
  <c r="AK492" i="2"/>
  <c r="AK148" i="2"/>
  <c r="AK145" i="2"/>
  <c r="AK418" i="2"/>
  <c r="AK592" i="2"/>
  <c r="AK330" i="2"/>
  <c r="AR330" i="2" s="1"/>
  <c r="AK175" i="2"/>
  <c r="AK379" i="2"/>
  <c r="AK694" i="2"/>
  <c r="AR694" i="2" s="1"/>
  <c r="AK313" i="2"/>
  <c r="AK60" i="2"/>
  <c r="AK9" i="2"/>
  <c r="AK300" i="2"/>
  <c r="AK443" i="2"/>
  <c r="AK714" i="2"/>
  <c r="AK7" i="2"/>
  <c r="AK535" i="2"/>
  <c r="AR535" i="2" s="1"/>
  <c r="AK20" i="2"/>
  <c r="AK361" i="2"/>
  <c r="AR361" i="2" s="1"/>
  <c r="AK573" i="2"/>
  <c r="AR573" i="2" s="1"/>
  <c r="AK87" i="2"/>
  <c r="AK532" i="2"/>
  <c r="AK691" i="2"/>
  <c r="AR691" i="2" s="1"/>
  <c r="AK69" i="2"/>
  <c r="AK76" i="2"/>
  <c r="AK51" i="2"/>
  <c r="AK163" i="2"/>
  <c r="AK74" i="2"/>
  <c r="AK439" i="2"/>
  <c r="AK392" i="2"/>
  <c r="AK41" i="2"/>
  <c r="AK483" i="2"/>
  <c r="AK401" i="2"/>
  <c r="AR401" i="2" s="1"/>
  <c r="AK212" i="2"/>
  <c r="AK575" i="2"/>
  <c r="AR575" i="2" s="1"/>
  <c r="AK347" i="2"/>
  <c r="AR347" i="2" s="1"/>
  <c r="AK558" i="2"/>
  <c r="AR558" i="2" s="1"/>
  <c r="AK387" i="2"/>
  <c r="AK344" i="2"/>
  <c r="AK393" i="2"/>
  <c r="AK421" i="2"/>
  <c r="AK83" i="2"/>
  <c r="AK394" i="2"/>
  <c r="AK675" i="2"/>
  <c r="AR675" i="2" s="1"/>
  <c r="AK438" i="2"/>
  <c r="AR438" i="2" s="1"/>
  <c r="AK452" i="2"/>
  <c r="AR452" i="2" s="1"/>
  <c r="AK409" i="2"/>
  <c r="AR409" i="2" s="1"/>
  <c r="AK196" i="2"/>
  <c r="AK52" i="2"/>
  <c r="AK220" i="2"/>
  <c r="AK104" i="2"/>
  <c r="AK277" i="2"/>
  <c r="AK500" i="2"/>
  <c r="AK609" i="2"/>
  <c r="AK3" i="2"/>
  <c r="AK282" i="2"/>
  <c r="AK693" i="2"/>
  <c r="AK180" i="2"/>
  <c r="AK601" i="2"/>
  <c r="AK132" i="2"/>
  <c r="AR132" i="2" s="1"/>
  <c r="AK465" i="2"/>
  <c r="AK266" i="2"/>
  <c r="AK177" i="2"/>
  <c r="AK516" i="2"/>
  <c r="AK166" i="2"/>
  <c r="AK367" i="2"/>
  <c r="AK39" i="2"/>
  <c r="AK581" i="2"/>
  <c r="AK381" i="2"/>
  <c r="AR381" i="2" s="1"/>
  <c r="AK456" i="2"/>
  <c r="AK142" i="2"/>
  <c r="AK93" i="2"/>
  <c r="AK165" i="2"/>
  <c r="AK286" i="2"/>
  <c r="AK527" i="2"/>
  <c r="AR527" i="2" s="1"/>
  <c r="AK105" i="2"/>
  <c r="AK210" i="2"/>
  <c r="AR210" i="2" s="1"/>
  <c r="AK290" i="2"/>
  <c r="C13" i="3" s="1"/>
  <c r="AK249" i="2"/>
  <c r="AK598" i="2"/>
  <c r="AK89" i="2"/>
  <c r="AK236" i="2"/>
  <c r="AK289" i="2"/>
  <c r="AK335" i="2"/>
  <c r="AK541" i="2"/>
  <c r="AK355" i="2"/>
  <c r="AR355" i="2" s="1"/>
  <c r="AK139" i="2"/>
  <c r="AK77" i="2"/>
  <c r="AK332" i="2"/>
  <c r="AR332" i="2" s="1"/>
  <c r="AK707" i="2"/>
  <c r="AR707" i="2" s="1"/>
  <c r="AK402" i="2"/>
  <c r="AK181" i="2"/>
  <c r="AR181" i="2" s="1"/>
  <c r="AK388" i="2"/>
  <c r="AR388" i="2" s="1"/>
  <c r="AK488" i="2"/>
  <c r="AK22" i="2"/>
  <c r="AK224" i="2"/>
  <c r="AK708" i="2"/>
  <c r="AR708" i="2" s="1"/>
  <c r="AK123" i="2"/>
  <c r="AR123" i="2" s="1"/>
  <c r="AK245" i="2"/>
  <c r="AK306" i="2"/>
  <c r="AK30" i="2"/>
  <c r="AR30" i="2" s="1"/>
  <c r="AK455" i="2"/>
  <c r="AK630" i="2"/>
  <c r="AR630" i="2" s="1"/>
  <c r="AK295" i="2"/>
  <c r="AK189" i="2"/>
  <c r="AK490" i="2"/>
  <c r="AR490" i="2" s="1"/>
  <c r="AK587" i="2"/>
  <c r="AR587" i="2" s="1"/>
  <c r="AK150" i="2"/>
  <c r="AR150" i="2" s="1"/>
  <c r="AK320" i="2"/>
  <c r="AK113" i="2"/>
  <c r="AK280" i="2"/>
  <c r="AK86" i="2"/>
  <c r="AK82" i="2"/>
  <c r="AK12" i="2"/>
  <c r="AK28" i="2"/>
  <c r="AK301" i="2"/>
  <c r="AR301" i="2" s="1"/>
  <c r="AK340" i="2"/>
  <c r="AK172" i="2"/>
  <c r="AK727" i="2"/>
  <c r="AR727" i="2" s="1"/>
  <c r="AK111" i="2"/>
  <c r="AK548" i="2"/>
  <c r="AK660" i="2"/>
  <c r="AR660" i="2" s="1"/>
  <c r="AK178" i="2"/>
  <c r="AK78" i="2"/>
  <c r="AK565" i="2"/>
  <c r="AR565" i="2" s="1"/>
  <c r="AK2" i="2"/>
  <c r="AK354" i="2"/>
  <c r="AK58" i="2"/>
  <c r="AR58" i="2" s="1"/>
  <c r="AK578" i="2"/>
  <c r="AK508" i="2"/>
  <c r="AR508" i="2" s="1"/>
  <c r="AK214" i="2"/>
  <c r="AK250" i="2"/>
  <c r="AK702" i="2"/>
  <c r="AK495" i="2"/>
  <c r="AK262" i="2"/>
  <c r="AR262" i="2" s="1"/>
  <c r="AK46" i="2"/>
  <c r="AK5" i="2"/>
  <c r="C11" i="3" s="1"/>
  <c r="AK589" i="2"/>
  <c r="AR589" i="2" s="1"/>
  <c r="AK564" i="2"/>
  <c r="C9" i="3" s="1"/>
  <c r="AK10" i="2"/>
  <c r="AK585" i="2"/>
  <c r="AR585" i="2" s="1"/>
  <c r="AK120" i="2"/>
  <c r="AR120" i="2" s="1"/>
  <c r="AK232" i="2"/>
  <c r="AK712" i="2"/>
  <c r="AR712" i="2" s="1"/>
  <c r="AK68" i="2"/>
  <c r="AK628" i="2"/>
  <c r="AK545" i="2"/>
  <c r="AR545" i="2" s="1"/>
  <c r="AK155" i="2"/>
  <c r="AK607" i="2"/>
  <c r="AK137" i="2"/>
  <c r="AK457" i="2"/>
  <c r="AK308" i="2"/>
  <c r="AK487" i="2"/>
  <c r="AK292" i="2"/>
  <c r="AK15" i="2"/>
  <c r="AK230" i="2"/>
  <c r="AK359" i="2"/>
  <c r="AK59" i="2"/>
  <c r="AK231" i="2"/>
  <c r="AR231" i="2" s="1"/>
  <c r="AK530" i="2"/>
  <c r="AK147" i="2"/>
  <c r="AK268" i="2"/>
  <c r="AR268" i="2" s="1"/>
  <c r="AK424" i="2"/>
  <c r="AK503" i="2"/>
  <c r="AR503" i="2" s="1"/>
  <c r="AK32" i="2"/>
  <c r="AK54" i="2"/>
  <c r="AK678" i="2"/>
  <c r="AR678" i="2" s="1"/>
  <c r="AK26" i="2"/>
  <c r="AK311" i="2"/>
  <c r="AK537" i="2"/>
  <c r="AK168" i="2"/>
  <c r="AR168" i="2" s="1"/>
  <c r="AK219" i="2"/>
  <c r="AK337" i="2"/>
  <c r="AK136" i="2"/>
  <c r="AK79" i="2"/>
  <c r="AK627" i="2"/>
  <c r="AR627" i="2" s="1"/>
  <c r="AK170" i="2"/>
  <c r="AK348" i="2"/>
  <c r="AK16" i="2"/>
  <c r="AK118" i="2"/>
  <c r="AR118" i="2" s="1"/>
  <c r="AK538" i="2"/>
  <c r="AK18" i="2"/>
  <c r="AK285" i="2"/>
  <c r="AK278" i="2"/>
  <c r="AK255" i="2"/>
  <c r="AR255" i="2" s="1"/>
  <c r="AK451" i="2"/>
  <c r="AR451" i="2" s="1"/>
  <c r="AK36" i="2"/>
  <c r="AK583" i="2"/>
  <c r="AK412" i="2"/>
  <c r="AR412" i="2" s="1"/>
  <c r="AK569" i="2"/>
  <c r="AR569" i="2" s="1"/>
  <c r="AK115" i="2"/>
  <c r="AK185" i="2"/>
  <c r="AK263" i="2"/>
  <c r="AK65" i="2"/>
  <c r="AR65" i="2" s="1"/>
  <c r="AK273" i="2"/>
  <c r="AR273" i="2" s="1"/>
  <c r="AK329" i="2"/>
  <c r="AR329" i="2" s="1"/>
  <c r="AK91" i="2"/>
  <c r="AK740" i="2"/>
  <c r="AR740" i="2" s="1"/>
  <c r="AK226" i="2"/>
  <c r="AK321" i="2"/>
  <c r="AK673" i="2"/>
  <c r="AK596" i="2"/>
  <c r="AR596" i="2" s="1"/>
  <c r="AK692" i="2"/>
  <c r="AR692" i="2" s="1"/>
  <c r="AK515" i="2"/>
  <c r="AR515" i="2" s="1"/>
  <c r="AK62" i="2"/>
  <c r="AK158" i="2"/>
  <c r="AR158" i="2" s="1"/>
  <c r="AK310" i="2"/>
  <c r="AK588" i="2"/>
  <c r="AR588" i="2" s="1"/>
  <c r="AK253" i="2"/>
  <c r="AK539" i="2"/>
  <c r="AK650" i="2"/>
  <c r="AR650" i="2" s="1"/>
  <c r="AK415" i="2"/>
  <c r="AK47" i="2"/>
  <c r="AK637" i="2"/>
  <c r="AK63" i="2"/>
  <c r="AK686" i="2"/>
  <c r="AR686" i="2" s="1"/>
  <c r="AK314" i="2"/>
  <c r="AK570" i="2"/>
  <c r="AK106" i="2"/>
  <c r="AK561" i="2"/>
  <c r="AR561" i="2" s="1"/>
  <c r="AK640" i="2"/>
  <c r="AK726" i="2"/>
  <c r="AR726" i="2" s="1"/>
  <c r="AK274" i="2"/>
  <c r="AR274" i="2" s="1"/>
  <c r="AK383" i="2"/>
  <c r="AR383" i="2" s="1"/>
  <c r="AK296" i="2"/>
  <c r="AK528" i="2"/>
  <c r="AK94" i="2"/>
  <c r="AK371" i="2"/>
  <c r="AK375" i="2"/>
  <c r="AR375" i="2" s="1"/>
  <c r="AK247" i="2"/>
  <c r="AK654" i="2"/>
  <c r="AR654" i="2" s="1"/>
  <c r="AK221" i="2"/>
  <c r="AK50" i="2"/>
  <c r="AK534" i="2"/>
  <c r="AR534" i="2" s="1"/>
  <c r="AK208" i="2"/>
  <c r="AK151" i="2"/>
  <c r="AK641" i="2"/>
  <c r="AR641" i="2" s="1"/>
  <c r="AK201" i="2"/>
  <c r="AK446" i="2"/>
  <c r="AK430" i="2"/>
  <c r="AK407" i="2"/>
  <c r="AK552" i="2"/>
  <c r="AK417" i="2"/>
  <c r="AR417" i="2" s="1"/>
  <c r="AK341" i="2"/>
  <c r="AK377" i="2"/>
  <c r="AK546" i="2"/>
  <c r="AR546" i="2" s="1"/>
  <c r="AK121" i="2"/>
  <c r="AK198" i="2"/>
  <c r="AK275" i="2"/>
  <c r="AK141" i="2"/>
  <c r="AK543" i="2"/>
  <c r="AK71" i="2"/>
  <c r="AK472" i="2"/>
  <c r="AR472" i="2" s="1"/>
  <c r="AK29" i="2"/>
  <c r="AK426" i="2"/>
  <c r="AK140" i="2"/>
  <c r="AR140" i="2" s="1"/>
  <c r="AK710" i="2"/>
  <c r="AR710" i="2" s="1"/>
  <c r="AK259" i="2"/>
  <c r="AR259" i="2" s="1"/>
  <c r="AK42" i="2"/>
  <c r="AR42" i="2" s="1"/>
  <c r="AK736" i="2"/>
  <c r="AK566" i="2"/>
  <c r="AR566" i="2" s="1"/>
  <c r="AK326" i="2"/>
  <c r="AK595" i="2"/>
  <c r="AK671" i="2"/>
  <c r="AR671" i="2" s="1"/>
  <c r="AK333" i="2"/>
  <c r="AK542" i="2"/>
  <c r="AR542" i="2" s="1"/>
  <c r="AK715" i="2"/>
  <c r="AR715" i="2" s="1"/>
  <c r="AK467" i="2"/>
  <c r="AR467" i="2" s="1"/>
  <c r="AK133" i="2"/>
  <c r="AK461" i="2"/>
  <c r="AK56" i="2"/>
  <c r="AK228" i="2"/>
  <c r="AK21" i="2"/>
  <c r="AK207" i="2"/>
  <c r="AK453" i="2"/>
  <c r="AK35" i="2"/>
  <c r="AK422" i="2"/>
  <c r="AK23" i="2"/>
  <c r="AK676" i="2"/>
  <c r="AR676" i="2" s="1"/>
  <c r="AK288" i="2"/>
  <c r="AK134" i="2"/>
  <c r="AK17" i="2"/>
  <c r="AK624" i="2"/>
  <c r="AR624" i="2" s="1"/>
  <c r="AK526" i="2"/>
  <c r="AK413" i="2"/>
  <c r="AK49" i="2"/>
  <c r="AK466" i="2"/>
  <c r="AR466" i="2" s="1"/>
  <c r="AK512" i="2"/>
  <c r="AK357" i="2"/>
  <c r="AK48" i="2"/>
  <c r="AK551" i="2"/>
  <c r="AK406" i="2"/>
  <c r="AK549" i="2"/>
  <c r="AR549" i="2" s="1"/>
  <c r="AK486" i="2"/>
  <c r="AR486" i="2" s="1"/>
  <c r="AK351" i="2"/>
  <c r="AK514" i="2"/>
  <c r="AR514" i="2" s="1"/>
  <c r="AK568" i="2"/>
  <c r="AR568" i="2" s="1"/>
  <c r="AK504" i="2"/>
  <c r="AR504" i="2" s="1"/>
  <c r="AK591" i="2"/>
  <c r="AR591" i="2" s="1"/>
  <c r="AK735" i="2"/>
  <c r="AR735" i="2" s="1"/>
  <c r="AK190" i="2"/>
  <c r="AR190" i="2" s="1"/>
  <c r="AK509" i="2"/>
  <c r="AR509" i="2" s="1"/>
  <c r="AK64" i="2"/>
  <c r="C82" i="3" s="1"/>
  <c r="AK732" i="2"/>
  <c r="AR732" i="2" s="1"/>
  <c r="AK127" i="2"/>
  <c r="AK670" i="2"/>
  <c r="AR670" i="2" s="1"/>
  <c r="AK164" i="2"/>
  <c r="AR164" i="2" s="1"/>
  <c r="AK130" i="2"/>
  <c r="AK505" i="2"/>
  <c r="AR505" i="2" s="1"/>
  <c r="AK737" i="2"/>
  <c r="AR737" i="2" s="1"/>
  <c r="AK613" i="2"/>
  <c r="AR613" i="2" s="1"/>
  <c r="AK291" i="2"/>
  <c r="AR291" i="2" s="1"/>
  <c r="AK634" i="2"/>
  <c r="AK659" i="2"/>
  <c r="AR659" i="2" s="1"/>
  <c r="AK256" i="2"/>
  <c r="C59" i="3" s="1"/>
  <c r="AK61" i="2"/>
  <c r="AK629" i="2"/>
  <c r="AR629" i="2" s="1"/>
  <c r="AK507" i="2"/>
  <c r="AR507" i="2" s="1"/>
  <c r="AK34" i="2"/>
  <c r="AK199" i="2"/>
  <c r="AK625" i="2"/>
  <c r="AR625" i="2" s="1"/>
  <c r="AK281" i="2"/>
  <c r="AK235" i="2"/>
  <c r="AK458" i="2"/>
  <c r="AK638" i="2"/>
  <c r="AR638" i="2" s="1"/>
  <c r="AK484" i="2"/>
  <c r="AR484" i="2" s="1"/>
  <c r="AK378" i="2"/>
  <c r="AK657" i="2"/>
  <c r="AK38" i="2"/>
  <c r="AK356" i="2"/>
  <c r="AR356" i="2" s="1"/>
  <c r="AK404" i="2"/>
  <c r="AK304" i="2"/>
  <c r="AR304" i="2" s="1"/>
  <c r="AK464" i="2"/>
  <c r="AK723" i="2"/>
  <c r="AR723" i="2" s="1"/>
  <c r="AK24" i="2"/>
  <c r="AK122" i="2"/>
  <c r="AK684" i="2"/>
  <c r="AK473" i="2"/>
  <c r="AR473" i="2" s="1"/>
  <c r="AK129" i="2"/>
  <c r="AK603" i="2"/>
  <c r="AK469" i="2"/>
  <c r="AR469" i="2" s="1"/>
  <c r="AK556" i="2"/>
  <c r="AR556" i="2" s="1"/>
  <c r="AK370" i="2"/>
  <c r="AK611" i="2"/>
  <c r="AK264" i="2"/>
  <c r="AK156" i="2"/>
  <c r="AR156" i="2" s="1"/>
  <c r="AK477" i="2"/>
  <c r="AR477" i="2" s="1"/>
  <c r="AK237" i="2"/>
  <c r="AK312" i="2"/>
  <c r="AK206" i="2"/>
  <c r="AK84" i="2"/>
  <c r="AK681" i="2"/>
  <c r="AK37" i="2"/>
  <c r="AK706" i="2"/>
  <c r="AR706" i="2" s="1"/>
  <c r="AK240" i="2"/>
  <c r="AR240" i="2" s="1"/>
  <c r="AK733" i="2"/>
  <c r="AR733" i="2" s="1"/>
  <c r="AK593" i="2"/>
  <c r="AK513" i="2"/>
  <c r="AR513" i="2" s="1"/>
  <c r="AK423" i="2"/>
  <c r="AK55" i="2"/>
  <c r="AK186" i="2"/>
  <c r="AR186" i="2" s="1"/>
  <c r="AK270" i="2"/>
  <c r="AK109" i="2"/>
  <c r="AK431" i="2"/>
  <c r="AK171" i="2"/>
  <c r="AK124" i="2"/>
  <c r="AK639" i="2"/>
  <c r="AR639" i="2" s="1"/>
  <c r="AK651" i="2"/>
  <c r="AR651" i="2" s="1"/>
  <c r="AK572" i="2"/>
  <c r="AK571" i="2"/>
  <c r="AR571" i="2" s="1"/>
  <c r="AK719" i="2"/>
  <c r="AR719" i="2" s="1"/>
  <c r="AK410" i="2"/>
  <c r="AR410" i="2" s="1"/>
  <c r="AK114" i="2"/>
  <c r="AK187" i="2"/>
  <c r="AK734" i="2"/>
  <c r="AR734" i="2" s="1"/>
  <c r="AK372" i="2"/>
  <c r="AK397" i="2"/>
  <c r="AK346" i="2"/>
  <c r="AK205" i="2"/>
  <c r="AR205" i="2" s="1"/>
  <c r="AK713" i="2"/>
  <c r="AR713" i="2" s="1"/>
  <c r="AK411" i="2"/>
  <c r="AK633" i="2"/>
  <c r="AK241" i="2"/>
  <c r="AK567" i="2"/>
  <c r="AK160" i="2"/>
  <c r="AR160" i="2" s="1"/>
  <c r="AK233" i="2"/>
  <c r="AR233" i="2" s="1"/>
  <c r="AK680" i="2"/>
  <c r="AR680" i="2" s="1"/>
  <c r="AK202" i="2"/>
  <c r="AR202" i="2" s="1"/>
  <c r="AK450" i="2"/>
  <c r="AR450" i="2" s="1"/>
  <c r="AK294" i="2"/>
  <c r="AK119" i="2"/>
  <c r="AK72" i="2"/>
  <c r="AK701" i="2"/>
  <c r="AR701" i="2" s="1"/>
  <c r="AK380" i="2"/>
  <c r="AK399" i="2"/>
  <c r="AR399" i="2" s="1"/>
  <c r="AK645" i="2"/>
  <c r="AR645" i="2" s="1"/>
  <c r="AK663" i="2"/>
  <c r="AR663" i="2" s="1"/>
  <c r="AK687" i="2"/>
  <c r="AR687" i="2" s="1"/>
  <c r="AK725" i="2"/>
  <c r="AR725" i="2" s="1"/>
  <c r="AK110" i="2"/>
  <c r="AK203" i="2"/>
  <c r="AK614" i="2"/>
  <c r="AR614" i="2" s="1"/>
  <c r="AK559" i="2"/>
  <c r="AK683" i="2"/>
  <c r="AR683" i="2" s="1"/>
  <c r="AK644" i="2"/>
  <c r="AK242" i="2"/>
  <c r="AR242" i="2" s="1"/>
  <c r="AK604" i="2"/>
  <c r="AK622" i="2"/>
  <c r="AR622" i="2" s="1"/>
  <c r="AK271" i="2"/>
  <c r="AK742" i="2"/>
  <c r="AR742" i="2" s="1"/>
  <c r="AK400" i="2"/>
  <c r="AK343" i="2"/>
  <c r="AK649" i="2"/>
  <c r="AR649" i="2" s="1"/>
  <c r="AK432" i="2"/>
  <c r="AR432" i="2" s="1"/>
  <c r="AK316" i="2"/>
  <c r="AK234" i="2"/>
  <c r="AK646" i="2"/>
  <c r="AK373" i="2"/>
  <c r="AK560" i="2"/>
  <c r="AK173" i="2"/>
  <c r="AK293" i="2"/>
  <c r="AK257" i="2"/>
  <c r="AK602" i="2"/>
  <c r="AR602" i="2" s="1"/>
  <c r="AK489" i="2"/>
  <c r="AR489" i="2" s="1"/>
  <c r="AK479" i="2"/>
  <c r="AK685" i="2"/>
  <c r="AR685" i="2" s="1"/>
  <c r="AK499" i="2"/>
  <c r="AK117" i="2"/>
  <c r="AK322" i="2"/>
  <c r="AR322" i="2" s="1"/>
  <c r="AK658" i="2"/>
  <c r="AR658" i="2" s="1"/>
  <c r="AK353" i="2"/>
  <c r="AK99" i="2"/>
  <c r="AK349" i="2"/>
  <c r="AR349" i="2" s="1"/>
  <c r="AK425" i="2"/>
  <c r="AR425" i="2" s="1"/>
  <c r="AK520" i="2"/>
  <c r="AR520" i="2" s="1"/>
  <c r="AK243" i="2"/>
  <c r="AK594" i="2"/>
  <c r="AK398" i="2"/>
  <c r="AK730" i="2"/>
  <c r="AR730" i="2" s="1"/>
  <c r="AK225" i="2"/>
  <c r="AR225" i="2" s="1"/>
  <c r="AK540" i="2"/>
  <c r="AR540" i="2" s="1"/>
  <c r="AK386" i="2"/>
  <c r="AK364" i="2"/>
  <c r="AK679" i="2"/>
  <c r="AR679" i="2" s="1"/>
  <c r="AK635" i="2"/>
  <c r="AR635" i="2" s="1"/>
  <c r="AK536" i="2"/>
  <c r="AK209" i="2"/>
  <c r="AK327" i="2"/>
  <c r="AK626" i="2"/>
  <c r="AR626" i="2" s="1"/>
  <c r="AK302" i="2"/>
  <c r="AK217" i="2"/>
  <c r="AK215" i="2"/>
  <c r="AK328" i="2"/>
  <c r="AK389" i="2"/>
  <c r="AR389" i="2" s="1"/>
  <c r="AK553" i="2"/>
  <c r="AR553" i="2" s="1"/>
  <c r="AK475" i="2"/>
  <c r="AK695" i="2"/>
  <c r="AR695" i="2" s="1"/>
  <c r="AK476" i="2"/>
  <c r="AR476" i="2" s="1"/>
  <c r="AK579" i="2"/>
  <c r="AR579" i="2" s="1"/>
  <c r="AK562" i="2"/>
  <c r="AK414" i="2"/>
  <c r="AR414" i="2" s="1"/>
  <c r="AK385" i="2"/>
  <c r="AK716" i="2"/>
  <c r="AR716" i="2" s="1"/>
  <c r="AK632" i="2"/>
  <c r="AR632" i="2" s="1"/>
  <c r="AK699" i="2"/>
  <c r="AR699" i="2" s="1"/>
  <c r="AK444" i="2"/>
  <c r="AK470" i="2"/>
  <c r="AR470" i="2" s="1"/>
  <c r="AK597" i="2"/>
  <c r="AK616" i="2"/>
  <c r="AR616" i="2" s="1"/>
  <c r="AK656" i="2"/>
  <c r="AK416" i="2"/>
  <c r="AK384" i="2"/>
  <c r="AK718" i="2"/>
  <c r="AR718" i="2" s="1"/>
  <c r="AK621" i="2"/>
  <c r="AR621" i="2" s="1"/>
  <c r="AK331" i="2"/>
  <c r="AK682" i="2"/>
  <c r="AR682" i="2" s="1"/>
  <c r="AK662" i="2"/>
  <c r="AR662" i="2" s="1"/>
  <c r="AK619" i="2"/>
  <c r="AR619" i="2" s="1"/>
  <c r="AK689" i="2"/>
  <c r="AR689" i="2" s="1"/>
  <c r="AK510" i="2"/>
  <c r="AR510" i="2" s="1"/>
  <c r="AK496" i="2"/>
  <c r="AR496" i="2" s="1"/>
  <c r="AK669" i="2"/>
  <c r="AK582" i="2"/>
  <c r="AK697" i="2"/>
  <c r="AK563" i="2"/>
  <c r="AK741" i="2"/>
  <c r="AR741" i="2" s="1"/>
  <c r="AK547" i="2"/>
  <c r="AK441" i="2"/>
  <c r="AK704" i="2"/>
  <c r="AK690" i="2"/>
  <c r="AR690" i="2" s="1"/>
  <c r="AK711" i="2"/>
  <c r="AR711" i="2" s="1"/>
  <c r="AK738" i="2"/>
  <c r="AR738" i="2" s="1"/>
  <c r="AK636" i="2"/>
  <c r="AK643" i="2"/>
  <c r="AK724" i="2"/>
  <c r="AR724" i="2" s="1"/>
  <c r="AK700" i="2"/>
  <c r="AR700" i="2" s="1"/>
  <c r="AK705" i="2"/>
  <c r="AR705" i="2" s="1"/>
  <c r="AK698" i="2"/>
  <c r="AR698" i="2" s="1"/>
  <c r="AK729" i="2"/>
  <c r="AR729" i="2" s="1"/>
  <c r="AK739" i="2"/>
  <c r="AR739" i="2" s="1"/>
  <c r="AK722" i="2"/>
  <c r="AR722" i="2" s="1"/>
  <c r="AK668" i="2"/>
  <c r="AR668" i="2" s="1"/>
  <c r="AK672" i="2"/>
  <c r="AR672" i="2" s="1"/>
  <c r="AK703" i="2"/>
  <c r="AR703" i="2" s="1"/>
  <c r="AK721" i="2"/>
  <c r="AR721" i="2" s="1"/>
  <c r="AK717" i="2"/>
  <c r="AR717" i="2" s="1"/>
  <c r="AH606" i="2"/>
  <c r="AH618" i="2"/>
  <c r="AH586" i="2"/>
  <c r="AH75" i="2"/>
  <c r="AH317" i="2"/>
  <c r="AH506" i="2"/>
  <c r="AH442" i="2"/>
  <c r="AH521" i="2"/>
  <c r="AH366" i="2"/>
  <c r="AH491" i="2"/>
  <c r="AH405" i="2"/>
  <c r="AH474" i="2"/>
  <c r="AH667" i="2"/>
  <c r="AH248" i="2"/>
  <c r="AH128" i="2"/>
  <c r="AH471" i="2"/>
  <c r="AH420" i="2"/>
  <c r="AH43" i="2"/>
  <c r="AH677" i="2"/>
  <c r="AH369" i="2"/>
  <c r="AH338" i="2"/>
  <c r="AH493" i="2"/>
  <c r="AH57" i="2"/>
  <c r="AH358" i="2"/>
  <c r="AH146" i="2"/>
  <c r="AH497" i="2"/>
  <c r="AH550" i="2"/>
  <c r="AH319" i="2"/>
  <c r="AH323" i="2"/>
  <c r="AH533" i="2"/>
  <c r="AH648" i="2"/>
  <c r="AH260" i="2"/>
  <c r="AH73" i="2"/>
  <c r="AH610" i="2"/>
  <c r="AH4" i="2"/>
  <c r="AH600" i="2"/>
  <c r="AH157" i="2"/>
  <c r="AH96" i="2"/>
  <c r="AH100" i="2"/>
  <c r="AH447" i="2"/>
  <c r="AH352" i="2"/>
  <c r="AH318" i="2"/>
  <c r="AH531" i="2"/>
  <c r="AH191" i="2"/>
  <c r="AH53" i="2"/>
  <c r="AH574" i="2"/>
  <c r="AH218" i="2"/>
  <c r="AH238" i="2"/>
  <c r="O16" i="3" s="1"/>
  <c r="AH112" i="2"/>
  <c r="AH362" i="2"/>
  <c r="AH131" i="2"/>
  <c r="O12" i="3" s="1"/>
  <c r="AH376" i="2"/>
  <c r="AH577" i="2"/>
  <c r="AH98" i="2"/>
  <c r="AH557" i="2"/>
  <c r="AH334" i="2"/>
  <c r="AH143" i="2"/>
  <c r="AH502" i="2"/>
  <c r="AH623" i="2"/>
  <c r="AH468" i="2"/>
  <c r="AH195" i="2"/>
  <c r="AH222" i="2"/>
  <c r="AH390" i="2"/>
  <c r="AH116" i="2"/>
  <c r="AH339" i="2"/>
  <c r="AH435" i="2"/>
  <c r="AH153" i="2"/>
  <c r="AH363" i="2"/>
  <c r="AH183" i="2"/>
  <c r="AH269" i="2"/>
  <c r="AH80" i="2"/>
  <c r="AH342" i="2"/>
  <c r="AH85" i="2"/>
  <c r="AH179" i="2"/>
  <c r="AH459" i="2"/>
  <c r="AH482" i="2"/>
  <c r="AH350" i="2"/>
  <c r="AH631" i="2"/>
  <c r="AH192" i="2"/>
  <c r="AH276" i="2"/>
  <c r="AH481" i="2"/>
  <c r="AH216" i="2"/>
  <c r="AH454" i="2"/>
  <c r="AH88" i="2"/>
  <c r="AH182" i="2"/>
  <c r="AH653" i="2"/>
  <c r="AH463" i="2"/>
  <c r="AH590" i="2"/>
  <c r="AH303" i="2"/>
  <c r="AH6" i="2"/>
  <c r="AH615" i="2"/>
  <c r="AH460" i="2"/>
  <c r="AH188" i="2"/>
  <c r="AH8" i="2"/>
  <c r="AH433" i="2"/>
  <c r="AH368" i="2"/>
  <c r="AH102" i="2"/>
  <c r="AH95" i="2"/>
  <c r="AH287" i="2"/>
  <c r="AH246" i="2"/>
  <c r="O14" i="3" s="1"/>
  <c r="AH437" i="2"/>
  <c r="AH265" i="2"/>
  <c r="AH251" i="2"/>
  <c r="AH161" i="2"/>
  <c r="AH176" i="2"/>
  <c r="AH365" i="2"/>
  <c r="AH152" i="2"/>
  <c r="AH283" i="2"/>
  <c r="AH144" i="2"/>
  <c r="AH154" i="2"/>
  <c r="AH211" i="2"/>
  <c r="AH449" i="2"/>
  <c r="AH360" i="2"/>
  <c r="AH485" i="2"/>
  <c r="O117" i="3" s="1"/>
  <c r="AH709" i="2"/>
  <c r="AH267" i="2"/>
  <c r="AH204" i="2"/>
  <c r="AH90" i="2"/>
  <c r="AH81" i="2"/>
  <c r="AH478" i="2"/>
  <c r="AH162" i="2"/>
  <c r="AH184" i="2"/>
  <c r="AH661" i="2"/>
  <c r="AH27" i="2"/>
  <c r="AH40" i="2"/>
  <c r="AH138" i="2"/>
  <c r="AH345" i="2"/>
  <c r="AH382" i="2"/>
  <c r="AH44" i="2"/>
  <c r="AH194" i="2"/>
  <c r="AH688" i="2"/>
  <c r="O121" i="3" s="1"/>
  <c r="AH336" i="2"/>
  <c r="AH11" i="2"/>
  <c r="AH223" i="2"/>
  <c r="AH696" i="2"/>
  <c r="AH605" i="2"/>
  <c r="AH728" i="2"/>
  <c r="AH391" i="2"/>
  <c r="AH674" i="2"/>
  <c r="AH517" i="2"/>
  <c r="AH272" i="2"/>
  <c r="AH227" i="2"/>
  <c r="AH297" i="2"/>
  <c r="AH244" i="2"/>
  <c r="AH229" i="2"/>
  <c r="AH427" i="2"/>
  <c r="AH315" i="2"/>
  <c r="O17" i="3" s="1"/>
  <c r="AH325" i="2"/>
  <c r="AH70" i="2"/>
  <c r="AH108" i="2"/>
  <c r="AH254" i="2"/>
  <c r="AH92" i="2"/>
  <c r="AH580" i="2"/>
  <c r="AH374" i="2"/>
  <c r="AH298" i="2"/>
  <c r="AH149" i="2"/>
  <c r="AH554" i="2"/>
  <c r="AH309" i="2"/>
  <c r="AH159" i="2"/>
  <c r="AH498" i="2"/>
  <c r="AH501" i="2"/>
  <c r="AH494" i="2"/>
  <c r="AH647" i="2"/>
  <c r="AH529" i="2"/>
  <c r="AH519" i="2"/>
  <c r="AH525" i="2"/>
  <c r="O118" i="3" s="1"/>
  <c r="AH19" i="2"/>
  <c r="AH428" i="2"/>
  <c r="AH305" i="2"/>
  <c r="AH655" i="2"/>
  <c r="AH555" i="2"/>
  <c r="AH608" i="2"/>
  <c r="AH664" i="2"/>
  <c r="AH720" i="2"/>
  <c r="AH480" i="2"/>
  <c r="AH25" i="2"/>
  <c r="AH395" i="2"/>
  <c r="AH612" i="2"/>
  <c r="AH258" i="2"/>
  <c r="AH620" i="2"/>
  <c r="AH200" i="2"/>
  <c r="AH45" i="2"/>
  <c r="AH174" i="2"/>
  <c r="O8" i="3" s="1"/>
  <c r="AH307" i="2"/>
  <c r="AH101" i="2"/>
  <c r="AH584" i="2"/>
  <c r="AH284" i="2"/>
  <c r="AH324" i="2"/>
  <c r="AH642" i="2"/>
  <c r="AH544" i="2"/>
  <c r="AH213" i="2"/>
  <c r="AH135" i="2"/>
  <c r="AH440" i="2"/>
  <c r="AH239" i="2"/>
  <c r="AH462" i="2"/>
  <c r="AH33" i="2"/>
  <c r="AH617" i="2"/>
  <c r="AH665" i="2"/>
  <c r="AH511" i="2"/>
  <c r="AH14" i="2"/>
  <c r="AH396" i="2"/>
  <c r="O60" i="3" s="1"/>
  <c r="AH652" i="2"/>
  <c r="AH31" i="2"/>
  <c r="AH522" i="2"/>
  <c r="AH261" i="2"/>
  <c r="AH197" i="2"/>
  <c r="AH408" i="2"/>
  <c r="AH599" i="2"/>
  <c r="AH436" i="2"/>
  <c r="AH576" i="2"/>
  <c r="AH103" i="2"/>
  <c r="AH523" i="2"/>
  <c r="AH107" i="2"/>
  <c r="AH403" i="2"/>
  <c r="AH524" i="2"/>
  <c r="AH97" i="2"/>
  <c r="AH167" i="2"/>
  <c r="AH66" i="2"/>
  <c r="AH67" i="2"/>
  <c r="AH419" i="2"/>
  <c r="AH445" i="2"/>
  <c r="AH518" i="2"/>
  <c r="AH126" i="2"/>
  <c r="AH125" i="2"/>
  <c r="AH193" i="2"/>
  <c r="O52" i="3" s="1"/>
  <c r="AH429" i="2"/>
  <c r="AH169" i="2"/>
  <c r="AH299" i="2"/>
  <c r="AH13" i="2"/>
  <c r="AH434" i="2"/>
  <c r="AH252" i="2"/>
  <c r="AH731" i="2"/>
  <c r="AH279" i="2"/>
  <c r="AH666" i="2"/>
  <c r="AH448" i="2"/>
  <c r="AH492" i="2"/>
  <c r="AH148" i="2"/>
  <c r="AH145" i="2"/>
  <c r="AH418" i="2"/>
  <c r="O115" i="3" s="1"/>
  <c r="AH592" i="2"/>
  <c r="AH330" i="2"/>
  <c r="AH175" i="2"/>
  <c r="AH379" i="2"/>
  <c r="AH694" i="2"/>
  <c r="AH313" i="2"/>
  <c r="AH60" i="2"/>
  <c r="AH9" i="2"/>
  <c r="AH300" i="2"/>
  <c r="AH443" i="2"/>
  <c r="AH714" i="2"/>
  <c r="AH7" i="2"/>
  <c r="AH535" i="2"/>
  <c r="AH20" i="2"/>
  <c r="AH361" i="2"/>
  <c r="AH573" i="2"/>
  <c r="AH87" i="2"/>
  <c r="AH532" i="2"/>
  <c r="AH691" i="2"/>
  <c r="AH69" i="2"/>
  <c r="AH76" i="2"/>
  <c r="AH51" i="2"/>
  <c r="O30" i="3" s="1"/>
  <c r="AH163" i="2"/>
  <c r="AH74" i="2"/>
  <c r="AH439" i="2"/>
  <c r="AH392" i="2"/>
  <c r="AH41" i="2"/>
  <c r="AH483" i="2"/>
  <c r="AH401" i="2"/>
  <c r="AH212" i="2"/>
  <c r="AH575" i="2"/>
  <c r="AH347" i="2"/>
  <c r="AH558" i="2"/>
  <c r="AH387" i="2"/>
  <c r="AH344" i="2"/>
  <c r="AH393" i="2"/>
  <c r="AH421" i="2"/>
  <c r="AH83" i="2"/>
  <c r="AH394" i="2"/>
  <c r="AH675" i="2"/>
  <c r="AH438" i="2"/>
  <c r="AH452" i="2"/>
  <c r="AH409" i="2"/>
  <c r="AH196" i="2"/>
  <c r="AH52" i="2"/>
  <c r="AH220" i="2"/>
  <c r="AH104" i="2"/>
  <c r="AH277" i="2"/>
  <c r="AH500" i="2"/>
  <c r="AH609" i="2"/>
  <c r="AH3" i="2"/>
  <c r="AH282" i="2"/>
  <c r="AH693" i="2"/>
  <c r="AH180" i="2"/>
  <c r="AH601" i="2"/>
  <c r="AH132" i="2"/>
  <c r="AH465" i="2"/>
  <c r="AH266" i="2"/>
  <c r="AH177" i="2"/>
  <c r="AH516" i="2"/>
  <c r="AH166" i="2"/>
  <c r="AH367" i="2"/>
  <c r="AH39" i="2"/>
  <c r="AH581" i="2"/>
  <c r="AH381" i="2"/>
  <c r="AH456" i="2"/>
  <c r="AH142" i="2"/>
  <c r="AH93" i="2"/>
  <c r="AH165" i="2"/>
  <c r="AH286" i="2"/>
  <c r="AH527" i="2"/>
  <c r="AH105" i="2"/>
  <c r="AH210" i="2"/>
  <c r="AH290" i="2"/>
  <c r="O13" i="3" s="1"/>
  <c r="AH249" i="2"/>
  <c r="AH598" i="2"/>
  <c r="AH89" i="2"/>
  <c r="AH236" i="2"/>
  <c r="AH289" i="2"/>
  <c r="AH335" i="2"/>
  <c r="AH541" i="2"/>
  <c r="AH355" i="2"/>
  <c r="AH139" i="2"/>
  <c r="AH77" i="2"/>
  <c r="AH332" i="2"/>
  <c r="AH707" i="2"/>
  <c r="AH402" i="2"/>
  <c r="AH181" i="2"/>
  <c r="AH388" i="2"/>
  <c r="AH488" i="2"/>
  <c r="AH22" i="2"/>
  <c r="AH224" i="2"/>
  <c r="AH708" i="2"/>
  <c r="AH123" i="2"/>
  <c r="AH245" i="2"/>
  <c r="AH306" i="2"/>
  <c r="AH30" i="2"/>
  <c r="AH455" i="2"/>
  <c r="AH630" i="2"/>
  <c r="AH295" i="2"/>
  <c r="AH189" i="2"/>
  <c r="AH490" i="2"/>
  <c r="AH587" i="2"/>
  <c r="AH150" i="2"/>
  <c r="AH320" i="2"/>
  <c r="AH113" i="2"/>
  <c r="AH280" i="2"/>
  <c r="AH86" i="2"/>
  <c r="AH82" i="2"/>
  <c r="AH12" i="2"/>
  <c r="AH28" i="2"/>
  <c r="AH301" i="2"/>
  <c r="AH340" i="2"/>
  <c r="AH172" i="2"/>
  <c r="AH727" i="2"/>
  <c r="AH111" i="2"/>
  <c r="AH548" i="2"/>
  <c r="AH660" i="2"/>
  <c r="AH178" i="2"/>
  <c r="AH78" i="2"/>
  <c r="AH565" i="2"/>
  <c r="AH2" i="2"/>
  <c r="AH354" i="2"/>
  <c r="AH58" i="2"/>
  <c r="AH578" i="2"/>
  <c r="AH508" i="2"/>
  <c r="AH214" i="2"/>
  <c r="AH250" i="2"/>
  <c r="AH702" i="2"/>
  <c r="AH495" i="2"/>
  <c r="AH262" i="2"/>
  <c r="AH46" i="2"/>
  <c r="AH5" i="2"/>
  <c r="O11" i="3" s="1"/>
  <c r="AH589" i="2"/>
  <c r="AH564" i="2"/>
  <c r="O9" i="3" s="1"/>
  <c r="AH10" i="2"/>
  <c r="AH585" i="2"/>
  <c r="AH120" i="2"/>
  <c r="AH232" i="2"/>
  <c r="AH712" i="2"/>
  <c r="AH68" i="2"/>
  <c r="AH628" i="2"/>
  <c r="AH545" i="2"/>
  <c r="AH155" i="2"/>
  <c r="AH607" i="2"/>
  <c r="AH137" i="2"/>
  <c r="AH457" i="2"/>
  <c r="AH308" i="2"/>
  <c r="AH487" i="2"/>
  <c r="AH292" i="2"/>
  <c r="AH15" i="2"/>
  <c r="AH230" i="2"/>
  <c r="AH359" i="2"/>
  <c r="AH59" i="2"/>
  <c r="AH231" i="2"/>
  <c r="AH530" i="2"/>
  <c r="AH147" i="2"/>
  <c r="AH268" i="2"/>
  <c r="AH424" i="2"/>
  <c r="AH503" i="2"/>
  <c r="AH32" i="2"/>
  <c r="AH54" i="2"/>
  <c r="AH678" i="2"/>
  <c r="AH26" i="2"/>
  <c r="AH311" i="2"/>
  <c r="AH537" i="2"/>
  <c r="AH168" i="2"/>
  <c r="AH219" i="2"/>
  <c r="AH337" i="2"/>
  <c r="O56" i="3" s="1"/>
  <c r="AH136" i="2"/>
  <c r="AH79" i="2"/>
  <c r="AH627" i="2"/>
  <c r="AH170" i="2"/>
  <c r="AH348" i="2"/>
  <c r="AH16" i="2"/>
  <c r="AH118" i="2"/>
  <c r="AH538" i="2"/>
  <c r="AH18" i="2"/>
  <c r="O75" i="3" s="1"/>
  <c r="AH285" i="2"/>
  <c r="AH278" i="2"/>
  <c r="AH255" i="2"/>
  <c r="AH451" i="2"/>
  <c r="AH36" i="2"/>
  <c r="AH583" i="2"/>
  <c r="AH412" i="2"/>
  <c r="AH569" i="2"/>
  <c r="AH115" i="2"/>
  <c r="AH185" i="2"/>
  <c r="AH263" i="2"/>
  <c r="O93" i="3" s="1"/>
  <c r="AH65" i="2"/>
  <c r="AH273" i="2"/>
  <c r="AH329" i="2"/>
  <c r="AH91" i="2"/>
  <c r="AH740" i="2"/>
  <c r="AH226" i="2"/>
  <c r="AH321" i="2"/>
  <c r="AH673" i="2"/>
  <c r="AH596" i="2"/>
  <c r="AH692" i="2"/>
  <c r="AH515" i="2"/>
  <c r="AH62" i="2"/>
  <c r="AH158" i="2"/>
  <c r="O110" i="3" s="1"/>
  <c r="AH310" i="2"/>
  <c r="AH588" i="2"/>
  <c r="AH253" i="2"/>
  <c r="AH539" i="2"/>
  <c r="AH650" i="2"/>
  <c r="AH415" i="2"/>
  <c r="AH47" i="2"/>
  <c r="AH637" i="2"/>
  <c r="AH63" i="2"/>
  <c r="AH686" i="2"/>
  <c r="AH314" i="2"/>
  <c r="AH570" i="2"/>
  <c r="AH106" i="2"/>
  <c r="AH561" i="2"/>
  <c r="AH640" i="2"/>
  <c r="AH726" i="2"/>
  <c r="AH274" i="2"/>
  <c r="AH383" i="2"/>
  <c r="AH296" i="2"/>
  <c r="AH528" i="2"/>
  <c r="AH94" i="2"/>
  <c r="AH371" i="2"/>
  <c r="AH375" i="2"/>
  <c r="AH247" i="2"/>
  <c r="AH654" i="2"/>
  <c r="AH221" i="2"/>
  <c r="AH50" i="2"/>
  <c r="AH534" i="2"/>
  <c r="AH208" i="2"/>
  <c r="AH151" i="2"/>
  <c r="AH641" i="2"/>
  <c r="AH201" i="2"/>
  <c r="AH446" i="2"/>
  <c r="AH430" i="2"/>
  <c r="AH407" i="2"/>
  <c r="AH552" i="2"/>
  <c r="AH417" i="2"/>
  <c r="AH341" i="2"/>
  <c r="AH377" i="2"/>
  <c r="AH546" i="2"/>
  <c r="AH121" i="2"/>
  <c r="AH198" i="2"/>
  <c r="AH275" i="2"/>
  <c r="AH141" i="2"/>
  <c r="AH543" i="2"/>
  <c r="AH71" i="2"/>
  <c r="AH472" i="2"/>
  <c r="AH29" i="2"/>
  <c r="AH426" i="2"/>
  <c r="AH140" i="2"/>
  <c r="AH710" i="2"/>
  <c r="AH259" i="2"/>
  <c r="AH42" i="2"/>
  <c r="AH736" i="2"/>
  <c r="AH566" i="2"/>
  <c r="AH326" i="2"/>
  <c r="AH595" i="2"/>
  <c r="AH671" i="2"/>
  <c r="AH333" i="2"/>
  <c r="AH542" i="2"/>
  <c r="AH715" i="2"/>
  <c r="AH467" i="2"/>
  <c r="AH133" i="2"/>
  <c r="AH461" i="2"/>
  <c r="AH56" i="2"/>
  <c r="AH228" i="2"/>
  <c r="O97" i="3" s="1"/>
  <c r="AH21" i="2"/>
  <c r="AH207" i="2"/>
  <c r="AH453" i="2"/>
  <c r="AH35" i="2"/>
  <c r="AH422" i="2"/>
  <c r="AH23" i="2"/>
  <c r="AH676" i="2"/>
  <c r="AH288" i="2"/>
  <c r="AH134" i="2"/>
  <c r="AH17" i="2"/>
  <c r="O2" i="3" s="1"/>
  <c r="AH624" i="2"/>
  <c r="AH526" i="2"/>
  <c r="AH413" i="2"/>
  <c r="AH49" i="2"/>
  <c r="AH466" i="2"/>
  <c r="AH512" i="2"/>
  <c r="AH357" i="2"/>
  <c r="AH48" i="2"/>
  <c r="O83" i="3" s="1"/>
  <c r="AH551" i="2"/>
  <c r="AH406" i="2"/>
  <c r="AH549" i="2"/>
  <c r="AH486" i="2"/>
  <c r="AH351" i="2"/>
  <c r="AH514" i="2"/>
  <c r="AH568" i="2"/>
  <c r="AH504" i="2"/>
  <c r="AH591" i="2"/>
  <c r="AH735" i="2"/>
  <c r="AH190" i="2"/>
  <c r="AH509" i="2"/>
  <c r="AH64" i="2"/>
  <c r="O82" i="3" s="1"/>
  <c r="AH732" i="2"/>
  <c r="AH127" i="2"/>
  <c r="AH670" i="2"/>
  <c r="AH164" i="2"/>
  <c r="O62" i="3" s="1"/>
  <c r="AH130" i="2"/>
  <c r="AH505" i="2"/>
  <c r="AH737" i="2"/>
  <c r="AH613" i="2"/>
  <c r="AH291" i="2"/>
  <c r="AH634" i="2"/>
  <c r="AH659" i="2"/>
  <c r="AH256" i="2"/>
  <c r="O59" i="3" s="1"/>
  <c r="AH61" i="2"/>
  <c r="AH629" i="2"/>
  <c r="AH507" i="2"/>
  <c r="AH34" i="2"/>
  <c r="AH199" i="2"/>
  <c r="AH625" i="2"/>
  <c r="AH281" i="2"/>
  <c r="AH235" i="2"/>
  <c r="AH458" i="2"/>
  <c r="AH638" i="2"/>
  <c r="AH484" i="2"/>
  <c r="AH378" i="2"/>
  <c r="AH657" i="2"/>
  <c r="AH38" i="2"/>
  <c r="AH356" i="2"/>
  <c r="AH404" i="2"/>
  <c r="AH304" i="2"/>
  <c r="AH464" i="2"/>
  <c r="AH723" i="2"/>
  <c r="AH24" i="2"/>
  <c r="AH122" i="2"/>
  <c r="AH684" i="2"/>
  <c r="AH473" i="2"/>
  <c r="AH129" i="2"/>
  <c r="AH603" i="2"/>
  <c r="O120" i="3" s="1"/>
  <c r="AH469" i="2"/>
  <c r="AH556" i="2"/>
  <c r="AH370" i="2"/>
  <c r="AH611" i="2"/>
  <c r="AH264" i="2"/>
  <c r="AH156" i="2"/>
  <c r="AH477" i="2"/>
  <c r="AH237" i="2"/>
  <c r="AH312" i="2"/>
  <c r="AH206" i="2"/>
  <c r="AH84" i="2"/>
  <c r="AH681" i="2"/>
  <c r="AH37" i="2"/>
  <c r="AH706" i="2"/>
  <c r="AH240" i="2"/>
  <c r="AH733" i="2"/>
  <c r="AH593" i="2"/>
  <c r="AH513" i="2"/>
  <c r="AH423" i="2"/>
  <c r="AH55" i="2"/>
  <c r="AH186" i="2"/>
  <c r="AH270" i="2"/>
  <c r="AH109" i="2"/>
  <c r="AH431" i="2"/>
  <c r="AH171" i="2"/>
  <c r="AH124" i="2"/>
  <c r="AH639" i="2"/>
  <c r="AH651" i="2"/>
  <c r="AH572" i="2"/>
  <c r="AH571" i="2"/>
  <c r="AH719" i="2"/>
  <c r="AH410" i="2"/>
  <c r="AH114" i="2"/>
  <c r="AH187" i="2"/>
  <c r="AH734" i="2"/>
  <c r="AH372" i="2"/>
  <c r="AH397" i="2"/>
  <c r="AH346" i="2"/>
  <c r="AH205" i="2"/>
  <c r="AH713" i="2"/>
  <c r="AH411" i="2"/>
  <c r="AH633" i="2"/>
  <c r="AH241" i="2"/>
  <c r="AH567" i="2"/>
  <c r="AH160" i="2"/>
  <c r="AH233" i="2"/>
  <c r="AH680" i="2"/>
  <c r="AH202" i="2"/>
  <c r="AH450" i="2"/>
  <c r="AH294" i="2"/>
  <c r="AH119" i="2"/>
  <c r="AH72" i="2"/>
  <c r="AH701" i="2"/>
  <c r="AH380" i="2"/>
  <c r="AH399" i="2"/>
  <c r="AH645" i="2"/>
  <c r="AH663" i="2"/>
  <c r="AH687" i="2"/>
  <c r="AH725" i="2"/>
  <c r="AH110" i="2"/>
  <c r="AH203" i="2"/>
  <c r="AH614" i="2"/>
  <c r="AH559" i="2"/>
  <c r="AH683" i="2"/>
  <c r="AH644" i="2"/>
  <c r="AH242" i="2"/>
  <c r="AH604" i="2"/>
  <c r="AH622" i="2"/>
  <c r="AH271" i="2"/>
  <c r="AH742" i="2"/>
  <c r="AH400" i="2"/>
  <c r="AH343" i="2"/>
  <c r="AH649" i="2"/>
  <c r="AH432" i="2"/>
  <c r="AH316" i="2"/>
  <c r="AH234" i="2"/>
  <c r="AH646" i="2"/>
  <c r="AH373" i="2"/>
  <c r="AH560" i="2"/>
  <c r="AH173" i="2"/>
  <c r="AH293" i="2"/>
  <c r="AH257" i="2"/>
  <c r="AH602" i="2"/>
  <c r="AH489" i="2"/>
  <c r="AH479" i="2"/>
  <c r="AH685" i="2"/>
  <c r="AH499" i="2"/>
  <c r="AH117" i="2"/>
  <c r="O69" i="3" s="1"/>
  <c r="AH322" i="2"/>
  <c r="AH658" i="2"/>
  <c r="AH353" i="2"/>
  <c r="AH99" i="2"/>
  <c r="AH349" i="2"/>
  <c r="AH425" i="2"/>
  <c r="AH520" i="2"/>
  <c r="AH243" i="2"/>
  <c r="AH594" i="2"/>
  <c r="AH398" i="2"/>
  <c r="AH730" i="2"/>
  <c r="AH225" i="2"/>
  <c r="AH540" i="2"/>
  <c r="AH386" i="2"/>
  <c r="AH364" i="2"/>
  <c r="AH679" i="2"/>
  <c r="AH635" i="2"/>
  <c r="AH536" i="2"/>
  <c r="AH209" i="2"/>
  <c r="AH327" i="2"/>
  <c r="AH626" i="2"/>
  <c r="AH302" i="2"/>
  <c r="AH217" i="2"/>
  <c r="AH215" i="2"/>
  <c r="AH328" i="2"/>
  <c r="AH389" i="2"/>
  <c r="AH553" i="2"/>
  <c r="AH475" i="2"/>
  <c r="AH695" i="2"/>
  <c r="AH476" i="2"/>
  <c r="AH579" i="2"/>
  <c r="AH562" i="2"/>
  <c r="AH414" i="2"/>
  <c r="AH385" i="2"/>
  <c r="AH716" i="2"/>
  <c r="AH632" i="2"/>
  <c r="AH699" i="2"/>
  <c r="AH444" i="2"/>
  <c r="AH470" i="2"/>
  <c r="AH597" i="2"/>
  <c r="AH616" i="2"/>
  <c r="AH656" i="2"/>
  <c r="AH416" i="2"/>
  <c r="AH384" i="2"/>
  <c r="AH718" i="2"/>
  <c r="AH621" i="2"/>
  <c r="AH331" i="2"/>
  <c r="AH682" i="2"/>
  <c r="AH662" i="2"/>
  <c r="AH619" i="2"/>
  <c r="AH689" i="2"/>
  <c r="AH510" i="2"/>
  <c r="AH496" i="2"/>
  <c r="AH669" i="2"/>
  <c r="AH582" i="2"/>
  <c r="AH697" i="2"/>
  <c r="AH563" i="2"/>
  <c r="AH741" i="2"/>
  <c r="AH547" i="2"/>
  <c r="AH441" i="2"/>
  <c r="AH704" i="2"/>
  <c r="AH690" i="2"/>
  <c r="AH711" i="2"/>
  <c r="AH738" i="2"/>
  <c r="AH636" i="2"/>
  <c r="AH643" i="2"/>
  <c r="AH724" i="2"/>
  <c r="AH700" i="2"/>
  <c r="AH705" i="2"/>
  <c r="AH698" i="2"/>
  <c r="AH729" i="2"/>
  <c r="AH739" i="2"/>
  <c r="AH722" i="2"/>
  <c r="AH668" i="2"/>
  <c r="AH672" i="2"/>
  <c r="AH703" i="2"/>
  <c r="AH721" i="2"/>
  <c r="AH717" i="2"/>
  <c r="AG606" i="2"/>
  <c r="AG618" i="2"/>
  <c r="AG586" i="2"/>
  <c r="AG75" i="2"/>
  <c r="AG317" i="2"/>
  <c r="AG506" i="2"/>
  <c r="AG442" i="2"/>
  <c r="AG521" i="2"/>
  <c r="AG366" i="2"/>
  <c r="AG491" i="2"/>
  <c r="AG405" i="2"/>
  <c r="AG474" i="2"/>
  <c r="AG667" i="2"/>
  <c r="AG248" i="2"/>
  <c r="AG128" i="2"/>
  <c r="AG471" i="2"/>
  <c r="AG420" i="2"/>
  <c r="AG43" i="2"/>
  <c r="AG677" i="2"/>
  <c r="AG369" i="2"/>
  <c r="AG338" i="2"/>
  <c r="AG493" i="2"/>
  <c r="AG57" i="2"/>
  <c r="AG358" i="2"/>
  <c r="AG146" i="2"/>
  <c r="AG497" i="2"/>
  <c r="AG550" i="2"/>
  <c r="AG319" i="2"/>
  <c r="AG323" i="2"/>
  <c r="AG533" i="2"/>
  <c r="AG648" i="2"/>
  <c r="AG260" i="2"/>
  <c r="AG73" i="2"/>
  <c r="AG610" i="2"/>
  <c r="AG4" i="2"/>
  <c r="AG600" i="2"/>
  <c r="AG157" i="2"/>
  <c r="AG96" i="2"/>
  <c r="AG100" i="2"/>
  <c r="AG447" i="2"/>
  <c r="AG352" i="2"/>
  <c r="AG318" i="2"/>
  <c r="AG531" i="2"/>
  <c r="AG191" i="2"/>
  <c r="AG53" i="2"/>
  <c r="AG574" i="2"/>
  <c r="AG218" i="2"/>
  <c r="AG238" i="2"/>
  <c r="AG112" i="2"/>
  <c r="AG362" i="2"/>
  <c r="AG131" i="2"/>
  <c r="AG376" i="2"/>
  <c r="AG577" i="2"/>
  <c r="AG98" i="2"/>
  <c r="AG557" i="2"/>
  <c r="AG334" i="2"/>
  <c r="AG143" i="2"/>
  <c r="AG502" i="2"/>
  <c r="AG623" i="2"/>
  <c r="AG468" i="2"/>
  <c r="AG195" i="2"/>
  <c r="AG222" i="2"/>
  <c r="AG390" i="2"/>
  <c r="AG116" i="2"/>
  <c r="AG339" i="2"/>
  <c r="AG435" i="2"/>
  <c r="AG153" i="2"/>
  <c r="AG363" i="2"/>
  <c r="AG183" i="2"/>
  <c r="AG269" i="2"/>
  <c r="AG80" i="2"/>
  <c r="AG342" i="2"/>
  <c r="AG85" i="2"/>
  <c r="AG179" i="2"/>
  <c r="AG459" i="2"/>
  <c r="AG482" i="2"/>
  <c r="AG350" i="2"/>
  <c r="AG631" i="2"/>
  <c r="AG192" i="2"/>
  <c r="AG276" i="2"/>
  <c r="AG481" i="2"/>
  <c r="AG216" i="2"/>
  <c r="AG454" i="2"/>
  <c r="AG88" i="2"/>
  <c r="AG182" i="2"/>
  <c r="AG653" i="2"/>
  <c r="AG463" i="2"/>
  <c r="AG590" i="2"/>
  <c r="AG303" i="2"/>
  <c r="AG6" i="2"/>
  <c r="AG615" i="2"/>
  <c r="AG460" i="2"/>
  <c r="AG188" i="2"/>
  <c r="AG8" i="2"/>
  <c r="AG433" i="2"/>
  <c r="AG368" i="2"/>
  <c r="AG102" i="2"/>
  <c r="AG95" i="2"/>
  <c r="AG287" i="2"/>
  <c r="AG246" i="2"/>
  <c r="AG437" i="2"/>
  <c r="AG265" i="2"/>
  <c r="AG251" i="2"/>
  <c r="AG161" i="2"/>
  <c r="AG176" i="2"/>
  <c r="AG365" i="2"/>
  <c r="AG152" i="2"/>
  <c r="AG283" i="2"/>
  <c r="AG144" i="2"/>
  <c r="AG154" i="2"/>
  <c r="AG211" i="2"/>
  <c r="AG449" i="2"/>
  <c r="AG360" i="2"/>
  <c r="AG485" i="2"/>
  <c r="AG709" i="2"/>
  <c r="AG267" i="2"/>
  <c r="AG204" i="2"/>
  <c r="AG90" i="2"/>
  <c r="AG81" i="2"/>
  <c r="AG478" i="2"/>
  <c r="AG162" i="2"/>
  <c r="AG184" i="2"/>
  <c r="AG661" i="2"/>
  <c r="AG27" i="2"/>
  <c r="AG40" i="2"/>
  <c r="AG138" i="2"/>
  <c r="AG345" i="2"/>
  <c r="AG382" i="2"/>
  <c r="AG44" i="2"/>
  <c r="AG194" i="2"/>
  <c r="AG688" i="2"/>
  <c r="AG336" i="2"/>
  <c r="AG11" i="2"/>
  <c r="AG223" i="2"/>
  <c r="AG696" i="2"/>
  <c r="AG605" i="2"/>
  <c r="AG728" i="2"/>
  <c r="AG391" i="2"/>
  <c r="AG674" i="2"/>
  <c r="AG517" i="2"/>
  <c r="AG272" i="2"/>
  <c r="AG227" i="2"/>
  <c r="AG297" i="2"/>
  <c r="AG244" i="2"/>
  <c r="AG229" i="2"/>
  <c r="AG427" i="2"/>
  <c r="AG315" i="2"/>
  <c r="AG325" i="2"/>
  <c r="AG70" i="2"/>
  <c r="AG108" i="2"/>
  <c r="AG254" i="2"/>
  <c r="AG92" i="2"/>
  <c r="AG580" i="2"/>
  <c r="AG374" i="2"/>
  <c r="AG298" i="2"/>
  <c r="AG149" i="2"/>
  <c r="AG554" i="2"/>
  <c r="AG309" i="2"/>
  <c r="AG159" i="2"/>
  <c r="AG498" i="2"/>
  <c r="AG501" i="2"/>
  <c r="AG494" i="2"/>
  <c r="AG647" i="2"/>
  <c r="AG529" i="2"/>
  <c r="AG519" i="2"/>
  <c r="AG525" i="2"/>
  <c r="AG19" i="2"/>
  <c r="AG428" i="2"/>
  <c r="AG305" i="2"/>
  <c r="AG655" i="2"/>
  <c r="AG555" i="2"/>
  <c r="AG608" i="2"/>
  <c r="AG664" i="2"/>
  <c r="AG720" i="2"/>
  <c r="AG480" i="2"/>
  <c r="AG25" i="2"/>
  <c r="AG395" i="2"/>
  <c r="AG612" i="2"/>
  <c r="AG258" i="2"/>
  <c r="AG620" i="2"/>
  <c r="AG200" i="2"/>
  <c r="AG45" i="2"/>
  <c r="AG174" i="2"/>
  <c r="AG307" i="2"/>
  <c r="AG101" i="2"/>
  <c r="AG584" i="2"/>
  <c r="AG284" i="2"/>
  <c r="AG324" i="2"/>
  <c r="AG642" i="2"/>
  <c r="AG544" i="2"/>
  <c r="AG213" i="2"/>
  <c r="AG135" i="2"/>
  <c r="AG440" i="2"/>
  <c r="AG239" i="2"/>
  <c r="AG462" i="2"/>
  <c r="AG33" i="2"/>
  <c r="AG617" i="2"/>
  <c r="AG665" i="2"/>
  <c r="AG511" i="2"/>
  <c r="AG14" i="2"/>
  <c r="AG396" i="2"/>
  <c r="AG652" i="2"/>
  <c r="AG31" i="2"/>
  <c r="AG522" i="2"/>
  <c r="AG261" i="2"/>
  <c r="AG197" i="2"/>
  <c r="AG408" i="2"/>
  <c r="AG599" i="2"/>
  <c r="AG436" i="2"/>
  <c r="AG576" i="2"/>
  <c r="AG103" i="2"/>
  <c r="AG523" i="2"/>
  <c r="AG107" i="2"/>
  <c r="AG403" i="2"/>
  <c r="AG524" i="2"/>
  <c r="AG97" i="2"/>
  <c r="AG167" i="2"/>
  <c r="AG66" i="2"/>
  <c r="AG67" i="2"/>
  <c r="AG419" i="2"/>
  <c r="AG445" i="2"/>
  <c r="AG518" i="2"/>
  <c r="AG126" i="2"/>
  <c r="AG125" i="2"/>
  <c r="AG193" i="2"/>
  <c r="AG429" i="2"/>
  <c r="AG169" i="2"/>
  <c r="AG299" i="2"/>
  <c r="AG13" i="2"/>
  <c r="AG434" i="2"/>
  <c r="AG252" i="2"/>
  <c r="AG731" i="2"/>
  <c r="AG279" i="2"/>
  <c r="AG666" i="2"/>
  <c r="AG448" i="2"/>
  <c r="AG492" i="2"/>
  <c r="AG148" i="2"/>
  <c r="AG145" i="2"/>
  <c r="AG418" i="2"/>
  <c r="AG592" i="2"/>
  <c r="AG330" i="2"/>
  <c r="AG175" i="2"/>
  <c r="AG379" i="2"/>
  <c r="AG694" i="2"/>
  <c r="AG313" i="2"/>
  <c r="AG60" i="2"/>
  <c r="AG9" i="2"/>
  <c r="AG300" i="2"/>
  <c r="AG443" i="2"/>
  <c r="AG714" i="2"/>
  <c r="AG7" i="2"/>
  <c r="AG535" i="2"/>
  <c r="AG20" i="2"/>
  <c r="AG361" i="2"/>
  <c r="AG573" i="2"/>
  <c r="AG87" i="2"/>
  <c r="AG532" i="2"/>
  <c r="AG691" i="2"/>
  <c r="AG69" i="2"/>
  <c r="AG76" i="2"/>
  <c r="AG51" i="2"/>
  <c r="AG163" i="2"/>
  <c r="AG74" i="2"/>
  <c r="AG439" i="2"/>
  <c r="AG392" i="2"/>
  <c r="AG41" i="2"/>
  <c r="AG483" i="2"/>
  <c r="AG401" i="2"/>
  <c r="AG212" i="2"/>
  <c r="AG575" i="2"/>
  <c r="AG347" i="2"/>
  <c r="AG558" i="2"/>
  <c r="AG387" i="2"/>
  <c r="AG344" i="2"/>
  <c r="AG393" i="2"/>
  <c r="AG421" i="2"/>
  <c r="AG83" i="2"/>
  <c r="AG394" i="2"/>
  <c r="AG675" i="2"/>
  <c r="AG438" i="2"/>
  <c r="AG452" i="2"/>
  <c r="AG409" i="2"/>
  <c r="AG196" i="2"/>
  <c r="AG52" i="2"/>
  <c r="AG220" i="2"/>
  <c r="AG104" i="2"/>
  <c r="AG277" i="2"/>
  <c r="AG500" i="2"/>
  <c r="AG609" i="2"/>
  <c r="AG3" i="2"/>
  <c r="AG282" i="2"/>
  <c r="AG693" i="2"/>
  <c r="AG180" i="2"/>
  <c r="AG601" i="2"/>
  <c r="AG132" i="2"/>
  <c r="AG465" i="2"/>
  <c r="AG266" i="2"/>
  <c r="AG177" i="2"/>
  <c r="AG516" i="2"/>
  <c r="AG166" i="2"/>
  <c r="AG367" i="2"/>
  <c r="AG39" i="2"/>
  <c r="AG581" i="2"/>
  <c r="AG381" i="2"/>
  <c r="AG456" i="2"/>
  <c r="AG142" i="2"/>
  <c r="AG93" i="2"/>
  <c r="AG165" i="2"/>
  <c r="AG286" i="2"/>
  <c r="AG527" i="2"/>
  <c r="AG105" i="2"/>
  <c r="AG210" i="2"/>
  <c r="AG290" i="2"/>
  <c r="AG249" i="2"/>
  <c r="AG598" i="2"/>
  <c r="AG89" i="2"/>
  <c r="AG236" i="2"/>
  <c r="AG289" i="2"/>
  <c r="AG335" i="2"/>
  <c r="AG541" i="2"/>
  <c r="AG355" i="2"/>
  <c r="AG139" i="2"/>
  <c r="AG77" i="2"/>
  <c r="AG332" i="2"/>
  <c r="AG707" i="2"/>
  <c r="AG402" i="2"/>
  <c r="AG181" i="2"/>
  <c r="AG388" i="2"/>
  <c r="AG488" i="2"/>
  <c r="AG22" i="2"/>
  <c r="AG224" i="2"/>
  <c r="AG708" i="2"/>
  <c r="AG123" i="2"/>
  <c r="AG245" i="2"/>
  <c r="AG306" i="2"/>
  <c r="AG30" i="2"/>
  <c r="AG455" i="2"/>
  <c r="AG630" i="2"/>
  <c r="AG295" i="2"/>
  <c r="AG189" i="2"/>
  <c r="AG490" i="2"/>
  <c r="AG587" i="2"/>
  <c r="AG150" i="2"/>
  <c r="AG320" i="2"/>
  <c r="AG113" i="2"/>
  <c r="AG280" i="2"/>
  <c r="AG86" i="2"/>
  <c r="AG82" i="2"/>
  <c r="AG12" i="2"/>
  <c r="AG28" i="2"/>
  <c r="AG301" i="2"/>
  <c r="AG340" i="2"/>
  <c r="AG172" i="2"/>
  <c r="AG727" i="2"/>
  <c r="AG111" i="2"/>
  <c r="AG548" i="2"/>
  <c r="AG660" i="2"/>
  <c r="AG178" i="2"/>
  <c r="AG78" i="2"/>
  <c r="AG565" i="2"/>
  <c r="AG2" i="2"/>
  <c r="AG354" i="2"/>
  <c r="AG58" i="2"/>
  <c r="AG578" i="2"/>
  <c r="AG508" i="2"/>
  <c r="AG214" i="2"/>
  <c r="AG250" i="2"/>
  <c r="AG702" i="2"/>
  <c r="AG495" i="2"/>
  <c r="AG262" i="2"/>
  <c r="AG46" i="2"/>
  <c r="AG5" i="2"/>
  <c r="AG589" i="2"/>
  <c r="AG564" i="2"/>
  <c r="AG10" i="2"/>
  <c r="AG585" i="2"/>
  <c r="AG120" i="2"/>
  <c r="AG232" i="2"/>
  <c r="AG712" i="2"/>
  <c r="AG68" i="2"/>
  <c r="AG628" i="2"/>
  <c r="AG545" i="2"/>
  <c r="AG155" i="2"/>
  <c r="AG607" i="2"/>
  <c r="AG137" i="2"/>
  <c r="AG457" i="2"/>
  <c r="AG308" i="2"/>
  <c r="AG487" i="2"/>
  <c r="AG292" i="2"/>
  <c r="AG15" i="2"/>
  <c r="AG230" i="2"/>
  <c r="AG359" i="2"/>
  <c r="AG59" i="2"/>
  <c r="AG231" i="2"/>
  <c r="AG530" i="2"/>
  <c r="AG147" i="2"/>
  <c r="AG268" i="2"/>
  <c r="AG424" i="2"/>
  <c r="AG503" i="2"/>
  <c r="AG32" i="2"/>
  <c r="AG54" i="2"/>
  <c r="AG678" i="2"/>
  <c r="AG26" i="2"/>
  <c r="AG311" i="2"/>
  <c r="AG537" i="2"/>
  <c r="AG168" i="2"/>
  <c r="AG219" i="2"/>
  <c r="AG337" i="2"/>
  <c r="AG136" i="2"/>
  <c r="AG79" i="2"/>
  <c r="AG627" i="2"/>
  <c r="AG170" i="2"/>
  <c r="AG348" i="2"/>
  <c r="AG16" i="2"/>
  <c r="AG118" i="2"/>
  <c r="AG538" i="2"/>
  <c r="AG18" i="2"/>
  <c r="AG285" i="2"/>
  <c r="AG278" i="2"/>
  <c r="AG255" i="2"/>
  <c r="AG451" i="2"/>
  <c r="AG36" i="2"/>
  <c r="AG583" i="2"/>
  <c r="AG412" i="2"/>
  <c r="AG569" i="2"/>
  <c r="AG115" i="2"/>
  <c r="AG185" i="2"/>
  <c r="AG263" i="2"/>
  <c r="AG65" i="2"/>
  <c r="AG273" i="2"/>
  <c r="AG329" i="2"/>
  <c r="AG91" i="2"/>
  <c r="AG740" i="2"/>
  <c r="AG226" i="2"/>
  <c r="AG321" i="2"/>
  <c r="AG673" i="2"/>
  <c r="AG596" i="2"/>
  <c r="AG692" i="2"/>
  <c r="AG515" i="2"/>
  <c r="AG62" i="2"/>
  <c r="AG158" i="2"/>
  <c r="AG310" i="2"/>
  <c r="AG588" i="2"/>
  <c r="AG253" i="2"/>
  <c r="AG539" i="2"/>
  <c r="AG650" i="2"/>
  <c r="AG415" i="2"/>
  <c r="AG47" i="2"/>
  <c r="AG637" i="2"/>
  <c r="AG63" i="2"/>
  <c r="AG686" i="2"/>
  <c r="AG314" i="2"/>
  <c r="AG570" i="2"/>
  <c r="AG106" i="2"/>
  <c r="AG561" i="2"/>
  <c r="AG640" i="2"/>
  <c r="AG726" i="2"/>
  <c r="AG274" i="2"/>
  <c r="AG383" i="2"/>
  <c r="AG296" i="2"/>
  <c r="AG528" i="2"/>
  <c r="AG94" i="2"/>
  <c r="AG371" i="2"/>
  <c r="AG375" i="2"/>
  <c r="AG247" i="2"/>
  <c r="AG654" i="2"/>
  <c r="AG221" i="2"/>
  <c r="AG50" i="2"/>
  <c r="AG534" i="2"/>
  <c r="AG208" i="2"/>
  <c r="AG151" i="2"/>
  <c r="AG641" i="2"/>
  <c r="AG201" i="2"/>
  <c r="AG446" i="2"/>
  <c r="AG430" i="2"/>
  <c r="AG407" i="2"/>
  <c r="AG552" i="2"/>
  <c r="AG417" i="2"/>
  <c r="AG341" i="2"/>
  <c r="AG377" i="2"/>
  <c r="AG546" i="2"/>
  <c r="AG121" i="2"/>
  <c r="AG198" i="2"/>
  <c r="AG275" i="2"/>
  <c r="AG141" i="2"/>
  <c r="AG543" i="2"/>
  <c r="AG71" i="2"/>
  <c r="AG472" i="2"/>
  <c r="AG29" i="2"/>
  <c r="AG426" i="2"/>
  <c r="AG140" i="2"/>
  <c r="AG710" i="2"/>
  <c r="AG259" i="2"/>
  <c r="AG42" i="2"/>
  <c r="AG736" i="2"/>
  <c r="AG566" i="2"/>
  <c r="AG326" i="2"/>
  <c r="AG595" i="2"/>
  <c r="AG671" i="2"/>
  <c r="AG333" i="2"/>
  <c r="AG542" i="2"/>
  <c r="AG715" i="2"/>
  <c r="AG467" i="2"/>
  <c r="AG133" i="2"/>
  <c r="AG461" i="2"/>
  <c r="AG56" i="2"/>
  <c r="AG228" i="2"/>
  <c r="AG21" i="2"/>
  <c r="AG207" i="2"/>
  <c r="AG453" i="2"/>
  <c r="AG35" i="2"/>
  <c r="AG422" i="2"/>
  <c r="AG23" i="2"/>
  <c r="AG676" i="2"/>
  <c r="AG288" i="2"/>
  <c r="AG134" i="2"/>
  <c r="AG17" i="2"/>
  <c r="AG624" i="2"/>
  <c r="AG526" i="2"/>
  <c r="AG413" i="2"/>
  <c r="AG49" i="2"/>
  <c r="AG466" i="2"/>
  <c r="AG512" i="2"/>
  <c r="AG357" i="2"/>
  <c r="AG48" i="2"/>
  <c r="AG551" i="2"/>
  <c r="AG406" i="2"/>
  <c r="AG549" i="2"/>
  <c r="AG486" i="2"/>
  <c r="AG351" i="2"/>
  <c r="AG514" i="2"/>
  <c r="AG568" i="2"/>
  <c r="AG504" i="2"/>
  <c r="AG591" i="2"/>
  <c r="AG735" i="2"/>
  <c r="AG190" i="2"/>
  <c r="AG509" i="2"/>
  <c r="AG64" i="2"/>
  <c r="AG732" i="2"/>
  <c r="AG127" i="2"/>
  <c r="AG670" i="2"/>
  <c r="AG164" i="2"/>
  <c r="AG130" i="2"/>
  <c r="AG505" i="2"/>
  <c r="AG737" i="2"/>
  <c r="AG613" i="2"/>
  <c r="AG291" i="2"/>
  <c r="AG634" i="2"/>
  <c r="AG659" i="2"/>
  <c r="AG256" i="2"/>
  <c r="AG61" i="2"/>
  <c r="AG629" i="2"/>
  <c r="AG507" i="2"/>
  <c r="AG34" i="2"/>
  <c r="AG199" i="2"/>
  <c r="AG625" i="2"/>
  <c r="AG281" i="2"/>
  <c r="AG235" i="2"/>
  <c r="AG458" i="2"/>
  <c r="AG638" i="2"/>
  <c r="AG484" i="2"/>
  <c r="AG378" i="2"/>
  <c r="AG657" i="2"/>
  <c r="AG38" i="2"/>
  <c r="AG356" i="2"/>
  <c r="AG404" i="2"/>
  <c r="AG304" i="2"/>
  <c r="AG464" i="2"/>
  <c r="AG723" i="2"/>
  <c r="AG24" i="2"/>
  <c r="AG122" i="2"/>
  <c r="AG684" i="2"/>
  <c r="AG473" i="2"/>
  <c r="AG129" i="2"/>
  <c r="AG603" i="2"/>
  <c r="AG469" i="2"/>
  <c r="AG556" i="2"/>
  <c r="AG370" i="2"/>
  <c r="AG611" i="2"/>
  <c r="AG264" i="2"/>
  <c r="AG156" i="2"/>
  <c r="AG477" i="2"/>
  <c r="AG237" i="2"/>
  <c r="AG312" i="2"/>
  <c r="AG206" i="2"/>
  <c r="AG84" i="2"/>
  <c r="AG681" i="2"/>
  <c r="AG37" i="2"/>
  <c r="AG706" i="2"/>
  <c r="AG240" i="2"/>
  <c r="AG733" i="2"/>
  <c r="AG593" i="2"/>
  <c r="AG513" i="2"/>
  <c r="AG423" i="2"/>
  <c r="AG55" i="2"/>
  <c r="AG186" i="2"/>
  <c r="AG270" i="2"/>
  <c r="AG109" i="2"/>
  <c r="AG431" i="2"/>
  <c r="AG171" i="2"/>
  <c r="AG124" i="2"/>
  <c r="AG639" i="2"/>
  <c r="AG651" i="2"/>
  <c r="AG572" i="2"/>
  <c r="AG571" i="2"/>
  <c r="AG719" i="2"/>
  <c r="AG410" i="2"/>
  <c r="AG114" i="2"/>
  <c r="AG187" i="2"/>
  <c r="AG734" i="2"/>
  <c r="AG372" i="2"/>
  <c r="AG397" i="2"/>
  <c r="AG346" i="2"/>
  <c r="AG205" i="2"/>
  <c r="AG713" i="2"/>
  <c r="AG411" i="2"/>
  <c r="AG633" i="2"/>
  <c r="AG241" i="2"/>
  <c r="AG567" i="2"/>
  <c r="AG160" i="2"/>
  <c r="AG233" i="2"/>
  <c r="AG680" i="2"/>
  <c r="AG202" i="2"/>
  <c r="AG450" i="2"/>
  <c r="AG294" i="2"/>
  <c r="AG119" i="2"/>
  <c r="AG72" i="2"/>
  <c r="AG701" i="2"/>
  <c r="AG380" i="2"/>
  <c r="AG399" i="2"/>
  <c r="AG645" i="2"/>
  <c r="AG663" i="2"/>
  <c r="AG687" i="2"/>
  <c r="AG725" i="2"/>
  <c r="AG110" i="2"/>
  <c r="AG203" i="2"/>
  <c r="AG614" i="2"/>
  <c r="AG559" i="2"/>
  <c r="AG683" i="2"/>
  <c r="AG644" i="2"/>
  <c r="AG242" i="2"/>
  <c r="AG604" i="2"/>
  <c r="AG622" i="2"/>
  <c r="AG271" i="2"/>
  <c r="AG742" i="2"/>
  <c r="AG400" i="2"/>
  <c r="AG343" i="2"/>
  <c r="AG649" i="2"/>
  <c r="AG432" i="2"/>
  <c r="AG316" i="2"/>
  <c r="AG234" i="2"/>
  <c r="AG646" i="2"/>
  <c r="AG373" i="2"/>
  <c r="AG560" i="2"/>
  <c r="AG173" i="2"/>
  <c r="AG293" i="2"/>
  <c r="AG257" i="2"/>
  <c r="AG602" i="2"/>
  <c r="AG489" i="2"/>
  <c r="AG479" i="2"/>
  <c r="AG685" i="2"/>
  <c r="AG499" i="2"/>
  <c r="AG117" i="2"/>
  <c r="AG322" i="2"/>
  <c r="AG658" i="2"/>
  <c r="AG353" i="2"/>
  <c r="AG99" i="2"/>
  <c r="AG349" i="2"/>
  <c r="AG425" i="2"/>
  <c r="AG520" i="2"/>
  <c r="AG243" i="2"/>
  <c r="AG594" i="2"/>
  <c r="AG398" i="2"/>
  <c r="AG730" i="2"/>
  <c r="AG225" i="2"/>
  <c r="AG540" i="2"/>
  <c r="AG386" i="2"/>
  <c r="AG364" i="2"/>
  <c r="AG679" i="2"/>
  <c r="AG635" i="2"/>
  <c r="AG536" i="2"/>
  <c r="AG209" i="2"/>
  <c r="AG327" i="2"/>
  <c r="AG626" i="2"/>
  <c r="AG302" i="2"/>
  <c r="AG217" i="2"/>
  <c r="AG215" i="2"/>
  <c r="AG328" i="2"/>
  <c r="AG389" i="2"/>
  <c r="AG553" i="2"/>
  <c r="AG475" i="2"/>
  <c r="AG695" i="2"/>
  <c r="AG476" i="2"/>
  <c r="AG579" i="2"/>
  <c r="AG562" i="2"/>
  <c r="AG414" i="2"/>
  <c r="AG385" i="2"/>
  <c r="AG716" i="2"/>
  <c r="AG632" i="2"/>
  <c r="AG699" i="2"/>
  <c r="AG444" i="2"/>
  <c r="AG470" i="2"/>
  <c r="AG597" i="2"/>
  <c r="AG616" i="2"/>
  <c r="AG656" i="2"/>
  <c r="AG416" i="2"/>
  <c r="AG384" i="2"/>
  <c r="AG718" i="2"/>
  <c r="AG621" i="2"/>
  <c r="AG331" i="2"/>
  <c r="AG682" i="2"/>
  <c r="AG662" i="2"/>
  <c r="AG619" i="2"/>
  <c r="AG689" i="2"/>
  <c r="AG510" i="2"/>
  <c r="AG496" i="2"/>
  <c r="AG669" i="2"/>
  <c r="AG582" i="2"/>
  <c r="AG697" i="2"/>
  <c r="AG563" i="2"/>
  <c r="AG741" i="2"/>
  <c r="AG547" i="2"/>
  <c r="AG441" i="2"/>
  <c r="AG704" i="2"/>
  <c r="AG690" i="2"/>
  <c r="AG711" i="2"/>
  <c r="AG738" i="2"/>
  <c r="AG636" i="2"/>
  <c r="AG643" i="2"/>
  <c r="AG724" i="2"/>
  <c r="AG700" i="2"/>
  <c r="AG705" i="2"/>
  <c r="AG698" i="2"/>
  <c r="AG729" i="2"/>
  <c r="AG739" i="2"/>
  <c r="AG722" i="2"/>
  <c r="AG668" i="2"/>
  <c r="AG672" i="2"/>
  <c r="AG703" i="2"/>
  <c r="AG721" i="2"/>
  <c r="AG717" i="2"/>
  <c r="AF606" i="2"/>
  <c r="AF618" i="2"/>
  <c r="AF586" i="2"/>
  <c r="AF75" i="2"/>
  <c r="AF317" i="2"/>
  <c r="AF506" i="2"/>
  <c r="AF442" i="2"/>
  <c r="AF521" i="2"/>
  <c r="AF366" i="2"/>
  <c r="AF491" i="2"/>
  <c r="AF405" i="2"/>
  <c r="AF474" i="2"/>
  <c r="AF667" i="2"/>
  <c r="AF248" i="2"/>
  <c r="AF128" i="2"/>
  <c r="AF471" i="2"/>
  <c r="AF420" i="2"/>
  <c r="AF43" i="2"/>
  <c r="AF677" i="2"/>
  <c r="AF369" i="2"/>
  <c r="AF338" i="2"/>
  <c r="AF493" i="2"/>
  <c r="AF57" i="2"/>
  <c r="AF358" i="2"/>
  <c r="AF146" i="2"/>
  <c r="AF497" i="2"/>
  <c r="AF550" i="2"/>
  <c r="AF319" i="2"/>
  <c r="AF323" i="2"/>
  <c r="AF533" i="2"/>
  <c r="AF648" i="2"/>
  <c r="AF260" i="2"/>
  <c r="AF73" i="2"/>
  <c r="AF610" i="2"/>
  <c r="AF4" i="2"/>
  <c r="AF600" i="2"/>
  <c r="AF157" i="2"/>
  <c r="AF96" i="2"/>
  <c r="AF100" i="2"/>
  <c r="AF447" i="2"/>
  <c r="AF352" i="2"/>
  <c r="AF318" i="2"/>
  <c r="AF531" i="2"/>
  <c r="AF191" i="2"/>
  <c r="AF53" i="2"/>
  <c r="AF574" i="2"/>
  <c r="AF218" i="2"/>
  <c r="AF238" i="2"/>
  <c r="M16" i="3" s="1"/>
  <c r="AF112" i="2"/>
  <c r="AF362" i="2"/>
  <c r="AF131" i="2"/>
  <c r="M12" i="3" s="1"/>
  <c r="AF376" i="2"/>
  <c r="AF577" i="2"/>
  <c r="AF98" i="2"/>
  <c r="AF557" i="2"/>
  <c r="AF334" i="2"/>
  <c r="AF143" i="2"/>
  <c r="AF502" i="2"/>
  <c r="AF623" i="2"/>
  <c r="AF468" i="2"/>
  <c r="AF195" i="2"/>
  <c r="AF222" i="2"/>
  <c r="AF390" i="2"/>
  <c r="AF116" i="2"/>
  <c r="AF339" i="2"/>
  <c r="AF435" i="2"/>
  <c r="AF153" i="2"/>
  <c r="AF363" i="2"/>
  <c r="AF183" i="2"/>
  <c r="AF269" i="2"/>
  <c r="AF80" i="2"/>
  <c r="AF342" i="2"/>
  <c r="AF85" i="2"/>
  <c r="AF179" i="2"/>
  <c r="AF459" i="2"/>
  <c r="AF482" i="2"/>
  <c r="AF350" i="2"/>
  <c r="AF631" i="2"/>
  <c r="AF192" i="2"/>
  <c r="AF276" i="2"/>
  <c r="AF481" i="2"/>
  <c r="AF216" i="2"/>
  <c r="AF454" i="2"/>
  <c r="AF88" i="2"/>
  <c r="AF182" i="2"/>
  <c r="AF653" i="2"/>
  <c r="AF463" i="2"/>
  <c r="AF590" i="2"/>
  <c r="AF303" i="2"/>
  <c r="AF6" i="2"/>
  <c r="AF615" i="2"/>
  <c r="AF460" i="2"/>
  <c r="AF188" i="2"/>
  <c r="AF8" i="2"/>
  <c r="AF433" i="2"/>
  <c r="AF368" i="2"/>
  <c r="AF102" i="2"/>
  <c r="AF95" i="2"/>
  <c r="AF287" i="2"/>
  <c r="AF246" i="2"/>
  <c r="M14" i="3" s="1"/>
  <c r="AF437" i="2"/>
  <c r="AF265" i="2"/>
  <c r="AF251" i="2"/>
  <c r="AF161" i="2"/>
  <c r="AF176" i="2"/>
  <c r="AF365" i="2"/>
  <c r="AF152" i="2"/>
  <c r="AF283" i="2"/>
  <c r="AF144" i="2"/>
  <c r="AF154" i="2"/>
  <c r="AF211" i="2"/>
  <c r="AF449" i="2"/>
  <c r="AF360" i="2"/>
  <c r="AF485" i="2"/>
  <c r="AF709" i="2"/>
  <c r="AF267" i="2"/>
  <c r="AF204" i="2"/>
  <c r="AF90" i="2"/>
  <c r="AF81" i="2"/>
  <c r="AF478" i="2"/>
  <c r="AF162" i="2"/>
  <c r="AF184" i="2"/>
  <c r="AF661" i="2"/>
  <c r="AF27" i="2"/>
  <c r="AF40" i="2"/>
  <c r="AF138" i="2"/>
  <c r="AF345" i="2"/>
  <c r="AF382" i="2"/>
  <c r="AF44" i="2"/>
  <c r="AF194" i="2"/>
  <c r="AF688" i="2"/>
  <c r="M121" i="3" s="1"/>
  <c r="AF336" i="2"/>
  <c r="AF11" i="2"/>
  <c r="AF223" i="2"/>
  <c r="AF696" i="2"/>
  <c r="AF605" i="2"/>
  <c r="AF728" i="2"/>
  <c r="AF391" i="2"/>
  <c r="AF674" i="2"/>
  <c r="AF517" i="2"/>
  <c r="AF272" i="2"/>
  <c r="AF227" i="2"/>
  <c r="AF297" i="2"/>
  <c r="AF244" i="2"/>
  <c r="AF229" i="2"/>
  <c r="AF427" i="2"/>
  <c r="AF315" i="2"/>
  <c r="M17" i="3" s="1"/>
  <c r="AF325" i="2"/>
  <c r="AF70" i="2"/>
  <c r="AF108" i="2"/>
  <c r="AF254" i="2"/>
  <c r="AF92" i="2"/>
  <c r="AF580" i="2"/>
  <c r="AF374" i="2"/>
  <c r="AF298" i="2"/>
  <c r="AF149" i="2"/>
  <c r="AF554" i="2"/>
  <c r="AF309" i="2"/>
  <c r="AF159" i="2"/>
  <c r="AF498" i="2"/>
  <c r="AF501" i="2"/>
  <c r="AF494" i="2"/>
  <c r="AF647" i="2"/>
  <c r="AF529" i="2"/>
  <c r="AF519" i="2"/>
  <c r="AF525" i="2"/>
  <c r="M118" i="3" s="1"/>
  <c r="AF19" i="2"/>
  <c r="AF428" i="2"/>
  <c r="AF305" i="2"/>
  <c r="AF655" i="2"/>
  <c r="AF555" i="2"/>
  <c r="AF608" i="2"/>
  <c r="AF664" i="2"/>
  <c r="AF720" i="2"/>
  <c r="AF480" i="2"/>
  <c r="AF25" i="2"/>
  <c r="AF395" i="2"/>
  <c r="AF612" i="2"/>
  <c r="AF258" i="2"/>
  <c r="AF620" i="2"/>
  <c r="AF200" i="2"/>
  <c r="AF45" i="2"/>
  <c r="AF174" i="2"/>
  <c r="M8" i="3" s="1"/>
  <c r="AF307" i="2"/>
  <c r="AF101" i="2"/>
  <c r="AF584" i="2"/>
  <c r="AF284" i="2"/>
  <c r="AF324" i="2"/>
  <c r="AF642" i="2"/>
  <c r="AF544" i="2"/>
  <c r="AF213" i="2"/>
  <c r="AF135" i="2"/>
  <c r="AF440" i="2"/>
  <c r="AF239" i="2"/>
  <c r="AF462" i="2"/>
  <c r="AF33" i="2"/>
  <c r="AF617" i="2"/>
  <c r="AF665" i="2"/>
  <c r="AF511" i="2"/>
  <c r="AF14" i="2"/>
  <c r="AF396" i="2"/>
  <c r="M60" i="3" s="1"/>
  <c r="AF652" i="2"/>
  <c r="AF31" i="2"/>
  <c r="AF522" i="2"/>
  <c r="AF261" i="2"/>
  <c r="AF197" i="2"/>
  <c r="AF408" i="2"/>
  <c r="AF599" i="2"/>
  <c r="AF436" i="2"/>
  <c r="AF576" i="2"/>
  <c r="AF103" i="2"/>
  <c r="AF523" i="2"/>
  <c r="AF107" i="2"/>
  <c r="AF403" i="2"/>
  <c r="AF524" i="2"/>
  <c r="AF97" i="2"/>
  <c r="AF167" i="2"/>
  <c r="AF66" i="2"/>
  <c r="AF67" i="2"/>
  <c r="AF419" i="2"/>
  <c r="AF445" i="2"/>
  <c r="AF518" i="2"/>
  <c r="AF126" i="2"/>
  <c r="AF125" i="2"/>
  <c r="AF193" i="2"/>
  <c r="AF429" i="2"/>
  <c r="AF169" i="2"/>
  <c r="AF299" i="2"/>
  <c r="AF13" i="2"/>
  <c r="AF434" i="2"/>
  <c r="AF252" i="2"/>
  <c r="AF731" i="2"/>
  <c r="AF279" i="2"/>
  <c r="AF666" i="2"/>
  <c r="AF448" i="2"/>
  <c r="AF492" i="2"/>
  <c r="AF148" i="2"/>
  <c r="AF145" i="2"/>
  <c r="AF418" i="2"/>
  <c r="M115" i="3" s="1"/>
  <c r="AF592" i="2"/>
  <c r="AF330" i="2"/>
  <c r="AF175" i="2"/>
  <c r="AF379" i="2"/>
  <c r="AF694" i="2"/>
  <c r="AF313" i="2"/>
  <c r="AF60" i="2"/>
  <c r="AF9" i="2"/>
  <c r="AF300" i="2"/>
  <c r="AF443" i="2"/>
  <c r="AF714" i="2"/>
  <c r="AF7" i="2"/>
  <c r="AF535" i="2"/>
  <c r="AF20" i="2"/>
  <c r="AF361" i="2"/>
  <c r="AF573" i="2"/>
  <c r="AF87" i="2"/>
  <c r="AF532" i="2"/>
  <c r="AF691" i="2"/>
  <c r="AF69" i="2"/>
  <c r="AF76" i="2"/>
  <c r="AF51" i="2"/>
  <c r="AF163" i="2"/>
  <c r="AF74" i="2"/>
  <c r="AF439" i="2"/>
  <c r="AF392" i="2"/>
  <c r="AF41" i="2"/>
  <c r="AF483" i="2"/>
  <c r="AF401" i="2"/>
  <c r="AF212" i="2"/>
  <c r="AF575" i="2"/>
  <c r="AF347" i="2"/>
  <c r="AF558" i="2"/>
  <c r="AF387" i="2"/>
  <c r="AF344" i="2"/>
  <c r="AF393" i="2"/>
  <c r="AF421" i="2"/>
  <c r="AF83" i="2"/>
  <c r="AF394" i="2"/>
  <c r="AF675" i="2"/>
  <c r="AF438" i="2"/>
  <c r="AF452" i="2"/>
  <c r="AF409" i="2"/>
  <c r="AF196" i="2"/>
  <c r="AF52" i="2"/>
  <c r="AF220" i="2"/>
  <c r="AF104" i="2"/>
  <c r="AF277" i="2"/>
  <c r="AF500" i="2"/>
  <c r="AF609" i="2"/>
  <c r="AF3" i="2"/>
  <c r="AF282" i="2"/>
  <c r="AF693" i="2"/>
  <c r="AF180" i="2"/>
  <c r="AF601" i="2"/>
  <c r="AF132" i="2"/>
  <c r="AF465" i="2"/>
  <c r="AF266" i="2"/>
  <c r="AF177" i="2"/>
  <c r="AF516" i="2"/>
  <c r="AF166" i="2"/>
  <c r="AF367" i="2"/>
  <c r="AF39" i="2"/>
  <c r="AF581" i="2"/>
  <c r="AF381" i="2"/>
  <c r="AF456" i="2"/>
  <c r="AF142" i="2"/>
  <c r="AF93" i="2"/>
  <c r="AF165" i="2"/>
  <c r="AF286" i="2"/>
  <c r="AF527" i="2"/>
  <c r="AF105" i="2"/>
  <c r="AF210" i="2"/>
  <c r="AF290" i="2"/>
  <c r="M13" i="3" s="1"/>
  <c r="AF249" i="2"/>
  <c r="AF598" i="2"/>
  <c r="AF89" i="2"/>
  <c r="AF236" i="2"/>
  <c r="AF289" i="2"/>
  <c r="AF335" i="2"/>
  <c r="AF541" i="2"/>
  <c r="AF355" i="2"/>
  <c r="AF139" i="2"/>
  <c r="AF77" i="2"/>
  <c r="AF332" i="2"/>
  <c r="AF707" i="2"/>
  <c r="AF402" i="2"/>
  <c r="AF181" i="2"/>
  <c r="AF388" i="2"/>
  <c r="AF488" i="2"/>
  <c r="AF22" i="2"/>
  <c r="AF224" i="2"/>
  <c r="AF708" i="2"/>
  <c r="AF123" i="2"/>
  <c r="AF245" i="2"/>
  <c r="AF306" i="2"/>
  <c r="AF30" i="2"/>
  <c r="AF455" i="2"/>
  <c r="AF630" i="2"/>
  <c r="AF295" i="2"/>
  <c r="AF189" i="2"/>
  <c r="AF490" i="2"/>
  <c r="AF587" i="2"/>
  <c r="AF150" i="2"/>
  <c r="AF320" i="2"/>
  <c r="AF113" i="2"/>
  <c r="AF280" i="2"/>
  <c r="AF86" i="2"/>
  <c r="AF82" i="2"/>
  <c r="AF12" i="2"/>
  <c r="AF28" i="2"/>
  <c r="AF301" i="2"/>
  <c r="AF340" i="2"/>
  <c r="AF172" i="2"/>
  <c r="AF727" i="2"/>
  <c r="AF111" i="2"/>
  <c r="AF548" i="2"/>
  <c r="AF660" i="2"/>
  <c r="AF178" i="2"/>
  <c r="AF78" i="2"/>
  <c r="AF565" i="2"/>
  <c r="AF2" i="2"/>
  <c r="AF354" i="2"/>
  <c r="AF58" i="2"/>
  <c r="AF578" i="2"/>
  <c r="AF508" i="2"/>
  <c r="AF214" i="2"/>
  <c r="AF250" i="2"/>
  <c r="AF702" i="2"/>
  <c r="AF495" i="2"/>
  <c r="AF262" i="2"/>
  <c r="AF46" i="2"/>
  <c r="AF5" i="2"/>
  <c r="M11" i="3" s="1"/>
  <c r="AF589" i="2"/>
  <c r="AF564" i="2"/>
  <c r="M9" i="3" s="1"/>
  <c r="AF10" i="2"/>
  <c r="AF585" i="2"/>
  <c r="AF120" i="2"/>
  <c r="AF232" i="2"/>
  <c r="AF712" i="2"/>
  <c r="AF68" i="2"/>
  <c r="AF628" i="2"/>
  <c r="AF545" i="2"/>
  <c r="AF155" i="2"/>
  <c r="AF607" i="2"/>
  <c r="AF137" i="2"/>
  <c r="AF457" i="2"/>
  <c r="AF308" i="2"/>
  <c r="AF487" i="2"/>
  <c r="AF292" i="2"/>
  <c r="AF15" i="2"/>
  <c r="AF230" i="2"/>
  <c r="AF359" i="2"/>
  <c r="AF59" i="2"/>
  <c r="AF231" i="2"/>
  <c r="AF530" i="2"/>
  <c r="AF147" i="2"/>
  <c r="AF268" i="2"/>
  <c r="AF424" i="2"/>
  <c r="AF503" i="2"/>
  <c r="AF32" i="2"/>
  <c r="AF54" i="2"/>
  <c r="AF678" i="2"/>
  <c r="AF26" i="2"/>
  <c r="AF311" i="2"/>
  <c r="AF537" i="2"/>
  <c r="AF168" i="2"/>
  <c r="AF219" i="2"/>
  <c r="AF337" i="2"/>
  <c r="AF136" i="2"/>
  <c r="AF79" i="2"/>
  <c r="AF627" i="2"/>
  <c r="AF170" i="2"/>
  <c r="AF348" i="2"/>
  <c r="AF16" i="2"/>
  <c r="AF118" i="2"/>
  <c r="AF538" i="2"/>
  <c r="AF18" i="2"/>
  <c r="AF285" i="2"/>
  <c r="AF278" i="2"/>
  <c r="AF255" i="2"/>
  <c r="AF451" i="2"/>
  <c r="AF36" i="2"/>
  <c r="AF583" i="2"/>
  <c r="AF412" i="2"/>
  <c r="AF569" i="2"/>
  <c r="AF115" i="2"/>
  <c r="AF185" i="2"/>
  <c r="AF263" i="2"/>
  <c r="AF65" i="2"/>
  <c r="AF273" i="2"/>
  <c r="AF329" i="2"/>
  <c r="AF91" i="2"/>
  <c r="AF740" i="2"/>
  <c r="AF226" i="2"/>
  <c r="AF321" i="2"/>
  <c r="AF673" i="2"/>
  <c r="AF596" i="2"/>
  <c r="AF692" i="2"/>
  <c r="AF515" i="2"/>
  <c r="AF62" i="2"/>
  <c r="AF158" i="2"/>
  <c r="AF310" i="2"/>
  <c r="AF588" i="2"/>
  <c r="AF253" i="2"/>
  <c r="AF539" i="2"/>
  <c r="AF650" i="2"/>
  <c r="AF415" i="2"/>
  <c r="AF47" i="2"/>
  <c r="AF637" i="2"/>
  <c r="AF63" i="2"/>
  <c r="AF686" i="2"/>
  <c r="AF314" i="2"/>
  <c r="AF570" i="2"/>
  <c r="AF106" i="2"/>
  <c r="AF561" i="2"/>
  <c r="AF640" i="2"/>
  <c r="AF726" i="2"/>
  <c r="AF274" i="2"/>
  <c r="AF383" i="2"/>
  <c r="AF296" i="2"/>
  <c r="AF528" i="2"/>
  <c r="AF94" i="2"/>
  <c r="AF371" i="2"/>
  <c r="AF375" i="2"/>
  <c r="AF247" i="2"/>
  <c r="AF654" i="2"/>
  <c r="AF221" i="2"/>
  <c r="AF50" i="2"/>
  <c r="AF534" i="2"/>
  <c r="AF208" i="2"/>
  <c r="AF151" i="2"/>
  <c r="AF641" i="2"/>
  <c r="AF201" i="2"/>
  <c r="AF446" i="2"/>
  <c r="AF430" i="2"/>
  <c r="AF407" i="2"/>
  <c r="AF552" i="2"/>
  <c r="AF417" i="2"/>
  <c r="AF341" i="2"/>
  <c r="AF377" i="2"/>
  <c r="AF546" i="2"/>
  <c r="AF121" i="2"/>
  <c r="AF198" i="2"/>
  <c r="AF275" i="2"/>
  <c r="AF141" i="2"/>
  <c r="AF543" i="2"/>
  <c r="AF71" i="2"/>
  <c r="AF472" i="2"/>
  <c r="AF29" i="2"/>
  <c r="AF426" i="2"/>
  <c r="AF140" i="2"/>
  <c r="AF710" i="2"/>
  <c r="AF259" i="2"/>
  <c r="AF42" i="2"/>
  <c r="AF736" i="2"/>
  <c r="AF566" i="2"/>
  <c r="AF326" i="2"/>
  <c r="AF595" i="2"/>
  <c r="AF671" i="2"/>
  <c r="AF333" i="2"/>
  <c r="AF542" i="2"/>
  <c r="AF715" i="2"/>
  <c r="AF467" i="2"/>
  <c r="AF133" i="2"/>
  <c r="AF461" i="2"/>
  <c r="AF56" i="2"/>
  <c r="AF228" i="2"/>
  <c r="M97" i="3" s="1"/>
  <c r="AF21" i="2"/>
  <c r="AF207" i="2"/>
  <c r="AF453" i="2"/>
  <c r="AF35" i="2"/>
  <c r="AF422" i="2"/>
  <c r="AF23" i="2"/>
  <c r="AF676" i="2"/>
  <c r="AF288" i="2"/>
  <c r="AF134" i="2"/>
  <c r="AF17" i="2"/>
  <c r="AF624" i="2"/>
  <c r="AF526" i="2"/>
  <c r="AF413" i="2"/>
  <c r="AF49" i="2"/>
  <c r="AF466" i="2"/>
  <c r="AF512" i="2"/>
  <c r="AF357" i="2"/>
  <c r="AF48" i="2"/>
  <c r="M83" i="3" s="1"/>
  <c r="AF551" i="2"/>
  <c r="AF406" i="2"/>
  <c r="AF549" i="2"/>
  <c r="AF486" i="2"/>
  <c r="AF351" i="2"/>
  <c r="AF514" i="2"/>
  <c r="AF568" i="2"/>
  <c r="AF504" i="2"/>
  <c r="AF591" i="2"/>
  <c r="AF735" i="2"/>
  <c r="AF190" i="2"/>
  <c r="AF509" i="2"/>
  <c r="AF64" i="2"/>
  <c r="M82" i="3" s="1"/>
  <c r="AF732" i="2"/>
  <c r="AF127" i="2"/>
  <c r="AF670" i="2"/>
  <c r="AF164" i="2"/>
  <c r="M62" i="3" s="1"/>
  <c r="AF130" i="2"/>
  <c r="AF505" i="2"/>
  <c r="AF737" i="2"/>
  <c r="AF613" i="2"/>
  <c r="AF291" i="2"/>
  <c r="AF634" i="2"/>
  <c r="AF659" i="2"/>
  <c r="AF256" i="2"/>
  <c r="M59" i="3" s="1"/>
  <c r="AF61" i="2"/>
  <c r="AF629" i="2"/>
  <c r="AF507" i="2"/>
  <c r="AF34" i="2"/>
  <c r="AF199" i="2"/>
  <c r="AF625" i="2"/>
  <c r="AF281" i="2"/>
  <c r="AF235" i="2"/>
  <c r="AF458" i="2"/>
  <c r="AF638" i="2"/>
  <c r="AF484" i="2"/>
  <c r="AF378" i="2"/>
  <c r="AF657" i="2"/>
  <c r="AF38" i="2"/>
  <c r="AF356" i="2"/>
  <c r="AF404" i="2"/>
  <c r="AF304" i="2"/>
  <c r="AF464" i="2"/>
  <c r="AF723" i="2"/>
  <c r="AF24" i="2"/>
  <c r="AF122" i="2"/>
  <c r="AF684" i="2"/>
  <c r="AF473" i="2"/>
  <c r="AF129" i="2"/>
  <c r="AF603" i="2"/>
  <c r="M120" i="3" s="1"/>
  <c r="AF469" i="2"/>
  <c r="AF556" i="2"/>
  <c r="AF370" i="2"/>
  <c r="AF611" i="2"/>
  <c r="AF264" i="2"/>
  <c r="AF156" i="2"/>
  <c r="AF477" i="2"/>
  <c r="AF237" i="2"/>
  <c r="AF312" i="2"/>
  <c r="AF206" i="2"/>
  <c r="AF84" i="2"/>
  <c r="AF681" i="2"/>
  <c r="AF37" i="2"/>
  <c r="AF706" i="2"/>
  <c r="AF240" i="2"/>
  <c r="AF733" i="2"/>
  <c r="AF593" i="2"/>
  <c r="AF513" i="2"/>
  <c r="AF423" i="2"/>
  <c r="AF55" i="2"/>
  <c r="AF186" i="2"/>
  <c r="AF270" i="2"/>
  <c r="AF109" i="2"/>
  <c r="AF431" i="2"/>
  <c r="AF171" i="2"/>
  <c r="AF124" i="2"/>
  <c r="AF639" i="2"/>
  <c r="AF651" i="2"/>
  <c r="AF572" i="2"/>
  <c r="AF571" i="2"/>
  <c r="AF719" i="2"/>
  <c r="AF410" i="2"/>
  <c r="AF114" i="2"/>
  <c r="AF187" i="2"/>
  <c r="AF734" i="2"/>
  <c r="AF372" i="2"/>
  <c r="AF397" i="2"/>
  <c r="AF346" i="2"/>
  <c r="AF205" i="2"/>
  <c r="AF713" i="2"/>
  <c r="AF411" i="2"/>
  <c r="AF633" i="2"/>
  <c r="AF241" i="2"/>
  <c r="AF567" i="2"/>
  <c r="AF160" i="2"/>
  <c r="AF233" i="2"/>
  <c r="AF680" i="2"/>
  <c r="AF202" i="2"/>
  <c r="AF450" i="2"/>
  <c r="AF294" i="2"/>
  <c r="AF119" i="2"/>
  <c r="AF72" i="2"/>
  <c r="AF701" i="2"/>
  <c r="AF380" i="2"/>
  <c r="AF399" i="2"/>
  <c r="AF645" i="2"/>
  <c r="AF663" i="2"/>
  <c r="AF687" i="2"/>
  <c r="AF725" i="2"/>
  <c r="AF110" i="2"/>
  <c r="AF203" i="2"/>
  <c r="AF614" i="2"/>
  <c r="AF559" i="2"/>
  <c r="AF683" i="2"/>
  <c r="AF644" i="2"/>
  <c r="AF242" i="2"/>
  <c r="AF604" i="2"/>
  <c r="AF622" i="2"/>
  <c r="AF271" i="2"/>
  <c r="AF742" i="2"/>
  <c r="AF400" i="2"/>
  <c r="AF343" i="2"/>
  <c r="AF649" i="2"/>
  <c r="AF432" i="2"/>
  <c r="AF316" i="2"/>
  <c r="AF234" i="2"/>
  <c r="AF646" i="2"/>
  <c r="AF373" i="2"/>
  <c r="AF560" i="2"/>
  <c r="AF173" i="2"/>
  <c r="AF293" i="2"/>
  <c r="AF257" i="2"/>
  <c r="AF602" i="2"/>
  <c r="AF489" i="2"/>
  <c r="AF479" i="2"/>
  <c r="AF685" i="2"/>
  <c r="AF499" i="2"/>
  <c r="AF117" i="2"/>
  <c r="M69" i="3" s="1"/>
  <c r="AF322" i="2"/>
  <c r="AF658" i="2"/>
  <c r="AF353" i="2"/>
  <c r="AF99" i="2"/>
  <c r="AF349" i="2"/>
  <c r="AF425" i="2"/>
  <c r="AF520" i="2"/>
  <c r="AF243" i="2"/>
  <c r="AF594" i="2"/>
  <c r="AF398" i="2"/>
  <c r="AF730" i="2"/>
  <c r="AF225" i="2"/>
  <c r="AF540" i="2"/>
  <c r="AF386" i="2"/>
  <c r="AF364" i="2"/>
  <c r="AF679" i="2"/>
  <c r="AF635" i="2"/>
  <c r="AF536" i="2"/>
  <c r="AF209" i="2"/>
  <c r="AF327" i="2"/>
  <c r="AF626" i="2"/>
  <c r="AF302" i="2"/>
  <c r="AF217" i="2"/>
  <c r="AF215" i="2"/>
  <c r="AF328" i="2"/>
  <c r="AF389" i="2"/>
  <c r="AF553" i="2"/>
  <c r="AF475" i="2"/>
  <c r="AF695" i="2"/>
  <c r="AF476" i="2"/>
  <c r="AF579" i="2"/>
  <c r="AF562" i="2"/>
  <c r="AF414" i="2"/>
  <c r="AF385" i="2"/>
  <c r="AF716" i="2"/>
  <c r="AF632" i="2"/>
  <c r="AF699" i="2"/>
  <c r="AF444" i="2"/>
  <c r="AF470" i="2"/>
  <c r="AF597" i="2"/>
  <c r="AF616" i="2"/>
  <c r="AF656" i="2"/>
  <c r="AF416" i="2"/>
  <c r="AF384" i="2"/>
  <c r="AF718" i="2"/>
  <c r="AF621" i="2"/>
  <c r="AF331" i="2"/>
  <c r="AF682" i="2"/>
  <c r="AF662" i="2"/>
  <c r="AF619" i="2"/>
  <c r="AF689" i="2"/>
  <c r="AF510" i="2"/>
  <c r="AF496" i="2"/>
  <c r="AF669" i="2"/>
  <c r="AF582" i="2"/>
  <c r="AF697" i="2"/>
  <c r="AF563" i="2"/>
  <c r="AF741" i="2"/>
  <c r="AF547" i="2"/>
  <c r="AF441" i="2"/>
  <c r="AF704" i="2"/>
  <c r="AF690" i="2"/>
  <c r="AF711" i="2"/>
  <c r="AF738" i="2"/>
  <c r="AF636" i="2"/>
  <c r="AF643" i="2"/>
  <c r="AF724" i="2"/>
  <c r="AF700" i="2"/>
  <c r="AF705" i="2"/>
  <c r="AF698" i="2"/>
  <c r="AF729" i="2"/>
  <c r="AF739" i="2"/>
  <c r="AF722" i="2"/>
  <c r="AF668" i="2"/>
  <c r="AF672" i="2"/>
  <c r="AF703" i="2"/>
  <c r="AF721" i="2"/>
  <c r="AF717" i="2"/>
  <c r="AE606" i="2"/>
  <c r="AE618" i="2"/>
  <c r="AE586" i="2"/>
  <c r="AE75" i="2"/>
  <c r="AE317" i="2"/>
  <c r="AE506" i="2"/>
  <c r="AE442" i="2"/>
  <c r="AE521" i="2"/>
  <c r="AE366" i="2"/>
  <c r="AE491" i="2"/>
  <c r="AE405" i="2"/>
  <c r="AE474" i="2"/>
  <c r="AE667" i="2"/>
  <c r="AE248" i="2"/>
  <c r="AE128" i="2"/>
  <c r="AE471" i="2"/>
  <c r="AE420" i="2"/>
  <c r="AE43" i="2"/>
  <c r="L29" i="3" s="1"/>
  <c r="AE677" i="2"/>
  <c r="AE369" i="2"/>
  <c r="AE338" i="2"/>
  <c r="AE493" i="2"/>
  <c r="AE57" i="2"/>
  <c r="AE358" i="2"/>
  <c r="AE146" i="2"/>
  <c r="AE497" i="2"/>
  <c r="AE550" i="2"/>
  <c r="AE319" i="2"/>
  <c r="AE323" i="2"/>
  <c r="AE533" i="2"/>
  <c r="AE648" i="2"/>
  <c r="AE260" i="2"/>
  <c r="AE73" i="2"/>
  <c r="AE610" i="2"/>
  <c r="AE4" i="2"/>
  <c r="AE600" i="2"/>
  <c r="AE157" i="2"/>
  <c r="AE96" i="2"/>
  <c r="AE100" i="2"/>
  <c r="AE447" i="2"/>
  <c r="AE352" i="2"/>
  <c r="AE318" i="2"/>
  <c r="AE531" i="2"/>
  <c r="AE191" i="2"/>
  <c r="AE53" i="2"/>
  <c r="AE574" i="2"/>
  <c r="AE218" i="2"/>
  <c r="AE238" i="2"/>
  <c r="L16" i="3" s="1"/>
  <c r="AE112" i="2"/>
  <c r="AE362" i="2"/>
  <c r="AE131" i="2"/>
  <c r="L12" i="3" s="1"/>
  <c r="AE376" i="2"/>
  <c r="AE577" i="2"/>
  <c r="AE98" i="2"/>
  <c r="AE557" i="2"/>
  <c r="AE334" i="2"/>
  <c r="AE143" i="2"/>
  <c r="AE502" i="2"/>
  <c r="AE623" i="2"/>
  <c r="AE468" i="2"/>
  <c r="AE195" i="2"/>
  <c r="AE222" i="2"/>
  <c r="AE390" i="2"/>
  <c r="AE116" i="2"/>
  <c r="AE339" i="2"/>
  <c r="AE435" i="2"/>
  <c r="AE153" i="2"/>
  <c r="AE363" i="2"/>
  <c r="AE183" i="2"/>
  <c r="AE269" i="2"/>
  <c r="AE80" i="2"/>
  <c r="AE342" i="2"/>
  <c r="AE85" i="2"/>
  <c r="AE179" i="2"/>
  <c r="AE459" i="2"/>
  <c r="AE482" i="2"/>
  <c r="AE350" i="2"/>
  <c r="AE631" i="2"/>
  <c r="AE192" i="2"/>
  <c r="AE276" i="2"/>
  <c r="AE481" i="2"/>
  <c r="AE216" i="2"/>
  <c r="AE454" i="2"/>
  <c r="AE88" i="2"/>
  <c r="AE182" i="2"/>
  <c r="AE653" i="2"/>
  <c r="AE463" i="2"/>
  <c r="AE590" i="2"/>
  <c r="AE303" i="2"/>
  <c r="AE6" i="2"/>
  <c r="AE615" i="2"/>
  <c r="AE460" i="2"/>
  <c r="AE188" i="2"/>
  <c r="AE8" i="2"/>
  <c r="AE433" i="2"/>
  <c r="AE368" i="2"/>
  <c r="AE102" i="2"/>
  <c r="AE95" i="2"/>
  <c r="AE287" i="2"/>
  <c r="AE246" i="2"/>
  <c r="L14" i="3" s="1"/>
  <c r="AE437" i="2"/>
  <c r="AE265" i="2"/>
  <c r="AE251" i="2"/>
  <c r="AE161" i="2"/>
  <c r="AE176" i="2"/>
  <c r="AE365" i="2"/>
  <c r="AE152" i="2"/>
  <c r="AE283" i="2"/>
  <c r="AE144" i="2"/>
  <c r="AE154" i="2"/>
  <c r="AE211" i="2"/>
  <c r="AE449" i="2"/>
  <c r="AE360" i="2"/>
  <c r="AE485" i="2"/>
  <c r="AE709" i="2"/>
  <c r="AE267" i="2"/>
  <c r="AE204" i="2"/>
  <c r="AE90" i="2"/>
  <c r="AE81" i="2"/>
  <c r="L5" i="3" s="1"/>
  <c r="AE478" i="2"/>
  <c r="AE162" i="2"/>
  <c r="AE184" i="2"/>
  <c r="AE661" i="2"/>
  <c r="AE27" i="2"/>
  <c r="AE40" i="2"/>
  <c r="AE138" i="2"/>
  <c r="AE345" i="2"/>
  <c r="AE382" i="2"/>
  <c r="AE44" i="2"/>
  <c r="AE194" i="2"/>
  <c r="AE688" i="2"/>
  <c r="L121" i="3" s="1"/>
  <c r="AE336" i="2"/>
  <c r="AE11" i="2"/>
  <c r="AE223" i="2"/>
  <c r="AE696" i="2"/>
  <c r="AE605" i="2"/>
  <c r="AE728" i="2"/>
  <c r="AE391" i="2"/>
  <c r="AE674" i="2"/>
  <c r="AE517" i="2"/>
  <c r="AE272" i="2"/>
  <c r="AE227" i="2"/>
  <c r="AE297" i="2"/>
  <c r="AE244" i="2"/>
  <c r="AE229" i="2"/>
  <c r="AE427" i="2"/>
  <c r="AE315" i="2"/>
  <c r="L17" i="3" s="1"/>
  <c r="AE325" i="2"/>
  <c r="AE70" i="2"/>
  <c r="AE108" i="2"/>
  <c r="AE254" i="2"/>
  <c r="AE92" i="2"/>
  <c r="AE580" i="2"/>
  <c r="AE374" i="2"/>
  <c r="AE298" i="2"/>
  <c r="AE149" i="2"/>
  <c r="AE554" i="2"/>
  <c r="AE309" i="2"/>
  <c r="AE159" i="2"/>
  <c r="AE498" i="2"/>
  <c r="AE501" i="2"/>
  <c r="AE494" i="2"/>
  <c r="AE647" i="2"/>
  <c r="AE529" i="2"/>
  <c r="AE519" i="2"/>
  <c r="AE525" i="2"/>
  <c r="L118" i="3" s="1"/>
  <c r="AE19" i="2"/>
  <c r="AE428" i="2"/>
  <c r="AE305" i="2"/>
  <c r="AE655" i="2"/>
  <c r="AE555" i="2"/>
  <c r="AE608" i="2"/>
  <c r="AE664" i="2"/>
  <c r="AE720" i="2"/>
  <c r="AE480" i="2"/>
  <c r="AE25" i="2"/>
  <c r="AE395" i="2"/>
  <c r="AE612" i="2"/>
  <c r="AE258" i="2"/>
  <c r="AE620" i="2"/>
  <c r="AE200" i="2"/>
  <c r="AE45" i="2"/>
  <c r="AE174" i="2"/>
  <c r="AE307" i="2"/>
  <c r="AE101" i="2"/>
  <c r="AE584" i="2"/>
  <c r="AE284" i="2"/>
  <c r="AE324" i="2"/>
  <c r="AE642" i="2"/>
  <c r="AE544" i="2"/>
  <c r="AE213" i="2"/>
  <c r="AE135" i="2"/>
  <c r="AE440" i="2"/>
  <c r="AE239" i="2"/>
  <c r="AE462" i="2"/>
  <c r="AE33" i="2"/>
  <c r="AE617" i="2"/>
  <c r="AE665" i="2"/>
  <c r="AE511" i="2"/>
  <c r="AE14" i="2"/>
  <c r="AE396" i="2"/>
  <c r="L60" i="3" s="1"/>
  <c r="AE652" i="2"/>
  <c r="AE31" i="2"/>
  <c r="AE522" i="2"/>
  <c r="AE261" i="2"/>
  <c r="AE197" i="2"/>
  <c r="AE408" i="2"/>
  <c r="AE599" i="2"/>
  <c r="AE436" i="2"/>
  <c r="AE576" i="2"/>
  <c r="AE103" i="2"/>
  <c r="AE523" i="2"/>
  <c r="AE107" i="2"/>
  <c r="AE403" i="2"/>
  <c r="AE524" i="2"/>
  <c r="AE97" i="2"/>
  <c r="AE167" i="2"/>
  <c r="AE66" i="2"/>
  <c r="AE67" i="2"/>
  <c r="AE419" i="2"/>
  <c r="AE445" i="2"/>
  <c r="AE518" i="2"/>
  <c r="AE126" i="2"/>
  <c r="AE125" i="2"/>
  <c r="AE193" i="2"/>
  <c r="AE429" i="2"/>
  <c r="AE169" i="2"/>
  <c r="AE299" i="2"/>
  <c r="AE13" i="2"/>
  <c r="AE434" i="2"/>
  <c r="AE252" i="2"/>
  <c r="AE731" i="2"/>
  <c r="AE279" i="2"/>
  <c r="AE666" i="2"/>
  <c r="AE448" i="2"/>
  <c r="AE492" i="2"/>
  <c r="AE148" i="2"/>
  <c r="AE145" i="2"/>
  <c r="AE418" i="2"/>
  <c r="AE592" i="2"/>
  <c r="AE330" i="2"/>
  <c r="AE175" i="2"/>
  <c r="AE379" i="2"/>
  <c r="AE694" i="2"/>
  <c r="AE313" i="2"/>
  <c r="AE60" i="2"/>
  <c r="AE9" i="2"/>
  <c r="AE300" i="2"/>
  <c r="AE443" i="2"/>
  <c r="AE714" i="2"/>
  <c r="AE7" i="2"/>
  <c r="AE535" i="2"/>
  <c r="AE20" i="2"/>
  <c r="AE361" i="2"/>
  <c r="AE573" i="2"/>
  <c r="AE87" i="2"/>
  <c r="AE532" i="2"/>
  <c r="AE691" i="2"/>
  <c r="AE69" i="2"/>
  <c r="AE76" i="2"/>
  <c r="AE51" i="2"/>
  <c r="AE163" i="2"/>
  <c r="AE74" i="2"/>
  <c r="AE439" i="2"/>
  <c r="AE392" i="2"/>
  <c r="AE41" i="2"/>
  <c r="AE483" i="2"/>
  <c r="AE401" i="2"/>
  <c r="AE212" i="2"/>
  <c r="AE575" i="2"/>
  <c r="AE347" i="2"/>
  <c r="AE558" i="2"/>
  <c r="AE387" i="2"/>
  <c r="AE344" i="2"/>
  <c r="AE393" i="2"/>
  <c r="AE421" i="2"/>
  <c r="AE83" i="2"/>
  <c r="AE394" i="2"/>
  <c r="AE675" i="2"/>
  <c r="AE438" i="2"/>
  <c r="AE452" i="2"/>
  <c r="AE409" i="2"/>
  <c r="AE196" i="2"/>
  <c r="AE52" i="2"/>
  <c r="AE220" i="2"/>
  <c r="AE104" i="2"/>
  <c r="AE277" i="2"/>
  <c r="AE500" i="2"/>
  <c r="AE609" i="2"/>
  <c r="AE3" i="2"/>
  <c r="AE282" i="2"/>
  <c r="AE693" i="2"/>
  <c r="AE180" i="2"/>
  <c r="AE601" i="2"/>
  <c r="AE132" i="2"/>
  <c r="AE465" i="2"/>
  <c r="AE266" i="2"/>
  <c r="AE177" i="2"/>
  <c r="AE516" i="2"/>
  <c r="AE166" i="2"/>
  <c r="AE367" i="2"/>
  <c r="AE39" i="2"/>
  <c r="AE581" i="2"/>
  <c r="AE381" i="2"/>
  <c r="AE456" i="2"/>
  <c r="AE142" i="2"/>
  <c r="L21" i="3" s="1"/>
  <c r="AE93" i="2"/>
  <c r="AE165" i="2"/>
  <c r="AE286" i="2"/>
  <c r="AE527" i="2"/>
  <c r="AE105" i="2"/>
  <c r="AE210" i="2"/>
  <c r="AE290" i="2"/>
  <c r="L13" i="3" s="1"/>
  <c r="AE249" i="2"/>
  <c r="AE598" i="2"/>
  <c r="AE89" i="2"/>
  <c r="AE236" i="2"/>
  <c r="AE289" i="2"/>
  <c r="AE335" i="2"/>
  <c r="AE541" i="2"/>
  <c r="AE355" i="2"/>
  <c r="AE139" i="2"/>
  <c r="AE77" i="2"/>
  <c r="AE332" i="2"/>
  <c r="AE707" i="2"/>
  <c r="AE402" i="2"/>
  <c r="AE181" i="2"/>
  <c r="AE388" i="2"/>
  <c r="AE488" i="2"/>
  <c r="AE22" i="2"/>
  <c r="AE224" i="2"/>
  <c r="AE708" i="2"/>
  <c r="AE123" i="2"/>
  <c r="AE245" i="2"/>
  <c r="AE306" i="2"/>
  <c r="AE30" i="2"/>
  <c r="AE455" i="2"/>
  <c r="AE630" i="2"/>
  <c r="AE295" i="2"/>
  <c r="AE189" i="2"/>
  <c r="AE490" i="2"/>
  <c r="AE587" i="2"/>
  <c r="AE150" i="2"/>
  <c r="AE320" i="2"/>
  <c r="AE113" i="2"/>
  <c r="AE280" i="2"/>
  <c r="AE86" i="2"/>
  <c r="AE82" i="2"/>
  <c r="AE12" i="2"/>
  <c r="AE28" i="2"/>
  <c r="AE301" i="2"/>
  <c r="AE340" i="2"/>
  <c r="AE172" i="2"/>
  <c r="AE727" i="2"/>
  <c r="AE111" i="2"/>
  <c r="AE548" i="2"/>
  <c r="AE660" i="2"/>
  <c r="AE178" i="2"/>
  <c r="AE78" i="2"/>
  <c r="AE565" i="2"/>
  <c r="AE2" i="2"/>
  <c r="AE354" i="2"/>
  <c r="AE58" i="2"/>
  <c r="AE578" i="2"/>
  <c r="AE508" i="2"/>
  <c r="AE214" i="2"/>
  <c r="AE250" i="2"/>
  <c r="AE702" i="2"/>
  <c r="AE495" i="2"/>
  <c r="AE262" i="2"/>
  <c r="AE46" i="2"/>
  <c r="AE5" i="2"/>
  <c r="L11" i="3" s="1"/>
  <c r="AE589" i="2"/>
  <c r="AE564" i="2"/>
  <c r="L9" i="3" s="1"/>
  <c r="AE10" i="2"/>
  <c r="AE585" i="2"/>
  <c r="AE120" i="2"/>
  <c r="AE232" i="2"/>
  <c r="AE712" i="2"/>
  <c r="AE68" i="2"/>
  <c r="AE628" i="2"/>
  <c r="AE545" i="2"/>
  <c r="AE155" i="2"/>
  <c r="AE607" i="2"/>
  <c r="AE137" i="2"/>
  <c r="AE457" i="2"/>
  <c r="AE308" i="2"/>
  <c r="AE487" i="2"/>
  <c r="AE292" i="2"/>
  <c r="AE15" i="2"/>
  <c r="AE230" i="2"/>
  <c r="AE359" i="2"/>
  <c r="AE59" i="2"/>
  <c r="AE231" i="2"/>
  <c r="AE530" i="2"/>
  <c r="AE147" i="2"/>
  <c r="AE268" i="2"/>
  <c r="AE424" i="2"/>
  <c r="AE503" i="2"/>
  <c r="AE32" i="2"/>
  <c r="AE54" i="2"/>
  <c r="AE678" i="2"/>
  <c r="AE26" i="2"/>
  <c r="AE311" i="2"/>
  <c r="AE537" i="2"/>
  <c r="AE168" i="2"/>
  <c r="AE219" i="2"/>
  <c r="AE337" i="2"/>
  <c r="AE136" i="2"/>
  <c r="AE79" i="2"/>
  <c r="AE627" i="2"/>
  <c r="AE170" i="2"/>
  <c r="AE348" i="2"/>
  <c r="AE16" i="2"/>
  <c r="AE118" i="2"/>
  <c r="AE538" i="2"/>
  <c r="AE18" i="2"/>
  <c r="AE285" i="2"/>
  <c r="AE278" i="2"/>
  <c r="AE255" i="2"/>
  <c r="AE451" i="2"/>
  <c r="AE36" i="2"/>
  <c r="AE583" i="2"/>
  <c r="AE412" i="2"/>
  <c r="AE569" i="2"/>
  <c r="AE115" i="2"/>
  <c r="AE185" i="2"/>
  <c r="AE263" i="2"/>
  <c r="AE65" i="2"/>
  <c r="AE273" i="2"/>
  <c r="AE329" i="2"/>
  <c r="AE91" i="2"/>
  <c r="AE740" i="2"/>
  <c r="AE226" i="2"/>
  <c r="AE321" i="2"/>
  <c r="AE673" i="2"/>
  <c r="AE596" i="2"/>
  <c r="AE692" i="2"/>
  <c r="AE515" i="2"/>
  <c r="AE62" i="2"/>
  <c r="AE158" i="2"/>
  <c r="AE310" i="2"/>
  <c r="AE588" i="2"/>
  <c r="AE253" i="2"/>
  <c r="AE539" i="2"/>
  <c r="AE650" i="2"/>
  <c r="AE415" i="2"/>
  <c r="AE47" i="2"/>
  <c r="AE637" i="2"/>
  <c r="AE63" i="2"/>
  <c r="AE686" i="2"/>
  <c r="AE314" i="2"/>
  <c r="AE570" i="2"/>
  <c r="AE106" i="2"/>
  <c r="AE561" i="2"/>
  <c r="AE640" i="2"/>
  <c r="AE726" i="2"/>
  <c r="AE274" i="2"/>
  <c r="AE383" i="2"/>
  <c r="AE296" i="2"/>
  <c r="AE528" i="2"/>
  <c r="AE94" i="2"/>
  <c r="AE371" i="2"/>
  <c r="AE375" i="2"/>
  <c r="AE247" i="2"/>
  <c r="AE654" i="2"/>
  <c r="AE221" i="2"/>
  <c r="AE50" i="2"/>
  <c r="AE534" i="2"/>
  <c r="AE208" i="2"/>
  <c r="AE151" i="2"/>
  <c r="AE641" i="2"/>
  <c r="AE201" i="2"/>
  <c r="AE446" i="2"/>
  <c r="AE430" i="2"/>
  <c r="AE407" i="2"/>
  <c r="AE552" i="2"/>
  <c r="AE417" i="2"/>
  <c r="AE341" i="2"/>
  <c r="AE377" i="2"/>
  <c r="AE546" i="2"/>
  <c r="AE121" i="2"/>
  <c r="AE198" i="2"/>
  <c r="AE275" i="2"/>
  <c r="AE141" i="2"/>
  <c r="AE543" i="2"/>
  <c r="AE71" i="2"/>
  <c r="AE472" i="2"/>
  <c r="AE29" i="2"/>
  <c r="AE426" i="2"/>
  <c r="AE140" i="2"/>
  <c r="AE710" i="2"/>
  <c r="AE259" i="2"/>
  <c r="AE42" i="2"/>
  <c r="AE736" i="2"/>
  <c r="AE566" i="2"/>
  <c r="AE326" i="2"/>
  <c r="AE595" i="2"/>
  <c r="AE671" i="2"/>
  <c r="AE333" i="2"/>
  <c r="AE542" i="2"/>
  <c r="AE715" i="2"/>
  <c r="AE467" i="2"/>
  <c r="AE133" i="2"/>
  <c r="AE461" i="2"/>
  <c r="AE56" i="2"/>
  <c r="AE228" i="2"/>
  <c r="AE21" i="2"/>
  <c r="AE207" i="2"/>
  <c r="AE453" i="2"/>
  <c r="AE35" i="2"/>
  <c r="AE422" i="2"/>
  <c r="AE23" i="2"/>
  <c r="AE676" i="2"/>
  <c r="AE288" i="2"/>
  <c r="AE134" i="2"/>
  <c r="AE17" i="2"/>
  <c r="AE624" i="2"/>
  <c r="AE526" i="2"/>
  <c r="AE413" i="2"/>
  <c r="AE49" i="2"/>
  <c r="AE466" i="2"/>
  <c r="AE512" i="2"/>
  <c r="AE357" i="2"/>
  <c r="AE48" i="2"/>
  <c r="AE551" i="2"/>
  <c r="AE406" i="2"/>
  <c r="AE549" i="2"/>
  <c r="AE486" i="2"/>
  <c r="AE351" i="2"/>
  <c r="AE514" i="2"/>
  <c r="AE568" i="2"/>
  <c r="AE504" i="2"/>
  <c r="AE591" i="2"/>
  <c r="AE735" i="2"/>
  <c r="AE190" i="2"/>
  <c r="AE509" i="2"/>
  <c r="AE64" i="2"/>
  <c r="L82" i="3" s="1"/>
  <c r="AE732" i="2"/>
  <c r="AE127" i="2"/>
  <c r="AE670" i="2"/>
  <c r="AE164" i="2"/>
  <c r="L62" i="3" s="1"/>
  <c r="AE130" i="2"/>
  <c r="AE505" i="2"/>
  <c r="AE737" i="2"/>
  <c r="AE613" i="2"/>
  <c r="AE291" i="2"/>
  <c r="AE634" i="2"/>
  <c r="AE659" i="2"/>
  <c r="AE256" i="2"/>
  <c r="L59" i="3" s="1"/>
  <c r="AE61" i="2"/>
  <c r="L6" i="3" s="1"/>
  <c r="AE629" i="2"/>
  <c r="AE507" i="2"/>
  <c r="AE34" i="2"/>
  <c r="AE199" i="2"/>
  <c r="AE625" i="2"/>
  <c r="AE281" i="2"/>
  <c r="AE235" i="2"/>
  <c r="AE458" i="2"/>
  <c r="AE638" i="2"/>
  <c r="AE484" i="2"/>
  <c r="AE378" i="2"/>
  <c r="AE657" i="2"/>
  <c r="AE38" i="2"/>
  <c r="AE356" i="2"/>
  <c r="AE404" i="2"/>
  <c r="AE304" i="2"/>
  <c r="AE464" i="2"/>
  <c r="AE723" i="2"/>
  <c r="AE24" i="2"/>
  <c r="AE122" i="2"/>
  <c r="AE684" i="2"/>
  <c r="AE473" i="2"/>
  <c r="AE129" i="2"/>
  <c r="AE603" i="2"/>
  <c r="L120" i="3" s="1"/>
  <c r="AE469" i="2"/>
  <c r="AE556" i="2"/>
  <c r="AE370" i="2"/>
  <c r="AE611" i="2"/>
  <c r="AE264" i="2"/>
  <c r="AE156" i="2"/>
  <c r="AE477" i="2"/>
  <c r="AE237" i="2"/>
  <c r="AE312" i="2"/>
  <c r="AE206" i="2"/>
  <c r="AE84" i="2"/>
  <c r="AE681" i="2"/>
  <c r="AE37" i="2"/>
  <c r="AE706" i="2"/>
  <c r="AE240" i="2"/>
  <c r="AE733" i="2"/>
  <c r="AE593" i="2"/>
  <c r="AE513" i="2"/>
  <c r="AE423" i="2"/>
  <c r="AE55" i="2"/>
  <c r="AE186" i="2"/>
  <c r="AE270" i="2"/>
  <c r="AE109" i="2"/>
  <c r="AE431" i="2"/>
  <c r="AE171" i="2"/>
  <c r="AE124" i="2"/>
  <c r="AE639" i="2"/>
  <c r="AE651" i="2"/>
  <c r="AE572" i="2"/>
  <c r="AE571" i="2"/>
  <c r="AE719" i="2"/>
  <c r="AE410" i="2"/>
  <c r="AE114" i="2"/>
  <c r="AE187" i="2"/>
  <c r="AE734" i="2"/>
  <c r="AE372" i="2"/>
  <c r="AE397" i="2"/>
  <c r="AE346" i="2"/>
  <c r="AE205" i="2"/>
  <c r="AE713" i="2"/>
  <c r="AE411" i="2"/>
  <c r="AE633" i="2"/>
  <c r="AE241" i="2"/>
  <c r="AE567" i="2"/>
  <c r="AE160" i="2"/>
  <c r="AE233" i="2"/>
  <c r="AE680" i="2"/>
  <c r="AE202" i="2"/>
  <c r="AE450" i="2"/>
  <c r="AE294" i="2"/>
  <c r="AE119" i="2"/>
  <c r="AE72" i="2"/>
  <c r="AE701" i="2"/>
  <c r="AE380" i="2"/>
  <c r="AE399" i="2"/>
  <c r="AE645" i="2"/>
  <c r="AE663" i="2"/>
  <c r="AE687" i="2"/>
  <c r="AE725" i="2"/>
  <c r="AE110" i="2"/>
  <c r="AE203" i="2"/>
  <c r="L63" i="3" s="1"/>
  <c r="AE614" i="2"/>
  <c r="AE559" i="2"/>
  <c r="AE683" i="2"/>
  <c r="AE644" i="2"/>
  <c r="AE242" i="2"/>
  <c r="AE604" i="2"/>
  <c r="AE622" i="2"/>
  <c r="AE271" i="2"/>
  <c r="AE742" i="2"/>
  <c r="AE400" i="2"/>
  <c r="AE343" i="2"/>
  <c r="AE649" i="2"/>
  <c r="AE432" i="2"/>
  <c r="AE316" i="2"/>
  <c r="AE234" i="2"/>
  <c r="AE646" i="2"/>
  <c r="AE373" i="2"/>
  <c r="AE560" i="2"/>
  <c r="AE173" i="2"/>
  <c r="AE293" i="2"/>
  <c r="AE257" i="2"/>
  <c r="AE602" i="2"/>
  <c r="AE489" i="2"/>
  <c r="AE479" i="2"/>
  <c r="AE685" i="2"/>
  <c r="AE499" i="2"/>
  <c r="AE117" i="2"/>
  <c r="AE322" i="2"/>
  <c r="AE658" i="2"/>
  <c r="AE353" i="2"/>
  <c r="AE99" i="2"/>
  <c r="AE349" i="2"/>
  <c r="AE425" i="2"/>
  <c r="AE520" i="2"/>
  <c r="AE243" i="2"/>
  <c r="AE594" i="2"/>
  <c r="AE398" i="2"/>
  <c r="AE730" i="2"/>
  <c r="AE225" i="2"/>
  <c r="AE540" i="2"/>
  <c r="AE386" i="2"/>
  <c r="AE364" i="2"/>
  <c r="AE679" i="2"/>
  <c r="AE635" i="2"/>
  <c r="AE536" i="2"/>
  <c r="AE209" i="2"/>
  <c r="AE327" i="2"/>
  <c r="AE626" i="2"/>
  <c r="AE302" i="2"/>
  <c r="AE217" i="2"/>
  <c r="AE215" i="2"/>
  <c r="AE328" i="2"/>
  <c r="AE389" i="2"/>
  <c r="AE553" i="2"/>
  <c r="AE475" i="2"/>
  <c r="AE695" i="2"/>
  <c r="AE476" i="2"/>
  <c r="AE579" i="2"/>
  <c r="AE562" i="2"/>
  <c r="AE414" i="2"/>
  <c r="AE385" i="2"/>
  <c r="AE716" i="2"/>
  <c r="AE632" i="2"/>
  <c r="AE699" i="2"/>
  <c r="AE444" i="2"/>
  <c r="AE470" i="2"/>
  <c r="AE597" i="2"/>
  <c r="AE616" i="2"/>
  <c r="AE656" i="2"/>
  <c r="AE416" i="2"/>
  <c r="AE384" i="2"/>
  <c r="AE718" i="2"/>
  <c r="AE621" i="2"/>
  <c r="AE331" i="2"/>
  <c r="AE682" i="2"/>
  <c r="AE662" i="2"/>
  <c r="AE619" i="2"/>
  <c r="AE689" i="2"/>
  <c r="AE510" i="2"/>
  <c r="AE496" i="2"/>
  <c r="AE669" i="2"/>
  <c r="AE582" i="2"/>
  <c r="AE697" i="2"/>
  <c r="AE563" i="2"/>
  <c r="AE741" i="2"/>
  <c r="AE547" i="2"/>
  <c r="AE441" i="2"/>
  <c r="AE704" i="2"/>
  <c r="AE690" i="2"/>
  <c r="AE711" i="2"/>
  <c r="AE738" i="2"/>
  <c r="AE636" i="2"/>
  <c r="L100" i="3" s="1"/>
  <c r="AE643" i="2"/>
  <c r="AE724" i="2"/>
  <c r="AE700" i="2"/>
  <c r="AE705" i="2"/>
  <c r="AE698" i="2"/>
  <c r="AE729" i="2"/>
  <c r="AE739" i="2"/>
  <c r="AE722" i="2"/>
  <c r="AE668" i="2"/>
  <c r="AE672" i="2"/>
  <c r="AE703" i="2"/>
  <c r="AE721" i="2"/>
  <c r="AE717" i="2"/>
  <c r="AD606" i="2"/>
  <c r="AD618" i="2"/>
  <c r="AD586" i="2"/>
  <c r="AD75" i="2"/>
  <c r="AD317" i="2"/>
  <c r="AD506" i="2"/>
  <c r="AD442" i="2"/>
  <c r="AD521" i="2"/>
  <c r="AD366" i="2"/>
  <c r="AD491" i="2"/>
  <c r="AD405" i="2"/>
  <c r="AD474" i="2"/>
  <c r="AD667" i="2"/>
  <c r="AD248" i="2"/>
  <c r="AD128" i="2"/>
  <c r="AD471" i="2"/>
  <c r="AD420" i="2"/>
  <c r="AD43" i="2"/>
  <c r="AD677" i="2"/>
  <c r="AD369" i="2"/>
  <c r="AD338" i="2"/>
  <c r="AD493" i="2"/>
  <c r="AD57" i="2"/>
  <c r="AD358" i="2"/>
  <c r="AD146" i="2"/>
  <c r="AD497" i="2"/>
  <c r="AD550" i="2"/>
  <c r="AD319" i="2"/>
  <c r="AD323" i="2"/>
  <c r="AD533" i="2"/>
  <c r="AD648" i="2"/>
  <c r="AD260" i="2"/>
  <c r="AD73" i="2"/>
  <c r="AD610" i="2"/>
  <c r="AD4" i="2"/>
  <c r="AD600" i="2"/>
  <c r="AD157" i="2"/>
  <c r="AD96" i="2"/>
  <c r="AD100" i="2"/>
  <c r="AD447" i="2"/>
  <c r="AD352" i="2"/>
  <c r="AD318" i="2"/>
  <c r="AD531" i="2"/>
  <c r="AD191" i="2"/>
  <c r="AD53" i="2"/>
  <c r="AD574" i="2"/>
  <c r="AD218" i="2"/>
  <c r="AD238" i="2"/>
  <c r="K16" i="3" s="1"/>
  <c r="AD112" i="2"/>
  <c r="AD362" i="2"/>
  <c r="AD131" i="2"/>
  <c r="K12" i="3" s="1"/>
  <c r="AD376" i="2"/>
  <c r="AD577" i="2"/>
  <c r="AD98" i="2"/>
  <c r="AD557" i="2"/>
  <c r="AD334" i="2"/>
  <c r="AD143" i="2"/>
  <c r="AD502" i="2"/>
  <c r="AD623" i="2"/>
  <c r="AD468" i="2"/>
  <c r="AD195" i="2"/>
  <c r="AD222" i="2"/>
  <c r="AD390" i="2"/>
  <c r="AD116" i="2"/>
  <c r="AD339" i="2"/>
  <c r="AD435" i="2"/>
  <c r="AD153" i="2"/>
  <c r="AD363" i="2"/>
  <c r="AD183" i="2"/>
  <c r="AD269" i="2"/>
  <c r="AD80" i="2"/>
  <c r="AD342" i="2"/>
  <c r="AD85" i="2"/>
  <c r="AD179" i="2"/>
  <c r="AD459" i="2"/>
  <c r="AD482" i="2"/>
  <c r="AD350" i="2"/>
  <c r="AD631" i="2"/>
  <c r="AD192" i="2"/>
  <c r="AD276" i="2"/>
  <c r="AD481" i="2"/>
  <c r="AD216" i="2"/>
  <c r="AD454" i="2"/>
  <c r="AD88" i="2"/>
  <c r="AD182" i="2"/>
  <c r="AD653" i="2"/>
  <c r="AD463" i="2"/>
  <c r="AD590" i="2"/>
  <c r="AD303" i="2"/>
  <c r="AD6" i="2"/>
  <c r="AD615" i="2"/>
  <c r="AD460" i="2"/>
  <c r="AD188" i="2"/>
  <c r="AD8" i="2"/>
  <c r="AD433" i="2"/>
  <c r="AD368" i="2"/>
  <c r="AD102" i="2"/>
  <c r="AD95" i="2"/>
  <c r="AD287" i="2"/>
  <c r="AD246" i="2"/>
  <c r="K14" i="3" s="1"/>
  <c r="AD437" i="2"/>
  <c r="AD265" i="2"/>
  <c r="AD251" i="2"/>
  <c r="AD161" i="2"/>
  <c r="AD176" i="2"/>
  <c r="AD365" i="2"/>
  <c r="AD152" i="2"/>
  <c r="AD283" i="2"/>
  <c r="AD144" i="2"/>
  <c r="AD154" i="2"/>
  <c r="AD211" i="2"/>
  <c r="AD449" i="2"/>
  <c r="AD360" i="2"/>
  <c r="AD485" i="2"/>
  <c r="K117" i="3" s="1"/>
  <c r="AD709" i="2"/>
  <c r="AD267" i="2"/>
  <c r="AD204" i="2"/>
  <c r="AD90" i="2"/>
  <c r="AD81" i="2"/>
  <c r="AD478" i="2"/>
  <c r="AD162" i="2"/>
  <c r="AD184" i="2"/>
  <c r="AD661" i="2"/>
  <c r="AD27" i="2"/>
  <c r="AD40" i="2"/>
  <c r="AD138" i="2"/>
  <c r="AD345" i="2"/>
  <c r="AD382" i="2"/>
  <c r="AD44" i="2"/>
  <c r="AD194" i="2"/>
  <c r="AD688" i="2"/>
  <c r="K121" i="3" s="1"/>
  <c r="AD336" i="2"/>
  <c r="AD11" i="2"/>
  <c r="AD223" i="2"/>
  <c r="AD696" i="2"/>
  <c r="AD605" i="2"/>
  <c r="AD728" i="2"/>
  <c r="AD391" i="2"/>
  <c r="AD674" i="2"/>
  <c r="AD517" i="2"/>
  <c r="AD272" i="2"/>
  <c r="AD227" i="2"/>
  <c r="AD297" i="2"/>
  <c r="AD244" i="2"/>
  <c r="AD229" i="2"/>
  <c r="AD427" i="2"/>
  <c r="AD315" i="2"/>
  <c r="K17" i="3" s="1"/>
  <c r="AD325" i="2"/>
  <c r="AD70" i="2"/>
  <c r="AD108" i="2"/>
  <c r="AD254" i="2"/>
  <c r="AD92" i="2"/>
  <c r="AD580" i="2"/>
  <c r="AD374" i="2"/>
  <c r="AD298" i="2"/>
  <c r="AD149" i="2"/>
  <c r="AD554" i="2"/>
  <c r="AD309" i="2"/>
  <c r="AD159" i="2"/>
  <c r="AD498" i="2"/>
  <c r="AD501" i="2"/>
  <c r="AD494" i="2"/>
  <c r="AD647" i="2"/>
  <c r="AD529" i="2"/>
  <c r="AD519" i="2"/>
  <c r="AD525" i="2"/>
  <c r="K118" i="3" s="1"/>
  <c r="AD19" i="2"/>
  <c r="AD428" i="2"/>
  <c r="AD305" i="2"/>
  <c r="AD655" i="2"/>
  <c r="AD555" i="2"/>
  <c r="AD608" i="2"/>
  <c r="AD664" i="2"/>
  <c r="AD720" i="2"/>
  <c r="AD480" i="2"/>
  <c r="AD25" i="2"/>
  <c r="AD395" i="2"/>
  <c r="AD612" i="2"/>
  <c r="AD258" i="2"/>
  <c r="AD620" i="2"/>
  <c r="AD200" i="2"/>
  <c r="AD45" i="2"/>
  <c r="AD174" i="2"/>
  <c r="K8" i="3" s="1"/>
  <c r="AD307" i="2"/>
  <c r="AD101" i="2"/>
  <c r="AD584" i="2"/>
  <c r="AD284" i="2"/>
  <c r="AD324" i="2"/>
  <c r="AD642" i="2"/>
  <c r="AD544" i="2"/>
  <c r="AD213" i="2"/>
  <c r="AD135" i="2"/>
  <c r="AD440" i="2"/>
  <c r="AD239" i="2"/>
  <c r="AD462" i="2"/>
  <c r="AD33" i="2"/>
  <c r="AD617" i="2"/>
  <c r="AD665" i="2"/>
  <c r="AD511" i="2"/>
  <c r="AD14" i="2"/>
  <c r="AD396" i="2"/>
  <c r="K60" i="3" s="1"/>
  <c r="AD652" i="2"/>
  <c r="AD31" i="2"/>
  <c r="AD522" i="2"/>
  <c r="AD261" i="2"/>
  <c r="AD197" i="2"/>
  <c r="AD408" i="2"/>
  <c r="AD599" i="2"/>
  <c r="AD436" i="2"/>
  <c r="AD576" i="2"/>
  <c r="AD103" i="2"/>
  <c r="AD523" i="2"/>
  <c r="AD107" i="2"/>
  <c r="AD403" i="2"/>
  <c r="AD524" i="2"/>
  <c r="AD97" i="2"/>
  <c r="AD167" i="2"/>
  <c r="AD66" i="2"/>
  <c r="AD67" i="2"/>
  <c r="AD419" i="2"/>
  <c r="AD445" i="2"/>
  <c r="AD518" i="2"/>
  <c r="AD126" i="2"/>
  <c r="AD125" i="2"/>
  <c r="AD193" i="2"/>
  <c r="K52" i="3" s="1"/>
  <c r="AD429" i="2"/>
  <c r="AD169" i="2"/>
  <c r="AD299" i="2"/>
  <c r="AD13" i="2"/>
  <c r="AD434" i="2"/>
  <c r="AD252" i="2"/>
  <c r="AD731" i="2"/>
  <c r="AD279" i="2"/>
  <c r="AD666" i="2"/>
  <c r="AD448" i="2"/>
  <c r="AD492" i="2"/>
  <c r="AD148" i="2"/>
  <c r="AD145" i="2"/>
  <c r="AD418" i="2"/>
  <c r="AD592" i="2"/>
  <c r="AD330" i="2"/>
  <c r="AD175" i="2"/>
  <c r="AD379" i="2"/>
  <c r="AD694" i="2"/>
  <c r="AD313" i="2"/>
  <c r="AD60" i="2"/>
  <c r="AD9" i="2"/>
  <c r="AD300" i="2"/>
  <c r="AD443" i="2"/>
  <c r="AD714" i="2"/>
  <c r="AD7" i="2"/>
  <c r="AD535" i="2"/>
  <c r="AD20" i="2"/>
  <c r="AD361" i="2"/>
  <c r="AD573" i="2"/>
  <c r="AD87" i="2"/>
  <c r="AD532" i="2"/>
  <c r="AD691" i="2"/>
  <c r="AD69" i="2"/>
  <c r="AD76" i="2"/>
  <c r="AD51" i="2"/>
  <c r="K30" i="3" s="1"/>
  <c r="AD163" i="2"/>
  <c r="AD74" i="2"/>
  <c r="AD439" i="2"/>
  <c r="AD392" i="2"/>
  <c r="AD41" i="2"/>
  <c r="AD483" i="2"/>
  <c r="AD401" i="2"/>
  <c r="AD212" i="2"/>
  <c r="AD575" i="2"/>
  <c r="AD347" i="2"/>
  <c r="AD558" i="2"/>
  <c r="AD387" i="2"/>
  <c r="AD344" i="2"/>
  <c r="AD393" i="2"/>
  <c r="AD421" i="2"/>
  <c r="AD83" i="2"/>
  <c r="AD394" i="2"/>
  <c r="AD675" i="2"/>
  <c r="AD438" i="2"/>
  <c r="AD452" i="2"/>
  <c r="AD409" i="2"/>
  <c r="AD196" i="2"/>
  <c r="AD52" i="2"/>
  <c r="AD220" i="2"/>
  <c r="AD104" i="2"/>
  <c r="AD277" i="2"/>
  <c r="AD500" i="2"/>
  <c r="AD609" i="2"/>
  <c r="AD3" i="2"/>
  <c r="AD282" i="2"/>
  <c r="AD693" i="2"/>
  <c r="AD180" i="2"/>
  <c r="AD601" i="2"/>
  <c r="AD132" i="2"/>
  <c r="AD465" i="2"/>
  <c r="AD266" i="2"/>
  <c r="AD177" i="2"/>
  <c r="AD516" i="2"/>
  <c r="AD166" i="2"/>
  <c r="AD367" i="2"/>
  <c r="AD39" i="2"/>
  <c r="AD581" i="2"/>
  <c r="AD381" i="2"/>
  <c r="AD456" i="2"/>
  <c r="AD142" i="2"/>
  <c r="AD93" i="2"/>
  <c r="AD165" i="2"/>
  <c r="AD286" i="2"/>
  <c r="AD527" i="2"/>
  <c r="AD105" i="2"/>
  <c r="AD210" i="2"/>
  <c r="AD290" i="2"/>
  <c r="K13" i="3" s="1"/>
  <c r="AD249" i="2"/>
  <c r="AD598" i="2"/>
  <c r="AD89" i="2"/>
  <c r="AD236" i="2"/>
  <c r="AD289" i="2"/>
  <c r="AD335" i="2"/>
  <c r="AD541" i="2"/>
  <c r="AD355" i="2"/>
  <c r="AD139" i="2"/>
  <c r="AD77" i="2"/>
  <c r="AD332" i="2"/>
  <c r="AD707" i="2"/>
  <c r="AD402" i="2"/>
  <c r="AD181" i="2"/>
  <c r="AD388" i="2"/>
  <c r="AD488" i="2"/>
  <c r="AD22" i="2"/>
  <c r="AD224" i="2"/>
  <c r="AD708" i="2"/>
  <c r="AD123" i="2"/>
  <c r="AD245" i="2"/>
  <c r="AD306" i="2"/>
  <c r="AD30" i="2"/>
  <c r="AD455" i="2"/>
  <c r="AD630" i="2"/>
  <c r="AD295" i="2"/>
  <c r="AD189" i="2"/>
  <c r="AD490" i="2"/>
  <c r="AD587" i="2"/>
  <c r="AD150" i="2"/>
  <c r="AD320" i="2"/>
  <c r="AD113" i="2"/>
  <c r="AD280" i="2"/>
  <c r="AD86" i="2"/>
  <c r="AD82" i="2"/>
  <c r="AD12" i="2"/>
  <c r="AD28" i="2"/>
  <c r="AD301" i="2"/>
  <c r="AD340" i="2"/>
  <c r="AD172" i="2"/>
  <c r="AD727" i="2"/>
  <c r="AD111" i="2"/>
  <c r="AD548" i="2"/>
  <c r="AD660" i="2"/>
  <c r="AD178" i="2"/>
  <c r="AD78" i="2"/>
  <c r="AD565" i="2"/>
  <c r="AD2" i="2"/>
  <c r="AD354" i="2"/>
  <c r="AD58" i="2"/>
  <c r="AD578" i="2"/>
  <c r="AD508" i="2"/>
  <c r="AD214" i="2"/>
  <c r="AD250" i="2"/>
  <c r="AD702" i="2"/>
  <c r="AD495" i="2"/>
  <c r="AD262" i="2"/>
  <c r="AD46" i="2"/>
  <c r="AD5" i="2"/>
  <c r="K11" i="3" s="1"/>
  <c r="AD589" i="2"/>
  <c r="AD564" i="2"/>
  <c r="K9" i="3" s="1"/>
  <c r="AD10" i="2"/>
  <c r="AD585" i="2"/>
  <c r="AD120" i="2"/>
  <c r="AD232" i="2"/>
  <c r="AD712" i="2"/>
  <c r="AD68" i="2"/>
  <c r="AD628" i="2"/>
  <c r="AD545" i="2"/>
  <c r="AD155" i="2"/>
  <c r="AD607" i="2"/>
  <c r="AD137" i="2"/>
  <c r="AD457" i="2"/>
  <c r="AD308" i="2"/>
  <c r="AD487" i="2"/>
  <c r="AD292" i="2"/>
  <c r="AD15" i="2"/>
  <c r="AD230" i="2"/>
  <c r="AD359" i="2"/>
  <c r="AD59" i="2"/>
  <c r="AD231" i="2"/>
  <c r="AD530" i="2"/>
  <c r="AD147" i="2"/>
  <c r="AD268" i="2"/>
  <c r="AD424" i="2"/>
  <c r="AD503" i="2"/>
  <c r="AD32" i="2"/>
  <c r="AD54" i="2"/>
  <c r="AD678" i="2"/>
  <c r="AD26" i="2"/>
  <c r="AD311" i="2"/>
  <c r="AD537" i="2"/>
  <c r="AD168" i="2"/>
  <c r="AD219" i="2"/>
  <c r="AD337" i="2"/>
  <c r="AD136" i="2"/>
  <c r="AD79" i="2"/>
  <c r="AD627" i="2"/>
  <c r="AD170" i="2"/>
  <c r="AD348" i="2"/>
  <c r="AD16" i="2"/>
  <c r="AD118" i="2"/>
  <c r="AD538" i="2"/>
  <c r="AD18" i="2"/>
  <c r="AD285" i="2"/>
  <c r="AD278" i="2"/>
  <c r="AD255" i="2"/>
  <c r="AD451" i="2"/>
  <c r="AD36" i="2"/>
  <c r="AD583" i="2"/>
  <c r="AD412" i="2"/>
  <c r="AD569" i="2"/>
  <c r="AD115" i="2"/>
  <c r="AD185" i="2"/>
  <c r="AD263" i="2"/>
  <c r="K93" i="3" s="1"/>
  <c r="AD65" i="2"/>
  <c r="AD273" i="2"/>
  <c r="AD329" i="2"/>
  <c r="AD91" i="2"/>
  <c r="AD740" i="2"/>
  <c r="AD226" i="2"/>
  <c r="AD321" i="2"/>
  <c r="AD673" i="2"/>
  <c r="AD596" i="2"/>
  <c r="AD692" i="2"/>
  <c r="AD515" i="2"/>
  <c r="AD62" i="2"/>
  <c r="AD158" i="2"/>
  <c r="AD310" i="2"/>
  <c r="AD588" i="2"/>
  <c r="AD253" i="2"/>
  <c r="AD539" i="2"/>
  <c r="AD650" i="2"/>
  <c r="AD415" i="2"/>
  <c r="AD47" i="2"/>
  <c r="AD637" i="2"/>
  <c r="AD63" i="2"/>
  <c r="AD686" i="2"/>
  <c r="AD314" i="2"/>
  <c r="AD570" i="2"/>
  <c r="AD106" i="2"/>
  <c r="AD561" i="2"/>
  <c r="AD640" i="2"/>
  <c r="AD726" i="2"/>
  <c r="AD274" i="2"/>
  <c r="AD383" i="2"/>
  <c r="AD296" i="2"/>
  <c r="AD528" i="2"/>
  <c r="AD94" i="2"/>
  <c r="AD371" i="2"/>
  <c r="AD375" i="2"/>
  <c r="AD247" i="2"/>
  <c r="AD654" i="2"/>
  <c r="AD221" i="2"/>
  <c r="AD50" i="2"/>
  <c r="AD534" i="2"/>
  <c r="AD208" i="2"/>
  <c r="AD151" i="2"/>
  <c r="AD641" i="2"/>
  <c r="AD201" i="2"/>
  <c r="AD446" i="2"/>
  <c r="AD430" i="2"/>
  <c r="AD407" i="2"/>
  <c r="AD552" i="2"/>
  <c r="AD417" i="2"/>
  <c r="AD341" i="2"/>
  <c r="AD377" i="2"/>
  <c r="AD546" i="2"/>
  <c r="AD121" i="2"/>
  <c r="AD198" i="2"/>
  <c r="AD275" i="2"/>
  <c r="AD141" i="2"/>
  <c r="AD543" i="2"/>
  <c r="AD71" i="2"/>
  <c r="AD472" i="2"/>
  <c r="AD29" i="2"/>
  <c r="AD426" i="2"/>
  <c r="AD140" i="2"/>
  <c r="AD710" i="2"/>
  <c r="AD259" i="2"/>
  <c r="AD42" i="2"/>
  <c r="AD736" i="2"/>
  <c r="AD566" i="2"/>
  <c r="AD326" i="2"/>
  <c r="AD595" i="2"/>
  <c r="AD671" i="2"/>
  <c r="AD333" i="2"/>
  <c r="AD542" i="2"/>
  <c r="AD715" i="2"/>
  <c r="AD467" i="2"/>
  <c r="AD133" i="2"/>
  <c r="AD461" i="2"/>
  <c r="AD56" i="2"/>
  <c r="AD228" i="2"/>
  <c r="K97" i="3" s="1"/>
  <c r="AD21" i="2"/>
  <c r="AD207" i="2"/>
  <c r="AD453" i="2"/>
  <c r="AD35" i="2"/>
  <c r="AD422" i="2"/>
  <c r="AD23" i="2"/>
  <c r="AD676" i="2"/>
  <c r="AD288" i="2"/>
  <c r="AD134" i="2"/>
  <c r="AD17" i="2"/>
  <c r="AD624" i="2"/>
  <c r="AD526" i="2"/>
  <c r="AD413" i="2"/>
  <c r="AD49" i="2"/>
  <c r="AD466" i="2"/>
  <c r="AD512" i="2"/>
  <c r="AD357" i="2"/>
  <c r="AD48" i="2"/>
  <c r="K83" i="3" s="1"/>
  <c r="AD551" i="2"/>
  <c r="AD406" i="2"/>
  <c r="AD549" i="2"/>
  <c r="AD486" i="2"/>
  <c r="AD351" i="2"/>
  <c r="AD514" i="2"/>
  <c r="AD568" i="2"/>
  <c r="AD504" i="2"/>
  <c r="AD591" i="2"/>
  <c r="AD735" i="2"/>
  <c r="AD190" i="2"/>
  <c r="AD509" i="2"/>
  <c r="AD64" i="2"/>
  <c r="K82" i="3" s="1"/>
  <c r="AD732" i="2"/>
  <c r="AD127" i="2"/>
  <c r="AD670" i="2"/>
  <c r="AD164" i="2"/>
  <c r="K62" i="3" s="1"/>
  <c r="AD130" i="2"/>
  <c r="AD505" i="2"/>
  <c r="AD737" i="2"/>
  <c r="AD613" i="2"/>
  <c r="AD291" i="2"/>
  <c r="AD634" i="2"/>
  <c r="AD659" i="2"/>
  <c r="AD256" i="2"/>
  <c r="K59" i="3" s="1"/>
  <c r="AD61" i="2"/>
  <c r="AD629" i="2"/>
  <c r="AD507" i="2"/>
  <c r="AD34" i="2"/>
  <c r="AD199" i="2"/>
  <c r="AD625" i="2"/>
  <c r="AD281" i="2"/>
  <c r="AD235" i="2"/>
  <c r="AD458" i="2"/>
  <c r="AD638" i="2"/>
  <c r="AD484" i="2"/>
  <c r="AD378" i="2"/>
  <c r="AD657" i="2"/>
  <c r="AD38" i="2"/>
  <c r="AD356" i="2"/>
  <c r="AD404" i="2"/>
  <c r="AD304" i="2"/>
  <c r="AD464" i="2"/>
  <c r="AD723" i="2"/>
  <c r="AD24" i="2"/>
  <c r="AD122" i="2"/>
  <c r="AD684" i="2"/>
  <c r="AD473" i="2"/>
  <c r="AD129" i="2"/>
  <c r="AD603" i="2"/>
  <c r="K120" i="3" s="1"/>
  <c r="AD469" i="2"/>
  <c r="AD556" i="2"/>
  <c r="AD370" i="2"/>
  <c r="AD611" i="2"/>
  <c r="AD264" i="2"/>
  <c r="AD156" i="2"/>
  <c r="AD477" i="2"/>
  <c r="AD237" i="2"/>
  <c r="AD312" i="2"/>
  <c r="AD206" i="2"/>
  <c r="AD84" i="2"/>
  <c r="AD681" i="2"/>
  <c r="AD37" i="2"/>
  <c r="AD706" i="2"/>
  <c r="AD240" i="2"/>
  <c r="AD733" i="2"/>
  <c r="AD593" i="2"/>
  <c r="AD513" i="2"/>
  <c r="AD423" i="2"/>
  <c r="AD55" i="2"/>
  <c r="AD186" i="2"/>
  <c r="AD270" i="2"/>
  <c r="AD109" i="2"/>
  <c r="AD431" i="2"/>
  <c r="AD171" i="2"/>
  <c r="AD124" i="2"/>
  <c r="AD639" i="2"/>
  <c r="AD651" i="2"/>
  <c r="AD572" i="2"/>
  <c r="AD571" i="2"/>
  <c r="AD719" i="2"/>
  <c r="AD410" i="2"/>
  <c r="AD114" i="2"/>
  <c r="AD187" i="2"/>
  <c r="AD734" i="2"/>
  <c r="AD372" i="2"/>
  <c r="AD397" i="2"/>
  <c r="AD346" i="2"/>
  <c r="AD205" i="2"/>
  <c r="AD713" i="2"/>
  <c r="AD411" i="2"/>
  <c r="AD633" i="2"/>
  <c r="AD241" i="2"/>
  <c r="AD567" i="2"/>
  <c r="AD160" i="2"/>
  <c r="AD233" i="2"/>
  <c r="AD680" i="2"/>
  <c r="AD202" i="2"/>
  <c r="AD450" i="2"/>
  <c r="AD294" i="2"/>
  <c r="AD119" i="2"/>
  <c r="AD72" i="2"/>
  <c r="AD701" i="2"/>
  <c r="AD380" i="2"/>
  <c r="AD399" i="2"/>
  <c r="AD645" i="2"/>
  <c r="AD663" i="2"/>
  <c r="AD687" i="2"/>
  <c r="AD725" i="2"/>
  <c r="AD110" i="2"/>
  <c r="AD203" i="2"/>
  <c r="AD614" i="2"/>
  <c r="AD559" i="2"/>
  <c r="AD683" i="2"/>
  <c r="AD644" i="2"/>
  <c r="AD242" i="2"/>
  <c r="AD604" i="2"/>
  <c r="AD622" i="2"/>
  <c r="AD271" i="2"/>
  <c r="AD742" i="2"/>
  <c r="AD400" i="2"/>
  <c r="AD343" i="2"/>
  <c r="AD649" i="2"/>
  <c r="AD432" i="2"/>
  <c r="AD316" i="2"/>
  <c r="AD234" i="2"/>
  <c r="AD646" i="2"/>
  <c r="AD373" i="2"/>
  <c r="AD560" i="2"/>
  <c r="AD173" i="2"/>
  <c r="AD293" i="2"/>
  <c r="AD257" i="2"/>
  <c r="AD602" i="2"/>
  <c r="AD489" i="2"/>
  <c r="AD479" i="2"/>
  <c r="AD685" i="2"/>
  <c r="AD499" i="2"/>
  <c r="AD117" i="2"/>
  <c r="AD322" i="2"/>
  <c r="AD658" i="2"/>
  <c r="AD353" i="2"/>
  <c r="AD99" i="2"/>
  <c r="AD349" i="2"/>
  <c r="AD425" i="2"/>
  <c r="AD520" i="2"/>
  <c r="AD243" i="2"/>
  <c r="AD594" i="2"/>
  <c r="AD398" i="2"/>
  <c r="AD730" i="2"/>
  <c r="AD225" i="2"/>
  <c r="AD540" i="2"/>
  <c r="AD386" i="2"/>
  <c r="AD364" i="2"/>
  <c r="AD679" i="2"/>
  <c r="AD635" i="2"/>
  <c r="AD536" i="2"/>
  <c r="AD209" i="2"/>
  <c r="AD327" i="2"/>
  <c r="AD626" i="2"/>
  <c r="AD302" i="2"/>
  <c r="AD217" i="2"/>
  <c r="AD215" i="2"/>
  <c r="AD328" i="2"/>
  <c r="AD389" i="2"/>
  <c r="AD553" i="2"/>
  <c r="AD475" i="2"/>
  <c r="AD695" i="2"/>
  <c r="AD476" i="2"/>
  <c r="AD579" i="2"/>
  <c r="AD562" i="2"/>
  <c r="AD414" i="2"/>
  <c r="AD385" i="2"/>
  <c r="AD716" i="2"/>
  <c r="AD632" i="2"/>
  <c r="AD699" i="2"/>
  <c r="AD444" i="2"/>
  <c r="AD470" i="2"/>
  <c r="AD597" i="2"/>
  <c r="AD616" i="2"/>
  <c r="AD656" i="2"/>
  <c r="AD416" i="2"/>
  <c r="AD384" i="2"/>
  <c r="AD718" i="2"/>
  <c r="AD621" i="2"/>
  <c r="AD331" i="2"/>
  <c r="AD682" i="2"/>
  <c r="AD662" i="2"/>
  <c r="AD619" i="2"/>
  <c r="AD689" i="2"/>
  <c r="AD510" i="2"/>
  <c r="AD496" i="2"/>
  <c r="AD669" i="2"/>
  <c r="AD582" i="2"/>
  <c r="AD697" i="2"/>
  <c r="AD563" i="2"/>
  <c r="AD741" i="2"/>
  <c r="AD547" i="2"/>
  <c r="AD441" i="2"/>
  <c r="AD704" i="2"/>
  <c r="AD690" i="2"/>
  <c r="AD711" i="2"/>
  <c r="AD738" i="2"/>
  <c r="AD636" i="2"/>
  <c r="AD643" i="2"/>
  <c r="AD724" i="2"/>
  <c r="AD700" i="2"/>
  <c r="AD705" i="2"/>
  <c r="AD698" i="2"/>
  <c r="AD729" i="2"/>
  <c r="AD739" i="2"/>
  <c r="AD722" i="2"/>
  <c r="AD668" i="2"/>
  <c r="AD672" i="2"/>
  <c r="AD703" i="2"/>
  <c r="AD721" i="2"/>
  <c r="AD717" i="2"/>
  <c r="AC606" i="2"/>
  <c r="AC618" i="2"/>
  <c r="AC586" i="2"/>
  <c r="AC75" i="2"/>
  <c r="AC317" i="2"/>
  <c r="AC506" i="2"/>
  <c r="AC442" i="2"/>
  <c r="AC521" i="2"/>
  <c r="AC366" i="2"/>
  <c r="AC491" i="2"/>
  <c r="AC405" i="2"/>
  <c r="AC474" i="2"/>
  <c r="AC667" i="2"/>
  <c r="AC248" i="2"/>
  <c r="AC128" i="2"/>
  <c r="AC471" i="2"/>
  <c r="AC420" i="2"/>
  <c r="AC43" i="2"/>
  <c r="J29" i="3" s="1"/>
  <c r="AC677" i="2"/>
  <c r="AC369" i="2"/>
  <c r="AC338" i="2"/>
  <c r="AC493" i="2"/>
  <c r="AC57" i="2"/>
  <c r="AC358" i="2"/>
  <c r="AC146" i="2"/>
  <c r="AC497" i="2"/>
  <c r="AC550" i="2"/>
  <c r="AC319" i="2"/>
  <c r="AC323" i="2"/>
  <c r="AC533" i="2"/>
  <c r="AC648" i="2"/>
  <c r="AC260" i="2"/>
  <c r="AC73" i="2"/>
  <c r="AC610" i="2"/>
  <c r="AC4" i="2"/>
  <c r="AC600" i="2"/>
  <c r="AC157" i="2"/>
  <c r="AC96" i="2"/>
  <c r="AC100" i="2"/>
  <c r="AC447" i="2"/>
  <c r="AC352" i="2"/>
  <c r="AC318" i="2"/>
  <c r="AC531" i="2"/>
  <c r="AC191" i="2"/>
  <c r="AC53" i="2"/>
  <c r="AC574" i="2"/>
  <c r="AC218" i="2"/>
  <c r="AC238" i="2"/>
  <c r="J16" i="3" s="1"/>
  <c r="AC112" i="2"/>
  <c r="AC362" i="2"/>
  <c r="AC131" i="2"/>
  <c r="J12" i="3" s="1"/>
  <c r="AC376" i="2"/>
  <c r="AC577" i="2"/>
  <c r="AC98" i="2"/>
  <c r="AC557" i="2"/>
  <c r="AC334" i="2"/>
  <c r="AC143" i="2"/>
  <c r="AC502" i="2"/>
  <c r="AC623" i="2"/>
  <c r="AC468" i="2"/>
  <c r="AC195" i="2"/>
  <c r="AC222" i="2"/>
  <c r="AC390" i="2"/>
  <c r="AC116" i="2"/>
  <c r="AC339" i="2"/>
  <c r="AC435" i="2"/>
  <c r="AC153" i="2"/>
  <c r="AC363" i="2"/>
  <c r="AC183" i="2"/>
  <c r="AC269" i="2"/>
  <c r="AC80" i="2"/>
  <c r="AC342" i="2"/>
  <c r="AC85" i="2"/>
  <c r="AC179" i="2"/>
  <c r="AC459" i="2"/>
  <c r="AC482" i="2"/>
  <c r="AC350" i="2"/>
  <c r="AC631" i="2"/>
  <c r="AC192" i="2"/>
  <c r="AC276" i="2"/>
  <c r="AC481" i="2"/>
  <c r="AC216" i="2"/>
  <c r="AC454" i="2"/>
  <c r="AC88" i="2"/>
  <c r="AC182" i="2"/>
  <c r="AC653" i="2"/>
  <c r="AC463" i="2"/>
  <c r="AC590" i="2"/>
  <c r="AC303" i="2"/>
  <c r="AC6" i="2"/>
  <c r="AC615" i="2"/>
  <c r="AC460" i="2"/>
  <c r="AC188" i="2"/>
  <c r="AC8" i="2"/>
  <c r="AC433" i="2"/>
  <c r="AC368" i="2"/>
  <c r="AC102" i="2"/>
  <c r="AC95" i="2"/>
  <c r="AC287" i="2"/>
  <c r="AC246" i="2"/>
  <c r="J14" i="3" s="1"/>
  <c r="AC437" i="2"/>
  <c r="AC265" i="2"/>
  <c r="AC251" i="2"/>
  <c r="AC161" i="2"/>
  <c r="AC176" i="2"/>
  <c r="AC365" i="2"/>
  <c r="AC152" i="2"/>
  <c r="AC283" i="2"/>
  <c r="AC144" i="2"/>
  <c r="AC154" i="2"/>
  <c r="AC211" i="2"/>
  <c r="AC449" i="2"/>
  <c r="AC360" i="2"/>
  <c r="AC485" i="2"/>
  <c r="J117" i="3" s="1"/>
  <c r="AC709" i="2"/>
  <c r="AC267" i="2"/>
  <c r="AC204" i="2"/>
  <c r="AC90" i="2"/>
  <c r="AC81" i="2"/>
  <c r="J5" i="3" s="1"/>
  <c r="AC478" i="2"/>
  <c r="AC162" i="2"/>
  <c r="AC184" i="2"/>
  <c r="AC661" i="2"/>
  <c r="AC27" i="2"/>
  <c r="AC40" i="2"/>
  <c r="AC138" i="2"/>
  <c r="AC345" i="2"/>
  <c r="AC382" i="2"/>
  <c r="AC44" i="2"/>
  <c r="AC194" i="2"/>
  <c r="AC688" i="2"/>
  <c r="J121" i="3" s="1"/>
  <c r="AC336" i="2"/>
  <c r="AC11" i="2"/>
  <c r="AC223" i="2"/>
  <c r="AC696" i="2"/>
  <c r="AC605" i="2"/>
  <c r="AC728" i="2"/>
  <c r="AC391" i="2"/>
  <c r="AC674" i="2"/>
  <c r="AC517" i="2"/>
  <c r="AC272" i="2"/>
  <c r="AC227" i="2"/>
  <c r="AC297" i="2"/>
  <c r="AC244" i="2"/>
  <c r="AC229" i="2"/>
  <c r="AC427" i="2"/>
  <c r="AC315" i="2"/>
  <c r="J17" i="3" s="1"/>
  <c r="AC325" i="2"/>
  <c r="AC70" i="2"/>
  <c r="AC108" i="2"/>
  <c r="AC254" i="2"/>
  <c r="AC92" i="2"/>
  <c r="AC580" i="2"/>
  <c r="AC374" i="2"/>
  <c r="AC298" i="2"/>
  <c r="AC149" i="2"/>
  <c r="AC554" i="2"/>
  <c r="AC309" i="2"/>
  <c r="AC159" i="2"/>
  <c r="AC498" i="2"/>
  <c r="AC501" i="2"/>
  <c r="AC494" i="2"/>
  <c r="AC647" i="2"/>
  <c r="AC529" i="2"/>
  <c r="AC519" i="2"/>
  <c r="AC525" i="2"/>
  <c r="J118" i="3" s="1"/>
  <c r="AC19" i="2"/>
  <c r="AC428" i="2"/>
  <c r="AC305" i="2"/>
  <c r="AC655" i="2"/>
  <c r="AC555" i="2"/>
  <c r="AC608" i="2"/>
  <c r="AC664" i="2"/>
  <c r="AC720" i="2"/>
  <c r="AC480" i="2"/>
  <c r="AC25" i="2"/>
  <c r="AC395" i="2"/>
  <c r="AC612" i="2"/>
  <c r="AC258" i="2"/>
  <c r="AC620" i="2"/>
  <c r="AC200" i="2"/>
  <c r="AC45" i="2"/>
  <c r="AC174" i="2"/>
  <c r="AC307" i="2"/>
  <c r="AC101" i="2"/>
  <c r="AC584" i="2"/>
  <c r="AC284" i="2"/>
  <c r="AC324" i="2"/>
  <c r="AC642" i="2"/>
  <c r="AC544" i="2"/>
  <c r="AC213" i="2"/>
  <c r="AC135" i="2"/>
  <c r="AC440" i="2"/>
  <c r="AC239" i="2"/>
  <c r="AC462" i="2"/>
  <c r="AC33" i="2"/>
  <c r="AC617" i="2"/>
  <c r="AC665" i="2"/>
  <c r="AC511" i="2"/>
  <c r="AC14" i="2"/>
  <c r="AC396" i="2"/>
  <c r="J60" i="3" s="1"/>
  <c r="AC652" i="2"/>
  <c r="AC31" i="2"/>
  <c r="AC522" i="2"/>
  <c r="AC261" i="2"/>
  <c r="AC197" i="2"/>
  <c r="AC408" i="2"/>
  <c r="AC599" i="2"/>
  <c r="AC436" i="2"/>
  <c r="AC576" i="2"/>
  <c r="AC103" i="2"/>
  <c r="AC523" i="2"/>
  <c r="AC107" i="2"/>
  <c r="AC403" i="2"/>
  <c r="AC524" i="2"/>
  <c r="AC97" i="2"/>
  <c r="AC167" i="2"/>
  <c r="AC66" i="2"/>
  <c r="AC67" i="2"/>
  <c r="AC419" i="2"/>
  <c r="AC445" i="2"/>
  <c r="AC518" i="2"/>
  <c r="AC126" i="2"/>
  <c r="AC125" i="2"/>
  <c r="AC193" i="2"/>
  <c r="AC429" i="2"/>
  <c r="AC169" i="2"/>
  <c r="AC299" i="2"/>
  <c r="AC13" i="2"/>
  <c r="AC434" i="2"/>
  <c r="AC252" i="2"/>
  <c r="AC731" i="2"/>
  <c r="AC279" i="2"/>
  <c r="AC666" i="2"/>
  <c r="AC448" i="2"/>
  <c r="AC492" i="2"/>
  <c r="AC148" i="2"/>
  <c r="AC145" i="2"/>
  <c r="AC418" i="2"/>
  <c r="AC592" i="2"/>
  <c r="AC330" i="2"/>
  <c r="AC175" i="2"/>
  <c r="AC379" i="2"/>
  <c r="AC694" i="2"/>
  <c r="AC313" i="2"/>
  <c r="AC60" i="2"/>
  <c r="AC9" i="2"/>
  <c r="AC300" i="2"/>
  <c r="AC443" i="2"/>
  <c r="AC714" i="2"/>
  <c r="AC7" i="2"/>
  <c r="AC535" i="2"/>
  <c r="AC20" i="2"/>
  <c r="AC361" i="2"/>
  <c r="AC573" i="2"/>
  <c r="AC87" i="2"/>
  <c r="AC532" i="2"/>
  <c r="AC691" i="2"/>
  <c r="AC69" i="2"/>
  <c r="AC76" i="2"/>
  <c r="AC51" i="2"/>
  <c r="AC163" i="2"/>
  <c r="AC74" i="2"/>
  <c r="AC439" i="2"/>
  <c r="AC392" i="2"/>
  <c r="AC41" i="2"/>
  <c r="AC483" i="2"/>
  <c r="AC401" i="2"/>
  <c r="AC212" i="2"/>
  <c r="AC575" i="2"/>
  <c r="AC347" i="2"/>
  <c r="AC558" i="2"/>
  <c r="AC387" i="2"/>
  <c r="AC344" i="2"/>
  <c r="AC393" i="2"/>
  <c r="AC421" i="2"/>
  <c r="AC83" i="2"/>
  <c r="AC394" i="2"/>
  <c r="AC675" i="2"/>
  <c r="AC438" i="2"/>
  <c r="AC452" i="2"/>
  <c r="AC409" i="2"/>
  <c r="AC196" i="2"/>
  <c r="AC52" i="2"/>
  <c r="AC220" i="2"/>
  <c r="AC104" i="2"/>
  <c r="AC277" i="2"/>
  <c r="AC500" i="2"/>
  <c r="AC609" i="2"/>
  <c r="AC3" i="2"/>
  <c r="AC282" i="2"/>
  <c r="AC693" i="2"/>
  <c r="AC180" i="2"/>
  <c r="AC601" i="2"/>
  <c r="AC132" i="2"/>
  <c r="AC465" i="2"/>
  <c r="AC266" i="2"/>
  <c r="AC177" i="2"/>
  <c r="AC516" i="2"/>
  <c r="J74" i="3" s="1"/>
  <c r="AC166" i="2"/>
  <c r="AC367" i="2"/>
  <c r="AC39" i="2"/>
  <c r="AC581" i="2"/>
  <c r="AC381" i="2"/>
  <c r="AC456" i="2"/>
  <c r="AC142" i="2"/>
  <c r="AC93" i="2"/>
  <c r="AC165" i="2"/>
  <c r="AC286" i="2"/>
  <c r="AC527" i="2"/>
  <c r="AC105" i="2"/>
  <c r="AC210" i="2"/>
  <c r="AC290" i="2"/>
  <c r="J13" i="3" s="1"/>
  <c r="AC249" i="2"/>
  <c r="AC598" i="2"/>
  <c r="AC89" i="2"/>
  <c r="AC236" i="2"/>
  <c r="AC289" i="2"/>
  <c r="AC335" i="2"/>
  <c r="AC541" i="2"/>
  <c r="AC355" i="2"/>
  <c r="AC139" i="2"/>
  <c r="AC77" i="2"/>
  <c r="AC332" i="2"/>
  <c r="AC707" i="2"/>
  <c r="AC402" i="2"/>
  <c r="AC181" i="2"/>
  <c r="AC388" i="2"/>
  <c r="AC488" i="2"/>
  <c r="AC22" i="2"/>
  <c r="AC224" i="2"/>
  <c r="AC708" i="2"/>
  <c r="AC123" i="2"/>
  <c r="AC245" i="2"/>
  <c r="AC306" i="2"/>
  <c r="AC30" i="2"/>
  <c r="AC455" i="2"/>
  <c r="AC630" i="2"/>
  <c r="AC295" i="2"/>
  <c r="AC189" i="2"/>
  <c r="AC490" i="2"/>
  <c r="AC587" i="2"/>
  <c r="AC150" i="2"/>
  <c r="AC320" i="2"/>
  <c r="AC113" i="2"/>
  <c r="AC280" i="2"/>
  <c r="AC86" i="2"/>
  <c r="AC82" i="2"/>
  <c r="AC12" i="2"/>
  <c r="AC28" i="2"/>
  <c r="AC301" i="2"/>
  <c r="AC340" i="2"/>
  <c r="AC172" i="2"/>
  <c r="AC727" i="2"/>
  <c r="AC111" i="2"/>
  <c r="AC548" i="2"/>
  <c r="AC660" i="2"/>
  <c r="AC178" i="2"/>
  <c r="AC78" i="2"/>
  <c r="AC565" i="2"/>
  <c r="AC2" i="2"/>
  <c r="AC354" i="2"/>
  <c r="AC58" i="2"/>
  <c r="AC578" i="2"/>
  <c r="AC508" i="2"/>
  <c r="AC214" i="2"/>
  <c r="AC250" i="2"/>
  <c r="AC702" i="2"/>
  <c r="AC495" i="2"/>
  <c r="AC262" i="2"/>
  <c r="AC46" i="2"/>
  <c r="AC5" i="2"/>
  <c r="J11" i="3" s="1"/>
  <c r="AC589" i="2"/>
  <c r="AC564" i="2"/>
  <c r="J9" i="3" s="1"/>
  <c r="AC10" i="2"/>
  <c r="AC585" i="2"/>
  <c r="AC120" i="2"/>
  <c r="AC232" i="2"/>
  <c r="AC712" i="2"/>
  <c r="AC68" i="2"/>
  <c r="AC628" i="2"/>
  <c r="AC545" i="2"/>
  <c r="AC155" i="2"/>
  <c r="AC607" i="2"/>
  <c r="AC137" i="2"/>
  <c r="AC457" i="2"/>
  <c r="AC308" i="2"/>
  <c r="AC487" i="2"/>
  <c r="AC292" i="2"/>
  <c r="AC15" i="2"/>
  <c r="AC230" i="2"/>
  <c r="AC359" i="2"/>
  <c r="AC59" i="2"/>
  <c r="AC231" i="2"/>
  <c r="AC530" i="2"/>
  <c r="AC147" i="2"/>
  <c r="AC268" i="2"/>
  <c r="AC424" i="2"/>
  <c r="AC503" i="2"/>
  <c r="AC32" i="2"/>
  <c r="AC54" i="2"/>
  <c r="AC678" i="2"/>
  <c r="AC26" i="2"/>
  <c r="AC311" i="2"/>
  <c r="AC537" i="2"/>
  <c r="AC168" i="2"/>
  <c r="AC219" i="2"/>
  <c r="AC337" i="2"/>
  <c r="AC136" i="2"/>
  <c r="AC79" i="2"/>
  <c r="AC627" i="2"/>
  <c r="AC170" i="2"/>
  <c r="AC348" i="2"/>
  <c r="AC16" i="2"/>
  <c r="AC118" i="2"/>
  <c r="AC538" i="2"/>
  <c r="AC18" i="2"/>
  <c r="AC285" i="2"/>
  <c r="AC278" i="2"/>
  <c r="AC255" i="2"/>
  <c r="AC451" i="2"/>
  <c r="AC36" i="2"/>
  <c r="AC583" i="2"/>
  <c r="AC412" i="2"/>
  <c r="AC569" i="2"/>
  <c r="AC115" i="2"/>
  <c r="AC185" i="2"/>
  <c r="AC263" i="2"/>
  <c r="AC65" i="2"/>
  <c r="AC273" i="2"/>
  <c r="AC329" i="2"/>
  <c r="AC91" i="2"/>
  <c r="AC740" i="2"/>
  <c r="AC226" i="2"/>
  <c r="AC321" i="2"/>
  <c r="AC673" i="2"/>
  <c r="AC596" i="2"/>
  <c r="AC692" i="2"/>
  <c r="AC515" i="2"/>
  <c r="AC62" i="2"/>
  <c r="AC158" i="2"/>
  <c r="AC310" i="2"/>
  <c r="AC588" i="2"/>
  <c r="AC253" i="2"/>
  <c r="AC539" i="2"/>
  <c r="AC650" i="2"/>
  <c r="AC415" i="2"/>
  <c r="AC47" i="2"/>
  <c r="AC637" i="2"/>
  <c r="AC63" i="2"/>
  <c r="AC686" i="2"/>
  <c r="AC314" i="2"/>
  <c r="AC570" i="2"/>
  <c r="AC106" i="2"/>
  <c r="AC561" i="2"/>
  <c r="AC640" i="2"/>
  <c r="AC726" i="2"/>
  <c r="AC274" i="2"/>
  <c r="AC383" i="2"/>
  <c r="AC296" i="2"/>
  <c r="AC528" i="2"/>
  <c r="AC94" i="2"/>
  <c r="AC371" i="2"/>
  <c r="AC375" i="2"/>
  <c r="AC247" i="2"/>
  <c r="AC654" i="2"/>
  <c r="AC221" i="2"/>
  <c r="AC50" i="2"/>
  <c r="AC534" i="2"/>
  <c r="AC208" i="2"/>
  <c r="AC151" i="2"/>
  <c r="AC641" i="2"/>
  <c r="AC201" i="2"/>
  <c r="AC446" i="2"/>
  <c r="AC430" i="2"/>
  <c r="AC407" i="2"/>
  <c r="AC552" i="2"/>
  <c r="AC417" i="2"/>
  <c r="AC341" i="2"/>
  <c r="AC377" i="2"/>
  <c r="AC546" i="2"/>
  <c r="AC121" i="2"/>
  <c r="AC198" i="2"/>
  <c r="AC275" i="2"/>
  <c r="AC141" i="2"/>
  <c r="AC543" i="2"/>
  <c r="AC71" i="2"/>
  <c r="AC472" i="2"/>
  <c r="AC29" i="2"/>
  <c r="AC426" i="2"/>
  <c r="AC140" i="2"/>
  <c r="AC710" i="2"/>
  <c r="AC259" i="2"/>
  <c r="AC42" i="2"/>
  <c r="AC736" i="2"/>
  <c r="AC566" i="2"/>
  <c r="AC326" i="2"/>
  <c r="AC595" i="2"/>
  <c r="AC671" i="2"/>
  <c r="AC333" i="2"/>
  <c r="AC542" i="2"/>
  <c r="AC715" i="2"/>
  <c r="AC467" i="2"/>
  <c r="AC133" i="2"/>
  <c r="AC461" i="2"/>
  <c r="AC56" i="2"/>
  <c r="AC228" i="2"/>
  <c r="AC21" i="2"/>
  <c r="AC207" i="2"/>
  <c r="AC453" i="2"/>
  <c r="AC35" i="2"/>
  <c r="AC422" i="2"/>
  <c r="AC23" i="2"/>
  <c r="AC676" i="2"/>
  <c r="AC288" i="2"/>
  <c r="AC134" i="2"/>
  <c r="AC17" i="2"/>
  <c r="AC624" i="2"/>
  <c r="AC526" i="2"/>
  <c r="AC413" i="2"/>
  <c r="AC49" i="2"/>
  <c r="AC466" i="2"/>
  <c r="AC512" i="2"/>
  <c r="AC357" i="2"/>
  <c r="AC48" i="2"/>
  <c r="AC551" i="2"/>
  <c r="AC406" i="2"/>
  <c r="AC549" i="2"/>
  <c r="AC486" i="2"/>
  <c r="AC351" i="2"/>
  <c r="AC514" i="2"/>
  <c r="AC568" i="2"/>
  <c r="AC504" i="2"/>
  <c r="AC591" i="2"/>
  <c r="AC735" i="2"/>
  <c r="AC190" i="2"/>
  <c r="AC509" i="2"/>
  <c r="AC64" i="2"/>
  <c r="J82" i="3" s="1"/>
  <c r="AC732" i="2"/>
  <c r="AC127" i="2"/>
  <c r="AC670" i="2"/>
  <c r="AC164" i="2"/>
  <c r="J62" i="3" s="1"/>
  <c r="AC130" i="2"/>
  <c r="AC505" i="2"/>
  <c r="AC737" i="2"/>
  <c r="AC613" i="2"/>
  <c r="AC291" i="2"/>
  <c r="AC634" i="2"/>
  <c r="AC659" i="2"/>
  <c r="AC256" i="2"/>
  <c r="J59" i="3" s="1"/>
  <c r="AC61" i="2"/>
  <c r="AC629" i="2"/>
  <c r="AC507" i="2"/>
  <c r="AC34" i="2"/>
  <c r="AC199" i="2"/>
  <c r="AC625" i="2"/>
  <c r="AC281" i="2"/>
  <c r="AC235" i="2"/>
  <c r="AC458" i="2"/>
  <c r="AC638" i="2"/>
  <c r="AC484" i="2"/>
  <c r="AC378" i="2"/>
  <c r="AC657" i="2"/>
  <c r="AC38" i="2"/>
  <c r="AC356" i="2"/>
  <c r="AC404" i="2"/>
  <c r="AC304" i="2"/>
  <c r="AC464" i="2"/>
  <c r="AC723" i="2"/>
  <c r="AC24" i="2"/>
  <c r="AC122" i="2"/>
  <c r="AC684" i="2"/>
  <c r="AC473" i="2"/>
  <c r="AC129" i="2"/>
  <c r="AC603" i="2"/>
  <c r="J120" i="3" s="1"/>
  <c r="AC469" i="2"/>
  <c r="AC556" i="2"/>
  <c r="AC370" i="2"/>
  <c r="AC611" i="2"/>
  <c r="AC264" i="2"/>
  <c r="AC156" i="2"/>
  <c r="AC477" i="2"/>
  <c r="AC237" i="2"/>
  <c r="AC312" i="2"/>
  <c r="AC206" i="2"/>
  <c r="AC84" i="2"/>
  <c r="AC681" i="2"/>
  <c r="AC37" i="2"/>
  <c r="AC706" i="2"/>
  <c r="AC240" i="2"/>
  <c r="AC733" i="2"/>
  <c r="AC593" i="2"/>
  <c r="AC513" i="2"/>
  <c r="AC423" i="2"/>
  <c r="AC55" i="2"/>
  <c r="AC186" i="2"/>
  <c r="AC270" i="2"/>
  <c r="AC109" i="2"/>
  <c r="AC431" i="2"/>
  <c r="AC171" i="2"/>
  <c r="AC124" i="2"/>
  <c r="AC639" i="2"/>
  <c r="AC651" i="2"/>
  <c r="AC572" i="2"/>
  <c r="AC571" i="2"/>
  <c r="AC719" i="2"/>
  <c r="AC410" i="2"/>
  <c r="AC114" i="2"/>
  <c r="AC187" i="2"/>
  <c r="AC734" i="2"/>
  <c r="AC372" i="2"/>
  <c r="AC397" i="2"/>
  <c r="AC346" i="2"/>
  <c r="AC205" i="2"/>
  <c r="AC713" i="2"/>
  <c r="AC411" i="2"/>
  <c r="AC633" i="2"/>
  <c r="AC241" i="2"/>
  <c r="AC567" i="2"/>
  <c r="AC160" i="2"/>
  <c r="AC233" i="2"/>
  <c r="AC680" i="2"/>
  <c r="AC202" i="2"/>
  <c r="AC450" i="2"/>
  <c r="AC294" i="2"/>
  <c r="AC119" i="2"/>
  <c r="AC72" i="2"/>
  <c r="AC701" i="2"/>
  <c r="AC380" i="2"/>
  <c r="AC399" i="2"/>
  <c r="AC645" i="2"/>
  <c r="AC663" i="2"/>
  <c r="AC687" i="2"/>
  <c r="AC725" i="2"/>
  <c r="AC110" i="2"/>
  <c r="AC203" i="2"/>
  <c r="AC614" i="2"/>
  <c r="AC559" i="2"/>
  <c r="AC683" i="2"/>
  <c r="AC644" i="2"/>
  <c r="AC242" i="2"/>
  <c r="AC604" i="2"/>
  <c r="AC622" i="2"/>
  <c r="AC271" i="2"/>
  <c r="J80" i="3" s="1"/>
  <c r="AC742" i="2"/>
  <c r="AC400" i="2"/>
  <c r="J50" i="3" s="1"/>
  <c r="AC343" i="2"/>
  <c r="AC649" i="2"/>
  <c r="AC432" i="2"/>
  <c r="AC316" i="2"/>
  <c r="AC234" i="2"/>
  <c r="AC646" i="2"/>
  <c r="AC373" i="2"/>
  <c r="AC560" i="2"/>
  <c r="AC173" i="2"/>
  <c r="AC293" i="2"/>
  <c r="AC257" i="2"/>
  <c r="AC602" i="2"/>
  <c r="AC489" i="2"/>
  <c r="AC479" i="2"/>
  <c r="AC685" i="2"/>
  <c r="AC499" i="2"/>
  <c r="AC117" i="2"/>
  <c r="AC322" i="2"/>
  <c r="AC658" i="2"/>
  <c r="AC353" i="2"/>
  <c r="AC99" i="2"/>
  <c r="AC349" i="2"/>
  <c r="AC425" i="2"/>
  <c r="AC520" i="2"/>
  <c r="AC243" i="2"/>
  <c r="AC594" i="2"/>
  <c r="AC398" i="2"/>
  <c r="AC730" i="2"/>
  <c r="AC225" i="2"/>
  <c r="AC540" i="2"/>
  <c r="AC386" i="2"/>
  <c r="AC364" i="2"/>
  <c r="AC679" i="2"/>
  <c r="AC635" i="2"/>
  <c r="AC536" i="2"/>
  <c r="AC209" i="2"/>
  <c r="AC327" i="2"/>
  <c r="AC626" i="2"/>
  <c r="AC302" i="2"/>
  <c r="AC217" i="2"/>
  <c r="AC215" i="2"/>
  <c r="AC328" i="2"/>
  <c r="AC389" i="2"/>
  <c r="AC553" i="2"/>
  <c r="AC475" i="2"/>
  <c r="AC695" i="2"/>
  <c r="AC476" i="2"/>
  <c r="AC579" i="2"/>
  <c r="AC562" i="2"/>
  <c r="AC414" i="2"/>
  <c r="AC385" i="2"/>
  <c r="AC716" i="2"/>
  <c r="AC632" i="2"/>
  <c r="AC699" i="2"/>
  <c r="AC444" i="2"/>
  <c r="AC470" i="2"/>
  <c r="AC597" i="2"/>
  <c r="AC616" i="2"/>
  <c r="AC656" i="2"/>
  <c r="AC416" i="2"/>
  <c r="AC384" i="2"/>
  <c r="AC718" i="2"/>
  <c r="AC621" i="2"/>
  <c r="AC331" i="2"/>
  <c r="AC682" i="2"/>
  <c r="AC662" i="2"/>
  <c r="AC619" i="2"/>
  <c r="AC689" i="2"/>
  <c r="AC510" i="2"/>
  <c r="AC496" i="2"/>
  <c r="AC669" i="2"/>
  <c r="AC582" i="2"/>
  <c r="AC697" i="2"/>
  <c r="AC563" i="2"/>
  <c r="AC741" i="2"/>
  <c r="AC547" i="2"/>
  <c r="AC441" i="2"/>
  <c r="AC704" i="2"/>
  <c r="AC690" i="2"/>
  <c r="AC711" i="2"/>
  <c r="AC738" i="2"/>
  <c r="AC636" i="2"/>
  <c r="J100" i="3" s="1"/>
  <c r="AC643" i="2"/>
  <c r="AC724" i="2"/>
  <c r="AC700" i="2"/>
  <c r="AC705" i="2"/>
  <c r="AC698" i="2"/>
  <c r="AC729" i="2"/>
  <c r="AC739" i="2"/>
  <c r="AC722" i="2"/>
  <c r="AC668" i="2"/>
  <c r="AC672" i="2"/>
  <c r="AC703" i="2"/>
  <c r="AC721" i="2"/>
  <c r="AC717" i="2"/>
  <c r="U606" i="2"/>
  <c r="U618" i="2"/>
  <c r="U586" i="2"/>
  <c r="U75" i="2"/>
  <c r="U317" i="2"/>
  <c r="U506" i="2"/>
  <c r="U442" i="2"/>
  <c r="U521" i="2"/>
  <c r="U366" i="2"/>
  <c r="U491" i="2"/>
  <c r="U405" i="2"/>
  <c r="U474" i="2"/>
  <c r="U667" i="2"/>
  <c r="U248" i="2"/>
  <c r="U128" i="2"/>
  <c r="U471" i="2"/>
  <c r="U420" i="2"/>
  <c r="U43" i="2"/>
  <c r="U677" i="2"/>
  <c r="U369" i="2"/>
  <c r="U338" i="2"/>
  <c r="U493" i="2"/>
  <c r="U57" i="2"/>
  <c r="U358" i="2"/>
  <c r="U146" i="2"/>
  <c r="U497" i="2"/>
  <c r="U550" i="2"/>
  <c r="U319" i="2"/>
  <c r="U323" i="2"/>
  <c r="U533" i="2"/>
  <c r="U648" i="2"/>
  <c r="U260" i="2"/>
  <c r="U73" i="2"/>
  <c r="U610" i="2"/>
  <c r="U4" i="2"/>
  <c r="U600" i="2"/>
  <c r="U157" i="2"/>
  <c r="U96" i="2"/>
  <c r="U100" i="2"/>
  <c r="U447" i="2"/>
  <c r="U352" i="2"/>
  <c r="U318" i="2"/>
  <c r="U531" i="2"/>
  <c r="U191" i="2"/>
  <c r="U53" i="2"/>
  <c r="U574" i="2"/>
  <c r="U218" i="2"/>
  <c r="U238" i="2"/>
  <c r="T16" i="3" s="1"/>
  <c r="U112" i="2"/>
  <c r="U362" i="2"/>
  <c r="U131" i="2"/>
  <c r="T12" i="3" s="1"/>
  <c r="U376" i="2"/>
  <c r="U577" i="2"/>
  <c r="U98" i="2"/>
  <c r="U557" i="2"/>
  <c r="U334" i="2"/>
  <c r="U143" i="2"/>
  <c r="U502" i="2"/>
  <c r="U623" i="2"/>
  <c r="U468" i="2"/>
  <c r="U195" i="2"/>
  <c r="U222" i="2"/>
  <c r="U390" i="2"/>
  <c r="U116" i="2"/>
  <c r="U339" i="2"/>
  <c r="U435" i="2"/>
  <c r="U153" i="2"/>
  <c r="U363" i="2"/>
  <c r="U183" i="2"/>
  <c r="U269" i="2"/>
  <c r="U80" i="2"/>
  <c r="U342" i="2"/>
  <c r="U85" i="2"/>
  <c r="U179" i="2"/>
  <c r="U459" i="2"/>
  <c r="U482" i="2"/>
  <c r="U350" i="2"/>
  <c r="U631" i="2"/>
  <c r="U192" i="2"/>
  <c r="U276" i="2"/>
  <c r="U481" i="2"/>
  <c r="U216" i="2"/>
  <c r="U454" i="2"/>
  <c r="U88" i="2"/>
  <c r="U182" i="2"/>
  <c r="U653" i="2"/>
  <c r="U463" i="2"/>
  <c r="U590" i="2"/>
  <c r="U303" i="2"/>
  <c r="U6" i="2"/>
  <c r="U615" i="2"/>
  <c r="U460" i="2"/>
  <c r="U188" i="2"/>
  <c r="U8" i="2"/>
  <c r="U433" i="2"/>
  <c r="U368" i="2"/>
  <c r="U102" i="2"/>
  <c r="U95" i="2"/>
  <c r="U287" i="2"/>
  <c r="U246" i="2"/>
  <c r="T14" i="3" s="1"/>
  <c r="U437" i="2"/>
  <c r="U265" i="2"/>
  <c r="U251" i="2"/>
  <c r="U161" i="2"/>
  <c r="U176" i="2"/>
  <c r="U365" i="2"/>
  <c r="U152" i="2"/>
  <c r="U283" i="2"/>
  <c r="U144" i="2"/>
  <c r="U154" i="2"/>
  <c r="U211" i="2"/>
  <c r="U449" i="2"/>
  <c r="U360" i="2"/>
  <c r="U485" i="2"/>
  <c r="T117" i="3" s="1"/>
  <c r="U709" i="2"/>
  <c r="U267" i="2"/>
  <c r="U204" i="2"/>
  <c r="U90" i="2"/>
  <c r="U81" i="2"/>
  <c r="U478" i="2"/>
  <c r="U162" i="2"/>
  <c r="U184" i="2"/>
  <c r="U661" i="2"/>
  <c r="U27" i="2"/>
  <c r="U40" i="2"/>
  <c r="U138" i="2"/>
  <c r="U345" i="2"/>
  <c r="U382" i="2"/>
  <c r="U44" i="2"/>
  <c r="U194" i="2"/>
  <c r="U688" i="2"/>
  <c r="T121" i="3" s="1"/>
  <c r="U336" i="2"/>
  <c r="U11" i="2"/>
  <c r="U223" i="2"/>
  <c r="U696" i="2"/>
  <c r="U605" i="2"/>
  <c r="U728" i="2"/>
  <c r="U391" i="2"/>
  <c r="U674" i="2"/>
  <c r="U517" i="2"/>
  <c r="U272" i="2"/>
  <c r="U227" i="2"/>
  <c r="U297" i="2"/>
  <c r="U244" i="2"/>
  <c r="U229" i="2"/>
  <c r="U427" i="2"/>
  <c r="U315" i="2"/>
  <c r="T17" i="3" s="1"/>
  <c r="U325" i="2"/>
  <c r="U70" i="2"/>
  <c r="U108" i="2"/>
  <c r="U254" i="2"/>
  <c r="U92" i="2"/>
  <c r="U580" i="2"/>
  <c r="U374" i="2"/>
  <c r="U298" i="2"/>
  <c r="U149" i="2"/>
  <c r="U554" i="2"/>
  <c r="U309" i="2"/>
  <c r="U159" i="2"/>
  <c r="U498" i="2"/>
  <c r="U501" i="2"/>
  <c r="U494" i="2"/>
  <c r="U647" i="2"/>
  <c r="U529" i="2"/>
  <c r="U519" i="2"/>
  <c r="U525" i="2"/>
  <c r="T118" i="3" s="1"/>
  <c r="U19" i="2"/>
  <c r="U428" i="2"/>
  <c r="U305" i="2"/>
  <c r="U655" i="2"/>
  <c r="U555" i="2"/>
  <c r="U608" i="2"/>
  <c r="U664" i="2"/>
  <c r="U720" i="2"/>
  <c r="U480" i="2"/>
  <c r="U25" i="2"/>
  <c r="U395" i="2"/>
  <c r="U612" i="2"/>
  <c r="U258" i="2"/>
  <c r="U620" i="2"/>
  <c r="U200" i="2"/>
  <c r="U45" i="2"/>
  <c r="U174" i="2"/>
  <c r="T8" i="3" s="1"/>
  <c r="U307" i="2"/>
  <c r="U101" i="2"/>
  <c r="U584" i="2"/>
  <c r="U284" i="2"/>
  <c r="U324" i="2"/>
  <c r="U642" i="2"/>
  <c r="U544" i="2"/>
  <c r="U213" i="2"/>
  <c r="U135" i="2"/>
  <c r="U440" i="2"/>
  <c r="U239" i="2"/>
  <c r="U462" i="2"/>
  <c r="U33" i="2"/>
  <c r="U617" i="2"/>
  <c r="U665" i="2"/>
  <c r="U511" i="2"/>
  <c r="U14" i="2"/>
  <c r="U396" i="2"/>
  <c r="T60" i="3" s="1"/>
  <c r="U652" i="2"/>
  <c r="U31" i="2"/>
  <c r="U522" i="2"/>
  <c r="U261" i="2"/>
  <c r="U197" i="2"/>
  <c r="U408" i="2"/>
  <c r="U599" i="2"/>
  <c r="U436" i="2"/>
  <c r="U576" i="2"/>
  <c r="U103" i="2"/>
  <c r="U523" i="2"/>
  <c r="U107" i="2"/>
  <c r="U403" i="2"/>
  <c r="U524" i="2"/>
  <c r="U97" i="2"/>
  <c r="U167" i="2"/>
  <c r="U66" i="2"/>
  <c r="U67" i="2"/>
  <c r="U419" i="2"/>
  <c r="U445" i="2"/>
  <c r="U518" i="2"/>
  <c r="U126" i="2"/>
  <c r="U125" i="2"/>
  <c r="U193" i="2"/>
  <c r="U429" i="2"/>
  <c r="U169" i="2"/>
  <c r="U299" i="2"/>
  <c r="U13" i="2"/>
  <c r="U434" i="2"/>
  <c r="U252" i="2"/>
  <c r="U731" i="2"/>
  <c r="U279" i="2"/>
  <c r="U666" i="2"/>
  <c r="U448" i="2"/>
  <c r="U492" i="2"/>
  <c r="U148" i="2"/>
  <c r="U145" i="2"/>
  <c r="U418" i="2"/>
  <c r="T115" i="3" s="1"/>
  <c r="U592" i="2"/>
  <c r="U330" i="2"/>
  <c r="U175" i="2"/>
  <c r="T15" i="3" s="1"/>
  <c r="U379" i="2"/>
  <c r="U694" i="2"/>
  <c r="U313" i="2"/>
  <c r="U60" i="2"/>
  <c r="U9" i="2"/>
  <c r="U300" i="2"/>
  <c r="U443" i="2"/>
  <c r="U714" i="2"/>
  <c r="U7" i="2"/>
  <c r="U535" i="2"/>
  <c r="U20" i="2"/>
  <c r="U361" i="2"/>
  <c r="U573" i="2"/>
  <c r="U87" i="2"/>
  <c r="U532" i="2"/>
  <c r="U691" i="2"/>
  <c r="U69" i="2"/>
  <c r="U76" i="2"/>
  <c r="U51" i="2"/>
  <c r="U163" i="2"/>
  <c r="U74" i="2"/>
  <c r="U439" i="2"/>
  <c r="U392" i="2"/>
  <c r="U41" i="2"/>
  <c r="U483" i="2"/>
  <c r="U401" i="2"/>
  <c r="U212" i="2"/>
  <c r="U575" i="2"/>
  <c r="U347" i="2"/>
  <c r="U558" i="2"/>
  <c r="U387" i="2"/>
  <c r="U344" i="2"/>
  <c r="U393" i="2"/>
  <c r="U421" i="2"/>
  <c r="U83" i="2"/>
  <c r="U394" i="2"/>
  <c r="U675" i="2"/>
  <c r="U438" i="2"/>
  <c r="U452" i="2"/>
  <c r="U409" i="2"/>
  <c r="U196" i="2"/>
  <c r="U52" i="2"/>
  <c r="U220" i="2"/>
  <c r="U104" i="2"/>
  <c r="U277" i="2"/>
  <c r="U500" i="2"/>
  <c r="U609" i="2"/>
  <c r="U3" i="2"/>
  <c r="U282" i="2"/>
  <c r="U693" i="2"/>
  <c r="U180" i="2"/>
  <c r="U601" i="2"/>
  <c r="U132" i="2"/>
  <c r="U465" i="2"/>
  <c r="U266" i="2"/>
  <c r="U177" i="2"/>
  <c r="U516" i="2"/>
  <c r="U166" i="2"/>
  <c r="U367" i="2"/>
  <c r="U39" i="2"/>
  <c r="U581" i="2"/>
  <c r="U381" i="2"/>
  <c r="U456" i="2"/>
  <c r="U142" i="2"/>
  <c r="U93" i="2"/>
  <c r="U165" i="2"/>
  <c r="U286" i="2"/>
  <c r="U527" i="2"/>
  <c r="U105" i="2"/>
  <c r="U210" i="2"/>
  <c r="U290" i="2"/>
  <c r="T13" i="3" s="1"/>
  <c r="U249" i="2"/>
  <c r="U598" i="2"/>
  <c r="U89" i="2"/>
  <c r="U236" i="2"/>
  <c r="U289" i="2"/>
  <c r="U335" i="2"/>
  <c r="U541" i="2"/>
  <c r="U355" i="2"/>
  <c r="U139" i="2"/>
  <c r="U77" i="2"/>
  <c r="U332" i="2"/>
  <c r="U707" i="2"/>
  <c r="U402" i="2"/>
  <c r="U181" i="2"/>
  <c r="U388" i="2"/>
  <c r="U488" i="2"/>
  <c r="U22" i="2"/>
  <c r="U224" i="2"/>
  <c r="U708" i="2"/>
  <c r="U123" i="2"/>
  <c r="U245" i="2"/>
  <c r="U306" i="2"/>
  <c r="U30" i="2"/>
  <c r="U455" i="2"/>
  <c r="U630" i="2"/>
  <c r="U295" i="2"/>
  <c r="U189" i="2"/>
  <c r="U490" i="2"/>
  <c r="U587" i="2"/>
  <c r="U150" i="2"/>
  <c r="U320" i="2"/>
  <c r="U113" i="2"/>
  <c r="U280" i="2"/>
  <c r="U86" i="2"/>
  <c r="U82" i="2"/>
  <c r="U12" i="2"/>
  <c r="U28" i="2"/>
  <c r="U301" i="2"/>
  <c r="U340" i="2"/>
  <c r="U172" i="2"/>
  <c r="U727" i="2"/>
  <c r="U111" i="2"/>
  <c r="U548" i="2"/>
  <c r="U660" i="2"/>
  <c r="U178" i="2"/>
  <c r="U78" i="2"/>
  <c r="U565" i="2"/>
  <c r="U2" i="2"/>
  <c r="U354" i="2"/>
  <c r="U58" i="2"/>
  <c r="U578" i="2"/>
  <c r="U508" i="2"/>
  <c r="U214" i="2"/>
  <c r="U250" i="2"/>
  <c r="U702" i="2"/>
  <c r="U495" i="2"/>
  <c r="U262" i="2"/>
  <c r="U46" i="2"/>
  <c r="U5" i="2"/>
  <c r="T11" i="3" s="1"/>
  <c r="U589" i="2"/>
  <c r="U564" i="2"/>
  <c r="T9" i="3" s="1"/>
  <c r="U10" i="2"/>
  <c r="U585" i="2"/>
  <c r="U120" i="2"/>
  <c r="U232" i="2"/>
  <c r="U712" i="2"/>
  <c r="U68" i="2"/>
  <c r="U628" i="2"/>
  <c r="U545" i="2"/>
  <c r="U155" i="2"/>
  <c r="U607" i="2"/>
  <c r="U137" i="2"/>
  <c r="U457" i="2"/>
  <c r="U308" i="2"/>
  <c r="U487" i="2"/>
  <c r="U292" i="2"/>
  <c r="U15" i="2"/>
  <c r="U230" i="2"/>
  <c r="U359" i="2"/>
  <c r="U59" i="2"/>
  <c r="U231" i="2"/>
  <c r="U530" i="2"/>
  <c r="U147" i="2"/>
  <c r="U268" i="2"/>
  <c r="U424" i="2"/>
  <c r="U503" i="2"/>
  <c r="U32" i="2"/>
  <c r="U54" i="2"/>
  <c r="U678" i="2"/>
  <c r="U26" i="2"/>
  <c r="U311" i="2"/>
  <c r="U537" i="2"/>
  <c r="U168" i="2"/>
  <c r="U219" i="2"/>
  <c r="U337" i="2"/>
  <c r="U136" i="2"/>
  <c r="U79" i="2"/>
  <c r="U627" i="2"/>
  <c r="U170" i="2"/>
  <c r="U348" i="2"/>
  <c r="U16" i="2"/>
  <c r="U118" i="2"/>
  <c r="U538" i="2"/>
  <c r="U18" i="2"/>
  <c r="U285" i="2"/>
  <c r="U278" i="2"/>
  <c r="U255" i="2"/>
  <c r="U451" i="2"/>
  <c r="U36" i="2"/>
  <c r="U583" i="2"/>
  <c r="U412" i="2"/>
  <c r="U569" i="2"/>
  <c r="U115" i="2"/>
  <c r="U185" i="2"/>
  <c r="U263" i="2"/>
  <c r="U65" i="2"/>
  <c r="U273" i="2"/>
  <c r="U329" i="2"/>
  <c r="U91" i="2"/>
  <c r="U740" i="2"/>
  <c r="U226" i="2"/>
  <c r="U321" i="2"/>
  <c r="U673" i="2"/>
  <c r="U596" i="2"/>
  <c r="U692" i="2"/>
  <c r="U515" i="2"/>
  <c r="U62" i="2"/>
  <c r="U158" i="2"/>
  <c r="U310" i="2"/>
  <c r="U588" i="2"/>
  <c r="U253" i="2"/>
  <c r="U539" i="2"/>
  <c r="U650" i="2"/>
  <c r="U415" i="2"/>
  <c r="U47" i="2"/>
  <c r="U637" i="2"/>
  <c r="U63" i="2"/>
  <c r="U686" i="2"/>
  <c r="U314" i="2"/>
  <c r="U570" i="2"/>
  <c r="U106" i="2"/>
  <c r="U561" i="2"/>
  <c r="U640" i="2"/>
  <c r="U726" i="2"/>
  <c r="U274" i="2"/>
  <c r="U383" i="2"/>
  <c r="U296" i="2"/>
  <c r="U528" i="2"/>
  <c r="U94" i="2"/>
  <c r="U371" i="2"/>
  <c r="U375" i="2"/>
  <c r="U247" i="2"/>
  <c r="U654" i="2"/>
  <c r="U221" i="2"/>
  <c r="U50" i="2"/>
  <c r="U534" i="2"/>
  <c r="U208" i="2"/>
  <c r="U151" i="2"/>
  <c r="U641" i="2"/>
  <c r="U201" i="2"/>
  <c r="U446" i="2"/>
  <c r="U430" i="2"/>
  <c r="U407" i="2"/>
  <c r="U552" i="2"/>
  <c r="U417" i="2"/>
  <c r="U341" i="2"/>
  <c r="U377" i="2"/>
  <c r="U546" i="2"/>
  <c r="U121" i="2"/>
  <c r="U198" i="2"/>
  <c r="U275" i="2"/>
  <c r="U141" i="2"/>
  <c r="U543" i="2"/>
  <c r="U71" i="2"/>
  <c r="U472" i="2"/>
  <c r="U29" i="2"/>
  <c r="U426" i="2"/>
  <c r="U140" i="2"/>
  <c r="U710" i="2"/>
  <c r="U259" i="2"/>
  <c r="U42" i="2"/>
  <c r="U736" i="2"/>
  <c r="U566" i="2"/>
  <c r="U326" i="2"/>
  <c r="U595" i="2"/>
  <c r="U671" i="2"/>
  <c r="U333" i="2"/>
  <c r="U542" i="2"/>
  <c r="U715" i="2"/>
  <c r="U467" i="2"/>
  <c r="U133" i="2"/>
  <c r="U461" i="2"/>
  <c r="U56" i="2"/>
  <c r="U228" i="2"/>
  <c r="T97" i="3" s="1"/>
  <c r="U21" i="2"/>
  <c r="U207" i="2"/>
  <c r="U453" i="2"/>
  <c r="U35" i="2"/>
  <c r="U422" i="2"/>
  <c r="U23" i="2"/>
  <c r="U676" i="2"/>
  <c r="U288" i="2"/>
  <c r="U134" i="2"/>
  <c r="U17" i="2"/>
  <c r="U624" i="2"/>
  <c r="U526" i="2"/>
  <c r="U413" i="2"/>
  <c r="U49" i="2"/>
  <c r="U466" i="2"/>
  <c r="U512" i="2"/>
  <c r="U357" i="2"/>
  <c r="U48" i="2"/>
  <c r="T83" i="3" s="1"/>
  <c r="U551" i="2"/>
  <c r="U406" i="2"/>
  <c r="U549" i="2"/>
  <c r="U486" i="2"/>
  <c r="U351" i="2"/>
  <c r="U514" i="2"/>
  <c r="U568" i="2"/>
  <c r="U504" i="2"/>
  <c r="U591" i="2"/>
  <c r="U735" i="2"/>
  <c r="U190" i="2"/>
  <c r="U509" i="2"/>
  <c r="U64" i="2"/>
  <c r="T82" i="3" s="1"/>
  <c r="U732" i="2"/>
  <c r="U127" i="2"/>
  <c r="U670" i="2"/>
  <c r="U164" i="2"/>
  <c r="T62" i="3" s="1"/>
  <c r="U130" i="2"/>
  <c r="U505" i="2"/>
  <c r="U737" i="2"/>
  <c r="U613" i="2"/>
  <c r="U291" i="2"/>
  <c r="U634" i="2"/>
  <c r="U659" i="2"/>
  <c r="U256" i="2"/>
  <c r="T59" i="3" s="1"/>
  <c r="U61" i="2"/>
  <c r="U629" i="2"/>
  <c r="U507" i="2"/>
  <c r="U34" i="2"/>
  <c r="U199" i="2"/>
  <c r="U625" i="2"/>
  <c r="U281" i="2"/>
  <c r="U235" i="2"/>
  <c r="U458" i="2"/>
  <c r="U638" i="2"/>
  <c r="U484" i="2"/>
  <c r="U378" i="2"/>
  <c r="U657" i="2"/>
  <c r="U38" i="2"/>
  <c r="U356" i="2"/>
  <c r="U404" i="2"/>
  <c r="U304" i="2"/>
  <c r="U464" i="2"/>
  <c r="U723" i="2"/>
  <c r="U24" i="2"/>
  <c r="U122" i="2"/>
  <c r="U684" i="2"/>
  <c r="U473" i="2"/>
  <c r="U129" i="2"/>
  <c r="U603" i="2"/>
  <c r="T120" i="3" s="1"/>
  <c r="U469" i="2"/>
  <c r="U556" i="2"/>
  <c r="U370" i="2"/>
  <c r="U611" i="2"/>
  <c r="U264" i="2"/>
  <c r="U156" i="2"/>
  <c r="U477" i="2"/>
  <c r="U237" i="2"/>
  <c r="U312" i="2"/>
  <c r="U206" i="2"/>
  <c r="U84" i="2"/>
  <c r="U681" i="2"/>
  <c r="U37" i="2"/>
  <c r="U706" i="2"/>
  <c r="U240" i="2"/>
  <c r="U733" i="2"/>
  <c r="U593" i="2"/>
  <c r="U513" i="2"/>
  <c r="U423" i="2"/>
  <c r="U55" i="2"/>
  <c r="U186" i="2"/>
  <c r="U270" i="2"/>
  <c r="U109" i="2"/>
  <c r="U431" i="2"/>
  <c r="U171" i="2"/>
  <c r="U124" i="2"/>
  <c r="U639" i="2"/>
  <c r="U651" i="2"/>
  <c r="U572" i="2"/>
  <c r="U571" i="2"/>
  <c r="U719" i="2"/>
  <c r="U410" i="2"/>
  <c r="U114" i="2"/>
  <c r="U187" i="2"/>
  <c r="U734" i="2"/>
  <c r="U372" i="2"/>
  <c r="U397" i="2"/>
  <c r="U346" i="2"/>
  <c r="U205" i="2"/>
  <c r="U713" i="2"/>
  <c r="U411" i="2"/>
  <c r="U633" i="2"/>
  <c r="U241" i="2"/>
  <c r="U567" i="2"/>
  <c r="U160" i="2"/>
  <c r="U233" i="2"/>
  <c r="U680" i="2"/>
  <c r="U202" i="2"/>
  <c r="U450" i="2"/>
  <c r="U294" i="2"/>
  <c r="U119" i="2"/>
  <c r="U72" i="2"/>
  <c r="U701" i="2"/>
  <c r="U380" i="2"/>
  <c r="U399" i="2"/>
  <c r="U645" i="2"/>
  <c r="U663" i="2"/>
  <c r="U687" i="2"/>
  <c r="U725" i="2"/>
  <c r="U110" i="2"/>
  <c r="U203" i="2"/>
  <c r="U614" i="2"/>
  <c r="U559" i="2"/>
  <c r="U683" i="2"/>
  <c r="U644" i="2"/>
  <c r="U242" i="2"/>
  <c r="U604" i="2"/>
  <c r="U622" i="2"/>
  <c r="U271" i="2"/>
  <c r="U742" i="2"/>
  <c r="U400" i="2"/>
  <c r="U343" i="2"/>
  <c r="U649" i="2"/>
  <c r="U432" i="2"/>
  <c r="U316" i="2"/>
  <c r="U234" i="2"/>
  <c r="U646" i="2"/>
  <c r="U373" i="2"/>
  <c r="U560" i="2"/>
  <c r="U173" i="2"/>
  <c r="U293" i="2"/>
  <c r="U257" i="2"/>
  <c r="U602" i="2"/>
  <c r="U489" i="2"/>
  <c r="U479" i="2"/>
  <c r="U685" i="2"/>
  <c r="U499" i="2"/>
  <c r="U117" i="2"/>
  <c r="T69" i="3" s="1"/>
  <c r="U322" i="2"/>
  <c r="U658" i="2"/>
  <c r="U353" i="2"/>
  <c r="U99" i="2"/>
  <c r="U349" i="2"/>
  <c r="U425" i="2"/>
  <c r="U520" i="2"/>
  <c r="U243" i="2"/>
  <c r="U594" i="2"/>
  <c r="U398" i="2"/>
  <c r="U730" i="2"/>
  <c r="U225" i="2"/>
  <c r="U540" i="2"/>
  <c r="U386" i="2"/>
  <c r="U364" i="2"/>
  <c r="U679" i="2"/>
  <c r="U635" i="2"/>
  <c r="U536" i="2"/>
  <c r="U209" i="2"/>
  <c r="U327" i="2"/>
  <c r="U626" i="2"/>
  <c r="U302" i="2"/>
  <c r="U217" i="2"/>
  <c r="U215" i="2"/>
  <c r="U328" i="2"/>
  <c r="U389" i="2"/>
  <c r="U553" i="2"/>
  <c r="U475" i="2"/>
  <c r="U695" i="2"/>
  <c r="U476" i="2"/>
  <c r="U579" i="2"/>
  <c r="U562" i="2"/>
  <c r="U414" i="2"/>
  <c r="U385" i="2"/>
  <c r="U716" i="2"/>
  <c r="U632" i="2"/>
  <c r="U699" i="2"/>
  <c r="U444" i="2"/>
  <c r="U470" i="2"/>
  <c r="U597" i="2"/>
  <c r="U616" i="2"/>
  <c r="U656" i="2"/>
  <c r="U416" i="2"/>
  <c r="U384" i="2"/>
  <c r="U718" i="2"/>
  <c r="U621" i="2"/>
  <c r="U331" i="2"/>
  <c r="U682" i="2"/>
  <c r="U662" i="2"/>
  <c r="U619" i="2"/>
  <c r="U689" i="2"/>
  <c r="U510" i="2"/>
  <c r="U496" i="2"/>
  <c r="U669" i="2"/>
  <c r="U582" i="2"/>
  <c r="U697" i="2"/>
  <c r="U563" i="2"/>
  <c r="U741" i="2"/>
  <c r="U547" i="2"/>
  <c r="U441" i="2"/>
  <c r="U704" i="2"/>
  <c r="U690" i="2"/>
  <c r="U711" i="2"/>
  <c r="U738" i="2"/>
  <c r="U636" i="2"/>
  <c r="U643" i="2"/>
  <c r="U724" i="2"/>
  <c r="U700" i="2"/>
  <c r="U705" i="2"/>
  <c r="U698" i="2"/>
  <c r="U729" i="2"/>
  <c r="U739" i="2"/>
  <c r="U722" i="2"/>
  <c r="U668" i="2"/>
  <c r="U672" i="2"/>
  <c r="U703" i="2"/>
  <c r="U721" i="2"/>
  <c r="U717" i="2"/>
  <c r="T606" i="2"/>
  <c r="T618" i="2"/>
  <c r="T586" i="2"/>
  <c r="T75" i="2"/>
  <c r="T317" i="2"/>
  <c r="T506" i="2"/>
  <c r="T442" i="2"/>
  <c r="T521" i="2"/>
  <c r="T366" i="2"/>
  <c r="T491" i="2"/>
  <c r="T405" i="2"/>
  <c r="T474" i="2"/>
  <c r="T667" i="2"/>
  <c r="T248" i="2"/>
  <c r="T128" i="2"/>
  <c r="T471" i="2"/>
  <c r="T420" i="2"/>
  <c r="T43" i="2"/>
  <c r="S29" i="3" s="1"/>
  <c r="T677" i="2"/>
  <c r="T369" i="2"/>
  <c r="T338" i="2"/>
  <c r="T493" i="2"/>
  <c r="T57" i="2"/>
  <c r="T358" i="2"/>
  <c r="T146" i="2"/>
  <c r="T497" i="2"/>
  <c r="T550" i="2"/>
  <c r="T319" i="2"/>
  <c r="T323" i="2"/>
  <c r="T533" i="2"/>
  <c r="T648" i="2"/>
  <c r="T260" i="2"/>
  <c r="T73" i="2"/>
  <c r="T610" i="2"/>
  <c r="T4" i="2"/>
  <c r="T600" i="2"/>
  <c r="T157" i="2"/>
  <c r="T96" i="2"/>
  <c r="T100" i="2"/>
  <c r="T447" i="2"/>
  <c r="T352" i="2"/>
  <c r="T318" i="2"/>
  <c r="T531" i="2"/>
  <c r="T191" i="2"/>
  <c r="T53" i="2"/>
  <c r="T574" i="2"/>
  <c r="T218" i="2"/>
  <c r="T238" i="2"/>
  <c r="S16" i="3" s="1"/>
  <c r="T112" i="2"/>
  <c r="T362" i="2"/>
  <c r="T131" i="2"/>
  <c r="S12" i="3" s="1"/>
  <c r="T376" i="2"/>
  <c r="T577" i="2"/>
  <c r="T98" i="2"/>
  <c r="T557" i="2"/>
  <c r="T334" i="2"/>
  <c r="T143" i="2"/>
  <c r="T502" i="2"/>
  <c r="T623" i="2"/>
  <c r="T468" i="2"/>
  <c r="T195" i="2"/>
  <c r="T222" i="2"/>
  <c r="T390" i="2"/>
  <c r="T116" i="2"/>
  <c r="T339" i="2"/>
  <c r="T435" i="2"/>
  <c r="T153" i="2"/>
  <c r="T363" i="2"/>
  <c r="T183" i="2"/>
  <c r="T269" i="2"/>
  <c r="T80" i="2"/>
  <c r="T342" i="2"/>
  <c r="T85" i="2"/>
  <c r="T179" i="2"/>
  <c r="T459" i="2"/>
  <c r="T482" i="2"/>
  <c r="T350" i="2"/>
  <c r="T631" i="2"/>
  <c r="T192" i="2"/>
  <c r="T276" i="2"/>
  <c r="T481" i="2"/>
  <c r="T216" i="2"/>
  <c r="T454" i="2"/>
  <c r="T88" i="2"/>
  <c r="T182" i="2"/>
  <c r="T653" i="2"/>
  <c r="T463" i="2"/>
  <c r="T590" i="2"/>
  <c r="T303" i="2"/>
  <c r="T6" i="2"/>
  <c r="T615" i="2"/>
  <c r="T460" i="2"/>
  <c r="T188" i="2"/>
  <c r="T8" i="2"/>
  <c r="T433" i="2"/>
  <c r="T368" i="2"/>
  <c r="T102" i="2"/>
  <c r="T95" i="2"/>
  <c r="T287" i="2"/>
  <c r="T246" i="2"/>
  <c r="S14" i="3" s="1"/>
  <c r="T437" i="2"/>
  <c r="T265" i="2"/>
  <c r="T251" i="2"/>
  <c r="T161" i="2"/>
  <c r="T176" i="2"/>
  <c r="T365" i="2"/>
  <c r="T152" i="2"/>
  <c r="T283" i="2"/>
  <c r="T144" i="2"/>
  <c r="T154" i="2"/>
  <c r="T211" i="2"/>
  <c r="T449" i="2"/>
  <c r="T360" i="2"/>
  <c r="T485" i="2"/>
  <c r="S117" i="3" s="1"/>
  <c r="T709" i="2"/>
  <c r="T267" i="2"/>
  <c r="T204" i="2"/>
  <c r="T90" i="2"/>
  <c r="T81" i="2"/>
  <c r="S5" i="3" s="1"/>
  <c r="T478" i="2"/>
  <c r="T162" i="2"/>
  <c r="T184" i="2"/>
  <c r="T661" i="2"/>
  <c r="T27" i="2"/>
  <c r="T40" i="2"/>
  <c r="T138" i="2"/>
  <c r="T345" i="2"/>
  <c r="T382" i="2"/>
  <c r="T44" i="2"/>
  <c r="T194" i="2"/>
  <c r="T688" i="2"/>
  <c r="S121" i="3" s="1"/>
  <c r="T336" i="2"/>
  <c r="T11" i="2"/>
  <c r="T223" i="2"/>
  <c r="T696" i="2"/>
  <c r="T605" i="2"/>
  <c r="T728" i="2"/>
  <c r="T391" i="2"/>
  <c r="T674" i="2"/>
  <c r="T517" i="2"/>
  <c r="T272" i="2"/>
  <c r="T227" i="2"/>
  <c r="T297" i="2"/>
  <c r="T244" i="2"/>
  <c r="T229" i="2"/>
  <c r="T427" i="2"/>
  <c r="T315" i="2"/>
  <c r="S17" i="3" s="1"/>
  <c r="T325" i="2"/>
  <c r="T70" i="2"/>
  <c r="T108" i="2"/>
  <c r="T254" i="2"/>
  <c r="T92" i="2"/>
  <c r="T580" i="2"/>
  <c r="T374" i="2"/>
  <c r="T298" i="2"/>
  <c r="T149" i="2"/>
  <c r="T554" i="2"/>
  <c r="T309" i="2"/>
  <c r="T159" i="2"/>
  <c r="T498" i="2"/>
  <c r="T501" i="2"/>
  <c r="T494" i="2"/>
  <c r="T647" i="2"/>
  <c r="T529" i="2"/>
  <c r="T519" i="2"/>
  <c r="T525" i="2"/>
  <c r="S118" i="3" s="1"/>
  <c r="T19" i="2"/>
  <c r="T428" i="2"/>
  <c r="T305" i="2"/>
  <c r="T655" i="2"/>
  <c r="T555" i="2"/>
  <c r="T608" i="2"/>
  <c r="T664" i="2"/>
  <c r="T720" i="2"/>
  <c r="T480" i="2"/>
  <c r="T25" i="2"/>
  <c r="T395" i="2"/>
  <c r="T612" i="2"/>
  <c r="T258" i="2"/>
  <c r="T620" i="2"/>
  <c r="T200" i="2"/>
  <c r="T45" i="2"/>
  <c r="T174" i="2"/>
  <c r="T307" i="2"/>
  <c r="T101" i="2"/>
  <c r="T584" i="2"/>
  <c r="T284" i="2"/>
  <c r="T324" i="2"/>
  <c r="T642" i="2"/>
  <c r="T544" i="2"/>
  <c r="T213" i="2"/>
  <c r="T135" i="2"/>
  <c r="T440" i="2"/>
  <c r="T239" i="2"/>
  <c r="T462" i="2"/>
  <c r="T33" i="2"/>
  <c r="T617" i="2"/>
  <c r="T665" i="2"/>
  <c r="T511" i="2"/>
  <c r="T14" i="2"/>
  <c r="T396" i="2"/>
  <c r="S60" i="3" s="1"/>
  <c r="T652" i="2"/>
  <c r="T31" i="2"/>
  <c r="T522" i="2"/>
  <c r="T261" i="2"/>
  <c r="T197" i="2"/>
  <c r="T408" i="2"/>
  <c r="T599" i="2"/>
  <c r="T436" i="2"/>
  <c r="T576" i="2"/>
  <c r="T103" i="2"/>
  <c r="T523" i="2"/>
  <c r="T107" i="2"/>
  <c r="T403" i="2"/>
  <c r="T524" i="2"/>
  <c r="T97" i="2"/>
  <c r="T167" i="2"/>
  <c r="T66" i="2"/>
  <c r="T67" i="2"/>
  <c r="T419" i="2"/>
  <c r="T445" i="2"/>
  <c r="T518" i="2"/>
  <c r="T126" i="2"/>
  <c r="T125" i="2"/>
  <c r="T193" i="2"/>
  <c r="T429" i="2"/>
  <c r="T169" i="2"/>
  <c r="T299" i="2"/>
  <c r="T13" i="2"/>
  <c r="T434" i="2"/>
  <c r="T252" i="2"/>
  <c r="T731" i="2"/>
  <c r="T279" i="2"/>
  <c r="T666" i="2"/>
  <c r="T448" i="2"/>
  <c r="T492" i="2"/>
  <c r="T148" i="2"/>
  <c r="T145" i="2"/>
  <c r="T418" i="2"/>
  <c r="T592" i="2"/>
  <c r="T330" i="2"/>
  <c r="T175" i="2"/>
  <c r="T379" i="2"/>
  <c r="T694" i="2"/>
  <c r="T313" i="2"/>
  <c r="T60" i="2"/>
  <c r="T9" i="2"/>
  <c r="T300" i="2"/>
  <c r="T443" i="2"/>
  <c r="T714" i="2"/>
  <c r="T7" i="2"/>
  <c r="T535" i="2"/>
  <c r="T20" i="2"/>
  <c r="T361" i="2"/>
  <c r="T573" i="2"/>
  <c r="T87" i="2"/>
  <c r="T532" i="2"/>
  <c r="T691" i="2"/>
  <c r="T69" i="2"/>
  <c r="T76" i="2"/>
  <c r="T51" i="2"/>
  <c r="T163" i="2"/>
  <c r="T74" i="2"/>
  <c r="T439" i="2"/>
  <c r="T392" i="2"/>
  <c r="T41" i="2"/>
  <c r="T483" i="2"/>
  <c r="T401" i="2"/>
  <c r="T212" i="2"/>
  <c r="T575" i="2"/>
  <c r="T347" i="2"/>
  <c r="T558" i="2"/>
  <c r="T387" i="2"/>
  <c r="T344" i="2"/>
  <c r="T393" i="2"/>
  <c r="T421" i="2"/>
  <c r="T83" i="2"/>
  <c r="T394" i="2"/>
  <c r="T675" i="2"/>
  <c r="T438" i="2"/>
  <c r="T452" i="2"/>
  <c r="T409" i="2"/>
  <c r="T196" i="2"/>
  <c r="T52" i="2"/>
  <c r="T220" i="2"/>
  <c r="T104" i="2"/>
  <c r="T277" i="2"/>
  <c r="T500" i="2"/>
  <c r="T609" i="2"/>
  <c r="T3" i="2"/>
  <c r="T282" i="2"/>
  <c r="T693" i="2"/>
  <c r="T180" i="2"/>
  <c r="T601" i="2"/>
  <c r="T132" i="2"/>
  <c r="T465" i="2"/>
  <c r="T266" i="2"/>
  <c r="T177" i="2"/>
  <c r="T516" i="2"/>
  <c r="T166" i="2"/>
  <c r="T367" i="2"/>
  <c r="T39" i="2"/>
  <c r="T581" i="2"/>
  <c r="T381" i="2"/>
  <c r="T456" i="2"/>
  <c r="T142" i="2"/>
  <c r="S21" i="3" s="1"/>
  <c r="T93" i="2"/>
  <c r="T165" i="2"/>
  <c r="T286" i="2"/>
  <c r="T527" i="2"/>
  <c r="T105" i="2"/>
  <c r="T210" i="2"/>
  <c r="T290" i="2"/>
  <c r="S13" i="3" s="1"/>
  <c r="T249" i="2"/>
  <c r="T598" i="2"/>
  <c r="T89" i="2"/>
  <c r="T236" i="2"/>
  <c r="T289" i="2"/>
  <c r="T335" i="2"/>
  <c r="T541" i="2"/>
  <c r="T355" i="2"/>
  <c r="T139" i="2"/>
  <c r="T77" i="2"/>
  <c r="T332" i="2"/>
  <c r="T707" i="2"/>
  <c r="T402" i="2"/>
  <c r="T181" i="2"/>
  <c r="T388" i="2"/>
  <c r="T488" i="2"/>
  <c r="T22" i="2"/>
  <c r="T224" i="2"/>
  <c r="T708" i="2"/>
  <c r="T123" i="2"/>
  <c r="T245" i="2"/>
  <c r="T306" i="2"/>
  <c r="T30" i="2"/>
  <c r="T455" i="2"/>
  <c r="T630" i="2"/>
  <c r="T295" i="2"/>
  <c r="T189" i="2"/>
  <c r="T490" i="2"/>
  <c r="T587" i="2"/>
  <c r="T150" i="2"/>
  <c r="T320" i="2"/>
  <c r="T113" i="2"/>
  <c r="T280" i="2"/>
  <c r="T86" i="2"/>
  <c r="T82" i="2"/>
  <c r="T12" i="2"/>
  <c r="T28" i="2"/>
  <c r="T301" i="2"/>
  <c r="T340" i="2"/>
  <c r="T172" i="2"/>
  <c r="T727" i="2"/>
  <c r="T111" i="2"/>
  <c r="T548" i="2"/>
  <c r="T660" i="2"/>
  <c r="T178" i="2"/>
  <c r="T78" i="2"/>
  <c r="T565" i="2"/>
  <c r="T2" i="2"/>
  <c r="T354" i="2"/>
  <c r="T58" i="2"/>
  <c r="T578" i="2"/>
  <c r="T508" i="2"/>
  <c r="T214" i="2"/>
  <c r="T250" i="2"/>
  <c r="T702" i="2"/>
  <c r="T495" i="2"/>
  <c r="T262" i="2"/>
  <c r="T46" i="2"/>
  <c r="T5" i="2"/>
  <c r="S11" i="3" s="1"/>
  <c r="T589" i="2"/>
  <c r="T564" i="2"/>
  <c r="S9" i="3" s="1"/>
  <c r="T10" i="2"/>
  <c r="T585" i="2"/>
  <c r="T120" i="2"/>
  <c r="T232" i="2"/>
  <c r="T712" i="2"/>
  <c r="T68" i="2"/>
  <c r="T628" i="2"/>
  <c r="T545" i="2"/>
  <c r="T155" i="2"/>
  <c r="T607" i="2"/>
  <c r="T137" i="2"/>
  <c r="T457" i="2"/>
  <c r="T308" i="2"/>
  <c r="T487" i="2"/>
  <c r="T292" i="2"/>
  <c r="T15" i="2"/>
  <c r="T230" i="2"/>
  <c r="T359" i="2"/>
  <c r="T59" i="2"/>
  <c r="T231" i="2"/>
  <c r="T530" i="2"/>
  <c r="T147" i="2"/>
  <c r="T268" i="2"/>
  <c r="T424" i="2"/>
  <c r="T503" i="2"/>
  <c r="T32" i="2"/>
  <c r="T54" i="2"/>
  <c r="T678" i="2"/>
  <c r="T26" i="2"/>
  <c r="T311" i="2"/>
  <c r="T537" i="2"/>
  <c r="T168" i="2"/>
  <c r="T219" i="2"/>
  <c r="T337" i="2"/>
  <c r="S56" i="3" s="1"/>
  <c r="T136" i="2"/>
  <c r="T79" i="2"/>
  <c r="T627" i="2"/>
  <c r="T170" i="2"/>
  <c r="T348" i="2"/>
  <c r="T16" i="2"/>
  <c r="T118" i="2"/>
  <c r="T538" i="2"/>
  <c r="T18" i="2"/>
  <c r="T285" i="2"/>
  <c r="T278" i="2"/>
  <c r="T255" i="2"/>
  <c r="T451" i="2"/>
  <c r="T36" i="2"/>
  <c r="T583" i="2"/>
  <c r="T412" i="2"/>
  <c r="T569" i="2"/>
  <c r="T115" i="2"/>
  <c r="T185" i="2"/>
  <c r="T263" i="2"/>
  <c r="T65" i="2"/>
  <c r="T273" i="2"/>
  <c r="T329" i="2"/>
  <c r="T91" i="2"/>
  <c r="T740" i="2"/>
  <c r="T226" i="2"/>
  <c r="T321" i="2"/>
  <c r="T673" i="2"/>
  <c r="T596" i="2"/>
  <c r="T692" i="2"/>
  <c r="T515" i="2"/>
  <c r="T62" i="2"/>
  <c r="T158" i="2"/>
  <c r="T310" i="2"/>
  <c r="T588" i="2"/>
  <c r="T253" i="2"/>
  <c r="T539" i="2"/>
  <c r="T650" i="2"/>
  <c r="T415" i="2"/>
  <c r="T47" i="2"/>
  <c r="T637" i="2"/>
  <c r="T63" i="2"/>
  <c r="T686" i="2"/>
  <c r="T314" i="2"/>
  <c r="T570" i="2"/>
  <c r="T106" i="2"/>
  <c r="T561" i="2"/>
  <c r="T640" i="2"/>
  <c r="T726" i="2"/>
  <c r="T274" i="2"/>
  <c r="T383" i="2"/>
  <c r="T296" i="2"/>
  <c r="T528" i="2"/>
  <c r="T94" i="2"/>
  <c r="T371" i="2"/>
  <c r="T375" i="2"/>
  <c r="T247" i="2"/>
  <c r="T654" i="2"/>
  <c r="T221" i="2"/>
  <c r="T50" i="2"/>
  <c r="T534" i="2"/>
  <c r="T208" i="2"/>
  <c r="T151" i="2"/>
  <c r="T641" i="2"/>
  <c r="T201" i="2"/>
  <c r="T446" i="2"/>
  <c r="T430" i="2"/>
  <c r="T407" i="2"/>
  <c r="T552" i="2"/>
  <c r="T417" i="2"/>
  <c r="T341" i="2"/>
  <c r="T377" i="2"/>
  <c r="T546" i="2"/>
  <c r="T121" i="2"/>
  <c r="T198" i="2"/>
  <c r="T275" i="2"/>
  <c r="T141" i="2"/>
  <c r="T543" i="2"/>
  <c r="T71" i="2"/>
  <c r="T472" i="2"/>
  <c r="T29" i="2"/>
  <c r="T426" i="2"/>
  <c r="T140" i="2"/>
  <c r="T710" i="2"/>
  <c r="T259" i="2"/>
  <c r="T42" i="2"/>
  <c r="T736" i="2"/>
  <c r="T566" i="2"/>
  <c r="T326" i="2"/>
  <c r="T595" i="2"/>
  <c r="T671" i="2"/>
  <c r="T333" i="2"/>
  <c r="T542" i="2"/>
  <c r="T715" i="2"/>
  <c r="T467" i="2"/>
  <c r="T133" i="2"/>
  <c r="T461" i="2"/>
  <c r="T56" i="2"/>
  <c r="T228" i="2"/>
  <c r="T21" i="2"/>
  <c r="T207" i="2"/>
  <c r="T453" i="2"/>
  <c r="T35" i="2"/>
  <c r="T422" i="2"/>
  <c r="T23" i="2"/>
  <c r="T676" i="2"/>
  <c r="T288" i="2"/>
  <c r="T134" i="2"/>
  <c r="T17" i="2"/>
  <c r="T624" i="2"/>
  <c r="T526" i="2"/>
  <c r="T413" i="2"/>
  <c r="T49" i="2"/>
  <c r="T466" i="2"/>
  <c r="T512" i="2"/>
  <c r="T357" i="2"/>
  <c r="T48" i="2"/>
  <c r="T551" i="2"/>
  <c r="T406" i="2"/>
  <c r="T549" i="2"/>
  <c r="T486" i="2"/>
  <c r="T351" i="2"/>
  <c r="T514" i="2"/>
  <c r="T568" i="2"/>
  <c r="T504" i="2"/>
  <c r="T591" i="2"/>
  <c r="T735" i="2"/>
  <c r="T190" i="2"/>
  <c r="T509" i="2"/>
  <c r="T64" i="2"/>
  <c r="S82" i="3" s="1"/>
  <c r="T732" i="2"/>
  <c r="T127" i="2"/>
  <c r="T670" i="2"/>
  <c r="T164" i="2"/>
  <c r="S62" i="3" s="1"/>
  <c r="T130" i="2"/>
  <c r="T505" i="2"/>
  <c r="T737" i="2"/>
  <c r="T613" i="2"/>
  <c r="T291" i="2"/>
  <c r="T634" i="2"/>
  <c r="T659" i="2"/>
  <c r="T256" i="2"/>
  <c r="S59" i="3" s="1"/>
  <c r="T61" i="2"/>
  <c r="T629" i="2"/>
  <c r="T507" i="2"/>
  <c r="T34" i="2"/>
  <c r="T199" i="2"/>
  <c r="T625" i="2"/>
  <c r="T281" i="2"/>
  <c r="T235" i="2"/>
  <c r="T458" i="2"/>
  <c r="T638" i="2"/>
  <c r="T484" i="2"/>
  <c r="T378" i="2"/>
  <c r="T657" i="2"/>
  <c r="T38" i="2"/>
  <c r="T356" i="2"/>
  <c r="T404" i="2"/>
  <c r="T304" i="2"/>
  <c r="T464" i="2"/>
  <c r="T723" i="2"/>
  <c r="T24" i="2"/>
  <c r="T122" i="2"/>
  <c r="T684" i="2"/>
  <c r="T473" i="2"/>
  <c r="T129" i="2"/>
  <c r="T603" i="2"/>
  <c r="S120" i="3" s="1"/>
  <c r="T469" i="2"/>
  <c r="T556" i="2"/>
  <c r="T370" i="2"/>
  <c r="T611" i="2"/>
  <c r="T264" i="2"/>
  <c r="T156" i="2"/>
  <c r="T477" i="2"/>
  <c r="T237" i="2"/>
  <c r="T312" i="2"/>
  <c r="T206" i="2"/>
  <c r="T84" i="2"/>
  <c r="T681" i="2"/>
  <c r="T37" i="2"/>
  <c r="T706" i="2"/>
  <c r="T240" i="2"/>
  <c r="T733" i="2"/>
  <c r="T593" i="2"/>
  <c r="T513" i="2"/>
  <c r="T423" i="2"/>
  <c r="T55" i="2"/>
  <c r="T186" i="2"/>
  <c r="T270" i="2"/>
  <c r="T109" i="2"/>
  <c r="T431" i="2"/>
  <c r="T171" i="2"/>
  <c r="T124" i="2"/>
  <c r="T639" i="2"/>
  <c r="T651" i="2"/>
  <c r="T572" i="2"/>
  <c r="T571" i="2"/>
  <c r="T719" i="2"/>
  <c r="T410" i="2"/>
  <c r="T114" i="2"/>
  <c r="T187" i="2"/>
  <c r="T734" i="2"/>
  <c r="T372" i="2"/>
  <c r="T397" i="2"/>
  <c r="T346" i="2"/>
  <c r="T205" i="2"/>
  <c r="T713" i="2"/>
  <c r="T411" i="2"/>
  <c r="T633" i="2"/>
  <c r="T241" i="2"/>
  <c r="T567" i="2"/>
  <c r="T160" i="2"/>
  <c r="T233" i="2"/>
  <c r="T680" i="2"/>
  <c r="T202" i="2"/>
  <c r="T450" i="2"/>
  <c r="T294" i="2"/>
  <c r="T119" i="2"/>
  <c r="T72" i="2"/>
  <c r="T701" i="2"/>
  <c r="T380" i="2"/>
  <c r="T399" i="2"/>
  <c r="T645" i="2"/>
  <c r="T663" i="2"/>
  <c r="T687" i="2"/>
  <c r="T725" i="2"/>
  <c r="T110" i="2"/>
  <c r="T203" i="2"/>
  <c r="S63" i="3" s="1"/>
  <c r="T614" i="2"/>
  <c r="T559" i="2"/>
  <c r="T683" i="2"/>
  <c r="T644" i="2"/>
  <c r="T242" i="2"/>
  <c r="T604" i="2"/>
  <c r="T622" i="2"/>
  <c r="T271" i="2"/>
  <c r="T742" i="2"/>
  <c r="T400" i="2"/>
  <c r="T343" i="2"/>
  <c r="T649" i="2"/>
  <c r="T432" i="2"/>
  <c r="T316" i="2"/>
  <c r="T234" i="2"/>
  <c r="T646" i="2"/>
  <c r="T373" i="2"/>
  <c r="T560" i="2"/>
  <c r="T173" i="2"/>
  <c r="T293" i="2"/>
  <c r="T257" i="2"/>
  <c r="T602" i="2"/>
  <c r="T489" i="2"/>
  <c r="T479" i="2"/>
  <c r="T685" i="2"/>
  <c r="T499" i="2"/>
  <c r="T117" i="2"/>
  <c r="T322" i="2"/>
  <c r="T658" i="2"/>
  <c r="T353" i="2"/>
  <c r="T99" i="2"/>
  <c r="T349" i="2"/>
  <c r="T425" i="2"/>
  <c r="T520" i="2"/>
  <c r="T243" i="2"/>
  <c r="T594" i="2"/>
  <c r="T398" i="2"/>
  <c r="T730" i="2"/>
  <c r="T225" i="2"/>
  <c r="T540" i="2"/>
  <c r="T386" i="2"/>
  <c r="T364" i="2"/>
  <c r="T679" i="2"/>
  <c r="T635" i="2"/>
  <c r="T536" i="2"/>
  <c r="T209" i="2"/>
  <c r="T327" i="2"/>
  <c r="T626" i="2"/>
  <c r="T302" i="2"/>
  <c r="T217" i="2"/>
  <c r="T215" i="2"/>
  <c r="T328" i="2"/>
  <c r="T389" i="2"/>
  <c r="T553" i="2"/>
  <c r="T475" i="2"/>
  <c r="T695" i="2"/>
  <c r="T476" i="2"/>
  <c r="T579" i="2"/>
  <c r="T562" i="2"/>
  <c r="T414" i="2"/>
  <c r="T385" i="2"/>
  <c r="T716" i="2"/>
  <c r="T632" i="2"/>
  <c r="T699" i="2"/>
  <c r="T444" i="2"/>
  <c r="T470" i="2"/>
  <c r="T597" i="2"/>
  <c r="T616" i="2"/>
  <c r="T656" i="2"/>
  <c r="T416" i="2"/>
  <c r="T384" i="2"/>
  <c r="T718" i="2"/>
  <c r="T621" i="2"/>
  <c r="T331" i="2"/>
  <c r="T682" i="2"/>
  <c r="T662" i="2"/>
  <c r="T619" i="2"/>
  <c r="T689" i="2"/>
  <c r="T510" i="2"/>
  <c r="T496" i="2"/>
  <c r="T669" i="2"/>
  <c r="T582" i="2"/>
  <c r="T697" i="2"/>
  <c r="T563" i="2"/>
  <c r="T741" i="2"/>
  <c r="T547" i="2"/>
  <c r="T441" i="2"/>
  <c r="T704" i="2"/>
  <c r="T690" i="2"/>
  <c r="T711" i="2"/>
  <c r="T738" i="2"/>
  <c r="T636" i="2"/>
  <c r="S100" i="3" s="1"/>
  <c r="T643" i="2"/>
  <c r="T724" i="2"/>
  <c r="T700" i="2"/>
  <c r="T705" i="2"/>
  <c r="T698" i="2"/>
  <c r="T729" i="2"/>
  <c r="T739" i="2"/>
  <c r="T722" i="2"/>
  <c r="T668" i="2"/>
  <c r="T672" i="2"/>
  <c r="T703" i="2"/>
  <c r="T721" i="2"/>
  <c r="T717" i="2"/>
  <c r="S606" i="2"/>
  <c r="S618" i="2"/>
  <c r="S586" i="2"/>
  <c r="S75" i="2"/>
  <c r="S317" i="2"/>
  <c r="S506" i="2"/>
  <c r="S442" i="2"/>
  <c r="S521" i="2"/>
  <c r="S366" i="2"/>
  <c r="S491" i="2"/>
  <c r="S405" i="2"/>
  <c r="S474" i="2"/>
  <c r="S667" i="2"/>
  <c r="S248" i="2"/>
  <c r="S128" i="2"/>
  <c r="S471" i="2"/>
  <c r="S420" i="2"/>
  <c r="S43" i="2"/>
  <c r="S677" i="2"/>
  <c r="S369" i="2"/>
  <c r="S338" i="2"/>
  <c r="S493" i="2"/>
  <c r="S57" i="2"/>
  <c r="S358" i="2"/>
  <c r="S146" i="2"/>
  <c r="S497" i="2"/>
  <c r="S550" i="2"/>
  <c r="S319" i="2"/>
  <c r="S323" i="2"/>
  <c r="S533" i="2"/>
  <c r="S648" i="2"/>
  <c r="S260" i="2"/>
  <c r="S73" i="2"/>
  <c r="S610" i="2"/>
  <c r="S4" i="2"/>
  <c r="S600" i="2"/>
  <c r="S157" i="2"/>
  <c r="S96" i="2"/>
  <c r="S100" i="2"/>
  <c r="S447" i="2"/>
  <c r="S352" i="2"/>
  <c r="S318" i="2"/>
  <c r="S531" i="2"/>
  <c r="S191" i="2"/>
  <c r="S53" i="2"/>
  <c r="S574" i="2"/>
  <c r="S218" i="2"/>
  <c r="S238" i="2"/>
  <c r="R16" i="3" s="1"/>
  <c r="S112" i="2"/>
  <c r="S362" i="2"/>
  <c r="S131" i="2"/>
  <c r="R12" i="3" s="1"/>
  <c r="S376" i="2"/>
  <c r="S577" i="2"/>
  <c r="S98" i="2"/>
  <c r="S557" i="2"/>
  <c r="S334" i="2"/>
  <c r="S143" i="2"/>
  <c r="S502" i="2"/>
  <c r="S623" i="2"/>
  <c r="S468" i="2"/>
  <c r="S195" i="2"/>
  <c r="S222" i="2"/>
  <c r="S390" i="2"/>
  <c r="S116" i="2"/>
  <c r="S339" i="2"/>
  <c r="S435" i="2"/>
  <c r="S153" i="2"/>
  <c r="S363" i="2"/>
  <c r="S183" i="2"/>
  <c r="S269" i="2"/>
  <c r="S80" i="2"/>
  <c r="S342" i="2"/>
  <c r="S85" i="2"/>
  <c r="S179" i="2"/>
  <c r="S459" i="2"/>
  <c r="S482" i="2"/>
  <c r="S350" i="2"/>
  <c r="S631" i="2"/>
  <c r="S192" i="2"/>
  <c r="S276" i="2"/>
  <c r="S481" i="2"/>
  <c r="S216" i="2"/>
  <c r="S454" i="2"/>
  <c r="S88" i="2"/>
  <c r="S182" i="2"/>
  <c r="S653" i="2"/>
  <c r="S463" i="2"/>
  <c r="S590" i="2"/>
  <c r="S303" i="2"/>
  <c r="S6" i="2"/>
  <c r="S615" i="2"/>
  <c r="S460" i="2"/>
  <c r="S188" i="2"/>
  <c r="S8" i="2"/>
  <c r="S433" i="2"/>
  <c r="S368" i="2"/>
  <c r="S102" i="2"/>
  <c r="S95" i="2"/>
  <c r="S287" i="2"/>
  <c r="S246" i="2"/>
  <c r="R14" i="3" s="1"/>
  <c r="S437" i="2"/>
  <c r="S265" i="2"/>
  <c r="S251" i="2"/>
  <c r="S161" i="2"/>
  <c r="S176" i="2"/>
  <c r="S365" i="2"/>
  <c r="S152" i="2"/>
  <c r="S283" i="2"/>
  <c r="S144" i="2"/>
  <c r="S154" i="2"/>
  <c r="S211" i="2"/>
  <c r="S449" i="2"/>
  <c r="S360" i="2"/>
  <c r="S485" i="2"/>
  <c r="R117" i="3" s="1"/>
  <c r="S709" i="2"/>
  <c r="S267" i="2"/>
  <c r="S204" i="2"/>
  <c r="S90" i="2"/>
  <c r="S81" i="2"/>
  <c r="S478" i="2"/>
  <c r="S162" i="2"/>
  <c r="S184" i="2"/>
  <c r="S661" i="2"/>
  <c r="S27" i="2"/>
  <c r="S40" i="2"/>
  <c r="S138" i="2"/>
  <c r="S345" i="2"/>
  <c r="S382" i="2"/>
  <c r="S44" i="2"/>
  <c r="S194" i="2"/>
  <c r="S688" i="2"/>
  <c r="R121" i="3" s="1"/>
  <c r="S336" i="2"/>
  <c r="S11" i="2"/>
  <c r="S223" i="2"/>
  <c r="S696" i="2"/>
  <c r="S605" i="2"/>
  <c r="S728" i="2"/>
  <c r="S391" i="2"/>
  <c r="S674" i="2"/>
  <c r="S517" i="2"/>
  <c r="S272" i="2"/>
  <c r="S227" i="2"/>
  <c r="S297" i="2"/>
  <c r="S244" i="2"/>
  <c r="S229" i="2"/>
  <c r="S427" i="2"/>
  <c r="S315" i="2"/>
  <c r="R17" i="3" s="1"/>
  <c r="S325" i="2"/>
  <c r="S70" i="2"/>
  <c r="S108" i="2"/>
  <c r="S254" i="2"/>
  <c r="S92" i="2"/>
  <c r="S580" i="2"/>
  <c r="S374" i="2"/>
  <c r="S298" i="2"/>
  <c r="S149" i="2"/>
  <c r="S554" i="2"/>
  <c r="S309" i="2"/>
  <c r="S159" i="2"/>
  <c r="S498" i="2"/>
  <c r="S501" i="2"/>
  <c r="S494" i="2"/>
  <c r="S647" i="2"/>
  <c r="S529" i="2"/>
  <c r="S519" i="2"/>
  <c r="S525" i="2"/>
  <c r="R118" i="3" s="1"/>
  <c r="S19" i="2"/>
  <c r="S428" i="2"/>
  <c r="S305" i="2"/>
  <c r="S655" i="2"/>
  <c r="S555" i="2"/>
  <c r="S608" i="2"/>
  <c r="S664" i="2"/>
  <c r="S720" i="2"/>
  <c r="S480" i="2"/>
  <c r="S25" i="2"/>
  <c r="S395" i="2"/>
  <c r="S612" i="2"/>
  <c r="S258" i="2"/>
  <c r="S620" i="2"/>
  <c r="S200" i="2"/>
  <c r="S45" i="2"/>
  <c r="S174" i="2"/>
  <c r="R8" i="3" s="1"/>
  <c r="S307" i="2"/>
  <c r="S101" i="2"/>
  <c r="S584" i="2"/>
  <c r="S284" i="2"/>
  <c r="S324" i="2"/>
  <c r="S642" i="2"/>
  <c r="S544" i="2"/>
  <c r="S213" i="2"/>
  <c r="S135" i="2"/>
  <c r="S440" i="2"/>
  <c r="S239" i="2"/>
  <c r="S462" i="2"/>
  <c r="S33" i="2"/>
  <c r="S617" i="2"/>
  <c r="S665" i="2"/>
  <c r="S511" i="2"/>
  <c r="S14" i="2"/>
  <c r="S396" i="2"/>
  <c r="R60" i="3" s="1"/>
  <c r="S652" i="2"/>
  <c r="S31" i="2"/>
  <c r="S522" i="2"/>
  <c r="S261" i="2"/>
  <c r="S197" i="2"/>
  <c r="S408" i="2"/>
  <c r="S599" i="2"/>
  <c r="S436" i="2"/>
  <c r="S576" i="2"/>
  <c r="S103" i="2"/>
  <c r="S523" i="2"/>
  <c r="S107" i="2"/>
  <c r="S403" i="2"/>
  <c r="S524" i="2"/>
  <c r="S97" i="2"/>
  <c r="S167" i="2"/>
  <c r="S66" i="2"/>
  <c r="S67" i="2"/>
  <c r="S419" i="2"/>
  <c r="S445" i="2"/>
  <c r="S518" i="2"/>
  <c r="S126" i="2"/>
  <c r="S125" i="2"/>
  <c r="S193" i="2"/>
  <c r="R52" i="3" s="1"/>
  <c r="S429" i="2"/>
  <c r="S169" i="2"/>
  <c r="S299" i="2"/>
  <c r="S13" i="2"/>
  <c r="S434" i="2"/>
  <c r="S252" i="2"/>
  <c r="S731" i="2"/>
  <c r="S279" i="2"/>
  <c r="S666" i="2"/>
  <c r="S448" i="2"/>
  <c r="S492" i="2"/>
  <c r="S148" i="2"/>
  <c r="S145" i="2"/>
  <c r="S418" i="2"/>
  <c r="R115" i="3" s="1"/>
  <c r="S592" i="2"/>
  <c r="S330" i="2"/>
  <c r="S175" i="2"/>
  <c r="S379" i="2"/>
  <c r="S694" i="2"/>
  <c r="S313" i="2"/>
  <c r="S60" i="2"/>
  <c r="S9" i="2"/>
  <c r="S300" i="2"/>
  <c r="S443" i="2"/>
  <c r="S714" i="2"/>
  <c r="S7" i="2"/>
  <c r="S535" i="2"/>
  <c r="S20" i="2"/>
  <c r="S361" i="2"/>
  <c r="S573" i="2"/>
  <c r="S87" i="2"/>
  <c r="S532" i="2"/>
  <c r="S691" i="2"/>
  <c r="S69" i="2"/>
  <c r="S76" i="2"/>
  <c r="S51" i="2"/>
  <c r="R30" i="3" s="1"/>
  <c r="S163" i="2"/>
  <c r="S74" i="2"/>
  <c r="S439" i="2"/>
  <c r="S392" i="2"/>
  <c r="S41" i="2"/>
  <c r="S483" i="2"/>
  <c r="S401" i="2"/>
  <c r="S212" i="2"/>
  <c r="S575" i="2"/>
  <c r="S347" i="2"/>
  <c r="S558" i="2"/>
  <c r="S387" i="2"/>
  <c r="S344" i="2"/>
  <c r="S393" i="2"/>
  <c r="S421" i="2"/>
  <c r="S83" i="2"/>
  <c r="S394" i="2"/>
  <c r="S675" i="2"/>
  <c r="S438" i="2"/>
  <c r="S452" i="2"/>
  <c r="S409" i="2"/>
  <c r="S196" i="2"/>
  <c r="S52" i="2"/>
  <c r="S220" i="2"/>
  <c r="S104" i="2"/>
  <c r="S277" i="2"/>
  <c r="S500" i="2"/>
  <c r="S609" i="2"/>
  <c r="S3" i="2"/>
  <c r="S282" i="2"/>
  <c r="S693" i="2"/>
  <c r="S180" i="2"/>
  <c r="S601" i="2"/>
  <c r="S132" i="2"/>
  <c r="S465" i="2"/>
  <c r="S266" i="2"/>
  <c r="S177" i="2"/>
  <c r="S516" i="2"/>
  <c r="S166" i="2"/>
  <c r="S367" i="2"/>
  <c r="S39" i="2"/>
  <c r="S581" i="2"/>
  <c r="S381" i="2"/>
  <c r="S456" i="2"/>
  <c r="S142" i="2"/>
  <c r="S93" i="2"/>
  <c r="S165" i="2"/>
  <c r="S286" i="2"/>
  <c r="S527" i="2"/>
  <c r="S105" i="2"/>
  <c r="S210" i="2"/>
  <c r="S290" i="2"/>
  <c r="R13" i="3" s="1"/>
  <c r="S249" i="2"/>
  <c r="S598" i="2"/>
  <c r="S89" i="2"/>
  <c r="S236" i="2"/>
  <c r="S289" i="2"/>
  <c r="S335" i="2"/>
  <c r="S541" i="2"/>
  <c r="S355" i="2"/>
  <c r="S139" i="2"/>
  <c r="S77" i="2"/>
  <c r="S332" i="2"/>
  <c r="S707" i="2"/>
  <c r="S402" i="2"/>
  <c r="S181" i="2"/>
  <c r="S388" i="2"/>
  <c r="S488" i="2"/>
  <c r="S22" i="2"/>
  <c r="S224" i="2"/>
  <c r="S708" i="2"/>
  <c r="S123" i="2"/>
  <c r="S245" i="2"/>
  <c r="S306" i="2"/>
  <c r="S30" i="2"/>
  <c r="S455" i="2"/>
  <c r="S630" i="2"/>
  <c r="S295" i="2"/>
  <c r="S189" i="2"/>
  <c r="S490" i="2"/>
  <c r="S587" i="2"/>
  <c r="S150" i="2"/>
  <c r="S320" i="2"/>
  <c r="S113" i="2"/>
  <c r="S280" i="2"/>
  <c r="S86" i="2"/>
  <c r="S82" i="2"/>
  <c r="S12" i="2"/>
  <c r="S28" i="2"/>
  <c r="S301" i="2"/>
  <c r="S340" i="2"/>
  <c r="S172" i="2"/>
  <c r="S727" i="2"/>
  <c r="S111" i="2"/>
  <c r="S548" i="2"/>
  <c r="S660" i="2"/>
  <c r="S178" i="2"/>
  <c r="S78" i="2"/>
  <c r="S565" i="2"/>
  <c r="S2" i="2"/>
  <c r="S354" i="2"/>
  <c r="S58" i="2"/>
  <c r="S578" i="2"/>
  <c r="S508" i="2"/>
  <c r="S214" i="2"/>
  <c r="S250" i="2"/>
  <c r="S702" i="2"/>
  <c r="S495" i="2"/>
  <c r="S262" i="2"/>
  <c r="S46" i="2"/>
  <c r="S5" i="2"/>
  <c r="R11" i="3" s="1"/>
  <c r="S589" i="2"/>
  <c r="S564" i="2"/>
  <c r="R9" i="3" s="1"/>
  <c r="S10" i="2"/>
  <c r="S585" i="2"/>
  <c r="S120" i="2"/>
  <c r="S232" i="2"/>
  <c r="S712" i="2"/>
  <c r="S68" i="2"/>
  <c r="S628" i="2"/>
  <c r="S545" i="2"/>
  <c r="S155" i="2"/>
  <c r="S607" i="2"/>
  <c r="S137" i="2"/>
  <c r="S457" i="2"/>
  <c r="S308" i="2"/>
  <c r="S487" i="2"/>
  <c r="S292" i="2"/>
  <c r="S15" i="2"/>
  <c r="S230" i="2"/>
  <c r="S359" i="2"/>
  <c r="S59" i="2"/>
  <c r="S231" i="2"/>
  <c r="S530" i="2"/>
  <c r="S147" i="2"/>
  <c r="S268" i="2"/>
  <c r="S424" i="2"/>
  <c r="S503" i="2"/>
  <c r="S32" i="2"/>
  <c r="S54" i="2"/>
  <c r="S678" i="2"/>
  <c r="S26" i="2"/>
  <c r="S311" i="2"/>
  <c r="S537" i="2"/>
  <c r="S168" i="2"/>
  <c r="S219" i="2"/>
  <c r="S337" i="2"/>
  <c r="S136" i="2"/>
  <c r="S79" i="2"/>
  <c r="S627" i="2"/>
  <c r="S170" i="2"/>
  <c r="S348" i="2"/>
  <c r="S16" i="2"/>
  <c r="S118" i="2"/>
  <c r="S538" i="2"/>
  <c r="S18" i="2"/>
  <c r="S285" i="2"/>
  <c r="S278" i="2"/>
  <c r="S255" i="2"/>
  <c r="S451" i="2"/>
  <c r="S36" i="2"/>
  <c r="S583" i="2"/>
  <c r="S412" i="2"/>
  <c r="S569" i="2"/>
  <c r="S115" i="2"/>
  <c r="S185" i="2"/>
  <c r="S263" i="2"/>
  <c r="R93" i="3" s="1"/>
  <c r="S65" i="2"/>
  <c r="S273" i="2"/>
  <c r="S329" i="2"/>
  <c r="S91" i="2"/>
  <c r="S740" i="2"/>
  <c r="S226" i="2"/>
  <c r="S321" i="2"/>
  <c r="S673" i="2"/>
  <c r="S596" i="2"/>
  <c r="S692" i="2"/>
  <c r="S515" i="2"/>
  <c r="S62" i="2"/>
  <c r="S158" i="2"/>
  <c r="S310" i="2"/>
  <c r="S588" i="2"/>
  <c r="S253" i="2"/>
  <c r="S539" i="2"/>
  <c r="S650" i="2"/>
  <c r="S415" i="2"/>
  <c r="S47" i="2"/>
  <c r="S637" i="2"/>
  <c r="S63" i="2"/>
  <c r="S686" i="2"/>
  <c r="S314" i="2"/>
  <c r="S570" i="2"/>
  <c r="S106" i="2"/>
  <c r="S561" i="2"/>
  <c r="S640" i="2"/>
  <c r="S726" i="2"/>
  <c r="S274" i="2"/>
  <c r="S383" i="2"/>
  <c r="S296" i="2"/>
  <c r="S528" i="2"/>
  <c r="S94" i="2"/>
  <c r="S371" i="2"/>
  <c r="S375" i="2"/>
  <c r="S247" i="2"/>
  <c r="S654" i="2"/>
  <c r="S221" i="2"/>
  <c r="S50" i="2"/>
  <c r="S534" i="2"/>
  <c r="S208" i="2"/>
  <c r="S151" i="2"/>
  <c r="S641" i="2"/>
  <c r="S201" i="2"/>
  <c r="S446" i="2"/>
  <c r="S430" i="2"/>
  <c r="S407" i="2"/>
  <c r="S552" i="2"/>
  <c r="S417" i="2"/>
  <c r="S341" i="2"/>
  <c r="S377" i="2"/>
  <c r="S546" i="2"/>
  <c r="S121" i="2"/>
  <c r="S198" i="2"/>
  <c r="S275" i="2"/>
  <c r="S141" i="2"/>
  <c r="S543" i="2"/>
  <c r="S71" i="2"/>
  <c r="S472" i="2"/>
  <c r="S29" i="2"/>
  <c r="S426" i="2"/>
  <c r="S140" i="2"/>
  <c r="S710" i="2"/>
  <c r="S259" i="2"/>
  <c r="S42" i="2"/>
  <c r="S736" i="2"/>
  <c r="S566" i="2"/>
  <c r="S326" i="2"/>
  <c r="S595" i="2"/>
  <c r="S671" i="2"/>
  <c r="S333" i="2"/>
  <c r="S542" i="2"/>
  <c r="S715" i="2"/>
  <c r="S467" i="2"/>
  <c r="S133" i="2"/>
  <c r="S461" i="2"/>
  <c r="S56" i="2"/>
  <c r="S228" i="2"/>
  <c r="R97" i="3" s="1"/>
  <c r="S21" i="2"/>
  <c r="S207" i="2"/>
  <c r="S453" i="2"/>
  <c r="S35" i="2"/>
  <c r="S422" i="2"/>
  <c r="S23" i="2"/>
  <c r="S676" i="2"/>
  <c r="S288" i="2"/>
  <c r="S134" i="2"/>
  <c r="S17" i="2"/>
  <c r="S624" i="2"/>
  <c r="S526" i="2"/>
  <c r="S413" i="2"/>
  <c r="S49" i="2"/>
  <c r="S466" i="2"/>
  <c r="S512" i="2"/>
  <c r="S357" i="2"/>
  <c r="S48" i="2"/>
  <c r="R83" i="3" s="1"/>
  <c r="S551" i="2"/>
  <c r="S406" i="2"/>
  <c r="S549" i="2"/>
  <c r="S486" i="2"/>
  <c r="S351" i="2"/>
  <c r="S514" i="2"/>
  <c r="S568" i="2"/>
  <c r="S504" i="2"/>
  <c r="S591" i="2"/>
  <c r="S735" i="2"/>
  <c r="S190" i="2"/>
  <c r="S509" i="2"/>
  <c r="S64" i="2"/>
  <c r="R82" i="3" s="1"/>
  <c r="S732" i="2"/>
  <c r="S127" i="2"/>
  <c r="S670" i="2"/>
  <c r="S164" i="2"/>
  <c r="R62" i="3" s="1"/>
  <c r="S130" i="2"/>
  <c r="S505" i="2"/>
  <c r="S737" i="2"/>
  <c r="S613" i="2"/>
  <c r="S291" i="2"/>
  <c r="S634" i="2"/>
  <c r="S659" i="2"/>
  <c r="S256" i="2"/>
  <c r="R59" i="3" s="1"/>
  <c r="S61" i="2"/>
  <c r="S629" i="2"/>
  <c r="S507" i="2"/>
  <c r="S34" i="2"/>
  <c r="S199" i="2"/>
  <c r="S625" i="2"/>
  <c r="S281" i="2"/>
  <c r="S235" i="2"/>
  <c r="S458" i="2"/>
  <c r="S638" i="2"/>
  <c r="S484" i="2"/>
  <c r="S378" i="2"/>
  <c r="S657" i="2"/>
  <c r="S38" i="2"/>
  <c r="S356" i="2"/>
  <c r="S404" i="2"/>
  <c r="S304" i="2"/>
  <c r="S464" i="2"/>
  <c r="S723" i="2"/>
  <c r="S24" i="2"/>
  <c r="S122" i="2"/>
  <c r="S684" i="2"/>
  <c r="S473" i="2"/>
  <c r="S129" i="2"/>
  <c r="S603" i="2"/>
  <c r="R120" i="3" s="1"/>
  <c r="S469" i="2"/>
  <c r="S556" i="2"/>
  <c r="S370" i="2"/>
  <c r="S611" i="2"/>
  <c r="S264" i="2"/>
  <c r="S156" i="2"/>
  <c r="S477" i="2"/>
  <c r="S237" i="2"/>
  <c r="S312" i="2"/>
  <c r="S206" i="2"/>
  <c r="S84" i="2"/>
  <c r="S681" i="2"/>
  <c r="S37" i="2"/>
  <c r="S706" i="2"/>
  <c r="S240" i="2"/>
  <c r="S733" i="2"/>
  <c r="S593" i="2"/>
  <c r="S513" i="2"/>
  <c r="S423" i="2"/>
  <c r="S55" i="2"/>
  <c r="S186" i="2"/>
  <c r="S270" i="2"/>
  <c r="S109" i="2"/>
  <c r="S431" i="2"/>
  <c r="S171" i="2"/>
  <c r="S124" i="2"/>
  <c r="S639" i="2"/>
  <c r="S651" i="2"/>
  <c r="S572" i="2"/>
  <c r="S571" i="2"/>
  <c r="S719" i="2"/>
  <c r="S410" i="2"/>
  <c r="S114" i="2"/>
  <c r="S187" i="2"/>
  <c r="S734" i="2"/>
  <c r="S372" i="2"/>
  <c r="S397" i="2"/>
  <c r="S346" i="2"/>
  <c r="S205" i="2"/>
  <c r="S713" i="2"/>
  <c r="S411" i="2"/>
  <c r="S633" i="2"/>
  <c r="S241" i="2"/>
  <c r="S567" i="2"/>
  <c r="S160" i="2"/>
  <c r="S233" i="2"/>
  <c r="S680" i="2"/>
  <c r="S202" i="2"/>
  <c r="S450" i="2"/>
  <c r="S294" i="2"/>
  <c r="S119" i="2"/>
  <c r="S72" i="2"/>
  <c r="S701" i="2"/>
  <c r="S380" i="2"/>
  <c r="S399" i="2"/>
  <c r="S645" i="2"/>
  <c r="S663" i="2"/>
  <c r="S687" i="2"/>
  <c r="S725" i="2"/>
  <c r="S110" i="2"/>
  <c r="S203" i="2"/>
  <c r="S614" i="2"/>
  <c r="S559" i="2"/>
  <c r="S683" i="2"/>
  <c r="S644" i="2"/>
  <c r="S242" i="2"/>
  <c r="S604" i="2"/>
  <c r="S622" i="2"/>
  <c r="S271" i="2"/>
  <c r="S742" i="2"/>
  <c r="S400" i="2"/>
  <c r="S343" i="2"/>
  <c r="S649" i="2"/>
  <c r="S432" i="2"/>
  <c r="S316" i="2"/>
  <c r="S234" i="2"/>
  <c r="S646" i="2"/>
  <c r="S373" i="2"/>
  <c r="S560" i="2"/>
  <c r="S173" i="2"/>
  <c r="S293" i="2"/>
  <c r="S257" i="2"/>
  <c r="S602" i="2"/>
  <c r="S489" i="2"/>
  <c r="S479" i="2"/>
  <c r="S685" i="2"/>
  <c r="S499" i="2"/>
  <c r="S117" i="2"/>
  <c r="S322" i="2"/>
  <c r="S658" i="2"/>
  <c r="S353" i="2"/>
  <c r="S99" i="2"/>
  <c r="S349" i="2"/>
  <c r="S425" i="2"/>
  <c r="S520" i="2"/>
  <c r="S243" i="2"/>
  <c r="S594" i="2"/>
  <c r="S398" i="2"/>
  <c r="S730" i="2"/>
  <c r="S225" i="2"/>
  <c r="S540" i="2"/>
  <c r="S386" i="2"/>
  <c r="S364" i="2"/>
  <c r="S679" i="2"/>
  <c r="S635" i="2"/>
  <c r="S536" i="2"/>
  <c r="S209" i="2"/>
  <c r="S327" i="2"/>
  <c r="S626" i="2"/>
  <c r="S302" i="2"/>
  <c r="S217" i="2"/>
  <c r="S215" i="2"/>
  <c r="S328" i="2"/>
  <c r="S389" i="2"/>
  <c r="S553" i="2"/>
  <c r="S475" i="2"/>
  <c r="S695" i="2"/>
  <c r="S476" i="2"/>
  <c r="S579" i="2"/>
  <c r="S562" i="2"/>
  <c r="S414" i="2"/>
  <c r="S385" i="2"/>
  <c r="S716" i="2"/>
  <c r="S632" i="2"/>
  <c r="S699" i="2"/>
  <c r="S444" i="2"/>
  <c r="S470" i="2"/>
  <c r="S597" i="2"/>
  <c r="S616" i="2"/>
  <c r="S656" i="2"/>
  <c r="S416" i="2"/>
  <c r="S384" i="2"/>
  <c r="S718" i="2"/>
  <c r="S621" i="2"/>
  <c r="S331" i="2"/>
  <c r="S682" i="2"/>
  <c r="S662" i="2"/>
  <c r="S619" i="2"/>
  <c r="S689" i="2"/>
  <c r="S510" i="2"/>
  <c r="S496" i="2"/>
  <c r="S669" i="2"/>
  <c r="S582" i="2"/>
  <c r="S697" i="2"/>
  <c r="S563" i="2"/>
  <c r="S741" i="2"/>
  <c r="S547" i="2"/>
  <c r="S441" i="2"/>
  <c r="S704" i="2"/>
  <c r="S690" i="2"/>
  <c r="S711" i="2"/>
  <c r="S738" i="2"/>
  <c r="S636" i="2"/>
  <c r="S643" i="2"/>
  <c r="S724" i="2"/>
  <c r="S700" i="2"/>
  <c r="S705" i="2"/>
  <c r="S698" i="2"/>
  <c r="S729" i="2"/>
  <c r="S739" i="2"/>
  <c r="S722" i="2"/>
  <c r="S668" i="2"/>
  <c r="S672" i="2"/>
  <c r="S703" i="2"/>
  <c r="S721" i="2"/>
  <c r="S717" i="2"/>
  <c r="N606" i="2"/>
  <c r="N618" i="2"/>
  <c r="N586" i="2"/>
  <c r="N75" i="2"/>
  <c r="N317" i="2"/>
  <c r="N506" i="2"/>
  <c r="N442" i="2"/>
  <c r="N521" i="2"/>
  <c r="N366" i="2"/>
  <c r="N491" i="2"/>
  <c r="N405" i="2"/>
  <c r="N474" i="2"/>
  <c r="N667" i="2"/>
  <c r="N248" i="2"/>
  <c r="N128" i="2"/>
  <c r="N471" i="2"/>
  <c r="N420" i="2"/>
  <c r="N43" i="2"/>
  <c r="N677" i="2"/>
  <c r="N369" i="2"/>
  <c r="N338" i="2"/>
  <c r="N493" i="2"/>
  <c r="N57" i="2"/>
  <c r="N358" i="2"/>
  <c r="N146" i="2"/>
  <c r="N497" i="2"/>
  <c r="N550" i="2"/>
  <c r="N319" i="2"/>
  <c r="N323" i="2"/>
  <c r="N533" i="2"/>
  <c r="N648" i="2"/>
  <c r="N260" i="2"/>
  <c r="N73" i="2"/>
  <c r="N610" i="2"/>
  <c r="N4" i="2"/>
  <c r="N600" i="2"/>
  <c r="N157" i="2"/>
  <c r="N96" i="2"/>
  <c r="N100" i="2"/>
  <c r="N447" i="2"/>
  <c r="N352" i="2"/>
  <c r="N318" i="2"/>
  <c r="N531" i="2"/>
  <c r="N191" i="2"/>
  <c r="N53" i="2"/>
  <c r="N574" i="2"/>
  <c r="N218" i="2"/>
  <c r="N238" i="2"/>
  <c r="N112" i="2"/>
  <c r="N362" i="2"/>
  <c r="N131" i="2"/>
  <c r="N376" i="2"/>
  <c r="N577" i="2"/>
  <c r="N98" i="2"/>
  <c r="N557" i="2"/>
  <c r="N334" i="2"/>
  <c r="N143" i="2"/>
  <c r="N502" i="2"/>
  <c r="N623" i="2"/>
  <c r="N468" i="2"/>
  <c r="N195" i="2"/>
  <c r="N222" i="2"/>
  <c r="N390" i="2"/>
  <c r="N116" i="2"/>
  <c r="N339" i="2"/>
  <c r="N435" i="2"/>
  <c r="N153" i="2"/>
  <c r="N363" i="2"/>
  <c r="N183" i="2"/>
  <c r="N269" i="2"/>
  <c r="N80" i="2"/>
  <c r="N342" i="2"/>
  <c r="N85" i="2"/>
  <c r="N179" i="2"/>
  <c r="N459" i="2"/>
  <c r="N482" i="2"/>
  <c r="N350" i="2"/>
  <c r="N631" i="2"/>
  <c r="N192" i="2"/>
  <c r="N276" i="2"/>
  <c r="N481" i="2"/>
  <c r="N216" i="2"/>
  <c r="N454" i="2"/>
  <c r="N88" i="2"/>
  <c r="N182" i="2"/>
  <c r="N653" i="2"/>
  <c r="N463" i="2"/>
  <c r="N590" i="2"/>
  <c r="N303" i="2"/>
  <c r="N6" i="2"/>
  <c r="N615" i="2"/>
  <c r="N460" i="2"/>
  <c r="N188" i="2"/>
  <c r="N8" i="2"/>
  <c r="N433" i="2"/>
  <c r="N368" i="2"/>
  <c r="N102" i="2"/>
  <c r="N95" i="2"/>
  <c r="N287" i="2"/>
  <c r="N246" i="2"/>
  <c r="N437" i="2"/>
  <c r="N265" i="2"/>
  <c r="N251" i="2"/>
  <c r="N161" i="2"/>
  <c r="N176" i="2"/>
  <c r="N365" i="2"/>
  <c r="N152" i="2"/>
  <c r="N283" i="2"/>
  <c r="N144" i="2"/>
  <c r="N154" i="2"/>
  <c r="N211" i="2"/>
  <c r="N449" i="2"/>
  <c r="N360" i="2"/>
  <c r="N485" i="2"/>
  <c r="N709" i="2"/>
  <c r="N267" i="2"/>
  <c r="N204" i="2"/>
  <c r="N90" i="2"/>
  <c r="N81" i="2"/>
  <c r="N478" i="2"/>
  <c r="N162" i="2"/>
  <c r="N184" i="2"/>
  <c r="N661" i="2"/>
  <c r="N27" i="2"/>
  <c r="N40" i="2"/>
  <c r="N138" i="2"/>
  <c r="N345" i="2"/>
  <c r="N382" i="2"/>
  <c r="N44" i="2"/>
  <c r="N194" i="2"/>
  <c r="N688" i="2"/>
  <c r="N336" i="2"/>
  <c r="N11" i="2"/>
  <c r="N223" i="2"/>
  <c r="N696" i="2"/>
  <c r="N605" i="2"/>
  <c r="N728" i="2"/>
  <c r="N391" i="2"/>
  <c r="N674" i="2"/>
  <c r="N517" i="2"/>
  <c r="N272" i="2"/>
  <c r="N227" i="2"/>
  <c r="N297" i="2"/>
  <c r="N244" i="2"/>
  <c r="N229" i="2"/>
  <c r="N427" i="2"/>
  <c r="N315" i="2"/>
  <c r="N325" i="2"/>
  <c r="N70" i="2"/>
  <c r="N108" i="2"/>
  <c r="N254" i="2"/>
  <c r="N92" i="2"/>
  <c r="N580" i="2"/>
  <c r="N374" i="2"/>
  <c r="N298" i="2"/>
  <c r="N149" i="2"/>
  <c r="N554" i="2"/>
  <c r="N309" i="2"/>
  <c r="N159" i="2"/>
  <c r="N498" i="2"/>
  <c r="N501" i="2"/>
  <c r="N494" i="2"/>
  <c r="N647" i="2"/>
  <c r="N529" i="2"/>
  <c r="N519" i="2"/>
  <c r="N525" i="2"/>
  <c r="N19" i="2"/>
  <c r="N428" i="2"/>
  <c r="N305" i="2"/>
  <c r="N655" i="2"/>
  <c r="N555" i="2"/>
  <c r="N608" i="2"/>
  <c r="N664" i="2"/>
  <c r="N720" i="2"/>
  <c r="N480" i="2"/>
  <c r="N25" i="2"/>
  <c r="N395" i="2"/>
  <c r="N612" i="2"/>
  <c r="N258" i="2"/>
  <c r="N620" i="2"/>
  <c r="N200" i="2"/>
  <c r="N45" i="2"/>
  <c r="N174" i="2"/>
  <c r="N307" i="2"/>
  <c r="N101" i="2"/>
  <c r="N584" i="2"/>
  <c r="N284" i="2"/>
  <c r="N324" i="2"/>
  <c r="N642" i="2"/>
  <c r="N544" i="2"/>
  <c r="N213" i="2"/>
  <c r="N135" i="2"/>
  <c r="N440" i="2"/>
  <c r="N239" i="2"/>
  <c r="N462" i="2"/>
  <c r="N33" i="2"/>
  <c r="N617" i="2"/>
  <c r="N665" i="2"/>
  <c r="N511" i="2"/>
  <c r="N14" i="2"/>
  <c r="N396" i="2"/>
  <c r="N652" i="2"/>
  <c r="N31" i="2"/>
  <c r="N522" i="2"/>
  <c r="N261" i="2"/>
  <c r="N197" i="2"/>
  <c r="N408" i="2"/>
  <c r="N599" i="2"/>
  <c r="N436" i="2"/>
  <c r="N576" i="2"/>
  <c r="N103" i="2"/>
  <c r="N523" i="2"/>
  <c r="N107" i="2"/>
  <c r="N403" i="2"/>
  <c r="N524" i="2"/>
  <c r="N97" i="2"/>
  <c r="N167" i="2"/>
  <c r="N66" i="2"/>
  <c r="N67" i="2"/>
  <c r="N419" i="2"/>
  <c r="N445" i="2"/>
  <c r="N518" i="2"/>
  <c r="N126" i="2"/>
  <c r="N125" i="2"/>
  <c r="N193" i="2"/>
  <c r="N429" i="2"/>
  <c r="N169" i="2"/>
  <c r="N299" i="2"/>
  <c r="N13" i="2"/>
  <c r="N434" i="2"/>
  <c r="N252" i="2"/>
  <c r="N731" i="2"/>
  <c r="N279" i="2"/>
  <c r="N666" i="2"/>
  <c r="N448" i="2"/>
  <c r="N492" i="2"/>
  <c r="N148" i="2"/>
  <c r="N145" i="2"/>
  <c r="N418" i="2"/>
  <c r="N592" i="2"/>
  <c r="N330" i="2"/>
  <c r="N175" i="2"/>
  <c r="N379" i="2"/>
  <c r="N694" i="2"/>
  <c r="N313" i="2"/>
  <c r="N60" i="2"/>
  <c r="N9" i="2"/>
  <c r="N300" i="2"/>
  <c r="N443" i="2"/>
  <c r="N714" i="2"/>
  <c r="N7" i="2"/>
  <c r="N535" i="2"/>
  <c r="N20" i="2"/>
  <c r="N361" i="2"/>
  <c r="N573" i="2"/>
  <c r="N87" i="2"/>
  <c r="N532" i="2"/>
  <c r="N691" i="2"/>
  <c r="N69" i="2"/>
  <c r="N76" i="2"/>
  <c r="N51" i="2"/>
  <c r="N163" i="2"/>
  <c r="N74" i="2"/>
  <c r="N439" i="2"/>
  <c r="N392" i="2"/>
  <c r="N41" i="2"/>
  <c r="N483" i="2"/>
  <c r="N401" i="2"/>
  <c r="N212" i="2"/>
  <c r="N575" i="2"/>
  <c r="N347" i="2"/>
  <c r="N558" i="2"/>
  <c r="N387" i="2"/>
  <c r="N344" i="2"/>
  <c r="N393" i="2"/>
  <c r="N421" i="2"/>
  <c r="N83" i="2"/>
  <c r="N394" i="2"/>
  <c r="N675" i="2"/>
  <c r="N438" i="2"/>
  <c r="N452" i="2"/>
  <c r="N409" i="2"/>
  <c r="N196" i="2"/>
  <c r="N52" i="2"/>
  <c r="N220" i="2"/>
  <c r="N104" i="2"/>
  <c r="N277" i="2"/>
  <c r="N500" i="2"/>
  <c r="N609" i="2"/>
  <c r="N3" i="2"/>
  <c r="N282" i="2"/>
  <c r="N693" i="2"/>
  <c r="N180" i="2"/>
  <c r="N601" i="2"/>
  <c r="N132" i="2"/>
  <c r="N465" i="2"/>
  <c r="N266" i="2"/>
  <c r="N177" i="2"/>
  <c r="N516" i="2"/>
  <c r="N166" i="2"/>
  <c r="N367" i="2"/>
  <c r="N39" i="2"/>
  <c r="N581" i="2"/>
  <c r="N381" i="2"/>
  <c r="N456" i="2"/>
  <c r="N142" i="2"/>
  <c r="N93" i="2"/>
  <c r="N165" i="2"/>
  <c r="N286" i="2"/>
  <c r="N527" i="2"/>
  <c r="N105" i="2"/>
  <c r="N210" i="2"/>
  <c r="N290" i="2"/>
  <c r="N249" i="2"/>
  <c r="N598" i="2"/>
  <c r="N89" i="2"/>
  <c r="N236" i="2"/>
  <c r="N289" i="2"/>
  <c r="N335" i="2"/>
  <c r="N541" i="2"/>
  <c r="N355" i="2"/>
  <c r="N139" i="2"/>
  <c r="N77" i="2"/>
  <c r="N332" i="2"/>
  <c r="N707" i="2"/>
  <c r="N402" i="2"/>
  <c r="N181" i="2"/>
  <c r="N388" i="2"/>
  <c r="N488" i="2"/>
  <c r="N22" i="2"/>
  <c r="N224" i="2"/>
  <c r="N708" i="2"/>
  <c r="N123" i="2"/>
  <c r="N245" i="2"/>
  <c r="N306" i="2"/>
  <c r="N30" i="2"/>
  <c r="N455" i="2"/>
  <c r="N630" i="2"/>
  <c r="N295" i="2"/>
  <c r="N189" i="2"/>
  <c r="N490" i="2"/>
  <c r="N587" i="2"/>
  <c r="N150" i="2"/>
  <c r="N320" i="2"/>
  <c r="N113" i="2"/>
  <c r="N280" i="2"/>
  <c r="N86" i="2"/>
  <c r="N82" i="2"/>
  <c r="N12" i="2"/>
  <c r="N28" i="2"/>
  <c r="N301" i="2"/>
  <c r="N340" i="2"/>
  <c r="N172" i="2"/>
  <c r="N727" i="2"/>
  <c r="N111" i="2"/>
  <c r="N548" i="2"/>
  <c r="N660" i="2"/>
  <c r="N178" i="2"/>
  <c r="N78" i="2"/>
  <c r="N565" i="2"/>
  <c r="N2" i="2"/>
  <c r="N354" i="2"/>
  <c r="N58" i="2"/>
  <c r="N578" i="2"/>
  <c r="N508" i="2"/>
  <c r="N214" i="2"/>
  <c r="N250" i="2"/>
  <c r="N702" i="2"/>
  <c r="N495" i="2"/>
  <c r="N262" i="2"/>
  <c r="N46" i="2"/>
  <c r="N5" i="2"/>
  <c r="N589" i="2"/>
  <c r="N564" i="2"/>
  <c r="N10" i="2"/>
  <c r="N585" i="2"/>
  <c r="N120" i="2"/>
  <c r="N232" i="2"/>
  <c r="N712" i="2"/>
  <c r="N68" i="2"/>
  <c r="N628" i="2"/>
  <c r="N545" i="2"/>
  <c r="N155" i="2"/>
  <c r="N607" i="2"/>
  <c r="N137" i="2"/>
  <c r="N457" i="2"/>
  <c r="N308" i="2"/>
  <c r="N487" i="2"/>
  <c r="N292" i="2"/>
  <c r="N15" i="2"/>
  <c r="N230" i="2"/>
  <c r="N359" i="2"/>
  <c r="N59" i="2"/>
  <c r="N231" i="2"/>
  <c r="N530" i="2"/>
  <c r="N147" i="2"/>
  <c r="N268" i="2"/>
  <c r="N424" i="2"/>
  <c r="N503" i="2"/>
  <c r="N32" i="2"/>
  <c r="N54" i="2"/>
  <c r="N678" i="2"/>
  <c r="N26" i="2"/>
  <c r="N311" i="2"/>
  <c r="N537" i="2"/>
  <c r="N168" i="2"/>
  <c r="N219" i="2"/>
  <c r="N337" i="2"/>
  <c r="N136" i="2"/>
  <c r="N79" i="2"/>
  <c r="N627" i="2"/>
  <c r="N170" i="2"/>
  <c r="N348" i="2"/>
  <c r="N16" i="2"/>
  <c r="N118" i="2"/>
  <c r="N538" i="2"/>
  <c r="N18" i="2"/>
  <c r="N285" i="2"/>
  <c r="N278" i="2"/>
  <c r="N255" i="2"/>
  <c r="N451" i="2"/>
  <c r="N36" i="2"/>
  <c r="N583" i="2"/>
  <c r="N412" i="2"/>
  <c r="N569" i="2"/>
  <c r="N115" i="2"/>
  <c r="N185" i="2"/>
  <c r="N263" i="2"/>
  <c r="N65" i="2"/>
  <c r="N273" i="2"/>
  <c r="N329" i="2"/>
  <c r="N91" i="2"/>
  <c r="N740" i="2"/>
  <c r="N226" i="2"/>
  <c r="N321" i="2"/>
  <c r="N673" i="2"/>
  <c r="N596" i="2"/>
  <c r="N692" i="2"/>
  <c r="N515" i="2"/>
  <c r="N62" i="2"/>
  <c r="N158" i="2"/>
  <c r="N310" i="2"/>
  <c r="N588" i="2"/>
  <c r="N253" i="2"/>
  <c r="N539" i="2"/>
  <c r="N650" i="2"/>
  <c r="N415" i="2"/>
  <c r="N47" i="2"/>
  <c r="N637" i="2"/>
  <c r="N63" i="2"/>
  <c r="N686" i="2"/>
  <c r="N314" i="2"/>
  <c r="N570" i="2"/>
  <c r="N106" i="2"/>
  <c r="N561" i="2"/>
  <c r="N640" i="2"/>
  <c r="N726" i="2"/>
  <c r="N274" i="2"/>
  <c r="N383" i="2"/>
  <c r="N296" i="2"/>
  <c r="N528" i="2"/>
  <c r="N94" i="2"/>
  <c r="N371" i="2"/>
  <c r="N375" i="2"/>
  <c r="N247" i="2"/>
  <c r="N654" i="2"/>
  <c r="N221" i="2"/>
  <c r="N50" i="2"/>
  <c r="N534" i="2"/>
  <c r="N208" i="2"/>
  <c r="N151" i="2"/>
  <c r="N641" i="2"/>
  <c r="N201" i="2"/>
  <c r="N446" i="2"/>
  <c r="N430" i="2"/>
  <c r="N407" i="2"/>
  <c r="N552" i="2"/>
  <c r="N417" i="2"/>
  <c r="N341" i="2"/>
  <c r="N377" i="2"/>
  <c r="N546" i="2"/>
  <c r="N121" i="2"/>
  <c r="N198" i="2"/>
  <c r="N275" i="2"/>
  <c r="N141" i="2"/>
  <c r="N543" i="2"/>
  <c r="N71" i="2"/>
  <c r="N472" i="2"/>
  <c r="N29" i="2"/>
  <c r="N426" i="2"/>
  <c r="N140" i="2"/>
  <c r="N710" i="2"/>
  <c r="N259" i="2"/>
  <c r="N42" i="2"/>
  <c r="N736" i="2"/>
  <c r="N566" i="2"/>
  <c r="N326" i="2"/>
  <c r="N595" i="2"/>
  <c r="N671" i="2"/>
  <c r="N333" i="2"/>
  <c r="N542" i="2"/>
  <c r="N715" i="2"/>
  <c r="N467" i="2"/>
  <c r="N133" i="2"/>
  <c r="N461" i="2"/>
  <c r="N56" i="2"/>
  <c r="N228" i="2"/>
  <c r="N21" i="2"/>
  <c r="N207" i="2"/>
  <c r="N453" i="2"/>
  <c r="N35" i="2"/>
  <c r="N422" i="2"/>
  <c r="N23" i="2"/>
  <c r="N676" i="2"/>
  <c r="N288" i="2"/>
  <c r="N134" i="2"/>
  <c r="N17" i="2"/>
  <c r="N624" i="2"/>
  <c r="N526" i="2"/>
  <c r="N413" i="2"/>
  <c r="N49" i="2"/>
  <c r="N466" i="2"/>
  <c r="N512" i="2"/>
  <c r="N357" i="2"/>
  <c r="N48" i="2"/>
  <c r="N551" i="2"/>
  <c r="N406" i="2"/>
  <c r="N549" i="2"/>
  <c r="N486" i="2"/>
  <c r="N351" i="2"/>
  <c r="N514" i="2"/>
  <c r="N568" i="2"/>
  <c r="N504" i="2"/>
  <c r="N591" i="2"/>
  <c r="N735" i="2"/>
  <c r="N190" i="2"/>
  <c r="N509" i="2"/>
  <c r="N64" i="2"/>
  <c r="N732" i="2"/>
  <c r="N127" i="2"/>
  <c r="N670" i="2"/>
  <c r="N164" i="2"/>
  <c r="N130" i="2"/>
  <c r="N505" i="2"/>
  <c r="N737" i="2"/>
  <c r="N613" i="2"/>
  <c r="N291" i="2"/>
  <c r="N634" i="2"/>
  <c r="N659" i="2"/>
  <c r="N256" i="2"/>
  <c r="N61" i="2"/>
  <c r="N629" i="2"/>
  <c r="N507" i="2"/>
  <c r="N34" i="2"/>
  <c r="N199" i="2"/>
  <c r="N625" i="2"/>
  <c r="N281" i="2"/>
  <c r="N235" i="2"/>
  <c r="N458" i="2"/>
  <c r="N638" i="2"/>
  <c r="N484" i="2"/>
  <c r="N378" i="2"/>
  <c r="N657" i="2"/>
  <c r="N38" i="2"/>
  <c r="N356" i="2"/>
  <c r="N404" i="2"/>
  <c r="N304" i="2"/>
  <c r="N464" i="2"/>
  <c r="N723" i="2"/>
  <c r="N24" i="2"/>
  <c r="N122" i="2"/>
  <c r="N684" i="2"/>
  <c r="N473" i="2"/>
  <c r="N129" i="2"/>
  <c r="N603" i="2"/>
  <c r="N469" i="2"/>
  <c r="N556" i="2"/>
  <c r="N370" i="2"/>
  <c r="N611" i="2"/>
  <c r="N264" i="2"/>
  <c r="N156" i="2"/>
  <c r="N477" i="2"/>
  <c r="N237" i="2"/>
  <c r="N312" i="2"/>
  <c r="N206" i="2"/>
  <c r="N84" i="2"/>
  <c r="N681" i="2"/>
  <c r="N37" i="2"/>
  <c r="N706" i="2"/>
  <c r="N240" i="2"/>
  <c r="N733" i="2"/>
  <c r="N593" i="2"/>
  <c r="N513" i="2"/>
  <c r="N423" i="2"/>
  <c r="N55" i="2"/>
  <c r="N186" i="2"/>
  <c r="N270" i="2"/>
  <c r="N109" i="2"/>
  <c r="N431" i="2"/>
  <c r="N171" i="2"/>
  <c r="N124" i="2"/>
  <c r="N639" i="2"/>
  <c r="N651" i="2"/>
  <c r="N572" i="2"/>
  <c r="N571" i="2"/>
  <c r="N719" i="2"/>
  <c r="N410" i="2"/>
  <c r="N114" i="2"/>
  <c r="N187" i="2"/>
  <c r="N734" i="2"/>
  <c r="N372" i="2"/>
  <c r="N397" i="2"/>
  <c r="N346" i="2"/>
  <c r="N205" i="2"/>
  <c r="N713" i="2"/>
  <c r="N411" i="2"/>
  <c r="N633" i="2"/>
  <c r="N241" i="2"/>
  <c r="N567" i="2"/>
  <c r="N160" i="2"/>
  <c r="N233" i="2"/>
  <c r="N680" i="2"/>
  <c r="N202" i="2"/>
  <c r="N450" i="2"/>
  <c r="N294" i="2"/>
  <c r="N119" i="2"/>
  <c r="N72" i="2"/>
  <c r="N701" i="2"/>
  <c r="N380" i="2"/>
  <c r="N399" i="2"/>
  <c r="N645" i="2"/>
  <c r="N663" i="2"/>
  <c r="N687" i="2"/>
  <c r="N725" i="2"/>
  <c r="N110" i="2"/>
  <c r="N203" i="2"/>
  <c r="N614" i="2"/>
  <c r="N559" i="2"/>
  <c r="N683" i="2"/>
  <c r="N644" i="2"/>
  <c r="N242" i="2"/>
  <c r="N604" i="2"/>
  <c r="N622" i="2"/>
  <c r="N271" i="2"/>
  <c r="N742" i="2"/>
  <c r="N400" i="2"/>
  <c r="N343" i="2"/>
  <c r="N649" i="2"/>
  <c r="N432" i="2"/>
  <c r="N316" i="2"/>
  <c r="N234" i="2"/>
  <c r="N646" i="2"/>
  <c r="N373" i="2"/>
  <c r="N560" i="2"/>
  <c r="N173" i="2"/>
  <c r="N293" i="2"/>
  <c r="N257" i="2"/>
  <c r="N602" i="2"/>
  <c r="N489" i="2"/>
  <c r="N479" i="2"/>
  <c r="N685" i="2"/>
  <c r="N499" i="2"/>
  <c r="N117" i="2"/>
  <c r="N322" i="2"/>
  <c r="N658" i="2"/>
  <c r="N353" i="2"/>
  <c r="N99" i="2"/>
  <c r="N349" i="2"/>
  <c r="N425" i="2"/>
  <c r="N520" i="2"/>
  <c r="N243" i="2"/>
  <c r="N594" i="2"/>
  <c r="N398" i="2"/>
  <c r="N730" i="2"/>
  <c r="N225" i="2"/>
  <c r="N540" i="2"/>
  <c r="N386" i="2"/>
  <c r="N364" i="2"/>
  <c r="N679" i="2"/>
  <c r="N635" i="2"/>
  <c r="N536" i="2"/>
  <c r="N209" i="2"/>
  <c r="N327" i="2"/>
  <c r="N626" i="2"/>
  <c r="N302" i="2"/>
  <c r="N217" i="2"/>
  <c r="N215" i="2"/>
  <c r="N328" i="2"/>
  <c r="N389" i="2"/>
  <c r="N553" i="2"/>
  <c r="N475" i="2"/>
  <c r="N695" i="2"/>
  <c r="N476" i="2"/>
  <c r="N579" i="2"/>
  <c r="N562" i="2"/>
  <c r="N414" i="2"/>
  <c r="N385" i="2"/>
  <c r="N716" i="2"/>
  <c r="N632" i="2"/>
  <c r="N699" i="2"/>
  <c r="N444" i="2"/>
  <c r="N470" i="2"/>
  <c r="N597" i="2"/>
  <c r="N616" i="2"/>
  <c r="N656" i="2"/>
  <c r="N416" i="2"/>
  <c r="N384" i="2"/>
  <c r="N718" i="2"/>
  <c r="N621" i="2"/>
  <c r="N331" i="2"/>
  <c r="N682" i="2"/>
  <c r="N662" i="2"/>
  <c r="N619" i="2"/>
  <c r="N689" i="2"/>
  <c r="N510" i="2"/>
  <c r="N496" i="2"/>
  <c r="N669" i="2"/>
  <c r="N582" i="2"/>
  <c r="N697" i="2"/>
  <c r="N563" i="2"/>
  <c r="N741" i="2"/>
  <c r="N547" i="2"/>
  <c r="N441" i="2"/>
  <c r="N704" i="2"/>
  <c r="N690" i="2"/>
  <c r="N711" i="2"/>
  <c r="N738" i="2"/>
  <c r="N636" i="2"/>
  <c r="N643" i="2"/>
  <c r="N724" i="2"/>
  <c r="N700" i="2"/>
  <c r="N705" i="2"/>
  <c r="N698" i="2"/>
  <c r="N729" i="2"/>
  <c r="N739" i="2"/>
  <c r="N722" i="2"/>
  <c r="N668" i="2"/>
  <c r="N672" i="2"/>
  <c r="N703" i="2"/>
  <c r="N721" i="2"/>
  <c r="N717" i="2"/>
  <c r="L606" i="2"/>
  <c r="L618" i="2"/>
  <c r="L586" i="2"/>
  <c r="L75" i="2"/>
  <c r="L317" i="2"/>
  <c r="L506" i="2"/>
  <c r="L442" i="2"/>
  <c r="L521" i="2"/>
  <c r="L366" i="2"/>
  <c r="L491" i="2"/>
  <c r="L405" i="2"/>
  <c r="L474" i="2"/>
  <c r="L667" i="2"/>
  <c r="L248" i="2"/>
  <c r="L128" i="2"/>
  <c r="L471" i="2"/>
  <c r="L420" i="2"/>
  <c r="L43" i="2"/>
  <c r="L677" i="2"/>
  <c r="L369" i="2"/>
  <c r="L338" i="2"/>
  <c r="L493" i="2"/>
  <c r="L57" i="2"/>
  <c r="L358" i="2"/>
  <c r="L146" i="2"/>
  <c r="L497" i="2"/>
  <c r="L550" i="2"/>
  <c r="L319" i="2"/>
  <c r="L323" i="2"/>
  <c r="L533" i="2"/>
  <c r="L648" i="2"/>
  <c r="L260" i="2"/>
  <c r="L73" i="2"/>
  <c r="L610" i="2"/>
  <c r="L4" i="2"/>
  <c r="L600" i="2"/>
  <c r="L157" i="2"/>
  <c r="L96" i="2"/>
  <c r="L100" i="2"/>
  <c r="L447" i="2"/>
  <c r="L352" i="2"/>
  <c r="L318" i="2"/>
  <c r="L531" i="2"/>
  <c r="L191" i="2"/>
  <c r="L53" i="2"/>
  <c r="L574" i="2"/>
  <c r="L218" i="2"/>
  <c r="L238" i="2"/>
  <c r="L112" i="2"/>
  <c r="L362" i="2"/>
  <c r="L131" i="2"/>
  <c r="L376" i="2"/>
  <c r="L577" i="2"/>
  <c r="L98" i="2"/>
  <c r="L557" i="2"/>
  <c r="L334" i="2"/>
  <c r="L143" i="2"/>
  <c r="L502" i="2"/>
  <c r="L623" i="2"/>
  <c r="L468" i="2"/>
  <c r="L195" i="2"/>
  <c r="L222" i="2"/>
  <c r="L390" i="2"/>
  <c r="L116" i="2"/>
  <c r="L339" i="2"/>
  <c r="L435" i="2"/>
  <c r="L153" i="2"/>
  <c r="L363" i="2"/>
  <c r="L183" i="2"/>
  <c r="L269" i="2"/>
  <c r="L80" i="2"/>
  <c r="L342" i="2"/>
  <c r="L85" i="2"/>
  <c r="L179" i="2"/>
  <c r="L459" i="2"/>
  <c r="L482" i="2"/>
  <c r="L350" i="2"/>
  <c r="L631" i="2"/>
  <c r="L192" i="2"/>
  <c r="L276" i="2"/>
  <c r="L481" i="2"/>
  <c r="L216" i="2"/>
  <c r="L454" i="2"/>
  <c r="L88" i="2"/>
  <c r="L182" i="2"/>
  <c r="L653" i="2"/>
  <c r="L463" i="2"/>
  <c r="L590" i="2"/>
  <c r="L303" i="2"/>
  <c r="L6" i="2"/>
  <c r="L615" i="2"/>
  <c r="L460" i="2"/>
  <c r="L188" i="2"/>
  <c r="L8" i="2"/>
  <c r="L433" i="2"/>
  <c r="L368" i="2"/>
  <c r="L102" i="2"/>
  <c r="L95" i="2"/>
  <c r="L287" i="2"/>
  <c r="L246" i="2"/>
  <c r="L437" i="2"/>
  <c r="L265" i="2"/>
  <c r="L251" i="2"/>
  <c r="L161" i="2"/>
  <c r="L176" i="2"/>
  <c r="L365" i="2"/>
  <c r="L152" i="2"/>
  <c r="L283" i="2"/>
  <c r="L144" i="2"/>
  <c r="L154" i="2"/>
  <c r="L211" i="2"/>
  <c r="L449" i="2"/>
  <c r="L360" i="2"/>
  <c r="L485" i="2"/>
  <c r="L709" i="2"/>
  <c r="L267" i="2"/>
  <c r="L204" i="2"/>
  <c r="L90" i="2"/>
  <c r="L81" i="2"/>
  <c r="L478" i="2"/>
  <c r="L162" i="2"/>
  <c r="L184" i="2"/>
  <c r="L661" i="2"/>
  <c r="L27" i="2"/>
  <c r="L40" i="2"/>
  <c r="L138" i="2"/>
  <c r="L345" i="2"/>
  <c r="L382" i="2"/>
  <c r="L44" i="2"/>
  <c r="L194" i="2"/>
  <c r="L688" i="2"/>
  <c r="L336" i="2"/>
  <c r="L11" i="2"/>
  <c r="L223" i="2"/>
  <c r="L696" i="2"/>
  <c r="L605" i="2"/>
  <c r="L728" i="2"/>
  <c r="L391" i="2"/>
  <c r="L674" i="2"/>
  <c r="L517" i="2"/>
  <c r="L272" i="2"/>
  <c r="L227" i="2"/>
  <c r="L297" i="2"/>
  <c r="L244" i="2"/>
  <c r="L229" i="2"/>
  <c r="L427" i="2"/>
  <c r="L315" i="2"/>
  <c r="L325" i="2"/>
  <c r="L70" i="2"/>
  <c r="L108" i="2"/>
  <c r="L254" i="2"/>
  <c r="L92" i="2"/>
  <c r="L580" i="2"/>
  <c r="L374" i="2"/>
  <c r="L298" i="2"/>
  <c r="L149" i="2"/>
  <c r="L554" i="2"/>
  <c r="L309" i="2"/>
  <c r="L159" i="2"/>
  <c r="L498" i="2"/>
  <c r="L501" i="2"/>
  <c r="L494" i="2"/>
  <c r="L647" i="2"/>
  <c r="L529" i="2"/>
  <c r="L519" i="2"/>
  <c r="L525" i="2"/>
  <c r="L19" i="2"/>
  <c r="L428" i="2"/>
  <c r="L305" i="2"/>
  <c r="L655" i="2"/>
  <c r="L555" i="2"/>
  <c r="L608" i="2"/>
  <c r="L664" i="2"/>
  <c r="L720" i="2"/>
  <c r="L480" i="2"/>
  <c r="L25" i="2"/>
  <c r="L395" i="2"/>
  <c r="L612" i="2"/>
  <c r="L258" i="2"/>
  <c r="L620" i="2"/>
  <c r="L200" i="2"/>
  <c r="L45" i="2"/>
  <c r="L174" i="2"/>
  <c r="L307" i="2"/>
  <c r="L101" i="2"/>
  <c r="L584" i="2"/>
  <c r="L284" i="2"/>
  <c r="L324" i="2"/>
  <c r="L642" i="2"/>
  <c r="L544" i="2"/>
  <c r="L213" i="2"/>
  <c r="L135" i="2"/>
  <c r="L440" i="2"/>
  <c r="L239" i="2"/>
  <c r="L462" i="2"/>
  <c r="L33" i="2"/>
  <c r="L617" i="2"/>
  <c r="L665" i="2"/>
  <c r="L511" i="2"/>
  <c r="L14" i="2"/>
  <c r="L396" i="2"/>
  <c r="L652" i="2"/>
  <c r="L31" i="2"/>
  <c r="L522" i="2"/>
  <c r="L261" i="2"/>
  <c r="L197" i="2"/>
  <c r="L408" i="2"/>
  <c r="L599" i="2"/>
  <c r="L436" i="2"/>
  <c r="L576" i="2"/>
  <c r="L103" i="2"/>
  <c r="L523" i="2"/>
  <c r="L107" i="2"/>
  <c r="L403" i="2"/>
  <c r="L524" i="2"/>
  <c r="L97" i="2"/>
  <c r="L167" i="2"/>
  <c r="L66" i="2"/>
  <c r="L67" i="2"/>
  <c r="L419" i="2"/>
  <c r="L445" i="2"/>
  <c r="L518" i="2"/>
  <c r="L126" i="2"/>
  <c r="L125" i="2"/>
  <c r="L193" i="2"/>
  <c r="L429" i="2"/>
  <c r="L169" i="2"/>
  <c r="L299" i="2"/>
  <c r="L13" i="2"/>
  <c r="L434" i="2"/>
  <c r="L252" i="2"/>
  <c r="L731" i="2"/>
  <c r="L279" i="2"/>
  <c r="L666" i="2"/>
  <c r="L448" i="2"/>
  <c r="L492" i="2"/>
  <c r="L148" i="2"/>
  <c r="L145" i="2"/>
  <c r="L418" i="2"/>
  <c r="L592" i="2"/>
  <c r="L330" i="2"/>
  <c r="L175" i="2"/>
  <c r="L379" i="2"/>
  <c r="L694" i="2"/>
  <c r="L313" i="2"/>
  <c r="L60" i="2"/>
  <c r="L9" i="2"/>
  <c r="L300" i="2"/>
  <c r="L443" i="2"/>
  <c r="L714" i="2"/>
  <c r="L7" i="2"/>
  <c r="L535" i="2"/>
  <c r="L20" i="2"/>
  <c r="L361" i="2"/>
  <c r="L573" i="2"/>
  <c r="L87" i="2"/>
  <c r="L532" i="2"/>
  <c r="L691" i="2"/>
  <c r="L69" i="2"/>
  <c r="L76" i="2"/>
  <c r="L51" i="2"/>
  <c r="L163" i="2"/>
  <c r="L74" i="2"/>
  <c r="L439" i="2"/>
  <c r="L392" i="2"/>
  <c r="L41" i="2"/>
  <c r="L483" i="2"/>
  <c r="L401" i="2"/>
  <c r="L212" i="2"/>
  <c r="L575" i="2"/>
  <c r="L347" i="2"/>
  <c r="L558" i="2"/>
  <c r="L387" i="2"/>
  <c r="L344" i="2"/>
  <c r="L393" i="2"/>
  <c r="L421" i="2"/>
  <c r="L83" i="2"/>
  <c r="L394" i="2"/>
  <c r="L675" i="2"/>
  <c r="L438" i="2"/>
  <c r="L452" i="2"/>
  <c r="L409" i="2"/>
  <c r="L196" i="2"/>
  <c r="L52" i="2"/>
  <c r="L220" i="2"/>
  <c r="L104" i="2"/>
  <c r="L277" i="2"/>
  <c r="L500" i="2"/>
  <c r="L609" i="2"/>
  <c r="L3" i="2"/>
  <c r="L282" i="2"/>
  <c r="L693" i="2"/>
  <c r="L180" i="2"/>
  <c r="L601" i="2"/>
  <c r="L132" i="2"/>
  <c r="L465" i="2"/>
  <c r="L266" i="2"/>
  <c r="L177" i="2"/>
  <c r="L516" i="2"/>
  <c r="L166" i="2"/>
  <c r="L367" i="2"/>
  <c r="L39" i="2"/>
  <c r="L581" i="2"/>
  <c r="L381" i="2"/>
  <c r="L456" i="2"/>
  <c r="L142" i="2"/>
  <c r="L93" i="2"/>
  <c r="L165" i="2"/>
  <c r="L286" i="2"/>
  <c r="L527" i="2"/>
  <c r="L105" i="2"/>
  <c r="L210" i="2"/>
  <c r="L290" i="2"/>
  <c r="L249" i="2"/>
  <c r="L598" i="2"/>
  <c r="L89" i="2"/>
  <c r="L236" i="2"/>
  <c r="L289" i="2"/>
  <c r="L335" i="2"/>
  <c r="L541" i="2"/>
  <c r="L355" i="2"/>
  <c r="L139" i="2"/>
  <c r="L77" i="2"/>
  <c r="L332" i="2"/>
  <c r="L707" i="2"/>
  <c r="L402" i="2"/>
  <c r="L181" i="2"/>
  <c r="L388" i="2"/>
  <c r="L488" i="2"/>
  <c r="L22" i="2"/>
  <c r="L224" i="2"/>
  <c r="L708" i="2"/>
  <c r="L123" i="2"/>
  <c r="L245" i="2"/>
  <c r="L306" i="2"/>
  <c r="L30" i="2"/>
  <c r="L455" i="2"/>
  <c r="L630" i="2"/>
  <c r="L295" i="2"/>
  <c r="L189" i="2"/>
  <c r="L490" i="2"/>
  <c r="L587" i="2"/>
  <c r="L150" i="2"/>
  <c r="L320" i="2"/>
  <c r="L113" i="2"/>
  <c r="L280" i="2"/>
  <c r="L86" i="2"/>
  <c r="L82" i="2"/>
  <c r="L12" i="2"/>
  <c r="L28" i="2"/>
  <c r="L301" i="2"/>
  <c r="L340" i="2"/>
  <c r="L172" i="2"/>
  <c r="L727" i="2"/>
  <c r="L111" i="2"/>
  <c r="L548" i="2"/>
  <c r="L660" i="2"/>
  <c r="L178" i="2"/>
  <c r="L78" i="2"/>
  <c r="L565" i="2"/>
  <c r="L2" i="2"/>
  <c r="L354" i="2"/>
  <c r="L58" i="2"/>
  <c r="L578" i="2"/>
  <c r="L508" i="2"/>
  <c r="L214" i="2"/>
  <c r="L250" i="2"/>
  <c r="L702" i="2"/>
  <c r="L495" i="2"/>
  <c r="L262" i="2"/>
  <c r="L46" i="2"/>
  <c r="L5" i="2"/>
  <c r="L589" i="2"/>
  <c r="L564" i="2"/>
  <c r="L10" i="2"/>
  <c r="L585" i="2"/>
  <c r="L120" i="2"/>
  <c r="L232" i="2"/>
  <c r="L712" i="2"/>
  <c r="L68" i="2"/>
  <c r="L628" i="2"/>
  <c r="L545" i="2"/>
  <c r="L155" i="2"/>
  <c r="L607" i="2"/>
  <c r="L137" i="2"/>
  <c r="L457" i="2"/>
  <c r="L308" i="2"/>
  <c r="L487" i="2"/>
  <c r="L292" i="2"/>
  <c r="L15" i="2"/>
  <c r="L230" i="2"/>
  <c r="L359" i="2"/>
  <c r="L59" i="2"/>
  <c r="L231" i="2"/>
  <c r="L530" i="2"/>
  <c r="L147" i="2"/>
  <c r="L268" i="2"/>
  <c r="L424" i="2"/>
  <c r="L503" i="2"/>
  <c r="L32" i="2"/>
  <c r="L54" i="2"/>
  <c r="L678" i="2"/>
  <c r="L26" i="2"/>
  <c r="L311" i="2"/>
  <c r="L537" i="2"/>
  <c r="L168" i="2"/>
  <c r="L219" i="2"/>
  <c r="L337" i="2"/>
  <c r="L136" i="2"/>
  <c r="L79" i="2"/>
  <c r="L627" i="2"/>
  <c r="L170" i="2"/>
  <c r="L348" i="2"/>
  <c r="L16" i="2"/>
  <c r="L118" i="2"/>
  <c r="L538" i="2"/>
  <c r="L18" i="2"/>
  <c r="L285" i="2"/>
  <c r="L278" i="2"/>
  <c r="L255" i="2"/>
  <c r="L451" i="2"/>
  <c r="L36" i="2"/>
  <c r="L583" i="2"/>
  <c r="L412" i="2"/>
  <c r="L569" i="2"/>
  <c r="L115" i="2"/>
  <c r="L185" i="2"/>
  <c r="L263" i="2"/>
  <c r="L65" i="2"/>
  <c r="L273" i="2"/>
  <c r="L329" i="2"/>
  <c r="L91" i="2"/>
  <c r="L740" i="2"/>
  <c r="L226" i="2"/>
  <c r="L321" i="2"/>
  <c r="L673" i="2"/>
  <c r="L596" i="2"/>
  <c r="L692" i="2"/>
  <c r="L515" i="2"/>
  <c r="L62" i="2"/>
  <c r="L158" i="2"/>
  <c r="L310" i="2"/>
  <c r="L588" i="2"/>
  <c r="L253" i="2"/>
  <c r="L539" i="2"/>
  <c r="L650" i="2"/>
  <c r="L415" i="2"/>
  <c r="L47" i="2"/>
  <c r="L637" i="2"/>
  <c r="L63" i="2"/>
  <c r="L686" i="2"/>
  <c r="L314" i="2"/>
  <c r="L570" i="2"/>
  <c r="L106" i="2"/>
  <c r="L561" i="2"/>
  <c r="L640" i="2"/>
  <c r="L726" i="2"/>
  <c r="L274" i="2"/>
  <c r="L383" i="2"/>
  <c r="L296" i="2"/>
  <c r="L528" i="2"/>
  <c r="L94" i="2"/>
  <c r="L371" i="2"/>
  <c r="L375" i="2"/>
  <c r="L247" i="2"/>
  <c r="L654" i="2"/>
  <c r="L221" i="2"/>
  <c r="L50" i="2"/>
  <c r="L534" i="2"/>
  <c r="L208" i="2"/>
  <c r="L151" i="2"/>
  <c r="L641" i="2"/>
  <c r="L201" i="2"/>
  <c r="L446" i="2"/>
  <c r="L430" i="2"/>
  <c r="L407" i="2"/>
  <c r="L552" i="2"/>
  <c r="L417" i="2"/>
  <c r="L341" i="2"/>
  <c r="L377" i="2"/>
  <c r="L546" i="2"/>
  <c r="L121" i="2"/>
  <c r="L198" i="2"/>
  <c r="L275" i="2"/>
  <c r="L141" i="2"/>
  <c r="L543" i="2"/>
  <c r="L71" i="2"/>
  <c r="L472" i="2"/>
  <c r="L29" i="2"/>
  <c r="L426" i="2"/>
  <c r="L140" i="2"/>
  <c r="L710" i="2"/>
  <c r="L259" i="2"/>
  <c r="L42" i="2"/>
  <c r="L736" i="2"/>
  <c r="L566" i="2"/>
  <c r="L326" i="2"/>
  <c r="L595" i="2"/>
  <c r="L671" i="2"/>
  <c r="L333" i="2"/>
  <c r="L542" i="2"/>
  <c r="L715" i="2"/>
  <c r="L467" i="2"/>
  <c r="L133" i="2"/>
  <c r="L461" i="2"/>
  <c r="L56" i="2"/>
  <c r="L228" i="2"/>
  <c r="L21" i="2"/>
  <c r="L207" i="2"/>
  <c r="L453" i="2"/>
  <c r="L35" i="2"/>
  <c r="L422" i="2"/>
  <c r="L23" i="2"/>
  <c r="L676" i="2"/>
  <c r="L288" i="2"/>
  <c r="L134" i="2"/>
  <c r="L17" i="2"/>
  <c r="L624" i="2"/>
  <c r="L526" i="2"/>
  <c r="L413" i="2"/>
  <c r="L49" i="2"/>
  <c r="L466" i="2"/>
  <c r="L512" i="2"/>
  <c r="L357" i="2"/>
  <c r="L48" i="2"/>
  <c r="L551" i="2"/>
  <c r="L406" i="2"/>
  <c r="L549" i="2"/>
  <c r="L486" i="2"/>
  <c r="L351" i="2"/>
  <c r="L514" i="2"/>
  <c r="L568" i="2"/>
  <c r="L504" i="2"/>
  <c r="L591" i="2"/>
  <c r="L735" i="2"/>
  <c r="L190" i="2"/>
  <c r="L509" i="2"/>
  <c r="L64" i="2"/>
  <c r="L732" i="2"/>
  <c r="L127" i="2"/>
  <c r="L670" i="2"/>
  <c r="L164" i="2"/>
  <c r="L130" i="2"/>
  <c r="L505" i="2"/>
  <c r="L737" i="2"/>
  <c r="L613" i="2"/>
  <c r="L291" i="2"/>
  <c r="L634" i="2"/>
  <c r="L659" i="2"/>
  <c r="L256" i="2"/>
  <c r="L61" i="2"/>
  <c r="L629" i="2"/>
  <c r="L507" i="2"/>
  <c r="L34" i="2"/>
  <c r="L199" i="2"/>
  <c r="L625" i="2"/>
  <c r="L281" i="2"/>
  <c r="L235" i="2"/>
  <c r="L458" i="2"/>
  <c r="L638" i="2"/>
  <c r="L484" i="2"/>
  <c r="L378" i="2"/>
  <c r="L657" i="2"/>
  <c r="L38" i="2"/>
  <c r="L356" i="2"/>
  <c r="L404" i="2"/>
  <c r="L304" i="2"/>
  <c r="L464" i="2"/>
  <c r="L723" i="2"/>
  <c r="L24" i="2"/>
  <c r="L122" i="2"/>
  <c r="L684" i="2"/>
  <c r="L473" i="2"/>
  <c r="L129" i="2"/>
  <c r="L603" i="2"/>
  <c r="L469" i="2"/>
  <c r="L556" i="2"/>
  <c r="L370" i="2"/>
  <c r="L611" i="2"/>
  <c r="L264" i="2"/>
  <c r="L156" i="2"/>
  <c r="L477" i="2"/>
  <c r="L237" i="2"/>
  <c r="L312" i="2"/>
  <c r="L206" i="2"/>
  <c r="L84" i="2"/>
  <c r="L681" i="2"/>
  <c r="L37" i="2"/>
  <c r="L706" i="2"/>
  <c r="L240" i="2"/>
  <c r="L733" i="2"/>
  <c r="L593" i="2"/>
  <c r="L513" i="2"/>
  <c r="L423" i="2"/>
  <c r="L55" i="2"/>
  <c r="L186" i="2"/>
  <c r="L270" i="2"/>
  <c r="L109" i="2"/>
  <c r="L431" i="2"/>
  <c r="L171" i="2"/>
  <c r="L124" i="2"/>
  <c r="L639" i="2"/>
  <c r="L651" i="2"/>
  <c r="L572" i="2"/>
  <c r="L571" i="2"/>
  <c r="L719" i="2"/>
  <c r="L410" i="2"/>
  <c r="L114" i="2"/>
  <c r="L187" i="2"/>
  <c r="L734" i="2"/>
  <c r="L372" i="2"/>
  <c r="L397" i="2"/>
  <c r="L346" i="2"/>
  <c r="L205" i="2"/>
  <c r="L713" i="2"/>
  <c r="L411" i="2"/>
  <c r="L633" i="2"/>
  <c r="L241" i="2"/>
  <c r="L567" i="2"/>
  <c r="L160" i="2"/>
  <c r="L233" i="2"/>
  <c r="L680" i="2"/>
  <c r="L202" i="2"/>
  <c r="L450" i="2"/>
  <c r="L294" i="2"/>
  <c r="L119" i="2"/>
  <c r="L72" i="2"/>
  <c r="L701" i="2"/>
  <c r="L380" i="2"/>
  <c r="L399" i="2"/>
  <c r="L645" i="2"/>
  <c r="L663" i="2"/>
  <c r="L687" i="2"/>
  <c r="L725" i="2"/>
  <c r="L110" i="2"/>
  <c r="L203" i="2"/>
  <c r="L614" i="2"/>
  <c r="L559" i="2"/>
  <c r="L683" i="2"/>
  <c r="L644" i="2"/>
  <c r="L242" i="2"/>
  <c r="L604" i="2"/>
  <c r="L622" i="2"/>
  <c r="L271" i="2"/>
  <c r="L742" i="2"/>
  <c r="L400" i="2"/>
  <c r="L343" i="2"/>
  <c r="L649" i="2"/>
  <c r="L432" i="2"/>
  <c r="L316" i="2"/>
  <c r="L234" i="2"/>
  <c r="L646" i="2"/>
  <c r="L373" i="2"/>
  <c r="L560" i="2"/>
  <c r="L173" i="2"/>
  <c r="L293" i="2"/>
  <c r="L257" i="2"/>
  <c r="L602" i="2"/>
  <c r="L489" i="2"/>
  <c r="L479" i="2"/>
  <c r="L685" i="2"/>
  <c r="L499" i="2"/>
  <c r="L117" i="2"/>
  <c r="L322" i="2"/>
  <c r="L658" i="2"/>
  <c r="L353" i="2"/>
  <c r="L99" i="2"/>
  <c r="L349" i="2"/>
  <c r="L425" i="2"/>
  <c r="L520" i="2"/>
  <c r="L243" i="2"/>
  <c r="L594" i="2"/>
  <c r="L398" i="2"/>
  <c r="L730" i="2"/>
  <c r="L225" i="2"/>
  <c r="L540" i="2"/>
  <c r="L386" i="2"/>
  <c r="L364" i="2"/>
  <c r="L679" i="2"/>
  <c r="L635" i="2"/>
  <c r="L536" i="2"/>
  <c r="L209" i="2"/>
  <c r="L327" i="2"/>
  <c r="L626" i="2"/>
  <c r="L302" i="2"/>
  <c r="L217" i="2"/>
  <c r="L215" i="2"/>
  <c r="L328" i="2"/>
  <c r="L389" i="2"/>
  <c r="L553" i="2"/>
  <c r="L475" i="2"/>
  <c r="L695" i="2"/>
  <c r="L476" i="2"/>
  <c r="L579" i="2"/>
  <c r="L562" i="2"/>
  <c r="L414" i="2"/>
  <c r="L385" i="2"/>
  <c r="L716" i="2"/>
  <c r="L632" i="2"/>
  <c r="L699" i="2"/>
  <c r="L444" i="2"/>
  <c r="L470" i="2"/>
  <c r="L597" i="2"/>
  <c r="L616" i="2"/>
  <c r="L656" i="2"/>
  <c r="L416" i="2"/>
  <c r="L384" i="2"/>
  <c r="L718" i="2"/>
  <c r="L621" i="2"/>
  <c r="L331" i="2"/>
  <c r="L682" i="2"/>
  <c r="L662" i="2"/>
  <c r="L619" i="2"/>
  <c r="L689" i="2"/>
  <c r="L510" i="2"/>
  <c r="L496" i="2"/>
  <c r="L669" i="2"/>
  <c r="L582" i="2"/>
  <c r="L697" i="2"/>
  <c r="L563" i="2"/>
  <c r="L741" i="2"/>
  <c r="L547" i="2"/>
  <c r="L441" i="2"/>
  <c r="L704" i="2"/>
  <c r="L690" i="2"/>
  <c r="L711" i="2"/>
  <c r="L738" i="2"/>
  <c r="L636" i="2"/>
  <c r="L643" i="2"/>
  <c r="L724" i="2"/>
  <c r="L700" i="2"/>
  <c r="L705" i="2"/>
  <c r="L698" i="2"/>
  <c r="L729" i="2"/>
  <c r="L739" i="2"/>
  <c r="L722" i="2"/>
  <c r="L668" i="2"/>
  <c r="L672" i="2"/>
  <c r="L703" i="2"/>
  <c r="L721" i="2"/>
  <c r="L717" i="2"/>
  <c r="J606" i="2"/>
  <c r="J618" i="2"/>
  <c r="J586" i="2"/>
  <c r="J75" i="2"/>
  <c r="J317" i="2"/>
  <c r="J506" i="2"/>
  <c r="J442" i="2"/>
  <c r="J521" i="2"/>
  <c r="J366" i="2"/>
  <c r="J491" i="2"/>
  <c r="J405" i="2"/>
  <c r="J474" i="2"/>
  <c r="J667" i="2"/>
  <c r="J248" i="2"/>
  <c r="J128" i="2"/>
  <c r="J471" i="2"/>
  <c r="J420" i="2"/>
  <c r="J43" i="2"/>
  <c r="J677" i="2"/>
  <c r="J369" i="2"/>
  <c r="J338" i="2"/>
  <c r="J493" i="2"/>
  <c r="J57" i="2"/>
  <c r="J358" i="2"/>
  <c r="J146" i="2"/>
  <c r="J497" i="2"/>
  <c r="J550" i="2"/>
  <c r="J319" i="2"/>
  <c r="J323" i="2"/>
  <c r="J533" i="2"/>
  <c r="J648" i="2"/>
  <c r="J260" i="2"/>
  <c r="J73" i="2"/>
  <c r="J610" i="2"/>
  <c r="J4" i="2"/>
  <c r="J600" i="2"/>
  <c r="J157" i="2"/>
  <c r="J96" i="2"/>
  <c r="J100" i="2"/>
  <c r="J447" i="2"/>
  <c r="J352" i="2"/>
  <c r="J318" i="2"/>
  <c r="J531" i="2"/>
  <c r="J191" i="2"/>
  <c r="J53" i="2"/>
  <c r="J574" i="2"/>
  <c r="J218" i="2"/>
  <c r="J238" i="2"/>
  <c r="J112" i="2"/>
  <c r="J362" i="2"/>
  <c r="J131" i="2"/>
  <c r="J376" i="2"/>
  <c r="J577" i="2"/>
  <c r="J98" i="2"/>
  <c r="J557" i="2"/>
  <c r="J334" i="2"/>
  <c r="J143" i="2"/>
  <c r="J502" i="2"/>
  <c r="J623" i="2"/>
  <c r="J468" i="2"/>
  <c r="J195" i="2"/>
  <c r="J222" i="2"/>
  <c r="J390" i="2"/>
  <c r="J116" i="2"/>
  <c r="J339" i="2"/>
  <c r="J435" i="2"/>
  <c r="J153" i="2"/>
  <c r="J363" i="2"/>
  <c r="J183" i="2"/>
  <c r="J269" i="2"/>
  <c r="J80" i="2"/>
  <c r="J342" i="2"/>
  <c r="J85" i="2"/>
  <c r="J179" i="2"/>
  <c r="J459" i="2"/>
  <c r="J482" i="2"/>
  <c r="J350" i="2"/>
  <c r="J631" i="2"/>
  <c r="J192" i="2"/>
  <c r="J276" i="2"/>
  <c r="J481" i="2"/>
  <c r="J216" i="2"/>
  <c r="J454" i="2"/>
  <c r="J88" i="2"/>
  <c r="J182" i="2"/>
  <c r="J653" i="2"/>
  <c r="J463" i="2"/>
  <c r="J590" i="2"/>
  <c r="J303" i="2"/>
  <c r="J6" i="2"/>
  <c r="J615" i="2"/>
  <c r="J460" i="2"/>
  <c r="J188" i="2"/>
  <c r="J8" i="2"/>
  <c r="J433" i="2"/>
  <c r="J368" i="2"/>
  <c r="J102" i="2"/>
  <c r="J95" i="2"/>
  <c r="J287" i="2"/>
  <c r="J246" i="2"/>
  <c r="J437" i="2"/>
  <c r="J265" i="2"/>
  <c r="J251" i="2"/>
  <c r="J161" i="2"/>
  <c r="J176" i="2"/>
  <c r="J365" i="2"/>
  <c r="J152" i="2"/>
  <c r="J283" i="2"/>
  <c r="J144" i="2"/>
  <c r="J154" i="2"/>
  <c r="J211" i="2"/>
  <c r="J449" i="2"/>
  <c r="J360" i="2"/>
  <c r="J485" i="2"/>
  <c r="J709" i="2"/>
  <c r="J267" i="2"/>
  <c r="J204" i="2"/>
  <c r="J90" i="2"/>
  <c r="J81" i="2"/>
  <c r="J478" i="2"/>
  <c r="J162" i="2"/>
  <c r="J184" i="2"/>
  <c r="J661" i="2"/>
  <c r="J27" i="2"/>
  <c r="J40" i="2"/>
  <c r="J138" i="2"/>
  <c r="J345" i="2"/>
  <c r="J382" i="2"/>
  <c r="J44" i="2"/>
  <c r="J194" i="2"/>
  <c r="J688" i="2"/>
  <c r="J336" i="2"/>
  <c r="J11" i="2"/>
  <c r="J223" i="2"/>
  <c r="J696" i="2"/>
  <c r="J605" i="2"/>
  <c r="J728" i="2"/>
  <c r="J391" i="2"/>
  <c r="J674" i="2"/>
  <c r="J517" i="2"/>
  <c r="J272" i="2"/>
  <c r="J227" i="2"/>
  <c r="J297" i="2"/>
  <c r="J244" i="2"/>
  <c r="J229" i="2"/>
  <c r="J427" i="2"/>
  <c r="J315" i="2"/>
  <c r="J325" i="2"/>
  <c r="J70" i="2"/>
  <c r="J108" i="2"/>
  <c r="J254" i="2"/>
  <c r="J92" i="2"/>
  <c r="J580" i="2"/>
  <c r="J374" i="2"/>
  <c r="J298" i="2"/>
  <c r="J149" i="2"/>
  <c r="J554" i="2"/>
  <c r="J309" i="2"/>
  <c r="J159" i="2"/>
  <c r="J498" i="2"/>
  <c r="J501" i="2"/>
  <c r="J494" i="2"/>
  <c r="J647" i="2"/>
  <c r="J529" i="2"/>
  <c r="J519" i="2"/>
  <c r="J525" i="2"/>
  <c r="J19" i="2"/>
  <c r="J428" i="2"/>
  <c r="J305" i="2"/>
  <c r="J655" i="2"/>
  <c r="J555" i="2"/>
  <c r="J608" i="2"/>
  <c r="J664" i="2"/>
  <c r="J720" i="2"/>
  <c r="J480" i="2"/>
  <c r="J25" i="2"/>
  <c r="J395" i="2"/>
  <c r="J612" i="2"/>
  <c r="J258" i="2"/>
  <c r="J620" i="2"/>
  <c r="J200" i="2"/>
  <c r="J45" i="2"/>
  <c r="J174" i="2"/>
  <c r="J307" i="2"/>
  <c r="J101" i="2"/>
  <c r="J584" i="2"/>
  <c r="J284" i="2"/>
  <c r="J324" i="2"/>
  <c r="J642" i="2"/>
  <c r="J544" i="2"/>
  <c r="J213" i="2"/>
  <c r="J135" i="2"/>
  <c r="J440" i="2"/>
  <c r="J239" i="2"/>
  <c r="J462" i="2"/>
  <c r="J33" i="2"/>
  <c r="J617" i="2"/>
  <c r="J665" i="2"/>
  <c r="J511" i="2"/>
  <c r="J14" i="2"/>
  <c r="J396" i="2"/>
  <c r="J652" i="2"/>
  <c r="J31" i="2"/>
  <c r="J522" i="2"/>
  <c r="J261" i="2"/>
  <c r="J197" i="2"/>
  <c r="J408" i="2"/>
  <c r="J599" i="2"/>
  <c r="J436" i="2"/>
  <c r="J576" i="2"/>
  <c r="J103" i="2"/>
  <c r="J523" i="2"/>
  <c r="J107" i="2"/>
  <c r="J403" i="2"/>
  <c r="J524" i="2"/>
  <c r="J97" i="2"/>
  <c r="J167" i="2"/>
  <c r="J66" i="2"/>
  <c r="J67" i="2"/>
  <c r="J419" i="2"/>
  <c r="J445" i="2"/>
  <c r="J518" i="2"/>
  <c r="J126" i="2"/>
  <c r="J125" i="2"/>
  <c r="J193" i="2"/>
  <c r="J429" i="2"/>
  <c r="J169" i="2"/>
  <c r="J299" i="2"/>
  <c r="J13" i="2"/>
  <c r="J434" i="2"/>
  <c r="J252" i="2"/>
  <c r="J731" i="2"/>
  <c r="J279" i="2"/>
  <c r="J666" i="2"/>
  <c r="J448" i="2"/>
  <c r="J492" i="2"/>
  <c r="J148" i="2"/>
  <c r="J145" i="2"/>
  <c r="J418" i="2"/>
  <c r="J592" i="2"/>
  <c r="J330" i="2"/>
  <c r="J175" i="2"/>
  <c r="J379" i="2"/>
  <c r="J694" i="2"/>
  <c r="J313" i="2"/>
  <c r="J60" i="2"/>
  <c r="J9" i="2"/>
  <c r="J300" i="2"/>
  <c r="J443" i="2"/>
  <c r="J714" i="2"/>
  <c r="J7" i="2"/>
  <c r="J535" i="2"/>
  <c r="J20" i="2"/>
  <c r="J361" i="2"/>
  <c r="J573" i="2"/>
  <c r="J87" i="2"/>
  <c r="J532" i="2"/>
  <c r="J691" i="2"/>
  <c r="J69" i="2"/>
  <c r="J76" i="2"/>
  <c r="J51" i="2"/>
  <c r="J163" i="2"/>
  <c r="J74" i="2"/>
  <c r="J439" i="2"/>
  <c r="J392" i="2"/>
  <c r="J41" i="2"/>
  <c r="J483" i="2"/>
  <c r="J401" i="2"/>
  <c r="J212" i="2"/>
  <c r="J575" i="2"/>
  <c r="J347" i="2"/>
  <c r="J558" i="2"/>
  <c r="J387" i="2"/>
  <c r="J344" i="2"/>
  <c r="J393" i="2"/>
  <c r="J421" i="2"/>
  <c r="J83" i="2"/>
  <c r="J394" i="2"/>
  <c r="J675" i="2"/>
  <c r="J438" i="2"/>
  <c r="J452" i="2"/>
  <c r="J409" i="2"/>
  <c r="J196" i="2"/>
  <c r="J52" i="2"/>
  <c r="J220" i="2"/>
  <c r="J104" i="2"/>
  <c r="J277" i="2"/>
  <c r="J500" i="2"/>
  <c r="J609" i="2"/>
  <c r="J3" i="2"/>
  <c r="J282" i="2"/>
  <c r="J693" i="2"/>
  <c r="J180" i="2"/>
  <c r="J601" i="2"/>
  <c r="J132" i="2"/>
  <c r="J465" i="2"/>
  <c r="J266" i="2"/>
  <c r="J177" i="2"/>
  <c r="J516" i="2"/>
  <c r="J166" i="2"/>
  <c r="J367" i="2"/>
  <c r="J39" i="2"/>
  <c r="J581" i="2"/>
  <c r="J381" i="2"/>
  <c r="J456" i="2"/>
  <c r="J142" i="2"/>
  <c r="J93" i="2"/>
  <c r="J165" i="2"/>
  <c r="J286" i="2"/>
  <c r="J527" i="2"/>
  <c r="J105" i="2"/>
  <c r="J210" i="2"/>
  <c r="J290" i="2"/>
  <c r="J249" i="2"/>
  <c r="J598" i="2"/>
  <c r="J89" i="2"/>
  <c r="J236" i="2"/>
  <c r="J289" i="2"/>
  <c r="J335" i="2"/>
  <c r="J541" i="2"/>
  <c r="J355" i="2"/>
  <c r="J139" i="2"/>
  <c r="J77" i="2"/>
  <c r="J332" i="2"/>
  <c r="J707" i="2"/>
  <c r="J402" i="2"/>
  <c r="J181" i="2"/>
  <c r="J388" i="2"/>
  <c r="J488" i="2"/>
  <c r="J22" i="2"/>
  <c r="J224" i="2"/>
  <c r="J708" i="2"/>
  <c r="J123" i="2"/>
  <c r="J245" i="2"/>
  <c r="J306" i="2"/>
  <c r="J30" i="2"/>
  <c r="J455" i="2"/>
  <c r="J630" i="2"/>
  <c r="J295" i="2"/>
  <c r="J189" i="2"/>
  <c r="J490" i="2"/>
  <c r="J587" i="2"/>
  <c r="J150" i="2"/>
  <c r="J320" i="2"/>
  <c r="J113" i="2"/>
  <c r="J280" i="2"/>
  <c r="J86" i="2"/>
  <c r="J82" i="2"/>
  <c r="J12" i="2"/>
  <c r="J28" i="2"/>
  <c r="J301" i="2"/>
  <c r="J340" i="2"/>
  <c r="J172" i="2"/>
  <c r="J727" i="2"/>
  <c r="J111" i="2"/>
  <c r="J548" i="2"/>
  <c r="J660" i="2"/>
  <c r="J178" i="2"/>
  <c r="J78" i="2"/>
  <c r="J565" i="2"/>
  <c r="J2" i="2"/>
  <c r="J354" i="2"/>
  <c r="J58" i="2"/>
  <c r="J578" i="2"/>
  <c r="J508" i="2"/>
  <c r="J214" i="2"/>
  <c r="J250" i="2"/>
  <c r="J702" i="2"/>
  <c r="J495" i="2"/>
  <c r="J262" i="2"/>
  <c r="J46" i="2"/>
  <c r="J5" i="2"/>
  <c r="J589" i="2"/>
  <c r="J564" i="2"/>
  <c r="J10" i="2"/>
  <c r="J585" i="2"/>
  <c r="J120" i="2"/>
  <c r="J232" i="2"/>
  <c r="J712" i="2"/>
  <c r="J68" i="2"/>
  <c r="J628" i="2"/>
  <c r="J545" i="2"/>
  <c r="J155" i="2"/>
  <c r="J607" i="2"/>
  <c r="J137" i="2"/>
  <c r="J457" i="2"/>
  <c r="J308" i="2"/>
  <c r="J487" i="2"/>
  <c r="J292" i="2"/>
  <c r="J15" i="2"/>
  <c r="J230" i="2"/>
  <c r="J359" i="2"/>
  <c r="J59" i="2"/>
  <c r="J231" i="2"/>
  <c r="J530" i="2"/>
  <c r="J147" i="2"/>
  <c r="J268" i="2"/>
  <c r="J424" i="2"/>
  <c r="J503" i="2"/>
  <c r="J32" i="2"/>
  <c r="J54" i="2"/>
  <c r="J678" i="2"/>
  <c r="J26" i="2"/>
  <c r="J311" i="2"/>
  <c r="J537" i="2"/>
  <c r="J168" i="2"/>
  <c r="J219" i="2"/>
  <c r="J337" i="2"/>
  <c r="J136" i="2"/>
  <c r="J79" i="2"/>
  <c r="J627" i="2"/>
  <c r="J170" i="2"/>
  <c r="J348" i="2"/>
  <c r="J16" i="2"/>
  <c r="J118" i="2"/>
  <c r="J538" i="2"/>
  <c r="J18" i="2"/>
  <c r="J285" i="2"/>
  <c r="J278" i="2"/>
  <c r="J255" i="2"/>
  <c r="J451" i="2"/>
  <c r="J36" i="2"/>
  <c r="J583" i="2"/>
  <c r="J412" i="2"/>
  <c r="J569" i="2"/>
  <c r="J115" i="2"/>
  <c r="J185" i="2"/>
  <c r="J263" i="2"/>
  <c r="J65" i="2"/>
  <c r="J273" i="2"/>
  <c r="J329" i="2"/>
  <c r="J91" i="2"/>
  <c r="J740" i="2"/>
  <c r="J226" i="2"/>
  <c r="J321" i="2"/>
  <c r="J673" i="2"/>
  <c r="J596" i="2"/>
  <c r="J692" i="2"/>
  <c r="J515" i="2"/>
  <c r="J62" i="2"/>
  <c r="J158" i="2"/>
  <c r="J310" i="2"/>
  <c r="J588" i="2"/>
  <c r="J253" i="2"/>
  <c r="J539" i="2"/>
  <c r="J650" i="2"/>
  <c r="J415" i="2"/>
  <c r="J47" i="2"/>
  <c r="J637" i="2"/>
  <c r="J63" i="2"/>
  <c r="J686" i="2"/>
  <c r="J314" i="2"/>
  <c r="J570" i="2"/>
  <c r="J106" i="2"/>
  <c r="J561" i="2"/>
  <c r="J640" i="2"/>
  <c r="J726" i="2"/>
  <c r="J274" i="2"/>
  <c r="J383" i="2"/>
  <c r="J296" i="2"/>
  <c r="J528" i="2"/>
  <c r="J94" i="2"/>
  <c r="J371" i="2"/>
  <c r="J375" i="2"/>
  <c r="J247" i="2"/>
  <c r="J654" i="2"/>
  <c r="J221" i="2"/>
  <c r="J50" i="2"/>
  <c r="J534" i="2"/>
  <c r="J208" i="2"/>
  <c r="J151" i="2"/>
  <c r="J641" i="2"/>
  <c r="J201" i="2"/>
  <c r="J446" i="2"/>
  <c r="J430" i="2"/>
  <c r="J407" i="2"/>
  <c r="J552" i="2"/>
  <c r="J417" i="2"/>
  <c r="J341" i="2"/>
  <c r="J377" i="2"/>
  <c r="J546" i="2"/>
  <c r="J121" i="2"/>
  <c r="J198" i="2"/>
  <c r="J275" i="2"/>
  <c r="J141" i="2"/>
  <c r="J543" i="2"/>
  <c r="J71" i="2"/>
  <c r="J472" i="2"/>
  <c r="J29" i="2"/>
  <c r="J426" i="2"/>
  <c r="J140" i="2"/>
  <c r="J710" i="2"/>
  <c r="J259" i="2"/>
  <c r="J42" i="2"/>
  <c r="J736" i="2"/>
  <c r="J566" i="2"/>
  <c r="J326" i="2"/>
  <c r="J595" i="2"/>
  <c r="J671" i="2"/>
  <c r="J333" i="2"/>
  <c r="J542" i="2"/>
  <c r="J715" i="2"/>
  <c r="J467" i="2"/>
  <c r="J133" i="2"/>
  <c r="J461" i="2"/>
  <c r="J56" i="2"/>
  <c r="J228" i="2"/>
  <c r="J21" i="2"/>
  <c r="J207" i="2"/>
  <c r="J453" i="2"/>
  <c r="J35" i="2"/>
  <c r="J422" i="2"/>
  <c r="J23" i="2"/>
  <c r="J676" i="2"/>
  <c r="J288" i="2"/>
  <c r="J134" i="2"/>
  <c r="J17" i="2"/>
  <c r="J624" i="2"/>
  <c r="J526" i="2"/>
  <c r="J413" i="2"/>
  <c r="J49" i="2"/>
  <c r="J466" i="2"/>
  <c r="J512" i="2"/>
  <c r="J357" i="2"/>
  <c r="J48" i="2"/>
  <c r="J551" i="2"/>
  <c r="J406" i="2"/>
  <c r="J549" i="2"/>
  <c r="J486" i="2"/>
  <c r="J351" i="2"/>
  <c r="J514" i="2"/>
  <c r="J568" i="2"/>
  <c r="J504" i="2"/>
  <c r="J591" i="2"/>
  <c r="J735" i="2"/>
  <c r="J190" i="2"/>
  <c r="J509" i="2"/>
  <c r="J64" i="2"/>
  <c r="J732" i="2"/>
  <c r="J127" i="2"/>
  <c r="J670" i="2"/>
  <c r="J164" i="2"/>
  <c r="J130" i="2"/>
  <c r="J505" i="2"/>
  <c r="J737" i="2"/>
  <c r="J613" i="2"/>
  <c r="J291" i="2"/>
  <c r="J634" i="2"/>
  <c r="J659" i="2"/>
  <c r="J256" i="2"/>
  <c r="J61" i="2"/>
  <c r="J629" i="2"/>
  <c r="J507" i="2"/>
  <c r="J34" i="2"/>
  <c r="J199" i="2"/>
  <c r="J625" i="2"/>
  <c r="J281" i="2"/>
  <c r="J235" i="2"/>
  <c r="J458" i="2"/>
  <c r="J638" i="2"/>
  <c r="J484" i="2"/>
  <c r="J378" i="2"/>
  <c r="J657" i="2"/>
  <c r="J38" i="2"/>
  <c r="J356" i="2"/>
  <c r="J404" i="2"/>
  <c r="J304" i="2"/>
  <c r="J464" i="2"/>
  <c r="J723" i="2"/>
  <c r="J24" i="2"/>
  <c r="J122" i="2"/>
  <c r="J684" i="2"/>
  <c r="J473" i="2"/>
  <c r="J129" i="2"/>
  <c r="J603" i="2"/>
  <c r="J469" i="2"/>
  <c r="J556" i="2"/>
  <c r="J370" i="2"/>
  <c r="J611" i="2"/>
  <c r="J264" i="2"/>
  <c r="J156" i="2"/>
  <c r="J477" i="2"/>
  <c r="J237" i="2"/>
  <c r="J312" i="2"/>
  <c r="J206" i="2"/>
  <c r="J84" i="2"/>
  <c r="J681" i="2"/>
  <c r="J37" i="2"/>
  <c r="J706" i="2"/>
  <c r="J240" i="2"/>
  <c r="J733" i="2"/>
  <c r="J593" i="2"/>
  <c r="J513" i="2"/>
  <c r="J423" i="2"/>
  <c r="J55" i="2"/>
  <c r="J186" i="2"/>
  <c r="J270" i="2"/>
  <c r="J109" i="2"/>
  <c r="J431" i="2"/>
  <c r="J171" i="2"/>
  <c r="J124" i="2"/>
  <c r="J639" i="2"/>
  <c r="J651" i="2"/>
  <c r="J572" i="2"/>
  <c r="J571" i="2"/>
  <c r="J719" i="2"/>
  <c r="J410" i="2"/>
  <c r="J114" i="2"/>
  <c r="J187" i="2"/>
  <c r="J734" i="2"/>
  <c r="J372" i="2"/>
  <c r="J397" i="2"/>
  <c r="J346" i="2"/>
  <c r="J205" i="2"/>
  <c r="J713" i="2"/>
  <c r="J411" i="2"/>
  <c r="J633" i="2"/>
  <c r="J241" i="2"/>
  <c r="J567" i="2"/>
  <c r="J160" i="2"/>
  <c r="J233" i="2"/>
  <c r="J680" i="2"/>
  <c r="J202" i="2"/>
  <c r="J450" i="2"/>
  <c r="J294" i="2"/>
  <c r="J119" i="2"/>
  <c r="J72" i="2"/>
  <c r="J701" i="2"/>
  <c r="J380" i="2"/>
  <c r="J399" i="2"/>
  <c r="J645" i="2"/>
  <c r="J663" i="2"/>
  <c r="J687" i="2"/>
  <c r="J725" i="2"/>
  <c r="J110" i="2"/>
  <c r="J203" i="2"/>
  <c r="J614" i="2"/>
  <c r="J559" i="2"/>
  <c r="J683" i="2"/>
  <c r="J644" i="2"/>
  <c r="J242" i="2"/>
  <c r="J604" i="2"/>
  <c r="J622" i="2"/>
  <c r="J271" i="2"/>
  <c r="J742" i="2"/>
  <c r="J400" i="2"/>
  <c r="J343" i="2"/>
  <c r="J649" i="2"/>
  <c r="J432" i="2"/>
  <c r="J316" i="2"/>
  <c r="J234" i="2"/>
  <c r="J646" i="2"/>
  <c r="J373" i="2"/>
  <c r="J560" i="2"/>
  <c r="J173" i="2"/>
  <c r="J293" i="2"/>
  <c r="J257" i="2"/>
  <c r="J602" i="2"/>
  <c r="J489" i="2"/>
  <c r="J479" i="2"/>
  <c r="J685" i="2"/>
  <c r="J499" i="2"/>
  <c r="J117" i="2"/>
  <c r="J322" i="2"/>
  <c r="J658" i="2"/>
  <c r="J353" i="2"/>
  <c r="J99" i="2"/>
  <c r="J349" i="2"/>
  <c r="J425" i="2"/>
  <c r="J520" i="2"/>
  <c r="J243" i="2"/>
  <c r="J594" i="2"/>
  <c r="J398" i="2"/>
  <c r="J730" i="2"/>
  <c r="J225" i="2"/>
  <c r="J540" i="2"/>
  <c r="J386" i="2"/>
  <c r="J364" i="2"/>
  <c r="J679" i="2"/>
  <c r="J635" i="2"/>
  <c r="J536" i="2"/>
  <c r="J209" i="2"/>
  <c r="J327" i="2"/>
  <c r="J626" i="2"/>
  <c r="J302" i="2"/>
  <c r="J217" i="2"/>
  <c r="J215" i="2"/>
  <c r="J328" i="2"/>
  <c r="J389" i="2"/>
  <c r="J553" i="2"/>
  <c r="J475" i="2"/>
  <c r="J695" i="2"/>
  <c r="J476" i="2"/>
  <c r="J579" i="2"/>
  <c r="J562" i="2"/>
  <c r="J414" i="2"/>
  <c r="J385" i="2"/>
  <c r="J716" i="2"/>
  <c r="J632" i="2"/>
  <c r="J699" i="2"/>
  <c r="J444" i="2"/>
  <c r="J470" i="2"/>
  <c r="J597" i="2"/>
  <c r="J616" i="2"/>
  <c r="J656" i="2"/>
  <c r="J416" i="2"/>
  <c r="J384" i="2"/>
  <c r="J718" i="2"/>
  <c r="J621" i="2"/>
  <c r="J331" i="2"/>
  <c r="J682" i="2"/>
  <c r="J662" i="2"/>
  <c r="J619" i="2"/>
  <c r="J689" i="2"/>
  <c r="J510" i="2"/>
  <c r="J496" i="2"/>
  <c r="J669" i="2"/>
  <c r="J582" i="2"/>
  <c r="J697" i="2"/>
  <c r="J563" i="2"/>
  <c r="J741" i="2"/>
  <c r="J547" i="2"/>
  <c r="J441" i="2"/>
  <c r="J704" i="2"/>
  <c r="J690" i="2"/>
  <c r="J711" i="2"/>
  <c r="J738" i="2"/>
  <c r="J636" i="2"/>
  <c r="J643" i="2"/>
  <c r="J724" i="2"/>
  <c r="J700" i="2"/>
  <c r="J705" i="2"/>
  <c r="J698" i="2"/>
  <c r="J729" i="2"/>
  <c r="J739" i="2"/>
  <c r="J722" i="2"/>
  <c r="J668" i="2"/>
  <c r="J672" i="2"/>
  <c r="J703" i="2"/>
  <c r="J721" i="2"/>
  <c r="J717" i="2"/>
  <c r="H606" i="2"/>
  <c r="H618" i="2"/>
  <c r="H586" i="2"/>
  <c r="H75" i="2"/>
  <c r="H317" i="2"/>
  <c r="H506" i="2"/>
  <c r="H442" i="2"/>
  <c r="H521" i="2"/>
  <c r="H366" i="2"/>
  <c r="H491" i="2"/>
  <c r="H405" i="2"/>
  <c r="H474" i="2"/>
  <c r="H667" i="2"/>
  <c r="H248" i="2"/>
  <c r="H128" i="2"/>
  <c r="H471" i="2"/>
  <c r="H420" i="2"/>
  <c r="H43" i="2"/>
  <c r="H677" i="2"/>
  <c r="H369" i="2"/>
  <c r="H338" i="2"/>
  <c r="H493" i="2"/>
  <c r="H57" i="2"/>
  <c r="H358" i="2"/>
  <c r="H146" i="2"/>
  <c r="H497" i="2"/>
  <c r="H550" i="2"/>
  <c r="H319" i="2"/>
  <c r="H323" i="2"/>
  <c r="H533" i="2"/>
  <c r="H648" i="2"/>
  <c r="H260" i="2"/>
  <c r="H73" i="2"/>
  <c r="H610" i="2"/>
  <c r="H4" i="2"/>
  <c r="H600" i="2"/>
  <c r="H157" i="2"/>
  <c r="H96" i="2"/>
  <c r="H100" i="2"/>
  <c r="H447" i="2"/>
  <c r="H352" i="2"/>
  <c r="H318" i="2"/>
  <c r="H531" i="2"/>
  <c r="H191" i="2"/>
  <c r="H53" i="2"/>
  <c r="H574" i="2"/>
  <c r="H218" i="2"/>
  <c r="H238" i="2"/>
  <c r="H112" i="2"/>
  <c r="H362" i="2"/>
  <c r="H131" i="2"/>
  <c r="H376" i="2"/>
  <c r="H577" i="2"/>
  <c r="H98" i="2"/>
  <c r="H557" i="2"/>
  <c r="H334" i="2"/>
  <c r="H143" i="2"/>
  <c r="H502" i="2"/>
  <c r="H623" i="2"/>
  <c r="H468" i="2"/>
  <c r="H195" i="2"/>
  <c r="H222" i="2"/>
  <c r="H390" i="2"/>
  <c r="H116" i="2"/>
  <c r="H339" i="2"/>
  <c r="H435" i="2"/>
  <c r="H153" i="2"/>
  <c r="H363" i="2"/>
  <c r="H183" i="2"/>
  <c r="H269" i="2"/>
  <c r="H80" i="2"/>
  <c r="H342" i="2"/>
  <c r="H85" i="2"/>
  <c r="H179" i="2"/>
  <c r="H459" i="2"/>
  <c r="H482" i="2"/>
  <c r="H350" i="2"/>
  <c r="H631" i="2"/>
  <c r="H192" i="2"/>
  <c r="H276" i="2"/>
  <c r="H481" i="2"/>
  <c r="H216" i="2"/>
  <c r="H454" i="2"/>
  <c r="H88" i="2"/>
  <c r="H182" i="2"/>
  <c r="H653" i="2"/>
  <c r="H463" i="2"/>
  <c r="H590" i="2"/>
  <c r="H303" i="2"/>
  <c r="H6" i="2"/>
  <c r="H615" i="2"/>
  <c r="H460" i="2"/>
  <c r="H188" i="2"/>
  <c r="H8" i="2"/>
  <c r="H433" i="2"/>
  <c r="H368" i="2"/>
  <c r="H102" i="2"/>
  <c r="H95" i="2"/>
  <c r="H287" i="2"/>
  <c r="H246" i="2"/>
  <c r="H437" i="2"/>
  <c r="H265" i="2"/>
  <c r="H251" i="2"/>
  <c r="H161" i="2"/>
  <c r="H176" i="2"/>
  <c r="H365" i="2"/>
  <c r="H152" i="2"/>
  <c r="H283" i="2"/>
  <c r="H144" i="2"/>
  <c r="H154" i="2"/>
  <c r="H211" i="2"/>
  <c r="H449" i="2"/>
  <c r="H360" i="2"/>
  <c r="H485" i="2"/>
  <c r="H709" i="2"/>
  <c r="H267" i="2"/>
  <c r="H204" i="2"/>
  <c r="H90" i="2"/>
  <c r="H81" i="2"/>
  <c r="H478" i="2"/>
  <c r="H162" i="2"/>
  <c r="H184" i="2"/>
  <c r="H661" i="2"/>
  <c r="H27" i="2"/>
  <c r="H40" i="2"/>
  <c r="H138" i="2"/>
  <c r="H345" i="2"/>
  <c r="H382" i="2"/>
  <c r="H44" i="2"/>
  <c r="H194" i="2"/>
  <c r="H688" i="2"/>
  <c r="H336" i="2"/>
  <c r="H11" i="2"/>
  <c r="H223" i="2"/>
  <c r="H696" i="2"/>
  <c r="H605" i="2"/>
  <c r="H728" i="2"/>
  <c r="H391" i="2"/>
  <c r="H674" i="2"/>
  <c r="H517" i="2"/>
  <c r="H272" i="2"/>
  <c r="H227" i="2"/>
  <c r="H297" i="2"/>
  <c r="H244" i="2"/>
  <c r="H229" i="2"/>
  <c r="H427" i="2"/>
  <c r="H315" i="2"/>
  <c r="H325" i="2"/>
  <c r="H70" i="2"/>
  <c r="H108" i="2"/>
  <c r="H254" i="2"/>
  <c r="H92" i="2"/>
  <c r="H580" i="2"/>
  <c r="H374" i="2"/>
  <c r="H298" i="2"/>
  <c r="H149" i="2"/>
  <c r="H554" i="2"/>
  <c r="H309" i="2"/>
  <c r="H159" i="2"/>
  <c r="H498" i="2"/>
  <c r="H501" i="2"/>
  <c r="H494" i="2"/>
  <c r="H647" i="2"/>
  <c r="H529" i="2"/>
  <c r="H519" i="2"/>
  <c r="H525" i="2"/>
  <c r="H19" i="2"/>
  <c r="H428" i="2"/>
  <c r="H305" i="2"/>
  <c r="H655" i="2"/>
  <c r="H555" i="2"/>
  <c r="H608" i="2"/>
  <c r="H664" i="2"/>
  <c r="H720" i="2"/>
  <c r="H480" i="2"/>
  <c r="H25" i="2"/>
  <c r="H395" i="2"/>
  <c r="H612" i="2"/>
  <c r="H258" i="2"/>
  <c r="H620" i="2"/>
  <c r="H200" i="2"/>
  <c r="H45" i="2"/>
  <c r="H174" i="2"/>
  <c r="H307" i="2"/>
  <c r="H101" i="2"/>
  <c r="H584" i="2"/>
  <c r="H284" i="2"/>
  <c r="H324" i="2"/>
  <c r="H642" i="2"/>
  <c r="H544" i="2"/>
  <c r="H213" i="2"/>
  <c r="H135" i="2"/>
  <c r="H440" i="2"/>
  <c r="H239" i="2"/>
  <c r="H462" i="2"/>
  <c r="H33" i="2"/>
  <c r="H617" i="2"/>
  <c r="H665" i="2"/>
  <c r="H511" i="2"/>
  <c r="H14" i="2"/>
  <c r="H396" i="2"/>
  <c r="H652" i="2"/>
  <c r="H31" i="2"/>
  <c r="H522" i="2"/>
  <c r="H261" i="2"/>
  <c r="H197" i="2"/>
  <c r="H408" i="2"/>
  <c r="H599" i="2"/>
  <c r="H436" i="2"/>
  <c r="H576" i="2"/>
  <c r="H103" i="2"/>
  <c r="H523" i="2"/>
  <c r="H107" i="2"/>
  <c r="H403" i="2"/>
  <c r="H524" i="2"/>
  <c r="H97" i="2"/>
  <c r="H167" i="2"/>
  <c r="H66" i="2"/>
  <c r="H67" i="2"/>
  <c r="H419" i="2"/>
  <c r="H445" i="2"/>
  <c r="H518" i="2"/>
  <c r="H126" i="2"/>
  <c r="H125" i="2"/>
  <c r="H193" i="2"/>
  <c r="H429" i="2"/>
  <c r="H169" i="2"/>
  <c r="H299" i="2"/>
  <c r="H13" i="2"/>
  <c r="H434" i="2"/>
  <c r="H252" i="2"/>
  <c r="H731" i="2"/>
  <c r="H279" i="2"/>
  <c r="H666" i="2"/>
  <c r="H448" i="2"/>
  <c r="H492" i="2"/>
  <c r="H148" i="2"/>
  <c r="H145" i="2"/>
  <c r="H418" i="2"/>
  <c r="H592" i="2"/>
  <c r="H330" i="2"/>
  <c r="H175" i="2"/>
  <c r="H379" i="2"/>
  <c r="H694" i="2"/>
  <c r="H313" i="2"/>
  <c r="H60" i="2"/>
  <c r="H9" i="2"/>
  <c r="H300" i="2"/>
  <c r="H443" i="2"/>
  <c r="H714" i="2"/>
  <c r="H7" i="2"/>
  <c r="H535" i="2"/>
  <c r="H20" i="2"/>
  <c r="H361" i="2"/>
  <c r="H573" i="2"/>
  <c r="H87" i="2"/>
  <c r="H532" i="2"/>
  <c r="H691" i="2"/>
  <c r="H69" i="2"/>
  <c r="H76" i="2"/>
  <c r="H51" i="2"/>
  <c r="H163" i="2"/>
  <c r="H74" i="2"/>
  <c r="H439" i="2"/>
  <c r="H392" i="2"/>
  <c r="H41" i="2"/>
  <c r="H483" i="2"/>
  <c r="H401" i="2"/>
  <c r="H212" i="2"/>
  <c r="H575" i="2"/>
  <c r="H347" i="2"/>
  <c r="H558" i="2"/>
  <c r="H387" i="2"/>
  <c r="H344" i="2"/>
  <c r="H393" i="2"/>
  <c r="H421" i="2"/>
  <c r="H83" i="2"/>
  <c r="H394" i="2"/>
  <c r="H675" i="2"/>
  <c r="H438" i="2"/>
  <c r="H452" i="2"/>
  <c r="H409" i="2"/>
  <c r="H196" i="2"/>
  <c r="H52" i="2"/>
  <c r="H220" i="2"/>
  <c r="H104" i="2"/>
  <c r="H277" i="2"/>
  <c r="H500" i="2"/>
  <c r="H609" i="2"/>
  <c r="H3" i="2"/>
  <c r="H282" i="2"/>
  <c r="H693" i="2"/>
  <c r="H180" i="2"/>
  <c r="H601" i="2"/>
  <c r="H132" i="2"/>
  <c r="H465" i="2"/>
  <c r="H266" i="2"/>
  <c r="H177" i="2"/>
  <c r="H516" i="2"/>
  <c r="H166" i="2"/>
  <c r="H367" i="2"/>
  <c r="H39" i="2"/>
  <c r="H581" i="2"/>
  <c r="H381" i="2"/>
  <c r="H456" i="2"/>
  <c r="H142" i="2"/>
  <c r="H93" i="2"/>
  <c r="H165" i="2"/>
  <c r="H286" i="2"/>
  <c r="H527" i="2"/>
  <c r="H105" i="2"/>
  <c r="H210" i="2"/>
  <c r="H290" i="2"/>
  <c r="H249" i="2"/>
  <c r="H598" i="2"/>
  <c r="H89" i="2"/>
  <c r="H236" i="2"/>
  <c r="H289" i="2"/>
  <c r="H335" i="2"/>
  <c r="H541" i="2"/>
  <c r="H355" i="2"/>
  <c r="H139" i="2"/>
  <c r="H77" i="2"/>
  <c r="H332" i="2"/>
  <c r="H707" i="2"/>
  <c r="H402" i="2"/>
  <c r="H181" i="2"/>
  <c r="H388" i="2"/>
  <c r="H488" i="2"/>
  <c r="H22" i="2"/>
  <c r="H224" i="2"/>
  <c r="H708" i="2"/>
  <c r="H123" i="2"/>
  <c r="H245" i="2"/>
  <c r="H306" i="2"/>
  <c r="H30" i="2"/>
  <c r="H455" i="2"/>
  <c r="H630" i="2"/>
  <c r="H295" i="2"/>
  <c r="H189" i="2"/>
  <c r="H490" i="2"/>
  <c r="H587" i="2"/>
  <c r="H150" i="2"/>
  <c r="H320" i="2"/>
  <c r="H113" i="2"/>
  <c r="H280" i="2"/>
  <c r="H86" i="2"/>
  <c r="H82" i="2"/>
  <c r="H12" i="2"/>
  <c r="H28" i="2"/>
  <c r="H301" i="2"/>
  <c r="H340" i="2"/>
  <c r="H172" i="2"/>
  <c r="H727" i="2"/>
  <c r="H111" i="2"/>
  <c r="H548" i="2"/>
  <c r="H660" i="2"/>
  <c r="H178" i="2"/>
  <c r="H78" i="2"/>
  <c r="H565" i="2"/>
  <c r="H2" i="2"/>
  <c r="H354" i="2"/>
  <c r="H58" i="2"/>
  <c r="H578" i="2"/>
  <c r="H508" i="2"/>
  <c r="H214" i="2"/>
  <c r="H250" i="2"/>
  <c r="H702" i="2"/>
  <c r="H495" i="2"/>
  <c r="H262" i="2"/>
  <c r="H46" i="2"/>
  <c r="H5" i="2"/>
  <c r="H589" i="2"/>
  <c r="H564" i="2"/>
  <c r="H10" i="2"/>
  <c r="H585" i="2"/>
  <c r="H120" i="2"/>
  <c r="H232" i="2"/>
  <c r="H712" i="2"/>
  <c r="H68" i="2"/>
  <c r="H628" i="2"/>
  <c r="H545" i="2"/>
  <c r="H155" i="2"/>
  <c r="H607" i="2"/>
  <c r="H137" i="2"/>
  <c r="H457" i="2"/>
  <c r="H308" i="2"/>
  <c r="H487" i="2"/>
  <c r="H292" i="2"/>
  <c r="H15" i="2"/>
  <c r="H230" i="2"/>
  <c r="H359" i="2"/>
  <c r="H59" i="2"/>
  <c r="H231" i="2"/>
  <c r="H530" i="2"/>
  <c r="H147" i="2"/>
  <c r="H268" i="2"/>
  <c r="H424" i="2"/>
  <c r="H503" i="2"/>
  <c r="H32" i="2"/>
  <c r="H54" i="2"/>
  <c r="H678" i="2"/>
  <c r="H26" i="2"/>
  <c r="H311" i="2"/>
  <c r="H537" i="2"/>
  <c r="H168" i="2"/>
  <c r="H219" i="2"/>
  <c r="H337" i="2"/>
  <c r="H136" i="2"/>
  <c r="H79" i="2"/>
  <c r="H627" i="2"/>
  <c r="H170" i="2"/>
  <c r="H348" i="2"/>
  <c r="H16" i="2"/>
  <c r="H118" i="2"/>
  <c r="H538" i="2"/>
  <c r="H18" i="2"/>
  <c r="H285" i="2"/>
  <c r="H278" i="2"/>
  <c r="H255" i="2"/>
  <c r="H451" i="2"/>
  <c r="H36" i="2"/>
  <c r="H583" i="2"/>
  <c r="H412" i="2"/>
  <c r="H569" i="2"/>
  <c r="H115" i="2"/>
  <c r="H185" i="2"/>
  <c r="H263" i="2"/>
  <c r="H65" i="2"/>
  <c r="H273" i="2"/>
  <c r="H329" i="2"/>
  <c r="H91" i="2"/>
  <c r="H740" i="2"/>
  <c r="H226" i="2"/>
  <c r="H321" i="2"/>
  <c r="H673" i="2"/>
  <c r="H596" i="2"/>
  <c r="H692" i="2"/>
  <c r="H515" i="2"/>
  <c r="H62" i="2"/>
  <c r="H158" i="2"/>
  <c r="H310" i="2"/>
  <c r="H588" i="2"/>
  <c r="H253" i="2"/>
  <c r="H539" i="2"/>
  <c r="H650" i="2"/>
  <c r="H415" i="2"/>
  <c r="H47" i="2"/>
  <c r="H637" i="2"/>
  <c r="H63" i="2"/>
  <c r="H686" i="2"/>
  <c r="H314" i="2"/>
  <c r="H570" i="2"/>
  <c r="H106" i="2"/>
  <c r="H561" i="2"/>
  <c r="H640" i="2"/>
  <c r="H726" i="2"/>
  <c r="H274" i="2"/>
  <c r="H383" i="2"/>
  <c r="H296" i="2"/>
  <c r="H528" i="2"/>
  <c r="H94" i="2"/>
  <c r="H371" i="2"/>
  <c r="H375" i="2"/>
  <c r="H247" i="2"/>
  <c r="H654" i="2"/>
  <c r="H221" i="2"/>
  <c r="H50" i="2"/>
  <c r="H534" i="2"/>
  <c r="H208" i="2"/>
  <c r="H151" i="2"/>
  <c r="H641" i="2"/>
  <c r="H201" i="2"/>
  <c r="H446" i="2"/>
  <c r="H430" i="2"/>
  <c r="H407" i="2"/>
  <c r="H552" i="2"/>
  <c r="H417" i="2"/>
  <c r="H341" i="2"/>
  <c r="H377" i="2"/>
  <c r="H546" i="2"/>
  <c r="H121" i="2"/>
  <c r="H198" i="2"/>
  <c r="H275" i="2"/>
  <c r="H141" i="2"/>
  <c r="H543" i="2"/>
  <c r="H71" i="2"/>
  <c r="H472" i="2"/>
  <c r="H29" i="2"/>
  <c r="H426" i="2"/>
  <c r="H140" i="2"/>
  <c r="H710" i="2"/>
  <c r="H259" i="2"/>
  <c r="H42" i="2"/>
  <c r="H736" i="2"/>
  <c r="H566" i="2"/>
  <c r="H326" i="2"/>
  <c r="H595" i="2"/>
  <c r="H671" i="2"/>
  <c r="H333" i="2"/>
  <c r="H542" i="2"/>
  <c r="H715" i="2"/>
  <c r="H467" i="2"/>
  <c r="H133" i="2"/>
  <c r="H461" i="2"/>
  <c r="H56" i="2"/>
  <c r="H228" i="2"/>
  <c r="H21" i="2"/>
  <c r="H207" i="2"/>
  <c r="H453" i="2"/>
  <c r="H35" i="2"/>
  <c r="H422" i="2"/>
  <c r="H23" i="2"/>
  <c r="H676" i="2"/>
  <c r="H288" i="2"/>
  <c r="H134" i="2"/>
  <c r="H17" i="2"/>
  <c r="H624" i="2"/>
  <c r="H526" i="2"/>
  <c r="H413" i="2"/>
  <c r="H49" i="2"/>
  <c r="H466" i="2"/>
  <c r="H512" i="2"/>
  <c r="H357" i="2"/>
  <c r="H48" i="2"/>
  <c r="H551" i="2"/>
  <c r="H406" i="2"/>
  <c r="H549" i="2"/>
  <c r="H486" i="2"/>
  <c r="H351" i="2"/>
  <c r="H514" i="2"/>
  <c r="H568" i="2"/>
  <c r="H504" i="2"/>
  <c r="H591" i="2"/>
  <c r="H735" i="2"/>
  <c r="H190" i="2"/>
  <c r="H509" i="2"/>
  <c r="H64" i="2"/>
  <c r="H732" i="2"/>
  <c r="H127" i="2"/>
  <c r="H670" i="2"/>
  <c r="H164" i="2"/>
  <c r="H130" i="2"/>
  <c r="H505" i="2"/>
  <c r="H737" i="2"/>
  <c r="H613" i="2"/>
  <c r="H291" i="2"/>
  <c r="H634" i="2"/>
  <c r="H659" i="2"/>
  <c r="H256" i="2"/>
  <c r="H61" i="2"/>
  <c r="H629" i="2"/>
  <c r="H507" i="2"/>
  <c r="H34" i="2"/>
  <c r="H199" i="2"/>
  <c r="H625" i="2"/>
  <c r="H281" i="2"/>
  <c r="H235" i="2"/>
  <c r="H458" i="2"/>
  <c r="H638" i="2"/>
  <c r="H484" i="2"/>
  <c r="H378" i="2"/>
  <c r="H657" i="2"/>
  <c r="H38" i="2"/>
  <c r="H356" i="2"/>
  <c r="H404" i="2"/>
  <c r="H304" i="2"/>
  <c r="H464" i="2"/>
  <c r="H723" i="2"/>
  <c r="H24" i="2"/>
  <c r="H122" i="2"/>
  <c r="H684" i="2"/>
  <c r="H473" i="2"/>
  <c r="H129" i="2"/>
  <c r="H603" i="2"/>
  <c r="H469" i="2"/>
  <c r="H556" i="2"/>
  <c r="H370" i="2"/>
  <c r="H611" i="2"/>
  <c r="H264" i="2"/>
  <c r="H156" i="2"/>
  <c r="H477" i="2"/>
  <c r="H237" i="2"/>
  <c r="H312" i="2"/>
  <c r="H206" i="2"/>
  <c r="H84" i="2"/>
  <c r="H681" i="2"/>
  <c r="H37" i="2"/>
  <c r="H706" i="2"/>
  <c r="H240" i="2"/>
  <c r="H733" i="2"/>
  <c r="H593" i="2"/>
  <c r="H513" i="2"/>
  <c r="H423" i="2"/>
  <c r="H55" i="2"/>
  <c r="H186" i="2"/>
  <c r="H270" i="2"/>
  <c r="H109" i="2"/>
  <c r="H431" i="2"/>
  <c r="H171" i="2"/>
  <c r="H124" i="2"/>
  <c r="H639" i="2"/>
  <c r="H651" i="2"/>
  <c r="H572" i="2"/>
  <c r="H571" i="2"/>
  <c r="H719" i="2"/>
  <c r="H410" i="2"/>
  <c r="H114" i="2"/>
  <c r="H187" i="2"/>
  <c r="H734" i="2"/>
  <c r="H372" i="2"/>
  <c r="H397" i="2"/>
  <c r="H346" i="2"/>
  <c r="H205" i="2"/>
  <c r="H713" i="2"/>
  <c r="H411" i="2"/>
  <c r="H633" i="2"/>
  <c r="H241" i="2"/>
  <c r="H567" i="2"/>
  <c r="H160" i="2"/>
  <c r="H233" i="2"/>
  <c r="H680" i="2"/>
  <c r="H202" i="2"/>
  <c r="H450" i="2"/>
  <c r="H294" i="2"/>
  <c r="H119" i="2"/>
  <c r="H72" i="2"/>
  <c r="H701" i="2"/>
  <c r="H380" i="2"/>
  <c r="H399" i="2"/>
  <c r="H645" i="2"/>
  <c r="H663" i="2"/>
  <c r="H687" i="2"/>
  <c r="H725" i="2"/>
  <c r="H110" i="2"/>
  <c r="H203" i="2"/>
  <c r="H614" i="2"/>
  <c r="H559" i="2"/>
  <c r="H683" i="2"/>
  <c r="H644" i="2"/>
  <c r="H242" i="2"/>
  <c r="H604" i="2"/>
  <c r="H622" i="2"/>
  <c r="H271" i="2"/>
  <c r="H742" i="2"/>
  <c r="H400" i="2"/>
  <c r="H343" i="2"/>
  <c r="H649" i="2"/>
  <c r="H432" i="2"/>
  <c r="H316" i="2"/>
  <c r="H234" i="2"/>
  <c r="H646" i="2"/>
  <c r="H373" i="2"/>
  <c r="H560" i="2"/>
  <c r="H173" i="2"/>
  <c r="H293" i="2"/>
  <c r="H257" i="2"/>
  <c r="H602" i="2"/>
  <c r="H489" i="2"/>
  <c r="H479" i="2"/>
  <c r="H685" i="2"/>
  <c r="H499" i="2"/>
  <c r="H117" i="2"/>
  <c r="H322" i="2"/>
  <c r="H658" i="2"/>
  <c r="H353" i="2"/>
  <c r="H99" i="2"/>
  <c r="H349" i="2"/>
  <c r="H425" i="2"/>
  <c r="H520" i="2"/>
  <c r="H243" i="2"/>
  <c r="H594" i="2"/>
  <c r="H398" i="2"/>
  <c r="H730" i="2"/>
  <c r="H225" i="2"/>
  <c r="H540" i="2"/>
  <c r="H386" i="2"/>
  <c r="H364" i="2"/>
  <c r="H679" i="2"/>
  <c r="H635" i="2"/>
  <c r="H536" i="2"/>
  <c r="H209" i="2"/>
  <c r="H327" i="2"/>
  <c r="H626" i="2"/>
  <c r="H302" i="2"/>
  <c r="H217" i="2"/>
  <c r="H215" i="2"/>
  <c r="H328" i="2"/>
  <c r="H389" i="2"/>
  <c r="H553" i="2"/>
  <c r="H475" i="2"/>
  <c r="H695" i="2"/>
  <c r="H476" i="2"/>
  <c r="H579" i="2"/>
  <c r="H562" i="2"/>
  <c r="H414" i="2"/>
  <c r="H385" i="2"/>
  <c r="H716" i="2"/>
  <c r="H632" i="2"/>
  <c r="H699" i="2"/>
  <c r="H444" i="2"/>
  <c r="H470" i="2"/>
  <c r="H597" i="2"/>
  <c r="H616" i="2"/>
  <c r="H656" i="2"/>
  <c r="H416" i="2"/>
  <c r="H384" i="2"/>
  <c r="H718" i="2"/>
  <c r="H621" i="2"/>
  <c r="H331" i="2"/>
  <c r="H682" i="2"/>
  <c r="H662" i="2"/>
  <c r="H619" i="2"/>
  <c r="H689" i="2"/>
  <c r="H510" i="2"/>
  <c r="H496" i="2"/>
  <c r="H669" i="2"/>
  <c r="H582" i="2"/>
  <c r="H697" i="2"/>
  <c r="H563" i="2"/>
  <c r="H741" i="2"/>
  <c r="H547" i="2"/>
  <c r="H441" i="2"/>
  <c r="H704" i="2"/>
  <c r="H690" i="2"/>
  <c r="H711" i="2"/>
  <c r="H738" i="2"/>
  <c r="H636" i="2"/>
  <c r="H643" i="2"/>
  <c r="H724" i="2"/>
  <c r="H700" i="2"/>
  <c r="H705" i="2"/>
  <c r="H698" i="2"/>
  <c r="H729" i="2"/>
  <c r="H739" i="2"/>
  <c r="H722" i="2"/>
  <c r="H668" i="2"/>
  <c r="H672" i="2"/>
  <c r="H703" i="2"/>
  <c r="H721" i="2"/>
  <c r="H717" i="2"/>
  <c r="T64" i="3" l="1"/>
  <c r="T65" i="3"/>
  <c r="L91" i="3"/>
  <c r="M64" i="3"/>
  <c r="M65" i="3"/>
  <c r="J119" i="3"/>
  <c r="L40" i="3"/>
  <c r="O76" i="3"/>
  <c r="C40" i="3"/>
  <c r="R63" i="3"/>
  <c r="K63" i="3"/>
  <c r="O63" i="3"/>
  <c r="S80" i="3"/>
  <c r="S64" i="3"/>
  <c r="S65" i="3"/>
  <c r="L80" i="3"/>
  <c r="L64" i="3"/>
  <c r="L65" i="3"/>
  <c r="R50" i="3"/>
  <c r="S43" i="3"/>
  <c r="T119" i="3"/>
  <c r="K50" i="3"/>
  <c r="L43" i="3"/>
  <c r="M119" i="3"/>
  <c r="T57" i="3"/>
  <c r="J63" i="3"/>
  <c r="J28" i="3"/>
  <c r="M57" i="3"/>
  <c r="O27" i="3"/>
  <c r="R100" i="3"/>
  <c r="R80" i="3"/>
  <c r="R58" i="3"/>
  <c r="R106" i="3"/>
  <c r="R31" i="3"/>
  <c r="R61" i="3"/>
  <c r="R24" i="3"/>
  <c r="R64" i="3"/>
  <c r="R65" i="3"/>
  <c r="S41" i="3"/>
  <c r="S7" i="3"/>
  <c r="S113" i="3"/>
  <c r="T20" i="3"/>
  <c r="T101" i="3"/>
  <c r="T92" i="3"/>
  <c r="J37" i="3"/>
  <c r="J6" i="3"/>
  <c r="J35" i="3"/>
  <c r="J91" i="3"/>
  <c r="J95" i="3"/>
  <c r="J96" i="3"/>
  <c r="J10" i="3"/>
  <c r="J115" i="3"/>
  <c r="J3" i="3"/>
  <c r="J99" i="3"/>
  <c r="J45" i="3"/>
  <c r="J18" i="3"/>
  <c r="K100" i="3"/>
  <c r="K80" i="3"/>
  <c r="K58" i="3"/>
  <c r="K106" i="3"/>
  <c r="K31" i="3"/>
  <c r="K61" i="3"/>
  <c r="K24" i="3"/>
  <c r="K64" i="3"/>
  <c r="K65" i="3"/>
  <c r="L41" i="3"/>
  <c r="L98" i="3"/>
  <c r="L113" i="3"/>
  <c r="M20" i="3"/>
  <c r="O100" i="3"/>
  <c r="O80" i="3"/>
  <c r="O58" i="3"/>
  <c r="O106" i="3"/>
  <c r="O31" i="3"/>
  <c r="O61" i="3"/>
  <c r="O24" i="3"/>
  <c r="O64" i="3"/>
  <c r="O65" i="3"/>
  <c r="C41" i="3"/>
  <c r="C98" i="3"/>
  <c r="C81" i="3"/>
  <c r="C113" i="3"/>
  <c r="S119" i="3"/>
  <c r="J68" i="3"/>
  <c r="L119" i="3"/>
  <c r="T63" i="3"/>
  <c r="M63" i="3"/>
  <c r="D25" i="3"/>
  <c r="R41" i="3"/>
  <c r="T3" i="3"/>
  <c r="J64" i="3"/>
  <c r="J65" i="3"/>
  <c r="K41" i="3"/>
  <c r="O41" i="3"/>
  <c r="E76" i="3"/>
  <c r="R119" i="3"/>
  <c r="J43" i="3"/>
  <c r="K119" i="3"/>
  <c r="O119" i="3"/>
  <c r="E30" i="3"/>
  <c r="K28" i="3"/>
  <c r="O86" i="3"/>
  <c r="O28" i="3"/>
  <c r="O102" i="3"/>
  <c r="O42" i="3"/>
  <c r="O39" i="3"/>
  <c r="R37" i="3"/>
  <c r="R6" i="3"/>
  <c r="R35" i="3"/>
  <c r="R91" i="3"/>
  <c r="R95" i="3"/>
  <c r="R74" i="3"/>
  <c r="R96" i="3"/>
  <c r="R10" i="3"/>
  <c r="R3" i="3"/>
  <c r="R5" i="3"/>
  <c r="S93" i="3"/>
  <c r="S106" i="3"/>
  <c r="S61" i="3"/>
  <c r="T113" i="3"/>
  <c r="J20" i="3"/>
  <c r="K6" i="3"/>
  <c r="K35" i="3"/>
  <c r="K91" i="3"/>
  <c r="K95" i="3"/>
  <c r="K74" i="3"/>
  <c r="K96" i="3"/>
  <c r="K115" i="3"/>
  <c r="K5" i="3"/>
  <c r="L93" i="3"/>
  <c r="L106" i="3"/>
  <c r="L61" i="3"/>
  <c r="O37" i="3"/>
  <c r="O6" i="3"/>
  <c r="O35" i="3"/>
  <c r="O91" i="3"/>
  <c r="O95" i="3"/>
  <c r="O74" i="3"/>
  <c r="O96" i="3"/>
  <c r="O10" i="3"/>
  <c r="O3" i="3"/>
  <c r="O99" i="3"/>
  <c r="O33" i="3"/>
  <c r="O45" i="3"/>
  <c r="O5" i="3"/>
  <c r="O18" i="3"/>
  <c r="O4" i="3"/>
  <c r="C109" i="3"/>
  <c r="D30" i="3"/>
  <c r="E20" i="3"/>
  <c r="O50" i="3"/>
  <c r="O68" i="3"/>
  <c r="O40" i="3"/>
  <c r="O107" i="3"/>
  <c r="O70" i="3"/>
  <c r="O32" i="3"/>
  <c r="O72" i="3"/>
  <c r="O87" i="3"/>
  <c r="O89" i="3"/>
  <c r="C49" i="3"/>
  <c r="D28" i="3"/>
  <c r="E67" i="3"/>
  <c r="O104" i="3"/>
  <c r="O44" i="3"/>
  <c r="O34" i="3"/>
  <c r="O77" i="3"/>
  <c r="O90" i="3"/>
  <c r="D38" i="3"/>
  <c r="O109" i="3"/>
  <c r="R43" i="3"/>
  <c r="T19" i="3"/>
  <c r="K43" i="3"/>
  <c r="M19" i="3"/>
  <c r="O43" i="3"/>
  <c r="O88" i="3"/>
  <c r="O47" i="3"/>
  <c r="O116" i="3"/>
  <c r="C48" i="3"/>
  <c r="D9" i="3"/>
  <c r="E36" i="3"/>
  <c r="J83" i="3"/>
  <c r="O53" i="3"/>
  <c r="O78" i="3"/>
  <c r="O66" i="3"/>
  <c r="O51" i="3"/>
  <c r="O108" i="3"/>
  <c r="O21" i="3"/>
  <c r="O25" i="3"/>
  <c r="O29" i="3"/>
  <c r="D114" i="3"/>
  <c r="E111" i="3"/>
  <c r="F119" i="3"/>
  <c r="O94" i="3"/>
  <c r="O114" i="3"/>
  <c r="R7" i="3"/>
  <c r="S15" i="3"/>
  <c r="S92" i="3"/>
  <c r="T37" i="3"/>
  <c r="T91" i="3"/>
  <c r="T74" i="3"/>
  <c r="T99" i="3"/>
  <c r="T45" i="3"/>
  <c r="T5" i="3"/>
  <c r="J93" i="3"/>
  <c r="J106" i="3"/>
  <c r="J31" i="3"/>
  <c r="K7" i="3"/>
  <c r="L15" i="3"/>
  <c r="O7" i="3"/>
  <c r="O98" i="3"/>
  <c r="O113" i="3"/>
  <c r="C15" i="3"/>
  <c r="D107" i="3"/>
  <c r="E50" i="3"/>
  <c r="F59" i="3"/>
  <c r="O105" i="3"/>
  <c r="O111" i="3"/>
  <c r="O36" i="3"/>
  <c r="O103" i="3"/>
  <c r="O112" i="3"/>
  <c r="O48" i="3"/>
  <c r="O81" i="3"/>
  <c r="O55" i="3"/>
  <c r="O73" i="3"/>
  <c r="D52" i="3"/>
  <c r="F82" i="3"/>
  <c r="O122" i="3"/>
  <c r="O57" i="3"/>
  <c r="O26" i="3"/>
  <c r="O54" i="3"/>
  <c r="C28" i="3"/>
  <c r="E59" i="3"/>
  <c r="S91" i="3"/>
  <c r="S74" i="3"/>
  <c r="T100" i="3"/>
  <c r="T106" i="3"/>
  <c r="T61" i="3"/>
  <c r="K81" i="3"/>
  <c r="L74" i="3"/>
  <c r="L96" i="3"/>
  <c r="M100" i="3"/>
  <c r="M106" i="3"/>
  <c r="M61" i="3"/>
  <c r="O20" i="3"/>
  <c r="O85" i="3"/>
  <c r="O101" i="3"/>
  <c r="O22" i="3"/>
  <c r="O15" i="3"/>
  <c r="O92" i="3"/>
  <c r="C91" i="3"/>
  <c r="C74" i="3"/>
  <c r="E98" i="3"/>
  <c r="G62" i="3"/>
  <c r="N81" i="3"/>
  <c r="O84" i="3"/>
  <c r="O19" i="3"/>
  <c r="O71" i="3"/>
  <c r="O38" i="3"/>
  <c r="O23" i="3"/>
  <c r="O79" i="3"/>
  <c r="O46" i="3"/>
  <c r="O67" i="3"/>
  <c r="O49" i="3"/>
  <c r="C107" i="3"/>
  <c r="C75" i="3"/>
  <c r="D69" i="3"/>
  <c r="E112" i="3"/>
  <c r="H29" i="3"/>
  <c r="R105" i="3"/>
  <c r="S23" i="3"/>
  <c r="K105" i="3"/>
  <c r="L23" i="3"/>
  <c r="C23" i="3"/>
  <c r="D105" i="3"/>
  <c r="D101" i="3"/>
  <c r="E87" i="3"/>
  <c r="E62" i="3"/>
  <c r="E106" i="3"/>
  <c r="F111" i="3"/>
  <c r="G54" i="3"/>
  <c r="T104" i="3"/>
  <c r="L56" i="3"/>
  <c r="M104" i="3"/>
  <c r="C63" i="3"/>
  <c r="C56" i="3"/>
  <c r="C39" i="3"/>
  <c r="U105" i="3"/>
  <c r="U43" i="3"/>
  <c r="U119" i="3"/>
  <c r="U23" i="3"/>
  <c r="F64" i="3"/>
  <c r="F36" i="3"/>
  <c r="G92" i="3"/>
  <c r="I111" i="3"/>
  <c r="R15" i="3"/>
  <c r="S99" i="3"/>
  <c r="S45" i="3"/>
  <c r="S18" i="3"/>
  <c r="J7" i="3"/>
  <c r="K15" i="3"/>
  <c r="L99" i="3"/>
  <c r="L45" i="3"/>
  <c r="L18" i="3"/>
  <c r="C37" i="3"/>
  <c r="C18" i="3"/>
  <c r="F87" i="3"/>
  <c r="F38" i="3"/>
  <c r="G43" i="3"/>
  <c r="I9" i="3"/>
  <c r="J105" i="3"/>
  <c r="D104" i="3"/>
  <c r="D7" i="3"/>
  <c r="D23" i="3"/>
  <c r="E80" i="3"/>
  <c r="F65" i="3"/>
  <c r="F71" i="3"/>
  <c r="G106" i="3"/>
  <c r="I53" i="3"/>
  <c r="S104" i="3"/>
  <c r="L104" i="3"/>
  <c r="M117" i="3"/>
  <c r="G122" i="3"/>
  <c r="I52" i="3"/>
  <c r="R99" i="3"/>
  <c r="R45" i="3"/>
  <c r="R18" i="3"/>
  <c r="S58" i="3"/>
  <c r="T7" i="3"/>
  <c r="J15" i="3"/>
  <c r="J92" i="3"/>
  <c r="K99" i="3"/>
  <c r="K45" i="3"/>
  <c r="K18" i="3"/>
  <c r="M7" i="3"/>
  <c r="M113" i="3"/>
  <c r="C100" i="3"/>
  <c r="C80" i="3"/>
  <c r="C64" i="3"/>
  <c r="U104" i="3"/>
  <c r="U63" i="3"/>
  <c r="U44" i="3"/>
  <c r="U53" i="3"/>
  <c r="U117" i="3"/>
  <c r="D49" i="3"/>
  <c r="E14" i="3"/>
  <c r="E69" i="3"/>
  <c r="F63" i="3"/>
  <c r="G89" i="3"/>
  <c r="I54" i="3"/>
  <c r="T105" i="3"/>
  <c r="J23" i="3"/>
  <c r="M105" i="3"/>
  <c r="C43" i="3"/>
  <c r="E122" i="3"/>
  <c r="E53" i="3"/>
  <c r="E61" i="3"/>
  <c r="F98" i="3"/>
  <c r="G64" i="3"/>
  <c r="I68" i="3"/>
  <c r="R104" i="3"/>
  <c r="J56" i="3"/>
  <c r="K104" i="3"/>
  <c r="L117" i="3"/>
  <c r="C21" i="3"/>
  <c r="C29" i="3"/>
  <c r="D68" i="3"/>
  <c r="E100" i="3"/>
  <c r="E35" i="3"/>
  <c r="F102" i="3"/>
  <c r="G87" i="3"/>
  <c r="H60" i="3"/>
  <c r="I61" i="3"/>
  <c r="M101" i="3"/>
  <c r="M15" i="3"/>
  <c r="M92" i="3"/>
  <c r="C7" i="3"/>
  <c r="E10" i="3"/>
  <c r="F62" i="3"/>
  <c r="G53" i="3"/>
  <c r="H79" i="3"/>
  <c r="I25" i="3"/>
  <c r="S105" i="3"/>
  <c r="T2" i="3"/>
  <c r="T23" i="3"/>
  <c r="L105" i="3"/>
  <c r="M2" i="3"/>
  <c r="M23" i="3"/>
  <c r="C119" i="3"/>
  <c r="C73" i="3"/>
  <c r="U100" i="3"/>
  <c r="U80" i="3"/>
  <c r="U37" i="3"/>
  <c r="U41" i="3"/>
  <c r="U7" i="3"/>
  <c r="U91" i="3"/>
  <c r="U15" i="3"/>
  <c r="U99" i="3"/>
  <c r="U61" i="3"/>
  <c r="U45" i="3"/>
  <c r="U121" i="3"/>
  <c r="U64" i="3"/>
  <c r="U65" i="3"/>
  <c r="D79" i="3"/>
  <c r="D58" i="3"/>
  <c r="E52" i="3"/>
  <c r="E25" i="3"/>
  <c r="L7" i="3"/>
  <c r="J104" i="3"/>
  <c r="M56" i="3"/>
  <c r="E117" i="3"/>
  <c r="E19" i="3"/>
  <c r="G102" i="3"/>
  <c r="H49" i="3"/>
  <c r="Q59" i="3"/>
  <c r="S31" i="3"/>
  <c r="S24" i="3"/>
  <c r="T98" i="3"/>
  <c r="J22" i="3"/>
  <c r="K37" i="3"/>
  <c r="L67" i="3"/>
  <c r="R33" i="3"/>
  <c r="R4" i="3"/>
  <c r="S94" i="3"/>
  <c r="S109" i="3"/>
  <c r="S114" i="3"/>
  <c r="T41" i="3"/>
  <c r="J85" i="3"/>
  <c r="J101" i="3"/>
  <c r="R94" i="3"/>
  <c r="R109" i="3"/>
  <c r="T85" i="3"/>
  <c r="K94" i="3"/>
  <c r="K114" i="3"/>
  <c r="T22" i="3"/>
  <c r="J4" i="3"/>
  <c r="R114" i="3"/>
  <c r="S98" i="3"/>
  <c r="J33" i="3"/>
  <c r="K109" i="3"/>
  <c r="K10" i="3"/>
  <c r="K3" i="3"/>
  <c r="K33" i="3"/>
  <c r="K4" i="3"/>
  <c r="L58" i="3"/>
  <c r="L31" i="3"/>
  <c r="L24" i="3"/>
  <c r="L94" i="3"/>
  <c r="L109" i="3"/>
  <c r="L114" i="3"/>
  <c r="M41" i="3"/>
  <c r="M98" i="3"/>
  <c r="N20" i="3"/>
  <c r="N62" i="3"/>
  <c r="N9" i="3"/>
  <c r="N85" i="3"/>
  <c r="N101" i="3"/>
  <c r="N22" i="3"/>
  <c r="N15" i="3"/>
  <c r="N92" i="3"/>
  <c r="AR263" i="2"/>
  <c r="C93" i="3"/>
  <c r="C58" i="3"/>
  <c r="AR52" i="2"/>
  <c r="C106" i="3"/>
  <c r="C31" i="3"/>
  <c r="AR14" i="2"/>
  <c r="C61" i="3"/>
  <c r="C24" i="3"/>
  <c r="C94" i="3"/>
  <c r="C114" i="3"/>
  <c r="AR260" i="2"/>
  <c r="C65" i="3"/>
  <c r="U86" i="3"/>
  <c r="U97" i="3"/>
  <c r="R68" i="3"/>
  <c r="R40" i="3"/>
  <c r="R107" i="3"/>
  <c r="R70" i="3"/>
  <c r="R32" i="3"/>
  <c r="R72" i="3"/>
  <c r="R87" i="3"/>
  <c r="R89" i="3"/>
  <c r="S88" i="3"/>
  <c r="S47" i="3"/>
  <c r="S116" i="3"/>
  <c r="T111" i="3"/>
  <c r="T36" i="3"/>
  <c r="T103" i="3"/>
  <c r="T112" i="3"/>
  <c r="T48" i="3"/>
  <c r="T81" i="3"/>
  <c r="T55" i="3"/>
  <c r="T73" i="3"/>
  <c r="J2" i="3"/>
  <c r="J84" i="3"/>
  <c r="J19" i="3"/>
  <c r="J71" i="3"/>
  <c r="J38" i="3"/>
  <c r="J79" i="3"/>
  <c r="J46" i="3"/>
  <c r="J76" i="3"/>
  <c r="J67" i="3"/>
  <c r="J49" i="3"/>
  <c r="K68" i="3"/>
  <c r="K40" i="3"/>
  <c r="K107" i="3"/>
  <c r="K70" i="3"/>
  <c r="K32" i="3"/>
  <c r="K72" i="3"/>
  <c r="K87" i="3"/>
  <c r="K89" i="3"/>
  <c r="L88" i="3"/>
  <c r="L47" i="3"/>
  <c r="L116" i="3"/>
  <c r="M111" i="3"/>
  <c r="M36" i="3"/>
  <c r="M103" i="3"/>
  <c r="M112" i="3"/>
  <c r="M48" i="3"/>
  <c r="M81" i="3"/>
  <c r="M55" i="3"/>
  <c r="M73" i="3"/>
  <c r="N2" i="3"/>
  <c r="N84" i="3"/>
  <c r="N19" i="3"/>
  <c r="N71" i="3"/>
  <c r="N13" i="3"/>
  <c r="N38" i="3"/>
  <c r="N23" i="3"/>
  <c r="N79" i="3"/>
  <c r="N46" i="3"/>
  <c r="N76" i="3"/>
  <c r="N67" i="3"/>
  <c r="N49" i="3"/>
  <c r="C88" i="3"/>
  <c r="C47" i="3"/>
  <c r="C116" i="3"/>
  <c r="C44" i="3"/>
  <c r="R44" i="3"/>
  <c r="R27" i="3"/>
  <c r="R110" i="3"/>
  <c r="R75" i="3"/>
  <c r="R34" i="3"/>
  <c r="R77" i="3"/>
  <c r="R90" i="3"/>
  <c r="S53" i="3"/>
  <c r="S78" i="3"/>
  <c r="S66" i="3"/>
  <c r="S51" i="3"/>
  <c r="S108" i="3"/>
  <c r="S25" i="3"/>
  <c r="T122" i="3"/>
  <c r="T26" i="3"/>
  <c r="T54" i="3"/>
  <c r="J86" i="3"/>
  <c r="J102" i="3"/>
  <c r="J42" i="3"/>
  <c r="J39" i="3"/>
  <c r="K44" i="3"/>
  <c r="K27" i="3"/>
  <c r="K110" i="3"/>
  <c r="K75" i="3"/>
  <c r="K34" i="3"/>
  <c r="K77" i="3"/>
  <c r="K90" i="3"/>
  <c r="L53" i="3"/>
  <c r="L78" i="3"/>
  <c r="L66" i="3"/>
  <c r="L51" i="3"/>
  <c r="L108" i="3"/>
  <c r="L25" i="3"/>
  <c r="M122" i="3"/>
  <c r="M26" i="3"/>
  <c r="M54" i="3"/>
  <c r="N63" i="3"/>
  <c r="N86" i="3"/>
  <c r="N28" i="3"/>
  <c r="N56" i="3"/>
  <c r="N11" i="3"/>
  <c r="N102" i="3"/>
  <c r="N42" i="3"/>
  <c r="N39" i="3"/>
  <c r="N16" i="3"/>
  <c r="C53" i="3"/>
  <c r="AR94" i="2"/>
  <c r="C78" i="3"/>
  <c r="C66" i="3"/>
  <c r="C51" i="3"/>
  <c r="C108" i="3"/>
  <c r="AR485" i="2"/>
  <c r="C117" i="3"/>
  <c r="C25" i="3"/>
  <c r="V99" i="3"/>
  <c r="P99" i="3"/>
  <c r="Q99" i="3"/>
  <c r="H99" i="3"/>
  <c r="G99" i="3"/>
  <c r="F99" i="3"/>
  <c r="E99" i="3"/>
  <c r="I99" i="3"/>
  <c r="D99" i="3"/>
  <c r="V56" i="3"/>
  <c r="P56" i="3"/>
  <c r="Q56" i="3"/>
  <c r="H56" i="3"/>
  <c r="I56" i="3"/>
  <c r="F56" i="3"/>
  <c r="G56" i="3"/>
  <c r="E56" i="3"/>
  <c r="D56" i="3"/>
  <c r="V39" i="3"/>
  <c r="P39" i="3"/>
  <c r="Q39" i="3"/>
  <c r="H39" i="3"/>
  <c r="F39" i="3"/>
  <c r="E39" i="3"/>
  <c r="D39" i="3"/>
  <c r="G39" i="3"/>
  <c r="I39" i="3"/>
  <c r="V44" i="3"/>
  <c r="P44" i="3"/>
  <c r="Q44" i="3"/>
  <c r="H44" i="3"/>
  <c r="G44" i="3"/>
  <c r="F44" i="3"/>
  <c r="E44" i="3"/>
  <c r="I44" i="3"/>
  <c r="D44" i="3"/>
  <c r="V110" i="3"/>
  <c r="P110" i="3"/>
  <c r="Q110" i="3"/>
  <c r="H110" i="3"/>
  <c r="I110" i="3"/>
  <c r="F110" i="3"/>
  <c r="G110" i="3"/>
  <c r="E110" i="3"/>
  <c r="D110" i="3"/>
  <c r="V37" i="3"/>
  <c r="P37" i="3"/>
  <c r="Q37" i="3"/>
  <c r="H37" i="3"/>
  <c r="E37" i="3"/>
  <c r="D37" i="3"/>
  <c r="F37" i="3"/>
  <c r="G37" i="3"/>
  <c r="I37" i="3"/>
  <c r="V73" i="3"/>
  <c r="P73" i="3"/>
  <c r="H73" i="3"/>
  <c r="G73" i="3"/>
  <c r="Q73" i="3"/>
  <c r="E73" i="3"/>
  <c r="I73" i="3"/>
  <c r="D73" i="3"/>
  <c r="F73" i="3"/>
  <c r="V41" i="3"/>
  <c r="P41" i="3"/>
  <c r="H41" i="3"/>
  <c r="I41" i="3"/>
  <c r="F41" i="3"/>
  <c r="Q41" i="3"/>
  <c r="G41" i="3"/>
  <c r="E41" i="3"/>
  <c r="D41" i="3"/>
  <c r="V2" i="3"/>
  <c r="P2" i="3"/>
  <c r="Q2" i="3"/>
  <c r="H2" i="3"/>
  <c r="G2" i="3"/>
  <c r="E2" i="3"/>
  <c r="F2" i="3"/>
  <c r="D2" i="3"/>
  <c r="I2" i="3"/>
  <c r="V18" i="3"/>
  <c r="P18" i="3"/>
  <c r="Q18" i="3"/>
  <c r="H18" i="3"/>
  <c r="G18" i="3"/>
  <c r="E18" i="3"/>
  <c r="I18" i="3"/>
  <c r="D18" i="3"/>
  <c r="F18" i="3"/>
  <c r="C110" i="3"/>
  <c r="M85" i="3"/>
  <c r="N120" i="3"/>
  <c r="N6" i="3"/>
  <c r="N35" i="3"/>
  <c r="N95" i="3"/>
  <c r="N96" i="3"/>
  <c r="N115" i="3"/>
  <c r="N99" i="3"/>
  <c r="N45" i="3"/>
  <c r="N5" i="3"/>
  <c r="N4" i="3"/>
  <c r="R88" i="3"/>
  <c r="R47" i="3"/>
  <c r="R116" i="3"/>
  <c r="S111" i="3"/>
  <c r="S36" i="3"/>
  <c r="S103" i="3"/>
  <c r="S112" i="3"/>
  <c r="S48" i="3"/>
  <c r="S81" i="3"/>
  <c r="S55" i="3"/>
  <c r="S73" i="3"/>
  <c r="T84" i="3"/>
  <c r="T71" i="3"/>
  <c r="T38" i="3"/>
  <c r="T79" i="3"/>
  <c r="T46" i="3"/>
  <c r="T76" i="3"/>
  <c r="T67" i="3"/>
  <c r="T49" i="3"/>
  <c r="J40" i="3"/>
  <c r="J107" i="3"/>
  <c r="J70" i="3"/>
  <c r="J32" i="3"/>
  <c r="J72" i="3"/>
  <c r="J87" i="3"/>
  <c r="J89" i="3"/>
  <c r="K88" i="3"/>
  <c r="K47" i="3"/>
  <c r="K116" i="3"/>
  <c r="L111" i="3"/>
  <c r="L36" i="3"/>
  <c r="L103" i="3"/>
  <c r="L112" i="3"/>
  <c r="L48" i="3"/>
  <c r="L81" i="3"/>
  <c r="L55" i="3"/>
  <c r="L73" i="3"/>
  <c r="M84" i="3"/>
  <c r="M71" i="3"/>
  <c r="M38" i="3"/>
  <c r="M79" i="3"/>
  <c r="M46" i="3"/>
  <c r="M76" i="3"/>
  <c r="M67" i="3"/>
  <c r="M49" i="3"/>
  <c r="N50" i="3"/>
  <c r="N68" i="3"/>
  <c r="N59" i="3"/>
  <c r="N82" i="3"/>
  <c r="N40" i="3"/>
  <c r="N107" i="3"/>
  <c r="N70" i="3"/>
  <c r="N32" i="3"/>
  <c r="N118" i="3"/>
  <c r="N72" i="3"/>
  <c r="N87" i="3"/>
  <c r="N89" i="3"/>
  <c r="AR704" i="2"/>
  <c r="C105" i="3"/>
  <c r="AR572" i="2"/>
  <c r="C111" i="3"/>
  <c r="C36" i="3"/>
  <c r="C103" i="3"/>
  <c r="C112" i="3"/>
  <c r="AR89" i="2"/>
  <c r="C55" i="3"/>
  <c r="U98" i="3"/>
  <c r="U35" i="3"/>
  <c r="U58" i="3"/>
  <c r="U85" i="3"/>
  <c r="U95" i="3"/>
  <c r="U101" i="3"/>
  <c r="U22" i="3"/>
  <c r="U106" i="3"/>
  <c r="U10" i="3"/>
  <c r="U113" i="3"/>
  <c r="U31" i="3"/>
  <c r="U33" i="3"/>
  <c r="U24" i="3"/>
  <c r="U94" i="3"/>
  <c r="U109" i="3"/>
  <c r="U114" i="3"/>
  <c r="U92" i="3"/>
  <c r="U18" i="3"/>
  <c r="U4" i="3"/>
  <c r="V74" i="3"/>
  <c r="Q74" i="3"/>
  <c r="P74" i="3"/>
  <c r="G74" i="3"/>
  <c r="F74" i="3"/>
  <c r="E74" i="3"/>
  <c r="I74" i="3"/>
  <c r="D74" i="3"/>
  <c r="H74" i="3"/>
  <c r="V17" i="3"/>
  <c r="Q17" i="3"/>
  <c r="P17" i="3"/>
  <c r="G17" i="3"/>
  <c r="I17" i="3"/>
  <c r="F17" i="3"/>
  <c r="H17" i="3"/>
  <c r="E17" i="3"/>
  <c r="D17" i="3"/>
  <c r="V16" i="3"/>
  <c r="Q16" i="3"/>
  <c r="P16" i="3"/>
  <c r="G16" i="3"/>
  <c r="F16" i="3"/>
  <c r="E16" i="3"/>
  <c r="D16" i="3"/>
  <c r="I16" i="3"/>
  <c r="H16" i="3"/>
  <c r="V40" i="3"/>
  <c r="Q40" i="3"/>
  <c r="P40" i="3"/>
  <c r="G40" i="3"/>
  <c r="F40" i="3"/>
  <c r="E40" i="3"/>
  <c r="I40" i="3"/>
  <c r="H40" i="3"/>
  <c r="D40" i="3"/>
  <c r="V32" i="3"/>
  <c r="Q32" i="3"/>
  <c r="P32" i="3"/>
  <c r="G32" i="3"/>
  <c r="H32" i="3"/>
  <c r="I32" i="3"/>
  <c r="F32" i="3"/>
  <c r="E32" i="3"/>
  <c r="D32" i="3"/>
  <c r="V95" i="3"/>
  <c r="Q95" i="3"/>
  <c r="P95" i="3"/>
  <c r="G95" i="3"/>
  <c r="E95" i="3"/>
  <c r="D95" i="3"/>
  <c r="F95" i="3"/>
  <c r="H95" i="3"/>
  <c r="I95" i="3"/>
  <c r="V96" i="3"/>
  <c r="Q96" i="3"/>
  <c r="P96" i="3"/>
  <c r="G96" i="3"/>
  <c r="H96" i="3"/>
  <c r="E96" i="3"/>
  <c r="I96" i="3"/>
  <c r="D96" i="3"/>
  <c r="F96" i="3"/>
  <c r="V83" i="3"/>
  <c r="Q83" i="3"/>
  <c r="P83" i="3"/>
  <c r="G83" i="3"/>
  <c r="I83" i="3"/>
  <c r="F83" i="3"/>
  <c r="E83" i="3"/>
  <c r="D83" i="3"/>
  <c r="H83" i="3"/>
  <c r="V51" i="3"/>
  <c r="Q51" i="3"/>
  <c r="P51" i="3"/>
  <c r="G51" i="3"/>
  <c r="H51" i="3"/>
  <c r="E51" i="3"/>
  <c r="F51" i="3"/>
  <c r="D51" i="3"/>
  <c r="I51" i="3"/>
  <c r="V22" i="3"/>
  <c r="Q22" i="3"/>
  <c r="P22" i="3"/>
  <c r="G22" i="3"/>
  <c r="H22" i="3"/>
  <c r="E22" i="3"/>
  <c r="I22" i="3"/>
  <c r="D22" i="3"/>
  <c r="F22" i="3"/>
  <c r="M22" i="3"/>
  <c r="N37" i="3"/>
  <c r="N91" i="3"/>
  <c r="N74" i="3"/>
  <c r="N10" i="3"/>
  <c r="N3" i="3"/>
  <c r="N33" i="3"/>
  <c r="N121" i="3"/>
  <c r="N18" i="3"/>
  <c r="R53" i="3"/>
  <c r="R78" i="3"/>
  <c r="R66" i="3"/>
  <c r="R51" i="3"/>
  <c r="R108" i="3"/>
  <c r="R21" i="3"/>
  <c r="R25" i="3"/>
  <c r="R29" i="3"/>
  <c r="S69" i="3"/>
  <c r="S97" i="3"/>
  <c r="S122" i="3"/>
  <c r="S57" i="3"/>
  <c r="S26" i="3"/>
  <c r="S8" i="3"/>
  <c r="S54" i="3"/>
  <c r="T86" i="3"/>
  <c r="T28" i="3"/>
  <c r="T56" i="3"/>
  <c r="T102" i="3"/>
  <c r="T42" i="3"/>
  <c r="T39" i="3"/>
  <c r="J44" i="3"/>
  <c r="J27" i="3"/>
  <c r="J110" i="3"/>
  <c r="J75" i="3"/>
  <c r="J34" i="3"/>
  <c r="J30" i="3"/>
  <c r="J52" i="3"/>
  <c r="J77" i="3"/>
  <c r="J90" i="3"/>
  <c r="K53" i="3"/>
  <c r="K78" i="3"/>
  <c r="K66" i="3"/>
  <c r="K51" i="3"/>
  <c r="K108" i="3"/>
  <c r="K21" i="3"/>
  <c r="K25" i="3"/>
  <c r="K29" i="3"/>
  <c r="L69" i="3"/>
  <c r="L97" i="3"/>
  <c r="L122" i="3"/>
  <c r="L57" i="3"/>
  <c r="L26" i="3"/>
  <c r="L8" i="3"/>
  <c r="L54" i="3"/>
  <c r="M86" i="3"/>
  <c r="M28" i="3"/>
  <c r="M102" i="3"/>
  <c r="M42" i="3"/>
  <c r="M39" i="3"/>
  <c r="N104" i="3"/>
  <c r="N44" i="3"/>
  <c r="N83" i="3"/>
  <c r="N27" i="3"/>
  <c r="N110" i="3"/>
  <c r="N75" i="3"/>
  <c r="N34" i="3"/>
  <c r="N30" i="3"/>
  <c r="N52" i="3"/>
  <c r="N60" i="3"/>
  <c r="N77" i="3"/>
  <c r="N90" i="3"/>
  <c r="C69" i="3"/>
  <c r="AR228" i="2"/>
  <c r="C97" i="3"/>
  <c r="AR736" i="2"/>
  <c r="C122" i="3"/>
  <c r="C57" i="3"/>
  <c r="C26" i="3"/>
  <c r="C8" i="3"/>
  <c r="AR315" i="2"/>
  <c r="C17" i="3"/>
  <c r="C54" i="3"/>
  <c r="L85" i="3"/>
  <c r="M6" i="3"/>
  <c r="M96" i="3"/>
  <c r="N94" i="3"/>
  <c r="C20" i="3"/>
  <c r="C85" i="3"/>
  <c r="C101" i="3"/>
  <c r="C22" i="3"/>
  <c r="R98" i="3"/>
  <c r="R113" i="3"/>
  <c r="S20" i="3"/>
  <c r="S85" i="3"/>
  <c r="S101" i="3"/>
  <c r="S22" i="3"/>
  <c r="T6" i="3"/>
  <c r="T35" i="3"/>
  <c r="T95" i="3"/>
  <c r="T96" i="3"/>
  <c r="T10" i="3"/>
  <c r="T33" i="3"/>
  <c r="T18" i="3"/>
  <c r="T4" i="3"/>
  <c r="J58" i="3"/>
  <c r="J61" i="3"/>
  <c r="J24" i="3"/>
  <c r="J94" i="3"/>
  <c r="J109" i="3"/>
  <c r="J114" i="3"/>
  <c r="K98" i="3"/>
  <c r="K113" i="3"/>
  <c r="L20" i="3"/>
  <c r="R111" i="3"/>
  <c r="R36" i="3"/>
  <c r="R103" i="3"/>
  <c r="R112" i="3"/>
  <c r="R48" i="3"/>
  <c r="R81" i="3"/>
  <c r="R55" i="3"/>
  <c r="R73" i="3"/>
  <c r="S2" i="3"/>
  <c r="S84" i="3"/>
  <c r="S19" i="3"/>
  <c r="S71" i="3"/>
  <c r="S38" i="3"/>
  <c r="S79" i="3"/>
  <c r="S46" i="3"/>
  <c r="S76" i="3"/>
  <c r="S67" i="3"/>
  <c r="S49" i="3"/>
  <c r="T50" i="3"/>
  <c r="T68" i="3"/>
  <c r="T40" i="3"/>
  <c r="T107" i="3"/>
  <c r="T70" i="3"/>
  <c r="T32" i="3"/>
  <c r="T72" i="3"/>
  <c r="T87" i="3"/>
  <c r="T89" i="3"/>
  <c r="J88" i="3"/>
  <c r="J47" i="3"/>
  <c r="J116" i="3"/>
  <c r="K111" i="3"/>
  <c r="K36" i="3"/>
  <c r="K103" i="3"/>
  <c r="K112" i="3"/>
  <c r="K48" i="3"/>
  <c r="K55" i="3"/>
  <c r="K73" i="3"/>
  <c r="L2" i="3"/>
  <c r="L84" i="3"/>
  <c r="L19" i="3"/>
  <c r="L71" i="3"/>
  <c r="M40" i="3"/>
  <c r="C84" i="3"/>
  <c r="C19" i="3"/>
  <c r="C71" i="3"/>
  <c r="C38" i="3"/>
  <c r="C79" i="3"/>
  <c r="C46" i="3"/>
  <c r="C76" i="3"/>
  <c r="C67" i="3"/>
  <c r="C99" i="3"/>
  <c r="R69" i="3"/>
  <c r="R122" i="3"/>
  <c r="R57" i="3"/>
  <c r="R26" i="3"/>
  <c r="R54" i="3"/>
  <c r="S86" i="3"/>
  <c r="S28" i="3"/>
  <c r="S102" i="3"/>
  <c r="S42" i="3"/>
  <c r="S39" i="3"/>
  <c r="T44" i="3"/>
  <c r="T27" i="3"/>
  <c r="T110" i="3"/>
  <c r="T75" i="3"/>
  <c r="T34" i="3"/>
  <c r="T30" i="3"/>
  <c r="T52" i="3"/>
  <c r="T77" i="3"/>
  <c r="T90" i="3"/>
  <c r="J53" i="3"/>
  <c r="J78" i="3"/>
  <c r="J66" i="3"/>
  <c r="J51" i="3"/>
  <c r="J108" i="3"/>
  <c r="J21" i="3"/>
  <c r="J25" i="3"/>
  <c r="K69" i="3"/>
  <c r="K122" i="3"/>
  <c r="K57" i="3"/>
  <c r="K26" i="3"/>
  <c r="K54" i="3"/>
  <c r="L86" i="3"/>
  <c r="L28" i="3"/>
  <c r="L102" i="3"/>
  <c r="L42" i="3"/>
  <c r="L39" i="3"/>
  <c r="M44" i="3"/>
  <c r="M27" i="3"/>
  <c r="M110" i="3"/>
  <c r="M75" i="3"/>
  <c r="M34" i="3"/>
  <c r="M30" i="3"/>
  <c r="M52" i="3"/>
  <c r="M77" i="3"/>
  <c r="M90" i="3"/>
  <c r="N53" i="3"/>
  <c r="N78" i="3"/>
  <c r="N66" i="3"/>
  <c r="N51" i="3"/>
  <c r="N108" i="3"/>
  <c r="N21" i="3"/>
  <c r="N117" i="3"/>
  <c r="N25" i="3"/>
  <c r="N29" i="3"/>
  <c r="C86" i="3"/>
  <c r="C102" i="3"/>
  <c r="C42" i="3"/>
  <c r="U50" i="3"/>
  <c r="U111" i="3"/>
  <c r="U68" i="3"/>
  <c r="U103" i="3"/>
  <c r="U70" i="3"/>
  <c r="R20" i="3"/>
  <c r="R85" i="3"/>
  <c r="R101" i="3"/>
  <c r="R22" i="3"/>
  <c r="R92" i="3"/>
  <c r="S37" i="3"/>
  <c r="S6" i="3"/>
  <c r="S35" i="3"/>
  <c r="S95" i="3"/>
  <c r="S96" i="3"/>
  <c r="S10" i="3"/>
  <c r="S115" i="3"/>
  <c r="S3" i="3"/>
  <c r="S33" i="3"/>
  <c r="S4" i="3"/>
  <c r="T80" i="3"/>
  <c r="T93" i="3"/>
  <c r="T58" i="3"/>
  <c r="T31" i="3"/>
  <c r="T24" i="3"/>
  <c r="T94" i="3"/>
  <c r="T109" i="3"/>
  <c r="T114" i="3"/>
  <c r="J41" i="3"/>
  <c r="J98" i="3"/>
  <c r="J113" i="3"/>
  <c r="K20" i="3"/>
  <c r="K85" i="3"/>
  <c r="K101" i="3"/>
  <c r="K22" i="3"/>
  <c r="K92" i="3"/>
  <c r="L37" i="3"/>
  <c r="L35" i="3"/>
  <c r="L95" i="3"/>
  <c r="L10" i="3"/>
  <c r="L115" i="3"/>
  <c r="L3" i="3"/>
  <c r="L33" i="3"/>
  <c r="L4" i="3"/>
  <c r="M80" i="3"/>
  <c r="M93" i="3"/>
  <c r="M58" i="3"/>
  <c r="M31" i="3"/>
  <c r="M24" i="3"/>
  <c r="M94" i="3"/>
  <c r="M109" i="3"/>
  <c r="M114" i="3"/>
  <c r="N41" i="3"/>
  <c r="N7" i="3"/>
  <c r="N98" i="3"/>
  <c r="N113" i="3"/>
  <c r="AR603" i="2"/>
  <c r="C120" i="3"/>
  <c r="AR61" i="2"/>
  <c r="C6" i="3"/>
  <c r="C35" i="3"/>
  <c r="C95" i="3"/>
  <c r="C96" i="3"/>
  <c r="C10" i="3"/>
  <c r="AR418" i="2"/>
  <c r="C115" i="3"/>
  <c r="C3" i="3"/>
  <c r="C33" i="3"/>
  <c r="C45" i="3"/>
  <c r="C4" i="3"/>
  <c r="AR302" i="2"/>
  <c r="AR346" i="2"/>
  <c r="R2" i="3"/>
  <c r="R84" i="3"/>
  <c r="R19" i="3"/>
  <c r="R71" i="3"/>
  <c r="R38" i="3"/>
  <c r="R23" i="3"/>
  <c r="R79" i="3"/>
  <c r="R46" i="3"/>
  <c r="R76" i="3"/>
  <c r="R67" i="3"/>
  <c r="R49" i="3"/>
  <c r="S50" i="3"/>
  <c r="S68" i="3"/>
  <c r="S40" i="3"/>
  <c r="S107" i="3"/>
  <c r="S70" i="3"/>
  <c r="S32" i="3"/>
  <c r="S72" i="3"/>
  <c r="S87" i="3"/>
  <c r="S89" i="3"/>
  <c r="T43" i="3"/>
  <c r="T88" i="3"/>
  <c r="T47" i="3"/>
  <c r="T116" i="3"/>
  <c r="J111" i="3"/>
  <c r="J36" i="3"/>
  <c r="J103" i="3"/>
  <c r="J112" i="3"/>
  <c r="J48" i="3"/>
  <c r="J81" i="3"/>
  <c r="J55" i="3"/>
  <c r="J73" i="3"/>
  <c r="K2" i="3"/>
  <c r="K84" i="3"/>
  <c r="K19" i="3"/>
  <c r="K71" i="3"/>
  <c r="K38" i="3"/>
  <c r="K23" i="3"/>
  <c r="K79" i="3"/>
  <c r="K46" i="3"/>
  <c r="K76" i="3"/>
  <c r="K67" i="3"/>
  <c r="K49" i="3"/>
  <c r="L50" i="3"/>
  <c r="L68" i="3"/>
  <c r="L107" i="3"/>
  <c r="L70" i="3"/>
  <c r="L32" i="3"/>
  <c r="L72" i="3"/>
  <c r="L87" i="3"/>
  <c r="L89" i="3"/>
  <c r="M43" i="3"/>
  <c r="M88" i="3"/>
  <c r="M47" i="3"/>
  <c r="M116" i="3"/>
  <c r="N105" i="3"/>
  <c r="N111" i="3"/>
  <c r="N119" i="3"/>
  <c r="N36" i="3"/>
  <c r="N103" i="3"/>
  <c r="N112" i="3"/>
  <c r="N48" i="3"/>
  <c r="N55" i="3"/>
  <c r="N14" i="3"/>
  <c r="N73" i="3"/>
  <c r="C50" i="3"/>
  <c r="C68" i="3"/>
  <c r="C70" i="3"/>
  <c r="C32" i="3"/>
  <c r="C72" i="3"/>
  <c r="AR365" i="2"/>
  <c r="C87" i="3"/>
  <c r="C89" i="3"/>
  <c r="R86" i="3"/>
  <c r="R28" i="3"/>
  <c r="R56" i="3"/>
  <c r="R102" i="3"/>
  <c r="R42" i="3"/>
  <c r="R39" i="3"/>
  <c r="S44" i="3"/>
  <c r="S83" i="3"/>
  <c r="S27" i="3"/>
  <c r="S110" i="3"/>
  <c r="S75" i="3"/>
  <c r="S34" i="3"/>
  <c r="S30" i="3"/>
  <c r="S52" i="3"/>
  <c r="S77" i="3"/>
  <c r="S90" i="3"/>
  <c r="T53" i="3"/>
  <c r="T78" i="3"/>
  <c r="T66" i="3"/>
  <c r="T51" i="3"/>
  <c r="T108" i="3"/>
  <c r="T21" i="3"/>
  <c r="T25" i="3"/>
  <c r="T29" i="3"/>
  <c r="J69" i="3"/>
  <c r="J97" i="3"/>
  <c r="J122" i="3"/>
  <c r="J57" i="3"/>
  <c r="J26" i="3"/>
  <c r="J8" i="3"/>
  <c r="J54" i="3"/>
  <c r="K86" i="3"/>
  <c r="K56" i="3"/>
  <c r="K102" i="3"/>
  <c r="K42" i="3"/>
  <c r="K39" i="3"/>
  <c r="L44" i="3"/>
  <c r="L83" i="3"/>
  <c r="L27" i="3"/>
  <c r="L110" i="3"/>
  <c r="L75" i="3"/>
  <c r="L34" i="3"/>
  <c r="L30" i="3"/>
  <c r="C83" i="3"/>
  <c r="C27" i="3"/>
  <c r="C34" i="3"/>
  <c r="C30" i="3"/>
  <c r="C77" i="3"/>
  <c r="C2" i="3"/>
  <c r="V9" i="3"/>
  <c r="Q9" i="3"/>
  <c r="G9" i="3"/>
  <c r="V114" i="3"/>
  <c r="Q114" i="3"/>
  <c r="G114" i="3"/>
  <c r="V14" i="3"/>
  <c r="Q14" i="3"/>
  <c r="G14" i="3"/>
  <c r="P14" i="3"/>
  <c r="V52" i="3"/>
  <c r="Q52" i="3"/>
  <c r="G52" i="3"/>
  <c r="P52" i="3"/>
  <c r="V76" i="3"/>
  <c r="Q76" i="3"/>
  <c r="G76" i="3"/>
  <c r="V69" i="3"/>
  <c r="Q69" i="3"/>
  <c r="G69" i="3"/>
  <c r="V68" i="3"/>
  <c r="Q68" i="3"/>
  <c r="G68" i="3"/>
  <c r="P68" i="3"/>
  <c r="V30" i="3"/>
  <c r="Q30" i="3"/>
  <c r="G30" i="3"/>
  <c r="P30" i="3"/>
  <c r="V38" i="3"/>
  <c r="Q38" i="3"/>
  <c r="G38" i="3"/>
  <c r="V25" i="3"/>
  <c r="Q25" i="3"/>
  <c r="G25" i="3"/>
  <c r="C62" i="3"/>
  <c r="D119" i="3"/>
  <c r="D64" i="3"/>
  <c r="D65" i="3"/>
  <c r="D63" i="3"/>
  <c r="D102" i="3"/>
  <c r="D31" i="3"/>
  <c r="D91" i="3"/>
  <c r="D43" i="3"/>
  <c r="D24" i="3"/>
  <c r="D89" i="3"/>
  <c r="E120" i="3"/>
  <c r="E60" i="3"/>
  <c r="E93" i="3"/>
  <c r="E108" i="3"/>
  <c r="E3" i="3"/>
  <c r="E55" i="3"/>
  <c r="E4" i="3"/>
  <c r="F31" i="3"/>
  <c r="P38" i="3"/>
  <c r="V118" i="3"/>
  <c r="Q118" i="3"/>
  <c r="P118" i="3"/>
  <c r="I118" i="3"/>
  <c r="V48" i="3"/>
  <c r="Q48" i="3"/>
  <c r="P48" i="3"/>
  <c r="I48" i="3"/>
  <c r="V107" i="3"/>
  <c r="Q107" i="3"/>
  <c r="P107" i="3"/>
  <c r="I107" i="3"/>
  <c r="V81" i="3"/>
  <c r="Q81" i="3"/>
  <c r="P81" i="3"/>
  <c r="I81" i="3"/>
  <c r="V109" i="3"/>
  <c r="Q109" i="3"/>
  <c r="P109" i="3"/>
  <c r="I109" i="3"/>
  <c r="V49" i="3"/>
  <c r="Q49" i="3"/>
  <c r="P49" i="3"/>
  <c r="F49" i="3"/>
  <c r="I49" i="3"/>
  <c r="V5" i="3"/>
  <c r="Q5" i="3"/>
  <c r="P5" i="3"/>
  <c r="F5" i="3"/>
  <c r="I5" i="3"/>
  <c r="V28" i="3"/>
  <c r="Q28" i="3"/>
  <c r="P28" i="3"/>
  <c r="F28" i="3"/>
  <c r="I28" i="3"/>
  <c r="V75" i="3"/>
  <c r="Q75" i="3"/>
  <c r="P75" i="3"/>
  <c r="F75" i="3"/>
  <c r="I75" i="3"/>
  <c r="V11" i="3"/>
  <c r="Q11" i="3"/>
  <c r="P11" i="3"/>
  <c r="F11" i="3"/>
  <c r="I11" i="3"/>
  <c r="C52" i="3"/>
  <c r="D111" i="3"/>
  <c r="D98" i="3"/>
  <c r="D20" i="3"/>
  <c r="D67" i="3"/>
  <c r="D106" i="3"/>
  <c r="D10" i="3"/>
  <c r="E119" i="3"/>
  <c r="E63" i="3"/>
  <c r="E91" i="3"/>
  <c r="E43" i="3"/>
  <c r="E24" i="3"/>
  <c r="E89" i="3"/>
  <c r="F120" i="3"/>
  <c r="F60" i="3"/>
  <c r="F108" i="3"/>
  <c r="F3" i="3"/>
  <c r="F24" i="3"/>
  <c r="G23" i="3"/>
  <c r="H69" i="3"/>
  <c r="V122" i="3"/>
  <c r="P122" i="3"/>
  <c r="Q122" i="3"/>
  <c r="V117" i="3"/>
  <c r="P117" i="3"/>
  <c r="Q117" i="3"/>
  <c r="V113" i="3"/>
  <c r="P113" i="3"/>
  <c r="Q113" i="3"/>
  <c r="V53" i="3"/>
  <c r="P53" i="3"/>
  <c r="V77" i="3"/>
  <c r="P77" i="3"/>
  <c r="Q77" i="3"/>
  <c r="V21" i="3"/>
  <c r="P21" i="3"/>
  <c r="Q21" i="3"/>
  <c r="F21" i="3"/>
  <c r="V54" i="3"/>
  <c r="P54" i="3"/>
  <c r="Q54" i="3"/>
  <c r="F54" i="3"/>
  <c r="V90" i="3"/>
  <c r="P90" i="3"/>
  <c r="Q90" i="3"/>
  <c r="F90" i="3"/>
  <c r="V29" i="3"/>
  <c r="P29" i="3"/>
  <c r="F29" i="3"/>
  <c r="V61" i="3"/>
  <c r="P61" i="3"/>
  <c r="Q61" i="3"/>
  <c r="F61" i="3"/>
  <c r="V19" i="3"/>
  <c r="P19" i="3"/>
  <c r="Q19" i="3"/>
  <c r="F19" i="3"/>
  <c r="E118" i="3"/>
  <c r="E48" i="3"/>
  <c r="E107" i="3"/>
  <c r="E81" i="3"/>
  <c r="E109" i="3"/>
  <c r="E49" i="3"/>
  <c r="E5" i="3"/>
  <c r="E28" i="3"/>
  <c r="E75" i="3"/>
  <c r="E11" i="3"/>
  <c r="F9" i="3"/>
  <c r="F114" i="3"/>
  <c r="F14" i="3"/>
  <c r="F52" i="3"/>
  <c r="F76" i="3"/>
  <c r="G48" i="3"/>
  <c r="G109" i="3"/>
  <c r="G28" i="3"/>
  <c r="G11" i="3"/>
  <c r="H114" i="3"/>
  <c r="H81" i="3"/>
  <c r="H54" i="3"/>
  <c r="H38" i="3"/>
  <c r="Q53" i="3"/>
  <c r="L101" i="3"/>
  <c r="L22" i="3"/>
  <c r="L92" i="3"/>
  <c r="M37" i="3"/>
  <c r="M35" i="3"/>
  <c r="M91" i="3"/>
  <c r="M95" i="3"/>
  <c r="M74" i="3"/>
  <c r="M10" i="3"/>
  <c r="M3" i="3"/>
  <c r="M99" i="3"/>
  <c r="M33" i="3"/>
  <c r="M45" i="3"/>
  <c r="M5" i="3"/>
  <c r="M18" i="3"/>
  <c r="M4" i="3"/>
  <c r="N100" i="3"/>
  <c r="N80" i="3"/>
  <c r="N93" i="3"/>
  <c r="N58" i="3"/>
  <c r="N106" i="3"/>
  <c r="N31" i="3"/>
  <c r="N61" i="3"/>
  <c r="N24" i="3"/>
  <c r="N64" i="3"/>
  <c r="N109" i="3"/>
  <c r="N114" i="3"/>
  <c r="N65" i="3"/>
  <c r="V105" i="3"/>
  <c r="Q105" i="3"/>
  <c r="P105" i="3"/>
  <c r="I105" i="3"/>
  <c r="Q104" i="3"/>
  <c r="V104" i="3"/>
  <c r="I104" i="3"/>
  <c r="V45" i="3"/>
  <c r="Q45" i="3"/>
  <c r="P45" i="3"/>
  <c r="I45" i="3"/>
  <c r="V79" i="3"/>
  <c r="Q79" i="3"/>
  <c r="P79" i="3"/>
  <c r="I79" i="3"/>
  <c r="Q15" i="3"/>
  <c r="P15" i="3"/>
  <c r="V15" i="3"/>
  <c r="I15" i="3"/>
  <c r="V7" i="3"/>
  <c r="Q7" i="3"/>
  <c r="I7" i="3"/>
  <c r="V92" i="3"/>
  <c r="Q92" i="3"/>
  <c r="P92" i="3"/>
  <c r="I92" i="3"/>
  <c r="V58" i="3"/>
  <c r="Q58" i="3"/>
  <c r="P58" i="3"/>
  <c r="I58" i="3"/>
  <c r="V101" i="3"/>
  <c r="Q101" i="3"/>
  <c r="P101" i="3"/>
  <c r="I101" i="3"/>
  <c r="V23" i="3"/>
  <c r="Q23" i="3"/>
  <c r="I23" i="3"/>
  <c r="C90" i="3"/>
  <c r="F118" i="3"/>
  <c r="F48" i="3"/>
  <c r="F107" i="3"/>
  <c r="F81" i="3"/>
  <c r="F109" i="3"/>
  <c r="F92" i="3"/>
  <c r="G55" i="3"/>
  <c r="H48" i="3"/>
  <c r="H92" i="3"/>
  <c r="H75" i="3"/>
  <c r="Q98" i="3"/>
  <c r="L38" i="3"/>
  <c r="L79" i="3"/>
  <c r="L46" i="3"/>
  <c r="L76" i="3"/>
  <c r="L49" i="3"/>
  <c r="M50" i="3"/>
  <c r="M68" i="3"/>
  <c r="M107" i="3"/>
  <c r="M70" i="3"/>
  <c r="M32" i="3"/>
  <c r="M72" i="3"/>
  <c r="M87" i="3"/>
  <c r="M89" i="3"/>
  <c r="N43" i="3"/>
  <c r="N88" i="3"/>
  <c r="N47" i="3"/>
  <c r="V121" i="3"/>
  <c r="Q121" i="3"/>
  <c r="P121" i="3"/>
  <c r="I121" i="3"/>
  <c r="H121" i="3"/>
  <c r="V115" i="3"/>
  <c r="Q115" i="3"/>
  <c r="P115" i="3"/>
  <c r="I115" i="3"/>
  <c r="H115" i="3"/>
  <c r="V103" i="3"/>
  <c r="Q103" i="3"/>
  <c r="P103" i="3"/>
  <c r="I103" i="3"/>
  <c r="H103" i="3"/>
  <c r="V97" i="3"/>
  <c r="Q97" i="3"/>
  <c r="P97" i="3"/>
  <c r="I97" i="3"/>
  <c r="H97" i="3"/>
  <c r="V8" i="3"/>
  <c r="Q8" i="3"/>
  <c r="P8" i="3"/>
  <c r="I8" i="3"/>
  <c r="H8" i="3"/>
  <c r="V70" i="3"/>
  <c r="Q70" i="3"/>
  <c r="P70" i="3"/>
  <c r="I70" i="3"/>
  <c r="H70" i="3"/>
  <c r="V78" i="3"/>
  <c r="Q78" i="3"/>
  <c r="P78" i="3"/>
  <c r="I78" i="3"/>
  <c r="H78" i="3"/>
  <c r="V82" i="3"/>
  <c r="Q82" i="3"/>
  <c r="P82" i="3"/>
  <c r="I82" i="3"/>
  <c r="H82" i="3"/>
  <c r="V88" i="3"/>
  <c r="Q88" i="3"/>
  <c r="P88" i="3"/>
  <c r="I88" i="3"/>
  <c r="H88" i="3"/>
  <c r="V71" i="3"/>
  <c r="Q71" i="3"/>
  <c r="P71" i="3"/>
  <c r="I71" i="3"/>
  <c r="H71" i="3"/>
  <c r="C104" i="3"/>
  <c r="C92" i="3"/>
  <c r="D122" i="3"/>
  <c r="D117" i="3"/>
  <c r="D113" i="3"/>
  <c r="D53" i="3"/>
  <c r="D77" i="3"/>
  <c r="D21" i="3"/>
  <c r="D54" i="3"/>
  <c r="D90" i="3"/>
  <c r="D29" i="3"/>
  <c r="D61" i="3"/>
  <c r="D19" i="3"/>
  <c r="F78" i="3"/>
  <c r="F23" i="3"/>
  <c r="G113" i="3"/>
  <c r="G21" i="3"/>
  <c r="G91" i="3"/>
  <c r="G29" i="3"/>
  <c r="G19" i="3"/>
  <c r="H77" i="3"/>
  <c r="H68" i="3"/>
  <c r="I117" i="3"/>
  <c r="I77" i="3"/>
  <c r="I90" i="3"/>
  <c r="I19" i="3"/>
  <c r="P9" i="3"/>
  <c r="U2" i="3"/>
  <c r="U88" i="3"/>
  <c r="U36" i="3"/>
  <c r="U112" i="3"/>
  <c r="U84" i="3"/>
  <c r="U19" i="3"/>
  <c r="U40" i="3"/>
  <c r="U48" i="3"/>
  <c r="U71" i="3"/>
  <c r="U81" i="3"/>
  <c r="U107" i="3"/>
  <c r="U55" i="3"/>
  <c r="U38" i="3"/>
  <c r="U47" i="3"/>
  <c r="U32" i="3"/>
  <c r="U79" i="3"/>
  <c r="U46" i="3"/>
  <c r="U76" i="3"/>
  <c r="U72" i="3"/>
  <c r="U87" i="3"/>
  <c r="U89" i="3"/>
  <c r="U67" i="3"/>
  <c r="U49" i="3"/>
  <c r="U116" i="3"/>
  <c r="U73" i="3"/>
  <c r="V116" i="3"/>
  <c r="Q116" i="3"/>
  <c r="P116" i="3"/>
  <c r="I116" i="3"/>
  <c r="H116" i="3"/>
  <c r="G116" i="3"/>
  <c r="V57" i="3"/>
  <c r="Q57" i="3"/>
  <c r="P57" i="3"/>
  <c r="I57" i="3"/>
  <c r="H57" i="3"/>
  <c r="G57" i="3"/>
  <c r="V13" i="3"/>
  <c r="Q13" i="3"/>
  <c r="P13" i="3"/>
  <c r="I13" i="3"/>
  <c r="H13" i="3"/>
  <c r="G13" i="3"/>
  <c r="V34" i="3"/>
  <c r="Q34" i="3"/>
  <c r="P34" i="3"/>
  <c r="I34" i="3"/>
  <c r="H34" i="3"/>
  <c r="G34" i="3"/>
  <c r="V86" i="3"/>
  <c r="Q86" i="3"/>
  <c r="P86" i="3"/>
  <c r="I86" i="3"/>
  <c r="H86" i="3"/>
  <c r="G86" i="3"/>
  <c r="V84" i="3"/>
  <c r="Q84" i="3"/>
  <c r="P84" i="3"/>
  <c r="I84" i="3"/>
  <c r="H84" i="3"/>
  <c r="G84" i="3"/>
  <c r="V94" i="3"/>
  <c r="Q94" i="3"/>
  <c r="P94" i="3"/>
  <c r="I94" i="3"/>
  <c r="H94" i="3"/>
  <c r="G94" i="3"/>
  <c r="V66" i="3"/>
  <c r="Q66" i="3"/>
  <c r="P66" i="3"/>
  <c r="I66" i="3"/>
  <c r="H66" i="3"/>
  <c r="G66" i="3"/>
  <c r="V33" i="3"/>
  <c r="Q33" i="3"/>
  <c r="P33" i="3"/>
  <c r="I33" i="3"/>
  <c r="H33" i="3"/>
  <c r="G33" i="3"/>
  <c r="V46" i="3"/>
  <c r="Q46" i="3"/>
  <c r="P46" i="3"/>
  <c r="I46" i="3"/>
  <c r="H46" i="3"/>
  <c r="G46" i="3"/>
  <c r="F94" i="3"/>
  <c r="G45" i="3"/>
  <c r="G7" i="3"/>
  <c r="G67" i="3"/>
  <c r="G101" i="3"/>
  <c r="H122" i="3"/>
  <c r="H113" i="3"/>
  <c r="H15" i="3"/>
  <c r="H5" i="3"/>
  <c r="H61" i="3"/>
  <c r="I114" i="3"/>
  <c r="I76" i="3"/>
  <c r="I30" i="3"/>
  <c r="P104" i="3"/>
  <c r="V100" i="3"/>
  <c r="Q100" i="3"/>
  <c r="P100" i="3"/>
  <c r="I100" i="3"/>
  <c r="H100" i="3"/>
  <c r="G100" i="3"/>
  <c r="V50" i="3"/>
  <c r="Q50" i="3"/>
  <c r="P50" i="3"/>
  <c r="I50" i="3"/>
  <c r="H50" i="3"/>
  <c r="G50" i="3"/>
  <c r="V80" i="3"/>
  <c r="Q80" i="3"/>
  <c r="P80" i="3"/>
  <c r="I80" i="3"/>
  <c r="H80" i="3"/>
  <c r="G80" i="3"/>
  <c r="V35" i="3"/>
  <c r="Q35" i="3"/>
  <c r="P35" i="3"/>
  <c r="I35" i="3"/>
  <c r="H35" i="3"/>
  <c r="G35" i="3"/>
  <c r="V112" i="3"/>
  <c r="Q112" i="3"/>
  <c r="P112" i="3"/>
  <c r="I112" i="3"/>
  <c r="H112" i="3"/>
  <c r="G112" i="3"/>
  <c r="V42" i="3"/>
  <c r="Q42" i="3"/>
  <c r="P42" i="3"/>
  <c r="I42" i="3"/>
  <c r="H42" i="3"/>
  <c r="G42" i="3"/>
  <c r="F42" i="3"/>
  <c r="V72" i="3"/>
  <c r="Q72" i="3"/>
  <c r="P72" i="3"/>
  <c r="I72" i="3"/>
  <c r="H72" i="3"/>
  <c r="G72" i="3"/>
  <c r="F72" i="3"/>
  <c r="V6" i="3"/>
  <c r="Q6" i="3"/>
  <c r="P6" i="3"/>
  <c r="I6" i="3"/>
  <c r="H6" i="3"/>
  <c r="G6" i="3"/>
  <c r="F6" i="3"/>
  <c r="V27" i="3"/>
  <c r="Q27" i="3"/>
  <c r="P27" i="3"/>
  <c r="I27" i="3"/>
  <c r="H27" i="3"/>
  <c r="G27" i="3"/>
  <c r="F27" i="3"/>
  <c r="V26" i="3"/>
  <c r="Q26" i="3"/>
  <c r="P26" i="3"/>
  <c r="I26" i="3"/>
  <c r="H26" i="3"/>
  <c r="G26" i="3"/>
  <c r="F26" i="3"/>
  <c r="D121" i="3"/>
  <c r="D115" i="3"/>
  <c r="D103" i="3"/>
  <c r="D97" i="3"/>
  <c r="D8" i="3"/>
  <c r="D70" i="3"/>
  <c r="D78" i="3"/>
  <c r="D82" i="3"/>
  <c r="D88" i="3"/>
  <c r="D71" i="3"/>
  <c r="E105" i="3"/>
  <c r="E104" i="3"/>
  <c r="E45" i="3"/>
  <c r="E79" i="3"/>
  <c r="E15" i="3"/>
  <c r="E7" i="3"/>
  <c r="E92" i="3"/>
  <c r="E58" i="3"/>
  <c r="E101" i="3"/>
  <c r="E23" i="3"/>
  <c r="F122" i="3"/>
  <c r="F117" i="3"/>
  <c r="F113" i="3"/>
  <c r="F53" i="3"/>
  <c r="F77" i="3"/>
  <c r="F7" i="3"/>
  <c r="F46" i="3"/>
  <c r="G118" i="3"/>
  <c r="G103" i="3"/>
  <c r="G81" i="3"/>
  <c r="G70" i="3"/>
  <c r="G5" i="3"/>
  <c r="G88" i="3"/>
  <c r="H105" i="3"/>
  <c r="H45" i="3"/>
  <c r="H76" i="3"/>
  <c r="H23" i="3"/>
  <c r="P114" i="3"/>
  <c r="Q29" i="3"/>
  <c r="V120" i="3"/>
  <c r="Q120" i="3"/>
  <c r="P120" i="3"/>
  <c r="I120" i="3"/>
  <c r="Q60" i="3"/>
  <c r="P60" i="3"/>
  <c r="V60" i="3"/>
  <c r="I60" i="3"/>
  <c r="Q93" i="3"/>
  <c r="P93" i="3"/>
  <c r="V93" i="3"/>
  <c r="I93" i="3"/>
  <c r="V108" i="3"/>
  <c r="Q108" i="3"/>
  <c r="P108" i="3"/>
  <c r="I108" i="3"/>
  <c r="H108" i="3"/>
  <c r="Q3" i="3"/>
  <c r="P3" i="3"/>
  <c r="V3" i="3"/>
  <c r="I3" i="3"/>
  <c r="H3" i="3"/>
  <c r="Q12" i="3"/>
  <c r="P12" i="3"/>
  <c r="V12" i="3"/>
  <c r="I12" i="3"/>
  <c r="H12" i="3"/>
  <c r="V55" i="3"/>
  <c r="Q55" i="3"/>
  <c r="P55" i="3"/>
  <c r="I55" i="3"/>
  <c r="H55" i="3"/>
  <c r="V4" i="3"/>
  <c r="Q4" i="3"/>
  <c r="P4" i="3"/>
  <c r="I4" i="3"/>
  <c r="H4" i="3"/>
  <c r="F4" i="3"/>
  <c r="Q85" i="3"/>
  <c r="P85" i="3"/>
  <c r="V85" i="3"/>
  <c r="I85" i="3"/>
  <c r="H85" i="3"/>
  <c r="G85" i="3"/>
  <c r="F85" i="3"/>
  <c r="Q47" i="3"/>
  <c r="P47" i="3"/>
  <c r="V47" i="3"/>
  <c r="I47" i="3"/>
  <c r="H47" i="3"/>
  <c r="G47" i="3"/>
  <c r="F47" i="3"/>
  <c r="D116" i="3"/>
  <c r="D57" i="3"/>
  <c r="D13" i="3"/>
  <c r="D34" i="3"/>
  <c r="D86" i="3"/>
  <c r="D84" i="3"/>
  <c r="D94" i="3"/>
  <c r="D66" i="3"/>
  <c r="D33" i="3"/>
  <c r="D46" i="3"/>
  <c r="E121" i="3"/>
  <c r="E115" i="3"/>
  <c r="E103" i="3"/>
  <c r="E97" i="3"/>
  <c r="E8" i="3"/>
  <c r="E70" i="3"/>
  <c r="E78" i="3"/>
  <c r="E82" i="3"/>
  <c r="E88" i="3"/>
  <c r="E71" i="3"/>
  <c r="F105" i="3"/>
  <c r="F104" i="3"/>
  <c r="F45" i="3"/>
  <c r="F79" i="3"/>
  <c r="F15" i="3"/>
  <c r="F70" i="3"/>
  <c r="G93" i="3"/>
  <c r="G12" i="3"/>
  <c r="H120" i="3"/>
  <c r="H93" i="3"/>
  <c r="H109" i="3"/>
  <c r="H90" i="3"/>
  <c r="H25" i="3"/>
  <c r="P76" i="3"/>
  <c r="L52" i="3"/>
  <c r="L77" i="3"/>
  <c r="L90" i="3"/>
  <c r="M53" i="3"/>
  <c r="M78" i="3"/>
  <c r="M66" i="3"/>
  <c r="M51" i="3"/>
  <c r="M108" i="3"/>
  <c r="M21" i="3"/>
  <c r="M25" i="3"/>
  <c r="M29" i="3"/>
  <c r="N69" i="3"/>
  <c r="N97" i="3"/>
  <c r="N122" i="3"/>
  <c r="N57" i="3"/>
  <c r="N26" i="3"/>
  <c r="N8" i="3"/>
  <c r="N17" i="3"/>
  <c r="N12" i="3"/>
  <c r="N54" i="3"/>
  <c r="V119" i="3"/>
  <c r="Q119" i="3"/>
  <c r="P119" i="3"/>
  <c r="I119" i="3"/>
  <c r="H119" i="3"/>
  <c r="V64" i="3"/>
  <c r="Q64" i="3"/>
  <c r="P64" i="3"/>
  <c r="I64" i="3"/>
  <c r="H64" i="3"/>
  <c r="V65" i="3"/>
  <c r="Q65" i="3"/>
  <c r="P65" i="3"/>
  <c r="I65" i="3"/>
  <c r="H65" i="3"/>
  <c r="V63" i="3"/>
  <c r="Q63" i="3"/>
  <c r="P63" i="3"/>
  <c r="I63" i="3"/>
  <c r="H63" i="3"/>
  <c r="V102" i="3"/>
  <c r="Q102" i="3"/>
  <c r="P102" i="3"/>
  <c r="I102" i="3"/>
  <c r="H102" i="3"/>
  <c r="V31" i="3"/>
  <c r="Q31" i="3"/>
  <c r="P31" i="3"/>
  <c r="I31" i="3"/>
  <c r="H31" i="3"/>
  <c r="V91" i="3"/>
  <c r="Q91" i="3"/>
  <c r="P91" i="3"/>
  <c r="I91" i="3"/>
  <c r="H91" i="3"/>
  <c r="V43" i="3"/>
  <c r="Q43" i="3"/>
  <c r="P43" i="3"/>
  <c r="I43" i="3"/>
  <c r="H43" i="3"/>
  <c r="V24" i="3"/>
  <c r="Q24" i="3"/>
  <c r="P24" i="3"/>
  <c r="I24" i="3"/>
  <c r="H24" i="3"/>
  <c r="V89" i="3"/>
  <c r="Q89" i="3"/>
  <c r="P89" i="3"/>
  <c r="I89" i="3"/>
  <c r="H89" i="3"/>
  <c r="D100" i="3"/>
  <c r="D50" i="3"/>
  <c r="D80" i="3"/>
  <c r="D35" i="3"/>
  <c r="D112" i="3"/>
  <c r="D42" i="3"/>
  <c r="D72" i="3"/>
  <c r="D6" i="3"/>
  <c r="D27" i="3"/>
  <c r="D26" i="3"/>
  <c r="E116" i="3"/>
  <c r="E57" i="3"/>
  <c r="E13" i="3"/>
  <c r="E34" i="3"/>
  <c r="E86" i="3"/>
  <c r="E84" i="3"/>
  <c r="E94" i="3"/>
  <c r="E66" i="3"/>
  <c r="E33" i="3"/>
  <c r="E46" i="3"/>
  <c r="F121" i="3"/>
  <c r="F115" i="3"/>
  <c r="F103" i="3"/>
  <c r="F97" i="3"/>
  <c r="F8" i="3"/>
  <c r="F84" i="3"/>
  <c r="F101" i="3"/>
  <c r="G117" i="3"/>
  <c r="G65" i="3"/>
  <c r="G77" i="3"/>
  <c r="G31" i="3"/>
  <c r="G90" i="3"/>
  <c r="G75" i="3"/>
  <c r="H9" i="3"/>
  <c r="H14" i="3"/>
  <c r="H58" i="3"/>
  <c r="H11" i="3"/>
  <c r="I113" i="3"/>
  <c r="I21" i="3"/>
  <c r="I29" i="3"/>
  <c r="N116" i="3"/>
  <c r="P7" i="3"/>
  <c r="U122" i="3"/>
  <c r="U27" i="3"/>
  <c r="U28" i="3"/>
  <c r="U78" i="3"/>
  <c r="U66" i="3"/>
  <c r="U57" i="3"/>
  <c r="U110" i="3"/>
  <c r="U75" i="3"/>
  <c r="U56" i="3"/>
  <c r="U51" i="3"/>
  <c r="U26" i="3"/>
  <c r="U108" i="3"/>
  <c r="U21" i="3"/>
  <c r="U102" i="3"/>
  <c r="U34" i="3"/>
  <c r="U30" i="3"/>
  <c r="U52" i="3"/>
  <c r="U42" i="3"/>
  <c r="U8" i="3"/>
  <c r="U17" i="3"/>
  <c r="U39" i="3"/>
  <c r="U77" i="3"/>
  <c r="U25" i="3"/>
  <c r="U16" i="3"/>
  <c r="U54" i="3"/>
  <c r="U90" i="3"/>
  <c r="U29" i="3"/>
  <c r="V111" i="3"/>
  <c r="P111" i="3"/>
  <c r="H111" i="3"/>
  <c r="Q111" i="3"/>
  <c r="P87" i="3"/>
  <c r="I87" i="3"/>
  <c r="H87" i="3"/>
  <c r="Q87" i="3"/>
  <c r="V87" i="3"/>
  <c r="P59" i="3"/>
  <c r="V59" i="3"/>
  <c r="I59" i="3"/>
  <c r="H59" i="3"/>
  <c r="V98" i="3"/>
  <c r="P98" i="3"/>
  <c r="I98" i="3"/>
  <c r="H98" i="3"/>
  <c r="P62" i="3"/>
  <c r="I62" i="3"/>
  <c r="H62" i="3"/>
  <c r="V62" i="3"/>
  <c r="Q62" i="3"/>
  <c r="P20" i="3"/>
  <c r="V20" i="3"/>
  <c r="I20" i="3"/>
  <c r="H20" i="3"/>
  <c r="Q20" i="3"/>
  <c r="V67" i="3"/>
  <c r="Q67" i="3"/>
  <c r="P67" i="3"/>
  <c r="I67" i="3"/>
  <c r="H67" i="3"/>
  <c r="V106" i="3"/>
  <c r="Q106" i="3"/>
  <c r="P106" i="3"/>
  <c r="I106" i="3"/>
  <c r="H106" i="3"/>
  <c r="Q36" i="3"/>
  <c r="P36" i="3"/>
  <c r="V36" i="3"/>
  <c r="I36" i="3"/>
  <c r="H36" i="3"/>
  <c r="G36" i="3"/>
  <c r="Q10" i="3"/>
  <c r="P10" i="3"/>
  <c r="V10" i="3"/>
  <c r="I10" i="3"/>
  <c r="H10" i="3"/>
  <c r="G10" i="3"/>
  <c r="D120" i="3"/>
  <c r="D60" i="3"/>
  <c r="D93" i="3"/>
  <c r="D108" i="3"/>
  <c r="D3" i="3"/>
  <c r="D12" i="3"/>
  <c r="D55" i="3"/>
  <c r="D4" i="3"/>
  <c r="D85" i="3"/>
  <c r="D47" i="3"/>
  <c r="F116" i="3"/>
  <c r="F57" i="3"/>
  <c r="F13" i="3"/>
  <c r="F34" i="3"/>
  <c r="F86" i="3"/>
  <c r="F12" i="3"/>
  <c r="F68" i="3"/>
  <c r="F88" i="3"/>
  <c r="F25" i="3"/>
  <c r="G104" i="3"/>
  <c r="G59" i="3"/>
  <c r="G15" i="3"/>
  <c r="G20" i="3"/>
  <c r="G58" i="3"/>
  <c r="H118" i="3"/>
  <c r="H107" i="3"/>
  <c r="H21" i="3"/>
  <c r="H30" i="3"/>
  <c r="I14" i="3"/>
  <c r="I69" i="3"/>
  <c r="I38" i="3"/>
  <c r="P69" i="3"/>
  <c r="AR247" i="2"/>
  <c r="AR217" i="2"/>
  <c r="AS730" i="2"/>
  <c r="AS705" i="2"/>
  <c r="AS563" i="2"/>
  <c r="AS718" i="2"/>
  <c r="AS414" i="2"/>
  <c r="AS626" i="2"/>
  <c r="AT672" i="2"/>
  <c r="AT711" i="2"/>
  <c r="AT689" i="2"/>
  <c r="AT470" i="2"/>
  <c r="AS231" i="2"/>
  <c r="AU722" i="2"/>
  <c r="AS155" i="2"/>
  <c r="AR308" i="2"/>
  <c r="AR581" i="2"/>
  <c r="AR457" i="2"/>
  <c r="AS469" i="2"/>
  <c r="AS253" i="2"/>
  <c r="AS332" i="2"/>
  <c r="AS135" i="2"/>
  <c r="AS238" i="2"/>
  <c r="AT604" i="2"/>
  <c r="AT591" i="2"/>
  <c r="AS202" i="2"/>
  <c r="AS140" i="2"/>
  <c r="AS78" i="2"/>
  <c r="AS418" i="2"/>
  <c r="AS688" i="2"/>
  <c r="AS81" i="2"/>
  <c r="AS152" i="2"/>
  <c r="AS433" i="2"/>
  <c r="AT668" i="2"/>
  <c r="AT690" i="2"/>
  <c r="AT619" i="2"/>
  <c r="AT444" i="2"/>
  <c r="AT389" i="2"/>
  <c r="AT386" i="2"/>
  <c r="AT658" i="2"/>
  <c r="AT373" i="2"/>
  <c r="AT242" i="2"/>
  <c r="AT380" i="2"/>
  <c r="AT633" i="2"/>
  <c r="AT571" i="2"/>
  <c r="AT513" i="2"/>
  <c r="AT156" i="2"/>
  <c r="AT723" i="2"/>
  <c r="AT281" i="2"/>
  <c r="AT737" i="2"/>
  <c r="AT504" i="2"/>
  <c r="AT49" i="2"/>
  <c r="AT207" i="2"/>
  <c r="AT326" i="2"/>
  <c r="AT141" i="2"/>
  <c r="AT201" i="2"/>
  <c r="AT528" i="2"/>
  <c r="AT637" i="2"/>
  <c r="AT596" i="2"/>
  <c r="AT569" i="2"/>
  <c r="AT348" i="2"/>
  <c r="AT54" i="2"/>
  <c r="AT292" i="2"/>
  <c r="AT120" i="2"/>
  <c r="AT508" i="2"/>
  <c r="AT172" i="2"/>
  <c r="AT490" i="2"/>
  <c r="AT488" i="2"/>
  <c r="AT236" i="2"/>
  <c r="AT456" i="2"/>
  <c r="AT180" i="2"/>
  <c r="AT452" i="2"/>
  <c r="AT212" i="2"/>
  <c r="AT532" i="2"/>
  <c r="AT313" i="2"/>
  <c r="AT279" i="2"/>
  <c r="AT445" i="2"/>
  <c r="AT436" i="2"/>
  <c r="AT617" i="2"/>
  <c r="AT101" i="2"/>
  <c r="AT664" i="2"/>
  <c r="AT501" i="2"/>
  <c r="AT70" i="2"/>
  <c r="AT728" i="2"/>
  <c r="AT40" i="2"/>
  <c r="AT360" i="2"/>
  <c r="AT437" i="2"/>
  <c r="AT303" i="2"/>
  <c r="AT350" i="2"/>
  <c r="AT339" i="2"/>
  <c r="AT577" i="2"/>
  <c r="AT352" i="2"/>
  <c r="AT323" i="2"/>
  <c r="AT420" i="2"/>
  <c r="AT317" i="2"/>
  <c r="AR314" i="2"/>
  <c r="AR62" i="2"/>
  <c r="AS594" i="2"/>
  <c r="AS127" i="2"/>
  <c r="AS337" i="2"/>
  <c r="AS421" i="2"/>
  <c r="AS149" i="2"/>
  <c r="AS358" i="2"/>
  <c r="AT719" i="2"/>
  <c r="AS697" i="2"/>
  <c r="AS681" i="2"/>
  <c r="AS561" i="2"/>
  <c r="AS77" i="2"/>
  <c r="AS524" i="2"/>
  <c r="AS623" i="2"/>
  <c r="AS582" i="2"/>
  <c r="AS109" i="2"/>
  <c r="AS417" i="2"/>
  <c r="AS178" i="2"/>
  <c r="AS163" i="2"/>
  <c r="AS374" i="2"/>
  <c r="AS610" i="2"/>
  <c r="AT699" i="2"/>
  <c r="AT593" i="2"/>
  <c r="AT566" i="2"/>
  <c r="AT585" i="2"/>
  <c r="AT87" i="2"/>
  <c r="AT325" i="2"/>
  <c r="AT447" i="2"/>
  <c r="AR597" i="2"/>
  <c r="AR475" i="2"/>
  <c r="AR99" i="2"/>
  <c r="AR173" i="2"/>
  <c r="AR567" i="2"/>
  <c r="AR55" i="2"/>
  <c r="AR237" i="2"/>
  <c r="AR122" i="2"/>
  <c r="AR458" i="2"/>
  <c r="AR512" i="2"/>
  <c r="AR35" i="2"/>
  <c r="AR71" i="2"/>
  <c r="AR430" i="2"/>
  <c r="AR371" i="2"/>
  <c r="AR185" i="2"/>
  <c r="AR26" i="2"/>
  <c r="AR230" i="2"/>
  <c r="AR250" i="2"/>
  <c r="AR111" i="2"/>
  <c r="AR224" i="2"/>
  <c r="AR335" i="2"/>
  <c r="AR93" i="2"/>
  <c r="AR196" i="2"/>
  <c r="AR69" i="2"/>
  <c r="AR9" i="2"/>
  <c r="AR448" i="2"/>
  <c r="AR126" i="2"/>
  <c r="AR103" i="2"/>
  <c r="AR511" i="2"/>
  <c r="AR284" i="2"/>
  <c r="AR647" i="2"/>
  <c r="AR254" i="2"/>
  <c r="AR674" i="2"/>
  <c r="AR345" i="2"/>
  <c r="AR251" i="2"/>
  <c r="AR615" i="2"/>
  <c r="AR192" i="2"/>
  <c r="AR557" i="2"/>
  <c r="AR531" i="2"/>
  <c r="AR648" i="2"/>
  <c r="AR677" i="2"/>
  <c r="AU704" i="2"/>
  <c r="AU662" i="2"/>
  <c r="AU699" i="2"/>
  <c r="AU328" i="2"/>
  <c r="AU540" i="2"/>
  <c r="AU322" i="2"/>
  <c r="AU646" i="2"/>
  <c r="AU644" i="2"/>
  <c r="AU701" i="2"/>
  <c r="AU411" i="2"/>
  <c r="AU572" i="2"/>
  <c r="AU593" i="2"/>
  <c r="AU264" i="2"/>
  <c r="AU464" i="2"/>
  <c r="AU625" i="2"/>
  <c r="AU505" i="2"/>
  <c r="AU568" i="2"/>
  <c r="AU413" i="2"/>
  <c r="AU21" i="2"/>
  <c r="AU566" i="2"/>
  <c r="AU275" i="2"/>
  <c r="AU641" i="2"/>
  <c r="AU296" i="2"/>
  <c r="AU47" i="2"/>
  <c r="AU673" i="2"/>
  <c r="AU412" i="2"/>
  <c r="AU170" i="2"/>
  <c r="AU32" i="2"/>
  <c r="AU487" i="2"/>
  <c r="AU585" i="2"/>
  <c r="AU578" i="2"/>
  <c r="AU340" i="2"/>
  <c r="AU189" i="2"/>
  <c r="AU388" i="2"/>
  <c r="AU89" i="2"/>
  <c r="AU381" i="2"/>
  <c r="AU693" i="2"/>
  <c r="AU438" i="2"/>
  <c r="AU401" i="2"/>
  <c r="AU87" i="2"/>
  <c r="AU694" i="2"/>
  <c r="AU731" i="2"/>
  <c r="AU419" i="2"/>
  <c r="AU599" i="2"/>
  <c r="AU33" i="2"/>
  <c r="AU307" i="2"/>
  <c r="AU608" i="2"/>
  <c r="AU498" i="2"/>
  <c r="AU325" i="2"/>
  <c r="AU605" i="2"/>
  <c r="AU27" i="2"/>
  <c r="AU449" i="2"/>
  <c r="AU246" i="2"/>
  <c r="AU590" i="2"/>
  <c r="AU482" i="2"/>
  <c r="AU116" i="2"/>
  <c r="AU376" i="2"/>
  <c r="AU447" i="2"/>
  <c r="AU319" i="2"/>
  <c r="AU471" i="2"/>
  <c r="AU75" i="2"/>
  <c r="AS203" i="2"/>
  <c r="AS133" i="2"/>
  <c r="AS5" i="2"/>
  <c r="AS592" i="2"/>
  <c r="AS283" i="2"/>
  <c r="AT241" i="2"/>
  <c r="AR570" i="2"/>
  <c r="AS372" i="2"/>
  <c r="AS341" i="2"/>
  <c r="AS86" i="2"/>
  <c r="AS169" i="2"/>
  <c r="AS80" i="2"/>
  <c r="AS416" i="2"/>
  <c r="AS84" i="2"/>
  <c r="AS654" i="2"/>
  <c r="AS280" i="2"/>
  <c r="AS429" i="2"/>
  <c r="AS194" i="2"/>
  <c r="AS493" i="2"/>
  <c r="AT328" i="2"/>
  <c r="AT464" i="2"/>
  <c r="AT296" i="2"/>
  <c r="AT189" i="2"/>
  <c r="AT694" i="2"/>
  <c r="AT605" i="2"/>
  <c r="AS476" i="2"/>
  <c r="AS206" i="2"/>
  <c r="AS552" i="2"/>
  <c r="AS628" i="2"/>
  <c r="AS443" i="2"/>
  <c r="AS272" i="2"/>
  <c r="AS73" i="2"/>
  <c r="AT739" i="2"/>
  <c r="AT632" i="2"/>
  <c r="AT117" i="2"/>
  <c r="AT72" i="2"/>
  <c r="AT733" i="2"/>
  <c r="AT199" i="2"/>
  <c r="AT130" i="2"/>
  <c r="AT514" i="2"/>
  <c r="AT526" i="2"/>
  <c r="AT228" i="2"/>
  <c r="AT151" i="2"/>
  <c r="AT383" i="2"/>
  <c r="AT415" i="2"/>
  <c r="AT321" i="2"/>
  <c r="AT583" i="2"/>
  <c r="AT627" i="2"/>
  <c r="AT503" i="2"/>
  <c r="AT308" i="2"/>
  <c r="AT10" i="2"/>
  <c r="AT58" i="2"/>
  <c r="AT301" i="2"/>
  <c r="AT295" i="2"/>
  <c r="AT181" i="2"/>
  <c r="AT598" i="2"/>
  <c r="AT581" i="2"/>
  <c r="AT282" i="2"/>
  <c r="AT675" i="2"/>
  <c r="AT483" i="2"/>
  <c r="AT573" i="2"/>
  <c r="AT379" i="2"/>
  <c r="AT252" i="2"/>
  <c r="AT67" i="2"/>
  <c r="AT408" i="2"/>
  <c r="AT462" i="2"/>
  <c r="AT174" i="2"/>
  <c r="AT555" i="2"/>
  <c r="AT159" i="2"/>
  <c r="AT315" i="2"/>
  <c r="AT696" i="2"/>
  <c r="AT661" i="2"/>
  <c r="AT211" i="2"/>
  <c r="AT287" i="2"/>
  <c r="AT463" i="2"/>
  <c r="AT459" i="2"/>
  <c r="AT390" i="2"/>
  <c r="AT131" i="2"/>
  <c r="AT100" i="2"/>
  <c r="AT550" i="2"/>
  <c r="AT128" i="2"/>
  <c r="AT586" i="2"/>
  <c r="AR364" i="2"/>
  <c r="AR353" i="2"/>
  <c r="AR560" i="2"/>
  <c r="AR604" i="2"/>
  <c r="AR241" i="2"/>
  <c r="AR423" i="2"/>
  <c r="AR24" i="2"/>
  <c r="AR235" i="2"/>
  <c r="AR453" i="2"/>
  <c r="AR595" i="2"/>
  <c r="AR543" i="2"/>
  <c r="AR446" i="2"/>
  <c r="AR63" i="2"/>
  <c r="AR115" i="2"/>
  <c r="AR16" i="2"/>
  <c r="AR15" i="2"/>
  <c r="AR232" i="2"/>
  <c r="AR214" i="2"/>
  <c r="AR22" i="2"/>
  <c r="AR289" i="2"/>
  <c r="AR142" i="2"/>
  <c r="AR601" i="2"/>
  <c r="AR60" i="2"/>
  <c r="AR666" i="2"/>
  <c r="AR518" i="2"/>
  <c r="AR584" i="2"/>
  <c r="AR108" i="2"/>
  <c r="AR138" i="2"/>
  <c r="AR265" i="2"/>
  <c r="AR6" i="2"/>
  <c r="AR435" i="2"/>
  <c r="AR98" i="2"/>
  <c r="AR318" i="2"/>
  <c r="AR533" i="2"/>
  <c r="AR43" i="2"/>
  <c r="AR506" i="2"/>
  <c r="AU739" i="2"/>
  <c r="AU441" i="2"/>
  <c r="AU682" i="2"/>
  <c r="AU632" i="2"/>
  <c r="AU215" i="2"/>
  <c r="AU225" i="2"/>
  <c r="AU117" i="2"/>
  <c r="AU234" i="2"/>
  <c r="AU683" i="2"/>
  <c r="AU72" i="2"/>
  <c r="AU713" i="2"/>
  <c r="AU651" i="2"/>
  <c r="AU733" i="2"/>
  <c r="AU611" i="2"/>
  <c r="AU304" i="2"/>
  <c r="AU199" i="2"/>
  <c r="AU130" i="2"/>
  <c r="AU514" i="2"/>
  <c r="AU526" i="2"/>
  <c r="AU228" i="2"/>
  <c r="AU736" i="2"/>
  <c r="AU198" i="2"/>
  <c r="AU151" i="2"/>
  <c r="AU383" i="2"/>
  <c r="AU415" i="2"/>
  <c r="AU321" i="2"/>
  <c r="AU583" i="2"/>
  <c r="AU627" i="2"/>
  <c r="AU503" i="2"/>
  <c r="AU308" i="2"/>
  <c r="AU10" i="2"/>
  <c r="AU58" i="2"/>
  <c r="AU301" i="2"/>
  <c r="AU295" i="2"/>
  <c r="AU181" i="2"/>
  <c r="AS397" i="2"/>
  <c r="AS377" i="2"/>
  <c r="AS82" i="2"/>
  <c r="AS97" i="2"/>
  <c r="AS342" i="2"/>
  <c r="AS700" i="2"/>
  <c r="AS431" i="2"/>
  <c r="AS221" i="2"/>
  <c r="AS306" i="2"/>
  <c r="AS31" i="2"/>
  <c r="AS4" i="2"/>
  <c r="AS400" i="2"/>
  <c r="AS715" i="2"/>
  <c r="AS262" i="2"/>
  <c r="AS145" i="2"/>
  <c r="AS365" i="2"/>
  <c r="AT722" i="2"/>
  <c r="AT411" i="2"/>
  <c r="AT641" i="2"/>
  <c r="AT340" i="2"/>
  <c r="AT307" i="2"/>
  <c r="AT376" i="2"/>
  <c r="AS717" i="2"/>
  <c r="AS687" i="2"/>
  <c r="AS48" i="2"/>
  <c r="AS18" i="2"/>
  <c r="AS286" i="2"/>
  <c r="AS396" i="2"/>
  <c r="AS188" i="2"/>
  <c r="AT441" i="2"/>
  <c r="AT215" i="2"/>
  <c r="AT234" i="2"/>
  <c r="AT713" i="2"/>
  <c r="AT611" i="2"/>
  <c r="AT736" i="2"/>
  <c r="AS721" i="2"/>
  <c r="AS636" i="2"/>
  <c r="AS496" i="2"/>
  <c r="AS616" i="2"/>
  <c r="AS695" i="2"/>
  <c r="AS635" i="2"/>
  <c r="AS349" i="2"/>
  <c r="AS293" i="2"/>
  <c r="AS271" i="2"/>
  <c r="AS663" i="2"/>
  <c r="AS160" i="2"/>
  <c r="AS114" i="2"/>
  <c r="AS186" i="2"/>
  <c r="AS312" i="2"/>
  <c r="AS684" i="2"/>
  <c r="AS638" i="2"/>
  <c r="AS634" i="2"/>
  <c r="AS190" i="2"/>
  <c r="AS357" i="2"/>
  <c r="AS422" i="2"/>
  <c r="AS333" i="2"/>
  <c r="AS472" i="2"/>
  <c r="AS407" i="2"/>
  <c r="AS375" i="2"/>
  <c r="AS314" i="2"/>
  <c r="AS62" i="2"/>
  <c r="AS263" i="2"/>
  <c r="AS538" i="2"/>
  <c r="AS311" i="2"/>
  <c r="AS359" i="2"/>
  <c r="AS68" i="2"/>
  <c r="AS702" i="2"/>
  <c r="AS548" i="2"/>
  <c r="AS320" i="2"/>
  <c r="AS708" i="2"/>
  <c r="AS541" i="2"/>
  <c r="AS165" i="2"/>
  <c r="AS465" i="2"/>
  <c r="AS52" i="2"/>
  <c r="AS558" i="2"/>
  <c r="AS76" i="2"/>
  <c r="AS300" i="2"/>
  <c r="AS492" i="2"/>
  <c r="AS125" i="2"/>
  <c r="AS523" i="2"/>
  <c r="AS14" i="2"/>
  <c r="AS324" i="2"/>
  <c r="AS25" i="2"/>
  <c r="AS529" i="2"/>
  <c r="AS92" i="2"/>
  <c r="AS517" i="2"/>
  <c r="AS382" i="2"/>
  <c r="AS267" i="2"/>
  <c r="AS161" i="2"/>
  <c r="AS460" i="2"/>
  <c r="AS276" i="2"/>
  <c r="AS363" i="2"/>
  <c r="AS334" i="2"/>
  <c r="AS191" i="2"/>
  <c r="AS260" i="2"/>
  <c r="AS369" i="2"/>
  <c r="AS521" i="2"/>
  <c r="AT729" i="2"/>
  <c r="AT547" i="2"/>
  <c r="AT331" i="2"/>
  <c r="AT716" i="2"/>
  <c r="AT217" i="2"/>
  <c r="AT730" i="2"/>
  <c r="AT499" i="2"/>
  <c r="AR348" i="2"/>
  <c r="AR236" i="2"/>
  <c r="AR279" i="2"/>
  <c r="AR617" i="2"/>
  <c r="AR40" i="2"/>
  <c r="AR303" i="2"/>
  <c r="AR577" i="2"/>
  <c r="AR420" i="2"/>
  <c r="AS450" i="2"/>
  <c r="AS710" i="2"/>
  <c r="AS565" i="2"/>
  <c r="AS299" i="2"/>
  <c r="AS368" i="2"/>
  <c r="AT399" i="2"/>
  <c r="AS489" i="2"/>
  <c r="AS732" i="2"/>
  <c r="AS219" i="2"/>
  <c r="AS74" i="2"/>
  <c r="AS297" i="2"/>
  <c r="AS724" i="2"/>
  <c r="AS680" i="2"/>
  <c r="AS551" i="2"/>
  <c r="AS168" i="2"/>
  <c r="AS104" i="2"/>
  <c r="AS525" i="2"/>
  <c r="AS574" i="2"/>
  <c r="AT701" i="2"/>
  <c r="AT21" i="2"/>
  <c r="AT32" i="2"/>
  <c r="AT438" i="2"/>
  <c r="AT498" i="2"/>
  <c r="AT590" i="2"/>
  <c r="AS656" i="2"/>
  <c r="AS270" i="2"/>
  <c r="AS23" i="2"/>
  <c r="AS537" i="2"/>
  <c r="AS266" i="2"/>
  <c r="AS642" i="2"/>
  <c r="AS481" i="2"/>
  <c r="AT682" i="2"/>
  <c r="AT225" i="2"/>
  <c r="AT683" i="2"/>
  <c r="AT651" i="2"/>
  <c r="AT304" i="2"/>
  <c r="AT198" i="2"/>
  <c r="AS703" i="2"/>
  <c r="AS738" i="2"/>
  <c r="AS510" i="2"/>
  <c r="AS597" i="2"/>
  <c r="AS475" i="2"/>
  <c r="AS679" i="2"/>
  <c r="AS99" i="2"/>
  <c r="AS173" i="2"/>
  <c r="AS622" i="2"/>
  <c r="AS645" i="2"/>
  <c r="AS567" i="2"/>
  <c r="AS410" i="2"/>
  <c r="AS55" i="2"/>
  <c r="AS237" i="2"/>
  <c r="AS122" i="2"/>
  <c r="AS458" i="2"/>
  <c r="AS291" i="2"/>
  <c r="AS735" i="2"/>
  <c r="AS512" i="2"/>
  <c r="AS35" i="2"/>
  <c r="AS671" i="2"/>
  <c r="AS71" i="2"/>
  <c r="AS430" i="2"/>
  <c r="AS371" i="2"/>
  <c r="AS686" i="2"/>
  <c r="AS515" i="2"/>
  <c r="AS185" i="2"/>
  <c r="AS118" i="2"/>
  <c r="AS26" i="2"/>
  <c r="AS230" i="2"/>
  <c r="AS712" i="2"/>
  <c r="AS250" i="2"/>
  <c r="AS111" i="2"/>
  <c r="AS150" i="2"/>
  <c r="AS224" i="2"/>
  <c r="AS335" i="2"/>
  <c r="AS93" i="2"/>
  <c r="AS132" i="2"/>
  <c r="AS196" i="2"/>
  <c r="AS347" i="2"/>
  <c r="AS69" i="2"/>
  <c r="AS9" i="2"/>
  <c r="AS448" i="2"/>
  <c r="AS126" i="2"/>
  <c r="AS103" i="2"/>
  <c r="AS511" i="2"/>
  <c r="AS284" i="2"/>
  <c r="AS480" i="2"/>
  <c r="AS647" i="2"/>
  <c r="AS254" i="2"/>
  <c r="AS674" i="2"/>
  <c r="AS345" i="2"/>
  <c r="AS709" i="2"/>
  <c r="AS251" i="2"/>
  <c r="AS615" i="2"/>
  <c r="AS192" i="2"/>
  <c r="AS153" i="2"/>
  <c r="AS557" i="2"/>
  <c r="AS531" i="2"/>
  <c r="AS648" i="2"/>
  <c r="AS677" i="2"/>
  <c r="AS442" i="2"/>
  <c r="AT698" i="2"/>
  <c r="AT741" i="2"/>
  <c r="AT621" i="2"/>
  <c r="AT385" i="2"/>
  <c r="AT302" i="2"/>
  <c r="AT398" i="2"/>
  <c r="AT685" i="2"/>
  <c r="AT432" i="2"/>
  <c r="AT614" i="2"/>
  <c r="AT294" i="2"/>
  <c r="AT346" i="2"/>
  <c r="AT124" i="2"/>
  <c r="AT706" i="2"/>
  <c r="AT556" i="2"/>
  <c r="AT356" i="2"/>
  <c r="AT507" i="2"/>
  <c r="AT670" i="2"/>
  <c r="AT486" i="2"/>
  <c r="AT17" i="2"/>
  <c r="AT461" i="2"/>
  <c r="AT259" i="2"/>
  <c r="AT546" i="2"/>
  <c r="AT534" i="2"/>
  <c r="AT726" i="2"/>
  <c r="AT539" i="2"/>
  <c r="AT740" i="2"/>
  <c r="AT451" i="2"/>
  <c r="AT136" i="2"/>
  <c r="AT268" i="2"/>
  <c r="AT137" i="2"/>
  <c r="AT589" i="2"/>
  <c r="AT2" i="2"/>
  <c r="AT12" i="2"/>
  <c r="AT455" i="2"/>
  <c r="AT707" i="2"/>
  <c r="AT290" i="2"/>
  <c r="AT367" i="2"/>
  <c r="AT609" i="2"/>
  <c r="AT83" i="2"/>
  <c r="AT392" i="2"/>
  <c r="AT20" i="2"/>
  <c r="AT330" i="2"/>
  <c r="AT13" i="2"/>
  <c r="AT167" i="2"/>
  <c r="AT261" i="2"/>
  <c r="AT440" i="2"/>
  <c r="AT200" i="2"/>
  <c r="AT305" i="2"/>
  <c r="AT554" i="2"/>
  <c r="AT229" i="2"/>
  <c r="AT11" i="2"/>
  <c r="AT162" i="2"/>
  <c r="AT144" i="2"/>
  <c r="AT102" i="2"/>
  <c r="AT182" i="2"/>
  <c r="AT85" i="2"/>
  <c r="AT195" i="2"/>
  <c r="AT112" i="2"/>
  <c r="AT157" i="2"/>
  <c r="AT146" i="2"/>
  <c r="AR170" i="2"/>
  <c r="AR32" i="2"/>
  <c r="AR87" i="2"/>
  <c r="AS629" i="2"/>
  <c r="AS255" i="2"/>
  <c r="AS500" i="2"/>
  <c r="AS428" i="2"/>
  <c r="AS600" i="2"/>
  <c r="AT553" i="2"/>
  <c r="AS327" i="2"/>
  <c r="AS61" i="2"/>
  <c r="AS278" i="2"/>
  <c r="AS277" i="2"/>
  <c r="AS19" i="2"/>
  <c r="AS57" i="2"/>
  <c r="AS520" i="2"/>
  <c r="AS256" i="2"/>
  <c r="AS273" i="2"/>
  <c r="AS527" i="2"/>
  <c r="AS544" i="2"/>
  <c r="AS269" i="2"/>
  <c r="AT646" i="2"/>
  <c r="AT568" i="2"/>
  <c r="AT170" i="2"/>
  <c r="AT381" i="2"/>
  <c r="AT599" i="2"/>
  <c r="AT246" i="2"/>
  <c r="AT75" i="2"/>
  <c r="AS257" i="2"/>
  <c r="AS659" i="2"/>
  <c r="AS158" i="2"/>
  <c r="AS113" i="2"/>
  <c r="AS148" i="2"/>
  <c r="AS44" i="2"/>
  <c r="AS338" i="2"/>
  <c r="AS364" i="2"/>
  <c r="AS241" i="2"/>
  <c r="AS235" i="2"/>
  <c r="AS613" i="2"/>
  <c r="AS591" i="2"/>
  <c r="AS466" i="2"/>
  <c r="AS453" i="2"/>
  <c r="AS692" i="2"/>
  <c r="AS115" i="2"/>
  <c r="AS16" i="2"/>
  <c r="AS678" i="2"/>
  <c r="AS15" i="2"/>
  <c r="AS232" i="2"/>
  <c r="AS214" i="2"/>
  <c r="AS727" i="2"/>
  <c r="AS587" i="2"/>
  <c r="AS22" i="2"/>
  <c r="AS289" i="2"/>
  <c r="AS142" i="2"/>
  <c r="AS601" i="2"/>
  <c r="AS409" i="2"/>
  <c r="AS575" i="2"/>
  <c r="AS691" i="2"/>
  <c r="AS60" i="2"/>
  <c r="AS666" i="2"/>
  <c r="AS518" i="2"/>
  <c r="AS576" i="2"/>
  <c r="AS665" i="2"/>
  <c r="AS584" i="2"/>
  <c r="AS720" i="2"/>
  <c r="AS494" i="2"/>
  <c r="AS108" i="2"/>
  <c r="AS391" i="2"/>
  <c r="AS138" i="2"/>
  <c r="AS485" i="2"/>
  <c r="AS265" i="2"/>
  <c r="AS6" i="2"/>
  <c r="AS631" i="2"/>
  <c r="AS435" i="2"/>
  <c r="AS98" i="2"/>
  <c r="AS318" i="2"/>
  <c r="AS533" i="2"/>
  <c r="AS43" i="2"/>
  <c r="AS506" i="2"/>
  <c r="AT705" i="2"/>
  <c r="AT563" i="2"/>
  <c r="AT718" i="2"/>
  <c r="AT414" i="2"/>
  <c r="AT626" i="2"/>
  <c r="AT594" i="2"/>
  <c r="AT479" i="2"/>
  <c r="AT649" i="2"/>
  <c r="AT203" i="2"/>
  <c r="AT450" i="2"/>
  <c r="AT397" i="2"/>
  <c r="AT171" i="2"/>
  <c r="AT37" i="2"/>
  <c r="AT469" i="2"/>
  <c r="AT38" i="2"/>
  <c r="AT629" i="2"/>
  <c r="AT127" i="2"/>
  <c r="AT549" i="2"/>
  <c r="AT134" i="2"/>
  <c r="AT133" i="2"/>
  <c r="AT710" i="2"/>
  <c r="AT377" i="2"/>
  <c r="AT50" i="2"/>
  <c r="AT640" i="2"/>
  <c r="AT253" i="2"/>
  <c r="AT91" i="2"/>
  <c r="AT255" i="2"/>
  <c r="AT337" i="2"/>
  <c r="AT147" i="2"/>
  <c r="AT607" i="2"/>
  <c r="AT5" i="2"/>
  <c r="AT565" i="2"/>
  <c r="AT82" i="2"/>
  <c r="AT30" i="2"/>
  <c r="AT332" i="2"/>
  <c r="AT210" i="2"/>
  <c r="AT166" i="2"/>
  <c r="AT500" i="2"/>
  <c r="AT421" i="2"/>
  <c r="AT439" i="2"/>
  <c r="AT535" i="2"/>
  <c r="AT592" i="2"/>
  <c r="AT299" i="2"/>
  <c r="AT97" i="2"/>
  <c r="AT522" i="2"/>
  <c r="AT135" i="2"/>
  <c r="AT620" i="2"/>
  <c r="AT428" i="2"/>
  <c r="AT149" i="2"/>
  <c r="AT244" i="2"/>
  <c r="AT336" i="2"/>
  <c r="AT478" i="2"/>
  <c r="AT283" i="2"/>
  <c r="AT368" i="2"/>
  <c r="AT88" i="2"/>
  <c r="AT342" i="2"/>
  <c r="AT468" i="2"/>
  <c r="AT238" i="2"/>
  <c r="AT600" i="2"/>
  <c r="AT358" i="2"/>
  <c r="AT474" i="2"/>
  <c r="AR428" i="2"/>
  <c r="AS479" i="2"/>
  <c r="AS549" i="2"/>
  <c r="AS147" i="2"/>
  <c r="AS439" i="2"/>
  <c r="AS244" i="2"/>
  <c r="AS474" i="2"/>
  <c r="AT364" i="2"/>
  <c r="AS343" i="2"/>
  <c r="AS406" i="2"/>
  <c r="AS530" i="2"/>
  <c r="AS393" i="2"/>
  <c r="AS298" i="2"/>
  <c r="AS725" i="2"/>
  <c r="AS64" i="2"/>
  <c r="AS285" i="2"/>
  <c r="AS177" i="2"/>
  <c r="AS612" i="2"/>
  <c r="AS502" i="2"/>
  <c r="AT644" i="2"/>
  <c r="AT413" i="2"/>
  <c r="AT487" i="2"/>
  <c r="AT401" i="2"/>
  <c r="AT608" i="2"/>
  <c r="AT482" i="2"/>
  <c r="AS425" i="2"/>
  <c r="AS473" i="2"/>
  <c r="AS247" i="2"/>
  <c r="AS495" i="2"/>
  <c r="AS387" i="2"/>
  <c r="AS519" i="2"/>
  <c r="AS143" i="2"/>
  <c r="AS470" i="2"/>
  <c r="AS399" i="2"/>
  <c r="AS24" i="2"/>
  <c r="AS63" i="2"/>
  <c r="AS668" i="2"/>
  <c r="AS690" i="2"/>
  <c r="AS619" i="2"/>
  <c r="AS444" i="2"/>
  <c r="AS389" i="2"/>
  <c r="AS386" i="2"/>
  <c r="AS658" i="2"/>
  <c r="AS373" i="2"/>
  <c r="AS242" i="2"/>
  <c r="AS380" i="2"/>
  <c r="AS633" i="2"/>
  <c r="AS571" i="2"/>
  <c r="AS513" i="2"/>
  <c r="AS156" i="2"/>
  <c r="AS723" i="2"/>
  <c r="AS281" i="2"/>
  <c r="AS737" i="2"/>
  <c r="AS504" i="2"/>
  <c r="AS49" i="2"/>
  <c r="AS207" i="2"/>
  <c r="AS326" i="2"/>
  <c r="AS141" i="2"/>
  <c r="AS201" i="2"/>
  <c r="AS528" i="2"/>
  <c r="AS637" i="2"/>
  <c r="AS596" i="2"/>
  <c r="AS569" i="2"/>
  <c r="AS348" i="2"/>
  <c r="AS54" i="2"/>
  <c r="AS292" i="2"/>
  <c r="AS120" i="2"/>
  <c r="AS508" i="2"/>
  <c r="AS172" i="2"/>
  <c r="AS490" i="2"/>
  <c r="AS488" i="2"/>
  <c r="AS236" i="2"/>
  <c r="AS456" i="2"/>
  <c r="AS180" i="2"/>
  <c r="AS452" i="2"/>
  <c r="AS212" i="2"/>
  <c r="AS532" i="2"/>
  <c r="AS313" i="2"/>
  <c r="AS279" i="2"/>
  <c r="AS445" i="2"/>
  <c r="AS436" i="2"/>
  <c r="AS617" i="2"/>
  <c r="AS101" i="2"/>
  <c r="AS664" i="2"/>
  <c r="AS501" i="2"/>
  <c r="AS70" i="2"/>
  <c r="AS728" i="2"/>
  <c r="AS40" i="2"/>
  <c r="AS360" i="2"/>
  <c r="AS437" i="2"/>
  <c r="AS303" i="2"/>
  <c r="AS350" i="2"/>
  <c r="AS339" i="2"/>
  <c r="AS577" i="2"/>
  <c r="AS352" i="2"/>
  <c r="AS323" i="2"/>
  <c r="AS420" i="2"/>
  <c r="AS317" i="2"/>
  <c r="AT700" i="2"/>
  <c r="AT697" i="2"/>
  <c r="AT384" i="2"/>
  <c r="AT562" i="2"/>
  <c r="AT327" i="2"/>
  <c r="AT243" i="2"/>
  <c r="AT489" i="2"/>
  <c r="AT343" i="2"/>
  <c r="AT110" i="2"/>
  <c r="AT202" i="2"/>
  <c r="AT372" i="2"/>
  <c r="AT431" i="2"/>
  <c r="AT681" i="2"/>
  <c r="AT603" i="2"/>
  <c r="AT657" i="2"/>
  <c r="AT61" i="2"/>
  <c r="AR547" i="2"/>
  <c r="AR331" i="2"/>
  <c r="AR499" i="2"/>
  <c r="AR316" i="2"/>
  <c r="AR559" i="2"/>
  <c r="AR119" i="2"/>
  <c r="AR370" i="2"/>
  <c r="AR404" i="2"/>
  <c r="AR34" i="2"/>
  <c r="AR351" i="2"/>
  <c r="AR564" i="2"/>
  <c r="AR3" i="2"/>
  <c r="AR501" i="2"/>
  <c r="AS171" i="2"/>
  <c r="AS50" i="2"/>
  <c r="AS30" i="2"/>
  <c r="AS522" i="2"/>
  <c r="AS88" i="2"/>
  <c r="AS384" i="2"/>
  <c r="AS603" i="2"/>
  <c r="AS588" i="2"/>
  <c r="AS105" i="2"/>
  <c r="AS213" i="2"/>
  <c r="AS218" i="2"/>
  <c r="AS602" i="2"/>
  <c r="AS676" i="2"/>
  <c r="AS545" i="2"/>
  <c r="AS714" i="2"/>
  <c r="AS90" i="2"/>
  <c r="AT704" i="2"/>
  <c r="AT572" i="2"/>
  <c r="AT275" i="2"/>
  <c r="AT578" i="2"/>
  <c r="AT33" i="2"/>
  <c r="AT116" i="2"/>
  <c r="AS643" i="2"/>
  <c r="AS233" i="2"/>
  <c r="AS29" i="2"/>
  <c r="AS59" i="2"/>
  <c r="AS220" i="2"/>
  <c r="AS395" i="2"/>
  <c r="AS183" i="2"/>
  <c r="AS689" i="2"/>
  <c r="AS604" i="2"/>
  <c r="AS477" i="2"/>
  <c r="AS94" i="2"/>
  <c r="AS722" i="2"/>
  <c r="AS704" i="2"/>
  <c r="AS662" i="2"/>
  <c r="AS699" i="2"/>
  <c r="AS328" i="2"/>
  <c r="AS540" i="2"/>
  <c r="AS322" i="2"/>
  <c r="AS646" i="2"/>
  <c r="AS644" i="2"/>
  <c r="AS701" i="2"/>
  <c r="AV701" i="2" s="1"/>
  <c r="AS411" i="2"/>
  <c r="AS572" i="2"/>
  <c r="AS593" i="2"/>
  <c r="AS264" i="2"/>
  <c r="AS464" i="2"/>
  <c r="AS625" i="2"/>
  <c r="AS505" i="2"/>
  <c r="AS568" i="2"/>
  <c r="AS413" i="2"/>
  <c r="AS21" i="2"/>
  <c r="AS566" i="2"/>
  <c r="AS275" i="2"/>
  <c r="AV275" i="2" s="1"/>
  <c r="AS641" i="2"/>
  <c r="AS296" i="2"/>
  <c r="AS47" i="2"/>
  <c r="AS673" i="2"/>
  <c r="AS412" i="2"/>
  <c r="AS170" i="2"/>
  <c r="AS32" i="2"/>
  <c r="AS487" i="2"/>
  <c r="AV487" i="2" s="1"/>
  <c r="AS585" i="2"/>
  <c r="AS578" i="2"/>
  <c r="AS340" i="2"/>
  <c r="AS189" i="2"/>
  <c r="AS388" i="2"/>
  <c r="AS89" i="2"/>
  <c r="AS381" i="2"/>
  <c r="AS693" i="2"/>
  <c r="AS438" i="2"/>
  <c r="AS401" i="2"/>
  <c r="AS87" i="2"/>
  <c r="AS694" i="2"/>
  <c r="AS731" i="2"/>
  <c r="AS419" i="2"/>
  <c r="AS599" i="2"/>
  <c r="AS33" i="2"/>
  <c r="AS307" i="2"/>
  <c r="AS608" i="2"/>
  <c r="AS498" i="2"/>
  <c r="AS325" i="2"/>
  <c r="AS605" i="2"/>
  <c r="AV605" i="2" s="1"/>
  <c r="AS27" i="2"/>
  <c r="AS449" i="2"/>
  <c r="AS246" i="2"/>
  <c r="AS590" i="2"/>
  <c r="AS482" i="2"/>
  <c r="AV482" i="2" s="1"/>
  <c r="AS116" i="2"/>
  <c r="AS376" i="2"/>
  <c r="AS447" i="2"/>
  <c r="AS319" i="2"/>
  <c r="AS471" i="2"/>
  <c r="AS75" i="2"/>
  <c r="AT724" i="2"/>
  <c r="AT582" i="2"/>
  <c r="AT416" i="2"/>
  <c r="AT579" i="2"/>
  <c r="AT209" i="2"/>
  <c r="AT520" i="2"/>
  <c r="AT602" i="2"/>
  <c r="AT400" i="2"/>
  <c r="AT725" i="2"/>
  <c r="AT680" i="2"/>
  <c r="AT734" i="2"/>
  <c r="AT109" i="2"/>
  <c r="AT84" i="2"/>
  <c r="AT129" i="2"/>
  <c r="AT378" i="2"/>
  <c r="AT256" i="2"/>
  <c r="AT64" i="2"/>
  <c r="AT551" i="2"/>
  <c r="AR385" i="2"/>
  <c r="AR398" i="2"/>
  <c r="AR294" i="2"/>
  <c r="AR124" i="2"/>
  <c r="AR17" i="2"/>
  <c r="AR461" i="2"/>
  <c r="AR2" i="2"/>
  <c r="AR609" i="2"/>
  <c r="AS649" i="2"/>
  <c r="AS134" i="2"/>
  <c r="AS607" i="2"/>
  <c r="AS535" i="2"/>
  <c r="AS336" i="2"/>
  <c r="AT353" i="2"/>
  <c r="AS562" i="2"/>
  <c r="AS657" i="2"/>
  <c r="AS329" i="2"/>
  <c r="AS516" i="2"/>
  <c r="AS258" i="2"/>
  <c r="AS405" i="2"/>
  <c r="AS209" i="2"/>
  <c r="AS378" i="2"/>
  <c r="AS310" i="2"/>
  <c r="AS139" i="2"/>
  <c r="AS652" i="2"/>
  <c r="AS216" i="2"/>
  <c r="AT322" i="2"/>
  <c r="AT505" i="2"/>
  <c r="AT412" i="2"/>
  <c r="AT89" i="2"/>
  <c r="AT419" i="2"/>
  <c r="AT449" i="2"/>
  <c r="AT471" i="2"/>
  <c r="AS536" i="2"/>
  <c r="AS484" i="2"/>
  <c r="AS570" i="2"/>
  <c r="AS660" i="2"/>
  <c r="AS51" i="2"/>
  <c r="AS580" i="2"/>
  <c r="AS53" i="2"/>
  <c r="AS711" i="2"/>
  <c r="AS560" i="2"/>
  <c r="AS423" i="2"/>
  <c r="AS446" i="2"/>
  <c r="AS739" i="2"/>
  <c r="AS441" i="2"/>
  <c r="AS682" i="2"/>
  <c r="AS632" i="2"/>
  <c r="AS215" i="2"/>
  <c r="AS225" i="2"/>
  <c r="AS117" i="2"/>
  <c r="AS234" i="2"/>
  <c r="AS683" i="2"/>
  <c r="AS72" i="2"/>
  <c r="AS713" i="2"/>
  <c r="AS651" i="2"/>
  <c r="AS733" i="2"/>
  <c r="AS611" i="2"/>
  <c r="AS304" i="2"/>
  <c r="AS199" i="2"/>
  <c r="AV199" i="2" s="1"/>
  <c r="AS130" i="2"/>
  <c r="AV130" i="2" s="1"/>
  <c r="AS514" i="2"/>
  <c r="AS526" i="2"/>
  <c r="AV526" i="2" s="1"/>
  <c r="AS228" i="2"/>
  <c r="AS736" i="2"/>
  <c r="AS198" i="2"/>
  <c r="AS151" i="2"/>
  <c r="AS383" i="2"/>
  <c r="AS415" i="2"/>
  <c r="AS321" i="2"/>
  <c r="AS583" i="2"/>
  <c r="AV583" i="2" s="1"/>
  <c r="AS627" i="2"/>
  <c r="AV627" i="2" s="1"/>
  <c r="AS503" i="2"/>
  <c r="AV503" i="2" s="1"/>
  <c r="AS308" i="2"/>
  <c r="AS10" i="2"/>
  <c r="AS58" i="2"/>
  <c r="AS301" i="2"/>
  <c r="AS295" i="2"/>
  <c r="AV295" i="2" s="1"/>
  <c r="AS181" i="2"/>
  <c r="AS598" i="2"/>
  <c r="AS581" i="2"/>
  <c r="AS282" i="2"/>
  <c r="AS675" i="2"/>
  <c r="AS483" i="2"/>
  <c r="AS573" i="2"/>
  <c r="AS379" i="2"/>
  <c r="AS252" i="2"/>
  <c r="AS67" i="2"/>
  <c r="AS408" i="2"/>
  <c r="AS462" i="2"/>
  <c r="AS174" i="2"/>
  <c r="AS555" i="2"/>
  <c r="AS159" i="2"/>
  <c r="AS315" i="2"/>
  <c r="AS696" i="2"/>
  <c r="AS661" i="2"/>
  <c r="AS211" i="2"/>
  <c r="AS287" i="2"/>
  <c r="AS463" i="2"/>
  <c r="AS459" i="2"/>
  <c r="AS390" i="2"/>
  <c r="AS131" i="2"/>
  <c r="AS100" i="2"/>
  <c r="AS550" i="2"/>
  <c r="AS128" i="2"/>
  <c r="AS586" i="2"/>
  <c r="AT717" i="2"/>
  <c r="AT643" i="2"/>
  <c r="AT669" i="2"/>
  <c r="AT656" i="2"/>
  <c r="AT476" i="2"/>
  <c r="AT536" i="2"/>
  <c r="AT425" i="2"/>
  <c r="AT257" i="2"/>
  <c r="AT742" i="2"/>
  <c r="AT687" i="2"/>
  <c r="AT233" i="2"/>
  <c r="AT187" i="2"/>
  <c r="AT270" i="2"/>
  <c r="AT206" i="2"/>
  <c r="AT473" i="2"/>
  <c r="AT484" i="2"/>
  <c r="AT659" i="2"/>
  <c r="AT509" i="2"/>
  <c r="AT48" i="2"/>
  <c r="AT23" i="2"/>
  <c r="AT542" i="2"/>
  <c r="AT29" i="2"/>
  <c r="AT552" i="2"/>
  <c r="AT247" i="2"/>
  <c r="AT570" i="2"/>
  <c r="AT158" i="2"/>
  <c r="AT65" i="2"/>
  <c r="AT18" i="2"/>
  <c r="AT537" i="2"/>
  <c r="AT59" i="2"/>
  <c r="AT628" i="2"/>
  <c r="AT495" i="2"/>
  <c r="AT660" i="2"/>
  <c r="AT113" i="2"/>
  <c r="AT123" i="2"/>
  <c r="AT355" i="2"/>
  <c r="AT286" i="2"/>
  <c r="AT266" i="2"/>
  <c r="AR133" i="2"/>
  <c r="AR82" i="2"/>
  <c r="AR421" i="2"/>
  <c r="AR336" i="2"/>
  <c r="AR358" i="2"/>
  <c r="AS37" i="2"/>
  <c r="AS640" i="2"/>
  <c r="AS166" i="2"/>
  <c r="AS478" i="2"/>
  <c r="AS243" i="2"/>
  <c r="AS288" i="2"/>
  <c r="AS454" i="2"/>
  <c r="AS734" i="2"/>
  <c r="AS426" i="2"/>
  <c r="AS344" i="2"/>
  <c r="AS227" i="2"/>
  <c r="AS491" i="2"/>
  <c r="AT662" i="2"/>
  <c r="AT264" i="2"/>
  <c r="AT47" i="2"/>
  <c r="AT693" i="2"/>
  <c r="AS669" i="2"/>
  <c r="AS187" i="2"/>
  <c r="AS542" i="2"/>
  <c r="AS123" i="2"/>
  <c r="AS107" i="2"/>
  <c r="AS176" i="2"/>
  <c r="AS553" i="2"/>
  <c r="AS543" i="2"/>
  <c r="AS729" i="2"/>
  <c r="AS547" i="2"/>
  <c r="AS331" i="2"/>
  <c r="AS716" i="2"/>
  <c r="AS217" i="2"/>
  <c r="AS499" i="2"/>
  <c r="AS316" i="2"/>
  <c r="AS559" i="2"/>
  <c r="AS119" i="2"/>
  <c r="AS205" i="2"/>
  <c r="AS639" i="2"/>
  <c r="AS240" i="2"/>
  <c r="AS370" i="2"/>
  <c r="AS404" i="2"/>
  <c r="AS34" i="2"/>
  <c r="AS164" i="2"/>
  <c r="AS351" i="2"/>
  <c r="AS624" i="2"/>
  <c r="AS56" i="2"/>
  <c r="AS42" i="2"/>
  <c r="AS121" i="2"/>
  <c r="AS208" i="2"/>
  <c r="AS274" i="2"/>
  <c r="AS650" i="2"/>
  <c r="AS226" i="2"/>
  <c r="AS36" i="2"/>
  <c r="AS79" i="2"/>
  <c r="AS424" i="2"/>
  <c r="AS457" i="2"/>
  <c r="AS564" i="2"/>
  <c r="AS354" i="2"/>
  <c r="AS28" i="2"/>
  <c r="AS630" i="2"/>
  <c r="AS402" i="2"/>
  <c r="AS249" i="2"/>
  <c r="AS39" i="2"/>
  <c r="AS3" i="2"/>
  <c r="AS394" i="2"/>
  <c r="AS41" i="2"/>
  <c r="AS361" i="2"/>
  <c r="AS175" i="2"/>
  <c r="AS434" i="2"/>
  <c r="AS66" i="2"/>
  <c r="AS197" i="2"/>
  <c r="AS239" i="2"/>
  <c r="AS45" i="2"/>
  <c r="AS655" i="2"/>
  <c r="AS309" i="2"/>
  <c r="AS427" i="2"/>
  <c r="AS223" i="2"/>
  <c r="AS184" i="2"/>
  <c r="AS154" i="2"/>
  <c r="AS95" i="2"/>
  <c r="AS653" i="2"/>
  <c r="AS179" i="2"/>
  <c r="AS222" i="2"/>
  <c r="AS362" i="2"/>
  <c r="AS96" i="2"/>
  <c r="AS497" i="2"/>
  <c r="AS248" i="2"/>
  <c r="AS618" i="2"/>
  <c r="AT721" i="2"/>
  <c r="AT636" i="2"/>
  <c r="AT496" i="2"/>
  <c r="AT616" i="2"/>
  <c r="AT695" i="2"/>
  <c r="AT635" i="2"/>
  <c r="AT349" i="2"/>
  <c r="AT293" i="2"/>
  <c r="AT271" i="2"/>
  <c r="AT663" i="2"/>
  <c r="AT160" i="2"/>
  <c r="AT114" i="2"/>
  <c r="AT186" i="2"/>
  <c r="AT312" i="2"/>
  <c r="AT684" i="2"/>
  <c r="AT638" i="2"/>
  <c r="AT634" i="2"/>
  <c r="AT190" i="2"/>
  <c r="AT357" i="2"/>
  <c r="AT422" i="2"/>
  <c r="AT333" i="2"/>
  <c r="AT472" i="2"/>
  <c r="AT407" i="2"/>
  <c r="AT375" i="2"/>
  <c r="AT314" i="2"/>
  <c r="AT62" i="2"/>
  <c r="AT263" i="2"/>
  <c r="AR341" i="2"/>
  <c r="AR86" i="2"/>
  <c r="AR393" i="2"/>
  <c r="AS38" i="2"/>
  <c r="AS91" i="2"/>
  <c r="AS210" i="2"/>
  <c r="AS620" i="2"/>
  <c r="AS468" i="2"/>
  <c r="AT560" i="2"/>
  <c r="AT423" i="2"/>
  <c r="AS110" i="2"/>
  <c r="AS467" i="2"/>
  <c r="AS46" i="2"/>
  <c r="AS7" i="2"/>
  <c r="AS579" i="2"/>
  <c r="AS129" i="2"/>
  <c r="AS106" i="2"/>
  <c r="AS245" i="2"/>
  <c r="AS403" i="2"/>
  <c r="AS8" i="2"/>
  <c r="AT540" i="2"/>
  <c r="AT625" i="2"/>
  <c r="AT673" i="2"/>
  <c r="AT388" i="2"/>
  <c r="AT731" i="2"/>
  <c r="AT27" i="2"/>
  <c r="AT319" i="2"/>
  <c r="AS742" i="2"/>
  <c r="AS509" i="2"/>
  <c r="AS65" i="2"/>
  <c r="AS355" i="2"/>
  <c r="AS193" i="2"/>
  <c r="AS204" i="2"/>
  <c r="AS366" i="2"/>
  <c r="AS672" i="2"/>
  <c r="AS353" i="2"/>
  <c r="AS719" i="2"/>
  <c r="AS595" i="2"/>
  <c r="AS698" i="2"/>
  <c r="AS741" i="2"/>
  <c r="AS621" i="2"/>
  <c r="AS385" i="2"/>
  <c r="AS302" i="2"/>
  <c r="AS398" i="2"/>
  <c r="AS685" i="2"/>
  <c r="AS432" i="2"/>
  <c r="AS614" i="2"/>
  <c r="AS294" i="2"/>
  <c r="AS346" i="2"/>
  <c r="AS124" i="2"/>
  <c r="AS706" i="2"/>
  <c r="AS556" i="2"/>
  <c r="AS356" i="2"/>
  <c r="AS507" i="2"/>
  <c r="AS670" i="2"/>
  <c r="AS486" i="2"/>
  <c r="AS17" i="2"/>
  <c r="AS461" i="2"/>
  <c r="AS259" i="2"/>
  <c r="AS546" i="2"/>
  <c r="AS534" i="2"/>
  <c r="AS726" i="2"/>
  <c r="AS539" i="2"/>
  <c r="AS740" i="2"/>
  <c r="AS451" i="2"/>
  <c r="AS136" i="2"/>
  <c r="AS268" i="2"/>
  <c r="AS137" i="2"/>
  <c r="AS589" i="2"/>
  <c r="AS2" i="2"/>
  <c r="AS12" i="2"/>
  <c r="AS455" i="2"/>
  <c r="AS707" i="2"/>
  <c r="AS290" i="2"/>
  <c r="AS367" i="2"/>
  <c r="AS609" i="2"/>
  <c r="AS83" i="2"/>
  <c r="AS392" i="2"/>
  <c r="AS20" i="2"/>
  <c r="AS330" i="2"/>
  <c r="AS13" i="2"/>
  <c r="AS167" i="2"/>
  <c r="AS261" i="2"/>
  <c r="AS440" i="2"/>
  <c r="AS200" i="2"/>
  <c r="AS305" i="2"/>
  <c r="AS554" i="2"/>
  <c r="AS229" i="2"/>
  <c r="AS11" i="2"/>
  <c r="AS162" i="2"/>
  <c r="AS144" i="2"/>
  <c r="AS102" i="2"/>
  <c r="AS182" i="2"/>
  <c r="AS85" i="2"/>
  <c r="AS195" i="2"/>
  <c r="AS112" i="2"/>
  <c r="AS157" i="2"/>
  <c r="AS146" i="2"/>
  <c r="AS667" i="2"/>
  <c r="AS606" i="2"/>
  <c r="AT703" i="2"/>
  <c r="AT738" i="2"/>
  <c r="AT510" i="2"/>
  <c r="AT597" i="2"/>
  <c r="AT475" i="2"/>
  <c r="AT679" i="2"/>
  <c r="AT99" i="2"/>
  <c r="AT173" i="2"/>
  <c r="AT622" i="2"/>
  <c r="AT645" i="2"/>
  <c r="AT567" i="2"/>
  <c r="AT410" i="2"/>
  <c r="AT55" i="2"/>
  <c r="AT126" i="2"/>
  <c r="AR245" i="2"/>
  <c r="AR145" i="2"/>
  <c r="AT316" i="2"/>
  <c r="AT559" i="2"/>
  <c r="AT119" i="2"/>
  <c r="AT205" i="2"/>
  <c r="AT639" i="2"/>
  <c r="AT240" i="2"/>
  <c r="AT370" i="2"/>
  <c r="AT404" i="2"/>
  <c r="AT34" i="2"/>
  <c r="AT164" i="2"/>
  <c r="AT351" i="2"/>
  <c r="AT624" i="2"/>
  <c r="AT56" i="2"/>
  <c r="AT42" i="2"/>
  <c r="AT121" i="2"/>
  <c r="AT208" i="2"/>
  <c r="AT274" i="2"/>
  <c r="AT650" i="2"/>
  <c r="AT226" i="2"/>
  <c r="AT36" i="2"/>
  <c r="AT79" i="2"/>
  <c r="AT424" i="2"/>
  <c r="AT457" i="2"/>
  <c r="AT564" i="2"/>
  <c r="AT354" i="2"/>
  <c r="AT28" i="2"/>
  <c r="AT630" i="2"/>
  <c r="AT402" i="2"/>
  <c r="AT249" i="2"/>
  <c r="AT39" i="2"/>
  <c r="AT3" i="2"/>
  <c r="AT394" i="2"/>
  <c r="AT41" i="2"/>
  <c r="AT361" i="2"/>
  <c r="AT175" i="2"/>
  <c r="AT434" i="2"/>
  <c r="AT66" i="2"/>
  <c r="AT197" i="2"/>
  <c r="AT239" i="2"/>
  <c r="AT45" i="2"/>
  <c r="AT655" i="2"/>
  <c r="AT309" i="2"/>
  <c r="AT427" i="2"/>
  <c r="AT223" i="2"/>
  <c r="AT184" i="2"/>
  <c r="AT154" i="2"/>
  <c r="AT95" i="2"/>
  <c r="AT653" i="2"/>
  <c r="AT179" i="2"/>
  <c r="AT222" i="2"/>
  <c r="AT362" i="2"/>
  <c r="AT96" i="2"/>
  <c r="AT497" i="2"/>
  <c r="AT248" i="2"/>
  <c r="AT618" i="2"/>
  <c r="AR444" i="2"/>
  <c r="AR386" i="2"/>
  <c r="AR373" i="2"/>
  <c r="AR380" i="2"/>
  <c r="AR633" i="2"/>
  <c r="AR281" i="2"/>
  <c r="AR49" i="2"/>
  <c r="AR207" i="2"/>
  <c r="AR326" i="2"/>
  <c r="AR141" i="2"/>
  <c r="AR201" i="2"/>
  <c r="AR528" i="2"/>
  <c r="AR637" i="2"/>
  <c r="AR54" i="2"/>
  <c r="AR292" i="2"/>
  <c r="AR172" i="2"/>
  <c r="AR488" i="2"/>
  <c r="AR456" i="2"/>
  <c r="AR180" i="2"/>
  <c r="AR212" i="2"/>
  <c r="AR532" i="2"/>
  <c r="AR313" i="2"/>
  <c r="AR445" i="2"/>
  <c r="AR436" i="2"/>
  <c r="AR70" i="2"/>
  <c r="AR360" i="2"/>
  <c r="AR437" i="2"/>
  <c r="AR350" i="2"/>
  <c r="AR339" i="2"/>
  <c r="AR317" i="2"/>
  <c r="AU729" i="2"/>
  <c r="AU547" i="2"/>
  <c r="AU331" i="2"/>
  <c r="AU716" i="2"/>
  <c r="AU217" i="2"/>
  <c r="AU730" i="2"/>
  <c r="AU499" i="2"/>
  <c r="AU316" i="2"/>
  <c r="AU559" i="2"/>
  <c r="AU119" i="2"/>
  <c r="AU205" i="2"/>
  <c r="AU639" i="2"/>
  <c r="AU240" i="2"/>
  <c r="AU370" i="2"/>
  <c r="AU404" i="2"/>
  <c r="AU34" i="2"/>
  <c r="AU164" i="2"/>
  <c r="AU351" i="2"/>
  <c r="AU624" i="2"/>
  <c r="AU56" i="2"/>
  <c r="AU42" i="2"/>
  <c r="AU121" i="2"/>
  <c r="AU208" i="2"/>
  <c r="AU274" i="2"/>
  <c r="AU650" i="2"/>
  <c r="AU226" i="2"/>
  <c r="AU36" i="2"/>
  <c r="AU79" i="2"/>
  <c r="AU424" i="2"/>
  <c r="AU457" i="2"/>
  <c r="AU564" i="2"/>
  <c r="AU354" i="2"/>
  <c r="AU28" i="2"/>
  <c r="AU630" i="2"/>
  <c r="AU402" i="2"/>
  <c r="AU249" i="2"/>
  <c r="AU39" i="2"/>
  <c r="AT667" i="2"/>
  <c r="AT606" i="2"/>
  <c r="AR328" i="2"/>
  <c r="AR646" i="2"/>
  <c r="AR644" i="2"/>
  <c r="AR411" i="2"/>
  <c r="AR593" i="2"/>
  <c r="AR264" i="2"/>
  <c r="AR464" i="2"/>
  <c r="AR413" i="2"/>
  <c r="AR21" i="2"/>
  <c r="AR275" i="2"/>
  <c r="AR296" i="2"/>
  <c r="AR47" i="2"/>
  <c r="AR673" i="2"/>
  <c r="AR487" i="2"/>
  <c r="AR578" i="2"/>
  <c r="AR340" i="2"/>
  <c r="AR189" i="2"/>
  <c r="AR693" i="2"/>
  <c r="AR33" i="2"/>
  <c r="AR498" i="2"/>
  <c r="AR246" i="2"/>
  <c r="AR590" i="2"/>
  <c r="AR116" i="2"/>
  <c r="AR376" i="2"/>
  <c r="AR447" i="2"/>
  <c r="AR319" i="2"/>
  <c r="AR471" i="2"/>
  <c r="AR75" i="2"/>
  <c r="AU698" i="2"/>
  <c r="AU741" i="2"/>
  <c r="AU621" i="2"/>
  <c r="AU385" i="2"/>
  <c r="AU302" i="2"/>
  <c r="AU398" i="2"/>
  <c r="AU685" i="2"/>
  <c r="AU432" i="2"/>
  <c r="AU614" i="2"/>
  <c r="AU294" i="2"/>
  <c r="AU346" i="2"/>
  <c r="AU124" i="2"/>
  <c r="AU706" i="2"/>
  <c r="AU556" i="2"/>
  <c r="AU356" i="2"/>
  <c r="AU507" i="2"/>
  <c r="AU670" i="2"/>
  <c r="AU486" i="2"/>
  <c r="AU17" i="2"/>
  <c r="AU461" i="2"/>
  <c r="AU259" i="2"/>
  <c r="AU546" i="2"/>
  <c r="AU534" i="2"/>
  <c r="AU726" i="2"/>
  <c r="AU539" i="2"/>
  <c r="AU740" i="2"/>
  <c r="AU451" i="2"/>
  <c r="AU136" i="2"/>
  <c r="AU268" i="2"/>
  <c r="AU137" i="2"/>
  <c r="AU589" i="2"/>
  <c r="AU2" i="2"/>
  <c r="AU12" i="2"/>
  <c r="AU455" i="2"/>
  <c r="AU707" i="2"/>
  <c r="AU290" i="2"/>
  <c r="AU367" i="2"/>
  <c r="AU609" i="2"/>
  <c r="AU83" i="2"/>
  <c r="AU392" i="2"/>
  <c r="AU20" i="2"/>
  <c r="AU330" i="2"/>
  <c r="AU13" i="2"/>
  <c r="AU167" i="2"/>
  <c r="AU261" i="2"/>
  <c r="AU229" i="2"/>
  <c r="AR441" i="2"/>
  <c r="AR215" i="2"/>
  <c r="AR117" i="2"/>
  <c r="AR234" i="2"/>
  <c r="AR72" i="2"/>
  <c r="AR611" i="2"/>
  <c r="AR199" i="2"/>
  <c r="AR130" i="2"/>
  <c r="AR526" i="2"/>
  <c r="AR198" i="2"/>
  <c r="AR151" i="2"/>
  <c r="AR415" i="2"/>
  <c r="AR321" i="2"/>
  <c r="AR583" i="2"/>
  <c r="AR10" i="2"/>
  <c r="AR295" i="2"/>
  <c r="AR598" i="2"/>
  <c r="AR282" i="2"/>
  <c r="AR483" i="2"/>
  <c r="AR379" i="2"/>
  <c r="AR252" i="2"/>
  <c r="AR67" i="2"/>
  <c r="AR462" i="2"/>
  <c r="AR174" i="2"/>
  <c r="AR555" i="2"/>
  <c r="AR159" i="2"/>
  <c r="AR211" i="2"/>
  <c r="AR287" i="2"/>
  <c r="AR463" i="2"/>
  <c r="AR459" i="2"/>
  <c r="AR390" i="2"/>
  <c r="AR131" i="2"/>
  <c r="AR100" i="2"/>
  <c r="AR550" i="2"/>
  <c r="AR128" i="2"/>
  <c r="AR586" i="2"/>
  <c r="AU705" i="2"/>
  <c r="AU563" i="2"/>
  <c r="AU718" i="2"/>
  <c r="AU414" i="2"/>
  <c r="AU626" i="2"/>
  <c r="AU594" i="2"/>
  <c r="AU479" i="2"/>
  <c r="AU649" i="2"/>
  <c r="AU203" i="2"/>
  <c r="AU450" i="2"/>
  <c r="AU397" i="2"/>
  <c r="AU171" i="2"/>
  <c r="AU37" i="2"/>
  <c r="AU469" i="2"/>
  <c r="AU38" i="2"/>
  <c r="AU629" i="2"/>
  <c r="AU127" i="2"/>
  <c r="AU549" i="2"/>
  <c r="AU134" i="2"/>
  <c r="AU133" i="2"/>
  <c r="AU710" i="2"/>
  <c r="AU377" i="2"/>
  <c r="AU50" i="2"/>
  <c r="AU640" i="2"/>
  <c r="AU253" i="2"/>
  <c r="AU91" i="2"/>
  <c r="AU255" i="2"/>
  <c r="AU337" i="2"/>
  <c r="AU147" i="2"/>
  <c r="AU607" i="2"/>
  <c r="AU5" i="2"/>
  <c r="AU565" i="2"/>
  <c r="AU82" i="2"/>
  <c r="AU30" i="2"/>
  <c r="AU332" i="2"/>
  <c r="AU210" i="2"/>
  <c r="AU166" i="2"/>
  <c r="AU500" i="2"/>
  <c r="AU421" i="2"/>
  <c r="AU439" i="2"/>
  <c r="AU535" i="2"/>
  <c r="AU592" i="2"/>
  <c r="AU299" i="2"/>
  <c r="AT732" i="2"/>
  <c r="AT406" i="2"/>
  <c r="AT288" i="2"/>
  <c r="AT467" i="2"/>
  <c r="AT140" i="2"/>
  <c r="AT341" i="2"/>
  <c r="AT221" i="2"/>
  <c r="AT561" i="2"/>
  <c r="AT588" i="2"/>
  <c r="AT329" i="2"/>
  <c r="AT278" i="2"/>
  <c r="AT219" i="2"/>
  <c r="AT530" i="2"/>
  <c r="AT155" i="2"/>
  <c r="AT46" i="2"/>
  <c r="AT78" i="2"/>
  <c r="AT86" i="2"/>
  <c r="AT306" i="2"/>
  <c r="AT77" i="2"/>
  <c r="AT105" i="2"/>
  <c r="AT516" i="2"/>
  <c r="AT277" i="2"/>
  <c r="AT393" i="2"/>
  <c r="AT74" i="2"/>
  <c r="AT7" i="2"/>
  <c r="AT418" i="2"/>
  <c r="AT169" i="2"/>
  <c r="AT524" i="2"/>
  <c r="AT31" i="2"/>
  <c r="AT213" i="2"/>
  <c r="AT258" i="2"/>
  <c r="AT19" i="2"/>
  <c r="AT298" i="2"/>
  <c r="AT297" i="2"/>
  <c r="AT688" i="2"/>
  <c r="AT81" i="2"/>
  <c r="AT152" i="2"/>
  <c r="AT433" i="2"/>
  <c r="AT454" i="2"/>
  <c r="AT80" i="2"/>
  <c r="AT623" i="2"/>
  <c r="AT218" i="2"/>
  <c r="AT4" i="2"/>
  <c r="AT57" i="2"/>
  <c r="AT405" i="2"/>
  <c r="AR56" i="2"/>
  <c r="AR121" i="2"/>
  <c r="AR208" i="2"/>
  <c r="AR226" i="2"/>
  <c r="AR36" i="2"/>
  <c r="AR79" i="2"/>
  <c r="AR424" i="2"/>
  <c r="AR354" i="2"/>
  <c r="AR28" i="2"/>
  <c r="AR402" i="2"/>
  <c r="AR249" i="2"/>
  <c r="AR39" i="2"/>
  <c r="AR394" i="2"/>
  <c r="AR41" i="2"/>
  <c r="AR175" i="2"/>
  <c r="AR66" i="2"/>
  <c r="AR197" i="2"/>
  <c r="AR45" i="2"/>
  <c r="AR427" i="2"/>
  <c r="AR223" i="2"/>
  <c r="AR184" i="2"/>
  <c r="AR95" i="2"/>
  <c r="AR179" i="2"/>
  <c r="AR362" i="2"/>
  <c r="AR497" i="2"/>
  <c r="AR248" i="2"/>
  <c r="AR618" i="2"/>
  <c r="AU700" i="2"/>
  <c r="AU697" i="2"/>
  <c r="AU384" i="2"/>
  <c r="AU562" i="2"/>
  <c r="AU327" i="2"/>
  <c r="AU243" i="2"/>
  <c r="AU489" i="2"/>
  <c r="AU343" i="2"/>
  <c r="AU110" i="2"/>
  <c r="AU202" i="2"/>
  <c r="AU372" i="2"/>
  <c r="AU431" i="2"/>
  <c r="AU681" i="2"/>
  <c r="AU603" i="2"/>
  <c r="AU657" i="2"/>
  <c r="AU61" i="2"/>
  <c r="AU732" i="2"/>
  <c r="AU406" i="2"/>
  <c r="AU288" i="2"/>
  <c r="AU467" i="2"/>
  <c r="AU140" i="2"/>
  <c r="AU341" i="2"/>
  <c r="AU221" i="2"/>
  <c r="AU561" i="2"/>
  <c r="AU588" i="2"/>
  <c r="AU329" i="2"/>
  <c r="AU278" i="2"/>
  <c r="AU219" i="2"/>
  <c r="AU530" i="2"/>
  <c r="AU155" i="2"/>
  <c r="AU46" i="2"/>
  <c r="AU78" i="2"/>
  <c r="AU86" i="2"/>
  <c r="AU306" i="2"/>
  <c r="AU77" i="2"/>
  <c r="AU105" i="2"/>
  <c r="AU297" i="2"/>
  <c r="AT676" i="2"/>
  <c r="AT715" i="2"/>
  <c r="AT426" i="2"/>
  <c r="AT417" i="2"/>
  <c r="AT654" i="2"/>
  <c r="AT106" i="2"/>
  <c r="AT310" i="2"/>
  <c r="AT273" i="2"/>
  <c r="AT285" i="2"/>
  <c r="AT168" i="2"/>
  <c r="AT231" i="2"/>
  <c r="AT545" i="2"/>
  <c r="AT262" i="2"/>
  <c r="AT178" i="2"/>
  <c r="AT280" i="2"/>
  <c r="AT245" i="2"/>
  <c r="AT139" i="2"/>
  <c r="AT527" i="2"/>
  <c r="AT177" i="2"/>
  <c r="AT104" i="2"/>
  <c r="AT344" i="2"/>
  <c r="AT163" i="2"/>
  <c r="AT714" i="2"/>
  <c r="AT145" i="2"/>
  <c r="AT429" i="2"/>
  <c r="AT403" i="2"/>
  <c r="AT652" i="2"/>
  <c r="AT544" i="2"/>
  <c r="AT612" i="2"/>
  <c r="AT525" i="2"/>
  <c r="AT374" i="2"/>
  <c r="AT227" i="2"/>
  <c r="AT194" i="2"/>
  <c r="AT90" i="2"/>
  <c r="AT365" i="2"/>
  <c r="AT8" i="2"/>
  <c r="AT216" i="2"/>
  <c r="AT269" i="2"/>
  <c r="AT502" i="2"/>
  <c r="AT574" i="2"/>
  <c r="AT610" i="2"/>
  <c r="AT493" i="2"/>
  <c r="AT491" i="2"/>
  <c r="AR539" i="2"/>
  <c r="AR136" i="2"/>
  <c r="AR137" i="2"/>
  <c r="AR12" i="2"/>
  <c r="AR455" i="2"/>
  <c r="AR290" i="2"/>
  <c r="AR367" i="2"/>
  <c r="AR83" i="2"/>
  <c r="AR392" i="2"/>
  <c r="AR20" i="2"/>
  <c r="AR13" i="2"/>
  <c r="AR167" i="2"/>
  <c r="AR261" i="2"/>
  <c r="AR440" i="2"/>
  <c r="AR200" i="2"/>
  <c r="AR305" i="2"/>
  <c r="AR554" i="2"/>
  <c r="AR229" i="2"/>
  <c r="AR11" i="2"/>
  <c r="AR162" i="2"/>
  <c r="AR144" i="2"/>
  <c r="AR102" i="2"/>
  <c r="AR182" i="2"/>
  <c r="AR85" i="2"/>
  <c r="AR195" i="2"/>
  <c r="AR112" i="2"/>
  <c r="AR146" i="2"/>
  <c r="AR667" i="2"/>
  <c r="AU724" i="2"/>
  <c r="AU582" i="2"/>
  <c r="AU416" i="2"/>
  <c r="AU579" i="2"/>
  <c r="AU209" i="2"/>
  <c r="AU520" i="2"/>
  <c r="AU602" i="2"/>
  <c r="AU400" i="2"/>
  <c r="AU725" i="2"/>
  <c r="AU680" i="2"/>
  <c r="AU734" i="2"/>
  <c r="AU109" i="2"/>
  <c r="AU84" i="2"/>
  <c r="AU129" i="2"/>
  <c r="AU378" i="2"/>
  <c r="AU256" i="2"/>
  <c r="AU64" i="2"/>
  <c r="AU551" i="2"/>
  <c r="AU676" i="2"/>
  <c r="AU715" i="2"/>
  <c r="AU426" i="2"/>
  <c r="AU417" i="2"/>
  <c r="AU654" i="2"/>
  <c r="AU106" i="2"/>
  <c r="AU310" i="2"/>
  <c r="AU273" i="2"/>
  <c r="AU285" i="2"/>
  <c r="AU168" i="2"/>
  <c r="AU231" i="2"/>
  <c r="AU545" i="2"/>
  <c r="AU262" i="2"/>
  <c r="AU178" i="2"/>
  <c r="AU280" i="2"/>
  <c r="AU245" i="2"/>
  <c r="AU139" i="2"/>
  <c r="AT220" i="2"/>
  <c r="AT387" i="2"/>
  <c r="AT51" i="2"/>
  <c r="AT443" i="2"/>
  <c r="AT148" i="2"/>
  <c r="AT193" i="2"/>
  <c r="AT107" i="2"/>
  <c r="AT396" i="2"/>
  <c r="AT642" i="2"/>
  <c r="AT395" i="2"/>
  <c r="AT519" i="2"/>
  <c r="AT580" i="2"/>
  <c r="AT272" i="2"/>
  <c r="AT44" i="2"/>
  <c r="AT204" i="2"/>
  <c r="AT176" i="2"/>
  <c r="AT188" i="2"/>
  <c r="AT481" i="2"/>
  <c r="AT183" i="2"/>
  <c r="AT143" i="2"/>
  <c r="AT53" i="2"/>
  <c r="AT73" i="2"/>
  <c r="AT338" i="2"/>
  <c r="AT366" i="2"/>
  <c r="AR563" i="2"/>
  <c r="AR594" i="2"/>
  <c r="AR479" i="2"/>
  <c r="AR203" i="2"/>
  <c r="AR397" i="2"/>
  <c r="AR171" i="2"/>
  <c r="AR37" i="2"/>
  <c r="AR38" i="2"/>
  <c r="AR127" i="2"/>
  <c r="AR134" i="2"/>
  <c r="AR377" i="2"/>
  <c r="AR50" i="2"/>
  <c r="AR640" i="2"/>
  <c r="AR253" i="2"/>
  <c r="AR91" i="2"/>
  <c r="AR337" i="2"/>
  <c r="AR147" i="2"/>
  <c r="AR607" i="2"/>
  <c r="AR5" i="2"/>
  <c r="AR166" i="2"/>
  <c r="AR500" i="2"/>
  <c r="AR439" i="2"/>
  <c r="AR592" i="2"/>
  <c r="AR135" i="2"/>
  <c r="AR620" i="2"/>
  <c r="AR149" i="2"/>
  <c r="AR244" i="2"/>
  <c r="AR478" i="2"/>
  <c r="AR283" i="2"/>
  <c r="AR88" i="2"/>
  <c r="AR342" i="2"/>
  <c r="AR238" i="2"/>
  <c r="AR600" i="2"/>
  <c r="AR474" i="2"/>
  <c r="AU717" i="2"/>
  <c r="AU643" i="2"/>
  <c r="AU669" i="2"/>
  <c r="AU656" i="2"/>
  <c r="AU476" i="2"/>
  <c r="AU536" i="2"/>
  <c r="AU425" i="2"/>
  <c r="AU257" i="2"/>
  <c r="AU742" i="2"/>
  <c r="AU687" i="2"/>
  <c r="AU233" i="2"/>
  <c r="AU187" i="2"/>
  <c r="AU270" i="2"/>
  <c r="AU206" i="2"/>
  <c r="AU473" i="2"/>
  <c r="AU484" i="2"/>
  <c r="AU659" i="2"/>
  <c r="AU509" i="2"/>
  <c r="AU48" i="2"/>
  <c r="AU23" i="2"/>
  <c r="AU542" i="2"/>
  <c r="AU29" i="2"/>
  <c r="AU552" i="2"/>
  <c r="AU247" i="2"/>
  <c r="AU570" i="2"/>
  <c r="AU158" i="2"/>
  <c r="AU65" i="2"/>
  <c r="AU18" i="2"/>
  <c r="AU537" i="2"/>
  <c r="AU59" i="2"/>
  <c r="AU628" i="2"/>
  <c r="AU495" i="2"/>
  <c r="AU660" i="2"/>
  <c r="AU113" i="2"/>
  <c r="AT538" i="2"/>
  <c r="AT311" i="2"/>
  <c r="AT359" i="2"/>
  <c r="AT68" i="2"/>
  <c r="AT702" i="2"/>
  <c r="AT548" i="2"/>
  <c r="AT320" i="2"/>
  <c r="AT708" i="2"/>
  <c r="AT541" i="2"/>
  <c r="AT165" i="2"/>
  <c r="AT465" i="2"/>
  <c r="AT52" i="2"/>
  <c r="AT558" i="2"/>
  <c r="AT76" i="2"/>
  <c r="AT300" i="2"/>
  <c r="AT492" i="2"/>
  <c r="AT125" i="2"/>
  <c r="AT523" i="2"/>
  <c r="AT14" i="2"/>
  <c r="AT324" i="2"/>
  <c r="AT25" i="2"/>
  <c r="AT529" i="2"/>
  <c r="AT92" i="2"/>
  <c r="AT517" i="2"/>
  <c r="AT382" i="2"/>
  <c r="AT267" i="2"/>
  <c r="AT161" i="2"/>
  <c r="AT460" i="2"/>
  <c r="AT276" i="2"/>
  <c r="AT363" i="2"/>
  <c r="AT334" i="2"/>
  <c r="AT191" i="2"/>
  <c r="AT260" i="2"/>
  <c r="AT369" i="2"/>
  <c r="AT521" i="2"/>
  <c r="AR697" i="2"/>
  <c r="AR384" i="2"/>
  <c r="AR562" i="2"/>
  <c r="AR327" i="2"/>
  <c r="AR243" i="2"/>
  <c r="AR343" i="2"/>
  <c r="AR110" i="2"/>
  <c r="AR372" i="2"/>
  <c r="AR431" i="2"/>
  <c r="AR681" i="2"/>
  <c r="AR657" i="2"/>
  <c r="AR406" i="2"/>
  <c r="AR288" i="2"/>
  <c r="AR221" i="2"/>
  <c r="AR278" i="2"/>
  <c r="AR219" i="2"/>
  <c r="AR530" i="2"/>
  <c r="AR155" i="2"/>
  <c r="AR46" i="2"/>
  <c r="AR78" i="2"/>
  <c r="AR306" i="2"/>
  <c r="AR77" i="2"/>
  <c r="AR105" i="2"/>
  <c r="AR516" i="2"/>
  <c r="AR277" i="2"/>
  <c r="AR74" i="2"/>
  <c r="AR7" i="2"/>
  <c r="AR169" i="2"/>
  <c r="AR31" i="2"/>
  <c r="AR213" i="2"/>
  <c r="AR19" i="2"/>
  <c r="AR298" i="2"/>
  <c r="AR297" i="2"/>
  <c r="AR688" i="2"/>
  <c r="AR81" i="2"/>
  <c r="AR152" i="2"/>
  <c r="AR433" i="2"/>
  <c r="AR80" i="2"/>
  <c r="AR623" i="2"/>
  <c r="AR4" i="2"/>
  <c r="AR57" i="2"/>
  <c r="AR405" i="2"/>
  <c r="AU721" i="2"/>
  <c r="AU636" i="2"/>
  <c r="AU496" i="2"/>
  <c r="AU616" i="2"/>
  <c r="AU695" i="2"/>
  <c r="AU635" i="2"/>
  <c r="AU349" i="2"/>
  <c r="AU293" i="2"/>
  <c r="AU271" i="2"/>
  <c r="AU663" i="2"/>
  <c r="AU160" i="2"/>
  <c r="AU114" i="2"/>
  <c r="AU186" i="2"/>
  <c r="AU312" i="2"/>
  <c r="AU684" i="2"/>
  <c r="AU638" i="2"/>
  <c r="AU634" i="2"/>
  <c r="AU190" i="2"/>
  <c r="AU357" i="2"/>
  <c r="AU422" i="2"/>
  <c r="AU333" i="2"/>
  <c r="AU472" i="2"/>
  <c r="AU407" i="2"/>
  <c r="AU375" i="2"/>
  <c r="AU314" i="2"/>
  <c r="AU62" i="2"/>
  <c r="AU263" i="2"/>
  <c r="AU538" i="2"/>
  <c r="AU311" i="2"/>
  <c r="AU359" i="2"/>
  <c r="AU68" i="2"/>
  <c r="AU702" i="2"/>
  <c r="AU548" i="2"/>
  <c r="AU320" i="2"/>
  <c r="AU708" i="2"/>
  <c r="AU541" i="2"/>
  <c r="AU165" i="2"/>
  <c r="AT237" i="2"/>
  <c r="AT122" i="2"/>
  <c r="AT458" i="2"/>
  <c r="AT291" i="2"/>
  <c r="AT735" i="2"/>
  <c r="AT512" i="2"/>
  <c r="AT35" i="2"/>
  <c r="AT671" i="2"/>
  <c r="AT71" i="2"/>
  <c r="AT430" i="2"/>
  <c r="AT371" i="2"/>
  <c r="AT686" i="2"/>
  <c r="AT515" i="2"/>
  <c r="AT185" i="2"/>
  <c r="AT118" i="2"/>
  <c r="AT26" i="2"/>
  <c r="AT230" i="2"/>
  <c r="AT712" i="2"/>
  <c r="AT250" i="2"/>
  <c r="AT111" i="2"/>
  <c r="AT150" i="2"/>
  <c r="AT224" i="2"/>
  <c r="AT335" i="2"/>
  <c r="AT93" i="2"/>
  <c r="AT132" i="2"/>
  <c r="AT196" i="2"/>
  <c r="AT347" i="2"/>
  <c r="AT69" i="2"/>
  <c r="AT9" i="2"/>
  <c r="AT448" i="2"/>
  <c r="AT103" i="2"/>
  <c r="AT511" i="2"/>
  <c r="AT284" i="2"/>
  <c r="AT480" i="2"/>
  <c r="AT647" i="2"/>
  <c r="AT254" i="2"/>
  <c r="AT674" i="2"/>
  <c r="AT345" i="2"/>
  <c r="AT709" i="2"/>
  <c r="AT251" i="2"/>
  <c r="AT615" i="2"/>
  <c r="AT192" i="2"/>
  <c r="AT153" i="2"/>
  <c r="AT557" i="2"/>
  <c r="AT531" i="2"/>
  <c r="AT648" i="2"/>
  <c r="AT677" i="2"/>
  <c r="AT442" i="2"/>
  <c r="AR582" i="2"/>
  <c r="AR416" i="2"/>
  <c r="AR209" i="2"/>
  <c r="AR400" i="2"/>
  <c r="AR109" i="2"/>
  <c r="AR84" i="2"/>
  <c r="AR129" i="2"/>
  <c r="AR378" i="2"/>
  <c r="AR256" i="2"/>
  <c r="AR64" i="2"/>
  <c r="AR551" i="2"/>
  <c r="AR426" i="2"/>
  <c r="AR106" i="2"/>
  <c r="AR310" i="2"/>
  <c r="AR285" i="2"/>
  <c r="AR178" i="2"/>
  <c r="AR280" i="2"/>
  <c r="AR139" i="2"/>
  <c r="AR177" i="2"/>
  <c r="AR104" i="2"/>
  <c r="AR344" i="2"/>
  <c r="AR163" i="2"/>
  <c r="AR714" i="2"/>
  <c r="AR429" i="2"/>
  <c r="AR403" i="2"/>
  <c r="AR544" i="2"/>
  <c r="AR525" i="2"/>
  <c r="AR374" i="2"/>
  <c r="AR227" i="2"/>
  <c r="AR194" i="2"/>
  <c r="AR90" i="2"/>
  <c r="AR8" i="2"/>
  <c r="AR216" i="2"/>
  <c r="AR269" i="2"/>
  <c r="AR502" i="2"/>
  <c r="AR610" i="2"/>
  <c r="AU703" i="2"/>
  <c r="AU738" i="2"/>
  <c r="AU510" i="2"/>
  <c r="AU597" i="2"/>
  <c r="AU475" i="2"/>
  <c r="AU679" i="2"/>
  <c r="AU99" i="2"/>
  <c r="AU173" i="2"/>
  <c r="AU622" i="2"/>
  <c r="AU645" i="2"/>
  <c r="AU567" i="2"/>
  <c r="AU410" i="2"/>
  <c r="AU55" i="2"/>
  <c r="AU237" i="2"/>
  <c r="AU122" i="2"/>
  <c r="AU458" i="2"/>
  <c r="AU291" i="2"/>
  <c r="AU735" i="2"/>
  <c r="AU512" i="2"/>
  <c r="AU35" i="2"/>
  <c r="AU671" i="2"/>
  <c r="AU71" i="2"/>
  <c r="AU430" i="2"/>
  <c r="AU371" i="2"/>
  <c r="AU686" i="2"/>
  <c r="AU515" i="2"/>
  <c r="AU185" i="2"/>
  <c r="AU118" i="2"/>
  <c r="AU26" i="2"/>
  <c r="AU230" i="2"/>
  <c r="AU712" i="2"/>
  <c r="AU250" i="2"/>
  <c r="AU111" i="2"/>
  <c r="AU150" i="2"/>
  <c r="AU224" i="2"/>
  <c r="AU335" i="2"/>
  <c r="AU93" i="2"/>
  <c r="AU132" i="2"/>
  <c r="AU196" i="2"/>
  <c r="AU347" i="2"/>
  <c r="AU69" i="2"/>
  <c r="AU9" i="2"/>
  <c r="AU448" i="2"/>
  <c r="AU126" i="2"/>
  <c r="AU103" i="2"/>
  <c r="AT477" i="2"/>
  <c r="AT24" i="2"/>
  <c r="AT235" i="2"/>
  <c r="AT613" i="2"/>
  <c r="AT466" i="2"/>
  <c r="AT453" i="2"/>
  <c r="AT595" i="2"/>
  <c r="AT543" i="2"/>
  <c r="AT446" i="2"/>
  <c r="AT94" i="2"/>
  <c r="AT63" i="2"/>
  <c r="AT692" i="2"/>
  <c r="AT115" i="2"/>
  <c r="AT16" i="2"/>
  <c r="AT678" i="2"/>
  <c r="AT15" i="2"/>
  <c r="AT232" i="2"/>
  <c r="AT214" i="2"/>
  <c r="AT727" i="2"/>
  <c r="AT587" i="2"/>
  <c r="AT22" i="2"/>
  <c r="AT289" i="2"/>
  <c r="AT142" i="2"/>
  <c r="AT601" i="2"/>
  <c r="AT409" i="2"/>
  <c r="AT575" i="2"/>
  <c r="AT691" i="2"/>
  <c r="AT60" i="2"/>
  <c r="AT666" i="2"/>
  <c r="AT518" i="2"/>
  <c r="AT576" i="2"/>
  <c r="AT665" i="2"/>
  <c r="AT584" i="2"/>
  <c r="AT720" i="2"/>
  <c r="AT494" i="2"/>
  <c r="AT108" i="2"/>
  <c r="AT391" i="2"/>
  <c r="AT138" i="2"/>
  <c r="AT485" i="2"/>
  <c r="AT265" i="2"/>
  <c r="AT6" i="2"/>
  <c r="AT631" i="2"/>
  <c r="AT435" i="2"/>
  <c r="AT98" i="2"/>
  <c r="AT318" i="2"/>
  <c r="AT533" i="2"/>
  <c r="AT43" i="2"/>
  <c r="AT506" i="2"/>
  <c r="AR643" i="2"/>
  <c r="AR669" i="2"/>
  <c r="AR656" i="2"/>
  <c r="AR536" i="2"/>
  <c r="AR257" i="2"/>
  <c r="AR187" i="2"/>
  <c r="AR270" i="2"/>
  <c r="AR206" i="2"/>
  <c r="AR48" i="2"/>
  <c r="AR23" i="2"/>
  <c r="AR29" i="2"/>
  <c r="AR552" i="2"/>
  <c r="AR18" i="2"/>
  <c r="AR537" i="2"/>
  <c r="AR59" i="2"/>
  <c r="AR628" i="2"/>
  <c r="AR495" i="2"/>
  <c r="AR113" i="2"/>
  <c r="AR286" i="2"/>
  <c r="AR266" i="2"/>
  <c r="AR220" i="2"/>
  <c r="AR387" i="2"/>
  <c r="AR51" i="2"/>
  <c r="AR443" i="2"/>
  <c r="AR148" i="2"/>
  <c r="AR396" i="2"/>
  <c r="AR580" i="2"/>
  <c r="AR44" i="2"/>
  <c r="AR204" i="2"/>
  <c r="AR176" i="2"/>
  <c r="AR188" i="2"/>
  <c r="AR481" i="2"/>
  <c r="AR183" i="2"/>
  <c r="AR366" i="2"/>
  <c r="AU672" i="2"/>
  <c r="AU711" i="2"/>
  <c r="AU689" i="2"/>
  <c r="AU470" i="2"/>
  <c r="AU553" i="2"/>
  <c r="AU364" i="2"/>
  <c r="AU353" i="2"/>
  <c r="AU560" i="2"/>
  <c r="AU604" i="2"/>
  <c r="AU399" i="2"/>
  <c r="AU241" i="2"/>
  <c r="AU719" i="2"/>
  <c r="AU423" i="2"/>
  <c r="AU477" i="2"/>
  <c r="AU24" i="2"/>
  <c r="AU235" i="2"/>
  <c r="AU613" i="2"/>
  <c r="AU591" i="2"/>
  <c r="AU466" i="2"/>
  <c r="AU453" i="2"/>
  <c r="AU595" i="2"/>
  <c r="AU543" i="2"/>
  <c r="AU446" i="2"/>
  <c r="AU94" i="2"/>
  <c r="AU63" i="2"/>
  <c r="AU692" i="2"/>
  <c r="AU115" i="2"/>
  <c r="AU16" i="2"/>
  <c r="AU678" i="2"/>
  <c r="AU15" i="2"/>
  <c r="AU232" i="2"/>
  <c r="AU214" i="2"/>
  <c r="AU727" i="2"/>
  <c r="AU587" i="2"/>
  <c r="AU22" i="2"/>
  <c r="AU289" i="2"/>
  <c r="AU142" i="2"/>
  <c r="AU601" i="2"/>
  <c r="AU409" i="2"/>
  <c r="AU575" i="2"/>
  <c r="AU691" i="2"/>
  <c r="AU60" i="2"/>
  <c r="AU666" i="2"/>
  <c r="AR636" i="2"/>
  <c r="AR293" i="2"/>
  <c r="AR271" i="2"/>
  <c r="AR114" i="2"/>
  <c r="AR312" i="2"/>
  <c r="AR684" i="2"/>
  <c r="AR634" i="2"/>
  <c r="AR357" i="2"/>
  <c r="AR422" i="2"/>
  <c r="AR333" i="2"/>
  <c r="AR407" i="2"/>
  <c r="AR538" i="2"/>
  <c r="AR311" i="2"/>
  <c r="AR359" i="2"/>
  <c r="AR68" i="2"/>
  <c r="AR702" i="2"/>
  <c r="AR548" i="2"/>
  <c r="AR320" i="2"/>
  <c r="AR541" i="2"/>
  <c r="AR165" i="2"/>
  <c r="AR465" i="2"/>
  <c r="AR76" i="2"/>
  <c r="AR300" i="2"/>
  <c r="AR492" i="2"/>
  <c r="AR125" i="2"/>
  <c r="AR523" i="2"/>
  <c r="AR324" i="2"/>
  <c r="AR25" i="2"/>
  <c r="AR529" i="2"/>
  <c r="AR92" i="2"/>
  <c r="AR382" i="2"/>
  <c r="AR161" i="2"/>
  <c r="AR276" i="2"/>
  <c r="AR363" i="2"/>
  <c r="AR334" i="2"/>
  <c r="AR521" i="2"/>
  <c r="AU668" i="2"/>
  <c r="AU690" i="2"/>
  <c r="AU619" i="2"/>
  <c r="AU444" i="2"/>
  <c r="AU389" i="2"/>
  <c r="AU386" i="2"/>
  <c r="AU658" i="2"/>
  <c r="AU373" i="2"/>
  <c r="AU242" i="2"/>
  <c r="AU380" i="2"/>
  <c r="AU633" i="2"/>
  <c r="AU571" i="2"/>
  <c r="AU513" i="2"/>
  <c r="AU156" i="2"/>
  <c r="AU723" i="2"/>
  <c r="AU281" i="2"/>
  <c r="AU737" i="2"/>
  <c r="AU504" i="2"/>
  <c r="AU49" i="2"/>
  <c r="AU207" i="2"/>
  <c r="AU326" i="2"/>
  <c r="AU141" i="2"/>
  <c r="AU201" i="2"/>
  <c r="AU528" i="2"/>
  <c r="AU637" i="2"/>
  <c r="AU596" i="2"/>
  <c r="AU569" i="2"/>
  <c r="AU348" i="2"/>
  <c r="AU54" i="2"/>
  <c r="AU292" i="2"/>
  <c r="AU120" i="2"/>
  <c r="AU508" i="2"/>
  <c r="AU172" i="2"/>
  <c r="AU490" i="2"/>
  <c r="AU488" i="2"/>
  <c r="AU236" i="2"/>
  <c r="AU456" i="2"/>
  <c r="AU180" i="2"/>
  <c r="AU452" i="2"/>
  <c r="AU212" i="2"/>
  <c r="AU532" i="2"/>
  <c r="AU313" i="2"/>
  <c r="AU279" i="2"/>
  <c r="AU445" i="2"/>
  <c r="AU436" i="2"/>
  <c r="AU617" i="2"/>
  <c r="AU101" i="2"/>
  <c r="AU664" i="2"/>
  <c r="AU501" i="2"/>
  <c r="AU70" i="2"/>
  <c r="AU728" i="2"/>
  <c r="AU40" i="2"/>
  <c r="AU360" i="2"/>
  <c r="AU437" i="2"/>
  <c r="AU303" i="2"/>
  <c r="AU350" i="2"/>
  <c r="AU339" i="2"/>
  <c r="AU577" i="2"/>
  <c r="AU352" i="2"/>
  <c r="AU323" i="2"/>
  <c r="AU420" i="2"/>
  <c r="AU317" i="2"/>
  <c r="AU598" i="2"/>
  <c r="AU581" i="2"/>
  <c r="AU282" i="2"/>
  <c r="AU675" i="2"/>
  <c r="AU483" i="2"/>
  <c r="AU573" i="2"/>
  <c r="AU379" i="2"/>
  <c r="AU252" i="2"/>
  <c r="AU67" i="2"/>
  <c r="AU408" i="2"/>
  <c r="AU462" i="2"/>
  <c r="AU174" i="2"/>
  <c r="AU555" i="2"/>
  <c r="AU159" i="2"/>
  <c r="AU315" i="2"/>
  <c r="AU696" i="2"/>
  <c r="AU661" i="2"/>
  <c r="AU211" i="2"/>
  <c r="AU287" i="2"/>
  <c r="AU463" i="2"/>
  <c r="AU459" i="2"/>
  <c r="AU390" i="2"/>
  <c r="AU131" i="2"/>
  <c r="AU100" i="2"/>
  <c r="AU550" i="2"/>
  <c r="AU128" i="2"/>
  <c r="AU586" i="2"/>
  <c r="AU3" i="2"/>
  <c r="AU394" i="2"/>
  <c r="AU41" i="2"/>
  <c r="AU361" i="2"/>
  <c r="AU175" i="2"/>
  <c r="AU434" i="2"/>
  <c r="AU66" i="2"/>
  <c r="AU197" i="2"/>
  <c r="AU239" i="2"/>
  <c r="AU45" i="2"/>
  <c r="AU655" i="2"/>
  <c r="AU309" i="2"/>
  <c r="AU427" i="2"/>
  <c r="AU223" i="2"/>
  <c r="AU184" i="2"/>
  <c r="AU154" i="2"/>
  <c r="AU95" i="2"/>
  <c r="AU653" i="2"/>
  <c r="AU179" i="2"/>
  <c r="AU222" i="2"/>
  <c r="AU362" i="2"/>
  <c r="AU96" i="2"/>
  <c r="AU497" i="2"/>
  <c r="AU248" i="2"/>
  <c r="AU618" i="2"/>
  <c r="AU440" i="2"/>
  <c r="AU200" i="2"/>
  <c r="AU305" i="2"/>
  <c r="AU554" i="2"/>
  <c r="AU11" i="2"/>
  <c r="AU162" i="2"/>
  <c r="AU144" i="2"/>
  <c r="AU102" i="2"/>
  <c r="AU182" i="2"/>
  <c r="AU85" i="2"/>
  <c r="AU195" i="2"/>
  <c r="AU112" i="2"/>
  <c r="AU157" i="2"/>
  <c r="AU146" i="2"/>
  <c r="AU667" i="2"/>
  <c r="AU606" i="2"/>
  <c r="AU97" i="2"/>
  <c r="AU522" i="2"/>
  <c r="AU135" i="2"/>
  <c r="AU620" i="2"/>
  <c r="AU428" i="2"/>
  <c r="AU149" i="2"/>
  <c r="AU244" i="2"/>
  <c r="AU336" i="2"/>
  <c r="AU478" i="2"/>
  <c r="AU283" i="2"/>
  <c r="AU368" i="2"/>
  <c r="AU88" i="2"/>
  <c r="AU342" i="2"/>
  <c r="AU468" i="2"/>
  <c r="AU238" i="2"/>
  <c r="AU600" i="2"/>
  <c r="AU358" i="2"/>
  <c r="AU474" i="2"/>
  <c r="AU516" i="2"/>
  <c r="AU277" i="2"/>
  <c r="AU393" i="2"/>
  <c r="AU74" i="2"/>
  <c r="AU7" i="2"/>
  <c r="AU418" i="2"/>
  <c r="AU169" i="2"/>
  <c r="AU524" i="2"/>
  <c r="AU31" i="2"/>
  <c r="AU213" i="2"/>
  <c r="AU258" i="2"/>
  <c r="AU19" i="2"/>
  <c r="AU298" i="2"/>
  <c r="AU688" i="2"/>
  <c r="AU81" i="2"/>
  <c r="AU152" i="2"/>
  <c r="AU433" i="2"/>
  <c r="AU454" i="2"/>
  <c r="AU80" i="2"/>
  <c r="AU623" i="2"/>
  <c r="AU218" i="2"/>
  <c r="AU4" i="2"/>
  <c r="AU57" i="2"/>
  <c r="AU405" i="2"/>
  <c r="AU527" i="2"/>
  <c r="AU177" i="2"/>
  <c r="AU104" i="2"/>
  <c r="AU344" i="2"/>
  <c r="AU163" i="2"/>
  <c r="AU714" i="2"/>
  <c r="AU145" i="2"/>
  <c r="AU429" i="2"/>
  <c r="AU403" i="2"/>
  <c r="AU652" i="2"/>
  <c r="AU544" i="2"/>
  <c r="AU612" i="2"/>
  <c r="AU525" i="2"/>
  <c r="AU374" i="2"/>
  <c r="AU227" i="2"/>
  <c r="AU194" i="2"/>
  <c r="AU90" i="2"/>
  <c r="AU365" i="2"/>
  <c r="AU8" i="2"/>
  <c r="AU216" i="2"/>
  <c r="AU269" i="2"/>
  <c r="AU502" i="2"/>
  <c r="AU574" i="2"/>
  <c r="AU610" i="2"/>
  <c r="AU493" i="2"/>
  <c r="AU491" i="2"/>
  <c r="AU123" i="2"/>
  <c r="AU355" i="2"/>
  <c r="AU286" i="2"/>
  <c r="AU266" i="2"/>
  <c r="AU220" i="2"/>
  <c r="AU387" i="2"/>
  <c r="AU51" i="2"/>
  <c r="AU443" i="2"/>
  <c r="AU148" i="2"/>
  <c r="AU193" i="2"/>
  <c r="AU107" i="2"/>
  <c r="AU396" i="2"/>
  <c r="AU642" i="2"/>
  <c r="AU395" i="2"/>
  <c r="AU519" i="2"/>
  <c r="AU580" i="2"/>
  <c r="AU272" i="2"/>
  <c r="AU44" i="2"/>
  <c r="AU204" i="2"/>
  <c r="AU176" i="2"/>
  <c r="AU188" i="2"/>
  <c r="AU481" i="2"/>
  <c r="AU183" i="2"/>
  <c r="AU143" i="2"/>
  <c r="AU53" i="2"/>
  <c r="AU73" i="2"/>
  <c r="AU338" i="2"/>
  <c r="AU366" i="2"/>
  <c r="AU465" i="2"/>
  <c r="AU52" i="2"/>
  <c r="AU558" i="2"/>
  <c r="AU76" i="2"/>
  <c r="AU300" i="2"/>
  <c r="AU492" i="2"/>
  <c r="AU125" i="2"/>
  <c r="AU523" i="2"/>
  <c r="AU14" i="2"/>
  <c r="AU324" i="2"/>
  <c r="AU25" i="2"/>
  <c r="AU529" i="2"/>
  <c r="AU92" i="2"/>
  <c r="AU517" i="2"/>
  <c r="AU382" i="2"/>
  <c r="AU267" i="2"/>
  <c r="AU161" i="2"/>
  <c r="AU460" i="2"/>
  <c r="AU276" i="2"/>
  <c r="AU363" i="2"/>
  <c r="AU334" i="2"/>
  <c r="AU191" i="2"/>
  <c r="AU260" i="2"/>
  <c r="AU369" i="2"/>
  <c r="AU521" i="2"/>
  <c r="AU511" i="2"/>
  <c r="AU284" i="2"/>
  <c r="AU480" i="2"/>
  <c r="AU647" i="2"/>
  <c r="AU254" i="2"/>
  <c r="AU674" i="2"/>
  <c r="AU345" i="2"/>
  <c r="AU709" i="2"/>
  <c r="AU251" i="2"/>
  <c r="AU615" i="2"/>
  <c r="AU192" i="2"/>
  <c r="AU153" i="2"/>
  <c r="AU557" i="2"/>
  <c r="AU531" i="2"/>
  <c r="AU648" i="2"/>
  <c r="AU677" i="2"/>
  <c r="AU442" i="2"/>
  <c r="AU518" i="2"/>
  <c r="AU576" i="2"/>
  <c r="AU665" i="2"/>
  <c r="AU584" i="2"/>
  <c r="AU720" i="2"/>
  <c r="AU494" i="2"/>
  <c r="AU108" i="2"/>
  <c r="AU391" i="2"/>
  <c r="AU138" i="2"/>
  <c r="AU485" i="2"/>
  <c r="AU265" i="2"/>
  <c r="AU6" i="2"/>
  <c r="AU631" i="2"/>
  <c r="AU435" i="2"/>
  <c r="AU98" i="2"/>
  <c r="AU318" i="2"/>
  <c r="AU533" i="2"/>
  <c r="AU43" i="2"/>
  <c r="AU506" i="2"/>
  <c r="AV72" i="2" l="1"/>
  <c r="AV75" i="2"/>
  <c r="AV325" i="2"/>
  <c r="AV301" i="2"/>
  <c r="AV736" i="2"/>
  <c r="AV58" i="2"/>
  <c r="AV228" i="2"/>
  <c r="AV234" i="2"/>
  <c r="AV304" i="2"/>
  <c r="AV590" i="2"/>
  <c r="AV321" i="2"/>
  <c r="AV611" i="2"/>
  <c r="AV441" i="2"/>
  <c r="AV246" i="2"/>
  <c r="AV694" i="2"/>
  <c r="AV568" i="2"/>
  <c r="AV699" i="2"/>
  <c r="AV308" i="2"/>
  <c r="AV514" i="2"/>
  <c r="AV376" i="2"/>
  <c r="AV215" i="2"/>
  <c r="AV340" i="2"/>
  <c r="AV566" i="2"/>
  <c r="AV644" i="2"/>
  <c r="AV419" i="2"/>
  <c r="AV578" i="2"/>
  <c r="W73" i="3"/>
  <c r="Y68" i="3"/>
  <c r="Y58" i="3"/>
  <c r="W82" i="3"/>
  <c r="W5" i="3"/>
  <c r="Y102" i="3"/>
  <c r="Y22" i="3"/>
  <c r="Y37" i="3"/>
  <c r="W78" i="3"/>
  <c r="W47" i="3"/>
  <c r="W48" i="3"/>
  <c r="Y69" i="3"/>
  <c r="Y51" i="3"/>
  <c r="W65" i="3"/>
  <c r="Y12" i="3"/>
  <c r="W92" i="3"/>
  <c r="Y29" i="3"/>
  <c r="W97" i="3"/>
  <c r="AV415" i="2"/>
  <c r="AV733" i="2"/>
  <c r="AV739" i="2"/>
  <c r="Y86" i="3"/>
  <c r="Y8" i="3"/>
  <c r="Y85" i="3"/>
  <c r="Y53" i="3"/>
  <c r="Y26" i="3"/>
  <c r="W104" i="3"/>
  <c r="Y76" i="3"/>
  <c r="Y89" i="3"/>
  <c r="W40" i="3"/>
  <c r="Y112" i="3"/>
  <c r="W10" i="3"/>
  <c r="W16" i="3"/>
  <c r="W46" i="3"/>
  <c r="Y74" i="3"/>
  <c r="W14" i="3"/>
  <c r="Y73" i="3"/>
  <c r="Y56" i="3"/>
  <c r="W88" i="3"/>
  <c r="W114" i="3"/>
  <c r="W80" i="3"/>
  <c r="Y32" i="3"/>
  <c r="W116" i="3"/>
  <c r="Y5" i="3"/>
  <c r="W62" i="3"/>
  <c r="W2" i="3"/>
  <c r="W76" i="3"/>
  <c r="AV383" i="2"/>
  <c r="AV651" i="2"/>
  <c r="AV401" i="2"/>
  <c r="AV170" i="2"/>
  <c r="Y34" i="3"/>
  <c r="Y97" i="3"/>
  <c r="Y113" i="3"/>
  <c r="Y52" i="3"/>
  <c r="Y24" i="3"/>
  <c r="Y75" i="3"/>
  <c r="Y43" i="3"/>
  <c r="Y35" i="3"/>
  <c r="W96" i="3"/>
  <c r="W42" i="3"/>
  <c r="W79" i="3"/>
  <c r="Y65" i="3"/>
  <c r="W69" i="3"/>
  <c r="Y95" i="3"/>
  <c r="W55" i="3"/>
  <c r="W53" i="3"/>
  <c r="W43" i="3"/>
  <c r="W64" i="3"/>
  <c r="W100" i="3"/>
  <c r="W75" i="3"/>
  <c r="Y23" i="3"/>
  <c r="Y78" i="3"/>
  <c r="W70" i="3"/>
  <c r="AV438" i="2"/>
  <c r="Y13" i="3"/>
  <c r="Y103" i="3"/>
  <c r="Y117" i="3"/>
  <c r="Y6" i="3"/>
  <c r="Y14" i="3"/>
  <c r="Y90" i="3"/>
  <c r="Y3" i="3"/>
  <c r="Y91" i="3"/>
  <c r="W59" i="3"/>
  <c r="Y80" i="3"/>
  <c r="W74" i="3"/>
  <c r="W102" i="3"/>
  <c r="W23" i="3"/>
  <c r="W15" i="3"/>
  <c r="W54" i="3"/>
  <c r="Y96" i="3"/>
  <c r="Y17" i="3"/>
  <c r="W94" i="3"/>
  <c r="W81" i="3"/>
  <c r="W118" i="3"/>
  <c r="Y57" i="3"/>
  <c r="Y115" i="3"/>
  <c r="Y70" i="3"/>
  <c r="Y122" i="3"/>
  <c r="Y92" i="3"/>
  <c r="Y114" i="3"/>
  <c r="Y19" i="3"/>
  <c r="Y108" i="3"/>
  <c r="W77" i="3"/>
  <c r="W68" i="3"/>
  <c r="Y50" i="3"/>
  <c r="W95" i="3"/>
  <c r="W86" i="3"/>
  <c r="W38" i="3"/>
  <c r="W22" i="3"/>
  <c r="W12" i="3"/>
  <c r="W112" i="3"/>
  <c r="W29" i="3"/>
  <c r="W11" i="3"/>
  <c r="W24" i="3"/>
  <c r="W41" i="3"/>
  <c r="W107" i="3"/>
  <c r="Y7" i="3"/>
  <c r="AV683" i="2"/>
  <c r="AV498" i="2"/>
  <c r="AV381" i="2"/>
  <c r="AV593" i="2"/>
  <c r="Y116" i="3"/>
  <c r="Y121" i="3"/>
  <c r="Y15" i="3"/>
  <c r="Y42" i="3"/>
  <c r="Y109" i="3"/>
  <c r="Y9" i="3"/>
  <c r="Y38" i="3"/>
  <c r="Y60" i="3"/>
  <c r="Y49" i="3"/>
  <c r="W60" i="3"/>
  <c r="Y55" i="3"/>
  <c r="W50" i="3"/>
  <c r="Y100" i="3"/>
  <c r="W91" i="3"/>
  <c r="W63" i="3"/>
  <c r="W13" i="3"/>
  <c r="W101" i="3"/>
  <c r="W17" i="3"/>
  <c r="W113" i="3"/>
  <c r="W103" i="3"/>
  <c r="Y39" i="3"/>
  <c r="W25" i="3"/>
  <c r="Y10" i="3"/>
  <c r="W61" i="3"/>
  <c r="W18" i="3"/>
  <c r="Y21" i="3"/>
  <c r="W93" i="3"/>
  <c r="AV296" i="2"/>
  <c r="Y79" i="3"/>
  <c r="Y47" i="3"/>
  <c r="Y81" i="3"/>
  <c r="Y82" i="3"/>
  <c r="Y120" i="3"/>
  <c r="Y31" i="3"/>
  <c r="W30" i="3"/>
  <c r="Y93" i="3"/>
  <c r="W4" i="3"/>
  <c r="W35" i="3"/>
  <c r="Y33" i="3"/>
  <c r="W71" i="3"/>
  <c r="W85" i="3"/>
  <c r="W7" i="3"/>
  <c r="W36" i="3"/>
  <c r="W117" i="3"/>
  <c r="Y106" i="3"/>
  <c r="AV117" i="2"/>
  <c r="Y45" i="3"/>
  <c r="Y71" i="3"/>
  <c r="Y107" i="3"/>
  <c r="Y54" i="3"/>
  <c r="Y62" i="3"/>
  <c r="W52" i="3"/>
  <c r="Y28" i="3"/>
  <c r="W34" i="3"/>
  <c r="W89" i="3"/>
  <c r="W121" i="3"/>
  <c r="W6" i="3"/>
  <c r="Y66" i="3"/>
  <c r="W19" i="3"/>
  <c r="W9" i="3"/>
  <c r="W8" i="3"/>
  <c r="Y16" i="3"/>
  <c r="W119" i="3"/>
  <c r="Y36" i="3"/>
  <c r="Y44" i="3"/>
  <c r="Y67" i="3"/>
  <c r="W31" i="3"/>
  <c r="W109" i="3"/>
  <c r="W37" i="3"/>
  <c r="Y111" i="3"/>
  <c r="W115" i="3"/>
  <c r="W67" i="3"/>
  <c r="Y77" i="3"/>
  <c r="AV225" i="2"/>
  <c r="AV189" i="2"/>
  <c r="Y104" i="3"/>
  <c r="Y4" i="3"/>
  <c r="Y27" i="3"/>
  <c r="Y30" i="3"/>
  <c r="Y48" i="3"/>
  <c r="Y61" i="3"/>
  <c r="Y98" i="3"/>
  <c r="W27" i="3"/>
  <c r="W87" i="3"/>
  <c r="W45" i="3"/>
  <c r="W84" i="3"/>
  <c r="W20" i="3"/>
  <c r="W26" i="3"/>
  <c r="W111" i="3"/>
  <c r="Y64" i="3"/>
  <c r="Y41" i="3"/>
  <c r="W21" i="3"/>
  <c r="Y20" i="3"/>
  <c r="W106" i="3"/>
  <c r="W39" i="3"/>
  <c r="AV599" i="2"/>
  <c r="Y25" i="3"/>
  <c r="Y105" i="3"/>
  <c r="Y94" i="3"/>
  <c r="Y118" i="3"/>
  <c r="Y59" i="3"/>
  <c r="Y11" i="3"/>
  <c r="W83" i="3"/>
  <c r="W33" i="3"/>
  <c r="W120" i="3"/>
  <c r="Y63" i="3"/>
  <c r="W57" i="3"/>
  <c r="Y83" i="3"/>
  <c r="W98" i="3"/>
  <c r="W110" i="3"/>
  <c r="Y2" i="3"/>
  <c r="W108" i="3"/>
  <c r="Y119" i="3"/>
  <c r="W56" i="3"/>
  <c r="Y101" i="3"/>
  <c r="W32" i="3"/>
  <c r="W66" i="3"/>
  <c r="Y84" i="3"/>
  <c r="AV632" i="2"/>
  <c r="Y88" i="3"/>
  <c r="Y46" i="3"/>
  <c r="Y72" i="3"/>
  <c r="W90" i="3"/>
  <c r="Y87" i="3"/>
  <c r="W72" i="3"/>
  <c r="W3" i="3"/>
  <c r="W99" i="3"/>
  <c r="W122" i="3"/>
  <c r="Y40" i="3"/>
  <c r="W105" i="3"/>
  <c r="Y18" i="3"/>
  <c r="Y110" i="3"/>
  <c r="Y99" i="3"/>
  <c r="W51" i="3"/>
  <c r="W44" i="3"/>
  <c r="W58" i="3"/>
  <c r="W49" i="3"/>
  <c r="W28" i="3"/>
  <c r="AV181" i="2"/>
  <c r="AV151" i="2"/>
  <c r="AV713" i="2"/>
  <c r="AV464" i="2"/>
  <c r="AV414" i="2"/>
  <c r="AV447" i="2"/>
  <c r="AV307" i="2"/>
  <c r="AV641" i="2"/>
  <c r="AV411" i="2"/>
  <c r="AV116" i="2"/>
  <c r="AV21" i="2"/>
  <c r="AV682" i="2"/>
  <c r="AV413" i="2"/>
  <c r="AV206" i="2"/>
  <c r="AV5" i="2"/>
  <c r="AV524" i="2"/>
  <c r="AV317" i="2"/>
  <c r="AV70" i="2"/>
  <c r="AV180" i="2"/>
  <c r="AV596" i="2"/>
  <c r="AV156" i="2"/>
  <c r="AV690" i="2"/>
  <c r="AV425" i="2"/>
  <c r="AV725" i="2"/>
  <c r="AV479" i="2"/>
  <c r="AV718" i="2"/>
  <c r="AV485" i="2"/>
  <c r="AV691" i="2"/>
  <c r="AV678" i="2"/>
  <c r="AV44" i="2"/>
  <c r="AV327" i="2"/>
  <c r="AV648" i="2"/>
  <c r="AV480" i="2"/>
  <c r="AV335" i="2"/>
  <c r="AV371" i="2"/>
  <c r="AV410" i="2"/>
  <c r="AV656" i="2"/>
  <c r="AV680" i="2"/>
  <c r="AV450" i="2"/>
  <c r="AV342" i="2"/>
  <c r="AV667" i="2"/>
  <c r="AV554" i="2"/>
  <c r="AV367" i="2"/>
  <c r="AV539" i="2"/>
  <c r="AV706" i="2"/>
  <c r="AV698" i="2"/>
  <c r="AV579" i="2"/>
  <c r="AV222" i="2"/>
  <c r="AV197" i="2"/>
  <c r="AV28" i="2"/>
  <c r="AV42" i="2"/>
  <c r="AV559" i="2"/>
  <c r="AV123" i="2"/>
  <c r="AV734" i="2"/>
  <c r="AV211" i="2"/>
  <c r="AV573" i="2"/>
  <c r="AV652" i="2"/>
  <c r="AV336" i="2"/>
  <c r="AV689" i="2"/>
  <c r="AV384" i="2"/>
  <c r="AV563" i="2"/>
  <c r="AV290" i="2"/>
  <c r="AV726" i="2"/>
  <c r="AV124" i="2"/>
  <c r="AV354" i="2"/>
  <c r="AV56" i="2"/>
  <c r="AV316" i="2"/>
  <c r="AV705" i="2"/>
  <c r="AV322" i="2"/>
  <c r="AV155" i="2"/>
  <c r="AV231" i="2"/>
  <c r="AV608" i="2"/>
  <c r="AV89" i="2"/>
  <c r="AV626" i="2"/>
  <c r="AV730" i="2"/>
  <c r="AV190" i="2"/>
  <c r="AV146" i="2"/>
  <c r="AV305" i="2"/>
  <c r="AV595" i="2"/>
  <c r="AV7" i="2"/>
  <c r="AV179" i="2"/>
  <c r="AV66" i="2"/>
  <c r="AV542" i="2"/>
  <c r="AV454" i="2"/>
  <c r="AV661" i="2"/>
  <c r="AV483" i="2"/>
  <c r="AV570" i="2"/>
  <c r="AV139" i="2"/>
  <c r="AV535" i="2"/>
  <c r="AV646" i="2"/>
  <c r="AV183" i="2"/>
  <c r="AV88" i="2"/>
  <c r="AV420" i="2"/>
  <c r="AV501" i="2"/>
  <c r="AV456" i="2"/>
  <c r="AV637" i="2"/>
  <c r="AV513" i="2"/>
  <c r="AV668" i="2"/>
  <c r="AV298" i="2"/>
  <c r="AV138" i="2"/>
  <c r="AV575" i="2"/>
  <c r="AV16" i="2"/>
  <c r="AV148" i="2"/>
  <c r="AV269" i="2"/>
  <c r="AV531" i="2"/>
  <c r="AV284" i="2"/>
  <c r="AV224" i="2"/>
  <c r="AV430" i="2"/>
  <c r="AV567" i="2"/>
  <c r="AV724" i="2"/>
  <c r="AV267" i="2"/>
  <c r="AV76" i="2"/>
  <c r="AV311" i="2"/>
  <c r="AV634" i="2"/>
  <c r="AV695" i="2"/>
  <c r="AV396" i="2"/>
  <c r="AV365" i="2"/>
  <c r="AV97" i="2"/>
  <c r="AV476" i="2"/>
  <c r="AV84" i="2"/>
  <c r="AV133" i="2"/>
  <c r="AV77" i="2"/>
  <c r="AV157" i="2"/>
  <c r="AV200" i="2"/>
  <c r="AV707" i="2"/>
  <c r="AV534" i="2"/>
  <c r="AV346" i="2"/>
  <c r="AV719" i="2"/>
  <c r="AV46" i="2"/>
  <c r="AV653" i="2"/>
  <c r="AV434" i="2"/>
  <c r="AV564" i="2"/>
  <c r="AV624" i="2"/>
  <c r="AV499" i="2"/>
  <c r="AV187" i="2"/>
  <c r="AV288" i="2"/>
  <c r="AV696" i="2"/>
  <c r="AV675" i="2"/>
  <c r="AV484" i="2"/>
  <c r="AV310" i="2"/>
  <c r="AV607" i="2"/>
  <c r="AV731" i="2"/>
  <c r="AV585" i="2"/>
  <c r="AV395" i="2"/>
  <c r="AV90" i="2"/>
  <c r="AV522" i="2"/>
  <c r="AV323" i="2"/>
  <c r="AV664" i="2"/>
  <c r="AV236" i="2"/>
  <c r="AV528" i="2"/>
  <c r="AV571" i="2"/>
  <c r="AV63" i="2"/>
  <c r="AV393" i="2"/>
  <c r="AV391" i="2"/>
  <c r="AV409" i="2"/>
  <c r="AV115" i="2"/>
  <c r="AV113" i="2"/>
  <c r="AV544" i="2"/>
  <c r="AV600" i="2"/>
  <c r="AV557" i="2"/>
  <c r="AV511" i="2"/>
  <c r="AV150" i="2"/>
  <c r="AV71" i="2"/>
  <c r="AV645" i="2"/>
  <c r="AV297" i="2"/>
  <c r="AV382" i="2"/>
  <c r="AV558" i="2"/>
  <c r="AV538" i="2"/>
  <c r="AV638" i="2"/>
  <c r="AV616" i="2"/>
  <c r="AV286" i="2"/>
  <c r="AV145" i="2"/>
  <c r="AV82" i="2"/>
  <c r="AV416" i="2"/>
  <c r="AV203" i="2"/>
  <c r="AV561" i="2"/>
  <c r="AV238" i="2"/>
  <c r="AV161" i="2"/>
  <c r="AV112" i="2"/>
  <c r="AV440" i="2"/>
  <c r="AV455" i="2"/>
  <c r="AV546" i="2"/>
  <c r="AV294" i="2"/>
  <c r="AV353" i="2"/>
  <c r="AV467" i="2"/>
  <c r="AV95" i="2"/>
  <c r="AV175" i="2"/>
  <c r="AV457" i="2"/>
  <c r="AV351" i="2"/>
  <c r="AV217" i="2"/>
  <c r="AV669" i="2"/>
  <c r="AV243" i="2"/>
  <c r="AV586" i="2"/>
  <c r="AV315" i="2"/>
  <c r="AV282" i="2"/>
  <c r="AV536" i="2"/>
  <c r="AV378" i="2"/>
  <c r="AV134" i="2"/>
  <c r="AV540" i="2"/>
  <c r="AV220" i="2"/>
  <c r="AV714" i="2"/>
  <c r="AV30" i="2"/>
  <c r="AV352" i="2"/>
  <c r="AV101" i="2"/>
  <c r="AV488" i="2"/>
  <c r="AV201" i="2"/>
  <c r="AV633" i="2"/>
  <c r="AV24" i="2"/>
  <c r="AV530" i="2"/>
  <c r="AV506" i="2"/>
  <c r="AV108" i="2"/>
  <c r="AV601" i="2"/>
  <c r="AV692" i="2"/>
  <c r="AV158" i="2"/>
  <c r="AV527" i="2"/>
  <c r="AV428" i="2"/>
  <c r="AV153" i="2"/>
  <c r="AV103" i="2"/>
  <c r="AV111" i="2"/>
  <c r="AV671" i="2"/>
  <c r="AV622" i="2"/>
  <c r="AV74" i="2"/>
  <c r="AV517" i="2"/>
  <c r="AV52" i="2"/>
  <c r="AV263" i="2"/>
  <c r="AV684" i="2"/>
  <c r="AV496" i="2"/>
  <c r="AV18" i="2"/>
  <c r="AV262" i="2"/>
  <c r="AV377" i="2"/>
  <c r="AV80" i="2"/>
  <c r="AV681" i="2"/>
  <c r="AV135" i="2"/>
  <c r="AV300" i="2"/>
  <c r="AV195" i="2"/>
  <c r="AV261" i="2"/>
  <c r="AV12" i="2"/>
  <c r="AV259" i="2"/>
  <c r="AV614" i="2"/>
  <c r="AV672" i="2"/>
  <c r="AV110" i="2"/>
  <c r="AV154" i="2"/>
  <c r="AV361" i="2"/>
  <c r="AV424" i="2"/>
  <c r="AV164" i="2"/>
  <c r="AV716" i="2"/>
  <c r="AV478" i="2"/>
  <c r="AV128" i="2"/>
  <c r="AV159" i="2"/>
  <c r="AV581" i="2"/>
  <c r="AV209" i="2"/>
  <c r="AV649" i="2"/>
  <c r="AV449" i="2"/>
  <c r="AV87" i="2"/>
  <c r="AV32" i="2"/>
  <c r="AV505" i="2"/>
  <c r="AV328" i="2"/>
  <c r="AV59" i="2"/>
  <c r="AV545" i="2"/>
  <c r="AV50" i="2"/>
  <c r="AV577" i="2"/>
  <c r="AV617" i="2"/>
  <c r="AV490" i="2"/>
  <c r="AV141" i="2"/>
  <c r="AV380" i="2"/>
  <c r="AV399" i="2"/>
  <c r="AV406" i="2"/>
  <c r="AV43" i="2"/>
  <c r="AV494" i="2"/>
  <c r="AV142" i="2"/>
  <c r="AV453" i="2"/>
  <c r="AV659" i="2"/>
  <c r="AV273" i="2"/>
  <c r="AV500" i="2"/>
  <c r="AV192" i="2"/>
  <c r="AV126" i="2"/>
  <c r="AV250" i="2"/>
  <c r="AV35" i="2"/>
  <c r="AV173" i="2"/>
  <c r="AV219" i="2"/>
  <c r="AV521" i="2"/>
  <c r="AV92" i="2"/>
  <c r="AV465" i="2"/>
  <c r="AV62" i="2"/>
  <c r="AV312" i="2"/>
  <c r="AV636" i="2"/>
  <c r="AV48" i="2"/>
  <c r="AV715" i="2"/>
  <c r="AV397" i="2"/>
  <c r="AV169" i="2"/>
  <c r="AV610" i="2"/>
  <c r="AV697" i="2"/>
  <c r="AV433" i="2"/>
  <c r="AV332" i="2"/>
  <c r="AV85" i="2"/>
  <c r="AV167" i="2"/>
  <c r="AV2" i="2"/>
  <c r="AV461" i="2"/>
  <c r="AV432" i="2"/>
  <c r="AV366" i="2"/>
  <c r="AV184" i="2"/>
  <c r="AV41" i="2"/>
  <c r="AV79" i="2"/>
  <c r="AV34" i="2"/>
  <c r="AV331" i="2"/>
  <c r="AV166" i="2"/>
  <c r="AV550" i="2"/>
  <c r="AV555" i="2"/>
  <c r="AV598" i="2"/>
  <c r="AV446" i="2"/>
  <c r="AV405" i="2"/>
  <c r="AV27" i="2"/>
  <c r="AV625" i="2"/>
  <c r="AV29" i="2"/>
  <c r="AV676" i="2"/>
  <c r="AV171" i="2"/>
  <c r="AV339" i="2"/>
  <c r="AV436" i="2"/>
  <c r="AV172" i="2"/>
  <c r="AV326" i="2"/>
  <c r="AV242" i="2"/>
  <c r="AV470" i="2"/>
  <c r="AV343" i="2"/>
  <c r="AV533" i="2"/>
  <c r="AV720" i="2"/>
  <c r="AV289" i="2"/>
  <c r="AV466" i="2"/>
  <c r="AV257" i="2"/>
  <c r="AV256" i="2"/>
  <c r="AV255" i="2"/>
  <c r="AV615" i="2"/>
  <c r="AV448" i="2"/>
  <c r="AV712" i="2"/>
  <c r="AV512" i="2"/>
  <c r="AV99" i="2"/>
  <c r="AV732" i="2"/>
  <c r="AV369" i="2"/>
  <c r="AV529" i="2"/>
  <c r="AV165" i="2"/>
  <c r="AV314" i="2"/>
  <c r="AV186" i="2"/>
  <c r="AV721" i="2"/>
  <c r="AV687" i="2"/>
  <c r="AV400" i="2"/>
  <c r="AV86" i="2"/>
  <c r="AV374" i="2"/>
  <c r="AV152" i="2"/>
  <c r="AV253" i="2"/>
  <c r="AV635" i="2"/>
  <c r="AV654" i="2"/>
  <c r="AV182" i="2"/>
  <c r="AV13" i="2"/>
  <c r="AV589" i="2"/>
  <c r="AV17" i="2"/>
  <c r="AV685" i="2"/>
  <c r="AV204" i="2"/>
  <c r="AV223" i="2"/>
  <c r="AV394" i="2"/>
  <c r="AV36" i="2"/>
  <c r="AV404" i="2"/>
  <c r="AV547" i="2"/>
  <c r="AV640" i="2"/>
  <c r="AV100" i="2"/>
  <c r="AV174" i="2"/>
  <c r="AV423" i="2"/>
  <c r="AV258" i="2"/>
  <c r="AV412" i="2"/>
  <c r="AV662" i="2"/>
  <c r="AV233" i="2"/>
  <c r="AV602" i="2"/>
  <c r="AV350" i="2"/>
  <c r="AV445" i="2"/>
  <c r="AV508" i="2"/>
  <c r="AV207" i="2"/>
  <c r="AV373" i="2"/>
  <c r="AV143" i="2"/>
  <c r="AV318" i="2"/>
  <c r="AV584" i="2"/>
  <c r="AV22" i="2"/>
  <c r="AV591" i="2"/>
  <c r="AV520" i="2"/>
  <c r="AV629" i="2"/>
  <c r="AV251" i="2"/>
  <c r="AV9" i="2"/>
  <c r="AV230" i="2"/>
  <c r="AV735" i="2"/>
  <c r="AV679" i="2"/>
  <c r="AV481" i="2"/>
  <c r="AV489" i="2"/>
  <c r="AV260" i="2"/>
  <c r="AV25" i="2"/>
  <c r="AV541" i="2"/>
  <c r="AV375" i="2"/>
  <c r="AV114" i="2"/>
  <c r="AV717" i="2"/>
  <c r="AV4" i="2"/>
  <c r="AV341" i="2"/>
  <c r="AV163" i="2"/>
  <c r="AV358" i="2"/>
  <c r="AV81" i="2"/>
  <c r="AV469" i="2"/>
  <c r="AV102" i="2"/>
  <c r="AV330" i="2"/>
  <c r="AV137" i="2"/>
  <c r="AV486" i="2"/>
  <c r="AV398" i="2"/>
  <c r="AV193" i="2"/>
  <c r="AV8" i="2"/>
  <c r="AV468" i="2"/>
  <c r="AV618" i="2"/>
  <c r="AV427" i="2"/>
  <c r="AV3" i="2"/>
  <c r="AV226" i="2"/>
  <c r="AV370" i="2"/>
  <c r="AV729" i="2"/>
  <c r="AV37" i="2"/>
  <c r="AV131" i="2"/>
  <c r="AV462" i="2"/>
  <c r="AV198" i="2"/>
  <c r="AV560" i="2"/>
  <c r="AV516" i="2"/>
  <c r="AV693" i="2"/>
  <c r="AV673" i="2"/>
  <c r="AV264" i="2"/>
  <c r="AV704" i="2"/>
  <c r="AV643" i="2"/>
  <c r="AV218" i="2"/>
  <c r="AV303" i="2"/>
  <c r="AV279" i="2"/>
  <c r="AV120" i="2"/>
  <c r="AV49" i="2"/>
  <c r="AV658" i="2"/>
  <c r="AV519" i="2"/>
  <c r="AV502" i="2"/>
  <c r="AV474" i="2"/>
  <c r="AV98" i="2"/>
  <c r="AV665" i="2"/>
  <c r="AV587" i="2"/>
  <c r="AV613" i="2"/>
  <c r="AV57" i="2"/>
  <c r="AV709" i="2"/>
  <c r="AV69" i="2"/>
  <c r="AV26" i="2"/>
  <c r="AV291" i="2"/>
  <c r="AV475" i="2"/>
  <c r="AV642" i="2"/>
  <c r="AV574" i="2"/>
  <c r="AV191" i="2"/>
  <c r="AV324" i="2"/>
  <c r="AV708" i="2"/>
  <c r="AV407" i="2"/>
  <c r="AV160" i="2"/>
  <c r="AV31" i="2"/>
  <c r="AV73" i="2"/>
  <c r="AV372" i="2"/>
  <c r="AV178" i="2"/>
  <c r="AV149" i="2"/>
  <c r="AV688" i="2"/>
  <c r="AV660" i="2"/>
  <c r="AV359" i="2"/>
  <c r="AV144" i="2"/>
  <c r="AV20" i="2"/>
  <c r="AV268" i="2"/>
  <c r="AV670" i="2"/>
  <c r="AV302" i="2"/>
  <c r="AV355" i="2"/>
  <c r="AV403" i="2"/>
  <c r="AV620" i="2"/>
  <c r="AV248" i="2"/>
  <c r="AV309" i="2"/>
  <c r="AV39" i="2"/>
  <c r="AV650" i="2"/>
  <c r="AV240" i="2"/>
  <c r="AV543" i="2"/>
  <c r="AV491" i="2"/>
  <c r="AV390" i="2"/>
  <c r="AV408" i="2"/>
  <c r="AV711" i="2"/>
  <c r="AV329" i="2"/>
  <c r="AV471" i="2"/>
  <c r="AV47" i="2"/>
  <c r="AV722" i="2"/>
  <c r="AV213" i="2"/>
  <c r="AV437" i="2"/>
  <c r="AV313" i="2"/>
  <c r="AV292" i="2"/>
  <c r="AV504" i="2"/>
  <c r="AV386" i="2"/>
  <c r="AV387" i="2"/>
  <c r="AV612" i="2"/>
  <c r="AV244" i="2"/>
  <c r="AV435" i="2"/>
  <c r="AV576" i="2"/>
  <c r="AV727" i="2"/>
  <c r="AV235" i="2"/>
  <c r="AV19" i="2"/>
  <c r="AV345" i="2"/>
  <c r="AV347" i="2"/>
  <c r="AV118" i="2"/>
  <c r="AV458" i="2"/>
  <c r="AV597" i="2"/>
  <c r="AV266" i="2"/>
  <c r="AV525" i="2"/>
  <c r="AV368" i="2"/>
  <c r="AV334" i="2"/>
  <c r="AV14" i="2"/>
  <c r="AV320" i="2"/>
  <c r="AV472" i="2"/>
  <c r="AV663" i="2"/>
  <c r="AV306" i="2"/>
  <c r="AV272" i="2"/>
  <c r="AV493" i="2"/>
  <c r="AV417" i="2"/>
  <c r="AV421" i="2"/>
  <c r="AV418" i="2"/>
  <c r="AV162" i="2"/>
  <c r="AV392" i="2"/>
  <c r="AV136" i="2"/>
  <c r="AV507" i="2"/>
  <c r="AV385" i="2"/>
  <c r="AV65" i="2"/>
  <c r="AV245" i="2"/>
  <c r="AV210" i="2"/>
  <c r="AV497" i="2"/>
  <c r="AV655" i="2"/>
  <c r="AV249" i="2"/>
  <c r="AV274" i="2"/>
  <c r="AV639" i="2"/>
  <c r="AV553" i="2"/>
  <c r="AV227" i="2"/>
  <c r="AV459" i="2"/>
  <c r="AV67" i="2"/>
  <c r="AV53" i="2"/>
  <c r="AV657" i="2"/>
  <c r="AV319" i="2"/>
  <c r="AV572" i="2"/>
  <c r="AV94" i="2"/>
  <c r="AV105" i="2"/>
  <c r="AV360" i="2"/>
  <c r="AV532" i="2"/>
  <c r="AV54" i="2"/>
  <c r="AV737" i="2"/>
  <c r="AV389" i="2"/>
  <c r="AV495" i="2"/>
  <c r="AV177" i="2"/>
  <c r="AV439" i="2"/>
  <c r="AV631" i="2"/>
  <c r="AV518" i="2"/>
  <c r="AV214" i="2"/>
  <c r="AV241" i="2"/>
  <c r="AV277" i="2"/>
  <c r="AV674" i="2"/>
  <c r="AV196" i="2"/>
  <c r="AV185" i="2"/>
  <c r="AV122" i="2"/>
  <c r="AV510" i="2"/>
  <c r="AV537" i="2"/>
  <c r="AV104" i="2"/>
  <c r="AV299" i="2"/>
  <c r="AV363" i="2"/>
  <c r="AV523" i="2"/>
  <c r="AV548" i="2"/>
  <c r="AV333" i="2"/>
  <c r="AV271" i="2"/>
  <c r="AV221" i="2"/>
  <c r="AV443" i="2"/>
  <c r="AV194" i="2"/>
  <c r="AV109" i="2"/>
  <c r="AV337" i="2"/>
  <c r="AV78" i="2"/>
  <c r="AV11" i="2"/>
  <c r="AV83" i="2"/>
  <c r="AV451" i="2"/>
  <c r="AV356" i="2"/>
  <c r="AV621" i="2"/>
  <c r="AV509" i="2"/>
  <c r="AV106" i="2"/>
  <c r="AV91" i="2"/>
  <c r="AV96" i="2"/>
  <c r="AV45" i="2"/>
  <c r="AV402" i="2"/>
  <c r="AV208" i="2"/>
  <c r="AV205" i="2"/>
  <c r="AV176" i="2"/>
  <c r="AV344" i="2"/>
  <c r="AV463" i="2"/>
  <c r="AV252" i="2"/>
  <c r="AV10" i="2"/>
  <c r="AV580" i="2"/>
  <c r="AV562" i="2"/>
  <c r="AV388" i="2"/>
  <c r="AV477" i="2"/>
  <c r="AV588" i="2"/>
  <c r="AV40" i="2"/>
  <c r="AV212" i="2"/>
  <c r="AV348" i="2"/>
  <c r="AV281" i="2"/>
  <c r="AV444" i="2"/>
  <c r="AV247" i="2"/>
  <c r="AV285" i="2"/>
  <c r="AV147" i="2"/>
  <c r="AV6" i="2"/>
  <c r="AV666" i="2"/>
  <c r="AV232" i="2"/>
  <c r="AV364" i="2"/>
  <c r="AV278" i="2"/>
  <c r="AV442" i="2"/>
  <c r="AV254" i="2"/>
  <c r="AV132" i="2"/>
  <c r="AV515" i="2"/>
  <c r="AV237" i="2"/>
  <c r="AV738" i="2"/>
  <c r="AV23" i="2"/>
  <c r="AV168" i="2"/>
  <c r="AV565" i="2"/>
  <c r="AV276" i="2"/>
  <c r="AV125" i="2"/>
  <c r="AV702" i="2"/>
  <c r="AV422" i="2"/>
  <c r="AV293" i="2"/>
  <c r="AV431" i="2"/>
  <c r="AV628" i="2"/>
  <c r="AV429" i="2"/>
  <c r="AV283" i="2"/>
  <c r="AV582" i="2"/>
  <c r="AV127" i="2"/>
  <c r="AV140" i="2"/>
  <c r="AV188" i="2"/>
  <c r="AV606" i="2"/>
  <c r="AV229" i="2"/>
  <c r="AV609" i="2"/>
  <c r="AV740" i="2"/>
  <c r="AV556" i="2"/>
  <c r="AV741" i="2"/>
  <c r="AV742" i="2"/>
  <c r="AV129" i="2"/>
  <c r="AV38" i="2"/>
  <c r="AV362" i="2"/>
  <c r="AV239" i="2"/>
  <c r="AV630" i="2"/>
  <c r="AV121" i="2"/>
  <c r="AV119" i="2"/>
  <c r="AV107" i="2"/>
  <c r="AV426" i="2"/>
  <c r="AV287" i="2"/>
  <c r="AV379" i="2"/>
  <c r="AV51" i="2"/>
  <c r="AV216" i="2"/>
  <c r="AV33" i="2"/>
  <c r="AV604" i="2"/>
  <c r="AV603" i="2"/>
  <c r="AV728" i="2"/>
  <c r="AV452" i="2"/>
  <c r="AV569" i="2"/>
  <c r="AV723" i="2"/>
  <c r="AV619" i="2"/>
  <c r="AV473" i="2"/>
  <c r="AV64" i="2"/>
  <c r="AV549" i="2"/>
  <c r="AV265" i="2"/>
  <c r="AV60" i="2"/>
  <c r="AV15" i="2"/>
  <c r="AV338" i="2"/>
  <c r="AV61" i="2"/>
  <c r="AV677" i="2"/>
  <c r="AV647" i="2"/>
  <c r="AV93" i="2"/>
  <c r="AV686" i="2"/>
  <c r="AV55" i="2"/>
  <c r="AV703" i="2"/>
  <c r="AV270" i="2"/>
  <c r="AV551" i="2"/>
  <c r="AV710" i="2"/>
  <c r="AV460" i="2"/>
  <c r="AV492" i="2"/>
  <c r="AV68" i="2"/>
  <c r="AV357" i="2"/>
  <c r="AV349" i="2"/>
  <c r="AV700" i="2"/>
  <c r="AV552" i="2"/>
  <c r="AV280" i="2"/>
  <c r="AV592" i="2"/>
  <c r="AV623" i="2"/>
  <c r="AV594" i="2"/>
  <c r="AV202" i="2"/>
  <c r="X105" i="3" l="1"/>
  <c r="Z84" i="3"/>
  <c r="Z63" i="3"/>
  <c r="X39" i="3"/>
  <c r="X27" i="3"/>
  <c r="X115" i="3"/>
  <c r="X19" i="3"/>
  <c r="Z45" i="3"/>
  <c r="X30" i="3"/>
  <c r="Z10" i="3"/>
  <c r="Z55" i="3"/>
  <c r="X38" i="3"/>
  <c r="Z115" i="3"/>
  <c r="Z80" i="3"/>
  <c r="Z78" i="3"/>
  <c r="X42" i="3"/>
  <c r="Z73" i="3"/>
  <c r="Z53" i="3"/>
  <c r="Z51" i="3"/>
  <c r="Z40" i="3"/>
  <c r="X66" i="3"/>
  <c r="X120" i="3"/>
  <c r="X106" i="3"/>
  <c r="Z98" i="3"/>
  <c r="Z111" i="3"/>
  <c r="Z66" i="3"/>
  <c r="Z31" i="3"/>
  <c r="X25" i="3"/>
  <c r="X60" i="3"/>
  <c r="X86" i="3"/>
  <c r="Z57" i="3"/>
  <c r="X59" i="3"/>
  <c r="Z23" i="3"/>
  <c r="X96" i="3"/>
  <c r="X14" i="3"/>
  <c r="Z85" i="3"/>
  <c r="Z69" i="3"/>
  <c r="Z61" i="3"/>
  <c r="X95" i="3"/>
  <c r="Z35" i="3"/>
  <c r="X83" i="3"/>
  <c r="Z82" i="3"/>
  <c r="X81" i="3"/>
  <c r="X47" i="3"/>
  <c r="X28" i="3"/>
  <c r="X3" i="3"/>
  <c r="X56" i="3"/>
  <c r="Z11" i="3"/>
  <c r="Z41" i="3"/>
  <c r="Z30" i="3"/>
  <c r="X31" i="3"/>
  <c r="X89" i="3"/>
  <c r="X36" i="3"/>
  <c r="Z81" i="3"/>
  <c r="X113" i="3"/>
  <c r="Z38" i="3"/>
  <c r="X107" i="3"/>
  <c r="X68" i="3"/>
  <c r="X94" i="3"/>
  <c r="Z90" i="3"/>
  <c r="X64" i="3"/>
  <c r="Z75" i="3"/>
  <c r="X62" i="3"/>
  <c r="X16" i="3"/>
  <c r="X78" i="3"/>
  <c r="X43" i="3"/>
  <c r="Z24" i="3"/>
  <c r="Z5" i="3"/>
  <c r="X10" i="3"/>
  <c r="Z37" i="3"/>
  <c r="X37" i="3"/>
  <c r="Z49" i="3"/>
  <c r="Z74" i="3"/>
  <c r="X109" i="3"/>
  <c r="Z50" i="3"/>
  <c r="Z86" i="3"/>
  <c r="Z59" i="3"/>
  <c r="X7" i="3"/>
  <c r="Z9" i="3"/>
  <c r="Z14" i="3"/>
  <c r="X58" i="3"/>
  <c r="Z87" i="3"/>
  <c r="X108" i="3"/>
  <c r="Z118" i="3"/>
  <c r="X111" i="3"/>
  <c r="Z4" i="3"/>
  <c r="Z44" i="3"/>
  <c r="Z28" i="3"/>
  <c r="X85" i="3"/>
  <c r="Z79" i="3"/>
  <c r="X101" i="3"/>
  <c r="Z109" i="3"/>
  <c r="X24" i="3"/>
  <c r="Z108" i="3"/>
  <c r="Z96" i="3"/>
  <c r="Z6" i="3"/>
  <c r="X53" i="3"/>
  <c r="Z52" i="3"/>
  <c r="X116" i="3"/>
  <c r="Z112" i="3"/>
  <c r="Z22" i="3"/>
  <c r="X6" i="3"/>
  <c r="Z91" i="3"/>
  <c r="X21" i="3"/>
  <c r="Z60" i="3"/>
  <c r="Z43" i="3"/>
  <c r="X17" i="3"/>
  <c r="X90" i="3"/>
  <c r="Z2" i="3"/>
  <c r="Z94" i="3"/>
  <c r="X26" i="3"/>
  <c r="Z104" i="3"/>
  <c r="Z36" i="3"/>
  <c r="X52" i="3"/>
  <c r="X71" i="3"/>
  <c r="X13" i="3"/>
  <c r="Z42" i="3"/>
  <c r="X11" i="3"/>
  <c r="Z19" i="3"/>
  <c r="X54" i="3"/>
  <c r="Z117" i="3"/>
  <c r="X55" i="3"/>
  <c r="Z113" i="3"/>
  <c r="Z32" i="3"/>
  <c r="X40" i="3"/>
  <c r="X97" i="3"/>
  <c r="X5" i="3"/>
  <c r="Z20" i="3"/>
  <c r="X118" i="3"/>
  <c r="Z8" i="3"/>
  <c r="Z101" i="3"/>
  <c r="Z48" i="3"/>
  <c r="Z7" i="3"/>
  <c r="Z3" i="3"/>
  <c r="X49" i="3"/>
  <c r="Z27" i="3"/>
  <c r="X41" i="3"/>
  <c r="X51" i="3"/>
  <c r="Z72" i="3"/>
  <c r="X110" i="3"/>
  <c r="Z105" i="3"/>
  <c r="X20" i="3"/>
  <c r="X119" i="3"/>
  <c r="Z62" i="3"/>
  <c r="Z33" i="3"/>
  <c r="X93" i="3"/>
  <c r="X63" i="3"/>
  <c r="Z15" i="3"/>
  <c r="X29" i="3"/>
  <c r="Z114" i="3"/>
  <c r="X15" i="3"/>
  <c r="Z103" i="3"/>
  <c r="Z95" i="3"/>
  <c r="Z97" i="3"/>
  <c r="X80" i="3"/>
  <c r="Z89" i="3"/>
  <c r="Z29" i="3"/>
  <c r="X82" i="3"/>
  <c r="X32" i="3"/>
  <c r="Z120" i="3"/>
  <c r="X48" i="3"/>
  <c r="X117" i="3"/>
  <c r="X2" i="3"/>
  <c r="X34" i="3"/>
  <c r="Z17" i="3"/>
  <c r="Z99" i="3"/>
  <c r="Z46" i="3"/>
  <c r="X98" i="3"/>
  <c r="Z25" i="3"/>
  <c r="X84" i="3"/>
  <c r="Z16" i="3"/>
  <c r="Z54" i="3"/>
  <c r="X35" i="3"/>
  <c r="Z21" i="3"/>
  <c r="X91" i="3"/>
  <c r="Z121" i="3"/>
  <c r="X112" i="3"/>
  <c r="Z92" i="3"/>
  <c r="X23" i="3"/>
  <c r="Z13" i="3"/>
  <c r="X69" i="3"/>
  <c r="Z34" i="3"/>
  <c r="X114" i="3"/>
  <c r="Z76" i="3"/>
  <c r="X92" i="3"/>
  <c r="X73" i="3"/>
  <c r="X33" i="3"/>
  <c r="Z39" i="3"/>
  <c r="X76" i="3"/>
  <c r="X121" i="3"/>
  <c r="X100" i="3"/>
  <c r="X72" i="3"/>
  <c r="Z64" i="3"/>
  <c r="X77" i="3"/>
  <c r="Z110" i="3"/>
  <c r="Z88" i="3"/>
  <c r="Z83" i="3"/>
  <c r="X45" i="3"/>
  <c r="Z77" i="3"/>
  <c r="X8" i="3"/>
  <c r="Z107" i="3"/>
  <c r="X4" i="3"/>
  <c r="X18" i="3"/>
  <c r="Z100" i="3"/>
  <c r="Z116" i="3"/>
  <c r="X12" i="3"/>
  <c r="Z122" i="3"/>
  <c r="X102" i="3"/>
  <c r="Z65" i="3"/>
  <c r="X88" i="3"/>
  <c r="X104" i="3"/>
  <c r="Z12" i="3"/>
  <c r="Z58" i="3"/>
  <c r="X122" i="3"/>
  <c r="Z106" i="3"/>
  <c r="X75" i="3"/>
  <c r="X99" i="3"/>
  <c r="X103" i="3"/>
  <c r="X46" i="3"/>
  <c r="Z119" i="3"/>
  <c r="Z67" i="3"/>
  <c r="Z47" i="3"/>
  <c r="X44" i="3"/>
  <c r="Z18" i="3"/>
  <c r="X57" i="3"/>
  <c r="Z68" i="3"/>
  <c r="X87" i="3"/>
  <c r="X67" i="3"/>
  <c r="X9" i="3"/>
  <c r="Z71" i="3"/>
  <c r="Z93" i="3"/>
  <c r="X61" i="3"/>
  <c r="X50" i="3"/>
  <c r="X22" i="3"/>
  <c r="Z70" i="3"/>
  <c r="X74" i="3"/>
  <c r="X70" i="3"/>
  <c r="X79" i="3"/>
  <c r="Z56" i="3"/>
  <c r="Z26" i="3"/>
  <c r="X65" i="3"/>
  <c r="Z102" i="3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</calcChain>
</file>

<file path=xl/sharedStrings.xml><?xml version="1.0" encoding="utf-8"?>
<sst xmlns="http://schemas.openxmlformats.org/spreadsheetml/2006/main" count="19681" uniqueCount="10461">
  <si>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</si>
  <si>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</si>
  <si>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</si>
  <si>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</si>
  <si>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</si>
  <si>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</si>
  <si>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</si>
  <si>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</si>
  <si>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</si>
  <si>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</si>
  <si>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</si>
  <si>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</si>
  <si>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</si>
  <si>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</si>
  <si>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</si>
  <si>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</si>
  <si>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</si>
  <si>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</si>
  <si>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</si>
  <si>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</si>
  <si>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</si>
  <si>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</si>
  <si>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</si>
  <si>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</si>
  <si>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</si>
  <si>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</si>
  <si>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</si>
  <si>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</si>
  <si>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</si>
  <si>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</si>
  <si>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</si>
  <si>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</si>
  <si>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</si>
  <si>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</si>
  <si>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</si>
  <si>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Hindustan Unilever Ltd</t>
  </si>
  <si>
    <t>HINDUNILVR</t>
  </si>
  <si>
    <t>FMCG - Household Products</t>
  </si>
  <si>
    <t>ITC Ltd</t>
  </si>
  <si>
    <t>ITC</t>
  </si>
  <si>
    <t>FMCG - Tobacco</t>
  </si>
  <si>
    <t>Life Insurance Corporation Of India</t>
  </si>
  <si>
    <t>LICI</t>
  </si>
  <si>
    <t>Insurance</t>
  </si>
  <si>
    <t>Larsen and Toubro Ltd</t>
  </si>
  <si>
    <t>LT</t>
  </si>
  <si>
    <t>Construction &amp; Engineering</t>
  </si>
  <si>
    <t>HCL Technologies Ltd</t>
  </si>
  <si>
    <t>HCLTECH</t>
  </si>
  <si>
    <t>Bajaj Finance Ltd</t>
  </si>
  <si>
    <t>BAJFINANCE</t>
  </si>
  <si>
    <t>Consumer Finance</t>
  </si>
  <si>
    <t>Sun Pharmaceutical Industries Ltd</t>
  </si>
  <si>
    <t>SUNPHARMA</t>
  </si>
  <si>
    <t>Pharmaceuticals</t>
  </si>
  <si>
    <t>NTPC Ltd</t>
  </si>
  <si>
    <t>NTPC</t>
  </si>
  <si>
    <t>Power Generation</t>
  </si>
  <si>
    <t>Maruti Suzuki India Ltd</t>
  </si>
  <si>
    <t>MARUTI</t>
  </si>
  <si>
    <t>Four Wheelers</t>
  </si>
  <si>
    <t>Axis Bank Ltd</t>
  </si>
  <si>
    <t>AXISBANK</t>
  </si>
  <si>
    <t>Mahindra and Mahindra Ltd</t>
  </si>
  <si>
    <t>M&amp;M</t>
  </si>
  <si>
    <t>Kotak Mahindra Bank Ltd</t>
  </si>
  <si>
    <t>KOTAKBANK</t>
  </si>
  <si>
    <t>Oil and Natural Gas Corporation Ltd</t>
  </si>
  <si>
    <t>ONGC</t>
  </si>
  <si>
    <t>Oil &amp; Gas - Exploration &amp; Production</t>
  </si>
  <si>
    <t>Tata Motors Ltd</t>
  </si>
  <si>
    <t>TATAMOTORS</t>
  </si>
  <si>
    <t>Adani Enterprises Ltd</t>
  </si>
  <si>
    <t>ADANIENT</t>
  </si>
  <si>
    <t>Commodities Trading</t>
  </si>
  <si>
    <t>Bajaj Auto Ltd</t>
  </si>
  <si>
    <t>BAJAJ-AUTO</t>
  </si>
  <si>
    <t>Two Wheelers</t>
  </si>
  <si>
    <t>UltraTech Cement Ltd</t>
  </si>
  <si>
    <t>ULTRACEMCO</t>
  </si>
  <si>
    <t>Cement</t>
  </si>
  <si>
    <t>Power Grid Corporation of India Ltd</t>
  </si>
  <si>
    <t>POWERGRID</t>
  </si>
  <si>
    <t>Power Transmission &amp; Distribution</t>
  </si>
  <si>
    <t>Avenue Supermarts Ltd</t>
  </si>
  <si>
    <t>DMART</t>
  </si>
  <si>
    <t>Retail - Department Stores</t>
  </si>
  <si>
    <t>Titan Company Ltd</t>
  </si>
  <si>
    <t>TITAN</t>
  </si>
  <si>
    <t>Precious Metals, Jewellery &amp; Watches</t>
  </si>
  <si>
    <t>Adani Green Energy Ltd</t>
  </si>
  <si>
    <t>ADANIGREEN</t>
  </si>
  <si>
    <t>Renewable Energy</t>
  </si>
  <si>
    <t>Adani Ports and Special Economic Zone Ltd</t>
  </si>
  <si>
    <t>ADANIPORTS</t>
  </si>
  <si>
    <t>Ports</t>
  </si>
  <si>
    <t>Bajaj Finserv Ltd</t>
  </si>
  <si>
    <t>BAJAJFINSV</t>
  </si>
  <si>
    <t>Asian Paints Ltd</t>
  </si>
  <si>
    <t>ASIANPAINT</t>
  </si>
  <si>
    <t>Paints</t>
  </si>
  <si>
    <t>Coal India Ltd</t>
  </si>
  <si>
    <t>COALINDIA</t>
  </si>
  <si>
    <t>Mining - Coal</t>
  </si>
  <si>
    <t>Hindustan Aeronautics Ltd</t>
  </si>
  <si>
    <t>HAL</t>
  </si>
  <si>
    <t>Aerospace &amp; Defense Equipments</t>
  </si>
  <si>
    <t>Wipro Ltd</t>
  </si>
  <si>
    <t>WIPRO</t>
  </si>
  <si>
    <t>Trent Ltd</t>
  </si>
  <si>
    <t>TRENT</t>
  </si>
  <si>
    <t>Retail - Apparel</t>
  </si>
  <si>
    <t>Nestle India Ltd</t>
  </si>
  <si>
    <t>NESTLEIND</t>
  </si>
  <si>
    <t>FMCG - Foods</t>
  </si>
  <si>
    <t>Adani Power Ltd</t>
  </si>
  <si>
    <t>ADANIPOWER</t>
  </si>
  <si>
    <t>Siemens Ltd</t>
  </si>
  <si>
    <t>SIEMENS</t>
  </si>
  <si>
    <t>Conglomerates</t>
  </si>
  <si>
    <t>Zomato Ltd</t>
  </si>
  <si>
    <t>ZOMATO</t>
  </si>
  <si>
    <t>Online Services</t>
  </si>
  <si>
    <t>JSW Steel Ltd</t>
  </si>
  <si>
    <t>JSWSTEEL</t>
  </si>
  <si>
    <t>Iron &amp; Steel</t>
  </si>
  <si>
    <t>Indian Oil Corporation Ltd</t>
  </si>
  <si>
    <t>IOC</t>
  </si>
  <si>
    <t>DLF Ltd</t>
  </si>
  <si>
    <t>DLF</t>
  </si>
  <si>
    <t>Real Estate</t>
  </si>
  <si>
    <t>Jio Financial Services Ltd</t>
  </si>
  <si>
    <t>JIOFIN</t>
  </si>
  <si>
    <t>Hindustan Zinc Ltd</t>
  </si>
  <si>
    <t>HINDZINC</t>
  </si>
  <si>
    <t>Mining - Diversified</t>
  </si>
  <si>
    <t>Bharat Electronics Ltd</t>
  </si>
  <si>
    <t>BEL</t>
  </si>
  <si>
    <t>Electronic Equipments</t>
  </si>
  <si>
    <t>Tata Steel Ltd</t>
  </si>
  <si>
    <t>TATASTEEL</t>
  </si>
  <si>
    <t>Indian Railway Finance Corp Ltd</t>
  </si>
  <si>
    <t>IRFC</t>
  </si>
  <si>
    <t>Specialized Finance</t>
  </si>
  <si>
    <t>Varun Beverages Ltd</t>
  </si>
  <si>
    <t>VBL</t>
  </si>
  <si>
    <t>Soft Drinks</t>
  </si>
  <si>
    <t>Vedanta Ltd</t>
  </si>
  <si>
    <t>VEDL</t>
  </si>
  <si>
    <t>Metals - Diversified</t>
  </si>
  <si>
    <t>SBI Life Insurance Company Ltd</t>
  </si>
  <si>
    <t>SBILIFE</t>
  </si>
  <si>
    <t>Interglobe Aviation Ltd</t>
  </si>
  <si>
    <t>INDIGO</t>
  </si>
  <si>
    <t>Airlines</t>
  </si>
  <si>
    <t>Grasim Industries Ltd</t>
  </si>
  <si>
    <t>GRASIM</t>
  </si>
  <si>
    <t>LTIMindtree Ltd</t>
  </si>
  <si>
    <t>LTIM</t>
  </si>
  <si>
    <t>ABB India Ltd</t>
  </si>
  <si>
    <t>ABB</t>
  </si>
  <si>
    <t>Heavy Electrical Equipments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</si>
  <si>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</si>
  <si>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</si>
  <si>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</si>
  <si>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</si>
  <si>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</si>
  <si>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</si>
  <si>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Power Finance Corporation Ltd</t>
  </si>
  <si>
    <t>PFC</t>
  </si>
  <si>
    <t>Tech Mahindra Ltd</t>
  </si>
  <si>
    <t>TECHM</t>
  </si>
  <si>
    <t>HDFC Life Insurance Company Ltd</t>
  </si>
  <si>
    <t>HDFCLIFE</t>
  </si>
  <si>
    <t>Ambuja Cements Ltd</t>
  </si>
  <si>
    <t>AMBUJACEM</t>
  </si>
  <si>
    <t>Tata Power Company Ltd</t>
  </si>
  <si>
    <t>TATAPOWER</t>
  </si>
  <si>
    <t>Gail (India) Ltd</t>
  </si>
  <si>
    <t>GAIL</t>
  </si>
  <si>
    <t>Gas Distribution</t>
  </si>
  <si>
    <t>Britannia Industries Ltd</t>
  </si>
  <si>
    <t>BRITANNIA</t>
  </si>
  <si>
    <t>Samvardhana Motherson International Ltd</t>
  </si>
  <si>
    <t>MOTHERSON</t>
  </si>
  <si>
    <t>Auto Parts</t>
  </si>
  <si>
    <t>Bharat Petroleum Corporation Ltd</t>
  </si>
  <si>
    <t>BPCL</t>
  </si>
  <si>
    <t>Godrej Consumer Products Ltd</t>
  </si>
  <si>
    <t>GODREJCP</t>
  </si>
  <si>
    <t>FMCG - Personal Products</t>
  </si>
  <si>
    <t>REC Limited</t>
  </si>
  <si>
    <t>RECLTD</t>
  </si>
  <si>
    <t>Divi's Laboratories Ltd</t>
  </si>
  <si>
    <t>DIVISLAB</t>
  </si>
  <si>
    <t>Labs &amp; Life Sciences Services</t>
  </si>
  <si>
    <t>Cholamandalam Investment and Finance Company Ltd</t>
  </si>
  <si>
    <t>CHOLAFIN</t>
  </si>
  <si>
    <t>Macrotech Developers Ltd</t>
  </si>
  <si>
    <t>LODHA</t>
  </si>
  <si>
    <t>TVS Motor Company Ltd</t>
  </si>
  <si>
    <t>TVSMOTOR</t>
  </si>
  <si>
    <t>Eicher Motors Ltd</t>
  </si>
  <si>
    <t>EICHERMOT</t>
  </si>
  <si>
    <t>Trucks &amp; Buses</t>
  </si>
  <si>
    <t>Shriram Finance Ltd</t>
  </si>
  <si>
    <t>SHRIRAMFIN</t>
  </si>
  <si>
    <t>JSW Energy Ltd</t>
  </si>
  <si>
    <t>JSWENERGY</t>
  </si>
  <si>
    <t>Bajaj Housing Finance Ltd</t>
  </si>
  <si>
    <t>BAJAJHFL</t>
  </si>
  <si>
    <t>Cipla Ltd</t>
  </si>
  <si>
    <t>CIPLA</t>
  </si>
  <si>
    <t>Bank of Baroda Ltd</t>
  </si>
  <si>
    <t>BANKBARODA</t>
  </si>
  <si>
    <t>Havells India Ltd</t>
  </si>
  <si>
    <t>HAVELLS</t>
  </si>
  <si>
    <t>Electrical Components &amp; Equipments</t>
  </si>
  <si>
    <t>Adani Energy Solutions Ltd</t>
  </si>
  <si>
    <t>ADANIENSOL</t>
  </si>
  <si>
    <t>Power Infrastructure</t>
  </si>
  <si>
    <t>Hero MotoCorp Ltd</t>
  </si>
  <si>
    <t>HEROMOTOCO</t>
  </si>
  <si>
    <t>Bajaj Holdings and Investment Ltd</t>
  </si>
  <si>
    <t>BAJAJHLDNG</t>
  </si>
  <si>
    <t>Asset Management</t>
  </si>
  <si>
    <t>Tata Consumer Products Ltd</t>
  </si>
  <si>
    <t>TATACONSUM</t>
  </si>
  <si>
    <t>Tea &amp; Coffee</t>
  </si>
  <si>
    <t>United Spirits Ltd</t>
  </si>
  <si>
    <t>UNITDSPR</t>
  </si>
  <si>
    <t>Alcoholic Beverages</t>
  </si>
  <si>
    <t>Punjab National Bank</t>
  </si>
  <si>
    <t>PNB</t>
  </si>
  <si>
    <t>CG Power and Industrial Solutions Ltd</t>
  </si>
  <si>
    <t>CGPOWER</t>
  </si>
  <si>
    <t>Torrent Pharmaceuticals Ltd</t>
  </si>
  <si>
    <t>TORNTPHARM</t>
  </si>
  <si>
    <t>Indusind Bank Ltd</t>
  </si>
  <si>
    <t>INDUSINDBK</t>
  </si>
  <si>
    <t>ICICI Prudential Life Insurance Company Ltd</t>
  </si>
  <si>
    <t>ICICIPRULI</t>
  </si>
  <si>
    <t>Dr Reddy's Laboratories Ltd</t>
  </si>
  <si>
    <t>DRREDDY</t>
  </si>
  <si>
    <t>ICICI Lombard General Insurance Company Ltd</t>
  </si>
  <si>
    <t>ICICIGI</t>
  </si>
  <si>
    <t>Suzlon Energy Ltd</t>
  </si>
  <si>
    <t>SUZLON</t>
  </si>
  <si>
    <t>Renewable Energy Equipment &amp; Services</t>
  </si>
  <si>
    <t>Dabur India Ltd</t>
  </si>
  <si>
    <t>DABUR</t>
  </si>
  <si>
    <t>Indian Overseas Bank</t>
  </si>
  <si>
    <t>IOB</t>
  </si>
  <si>
    <t>Bosch Ltd</t>
  </si>
  <si>
    <t>BOSCHLTD</t>
  </si>
  <si>
    <t>Rail Vikas Nigam Ltd</t>
  </si>
  <si>
    <t>RVNL</t>
  </si>
  <si>
    <t>Mankind Pharma Ltd</t>
  </si>
  <si>
    <t>MANKIND</t>
  </si>
  <si>
    <t>Zydus Lifesciences Ltd</t>
  </si>
  <si>
    <t>ZYDUSLIFE</t>
  </si>
  <si>
    <t>Solar Industries India Ltd</t>
  </si>
  <si>
    <t>SOLARINDS</t>
  </si>
  <si>
    <t>Commodity Chemicals</t>
  </si>
  <si>
    <t>Cummins India Ltd</t>
  </si>
  <si>
    <t>CUMMINSIND</t>
  </si>
  <si>
    <t>Industrial Machinery</t>
  </si>
  <si>
    <t>Jindal Steel And Power Ltd</t>
  </si>
  <si>
    <t>JINDALSTEL</t>
  </si>
  <si>
    <t>Indus Towers Ltd</t>
  </si>
  <si>
    <t>INDUSTOWER</t>
  </si>
  <si>
    <t>Telecom Infrastructure</t>
  </si>
  <si>
    <t>Apollo Hospitals Enterprise Ltd</t>
  </si>
  <si>
    <t>APOLLOHOSP</t>
  </si>
  <si>
    <t>Hospitals &amp; Diagnostic Centres</t>
  </si>
  <si>
    <t>Info Edge (India) Ltd</t>
  </si>
  <si>
    <t>NAUKRI</t>
  </si>
  <si>
    <t>Polycab India Ltd</t>
  </si>
  <si>
    <t>POLYCAB</t>
  </si>
  <si>
    <t>Indian Hotels Company Ltd</t>
  </si>
  <si>
    <t>INDHOTEL</t>
  </si>
  <si>
    <t>Hotels, Resorts &amp; Cruise Lines</t>
  </si>
  <si>
    <t>Colgate-Palmolive (India) Ltd</t>
  </si>
  <si>
    <t>COLPAL</t>
  </si>
  <si>
    <t>Canara Bank Ltd</t>
  </si>
  <si>
    <t>CANBK</t>
  </si>
  <si>
    <t>Lupin Ltd</t>
  </si>
  <si>
    <t>LUPIN</t>
  </si>
  <si>
    <t>GMR Airports Ltd</t>
  </si>
  <si>
    <t>GMRINFRA</t>
  </si>
  <si>
    <t>Oracle Financial Services Software Ltd</t>
  </si>
  <si>
    <t>OFSS</t>
  </si>
  <si>
    <t>Software Services</t>
  </si>
  <si>
    <t>Bharat Heavy Electricals Ltd</t>
  </si>
  <si>
    <t>BHEL</t>
  </si>
  <si>
    <t>Max Healthcare Institute Ltd</t>
  </si>
  <si>
    <t>MAXHEALTH</t>
  </si>
  <si>
    <t>Union Bank of India Ltd</t>
  </si>
  <si>
    <t>UNIONBANK</t>
  </si>
  <si>
    <t>HDFC Asset Management Company Ltd</t>
  </si>
  <si>
    <t>HDFCAMC</t>
  </si>
  <si>
    <t>IDBI Bank Ltd</t>
  </si>
  <si>
    <t>IDBI</t>
  </si>
  <si>
    <t>Private Bank</t>
  </si>
  <si>
    <t>Shree Cement Ltd</t>
  </si>
  <si>
    <t>SHREECEM</t>
  </si>
  <si>
    <t>NHPC Ltd</t>
  </si>
  <si>
    <t>NHPC</t>
  </si>
  <si>
    <t>Godrej Properties Ltd</t>
  </si>
  <si>
    <t>GODREJPROP</t>
  </si>
  <si>
    <t>Oil India Ltd</t>
  </si>
  <si>
    <t>OIL</t>
  </si>
  <si>
    <t>Torrent Power Ltd</t>
  </si>
  <si>
    <t>TORNTPOWER</t>
  </si>
  <si>
    <t>Marico Ltd</t>
  </si>
  <si>
    <t>MARICO</t>
  </si>
  <si>
    <t>Hindustan Petroleum Corp Ltd</t>
  </si>
  <si>
    <t>HINDPETRO</t>
  </si>
  <si>
    <t>Aurobindo Pharma Ltd</t>
  </si>
  <si>
    <t>AUROPHARMA</t>
  </si>
  <si>
    <t>Adani Total Gas Ltd</t>
  </si>
  <si>
    <t>ATGL</t>
  </si>
  <si>
    <t>Mazagon Dock Shipbuilders Ltd</t>
  </si>
  <si>
    <t>MAZDOCK</t>
  </si>
  <si>
    <t>Shipbuilding</t>
  </si>
  <si>
    <t>Dixon Technologies (India) Ltd</t>
  </si>
  <si>
    <t>DIXON</t>
  </si>
  <si>
    <t>Home Electronics &amp; Appliances</t>
  </si>
  <si>
    <t>Persistent Systems Ltd</t>
  </si>
  <si>
    <t>PERSISTENT</t>
  </si>
  <si>
    <t>Muthoot Finance Ltd</t>
  </si>
  <si>
    <t>MUTHOOTFIN</t>
  </si>
  <si>
    <t>Tube Investments of India Ltd</t>
  </si>
  <si>
    <t>TIINDIA</t>
  </si>
  <si>
    <t>Cycles</t>
  </si>
  <si>
    <t>Prestige Estates Projects Ltd</t>
  </si>
  <si>
    <t>PRESTIGE</t>
  </si>
  <si>
    <t>PB Fintech Ltd</t>
  </si>
  <si>
    <t>POLICYBZR</t>
  </si>
  <si>
    <t>SBI Cards and Payment Services Ltd</t>
  </si>
  <si>
    <t>SBICARD</t>
  </si>
  <si>
    <t>Payment Infrastructure</t>
  </si>
  <si>
    <t>Alkem Laboratories Ltd</t>
  </si>
  <si>
    <t>ALKEM</t>
  </si>
  <si>
    <t>Kalyan Jewellers India Ltd</t>
  </si>
  <si>
    <t>KALYANKJIL</t>
  </si>
  <si>
    <t>Linde India Ltd</t>
  </si>
  <si>
    <t>LINDEINDIA</t>
  </si>
  <si>
    <t>SRF Ltd</t>
  </si>
  <si>
    <t>SRF</t>
  </si>
  <si>
    <t>Indian Railway Catering and Tourism Corporation Ltd</t>
  </si>
  <si>
    <t>IRCTC</t>
  </si>
  <si>
    <t>Vodafone Idea Ltd</t>
  </si>
  <si>
    <t>IDEA</t>
  </si>
  <si>
    <t>Indian Bank</t>
  </si>
  <si>
    <t>INDIANB</t>
  </si>
  <si>
    <t>Berger Paints India Ltd</t>
  </si>
  <si>
    <t>BERGEPAINT</t>
  </si>
  <si>
    <t>Bharti Hexacom Ltd</t>
  </si>
  <si>
    <t>BHARTIHEXA</t>
  </si>
  <si>
    <t>Yes Bank Ltd</t>
  </si>
  <si>
    <t>YESBANK</t>
  </si>
  <si>
    <t>Bharat Forge Ltd</t>
  </si>
  <si>
    <t>BHARATFORG</t>
  </si>
  <si>
    <t>Oberoi Realty Ltd</t>
  </si>
  <si>
    <t>OBEROIRLTY</t>
  </si>
  <si>
    <t>Ashok Leyland Ltd</t>
  </si>
  <si>
    <t>ASHOKLEY</t>
  </si>
  <si>
    <t>JSW Infrastructure Ltd</t>
  </si>
  <si>
    <t>JSWINFRA</t>
  </si>
  <si>
    <t>General Insurance Corporation of India</t>
  </si>
  <si>
    <t>GICRE</t>
  </si>
  <si>
    <t>PI Industries Ltd</t>
  </si>
  <si>
    <t>PIIND</t>
  </si>
  <si>
    <t>NMDC Ltd</t>
  </si>
  <si>
    <t>NMDC</t>
  </si>
  <si>
    <t>Mining - Iron Ore</t>
  </si>
  <si>
    <t>Supreme Industries Ltd</t>
  </si>
  <si>
    <t>SUPREMEIND</t>
  </si>
  <si>
    <t>Plastic Products</t>
  </si>
  <si>
    <t>UNO Minda Ltd</t>
  </si>
  <si>
    <t>UNOMINDA</t>
  </si>
  <si>
    <t>Phoenix Mills Ltd</t>
  </si>
  <si>
    <t>PHOENIXLTD</t>
  </si>
  <si>
    <t>Jindal Stainless Ltd</t>
  </si>
  <si>
    <t>JSL</t>
  </si>
  <si>
    <t>Fertilisers And Chemicals Travancore Ltd</t>
  </si>
  <si>
    <t>FACT</t>
  </si>
  <si>
    <t>Fertilizers &amp; Agro Chemicals</t>
  </si>
  <si>
    <t>Abbott India Ltd</t>
  </si>
  <si>
    <t>ABBOTINDIA</t>
  </si>
  <si>
    <t>Patanjali Foods Ltd</t>
  </si>
  <si>
    <t>PATANJALI</t>
  </si>
  <si>
    <t>Packaged Foods &amp; Meats</t>
  </si>
  <si>
    <t>Aditya Birla Capital Ltd</t>
  </si>
  <si>
    <t>ABCAPITAL</t>
  </si>
  <si>
    <t>Diversified Financials</t>
  </si>
  <si>
    <t>Voltas Ltd</t>
  </si>
  <si>
    <t>VOLTAS</t>
  </si>
  <si>
    <t>Tata Communications Ltd</t>
  </si>
  <si>
    <t>TATACOMM</t>
  </si>
  <si>
    <t>Indian Renewable Energy Development Agency Ltd</t>
  </si>
  <si>
    <t>IREDA</t>
  </si>
  <si>
    <t>Schaeffler India Ltd</t>
  </si>
  <si>
    <t>SCHAEFFLER</t>
  </si>
  <si>
    <t>Thermax Limited</t>
  </si>
  <si>
    <t>THERMAX</t>
  </si>
  <si>
    <t>MRF Ltd</t>
  </si>
  <si>
    <t>MRF</t>
  </si>
  <si>
    <t>Tires &amp; Rubber</t>
  </si>
  <si>
    <t>Balkrishna Industries Ltd</t>
  </si>
  <si>
    <t>BALKRISIND</t>
  </si>
  <si>
    <t>UCO Bank</t>
  </si>
  <si>
    <t>UCOBANK</t>
  </si>
  <si>
    <t>L&amp;T Technology Services Ltd</t>
  </si>
  <si>
    <t>LTTS</t>
  </si>
  <si>
    <t>Mphasis Ltd</t>
  </si>
  <si>
    <t>MPHASIS</t>
  </si>
  <si>
    <t>Steel Authority of India Ltd</t>
  </si>
  <si>
    <t>SAIL</t>
  </si>
  <si>
    <t>Fsn E-Commerce Ventures Ltd</t>
  </si>
  <si>
    <t>NYKAA</t>
  </si>
  <si>
    <t>Wellness Services</t>
  </si>
  <si>
    <t>Hitachi Energy India Ltd</t>
  </si>
  <si>
    <t>POWERINDIA</t>
  </si>
  <si>
    <t>United Breweries Ltd</t>
  </si>
  <si>
    <t>UBL</t>
  </si>
  <si>
    <t>Sundaram Finance Ltd</t>
  </si>
  <si>
    <t>SUNDARMFIN</t>
  </si>
  <si>
    <t>IDFC First Bank Ltd</t>
  </si>
  <si>
    <t>IDFCFIRSTB</t>
  </si>
  <si>
    <t>AU Small Finance Bank Ltd</t>
  </si>
  <si>
    <t>AUBANK</t>
  </si>
  <si>
    <t>Container Corporation of India Ltd</t>
  </si>
  <si>
    <t>CONCOR</t>
  </si>
  <si>
    <t>Logistics</t>
  </si>
  <si>
    <t>Astral Ltd</t>
  </si>
  <si>
    <t>ASTRAL</t>
  </si>
  <si>
    <t>Building Products - Pipes</t>
  </si>
  <si>
    <t>Procter &amp; Gamble Hygiene and Health Care Ltd</t>
  </si>
  <si>
    <t>PGHH</t>
  </si>
  <si>
    <t>Central Bank of India Ltd</t>
  </si>
  <si>
    <t>CENTRALBK</t>
  </si>
  <si>
    <t>BSE Ltd</t>
  </si>
  <si>
    <t>BSE</t>
  </si>
  <si>
    <t>Stock Exchanges &amp; Ratings</t>
  </si>
  <si>
    <t>Petronet LNG Ltd</t>
  </si>
  <si>
    <t>PETRONET</t>
  </si>
  <si>
    <t>Oil &amp; Gas - Storage &amp; Transportation</t>
  </si>
  <si>
    <t>Bank of India Ltd</t>
  </si>
  <si>
    <t>BANKINDIA</t>
  </si>
  <si>
    <t>SJVN Ltd</t>
  </si>
  <si>
    <t>SJVN</t>
  </si>
  <si>
    <t>Tata Elxsi Ltd</t>
  </si>
  <si>
    <t>TATAELXSI</t>
  </si>
  <si>
    <t>Coromandel International Ltd</t>
  </si>
  <si>
    <t>COROMANDEL</t>
  </si>
  <si>
    <t>Glenmark Pharmaceuticals Ltd</t>
  </si>
  <si>
    <t>GLENMARK</t>
  </si>
  <si>
    <t>Premier Energies Ltd</t>
  </si>
  <si>
    <t>PREMIERENE</t>
  </si>
  <si>
    <t>Escorts Kubota Ltd</t>
  </si>
  <si>
    <t>ESCORTS</t>
  </si>
  <si>
    <t>Tractors</t>
  </si>
  <si>
    <t>Federal Bank Ltd</t>
  </si>
  <si>
    <t>FEDERALBNK</t>
  </si>
  <si>
    <t>Housing and Urban Development Corporation Ltd</t>
  </si>
  <si>
    <t>HUDCO</t>
  </si>
  <si>
    <t>Page Industries Ltd</t>
  </si>
  <si>
    <t>PAGEIND</t>
  </si>
  <si>
    <t>Apparel &amp; Accessories</t>
  </si>
  <si>
    <t>Gujarat Fluorochemicals Ltd</t>
  </si>
  <si>
    <t>FLUOROCHEM</t>
  </si>
  <si>
    <t>Specialty Chemicals</t>
  </si>
  <si>
    <t>L&amp;T Finance Ltd</t>
  </si>
  <si>
    <t>LTF</t>
  </si>
  <si>
    <t>ACC Ltd</t>
  </si>
  <si>
    <t>ACC</t>
  </si>
  <si>
    <t>Sona BLW Precision Forgings Ltd</t>
  </si>
  <si>
    <t>SONACOMS</t>
  </si>
  <si>
    <t>GlaxoSmithKline Pharmaceuticals Ltd</t>
  </si>
  <si>
    <t>GLAXO</t>
  </si>
  <si>
    <t>Fortis Healthcare Ltd</t>
  </si>
  <si>
    <t>FORTIS</t>
  </si>
  <si>
    <t>Coforge Ltd</t>
  </si>
  <si>
    <t>COFORGE</t>
  </si>
  <si>
    <t>KPIT Technologies Ltd</t>
  </si>
  <si>
    <t>KPITTECH</t>
  </si>
  <si>
    <t>Ola Electric Mobility Ltd</t>
  </si>
  <si>
    <t>OLAELEC</t>
  </si>
  <si>
    <t>Jubilant Foodworks Ltd</t>
  </si>
  <si>
    <t>JUBLFOOD</t>
  </si>
  <si>
    <t>Restaurants &amp; Cafes</t>
  </si>
  <si>
    <t>Motilal Oswal Financial Services Ltd</t>
  </si>
  <si>
    <t>MOTILALOFS</t>
  </si>
  <si>
    <t>UPL Ltd</t>
  </si>
  <si>
    <t>UPL</t>
  </si>
  <si>
    <t>Adani Wilmar Ltd</t>
  </si>
  <si>
    <t>AWL</t>
  </si>
  <si>
    <t>One 97 Communications Ltd</t>
  </si>
  <si>
    <t>PAYTM</t>
  </si>
  <si>
    <t>Business Support Services</t>
  </si>
  <si>
    <t>Cochin Shipyard Ltd</t>
  </si>
  <si>
    <t>COCHINSHIP</t>
  </si>
  <si>
    <t>Biocon Ltd</t>
  </si>
  <si>
    <t>BIOCON</t>
  </si>
  <si>
    <t>Biotechnology</t>
  </si>
  <si>
    <t>Tata Technologies Ltd</t>
  </si>
  <si>
    <t>TATATECH</t>
  </si>
  <si>
    <t>Blue Star Ltd</t>
  </si>
  <si>
    <t>BLUESTARCO</t>
  </si>
  <si>
    <t>Honeywell Automation India Ltd</t>
  </si>
  <si>
    <t>HONAUT</t>
  </si>
  <si>
    <t>Lloyds Metals And Energy Ltd</t>
  </si>
  <si>
    <t>LLOYDSME</t>
  </si>
  <si>
    <t>Nippon Life India Asset Management Ltd</t>
  </si>
  <si>
    <t>NAM-INDIA</t>
  </si>
  <si>
    <t>Bank of Maharashtra Ltd</t>
  </si>
  <si>
    <t>MAHABANK</t>
  </si>
  <si>
    <t>APL Apollo Tubes Ltd</t>
  </si>
  <si>
    <t>APLAPOLLO</t>
  </si>
  <si>
    <t>Mahindra and Mahindra Financial Services Ltd</t>
  </si>
  <si>
    <t>M&amp;MFIN</t>
  </si>
  <si>
    <t>Gujarat Gas Ltd</t>
  </si>
  <si>
    <t>GUJGASLTD</t>
  </si>
  <si>
    <t>Godrej Industries Ltd</t>
  </si>
  <si>
    <t>GODREJIND</t>
  </si>
  <si>
    <t>Ge T&amp;D India Ltd</t>
  </si>
  <si>
    <t>GET&amp;D</t>
  </si>
  <si>
    <t>Max Financial Services Ltd</t>
  </si>
  <si>
    <t>MFSL</t>
  </si>
  <si>
    <t>Bharat Dynamics Ltd</t>
  </si>
  <si>
    <t>BDL</t>
  </si>
  <si>
    <t>AIA Engineering Ltd</t>
  </si>
  <si>
    <t>AIAENG</t>
  </si>
  <si>
    <t>3M India Ltd</t>
  </si>
  <si>
    <t>3MINDIA</t>
  </si>
  <si>
    <t>Stationery</t>
  </si>
  <si>
    <t>Exide Industries Ltd</t>
  </si>
  <si>
    <t>EXIDEIND</t>
  </si>
  <si>
    <t>Batteries</t>
  </si>
  <si>
    <t>Ajanta Pharma Ltd</t>
  </si>
  <si>
    <t>AJANTPHARM</t>
  </si>
  <si>
    <t>360 One Wam Ltd</t>
  </si>
  <si>
    <t>360ONE</t>
  </si>
  <si>
    <t>Investment Banking &amp; Brokerage</t>
  </si>
  <si>
    <t>Cholamandalam Financial Holdings Ltd</t>
  </si>
  <si>
    <t>CHOLAHLDNG</t>
  </si>
  <si>
    <t>New India Assurance Company Ltd</t>
  </si>
  <si>
    <t>NIACL</t>
  </si>
  <si>
    <t>Deepak Nitrite Ltd</t>
  </si>
  <si>
    <t>DEEPAKNTR</t>
  </si>
  <si>
    <t>Indraprastha Gas Ltd</t>
  </si>
  <si>
    <t>IGL</t>
  </si>
  <si>
    <t>NLC India Ltd</t>
  </si>
  <si>
    <t>NLCINDIA</t>
  </si>
  <si>
    <t>Apar Industries Ltd</t>
  </si>
  <si>
    <t>APARINDS</t>
  </si>
  <si>
    <t>KEI Industries Ltd</t>
  </si>
  <si>
    <t>KEI</t>
  </si>
  <si>
    <t>Cables</t>
  </si>
  <si>
    <t>Punjab &amp; Sind Bank</t>
  </si>
  <si>
    <t>PSB</t>
  </si>
  <si>
    <t>IPCA Laboratories Ltd</t>
  </si>
  <si>
    <t>IPCALAB</t>
  </si>
  <si>
    <t>National Aluminium Co Ltd</t>
  </si>
  <si>
    <t>NATIONALUM</t>
  </si>
  <si>
    <t>IRB Infrastructure Developers Ltd</t>
  </si>
  <si>
    <t>IRB</t>
  </si>
  <si>
    <t>Godfrey Phillips India Ltd</t>
  </si>
  <si>
    <t>GODFRYPHLP</t>
  </si>
  <si>
    <t>LIC Housing Finance Ltd</t>
  </si>
  <si>
    <t>LICHSGFIN</t>
  </si>
  <si>
    <t>Home Financing</t>
  </si>
  <si>
    <t>Aditya Birla Fashion and Retail Ltd</t>
  </si>
  <si>
    <t>ABFRL</t>
  </si>
  <si>
    <t>Dalmia Bharat Ltd</t>
  </si>
  <si>
    <t>DALBHARAT</t>
  </si>
  <si>
    <t>Apollo Tyres Ltd</t>
  </si>
  <si>
    <t>APOLLOTYRE</t>
  </si>
  <si>
    <t>Star Health and Allied Insurance Company Ltd</t>
  </si>
  <si>
    <t>STARHEALTH</t>
  </si>
  <si>
    <t>J K Cement Ltd</t>
  </si>
  <si>
    <t>JKCEMENT</t>
  </si>
  <si>
    <t>Syngene International Ltd</t>
  </si>
  <si>
    <t>SYNGENE</t>
  </si>
  <si>
    <t>Kaynes Technology India Ltd</t>
  </si>
  <si>
    <t>KAYNES</t>
  </si>
  <si>
    <t>Tata Investment Corporation Ltd</t>
  </si>
  <si>
    <t>TATAINVEST</t>
  </si>
  <si>
    <t>Metro Brands Ltd</t>
  </si>
  <si>
    <t>METROBRAND</t>
  </si>
  <si>
    <t>Footwear</t>
  </si>
  <si>
    <t>Brainbees Solutions Ltd</t>
  </si>
  <si>
    <t>FIRSTCRY</t>
  </si>
  <si>
    <t>CRISIL Ltd</t>
  </si>
  <si>
    <t>CRISIL</t>
  </si>
  <si>
    <t>Endurance Technologies Ltd</t>
  </si>
  <si>
    <t>ENDURANCE</t>
  </si>
  <si>
    <t>Hindustan Copper Ltd</t>
  </si>
  <si>
    <t>HINDCOPPER</t>
  </si>
  <si>
    <t>Mining - Copper</t>
  </si>
  <si>
    <t>KPR Mill Ltd</t>
  </si>
  <si>
    <t>KPRMILL</t>
  </si>
  <si>
    <t>Textiles</t>
  </si>
  <si>
    <t>Bandhan Bank Ltd</t>
  </si>
  <si>
    <t>BANDHANBNK</t>
  </si>
  <si>
    <t>Sun Tv Network Ltd</t>
  </si>
  <si>
    <t>SUNTV</t>
  </si>
  <si>
    <t>TV Channels &amp; Broadcasters</t>
  </si>
  <si>
    <t>Brigade Enterprises Ltd</t>
  </si>
  <si>
    <t>BRIGADE</t>
  </si>
  <si>
    <t>Go Digit General Insurance Ltd</t>
  </si>
  <si>
    <t>GODIGIT</t>
  </si>
  <si>
    <t>Himadri Speciality Chemical Ltd</t>
  </si>
  <si>
    <t>HSCL</t>
  </si>
  <si>
    <t>Emami Ltd</t>
  </si>
  <si>
    <t>EMAMILTD</t>
  </si>
  <si>
    <t>Vedant Fashions Ltd</t>
  </si>
  <si>
    <t>MANYAVAR</t>
  </si>
  <si>
    <t>Delhivery Ltd</t>
  </si>
  <si>
    <t>DELHIVERY</t>
  </si>
  <si>
    <t>Embassy Office Parks REIT</t>
  </si>
  <si>
    <t>EMBASSY</t>
  </si>
  <si>
    <t>Inox Wind Ltd</t>
  </si>
  <si>
    <t>INOXWIND</t>
  </si>
  <si>
    <t>Motherson Sumi Wiring India Ltd</t>
  </si>
  <si>
    <t>MSUMI</t>
  </si>
  <si>
    <t>TVS Holdings Ltd</t>
  </si>
  <si>
    <t>TVSHLTD</t>
  </si>
  <si>
    <t>Mangalore Refinery and Petrochemicals Ltd</t>
  </si>
  <si>
    <t>MRPL</t>
  </si>
  <si>
    <t>Poonawalla Fincorp Ltd</t>
  </si>
  <si>
    <t>POONAWALLA</t>
  </si>
  <si>
    <t>Central Depository Services (India) Ltd</t>
  </si>
  <si>
    <t>CDSL</t>
  </si>
  <si>
    <t>ZF Commercial Vehicle Control Systems India Ltd</t>
  </si>
  <si>
    <t>ZFCVINDIA</t>
  </si>
  <si>
    <t>Gland Pharma Ltd</t>
  </si>
  <si>
    <t>GLAND</t>
  </si>
  <si>
    <t>NBCC (India) Ltd</t>
  </si>
  <si>
    <t>NBCC</t>
  </si>
  <si>
    <t>Suven Pharmaceuticals Ltd</t>
  </si>
  <si>
    <t>SUVENPHAR</t>
  </si>
  <si>
    <t>Century Textiles and Industries Ltd</t>
  </si>
  <si>
    <t>CENTURYTEX</t>
  </si>
  <si>
    <t>Paper Products</t>
  </si>
  <si>
    <t>Piramal Pharma Ltd</t>
  </si>
  <si>
    <t>PPLPHARMA</t>
  </si>
  <si>
    <t>BASF India Ltd</t>
  </si>
  <si>
    <t>BASF</t>
  </si>
  <si>
    <t>Sundram Fasteners Ltd</t>
  </si>
  <si>
    <t>SUNDRMFAST</t>
  </si>
  <si>
    <t>J B Chemicals and Pharmaceuticals Ltd</t>
  </si>
  <si>
    <t>JBCHEPHARM</t>
  </si>
  <si>
    <t>Multi Commodity Exchange of India Ltd</t>
  </si>
  <si>
    <t>MCX</t>
  </si>
  <si>
    <t>ICICI Securities Ltd</t>
  </si>
  <si>
    <t>ISEC</t>
  </si>
  <si>
    <t>Authum Investment &amp; Infrastructure Ltd</t>
  </si>
  <si>
    <t>AIIL</t>
  </si>
  <si>
    <t>Carborundum Universal Ltd</t>
  </si>
  <si>
    <t>CARBORUNIV</t>
  </si>
  <si>
    <t>Radico Khaitan Ltd</t>
  </si>
  <si>
    <t>RADICO</t>
  </si>
  <si>
    <t>Global Health Ltd</t>
  </si>
  <si>
    <t>MEDANTA</t>
  </si>
  <si>
    <t>Timken India Ltd</t>
  </si>
  <si>
    <t>TIMKEN</t>
  </si>
  <si>
    <t>Bayer Cropscience Ltd</t>
  </si>
  <si>
    <t>BAYERCROP</t>
  </si>
  <si>
    <t>Gillette India Ltd</t>
  </si>
  <si>
    <t>GILLETTE</t>
  </si>
  <si>
    <t>Sumitomo Chemical India Ltd</t>
  </si>
  <si>
    <t>SUMICHEM</t>
  </si>
  <si>
    <t>Whirlpool of India Ltd</t>
  </si>
  <si>
    <t>WHIRLPOOL</t>
  </si>
  <si>
    <t>Dr. Lal PathLabs Ltd</t>
  </si>
  <si>
    <t>LALPATHLAB</t>
  </si>
  <si>
    <t>Emcure Pharmaceuticals Ltd</t>
  </si>
  <si>
    <t>EMCURE</t>
  </si>
  <si>
    <t>CESC Ltd</t>
  </si>
  <si>
    <t>CESC</t>
  </si>
  <si>
    <t>Crompton Greaves Consumer Electricals Ltd</t>
  </si>
  <si>
    <t>CROMPTON</t>
  </si>
  <si>
    <t>Tata Chemicals Ltd</t>
  </si>
  <si>
    <t>TATACHEM</t>
  </si>
  <si>
    <t>SKF India Ltd</t>
  </si>
  <si>
    <t>SKFINDIA</t>
  </si>
  <si>
    <t>Grindwell Norton Ltd</t>
  </si>
  <si>
    <t>GRINDWELL</t>
  </si>
  <si>
    <t>ITI Ltd</t>
  </si>
  <si>
    <t>ITI</t>
  </si>
  <si>
    <t>Telecom Equipments</t>
  </si>
  <si>
    <t>Jyoti CNC Automation Ltd</t>
  </si>
  <si>
    <t>JYOTICNC</t>
  </si>
  <si>
    <t>Computer Hardware</t>
  </si>
  <si>
    <t>KEC International Ltd</t>
  </si>
  <si>
    <t>KEC</t>
  </si>
  <si>
    <t>Aegis Logistics Ltd</t>
  </si>
  <si>
    <t>AEGISLOG</t>
  </si>
  <si>
    <t>Hatsun Agro Product Ltd</t>
  </si>
  <si>
    <t>HATSUN</t>
  </si>
  <si>
    <t>PNB Housing Finance Ltd</t>
  </si>
  <si>
    <t>PNBHOUSING</t>
  </si>
  <si>
    <t>Shyam Metalics and Energy Ltd</t>
  </si>
  <si>
    <t>SHYAMMETL</t>
  </si>
  <si>
    <t>Ratnamani Metals and Tubes Ltd</t>
  </si>
  <si>
    <t>RATNAMANI</t>
  </si>
  <si>
    <t>Narayana Hrudayalaya Ltd</t>
  </si>
  <si>
    <t>NH</t>
  </si>
  <si>
    <t>Laurus Labs Ltd</t>
  </si>
  <si>
    <t>LAURUSLABS</t>
  </si>
  <si>
    <t>Anant Raj Ltd</t>
  </si>
  <si>
    <t>ANANTRAJ</t>
  </si>
  <si>
    <t>Pfizer Ltd</t>
  </si>
  <si>
    <t>PFIZER</t>
  </si>
  <si>
    <t>Natco Pharma Ltd</t>
  </si>
  <si>
    <t>NATCOPHARM</t>
  </si>
  <si>
    <t>Kansai Nerolac Paints Ltd</t>
  </si>
  <si>
    <t>KANSAINER</t>
  </si>
  <si>
    <t>Bikaji Foods International Ltd</t>
  </si>
  <si>
    <t>BIKAJI</t>
  </si>
  <si>
    <t>Piramal Enterprises Ltd</t>
  </si>
  <si>
    <t>PEL</t>
  </si>
  <si>
    <t>Amara Raja Energy &amp; Mobility Ltd</t>
  </si>
  <si>
    <t>ARE&amp;M</t>
  </si>
  <si>
    <t>Devyani International Ltd</t>
  </si>
  <si>
    <t>DEVYANI</t>
  </si>
  <si>
    <t>Castrol India Ltd</t>
  </si>
  <si>
    <t>CASTROLIND</t>
  </si>
  <si>
    <t>Nuvama Wealth Management Ltd</t>
  </si>
  <si>
    <t>NUVAMA</t>
  </si>
  <si>
    <t>Kajaria Ceramics Ltd</t>
  </si>
  <si>
    <t>KAJARIACER</t>
  </si>
  <si>
    <t>Building Products - Ceramics</t>
  </si>
  <si>
    <t>KIOCL Ltd</t>
  </si>
  <si>
    <t>KIOCL</t>
  </si>
  <si>
    <t>Poly Medicure Ltd</t>
  </si>
  <si>
    <t>POLYMED</t>
  </si>
  <si>
    <t>Health Care Equipment &amp; Supplies</t>
  </si>
  <si>
    <t>Alembic Pharmaceuticals Ltd</t>
  </si>
  <si>
    <t>APLLTD</t>
  </si>
  <si>
    <t>Jindal SAW Ltd</t>
  </si>
  <si>
    <t>JINDALSAW</t>
  </si>
  <si>
    <t>Five-Star Business Finance Ltd</t>
  </si>
  <si>
    <t>FIVESTAR</t>
  </si>
  <si>
    <t>EIH Ltd</t>
  </si>
  <si>
    <t>EIHOTEL</t>
  </si>
  <si>
    <t>CPSE ETF</t>
  </si>
  <si>
    <t>CPSEETF</t>
  </si>
  <si>
    <t>Equity</t>
  </si>
  <si>
    <t>Gujarat State Petronet Ltd</t>
  </si>
  <si>
    <t>GSPL</t>
  </si>
  <si>
    <t>Firstsource Solutions Ltd</t>
  </si>
  <si>
    <t>FSL</t>
  </si>
  <si>
    <t>Outsourced services</t>
  </si>
  <si>
    <t>Sobha Ltd</t>
  </si>
  <si>
    <t>SOBHA</t>
  </si>
  <si>
    <t>Triveni Turbine Ltd</t>
  </si>
  <si>
    <t>TRITURBINE</t>
  </si>
  <si>
    <t>Signatureglobal (India) Ltd</t>
  </si>
  <si>
    <t>SIGNATURE</t>
  </si>
  <si>
    <t>Angel One Ltd</t>
  </si>
  <si>
    <t>ANGELONE</t>
  </si>
  <si>
    <t>HFCL Ltd</t>
  </si>
  <si>
    <t>HFCL</t>
  </si>
  <si>
    <t>Finolex Cables Ltd</t>
  </si>
  <si>
    <t>FINCABLES</t>
  </si>
  <si>
    <t>Affle (India) Ltd</t>
  </si>
  <si>
    <t>AFFLE</t>
  </si>
  <si>
    <t>Advertising</t>
  </si>
  <si>
    <t>Concord Biotech Ltd</t>
  </si>
  <si>
    <t>CONCORDBIO</t>
  </si>
  <si>
    <t>Atul Ltd</t>
  </si>
  <si>
    <t>ATUL</t>
  </si>
  <si>
    <t>Jupiter Wagons Ltd</t>
  </si>
  <si>
    <t>JWL</t>
  </si>
  <si>
    <t>Rail</t>
  </si>
  <si>
    <t>Computer Age Management Services Ltd</t>
  </si>
  <si>
    <t>CAMS</t>
  </si>
  <si>
    <t>Krishna Institute of Medical Sciences Ltd</t>
  </si>
  <si>
    <t>KIMS</t>
  </si>
  <si>
    <t>Elgi Equipments Ltd</t>
  </si>
  <si>
    <t>ELGIEQUIP</t>
  </si>
  <si>
    <t>Cyient Ltd</t>
  </si>
  <si>
    <t>CYIENT</t>
  </si>
  <si>
    <t>LS Industries Ltd</t>
  </si>
  <si>
    <t>LSIND</t>
  </si>
  <si>
    <t>JBM Auto Ltd</t>
  </si>
  <si>
    <t>JBMA</t>
  </si>
  <si>
    <t>Kalpataru Projects International Ltd</t>
  </si>
  <si>
    <t>KPIL</t>
  </si>
  <si>
    <t>Aditya Birla Sun Life Amc Ltd</t>
  </si>
  <si>
    <t>ABSLAMC</t>
  </si>
  <si>
    <t>Jai Balaji Industries Ltd</t>
  </si>
  <si>
    <t>JAIBALAJI</t>
  </si>
  <si>
    <t>Ircon International Ltd</t>
  </si>
  <si>
    <t>IRCON</t>
  </si>
  <si>
    <t>Aarti Industries Ltd</t>
  </si>
  <si>
    <t>AARTIIND</t>
  </si>
  <si>
    <t>CIE Automotive India Ltd</t>
  </si>
  <si>
    <t>CIEINDIA</t>
  </si>
  <si>
    <t>Tejas Networks Ltd</t>
  </si>
  <si>
    <t>TEJASNET</t>
  </si>
  <si>
    <t>IIFL Finance Ltd</t>
  </si>
  <si>
    <t>IIFL</t>
  </si>
  <si>
    <t>Aadhar Housing Finance Ltd</t>
  </si>
  <si>
    <t>AADHARHFC</t>
  </si>
  <si>
    <t>Vinati Organics Ltd</t>
  </si>
  <si>
    <t>VINATIORGA</t>
  </si>
  <si>
    <t>Aster DM Healthcare Ltd</t>
  </si>
  <si>
    <t>ASTERDM</t>
  </si>
  <si>
    <t>PCBL Ltd</t>
  </si>
  <si>
    <t>PCBL</t>
  </si>
  <si>
    <t>Chambal Fertilisers and Chemicals Ltd</t>
  </si>
  <si>
    <t>CHAMBLFERT</t>
  </si>
  <si>
    <t>Ramco Cements Limited</t>
  </si>
  <si>
    <t>RAMCOCEM</t>
  </si>
  <si>
    <t>Nexus Select Trust</t>
  </si>
  <si>
    <t>NXST</t>
  </si>
  <si>
    <t>Mindspace Business Parks REIT</t>
  </si>
  <si>
    <t>MINDSPACE</t>
  </si>
  <si>
    <t>Relaxo Footwears Ltd</t>
  </si>
  <si>
    <t>RELAXO</t>
  </si>
  <si>
    <t>PTC Industries Ltd</t>
  </si>
  <si>
    <t>PTCIL</t>
  </si>
  <si>
    <t>Schneider Electric Infrastructure Ltd</t>
  </si>
  <si>
    <t>SCHNEIDER</t>
  </si>
  <si>
    <t>Jyothy Labs Ltd</t>
  </si>
  <si>
    <t>JYOTHYLAB</t>
  </si>
  <si>
    <t>Century Plyboards (India) Ltd</t>
  </si>
  <si>
    <t>CENTURYPLY</t>
  </si>
  <si>
    <t>Wood Products</t>
  </si>
  <si>
    <t>Garden Reach Shipbuilders &amp; Engineers Ltd</t>
  </si>
  <si>
    <t>GRSE</t>
  </si>
  <si>
    <t>Blue Dart Express Ltd</t>
  </si>
  <si>
    <t>BLUEDART</t>
  </si>
  <si>
    <t>CreditAccess Grameen Ltd</t>
  </si>
  <si>
    <t>CREDITACC</t>
  </si>
  <si>
    <t>V Guard Industries Ltd</t>
  </si>
  <si>
    <t>VGUARD</t>
  </si>
  <si>
    <t>Mahanagar Gas Ltd</t>
  </si>
  <si>
    <t>MGL</t>
  </si>
  <si>
    <t>R R Kabel Ltd</t>
  </si>
  <si>
    <t>RRKABEL</t>
  </si>
  <si>
    <t>Cello World Ltd</t>
  </si>
  <si>
    <t>CELLO</t>
  </si>
  <si>
    <t>NCC Ltd</t>
  </si>
  <si>
    <t>NCC</t>
  </si>
  <si>
    <t>Chalet Hotels Ltd</t>
  </si>
  <si>
    <t>CHALET</t>
  </si>
  <si>
    <t>Waaree Renewable Technologies Ltd</t>
  </si>
  <si>
    <t>WAAREERTL</t>
  </si>
  <si>
    <t>Welspun Corp Ltd</t>
  </si>
  <si>
    <t>WELCORP</t>
  </si>
  <si>
    <t>Asahi India Glass Ltd</t>
  </si>
  <si>
    <t>ASAHIINDIA</t>
  </si>
  <si>
    <t>Tbo Tek Ltd</t>
  </si>
  <si>
    <t>TBOTEK</t>
  </si>
  <si>
    <t>Tour &amp; Travel Services</t>
  </si>
  <si>
    <t>Bombay Burmah Trading Corporation Ltd</t>
  </si>
  <si>
    <t>BBTC</t>
  </si>
  <si>
    <t>Jubilant Pharmova Ltd</t>
  </si>
  <si>
    <t>JUBLPHARMA</t>
  </si>
  <si>
    <t>Techno Electric &amp; Engineering Company Ltd</t>
  </si>
  <si>
    <t>TECHNOE</t>
  </si>
  <si>
    <t>Newgen Software Technologies Ltd</t>
  </si>
  <si>
    <t>NEWGEN</t>
  </si>
  <si>
    <t>Swan Energy Ltd</t>
  </si>
  <si>
    <t>SWANENERGY</t>
  </si>
  <si>
    <t>Indian Energy Exchange Ltd</t>
  </si>
  <si>
    <t>IEX</t>
  </si>
  <si>
    <t>Power Trading &amp; Consultancy</t>
  </si>
  <si>
    <t>Astrazeneca Pharma India Ltd</t>
  </si>
  <si>
    <t>ASTRAZEN</t>
  </si>
  <si>
    <t>Bata India Ltd</t>
  </si>
  <si>
    <t>BATAINDIA</t>
  </si>
  <si>
    <t>Ramkrishna Forgings Ltd</t>
  </si>
  <si>
    <t>RKFORGE</t>
  </si>
  <si>
    <t>Aptus Value Housing Finance India Ltd</t>
  </si>
  <si>
    <t>APTUS</t>
  </si>
  <si>
    <t>Trident Ltd</t>
  </si>
  <si>
    <t>TRIDENT</t>
  </si>
  <si>
    <t>Kfin Technologies Ltd</t>
  </si>
  <si>
    <t>KFINTECH</t>
  </si>
  <si>
    <t>Reliance Power Ltd</t>
  </si>
  <si>
    <t>RPOWER</t>
  </si>
  <si>
    <t>IDFC Ltd</t>
  </si>
  <si>
    <t>IDFC</t>
  </si>
  <si>
    <t>PG Electroplast Ltd</t>
  </si>
  <si>
    <t>PGEL</t>
  </si>
  <si>
    <t>RITES Ltd</t>
  </si>
  <si>
    <t>RITES</t>
  </si>
  <si>
    <t>Kirloskar Oil Engines Ltd</t>
  </si>
  <si>
    <t>KIRLOSENG</t>
  </si>
  <si>
    <t>Sonata Software Ltd</t>
  </si>
  <si>
    <t>SONATSOFTW</t>
  </si>
  <si>
    <t>Finolex Industries Ltd</t>
  </si>
  <si>
    <t>FINPIPE</t>
  </si>
  <si>
    <t>Karur Vysya Bank Ltd</t>
  </si>
  <si>
    <t>KARURVYSYA</t>
  </si>
  <si>
    <t>LMW Ltd</t>
  </si>
  <si>
    <t>LAXMIMACH</t>
  </si>
  <si>
    <t>Eris Lifesciences Ltd</t>
  </si>
  <si>
    <t>ERIS</t>
  </si>
  <si>
    <t>Indiamart Intermesh Ltd</t>
  </si>
  <si>
    <t>INDIAMART</t>
  </si>
  <si>
    <t>Manappuram Finance Ltd</t>
  </si>
  <si>
    <t>MANAPPURAM</t>
  </si>
  <si>
    <t>Great Eastern Shipping Company Ltd</t>
  </si>
  <si>
    <t>GESHIP</t>
  </si>
  <si>
    <t>IFCI Ltd</t>
  </si>
  <si>
    <t>IFCI</t>
  </si>
  <si>
    <t>Gravita India Ltd</t>
  </si>
  <si>
    <t>GRAVITA</t>
  </si>
  <si>
    <t>Metals - Lead</t>
  </si>
  <si>
    <t>Capri Global Capital Ltd</t>
  </si>
  <si>
    <t>CGCL</t>
  </si>
  <si>
    <t>PVR INOX Ltd</t>
  </si>
  <si>
    <t>PVRINOX</t>
  </si>
  <si>
    <t>Theatres</t>
  </si>
  <si>
    <t>Nava Limited</t>
  </si>
  <si>
    <t>NAVA</t>
  </si>
  <si>
    <t>Birlasoft Ltd</t>
  </si>
  <si>
    <t>BSOFT</t>
  </si>
  <si>
    <t>Titagarh Rail Systems Ltd</t>
  </si>
  <si>
    <t>TITAGARH</t>
  </si>
  <si>
    <t>Action Construction Equipment Ltd</t>
  </si>
  <si>
    <t>ACE</t>
  </si>
  <si>
    <t>Heavy Machinery</t>
  </si>
  <si>
    <t>Navin Fluorine International Ltd</t>
  </si>
  <si>
    <t>NAVINFLUOR</t>
  </si>
  <si>
    <t>HBL Power Systems Ltd</t>
  </si>
  <si>
    <t>HBLPOWER</t>
  </si>
  <si>
    <t>Akzo Nobel India Ltd</t>
  </si>
  <si>
    <t>AKZOINDIA</t>
  </si>
  <si>
    <t>Clean Science and Technology Ltd</t>
  </si>
  <si>
    <t>CLEAN</t>
  </si>
  <si>
    <t>Tata Teleservices (Maharashtra) Ltd</t>
  </si>
  <si>
    <t>TTML</t>
  </si>
  <si>
    <t>Anand Rathi Wealth Ltd</t>
  </si>
  <si>
    <t>ANANDRATHI</t>
  </si>
  <si>
    <t>DCM Shriram Ltd</t>
  </si>
  <si>
    <t>DCMSHRIRAM</t>
  </si>
  <si>
    <t>Supreme Petrochem Ltd</t>
  </si>
  <si>
    <t>SPLPETRO</t>
  </si>
  <si>
    <t>Fine Organic Industries Ltd</t>
  </si>
  <si>
    <t>FINEORG</t>
  </si>
  <si>
    <t>Inox Wind Energy Ltd</t>
  </si>
  <si>
    <t>IWEL</t>
  </si>
  <si>
    <t>UTI Asset Management Company Ltd</t>
  </si>
  <si>
    <t>UTIAMC</t>
  </si>
  <si>
    <t>Doms Industries Ltd</t>
  </si>
  <si>
    <t>DOMS</t>
  </si>
  <si>
    <t>Office Supplies</t>
  </si>
  <si>
    <t>G R Infraprojects Ltd</t>
  </si>
  <si>
    <t>GRINFRA</t>
  </si>
  <si>
    <t>Sanofi India Ltd</t>
  </si>
  <si>
    <t>SANOFI</t>
  </si>
  <si>
    <t>Neuland Laboratories Ltd</t>
  </si>
  <si>
    <t>NEULANDLAB</t>
  </si>
  <si>
    <t>Indegene Ltd</t>
  </si>
  <si>
    <t>INDGN</t>
  </si>
  <si>
    <t>Bls International Services Ltd</t>
  </si>
  <si>
    <t>BLS</t>
  </si>
  <si>
    <t>Amber Enterprises India Ltd</t>
  </si>
  <si>
    <t>AMBER</t>
  </si>
  <si>
    <t>Elecon Engineering Company Ltd</t>
  </si>
  <si>
    <t>ELECON</t>
  </si>
  <si>
    <t>KSB Ltd</t>
  </si>
  <si>
    <t>KSB</t>
  </si>
  <si>
    <t>Welspun Living Ltd</t>
  </si>
  <si>
    <t>WELSPUNLIV</t>
  </si>
  <si>
    <t>Craftsman Automation Ltd</t>
  </si>
  <si>
    <t>CRAFTSMAN</t>
  </si>
  <si>
    <t>BEML Ltd</t>
  </si>
  <si>
    <t>BEML</t>
  </si>
  <si>
    <t>Honasa Consumer Ltd</t>
  </si>
  <si>
    <t>HONASA</t>
  </si>
  <si>
    <t>Zensar Technologies Ltd</t>
  </si>
  <si>
    <t>ZENSARTECH</t>
  </si>
  <si>
    <t>UTI S&amp;P BSE Sensex ETF</t>
  </si>
  <si>
    <t>UTISENSETF</t>
  </si>
  <si>
    <t>Sarda Energy &amp; Minerals Ltd</t>
  </si>
  <si>
    <t>SARDAEN</t>
  </si>
  <si>
    <t>Wockhardt Ltd</t>
  </si>
  <si>
    <t>WOCKPHARMA</t>
  </si>
  <si>
    <t>NMDC Steel Ltd</t>
  </si>
  <si>
    <t>NSLNISP</t>
  </si>
  <si>
    <t>Zen Technologies Ltd</t>
  </si>
  <si>
    <t>ZENTEC</t>
  </si>
  <si>
    <t>Sterling and Wilson Renewable Energy Ltd</t>
  </si>
  <si>
    <t>SWSOLAR</t>
  </si>
  <si>
    <t>Aavas Financiers Ltd</t>
  </si>
  <si>
    <t>AAVAS</t>
  </si>
  <si>
    <t>Railtel Corporation of India Ltd</t>
  </si>
  <si>
    <t>RAILTEL</t>
  </si>
  <si>
    <t>Communication &amp; Networking</t>
  </si>
  <si>
    <t>E I D-Parry (India) Ltd</t>
  </si>
  <si>
    <t>EIDPARRY</t>
  </si>
  <si>
    <t>Sugar</t>
  </si>
  <si>
    <t>Godrej Agrovet Ltd</t>
  </si>
  <si>
    <t>GODREJAGRO</t>
  </si>
  <si>
    <t>Agro Products</t>
  </si>
  <si>
    <t>Raymond Lifestyle Ltd</t>
  </si>
  <si>
    <t>RAYMONDLSL</t>
  </si>
  <si>
    <t>Caplin Point Laboratories Ltd</t>
  </si>
  <si>
    <t>CAPLIPOINT</t>
  </si>
  <si>
    <t>Minda Corporation Ltd</t>
  </si>
  <si>
    <t>MINDACORP</t>
  </si>
  <si>
    <t>Redington Ltd</t>
  </si>
  <si>
    <t>REDINGTON</t>
  </si>
  <si>
    <t>Technology Hardware</t>
  </si>
  <si>
    <t>Netweb Technologies India Ltd</t>
  </si>
  <si>
    <t>NETWEB</t>
  </si>
  <si>
    <t>Rainbow Children's Medicare Ltd</t>
  </si>
  <si>
    <t>RAINBOW</t>
  </si>
  <si>
    <t>Marksans Pharma Ltd</t>
  </si>
  <si>
    <t>MARKSANS</t>
  </si>
  <si>
    <t>Godawari Power and Ispat Ltd</t>
  </si>
  <si>
    <t>GPIL</t>
  </si>
  <si>
    <t>Intellect Design Arena Ltd</t>
  </si>
  <si>
    <t>INTELLECT</t>
  </si>
  <si>
    <t>LT Foods Ltd</t>
  </si>
  <si>
    <t>LTFOODS</t>
  </si>
  <si>
    <t>Praj Industries Ltd</t>
  </si>
  <si>
    <t>PRAJIND</t>
  </si>
  <si>
    <t>Maharashtra Scooters Ltd</t>
  </si>
  <si>
    <t>MAHSCOOTER</t>
  </si>
  <si>
    <t>eClerx Services Limited</t>
  </si>
  <si>
    <t>ECLERX</t>
  </si>
  <si>
    <t>Chennai Petroleum Corporation Ltd</t>
  </si>
  <si>
    <t>CHENNPETRO</t>
  </si>
  <si>
    <t>Data Patterns (India) Ltd</t>
  </si>
  <si>
    <t>DATAPATTNS</t>
  </si>
  <si>
    <t>Voltamp Transformers Ltd</t>
  </si>
  <si>
    <t>VOLTAMP</t>
  </si>
  <si>
    <t>Westlife Foodworld Ltd</t>
  </si>
  <si>
    <t>WESTLIFE</t>
  </si>
  <si>
    <t>Olectra Greentech Ltd</t>
  </si>
  <si>
    <t>OLECTRA</t>
  </si>
  <si>
    <t>Vardhman Textiles Ltd</t>
  </si>
  <si>
    <t>VTL</t>
  </si>
  <si>
    <t>Deepak Fertilisers and Petrochemicals Corp Ltd</t>
  </si>
  <si>
    <t>DEEPAKFERT</t>
  </si>
  <si>
    <t>JM Financial Ltd</t>
  </si>
  <si>
    <t>JMFINANCIL</t>
  </si>
  <si>
    <t>MMTC Ltd</t>
  </si>
  <si>
    <t>MMTC</t>
  </si>
  <si>
    <t>Kirloskar Brothers Ltd</t>
  </si>
  <si>
    <t>KIRLOSBROS</t>
  </si>
  <si>
    <t>Ingersoll-Rand (India) Ltd</t>
  </si>
  <si>
    <t>INGERRAND</t>
  </si>
  <si>
    <t>Granules India Ltd</t>
  </si>
  <si>
    <t>GRANULES</t>
  </si>
  <si>
    <t>Electrosteel Castings Ltd</t>
  </si>
  <si>
    <t>ELECTCAST</t>
  </si>
  <si>
    <t>Zee Entertainment Enterprises Ltd</t>
  </si>
  <si>
    <t>ZEEL</t>
  </si>
  <si>
    <t>Akums Drugs and Pharmaceuticals Ltd</t>
  </si>
  <si>
    <t>AKUMS</t>
  </si>
  <si>
    <t>Reliance Infrastructure Ltd</t>
  </si>
  <si>
    <t>RELINFRA</t>
  </si>
  <si>
    <t>Cube Highways Trust</t>
  </si>
  <si>
    <t>CUBEINVIT</t>
  </si>
  <si>
    <t>Roads</t>
  </si>
  <si>
    <t>CEAT Ltd</t>
  </si>
  <si>
    <t>CEATLTD</t>
  </si>
  <si>
    <t>Nuvoco Vistas Corporation Ltd</t>
  </si>
  <si>
    <t>NUVOCO</t>
  </si>
  <si>
    <t>RHI Magnesita India Ltd</t>
  </si>
  <si>
    <t>RHIM</t>
  </si>
  <si>
    <t>RBL Bank Ltd</t>
  </si>
  <si>
    <t>RBLBANK</t>
  </si>
  <si>
    <t>Zydus Wellness Ltd</t>
  </si>
  <si>
    <t>ZYDUSWELL</t>
  </si>
  <si>
    <t>Genus Power Infrastructures Ltd</t>
  </si>
  <si>
    <t>GENUSPOWER</t>
  </si>
  <si>
    <t>Strides Pharma Science Ltd</t>
  </si>
  <si>
    <t>STAR</t>
  </si>
  <si>
    <t>shipping corporation of India Ltd</t>
  </si>
  <si>
    <t>SCI</t>
  </si>
  <si>
    <t>Glenmark Life Sciences Ltd</t>
  </si>
  <si>
    <t>GLS</t>
  </si>
  <si>
    <t>Alok Industries Ltd</t>
  </si>
  <si>
    <t>ALOKINDS</t>
  </si>
  <si>
    <t>Balrampur Chini Mills Ltd</t>
  </si>
  <si>
    <t>BALRAMCHIN</t>
  </si>
  <si>
    <t>City Union Bank Ltd</t>
  </si>
  <si>
    <t>CUB</t>
  </si>
  <si>
    <t>Tanla Platforms Ltd</t>
  </si>
  <si>
    <t>TANLA</t>
  </si>
  <si>
    <t>Sapphire Foods India Ltd</t>
  </si>
  <si>
    <t>SAPPHIRE</t>
  </si>
  <si>
    <t>Edelweiss Financial Services Ltd</t>
  </si>
  <si>
    <t>EDELWEISS</t>
  </si>
  <si>
    <t>Aether Industries Ltd</t>
  </si>
  <si>
    <t>AETHER</t>
  </si>
  <si>
    <t>Raymond Ltd</t>
  </si>
  <si>
    <t>RAYMOND</t>
  </si>
  <si>
    <t>Sammaan Capital Ltd</t>
  </si>
  <si>
    <t>SAMMAANCAP</t>
  </si>
  <si>
    <t>Jubilant Ingrevia Ltd</t>
  </si>
  <si>
    <t>JUBLINGREA</t>
  </si>
  <si>
    <t>TTK Prestige Ltd</t>
  </si>
  <si>
    <t>TTKPRESTIG</t>
  </si>
  <si>
    <t>Tega Industries Ltd</t>
  </si>
  <si>
    <t>TEGA</t>
  </si>
  <si>
    <t>Jammu and Kashmir Bank Ltd</t>
  </si>
  <si>
    <t>J&amp;KBANK</t>
  </si>
  <si>
    <t>Alkyl Amines Chemicals Ltd</t>
  </si>
  <si>
    <t>ALKYLAMINE</t>
  </si>
  <si>
    <t>Happiest Minds Technologies Ltd</t>
  </si>
  <si>
    <t>HAPPSTMNDS</t>
  </si>
  <si>
    <t>Jaiprakash Power Ventures Ltd</t>
  </si>
  <si>
    <t>JPPOWER</t>
  </si>
  <si>
    <t>Engineers India Ltd</t>
  </si>
  <si>
    <t>ENGINERSIN</t>
  </si>
  <si>
    <t>Quess Corp Ltd</t>
  </si>
  <si>
    <t>QUESS</t>
  </si>
  <si>
    <t>Employment Services</t>
  </si>
  <si>
    <t>Can Fin Homes Ltd</t>
  </si>
  <si>
    <t>CANFINHOME</t>
  </si>
  <si>
    <t>KPI Green Energy Ltd</t>
  </si>
  <si>
    <t>KPIGREEN</t>
  </si>
  <si>
    <t>Sanofi Consumer Healthcare India Ltd</t>
  </si>
  <si>
    <t>SANOFICONR</t>
  </si>
  <si>
    <t>JK Tyre &amp; Industries Ltd</t>
  </si>
  <si>
    <t>JKTYRE</t>
  </si>
  <si>
    <t>GMR Power and Urban Infra Ltd</t>
  </si>
  <si>
    <t>GMRP&amp;UI</t>
  </si>
  <si>
    <t>Gujarat Mineral Development Corporation Ltd</t>
  </si>
  <si>
    <t>GMDCLTD</t>
  </si>
  <si>
    <t>Safari Industries (India) Ltd</t>
  </si>
  <si>
    <t>SAFARI</t>
  </si>
  <si>
    <t>Graphite India Ltd</t>
  </si>
  <si>
    <t>GRAPHITE</t>
  </si>
  <si>
    <t>Home First Finance Company India Ltd</t>
  </si>
  <si>
    <t>HOMEFIRST</t>
  </si>
  <si>
    <t>Vesuvius India Ltd</t>
  </si>
  <si>
    <t>VESUVIUS</t>
  </si>
  <si>
    <t>Powergrid Infrastructure Investment Trust</t>
  </si>
  <si>
    <t>PGINVIT</t>
  </si>
  <si>
    <t>Mrs. Bectors Food Specialities Ltd</t>
  </si>
  <si>
    <t>BECTORFOOD</t>
  </si>
  <si>
    <t>CE Info Systems Ltd</t>
  </si>
  <si>
    <t>MAPMYINDIA</t>
  </si>
  <si>
    <t>Happy Forgings Ltd</t>
  </si>
  <si>
    <t>HAPPYFORGE</t>
  </si>
  <si>
    <t>Auto, Truck &amp; Motorcycle Parts</t>
  </si>
  <si>
    <t>Saregama India Ltd</t>
  </si>
  <si>
    <t>SAREGAMA</t>
  </si>
  <si>
    <t>Movies &amp; TV Serials</t>
  </si>
  <si>
    <t>Senco Gold Ltd</t>
  </si>
  <si>
    <t>SENCO</t>
  </si>
  <si>
    <t>PNC Infratech Ltd</t>
  </si>
  <si>
    <t>PNCINFRA</t>
  </si>
  <si>
    <t>India Cements Ltd</t>
  </si>
  <si>
    <t>INDIACEM</t>
  </si>
  <si>
    <t>Bajaj Electricals Ltd</t>
  </si>
  <si>
    <t>BAJAJELEC</t>
  </si>
  <si>
    <t>Kirloskar Ferrous Industries Ltd</t>
  </si>
  <si>
    <t>KIRLFER</t>
  </si>
  <si>
    <t>Metropolis Healthcare Ltd</t>
  </si>
  <si>
    <t>METROPOLIS</t>
  </si>
  <si>
    <t>Symphony Ltd</t>
  </si>
  <si>
    <t>SYMPHONY</t>
  </si>
  <si>
    <t>Campus Activewear Ltd</t>
  </si>
  <si>
    <t>CAMPUS</t>
  </si>
  <si>
    <t>Rattanindia Enterprises Ltd</t>
  </si>
  <si>
    <t>RTNINDIA</t>
  </si>
  <si>
    <t>Galaxy Surfactants Ltd</t>
  </si>
  <si>
    <t>GALAXYSURF</t>
  </si>
  <si>
    <t>Bharat 22 ETF</t>
  </si>
  <si>
    <t>ICICIB22</t>
  </si>
  <si>
    <t>Usha Martin Ltd</t>
  </si>
  <si>
    <t>USHAMART</t>
  </si>
  <si>
    <t>City Pulse Multiplex Ltd</t>
  </si>
  <si>
    <t>CPML</t>
  </si>
  <si>
    <t>Movies &amp; Entertainment</t>
  </si>
  <si>
    <t>Prism Johnson Ltd</t>
  </si>
  <si>
    <t>PRSMJOHNSN</t>
  </si>
  <si>
    <t>Nippon India ETF Nifty Bank BeES</t>
  </si>
  <si>
    <t>BANKBEES</t>
  </si>
  <si>
    <t>Gujarat Pipavav Port Ltd</t>
  </si>
  <si>
    <t>GPPL</t>
  </si>
  <si>
    <t>Cera Sanitaryware Ltd</t>
  </si>
  <si>
    <t>CERA</t>
  </si>
  <si>
    <t>Power Mech Projects Ltd</t>
  </si>
  <si>
    <t>POWERMECH</t>
  </si>
  <si>
    <t>P N Gadgil Jewellers Ltd</t>
  </si>
  <si>
    <t>PNGJL</t>
  </si>
  <si>
    <t>JSW Holdings Ltd</t>
  </si>
  <si>
    <t>JSWHL</t>
  </si>
  <si>
    <t>INOX India Ltd</t>
  </si>
  <si>
    <t>INOXINDIA</t>
  </si>
  <si>
    <t>Sea-Borne Tankers</t>
  </si>
  <si>
    <t>Triveni Engineering and Industries Ltd</t>
  </si>
  <si>
    <t>TRIVENI</t>
  </si>
  <si>
    <t>Prudent Corporate Advisory Services Ltd</t>
  </si>
  <si>
    <t>PRUDENT</t>
  </si>
  <si>
    <t>Isgec Heavy Engineering Ltd</t>
  </si>
  <si>
    <t>ISGEC</t>
  </si>
  <si>
    <t>Shree Renuka Sugars Ltd</t>
  </si>
  <si>
    <t>RENUKA</t>
  </si>
  <si>
    <t>Arvind Ltd</t>
  </si>
  <si>
    <t>ARVIND</t>
  </si>
  <si>
    <t>HMT Ltd</t>
  </si>
  <si>
    <t>HMT</t>
  </si>
  <si>
    <t>Bengal &amp; Assam Company Ltd</t>
  </si>
  <si>
    <t>BENGALASM</t>
  </si>
  <si>
    <t>Valor Estate Ltd</t>
  </si>
  <si>
    <t>DBREALTY</t>
  </si>
  <si>
    <t>IIFL Securities Ltd</t>
  </si>
  <si>
    <t>IIFLSEC</t>
  </si>
  <si>
    <t>RedTape</t>
  </si>
  <si>
    <t>REDTAPE</t>
  </si>
  <si>
    <t>HG Infra Engineering Ltd</t>
  </si>
  <si>
    <t>HGINFRA</t>
  </si>
  <si>
    <t>Route Mobile Ltd</t>
  </si>
  <si>
    <t>ROUTE</t>
  </si>
  <si>
    <t>Rashtriya Chemicals and Fertilizers Ltd</t>
  </si>
  <si>
    <t>RCF</t>
  </si>
  <si>
    <t>Puravankara Ltd</t>
  </si>
  <si>
    <t>PURVA</t>
  </si>
  <si>
    <t>Shriram Pistons &amp; Rings Ltd</t>
  </si>
  <si>
    <t>SHRIPISTON</t>
  </si>
  <si>
    <t>Max Estates Ltd</t>
  </si>
  <si>
    <t>MAXESTATES</t>
  </si>
  <si>
    <t>Sheela Foam Ltd</t>
  </si>
  <si>
    <t>SFL</t>
  </si>
  <si>
    <t>Home Furnishing</t>
  </si>
  <si>
    <t>Gujarat Narmada Valley Fertilizers &amp; Chemicals Ltd</t>
  </si>
  <si>
    <t>GNFC</t>
  </si>
  <si>
    <t>Just Dial Ltd</t>
  </si>
  <si>
    <t>JUSTDIAL</t>
  </si>
  <si>
    <t>SBFC Finance Ltd</t>
  </si>
  <si>
    <t>SBFC</t>
  </si>
  <si>
    <t>Latent View Analytics Ltd</t>
  </si>
  <si>
    <t>LATENTVIEW</t>
  </si>
  <si>
    <t>Shoppers Stop Ltd</t>
  </si>
  <si>
    <t>SHOPERSTOP</t>
  </si>
  <si>
    <t>ELANTAS Beck India Ltd</t>
  </si>
  <si>
    <t>ELANTAS</t>
  </si>
  <si>
    <t>Brookfield India Real Estate Trust</t>
  </si>
  <si>
    <t>BIRET</t>
  </si>
  <si>
    <t>Lemon Tree Hotels Ltd</t>
  </si>
  <si>
    <t>LEMONTREE</t>
  </si>
  <si>
    <t>Allied Blenders and Distillers Ltd</t>
  </si>
  <si>
    <t>ABDL</t>
  </si>
  <si>
    <t>Birla Corporation Ltd</t>
  </si>
  <si>
    <t>BIRLACORPN</t>
  </si>
  <si>
    <t>KNR Constructions Ltd</t>
  </si>
  <si>
    <t>KNRCON</t>
  </si>
  <si>
    <t>India Grid Trust</t>
  </si>
  <si>
    <t>INDIGRID</t>
  </si>
  <si>
    <t>CMS Info Systems Ltd</t>
  </si>
  <si>
    <t>CMSINFO</t>
  </si>
  <si>
    <t>CCL Products (India) Ltd</t>
  </si>
  <si>
    <t>CCL</t>
  </si>
  <si>
    <t>Epigral Ltd</t>
  </si>
  <si>
    <t>EPIGRAL</t>
  </si>
  <si>
    <t>Force Motors Ltd</t>
  </si>
  <si>
    <t>FORCEMOT</t>
  </si>
  <si>
    <t>Transformers and Rectifiers (India) Ltd</t>
  </si>
  <si>
    <t>TARIL</t>
  </si>
  <si>
    <t>ESAB India Ltd</t>
  </si>
  <si>
    <t>ESABINDIA</t>
  </si>
  <si>
    <t>Eureka Forbes Ltd</t>
  </si>
  <si>
    <t>EUREKAFORB</t>
  </si>
  <si>
    <t>Household Appliances</t>
  </si>
  <si>
    <t>Thomas Cook (India) Ltd</t>
  </si>
  <si>
    <t>THOMASCOOK</t>
  </si>
  <si>
    <t>Keystone Realtors Ltd</t>
  </si>
  <si>
    <t>RUSTOMJEE</t>
  </si>
  <si>
    <t>Choice International Ltd</t>
  </si>
  <si>
    <t>CHOICEIN</t>
  </si>
  <si>
    <t>Vijaya Diagnostic Centre Ltd</t>
  </si>
  <si>
    <t>VIJAYA</t>
  </si>
  <si>
    <t>HEG Ltd</t>
  </si>
  <si>
    <t>HEG</t>
  </si>
  <si>
    <t>Lloyds Engineering Works Ltd</t>
  </si>
  <si>
    <t>LLOYDSENGG</t>
  </si>
  <si>
    <t>Religare Enterprises Ltd</t>
  </si>
  <si>
    <t>RELIGARE</t>
  </si>
  <si>
    <t>ITD Cementation India Ltd</t>
  </si>
  <si>
    <t>ITDCEM</t>
  </si>
  <si>
    <t>Equitas Small Finance Bank Ltd</t>
  </si>
  <si>
    <t>EQUITASBNK</t>
  </si>
  <si>
    <t>ASK Automotive Ltd</t>
  </si>
  <si>
    <t>ASKAUTOLTD</t>
  </si>
  <si>
    <t>National Standard (India) Ltd</t>
  </si>
  <si>
    <t>NATIONSTD</t>
  </si>
  <si>
    <t>Sansera Engineering Ltd</t>
  </si>
  <si>
    <t>SANSERA</t>
  </si>
  <si>
    <t>Va Tech Wabag Ltd</t>
  </si>
  <si>
    <t>WABAG</t>
  </si>
  <si>
    <t>Water Management</t>
  </si>
  <si>
    <t>Gallantt Ispat Ltd</t>
  </si>
  <si>
    <t>GALLANTT</t>
  </si>
  <si>
    <t>JK Lakshmi Cement Ltd</t>
  </si>
  <si>
    <t>JKLAKSHMI</t>
  </si>
  <si>
    <t>Jupiter Life Line Hospitals Ltd</t>
  </si>
  <si>
    <t>JLHL</t>
  </si>
  <si>
    <t>Blue Jet Healthcare Ltd</t>
  </si>
  <si>
    <t>BLUEJET</t>
  </si>
  <si>
    <t>Aurionpro Solutions Ltd</t>
  </si>
  <si>
    <t>AURIONPRO</t>
  </si>
  <si>
    <t>Tips Music Ltd</t>
  </si>
  <si>
    <t>TIPSINDLTD</t>
  </si>
  <si>
    <t>Varroc Engineering Ltd</t>
  </si>
  <si>
    <t>VARROC</t>
  </si>
  <si>
    <t>Karnataka Bank Ltd</t>
  </si>
  <si>
    <t>KTKBANK</t>
  </si>
  <si>
    <t>Balu Forge Industries Ltd</t>
  </si>
  <si>
    <t>BALUFORGE</t>
  </si>
  <si>
    <t>F D C Ltd</t>
  </si>
  <si>
    <t>FDC</t>
  </si>
  <si>
    <t>Azad Engineering Ltd</t>
  </si>
  <si>
    <t>AZAD</t>
  </si>
  <si>
    <t>Time Technoplast Ltd</t>
  </si>
  <si>
    <t>TIMETECHNO</t>
  </si>
  <si>
    <t>TVS Supply Chain Solutions Ltd</t>
  </si>
  <si>
    <t>TVSSCS</t>
  </si>
  <si>
    <t>Avanti Feeds Ltd</t>
  </si>
  <si>
    <t>AVANTIFEED</t>
  </si>
  <si>
    <t>Mahindra Lifespace Developers Ltd</t>
  </si>
  <si>
    <t>MAHLIFE</t>
  </si>
  <si>
    <t>Procter &amp; Gamble Health Ltd</t>
  </si>
  <si>
    <t>PGHL</t>
  </si>
  <si>
    <t>Gujarat State Fertilizers &amp; Chemicals Ltd</t>
  </si>
  <si>
    <t>GSFC</t>
  </si>
  <si>
    <t>Sunteck Realty Ltd</t>
  </si>
  <si>
    <t>SUNTECK</t>
  </si>
  <si>
    <t>Kotak Nifty Bank ETF</t>
  </si>
  <si>
    <t>BANKNIFTY1</t>
  </si>
  <si>
    <t>Black Box Ltd</t>
  </si>
  <si>
    <t>BBOX</t>
  </si>
  <si>
    <t>Maharashtra Seamless Ltd</t>
  </si>
  <si>
    <t>MAHSEAMLES</t>
  </si>
  <si>
    <t>Network18 Media &amp; Investments Ltd</t>
  </si>
  <si>
    <t>NETWORK18</t>
  </si>
  <si>
    <t>Rategain Travel Technologies Ltd</t>
  </si>
  <si>
    <t>RATEGAIN</t>
  </si>
  <si>
    <t>Transport Corporation of India Ltd</t>
  </si>
  <si>
    <t>TCI</t>
  </si>
  <si>
    <t>Archean Chemical Industries Ltd</t>
  </si>
  <si>
    <t>ACI</t>
  </si>
  <si>
    <t>Rajesh Exports Ltd</t>
  </si>
  <si>
    <t>RAJESHEXPO</t>
  </si>
  <si>
    <t>Texmaco Rail &amp; Engineering Ltd</t>
  </si>
  <si>
    <t>TEXRAIL</t>
  </si>
  <si>
    <t>Kirloskar Pneumatic Company Ltd</t>
  </si>
  <si>
    <t>KIRLPNU</t>
  </si>
  <si>
    <t>Kama Holdings Ltd</t>
  </si>
  <si>
    <t>KAMAHOLD</t>
  </si>
  <si>
    <t>SBI Nifty 50 ETF</t>
  </si>
  <si>
    <t>SETFNIF50</t>
  </si>
  <si>
    <t>BHARAT Bond ETF-April 2023-Growth</t>
  </si>
  <si>
    <t>EBBETF0423</t>
  </si>
  <si>
    <t>Debt</t>
  </si>
  <si>
    <t>Star Cement Ltd</t>
  </si>
  <si>
    <t>STARCEMENT</t>
  </si>
  <si>
    <t>Astra Microwave Products Ltd</t>
  </si>
  <si>
    <t>ASTRAMICRO</t>
  </si>
  <si>
    <t>MedPlus Health Services Ltd</t>
  </si>
  <si>
    <t>MEDPLUS</t>
  </si>
  <si>
    <t>Juniper Hotels Ltd</t>
  </si>
  <si>
    <t>JUNIPER</t>
  </si>
  <si>
    <t>Ethos Ltd</t>
  </si>
  <si>
    <t>ETHOSLTD</t>
  </si>
  <si>
    <t>Mastek Ltd</t>
  </si>
  <si>
    <t>MASTEK</t>
  </si>
  <si>
    <t>Shakti Pumps (India) Ltd</t>
  </si>
  <si>
    <t>SHAKTIPUMP</t>
  </si>
  <si>
    <t>Moil Ltd</t>
  </si>
  <si>
    <t>MOIL</t>
  </si>
  <si>
    <t>Mining - Manganese</t>
  </si>
  <si>
    <t>Shilpa Medicare Ltd</t>
  </si>
  <si>
    <t>SHILPAMED</t>
  </si>
  <si>
    <t>Equinox India Developments Ltd</t>
  </si>
  <si>
    <t>EMBDL</t>
  </si>
  <si>
    <t>Anupam Rasayan India Ltd</t>
  </si>
  <si>
    <t>ANURAS</t>
  </si>
  <si>
    <t>Chemplast Sanmar Ltd</t>
  </si>
  <si>
    <t>CHEMPLASTS</t>
  </si>
  <si>
    <t>Sandur Manganese and Iron Ores Ltd</t>
  </si>
  <si>
    <t>SANDUMA</t>
  </si>
  <si>
    <t>Laxmi Organic Industries Ltd</t>
  </si>
  <si>
    <t>LXCHEM</t>
  </si>
  <si>
    <t>Sundaram Finance Holdings Ltd</t>
  </si>
  <si>
    <t>SUNDARMHLD</t>
  </si>
  <si>
    <t>Syrma SGS Technology Ltd</t>
  </si>
  <si>
    <t>SYRMA</t>
  </si>
  <si>
    <t>Garware Technical Fibres Ltd</t>
  </si>
  <si>
    <t>GARFIBRES</t>
  </si>
  <si>
    <t>Ion Exchange (India) Ltd</t>
  </si>
  <si>
    <t>IONEXCHANG</t>
  </si>
  <si>
    <t>Environmental Services</t>
  </si>
  <si>
    <t>RattanIndia Power Ltd</t>
  </si>
  <si>
    <t>RTNPOWER</t>
  </si>
  <si>
    <t>Ujjivan Small Finance Bank Ltd</t>
  </si>
  <si>
    <t>UJJIVANSFB</t>
  </si>
  <si>
    <t>Electronics Mart India Ltd</t>
  </si>
  <si>
    <t>EMIL</t>
  </si>
  <si>
    <t>Spicejet Ltd</t>
  </si>
  <si>
    <t>SPICEJET</t>
  </si>
  <si>
    <t>India Shelter Finance Corporation Ltd</t>
  </si>
  <si>
    <t>INDIASHLTR</t>
  </si>
  <si>
    <t>Garware Hi-Tech Films Ltd</t>
  </si>
  <si>
    <t>GRWRHITECH</t>
  </si>
  <si>
    <t>Arvind Fashions Ltd</t>
  </si>
  <si>
    <t>ARVINDFASN</t>
  </si>
  <si>
    <t>Mahindra Holidays and Resorts India Ltd</t>
  </si>
  <si>
    <t>MHRIL</t>
  </si>
  <si>
    <t>Surya Roshni Ltd</t>
  </si>
  <si>
    <t>SURYAROSNI</t>
  </si>
  <si>
    <t>V-mart Retail Ltd</t>
  </si>
  <si>
    <t>VMART</t>
  </si>
  <si>
    <t>EPL Ltd</t>
  </si>
  <si>
    <t>EPL</t>
  </si>
  <si>
    <t>Packaging</t>
  </si>
  <si>
    <t>V I P Industries Ltd</t>
  </si>
  <si>
    <t>VIPIND</t>
  </si>
  <si>
    <t>Infibeam Avenues Ltd</t>
  </si>
  <si>
    <t>INFIBEAM</t>
  </si>
  <si>
    <t>Dilip Buildcon Ltd</t>
  </si>
  <si>
    <t>DBL</t>
  </si>
  <si>
    <t>TV18 Broadcast Ltd</t>
  </si>
  <si>
    <t>TV18BRDCST</t>
  </si>
  <si>
    <t>Protean eGov Technologies Ltd</t>
  </si>
  <si>
    <t>PROTEAN</t>
  </si>
  <si>
    <t>IT Consulting &amp; Other Services</t>
  </si>
  <si>
    <t>Welspun Enterprises Ltd</t>
  </si>
  <si>
    <t>WELENT</t>
  </si>
  <si>
    <t>JK Paper Ltd</t>
  </si>
  <si>
    <t>JKPAPER</t>
  </si>
  <si>
    <t>Indo Count Industries Ltd</t>
  </si>
  <si>
    <t>ICIL</t>
  </si>
  <si>
    <t>Ahluwalia Contracts (India) Ltd</t>
  </si>
  <si>
    <t>AHLUCONT</t>
  </si>
  <si>
    <t>Inox Green Energy Services Ltd</t>
  </si>
  <si>
    <t>INOXGREEN</t>
  </si>
  <si>
    <t>Nazara Technologies Ltd</t>
  </si>
  <si>
    <t>NAZARA</t>
  </si>
  <si>
    <t>Theme Parks &amp; Gaming</t>
  </si>
  <si>
    <t>Tamilnad Mercantile Bank Ltd</t>
  </si>
  <si>
    <t>TMB</t>
  </si>
  <si>
    <t>PC Jeweller Ltd</t>
  </si>
  <si>
    <t>PCJEWELLER</t>
  </si>
  <si>
    <t>Tarc Ltd</t>
  </si>
  <si>
    <t>TARC</t>
  </si>
  <si>
    <t>Hindustan Foods Ltd</t>
  </si>
  <si>
    <t>HNDFDS</t>
  </si>
  <si>
    <t>Gabriel India Ltd</t>
  </si>
  <si>
    <t>GABRIEL</t>
  </si>
  <si>
    <t>Insolation Energy Ltd</t>
  </si>
  <si>
    <t>INA</t>
  </si>
  <si>
    <t>Semiconductors</t>
  </si>
  <si>
    <t>Balaji Amines Ltd</t>
  </si>
  <si>
    <t>BALAMINES</t>
  </si>
  <si>
    <t>Man Infraconstruction Ltd</t>
  </si>
  <si>
    <t>MANINFRA</t>
  </si>
  <si>
    <t>Sudarshan Chemical Industries Ltd</t>
  </si>
  <si>
    <t>SUDARSCHEM</t>
  </si>
  <si>
    <t>Responsive Industries Ltd</t>
  </si>
  <si>
    <t>RESPONIND</t>
  </si>
  <si>
    <t>Building Products - Granite</t>
  </si>
  <si>
    <t>PDS Limited</t>
  </si>
  <si>
    <t>PDSL</t>
  </si>
  <si>
    <t>Mishra Dhatu Nigam Ltd</t>
  </si>
  <si>
    <t>MIDHANI</t>
  </si>
  <si>
    <t>Technocraft Industries (India) Ltd</t>
  </si>
  <si>
    <t>TIIL</t>
  </si>
  <si>
    <t>Suprajit Engineering Ltd</t>
  </si>
  <si>
    <t>SUPRAJIT</t>
  </si>
  <si>
    <t>Go Fashion (India) Ltd</t>
  </si>
  <si>
    <t>GOCOLORS</t>
  </si>
  <si>
    <t>IFB Industries Ltd</t>
  </si>
  <si>
    <t>IFBIND</t>
  </si>
  <si>
    <t>Hindustan Construction Company Ltd</t>
  </si>
  <si>
    <t>HCC</t>
  </si>
  <si>
    <t>Share India Securities Ltd</t>
  </si>
  <si>
    <t>SHAREINDIA</t>
  </si>
  <si>
    <t>eMudhra Ltd</t>
  </si>
  <si>
    <t>EMUDHRA</t>
  </si>
  <si>
    <t>Ami Organics Ltd</t>
  </si>
  <si>
    <t>AMIORG</t>
  </si>
  <si>
    <t>Dodla Dairy Ltd</t>
  </si>
  <si>
    <t>DODLA</t>
  </si>
  <si>
    <t>Kesoram Industries Ltd</t>
  </si>
  <si>
    <t>KESORAMIND</t>
  </si>
  <si>
    <t>Piccadily Agro Industries Ltd</t>
  </si>
  <si>
    <t>PICCADIL</t>
  </si>
  <si>
    <t>Indigo Paints Ltd</t>
  </si>
  <si>
    <t>INDIGOPNTS</t>
  </si>
  <si>
    <t>Diamond Power Infrastructure Ltd</t>
  </si>
  <si>
    <t>DIACABS</t>
  </si>
  <si>
    <t>Sharda Motor Industries Ltd</t>
  </si>
  <si>
    <t>SHARDAMOTR</t>
  </si>
  <si>
    <t>KRBL Ltd</t>
  </si>
  <si>
    <t>KRBL</t>
  </si>
  <si>
    <t>Ganesh Housing Corp Ltd</t>
  </si>
  <si>
    <t>GANESHHOUC</t>
  </si>
  <si>
    <t>Kennametal India Ltd</t>
  </si>
  <si>
    <t>KENNAMET</t>
  </si>
  <si>
    <t>Bansal Wire Industries Ltd</t>
  </si>
  <si>
    <t>BANSALWIRE</t>
  </si>
  <si>
    <t>Orchid Pharma Ltd</t>
  </si>
  <si>
    <t>ORCHPHARMA</t>
  </si>
  <si>
    <t>ICRA Ltd</t>
  </si>
  <si>
    <t>ICRA</t>
  </si>
  <si>
    <t>Sun Pharma Advanced Research Co Ltd</t>
  </si>
  <si>
    <t>SPARC</t>
  </si>
  <si>
    <t>Niit Learning Systems Ltd</t>
  </si>
  <si>
    <t>NIITMTS</t>
  </si>
  <si>
    <t>Education Services</t>
  </si>
  <si>
    <t>Jindal Worldwide Ltd</t>
  </si>
  <si>
    <t>JINDWORLD</t>
  </si>
  <si>
    <t>Paradeep Phosphates Ltd</t>
  </si>
  <si>
    <t>PARADEEP</t>
  </si>
  <si>
    <t>Optiemus Infracom Ltd</t>
  </si>
  <si>
    <t>OPTIEMUS</t>
  </si>
  <si>
    <t>Dhanuka Agritech Ltd</t>
  </si>
  <si>
    <t>DHANUKA</t>
  </si>
  <si>
    <t>Gokaldas Exports Ltd</t>
  </si>
  <si>
    <t>GOKEX</t>
  </si>
  <si>
    <t>Gulf Oil Lubricants India Ltd</t>
  </si>
  <si>
    <t>GULFOILLUB</t>
  </si>
  <si>
    <t>National Highways Infra Trust</t>
  </si>
  <si>
    <t>NHIT</t>
  </si>
  <si>
    <t>Ceigall India Ltd</t>
  </si>
  <si>
    <t>CEIGALL</t>
  </si>
  <si>
    <t>Nesco Ltd</t>
  </si>
  <si>
    <t>NESCO</t>
  </si>
  <si>
    <t>Jai Corp Ltd</t>
  </si>
  <si>
    <t>JAICORPLTD</t>
  </si>
  <si>
    <t>KKRRAFTON Developers Limited</t>
  </si>
  <si>
    <t>KDL</t>
  </si>
  <si>
    <t>BHARAT Bond ETF-April 2030-Growth</t>
  </si>
  <si>
    <t>EBBETF0430</t>
  </si>
  <si>
    <t>Ashoka Buildcon Ltd</t>
  </si>
  <si>
    <t>ASHOKA</t>
  </si>
  <si>
    <t>Allcargo Logistics Ltd</t>
  </si>
  <si>
    <t>ALLCARGO</t>
  </si>
  <si>
    <t>GMM Pfaudler Ltd</t>
  </si>
  <si>
    <t>GMMPFAUDLR</t>
  </si>
  <si>
    <t>Rolex Rings Ltd</t>
  </si>
  <si>
    <t>ROLEXRINGS</t>
  </si>
  <si>
    <t>Borosil Renewables Ltd</t>
  </si>
  <si>
    <t>BORORENEW</t>
  </si>
  <si>
    <t>Housewares</t>
  </si>
  <si>
    <t>BHARAT Bond ETF-April 2032</t>
  </si>
  <si>
    <t>BBETF0432</t>
  </si>
  <si>
    <t>VST Industries Ltd</t>
  </si>
  <si>
    <t>VSTIND</t>
  </si>
  <si>
    <t>South Indian Bank Ltd</t>
  </si>
  <si>
    <t>SOUTHBANK</t>
  </si>
  <si>
    <t>Easy Trip Planners Ltd</t>
  </si>
  <si>
    <t>EASEMYTRIP</t>
  </si>
  <si>
    <t>Greenlam Industries Ltd</t>
  </si>
  <si>
    <t>GREENLAM</t>
  </si>
  <si>
    <t>Building Products - Laminates</t>
  </si>
  <si>
    <t>Bondada Engineering Ltd</t>
  </si>
  <si>
    <t>BONDADA</t>
  </si>
  <si>
    <t>Refex Industries Ltd</t>
  </si>
  <si>
    <t>REFEX</t>
  </si>
  <si>
    <t>Thangamayil Jewellery Ltd</t>
  </si>
  <si>
    <t>THANGAMAYL</t>
  </si>
  <si>
    <t>Rallis India Ltd</t>
  </si>
  <si>
    <t>RALLIS</t>
  </si>
  <si>
    <t>TD Power Systems Ltd</t>
  </si>
  <si>
    <t>TDPOWERSYS</t>
  </si>
  <si>
    <t>Aditya Vision Ltd</t>
  </si>
  <si>
    <t>AVL</t>
  </si>
  <si>
    <t>Retail - Speciality</t>
  </si>
  <si>
    <t>India Infrastructure Trust</t>
  </si>
  <si>
    <t>INFRATRUST</t>
  </si>
  <si>
    <t>DB Corp Ltd</t>
  </si>
  <si>
    <t>DBCORP</t>
  </si>
  <si>
    <t>Publishing</t>
  </si>
  <si>
    <t>Magellanic Cloud Ltd</t>
  </si>
  <si>
    <t>MCLOUD</t>
  </si>
  <si>
    <t>Prince Pipes and Fittings Ltd</t>
  </si>
  <si>
    <t>PRINCEPIPE</t>
  </si>
  <si>
    <t>Indinfravit Trust</t>
  </si>
  <si>
    <t>INDINFR</t>
  </si>
  <si>
    <t>Lux Industries Ltd</t>
  </si>
  <si>
    <t>LUXIND</t>
  </si>
  <si>
    <t>GHCL Ltd</t>
  </si>
  <si>
    <t>GHCL</t>
  </si>
  <si>
    <t>AGI Greenpac Ltd</t>
  </si>
  <si>
    <t>AGI</t>
  </si>
  <si>
    <t>National Fertilizers Ltd</t>
  </si>
  <si>
    <t>NFL</t>
  </si>
  <si>
    <t>Sterlite Technologies Ltd</t>
  </si>
  <si>
    <t>STLTECH</t>
  </si>
  <si>
    <t>Pilani Investment And Industries Corporation Ltd</t>
  </si>
  <si>
    <t>PILANIINVS</t>
  </si>
  <si>
    <t>Lloyds Enterprises Ltd</t>
  </si>
  <si>
    <t>LLOYDSENT</t>
  </si>
  <si>
    <t>Trading Companies &amp; Distributors</t>
  </si>
  <si>
    <t>Kovai Medical Center and Hospital Ltd</t>
  </si>
  <si>
    <t>KOVAI</t>
  </si>
  <si>
    <t>PTC India Ltd</t>
  </si>
  <si>
    <t>PTC</t>
  </si>
  <si>
    <t>Jana Small Finance Bank Ltd</t>
  </si>
  <si>
    <t>JSFB</t>
  </si>
  <si>
    <t>Rain Industries Ltd</t>
  </si>
  <si>
    <t>RAIN</t>
  </si>
  <si>
    <t>Johnson Controls-Hitachi Air Conditioning India Ltd</t>
  </si>
  <si>
    <t>JCHAC</t>
  </si>
  <si>
    <t>SIS Ltd</t>
  </si>
  <si>
    <t>SIS</t>
  </si>
  <si>
    <t>Gujarat Alkalies And Chemicals Ltd</t>
  </si>
  <si>
    <t>GUJALKALI</t>
  </si>
  <si>
    <t>J Kumar Infraprojects Ltd</t>
  </si>
  <si>
    <t>JKIL</t>
  </si>
  <si>
    <t>Orient Cement Ltd</t>
  </si>
  <si>
    <t>ORIENTCEM</t>
  </si>
  <si>
    <t>Gujarat Ambuja Exports Ltd</t>
  </si>
  <si>
    <t>GAEL</t>
  </si>
  <si>
    <t>Pricol Ltd</t>
  </si>
  <si>
    <t>PRICOLLTD</t>
  </si>
  <si>
    <t>India Tourism Development Corp Ltd</t>
  </si>
  <si>
    <t>ITDC</t>
  </si>
  <si>
    <t>Healthcare Global Enterprises Ltd</t>
  </si>
  <si>
    <t>HCG</t>
  </si>
  <si>
    <t>Hemisphere Properties India Ltd</t>
  </si>
  <si>
    <t>HEMIPROP</t>
  </si>
  <si>
    <t>Privi Speciality Chemicals Ltd</t>
  </si>
  <si>
    <t>PRIVISCL</t>
  </si>
  <si>
    <t>Advanced Enzyme Technologies Ltd</t>
  </si>
  <si>
    <t>ADVENZYMES</t>
  </si>
  <si>
    <t>Neogen Chemicals Ltd</t>
  </si>
  <si>
    <t>NEOGEN</t>
  </si>
  <si>
    <t>Entero Healthcare Solutions Ltd</t>
  </si>
  <si>
    <t>ENTERO</t>
  </si>
  <si>
    <t>Tilaknagar Industries Ltd</t>
  </si>
  <si>
    <t>TI</t>
  </si>
  <si>
    <t>E2E Networks Ltd</t>
  </si>
  <si>
    <t>E2E</t>
  </si>
  <si>
    <t>Heritage Foods Ltd</t>
  </si>
  <si>
    <t>HERITGFOOD</t>
  </si>
  <si>
    <t>Kirloskar Industries Ltd</t>
  </si>
  <si>
    <t>KIRLOSIND</t>
  </si>
  <si>
    <t>Le Travenues Technology Ltd</t>
  </si>
  <si>
    <t>IXIGO</t>
  </si>
  <si>
    <t>Restaurant Brands Asia Ltd</t>
  </si>
  <si>
    <t>RBA</t>
  </si>
  <si>
    <t>R Systems International Ltd</t>
  </si>
  <si>
    <t>RSYSTEMS</t>
  </si>
  <si>
    <t>Network People Services Technologies Ltd</t>
  </si>
  <si>
    <t>NPST</t>
  </si>
  <si>
    <t>Aarti Pharmalabs Ltd</t>
  </si>
  <si>
    <t>AARTIPHARM</t>
  </si>
  <si>
    <t>Paisalo Digital Ltd</t>
  </si>
  <si>
    <t>PAISALO</t>
  </si>
  <si>
    <t>MAS Financial Services Ltd</t>
  </si>
  <si>
    <t>MASFIN</t>
  </si>
  <si>
    <t>Zaggle Prepaid Ocean Services Ltd</t>
  </si>
  <si>
    <t>ZAGGLE</t>
  </si>
  <si>
    <t>Cyient DLM Ltd</t>
  </si>
  <si>
    <t>CYIENTDLM</t>
  </si>
  <si>
    <t>MTAR Technologies Ltd</t>
  </si>
  <si>
    <t>MTARTECH</t>
  </si>
  <si>
    <t>CSB Bank Ltd</t>
  </si>
  <si>
    <t>CSBBANK</t>
  </si>
  <si>
    <t>Orissa Minerals Development Company Ltd</t>
  </si>
  <si>
    <t>ORISSAMINE</t>
  </si>
  <si>
    <t>Skipper Ltd</t>
  </si>
  <si>
    <t>SKIPPER</t>
  </si>
  <si>
    <t>Kaveri Seed Company Ltd</t>
  </si>
  <si>
    <t>KSCL</t>
  </si>
  <si>
    <t>Seeds</t>
  </si>
  <si>
    <t>Bharat Bijlee Ltd</t>
  </si>
  <si>
    <t>BBL</t>
  </si>
  <si>
    <t>Nippon India ETF Gold BeES</t>
  </si>
  <si>
    <t>GOLDBEES</t>
  </si>
  <si>
    <t>Gold</t>
  </si>
  <si>
    <t>Orient Electric Ltd</t>
  </si>
  <si>
    <t>ORIENTELEC</t>
  </si>
  <si>
    <t>Rossari Biotech Ltd</t>
  </si>
  <si>
    <t>ROSSARI</t>
  </si>
  <si>
    <t>Ujaas Energy Ltd</t>
  </si>
  <si>
    <t>UEL</t>
  </si>
  <si>
    <t>Utkarsh Small Finance Bank Ltd</t>
  </si>
  <si>
    <t>UTKARSHBNK</t>
  </si>
  <si>
    <t>TeamLease Services Ltd</t>
  </si>
  <si>
    <t>TEAMLEASE</t>
  </si>
  <si>
    <t>Bajaj Hindusthan Sugar Ltd</t>
  </si>
  <si>
    <t>BAJAJHIND</t>
  </si>
  <si>
    <t>Heidelbergcement India Ltd</t>
  </si>
  <si>
    <t>HEIDELBERG</t>
  </si>
  <si>
    <t>Grauer And Weil (India) Ltd</t>
  </si>
  <si>
    <t>GRAUWEIL</t>
  </si>
  <si>
    <t>Sharda Cropchem Ltd</t>
  </si>
  <si>
    <t>SHARDACROP</t>
  </si>
  <si>
    <t>VRL Logistics Ltd</t>
  </si>
  <si>
    <t>VRLLOG</t>
  </si>
  <si>
    <t>Uflex Ltd</t>
  </si>
  <si>
    <t>UFLEX</t>
  </si>
  <si>
    <t>Vaibhav Global Ltd</t>
  </si>
  <si>
    <t>VAIBHAVGBL</t>
  </si>
  <si>
    <t>Gopal Snacks Ltd</t>
  </si>
  <si>
    <t>GOPAL</t>
  </si>
  <si>
    <t>Dynamatic Technologies Ltd</t>
  </si>
  <si>
    <t>DYNAMATECH</t>
  </si>
  <si>
    <t>Wonderla Holidays Ltd</t>
  </si>
  <si>
    <t>WONDERLA</t>
  </si>
  <si>
    <t>Jayaswal Neco Industries Ltd</t>
  </si>
  <si>
    <t>JAYNECOIND</t>
  </si>
  <si>
    <t>Awfis Space Solutions Ltd</t>
  </si>
  <si>
    <t>AWFIS</t>
  </si>
  <si>
    <t>Northern ARC Capital Ltd</t>
  </si>
  <si>
    <t>NORTHARC</t>
  </si>
  <si>
    <t>Shaily Engineering Plastics Ltd</t>
  </si>
  <si>
    <t>SHAILY</t>
  </si>
  <si>
    <t>Subros Ltd</t>
  </si>
  <si>
    <t>SUBROS</t>
  </si>
  <si>
    <t>SG Mart Ltd</t>
  </si>
  <si>
    <t>SGMART</t>
  </si>
  <si>
    <t>Renewable Electricity</t>
  </si>
  <si>
    <t>Bharat Rasayan Ltd</t>
  </si>
  <si>
    <t>BHARATRAS</t>
  </si>
  <si>
    <t>Yatharth Hospital &amp; Trauma Care Services Ltd</t>
  </si>
  <si>
    <t>YATHARTH</t>
  </si>
  <si>
    <t>Jamna Auto Industries Ltd</t>
  </si>
  <si>
    <t>JAMNAAUTO</t>
  </si>
  <si>
    <t>MSTC Ltd</t>
  </si>
  <si>
    <t>MSTCLTD</t>
  </si>
  <si>
    <t>Borosil Ltd</t>
  </si>
  <si>
    <t>BOROLTD</t>
  </si>
  <si>
    <t>Banco Products (India) Ltd</t>
  </si>
  <si>
    <t>BANCOINDIA</t>
  </si>
  <si>
    <t>Rajoo Engineers Ltd</t>
  </si>
  <si>
    <t>RAJOOENG</t>
  </si>
  <si>
    <t>Manorama Industries Ltd</t>
  </si>
  <si>
    <t>MANORAMA</t>
  </si>
  <si>
    <t>SeQuent Scientific Ltd</t>
  </si>
  <si>
    <t>SEQUENT</t>
  </si>
  <si>
    <t>Shanthi Gears Ltd</t>
  </si>
  <si>
    <t>SHANTIGEAR</t>
  </si>
  <si>
    <t>Aarti Drugs Ltd</t>
  </si>
  <si>
    <t>AARTIDRUGS</t>
  </si>
  <si>
    <t>Ganesha Ecosphere Ltd</t>
  </si>
  <si>
    <t>GANECOS</t>
  </si>
  <si>
    <t>Fineotex Chemical Ltd</t>
  </si>
  <si>
    <t>FCL</t>
  </si>
  <si>
    <t>Greenpanel Industries Ltd</t>
  </si>
  <si>
    <t>GREENPANEL</t>
  </si>
  <si>
    <t>Morepen Laboratories Ltd</t>
  </si>
  <si>
    <t>MOREPENLAB</t>
  </si>
  <si>
    <t>Supriya Lifescience Ltd</t>
  </si>
  <si>
    <t>SUPRIYA</t>
  </si>
  <si>
    <t>Cartrade Tech Ltd</t>
  </si>
  <si>
    <t>CARTRADE</t>
  </si>
  <si>
    <t>Ramky Infrastructure Ltd</t>
  </si>
  <si>
    <t>RAMKY</t>
  </si>
  <si>
    <t>Nocil Ltd</t>
  </si>
  <si>
    <t>NOCIL</t>
  </si>
  <si>
    <t>Patel Engineering Ltd</t>
  </si>
  <si>
    <t>PATELENG</t>
  </si>
  <si>
    <t>Hikal Ltd</t>
  </si>
  <si>
    <t>HIKAL</t>
  </si>
  <si>
    <t>Marsons Ltd</t>
  </si>
  <si>
    <t>MARSONS</t>
  </si>
  <si>
    <t>Moschip Technologies Ltd</t>
  </si>
  <si>
    <t>MOSCHIP</t>
  </si>
  <si>
    <t>Hawkins Cookers Ltd</t>
  </si>
  <si>
    <t>HAWKINCOOK</t>
  </si>
  <si>
    <t>Gateway Distriparks Ltd</t>
  </si>
  <si>
    <t>GATEWAY</t>
  </si>
  <si>
    <t>Sundaram Clayton Ltd</t>
  </si>
  <si>
    <t>SUNCLAY</t>
  </si>
  <si>
    <t>JTL Industries Ltd</t>
  </si>
  <si>
    <t>JTLIND</t>
  </si>
  <si>
    <t>Greenply Industries Ltd</t>
  </si>
  <si>
    <t>GREENPLY</t>
  </si>
  <si>
    <t>SEPC Ltd</t>
  </si>
  <si>
    <t>SEPC</t>
  </si>
  <si>
    <t>Pitti Engineering Ltd</t>
  </si>
  <si>
    <t>PITTIENG</t>
  </si>
  <si>
    <t>Imagicaaworld Entertainment Ltd</t>
  </si>
  <si>
    <t>IMAGICAA</t>
  </si>
  <si>
    <t>Unichem Laboratories Ltd</t>
  </si>
  <si>
    <t>UNICHEMLAB</t>
  </si>
  <si>
    <t>Tinplate Company of India Ltd</t>
  </si>
  <si>
    <t>TINPLATE</t>
  </si>
  <si>
    <t>Balmer Lawrie and Company Ltd</t>
  </si>
  <si>
    <t>BALMLAWRIE</t>
  </si>
  <si>
    <t>Medi Assist Healthcare Services Ltd</t>
  </si>
  <si>
    <t>MEDIASSIST</t>
  </si>
  <si>
    <t>Anup Engineering Ltd</t>
  </si>
  <si>
    <t>ANUP</t>
  </si>
  <si>
    <t>Websol Energy System Ltd</t>
  </si>
  <si>
    <t>WEBELSOLAR</t>
  </si>
  <si>
    <t>Bannari Amman Sugars Ltd</t>
  </si>
  <si>
    <t>BANARISUG</t>
  </si>
  <si>
    <t>Harsha Engineers International Ltd</t>
  </si>
  <si>
    <t>HARSHA</t>
  </si>
  <si>
    <t>Fedbank Financial Services Ltd</t>
  </si>
  <si>
    <t>FEDFINA</t>
  </si>
  <si>
    <t>LG Balakrishnan &amp; Bros Ltd</t>
  </si>
  <si>
    <t>LGBBROSLTD</t>
  </si>
  <si>
    <t>Fiem Industries Ltd</t>
  </si>
  <si>
    <t>FIEMIND</t>
  </si>
  <si>
    <t>Nippon India ETF Nifty 50 BeES</t>
  </si>
  <si>
    <t>NIFTYBEES</t>
  </si>
  <si>
    <t>Sunflag Iron and Steel Co Ltd</t>
  </si>
  <si>
    <t>SUNFLAG</t>
  </si>
  <si>
    <t>Jain Irrigation Systems Ltd</t>
  </si>
  <si>
    <t>JISLJALEQS</t>
  </si>
  <si>
    <t>Agricultural &amp; Farm Machinery</t>
  </si>
  <si>
    <t>Venus Pipes and Tubes Ltd</t>
  </si>
  <si>
    <t>VENUSPIPES</t>
  </si>
  <si>
    <t>JTEKT India Ltd</t>
  </si>
  <si>
    <t>JTEKTINDIA</t>
  </si>
  <si>
    <t>Eraaya Lifespaces Ltd</t>
  </si>
  <si>
    <t>ERAAYA</t>
  </si>
  <si>
    <t>Bombay Dyeing and Mfg Co Ltd</t>
  </si>
  <si>
    <t>BOMDYEING</t>
  </si>
  <si>
    <t>Thyrocare Technologies Ltd</t>
  </si>
  <si>
    <t>THYROCARE</t>
  </si>
  <si>
    <t>Samhi Hotels Ltd</t>
  </si>
  <si>
    <t>SAMHI</t>
  </si>
  <si>
    <t>V2 Retail Ltd</t>
  </si>
  <si>
    <t>V2RETAIL</t>
  </si>
  <si>
    <t>Innova Captab Ltd</t>
  </si>
  <si>
    <t>INNOVACAP</t>
  </si>
  <si>
    <t>Bhagiradha Chemicals and Industries Ltd</t>
  </si>
  <si>
    <t>BHAGCHEM</t>
  </si>
  <si>
    <t>EMS Ltd</t>
  </si>
  <si>
    <t>EMSLIMITED</t>
  </si>
  <si>
    <t>Styrenix Performance Materials Ltd</t>
  </si>
  <si>
    <t>STYRENIX</t>
  </si>
  <si>
    <t>Servotech Power Systems Ltd</t>
  </si>
  <si>
    <t>SERVOTECH</t>
  </si>
  <si>
    <t>Gokul Agro Resources Ltd</t>
  </si>
  <si>
    <t>GOKULAGRO</t>
  </si>
  <si>
    <t>Dalmia Bharat Sugar and Industries Ltd</t>
  </si>
  <si>
    <t>DALMIASUG</t>
  </si>
  <si>
    <t>Shilchar Technologies Ltd</t>
  </si>
  <si>
    <t>SHILCTECH</t>
  </si>
  <si>
    <t>S H Kelkar and Company Ltd</t>
  </si>
  <si>
    <t>SHK</t>
  </si>
  <si>
    <t>Spandana Sphoorty Financial Ltd</t>
  </si>
  <si>
    <t>SPANDANA</t>
  </si>
  <si>
    <t>Oriana Power Ltd</t>
  </si>
  <si>
    <t>ORIANA</t>
  </si>
  <si>
    <t>Prime Focus Ltd</t>
  </si>
  <si>
    <t>PFOCUS</t>
  </si>
  <si>
    <t>Animation</t>
  </si>
  <si>
    <t>Paras Defence and Space Technologies Ltd</t>
  </si>
  <si>
    <t>PARAS</t>
  </si>
  <si>
    <t>Avantel Ltd</t>
  </si>
  <si>
    <t>AVANTEL</t>
  </si>
  <si>
    <t>IndoStar Capital Finance Ltd</t>
  </si>
  <si>
    <t>INDOSTAR</t>
  </si>
  <si>
    <t>Kewal Kiran Clothing Ltd</t>
  </si>
  <si>
    <t>KKCL</t>
  </si>
  <si>
    <t>WPIL Ltd</t>
  </si>
  <si>
    <t>WPIL</t>
  </si>
  <si>
    <t>West Coast Paper Mills Ltd</t>
  </si>
  <si>
    <t>WSTCSTPAPR</t>
  </si>
  <si>
    <t>TCI Express Ltd</t>
  </si>
  <si>
    <t>TCIEXP</t>
  </si>
  <si>
    <t>Gujarat Themis Biosyn Ltd</t>
  </si>
  <si>
    <t>GUJTHEM</t>
  </si>
  <si>
    <t>Shrem InvIT</t>
  </si>
  <si>
    <t>SHREMINVIT</t>
  </si>
  <si>
    <t>Greaves Cotton Ltd</t>
  </si>
  <si>
    <t>GREAVESCOT</t>
  </si>
  <si>
    <t>Hubtown Ltd</t>
  </si>
  <si>
    <t>HUBTOWN</t>
  </si>
  <si>
    <t>VST Tillers Tractors Ltd</t>
  </si>
  <si>
    <t>VSTTILLERS</t>
  </si>
  <si>
    <t>Sula Vineyards Ltd</t>
  </si>
  <si>
    <t>SULA</t>
  </si>
  <si>
    <t>Honda India Power Products Ltd</t>
  </si>
  <si>
    <t>HONDAPOWER</t>
  </si>
  <si>
    <t>Artemis Medicare Services Ltd</t>
  </si>
  <si>
    <t>ARTEMISMED</t>
  </si>
  <si>
    <t>La Opala R G Ltd</t>
  </si>
  <si>
    <t>LAOPALA</t>
  </si>
  <si>
    <t>Avalon Technologies Ltd</t>
  </si>
  <si>
    <t>AVALON</t>
  </si>
  <si>
    <t>Kingfa Science and Technology (India) Ltd</t>
  </si>
  <si>
    <t>KINGFA</t>
  </si>
  <si>
    <t>Pearl Global Industries Ltd</t>
  </si>
  <si>
    <t>PGIL</t>
  </si>
  <si>
    <t>Veedol Corporation Ltd</t>
  </si>
  <si>
    <t>TIDEWATER</t>
  </si>
  <si>
    <t>Muthoot Microfin Ltd</t>
  </si>
  <si>
    <t>MUTHOOTMF</t>
  </si>
  <si>
    <t>Microfinancing</t>
  </si>
  <si>
    <t>Lumax AutoTechnologies Ltd</t>
  </si>
  <si>
    <t>LUMAXTECH</t>
  </si>
  <si>
    <t>Jeena Sikho Lifecare Ltd</t>
  </si>
  <si>
    <t>JSLL</t>
  </si>
  <si>
    <t>Swaraj Engines Ltd</t>
  </si>
  <si>
    <t>SWARAJENG</t>
  </si>
  <si>
    <t>Indraprastha Medical Corporation Ltd</t>
  </si>
  <si>
    <t>INDRAMEDCO</t>
  </si>
  <si>
    <t>Gufic Biosciences Ltd</t>
  </si>
  <si>
    <t>GUFICBIO</t>
  </si>
  <si>
    <t>Savita Oil Technologies Ltd</t>
  </si>
  <si>
    <t>SOTL</t>
  </si>
  <si>
    <t>Exicom Tele-Systems Ltd</t>
  </si>
  <si>
    <t>EXICOM</t>
  </si>
  <si>
    <t>D P Abhushan Ltd</t>
  </si>
  <si>
    <t>DPABHUSHAN</t>
  </si>
  <si>
    <t>Goldiam International Ltd</t>
  </si>
  <si>
    <t>GOLDIAM</t>
  </si>
  <si>
    <t>Arvind Smartspaces Ltd</t>
  </si>
  <si>
    <t>ARVSMART</t>
  </si>
  <si>
    <t>DCB Bank Ltd</t>
  </si>
  <si>
    <t>DCBBANK</t>
  </si>
  <si>
    <t>Hinduja Global Solutions Ltd</t>
  </si>
  <si>
    <t>HGS</t>
  </si>
  <si>
    <t>Globus Spirits Ltd</t>
  </si>
  <si>
    <t>GLOBUSSPR</t>
  </si>
  <si>
    <t>BF Utilities Ltd</t>
  </si>
  <si>
    <t>BFUTILITIE</t>
  </si>
  <si>
    <t>Bhansali Engg Polymers Ltd</t>
  </si>
  <si>
    <t>BEPL</t>
  </si>
  <si>
    <t>India Glycols Ltd</t>
  </si>
  <si>
    <t>INDIAGLYCO</t>
  </si>
  <si>
    <t>Cigniti Technologies Ltd</t>
  </si>
  <si>
    <t>CIGNITITEC</t>
  </si>
  <si>
    <t>KDDL Ltd</t>
  </si>
  <si>
    <t>KDDL</t>
  </si>
  <si>
    <t>Kalyani Steels Ltd</t>
  </si>
  <si>
    <t>KSL</t>
  </si>
  <si>
    <t>Nirlon Ltd</t>
  </si>
  <si>
    <t>NIRLON</t>
  </si>
  <si>
    <t>Goodluck India Ltd</t>
  </si>
  <si>
    <t>GOODLUCK</t>
  </si>
  <si>
    <t>Seamec Ltd</t>
  </si>
  <si>
    <t>SEAMECLTD</t>
  </si>
  <si>
    <t>Oil &amp; Gas - Equipment &amp; Services</t>
  </si>
  <si>
    <t>IRB InvIT Fund</t>
  </si>
  <si>
    <t>IRBINVIT</t>
  </si>
  <si>
    <t>Blue Cloud Softech Solutions Ltd</t>
  </si>
  <si>
    <t>BLUECLOUDS</t>
  </si>
  <si>
    <t>RPG Life Sciences Limited</t>
  </si>
  <si>
    <t>RPGLIFE</t>
  </si>
  <si>
    <t>Motilal Oswal NASDAQ 100 ETF</t>
  </si>
  <si>
    <t>MON100</t>
  </si>
  <si>
    <t>DCX Systems Ltd</t>
  </si>
  <si>
    <t>DCXINDIA</t>
  </si>
  <si>
    <t>Epack Durable Ltd</t>
  </si>
  <si>
    <t>EPACK</t>
  </si>
  <si>
    <t>JNK India Ltd</t>
  </si>
  <si>
    <t>JNKINDIA</t>
  </si>
  <si>
    <t>TCNS Clothing Co Ltd</t>
  </si>
  <si>
    <t>TCNSBRANDS</t>
  </si>
  <si>
    <t>Datamatics Global Services Ltd</t>
  </si>
  <si>
    <t>DATAMATICS</t>
  </si>
  <si>
    <t>HPL Electric &amp; Power Ltd</t>
  </si>
  <si>
    <t>HPL</t>
  </si>
  <si>
    <t>Hathway Cable and Datacom Ltd</t>
  </si>
  <si>
    <t>HATHWAY</t>
  </si>
  <si>
    <t>Cable &amp; D2H</t>
  </si>
  <si>
    <t>Sanghvi Movers Ltd</t>
  </si>
  <si>
    <t>SANGHVIMOV</t>
  </si>
  <si>
    <t>Geojit Financial Services Ltd</t>
  </si>
  <si>
    <t>GEOJITFSL</t>
  </si>
  <si>
    <t>MPS Ltd</t>
  </si>
  <si>
    <t>MPSLTD</t>
  </si>
  <si>
    <t>Marathon Nextgen Realty Ltd</t>
  </si>
  <si>
    <t>MARATHON</t>
  </si>
  <si>
    <t>Mahindra Logistics Ltd</t>
  </si>
  <si>
    <t>MAHLOG</t>
  </si>
  <si>
    <t>Polyplex Corp Ltd</t>
  </si>
  <si>
    <t>POLYPLEX</t>
  </si>
  <si>
    <t>Indian Metals and Ferro Alloys Ltd</t>
  </si>
  <si>
    <t>IMFA</t>
  </si>
  <si>
    <t>Alembic Ltd</t>
  </si>
  <si>
    <t>ALEMBICLTD</t>
  </si>
  <si>
    <t>Apeejay Surrendra Park Hotels Ltd</t>
  </si>
  <si>
    <t>PARKHOTELS</t>
  </si>
  <si>
    <t>RPSG Ventures Ltd</t>
  </si>
  <si>
    <t>RPSGVENT</t>
  </si>
  <si>
    <t>Shivalik Bimetal Controls Ltd</t>
  </si>
  <si>
    <t>SBCL</t>
  </si>
  <si>
    <t>Sindhu Trade Links Ltd</t>
  </si>
  <si>
    <t>SINDHUTRAD</t>
  </si>
  <si>
    <t>Precision Wires India Ltd</t>
  </si>
  <si>
    <t>PRECWIRE</t>
  </si>
  <si>
    <t>Bajaj Consumer Care Ltd</t>
  </si>
  <si>
    <t>BAJAJCON</t>
  </si>
  <si>
    <t>Gujarat Industries Power Company Ltd</t>
  </si>
  <si>
    <t>GIPCL</t>
  </si>
  <si>
    <t>Gensol Engineering Ltd</t>
  </si>
  <si>
    <t>GENSOL</t>
  </si>
  <si>
    <t>Delta Corp Ltd</t>
  </si>
  <si>
    <t>DELTACORP</t>
  </si>
  <si>
    <t>Capacite Infraprojects Ltd</t>
  </si>
  <si>
    <t>CAPACITE</t>
  </si>
  <si>
    <t>Sky Gold Ltd</t>
  </si>
  <si>
    <t>SKYGOLD</t>
  </si>
  <si>
    <t>Salasar Techno Engineering Ltd</t>
  </si>
  <si>
    <t>SALASAR</t>
  </si>
  <si>
    <t>Solara Active Pharma Sciences Ltd</t>
  </si>
  <si>
    <t>SOLARA</t>
  </si>
  <si>
    <t>Hi-Tech Pipes Ltd</t>
  </si>
  <si>
    <t>HITECH</t>
  </si>
  <si>
    <t>Sandhar Technologies Ltd</t>
  </si>
  <si>
    <t>SANDHAR</t>
  </si>
  <si>
    <t>Suraj Estate Developers Ltd</t>
  </si>
  <si>
    <t>SURAJEST</t>
  </si>
  <si>
    <t>Real Estate Rental, Development &amp; Operations</t>
  </si>
  <si>
    <t>Pokarna Ltd</t>
  </si>
  <si>
    <t>POKARNA</t>
  </si>
  <si>
    <t>Unitech Ltd</t>
  </si>
  <si>
    <t>UNITECH</t>
  </si>
  <si>
    <t>Eveready Industries India Ltd</t>
  </si>
  <si>
    <t>EVEREADY</t>
  </si>
  <si>
    <t>Nucleus Software Exports Ltd</t>
  </si>
  <si>
    <t>NUCLEUS</t>
  </si>
  <si>
    <t>Maithan Alloys Ltd</t>
  </si>
  <si>
    <t>MAITHANALL</t>
  </si>
  <si>
    <t>Quick Heal Technologies Ltd</t>
  </si>
  <si>
    <t>QUICKHEAL</t>
  </si>
  <si>
    <t>Navneet Education Ltd</t>
  </si>
  <si>
    <t>NAVNETEDUL</t>
  </si>
  <si>
    <t>Saksoft Ltd</t>
  </si>
  <si>
    <t>SAKSOFT</t>
  </si>
  <si>
    <t>Indoco Remedies Ltd</t>
  </si>
  <si>
    <t>INDOCO</t>
  </si>
  <si>
    <t>Stylam Industries Ltd</t>
  </si>
  <si>
    <t>STYLAMIND</t>
  </si>
  <si>
    <t>Ddev Plastiks Industries Ltd</t>
  </si>
  <si>
    <t>DDEVPLASTIK</t>
  </si>
  <si>
    <t>Thirumalai Chemicals Ltd</t>
  </si>
  <si>
    <t>TIRUMALCHM</t>
  </si>
  <si>
    <t>Fischer Medical Ventures Ltd</t>
  </si>
  <si>
    <t>FISCHER</t>
  </si>
  <si>
    <t>Shipping Corporation of India Land and Assets Ltd</t>
  </si>
  <si>
    <t>SCILAL</t>
  </si>
  <si>
    <t>Repco Home Finance Ltd</t>
  </si>
  <si>
    <t>REPCOHOME</t>
  </si>
  <si>
    <t>Fino Payments Bank Ltd</t>
  </si>
  <si>
    <t>FINOPB</t>
  </si>
  <si>
    <t>Mahanagar Telephone Nigam Ltd</t>
  </si>
  <si>
    <t>MTNL</t>
  </si>
  <si>
    <t>Ashiana Housing Ltd</t>
  </si>
  <si>
    <t>ASHIANA</t>
  </si>
  <si>
    <t>Steel Strips Wheels Ltd</t>
  </si>
  <si>
    <t>SSWL</t>
  </si>
  <si>
    <t>Monarch Networth Capital Ltd</t>
  </si>
  <si>
    <t>MONARCH</t>
  </si>
  <si>
    <t>Tasty Bite Eatables Ltd</t>
  </si>
  <si>
    <t>TASTYBITE</t>
  </si>
  <si>
    <t>TVS Srichakra Ltd</t>
  </si>
  <si>
    <t>TVSSRICHAK</t>
  </si>
  <si>
    <t>Prakash Industries Ltd</t>
  </si>
  <si>
    <t>PRAKASH</t>
  </si>
  <si>
    <t>Flair Writing Industries Ltd</t>
  </si>
  <si>
    <t>FLAIR</t>
  </si>
  <si>
    <t>RIR Power Electronics Ltd</t>
  </si>
  <si>
    <t>RIR</t>
  </si>
  <si>
    <t>KCP Ltd</t>
  </si>
  <si>
    <t>KCP</t>
  </si>
  <si>
    <t>Apollo Micro Systems Ltd</t>
  </si>
  <si>
    <t>APOLLO</t>
  </si>
  <si>
    <t>Max Ventures and Industries Ltd</t>
  </si>
  <si>
    <t>MAXVIL</t>
  </si>
  <si>
    <t>Hindustan Oil Exploration Company Ltd</t>
  </si>
  <si>
    <t>HINDOILEXP</t>
  </si>
  <si>
    <t>Jindal Poly Films Ltd</t>
  </si>
  <si>
    <t>JINDALPOLY</t>
  </si>
  <si>
    <t>PTC India Financial Services Ltd</t>
  </si>
  <si>
    <t>PFS</t>
  </si>
  <si>
    <t>Vakrangee Limited</t>
  </si>
  <si>
    <t>VAKRANGEE</t>
  </si>
  <si>
    <t>TCPL Packaging Ltd</t>
  </si>
  <si>
    <t>TCPLPACK</t>
  </si>
  <si>
    <t>Kitex Garments Ltd</t>
  </si>
  <si>
    <t>KITEX</t>
  </si>
  <si>
    <t>Genesys International Corporation Ltd</t>
  </si>
  <si>
    <t>GENESYS</t>
  </si>
  <si>
    <t>Marine Electricals (India) Ltd</t>
  </si>
  <si>
    <t>MARINE</t>
  </si>
  <si>
    <t>Suven Life Sciences Ltd</t>
  </si>
  <si>
    <t>SUVEN</t>
  </si>
  <si>
    <t>Kolte-Patil Developers Ltd</t>
  </si>
  <si>
    <t>KOLTEPATIL</t>
  </si>
  <si>
    <t>GTL Infrastructure Ltd</t>
  </si>
  <si>
    <t>GTLINFRA</t>
  </si>
  <si>
    <t>Foseco India Ltd</t>
  </si>
  <si>
    <t>FOSECOIND</t>
  </si>
  <si>
    <t>Sagar Cements Ltd</t>
  </si>
  <si>
    <t>SAGCEM</t>
  </si>
  <si>
    <t>Shanti Educational Initiatives Ltd</t>
  </si>
  <si>
    <t>SEIL</t>
  </si>
  <si>
    <t>Vertoz Ltd</t>
  </si>
  <si>
    <t>VERTOZ</t>
  </si>
  <si>
    <t>Oriental Hotels Ltd</t>
  </si>
  <si>
    <t>ORIENTHOT</t>
  </si>
  <si>
    <t>Summit Securities Ltd</t>
  </si>
  <si>
    <t>SUMMITSEC</t>
  </si>
  <si>
    <t>CARE Ratings Ltd</t>
  </si>
  <si>
    <t>CARERATING</t>
  </si>
  <si>
    <t>ideaForge Technology Ltd</t>
  </si>
  <si>
    <t>IDEAFORGE</t>
  </si>
  <si>
    <t>SMS Pharmaceuticals Ltd</t>
  </si>
  <si>
    <t>SMSPHARMA</t>
  </si>
  <si>
    <t>Vishnu Prakash R Punglia Ltd</t>
  </si>
  <si>
    <t>VPRPL</t>
  </si>
  <si>
    <t>Motisons Jewellers Ltd</t>
  </si>
  <si>
    <t>MOTISONS</t>
  </si>
  <si>
    <t>Apparel &amp; Accessories Retailers</t>
  </si>
  <si>
    <t>Huhtamaki India Ltd</t>
  </si>
  <si>
    <t>HUHTAMAKI</t>
  </si>
  <si>
    <t>Stove Kraft Ltd</t>
  </si>
  <si>
    <t>STOVEKRAFT</t>
  </si>
  <si>
    <t>ADF Foods Ltd</t>
  </si>
  <si>
    <t>ADFFOODS</t>
  </si>
  <si>
    <t>Dhani Services Ltd</t>
  </si>
  <si>
    <t>DHANI</t>
  </si>
  <si>
    <t>Shalby Ltd</t>
  </si>
  <si>
    <t>SHALBY</t>
  </si>
  <si>
    <t>SG Finserve Ltd</t>
  </si>
  <si>
    <t>SGFIN</t>
  </si>
  <si>
    <t>NRB Bearings Ltd</t>
  </si>
  <si>
    <t>NRBBEARING</t>
  </si>
  <si>
    <t>Bajel Projects Ltd</t>
  </si>
  <si>
    <t>BAJEL</t>
  </si>
  <si>
    <t>Electric Utilities</t>
  </si>
  <si>
    <t>Confidence Petroleum India Ltd</t>
  </si>
  <si>
    <t>CONFIPET</t>
  </si>
  <si>
    <t>SJS Enterprises Ltd</t>
  </si>
  <si>
    <t>SJS</t>
  </si>
  <si>
    <t>Wendt (India) Limited</t>
  </si>
  <si>
    <t>WENDT</t>
  </si>
  <si>
    <t>Premier Explosives Ltd</t>
  </si>
  <si>
    <t>PREMEXPLN</t>
  </si>
  <si>
    <t>K.P. Energy Ltd</t>
  </si>
  <si>
    <t>KPEL</t>
  </si>
  <si>
    <t>John Cockerill India Ltd</t>
  </si>
  <si>
    <t>COCKERILL</t>
  </si>
  <si>
    <t>Industrial Machinery &amp; Supplies &amp; Components</t>
  </si>
  <si>
    <t>Kalyani Investment Company Ltd</t>
  </si>
  <si>
    <t>KICL</t>
  </si>
  <si>
    <t>Rajratan Global Wire Ltd</t>
  </si>
  <si>
    <t>RAJRATAN</t>
  </si>
  <si>
    <t>Dollar Industries Ltd</t>
  </si>
  <si>
    <t>DOLLAR</t>
  </si>
  <si>
    <t>Somany Ceramics Ltd</t>
  </si>
  <si>
    <t>SOMANYCERA</t>
  </si>
  <si>
    <t>Arkade Developers Ltd</t>
  </si>
  <si>
    <t>ARKADE</t>
  </si>
  <si>
    <t>Ashapura Minechem Ltd</t>
  </si>
  <si>
    <t>ASHAPURMIN</t>
  </si>
  <si>
    <t>Deep Industries Ltd</t>
  </si>
  <si>
    <t>DEEPINDS</t>
  </si>
  <si>
    <t>Novartis India Ltd</t>
  </si>
  <si>
    <t>NOVARTIND</t>
  </si>
  <si>
    <t>IOL Chemicals and Pharmaceuticals Ltd</t>
  </si>
  <si>
    <t>IOLCP</t>
  </si>
  <si>
    <t>Dishman Carbogen Amcis Ltd</t>
  </si>
  <si>
    <t>DCAL</t>
  </si>
  <si>
    <t>Rane Holdings Ltd</t>
  </si>
  <si>
    <t>RANEHOLDIN</t>
  </si>
  <si>
    <t>DCW Ltd</t>
  </si>
  <si>
    <t>DCW</t>
  </si>
  <si>
    <t>ECOS (India) Mobility &amp; Hospitality Ltd</t>
  </si>
  <si>
    <t>ECOSMOBLTY</t>
  </si>
  <si>
    <t>Nilkamal Ltd</t>
  </si>
  <si>
    <t>NILKAMAL</t>
  </si>
  <si>
    <t>Automotive Axles Ltd</t>
  </si>
  <si>
    <t>AUTOAXLES</t>
  </si>
  <si>
    <t>Venky's (India) Ltd</t>
  </si>
  <si>
    <t>VENKEYS</t>
  </si>
  <si>
    <t>Veritas (India) Ltd</t>
  </si>
  <si>
    <t>VERITAS</t>
  </si>
  <si>
    <t>Vadilal Industries Ltd</t>
  </si>
  <si>
    <t>VADILALIND</t>
  </si>
  <si>
    <t>MM Forgings Ltd</t>
  </si>
  <si>
    <t>MMFL</t>
  </si>
  <si>
    <t>KP Green Engineering Ltd</t>
  </si>
  <si>
    <t>KPGEL</t>
  </si>
  <si>
    <t>Heavy Electrical Equipment</t>
  </si>
  <si>
    <t>Vindhya Telelinks Ltd</t>
  </si>
  <si>
    <t>VINDHYATEL</t>
  </si>
  <si>
    <t>Thejo Engineering Ltd</t>
  </si>
  <si>
    <t>THEJO</t>
  </si>
  <si>
    <t>Ram Ratna Wires Ltd</t>
  </si>
  <si>
    <t>RAMRAT</t>
  </si>
  <si>
    <t>Welspun Specialty Solutions Ltd</t>
  </si>
  <si>
    <t>WELSPLSOL</t>
  </si>
  <si>
    <t>HLE Glascoat Ltd</t>
  </si>
  <si>
    <t>HLEGLAS</t>
  </si>
  <si>
    <t>NIBE Ltd</t>
  </si>
  <si>
    <t>NIBE</t>
  </si>
  <si>
    <t>Accelya Solutions India Ltd</t>
  </si>
  <si>
    <t>ACCELYA</t>
  </si>
  <si>
    <t>Jash Engineering Ltd</t>
  </si>
  <si>
    <t>JASH</t>
  </si>
  <si>
    <t>Media Matrix Worldwide Ltd</t>
  </si>
  <si>
    <t>MMWL</t>
  </si>
  <si>
    <t>Stanley Lifestyles Ltd</t>
  </si>
  <si>
    <t>STANLEY</t>
  </si>
  <si>
    <t>Krsnaa Diagnostics Ltd</t>
  </si>
  <si>
    <t>KRSNAA</t>
  </si>
  <si>
    <t>Spectrum Electrical Industries Ltd</t>
  </si>
  <si>
    <t>SPECTRUM</t>
  </si>
  <si>
    <t>Vishnu Chemicals Ltd</t>
  </si>
  <si>
    <t>VISHNU</t>
  </si>
  <si>
    <t>Paramount Communications Ltd</t>
  </si>
  <si>
    <t>PARACABLES</t>
  </si>
  <si>
    <t>Goodyear India Ltd</t>
  </si>
  <si>
    <t>GOODYEAR</t>
  </si>
  <si>
    <t>Baazar Style Retail Ltd</t>
  </si>
  <si>
    <t>STYLEBAAZA</t>
  </si>
  <si>
    <t>Themis Medicare Ltd</t>
  </si>
  <si>
    <t>THEMISMED</t>
  </si>
  <si>
    <t>SML Isuzu Ltd</t>
  </si>
  <si>
    <t>SMLISUZU</t>
  </si>
  <si>
    <t>Landmark Cars Ltd</t>
  </si>
  <si>
    <t>LANDMARK</t>
  </si>
  <si>
    <t>PSP Projects Ltd</t>
  </si>
  <si>
    <t>PSPPROJECT</t>
  </si>
  <si>
    <t>SBI Gold ETF</t>
  </si>
  <si>
    <t>SETFGOLD</t>
  </si>
  <si>
    <t>Tinna Rubber and Infrastructure Ltd</t>
  </si>
  <si>
    <t>TINNARUBR</t>
  </si>
  <si>
    <t>Sai Silks (Kalamandir) Ltd</t>
  </si>
  <si>
    <t>KALAMANDIR</t>
  </si>
  <si>
    <t>Mayur Uniquoters Ltd</t>
  </si>
  <si>
    <t>MAYURUNIQ</t>
  </si>
  <si>
    <t>Dish TV India Ltd</t>
  </si>
  <si>
    <t>DISHTV</t>
  </si>
  <si>
    <t>Indian Hume Pipe Company Ltd</t>
  </si>
  <si>
    <t>INDIANHUME</t>
  </si>
  <si>
    <t>DISA India Ltd</t>
  </si>
  <si>
    <t>DISAQ</t>
  </si>
  <si>
    <t>63 Moons Technologies Ltd</t>
  </si>
  <si>
    <t>63MOONS</t>
  </si>
  <si>
    <t>Dredging Corporation of India Ltd</t>
  </si>
  <si>
    <t>DREDGECORP</t>
  </si>
  <si>
    <t>Dredging</t>
  </si>
  <si>
    <t>Meghmani Organics Ltd</t>
  </si>
  <si>
    <t>MOL</t>
  </si>
  <si>
    <t>Insecticides (India) Ltd</t>
  </si>
  <si>
    <t>INSECTICID</t>
  </si>
  <si>
    <t>Nippon India ETF Nifty 1D Rate Liquid BeES</t>
  </si>
  <si>
    <t>LIQUIDBEES</t>
  </si>
  <si>
    <t>Ge Power India Ltd</t>
  </si>
  <si>
    <t>GEPIL</t>
  </si>
  <si>
    <t>TechNVision Ventures Ltd</t>
  </si>
  <si>
    <t>TECHNVISN</t>
  </si>
  <si>
    <t>DEN Networks Ltd</t>
  </si>
  <si>
    <t>DEN</t>
  </si>
  <si>
    <t>Rashi Peripherals Ltd</t>
  </si>
  <si>
    <t>RPTECH</t>
  </si>
  <si>
    <t>Kesar India Ltd</t>
  </si>
  <si>
    <t>KESAR</t>
  </si>
  <si>
    <t>Real Estate Development</t>
  </si>
  <si>
    <t>Sanstar Ltd</t>
  </si>
  <si>
    <t>SANSTAR</t>
  </si>
  <si>
    <t>Jubilant Industries Ltd</t>
  </si>
  <si>
    <t>JUBLINDS</t>
  </si>
  <si>
    <t>Dolat Algotech Ltd</t>
  </si>
  <si>
    <t>DOLATALGO</t>
  </si>
  <si>
    <t>Mold-Tek Packaging Ltd</t>
  </si>
  <si>
    <t>MOLDTKPAC</t>
  </si>
  <si>
    <t>Pondy Oxides and Chemicals Ltd</t>
  </si>
  <si>
    <t>POCL</t>
  </si>
  <si>
    <t>Nalwa Sons Investments Ltd</t>
  </si>
  <si>
    <t>NSIL</t>
  </si>
  <si>
    <t>Federal-Mogul Goetze (India) Ltd</t>
  </si>
  <si>
    <t>FMGOETZE</t>
  </si>
  <si>
    <t>Barbeque-Nation Hospitality Ltd</t>
  </si>
  <si>
    <t>BARBEQUE</t>
  </si>
  <si>
    <t>Updater Services Ltd</t>
  </si>
  <si>
    <t>UDS</t>
  </si>
  <si>
    <t>Nelco Ltd</t>
  </si>
  <si>
    <t>NELCO</t>
  </si>
  <si>
    <t>Axiscades Technologies Ltd</t>
  </si>
  <si>
    <t>AXISCADES</t>
  </si>
  <si>
    <t>Prataap Snacks Ltd</t>
  </si>
  <si>
    <t>DIAMONDYD</t>
  </si>
  <si>
    <t>Ravindra Energy Ltd</t>
  </si>
  <si>
    <t>RELTD</t>
  </si>
  <si>
    <t>Xpro India Ltd</t>
  </si>
  <si>
    <t>XPROINDIA</t>
  </si>
  <si>
    <t>Lumax Industries Ltd</t>
  </si>
  <si>
    <t>LUMAXIND</t>
  </si>
  <si>
    <t>Fusion Finance Ltd</t>
  </si>
  <si>
    <t>FUSION</t>
  </si>
  <si>
    <t>BF Investment Ltd</t>
  </si>
  <si>
    <t>BFINVEST</t>
  </si>
  <si>
    <t>Dreamfolks Services Ltd</t>
  </si>
  <si>
    <t>DREAMFOLKS</t>
  </si>
  <si>
    <t>Centum Electronics Ltd</t>
  </si>
  <si>
    <t>CENTUM</t>
  </si>
  <si>
    <t>Mangalam Cement Ltd</t>
  </si>
  <si>
    <t>MANGLMCEM</t>
  </si>
  <si>
    <t>Panama Petrochem Ltd</t>
  </si>
  <si>
    <t>PANAMAPET</t>
  </si>
  <si>
    <t>Vardhman Special Steels Ltd</t>
  </si>
  <si>
    <t>VSSL</t>
  </si>
  <si>
    <t>Vidhi Specialty Food Ingredients Ltd</t>
  </si>
  <si>
    <t>VIDHIING</t>
  </si>
  <si>
    <t>Owais Metal and Mineral Processing Ltd</t>
  </si>
  <si>
    <t>OWAIS</t>
  </si>
  <si>
    <t>Tatva Chintan Pharma Chem Ltd</t>
  </si>
  <si>
    <t>TATVA</t>
  </si>
  <si>
    <t>Mukand Ltd</t>
  </si>
  <si>
    <t>MUKANDLTD</t>
  </si>
  <si>
    <t>Apollo Pipes Ltd</t>
  </si>
  <si>
    <t>APOLLOPIPE</t>
  </si>
  <si>
    <t>Tarsons Products Ltd</t>
  </si>
  <si>
    <t>TARSONS</t>
  </si>
  <si>
    <t>HMA Agro Industries Ltd</t>
  </si>
  <si>
    <t>HMAAGRO</t>
  </si>
  <si>
    <t>India Pesticides Ltd</t>
  </si>
  <si>
    <t>IPL</t>
  </si>
  <si>
    <t>Raghav Productivity Enhancers Ltd</t>
  </si>
  <si>
    <t>RPEL</t>
  </si>
  <si>
    <t>Ajmera Realty &amp; Infra India Ltd</t>
  </si>
  <si>
    <t>AJMERA</t>
  </si>
  <si>
    <t>EIH Associated Hotels Ltd</t>
  </si>
  <si>
    <t>EIHAHOTELS</t>
  </si>
  <si>
    <t>Ugro Capital Ltd</t>
  </si>
  <si>
    <t>UGROCAP</t>
  </si>
  <si>
    <t>Rama Steel Tubes Ltd</t>
  </si>
  <si>
    <t>RAMASTEEL</t>
  </si>
  <si>
    <t>Hindware Home Innovation Ltd</t>
  </si>
  <si>
    <t>HINDWAREAP</t>
  </si>
  <si>
    <t>EFC (I) Ltd</t>
  </si>
  <si>
    <t>EFCIL</t>
  </si>
  <si>
    <t>Distributors</t>
  </si>
  <si>
    <t>Sangam (India) Ltd</t>
  </si>
  <si>
    <t>SANGAMIND</t>
  </si>
  <si>
    <t>Universal Cables Ltd</t>
  </si>
  <si>
    <t>UNIVCABLES</t>
  </si>
  <si>
    <t>ESAF Small Finance Bank Limited</t>
  </si>
  <si>
    <t>ESAFSFB</t>
  </si>
  <si>
    <t>Astec Lifesciences Ltd</t>
  </si>
  <si>
    <t>ASTEC</t>
  </si>
  <si>
    <t>MSP Steel &amp; Power Ltd</t>
  </si>
  <si>
    <t>MSPL</t>
  </si>
  <si>
    <t>Orient Green Power Company Ltd</t>
  </si>
  <si>
    <t>GREENPOWER</t>
  </si>
  <si>
    <t>Pennar Industries Ltd</t>
  </si>
  <si>
    <t>PENIND</t>
  </si>
  <si>
    <t>Man Industries (India) Ltd</t>
  </si>
  <si>
    <t>MANINDS</t>
  </si>
  <si>
    <t>Rupa &amp; Company Ltd</t>
  </si>
  <si>
    <t>RUPA</t>
  </si>
  <si>
    <t>Saraswati Commercial (India) Ltd</t>
  </si>
  <si>
    <t>ZSARACOM</t>
  </si>
  <si>
    <t>S.P.Apparels Ltd</t>
  </si>
  <si>
    <t>SPAL</t>
  </si>
  <si>
    <t>Jyoti Structures Ltd</t>
  </si>
  <si>
    <t>JYOTISTRUC</t>
  </si>
  <si>
    <t>TIL Ltd</t>
  </si>
  <si>
    <t>TIL</t>
  </si>
  <si>
    <t>TTK Healthcare Ltd</t>
  </si>
  <si>
    <t>TTKHLTCARE</t>
  </si>
  <si>
    <t>D Link (India) Limited</t>
  </si>
  <si>
    <t>DLINKINDIA</t>
  </si>
  <si>
    <t>Veranda Learning Solutions Ltd</t>
  </si>
  <si>
    <t>VERANDA</t>
  </si>
  <si>
    <t>JITF Infralogistics Ltd</t>
  </si>
  <si>
    <t>JITFINFRA</t>
  </si>
  <si>
    <t>Systematix Corporate Services Ltd</t>
  </si>
  <si>
    <t>SYSTMTXC</t>
  </si>
  <si>
    <t>IKIO Lighting Ltd</t>
  </si>
  <si>
    <t>IKIO</t>
  </si>
  <si>
    <t>Carysil Ltd</t>
  </si>
  <si>
    <t>CARYSIL</t>
  </si>
  <si>
    <t>NIIT Ltd</t>
  </si>
  <si>
    <t>NIITLTD</t>
  </si>
  <si>
    <t>HIL Ltd</t>
  </si>
  <si>
    <t>HIL</t>
  </si>
  <si>
    <t>Apcotex Industries Ltd</t>
  </si>
  <si>
    <t>APCOTEXIND</t>
  </si>
  <si>
    <t>Aeroflex Industries Ltd</t>
  </si>
  <si>
    <t>AEROFLEX</t>
  </si>
  <si>
    <t>Cupid Ltd</t>
  </si>
  <si>
    <t>CUPID</t>
  </si>
  <si>
    <t>Precision Camshafts Ltd</t>
  </si>
  <si>
    <t>PRECAM</t>
  </si>
  <si>
    <t>Hariom Pipe Industries Ltd</t>
  </si>
  <si>
    <t>HARIOMPIPE</t>
  </si>
  <si>
    <t>Interarch Building Products Ltd</t>
  </si>
  <si>
    <t>INTERARCH</t>
  </si>
  <si>
    <t>Building Products - Prefab Structures</t>
  </si>
  <si>
    <t>Som Distilleries and Breweries Ltd</t>
  </si>
  <si>
    <t>SDBL</t>
  </si>
  <si>
    <t>Alicon Castalloy Ltd</t>
  </si>
  <si>
    <t>ALICON</t>
  </si>
  <si>
    <t>MIC Electronics Ltd</t>
  </si>
  <si>
    <t>MICEL</t>
  </si>
  <si>
    <t>Yasho Industries Ltd</t>
  </si>
  <si>
    <t>YASHO</t>
  </si>
  <si>
    <t>Unicommerce eSolutions Ltd</t>
  </si>
  <si>
    <t>UNIECOM</t>
  </si>
  <si>
    <t>Pnb Gilts Ltd</t>
  </si>
  <si>
    <t>PNBGILTS</t>
  </si>
  <si>
    <t>Sasken Technologies Ltd</t>
  </si>
  <si>
    <t>SASKEN</t>
  </si>
  <si>
    <t>Satin Creditcare Network Ltd</t>
  </si>
  <si>
    <t>SATIN</t>
  </si>
  <si>
    <t>Ramco Industries Ltd</t>
  </si>
  <si>
    <t>RAMCOIND</t>
  </si>
  <si>
    <t>Hester Biosciences Ltd</t>
  </si>
  <si>
    <t>HESTERBIO</t>
  </si>
  <si>
    <t>Seshasayee Paper and Boards Ltd</t>
  </si>
  <si>
    <t>SESHAPAPER</t>
  </si>
  <si>
    <t>Shriram Properties Ltd</t>
  </si>
  <si>
    <t>SHRIRAMPPS</t>
  </si>
  <si>
    <t>Kody Technolab Ltd</t>
  </si>
  <si>
    <t>KODYTECH</t>
  </si>
  <si>
    <t>NDR Auto Components Ltd</t>
  </si>
  <si>
    <t>NDRAUTO</t>
  </si>
  <si>
    <t>G M Breweries Ltd</t>
  </si>
  <si>
    <t>GMBREW</t>
  </si>
  <si>
    <t>IFGL Refractories Ltd</t>
  </si>
  <si>
    <t>IFGLEXPOR</t>
  </si>
  <si>
    <t>Nitin Spinners Ltd</t>
  </si>
  <si>
    <t>NITINSPIN</t>
  </si>
  <si>
    <t>Platinum Industries Ltd</t>
  </si>
  <si>
    <t>PLATIND</t>
  </si>
  <si>
    <t>Siyaram Silk Mills Ltd</t>
  </si>
  <si>
    <t>SIYSIL</t>
  </si>
  <si>
    <t>ICICI Prudential Nifty 50 ETF</t>
  </si>
  <si>
    <t>NIFTYIETF</t>
  </si>
  <si>
    <t>Andrew Yule &amp; Co Ltd</t>
  </si>
  <si>
    <t>ANDREWYU</t>
  </si>
  <si>
    <t>Everest Kanto Cylinder Ltd</t>
  </si>
  <si>
    <t>EKC</t>
  </si>
  <si>
    <t>Amrutanjan Health Care Ltd</t>
  </si>
  <si>
    <t>AMRUTANJAN</t>
  </si>
  <si>
    <t>PIX Transmissions Ltd</t>
  </si>
  <si>
    <t>PIXTRANS</t>
  </si>
  <si>
    <t>Sanghi Industries Ltd</t>
  </si>
  <si>
    <t>SANGHIIND</t>
  </si>
  <si>
    <t>Uniparts India Ltd</t>
  </si>
  <si>
    <t>UNIPARTS</t>
  </si>
  <si>
    <t>Parag Milk Foods Ltd</t>
  </si>
  <si>
    <t>PARAGMILK</t>
  </si>
  <si>
    <t>B L Kashyap and Sons Ltd</t>
  </si>
  <si>
    <t>BLKASHYAP</t>
  </si>
  <si>
    <t>Fedders Holding Ltd</t>
  </si>
  <si>
    <t>FEDDERSHOL</t>
  </si>
  <si>
    <t>Gocl Corporation Ltd</t>
  </si>
  <si>
    <t>GOCLCORP</t>
  </si>
  <si>
    <t>Sterling Tools Ltd</t>
  </si>
  <si>
    <t>STERTOOLS</t>
  </si>
  <si>
    <t>Andhra Paper Ltd</t>
  </si>
  <si>
    <t>ANDHRAPAP</t>
  </si>
  <si>
    <t>Dr Agarwal's Eye Hospital Ltd</t>
  </si>
  <si>
    <t>DRAGARWQ</t>
  </si>
  <si>
    <t>Yatra Online Ltd</t>
  </si>
  <si>
    <t>YATRA</t>
  </si>
  <si>
    <t>Deccan Gold Mines Ltd</t>
  </si>
  <si>
    <t>DECNGOLD</t>
  </si>
  <si>
    <t>Sri Adhikari Brothers Television Network Ltd</t>
  </si>
  <si>
    <t>SABTNL</t>
  </si>
  <si>
    <t>BLS E-Services Ltd</t>
  </si>
  <si>
    <t>BLSE</t>
  </si>
  <si>
    <t>JISLDVREQS</t>
  </si>
  <si>
    <t>Omaxe Ltd</t>
  </si>
  <si>
    <t>OMAXE</t>
  </si>
  <si>
    <t>Elpro International Ltd</t>
  </si>
  <si>
    <t>ELPROINTL</t>
  </si>
  <si>
    <t>Dolphin Offshore Enterprises (India) Ltd</t>
  </si>
  <si>
    <t>DOLPHIN</t>
  </si>
  <si>
    <t>Talbros Automotive Components Ltd</t>
  </si>
  <si>
    <t>TALBROAUTO</t>
  </si>
  <si>
    <t>Jagran Prakashan Ltd</t>
  </si>
  <si>
    <t>JAGRAN</t>
  </si>
  <si>
    <t>Expleo Solutions Ltd</t>
  </si>
  <si>
    <t>EXPLEOSOL</t>
  </si>
  <si>
    <t>Tanfac Industries Ltd</t>
  </si>
  <si>
    <t>TANFACIND</t>
  </si>
  <si>
    <t>Cantabil Retail India Ltd</t>
  </si>
  <si>
    <t>CANTABIL</t>
  </si>
  <si>
    <t>Kokuyo Camlin Ltd</t>
  </si>
  <si>
    <t>KOKUYOCMLN</t>
  </si>
  <si>
    <t>ASM Technologies Ltd</t>
  </si>
  <si>
    <t>ASMTEC</t>
  </si>
  <si>
    <t>Gandhar Oil Refinery (INDIA) Ltd</t>
  </si>
  <si>
    <t>GANDHAR</t>
  </si>
  <si>
    <t>Master Trust Ltd</t>
  </si>
  <si>
    <t>MASTERTR</t>
  </si>
  <si>
    <t>Antony Waste Handling Cell Ltd</t>
  </si>
  <si>
    <t>AWHCL</t>
  </si>
  <si>
    <t>Agro Tech Foods Ltd</t>
  </si>
  <si>
    <t>ATFL</t>
  </si>
  <si>
    <t>GPT Infraprojects Ltd</t>
  </si>
  <si>
    <t>GPTINFRA</t>
  </si>
  <si>
    <t>Mercury Ev-Tech Ltd</t>
  </si>
  <si>
    <t>MERCURYEV</t>
  </si>
  <si>
    <t>Indo Tech Transformers Ltd</t>
  </si>
  <si>
    <t>INDOTECH</t>
  </si>
  <si>
    <t>Praveg Ltd</t>
  </si>
  <si>
    <t>PRAVEG</t>
  </si>
  <si>
    <t>Syncom Formulations (India) Ltd</t>
  </si>
  <si>
    <t>SYNCOMF</t>
  </si>
  <si>
    <t>Navkar Corporation Ltd</t>
  </si>
  <si>
    <t>NAVKARCORP</t>
  </si>
  <si>
    <t>India Power Corporation Ltd</t>
  </si>
  <si>
    <t>DPSCLTD</t>
  </si>
  <si>
    <t>Advait Infratech Ltd</t>
  </si>
  <si>
    <t>ADVAIT</t>
  </si>
  <si>
    <t>Electrical Components &amp; Equipment</t>
  </si>
  <si>
    <t>Igarashi Motors India Ltd</t>
  </si>
  <si>
    <t>IGARASHI</t>
  </si>
  <si>
    <t>Kotak Gold Etf</t>
  </si>
  <si>
    <t>GOLD1</t>
  </si>
  <si>
    <t>Cosmo First Ltd</t>
  </si>
  <si>
    <t>COSMOFIRST</t>
  </si>
  <si>
    <t>Wonder Electricals Ltd</t>
  </si>
  <si>
    <t>WEL</t>
  </si>
  <si>
    <t>Lotus Chocolate Company Ltd</t>
  </si>
  <si>
    <t>LOTUSCHO</t>
  </si>
  <si>
    <t>Suryoday Small Finance Bank Ltd</t>
  </si>
  <si>
    <t>SURYODAY</t>
  </si>
  <si>
    <t>DEE Development Engineers Ltd</t>
  </si>
  <si>
    <t>DEEDEV</t>
  </si>
  <si>
    <t>TAJ GVK Hotels and Resorts Ltd</t>
  </si>
  <si>
    <t>TAJGVK</t>
  </si>
  <si>
    <t>Sadhana Nitro Chem Ltd</t>
  </si>
  <si>
    <t>SADHNANIQ</t>
  </si>
  <si>
    <t>Reliance Industrial Infrastructure Ltd</t>
  </si>
  <si>
    <t>RIIL</t>
  </si>
  <si>
    <t>Brightcom Group Ltd</t>
  </si>
  <si>
    <t>BCG</t>
  </si>
  <si>
    <t>Rane (Madras) Ltd</t>
  </si>
  <si>
    <t>RML</t>
  </si>
  <si>
    <t>GNA Axles Ltd</t>
  </si>
  <si>
    <t>GNA</t>
  </si>
  <si>
    <t>Knowledge Marine &amp; Engineering Works Ltd</t>
  </si>
  <si>
    <t>KMEW</t>
  </si>
  <si>
    <t>Marine Transportation</t>
  </si>
  <si>
    <t>Balmer Lawrie Investments Ltd</t>
  </si>
  <si>
    <t>BLIL</t>
  </si>
  <si>
    <t>Kilburn Engineering Ltd</t>
  </si>
  <si>
    <t>KLBRENG-B</t>
  </si>
  <si>
    <t>Excel Industries Ltd</t>
  </si>
  <si>
    <t>EXCELINDUS</t>
  </si>
  <si>
    <t>Heranba Industries Ltd</t>
  </si>
  <si>
    <t>HERANBA</t>
  </si>
  <si>
    <t>Alpex Solar Ltd</t>
  </si>
  <si>
    <t>ALPEXSOLAR</t>
  </si>
  <si>
    <t>GTPL Hathway Ltd</t>
  </si>
  <si>
    <t>GTPL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</si>
  <si>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</si>
  <si>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</si>
  <si>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</si>
  <si>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</si>
  <si>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</si>
  <si>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</si>
  <si>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Jyoti Resins and Adhesives Ltd</t>
  </si>
  <si>
    <t>JYOTIRES</t>
  </si>
  <si>
    <t>Ador Welding Ltd</t>
  </si>
  <si>
    <t>ADORWELD</t>
  </si>
  <si>
    <t>Sirca Paints India Ltd</t>
  </si>
  <si>
    <t>SIRCA</t>
  </si>
  <si>
    <t>Wheels India Ltd</t>
  </si>
  <si>
    <t>WHEELS</t>
  </si>
  <si>
    <t>Madhya Bharat Agro Products Ltd</t>
  </si>
  <si>
    <t>MBAPL</t>
  </si>
  <si>
    <t>Sigachi Industries Ltd</t>
  </si>
  <si>
    <t>SIGACHI</t>
  </si>
  <si>
    <t>Tribhovandas Bhimji Zaveri Ltd</t>
  </si>
  <si>
    <t>TBZ</t>
  </si>
  <si>
    <t>Swelect Energy Systems Ltd</t>
  </si>
  <si>
    <t>SWELECTES</t>
  </si>
  <si>
    <t>Mufin Green Finance Ltd</t>
  </si>
  <si>
    <t>MUFIN</t>
  </si>
  <si>
    <t>Kamdhenu Ventures Ltd</t>
  </si>
  <si>
    <t>KAMOPAINTS</t>
  </si>
  <si>
    <t>I G Petrochemicals Ltd</t>
  </si>
  <si>
    <t>IGPL</t>
  </si>
  <si>
    <t>Bombay Super Hybrid Seeds Ltd</t>
  </si>
  <si>
    <t>BSHSL</t>
  </si>
  <si>
    <t>Irm Energy Ltd</t>
  </si>
  <si>
    <t>IRMENERGY</t>
  </si>
  <si>
    <t>Abans Holdings Ltd</t>
  </si>
  <si>
    <t>AHL</t>
  </si>
  <si>
    <t>Divgi TorqTransfer Systems Ltd</t>
  </si>
  <si>
    <t>DIVGIITTS</t>
  </si>
  <si>
    <t>Amines and Plasticizers Ltd</t>
  </si>
  <si>
    <t>AMNPLST</t>
  </si>
  <si>
    <t>Suratwwala Business Group Ltd</t>
  </si>
  <si>
    <t>SBGLP</t>
  </si>
  <si>
    <t>Udaipur Cement Works Ltd</t>
  </si>
  <si>
    <t>UDAICEMENT</t>
  </si>
  <si>
    <t>Butterfly Gandhimathi Appliances Ltd</t>
  </si>
  <si>
    <t>BUTTERFLY</t>
  </si>
  <si>
    <t>Atul Auto Ltd</t>
  </si>
  <si>
    <t>ATULAUTO</t>
  </si>
  <si>
    <t>Three Wheelers</t>
  </si>
  <si>
    <t>Eco Recycling Ltd</t>
  </si>
  <si>
    <t>ECORECO</t>
  </si>
  <si>
    <t>Hexa Tradex Ltd</t>
  </si>
  <si>
    <t>HEXATRADEX</t>
  </si>
  <si>
    <t>Kiri Industries Ltd</t>
  </si>
  <si>
    <t>KIRIINDUS</t>
  </si>
  <si>
    <t>Jindal Drilling and Industries Ltd</t>
  </si>
  <si>
    <t>JINDRILL</t>
  </si>
  <si>
    <t>Oriental Rail Infrastructure Ltd</t>
  </si>
  <si>
    <t>ORIRAIL</t>
  </si>
  <si>
    <t>Aaswa Trading and Exports Ltd</t>
  </si>
  <si>
    <t>TCC</t>
  </si>
  <si>
    <t>Real Estate Services</t>
  </si>
  <si>
    <t>Dynacons Systems and Solutions Ltd</t>
  </si>
  <si>
    <t>DSSL</t>
  </si>
  <si>
    <t>Camlin Fine Sciences Ltd</t>
  </si>
  <si>
    <t>CAMLINFINE</t>
  </si>
  <si>
    <t>Arman Financial Services Ltd</t>
  </si>
  <si>
    <t>ARMANFIN</t>
  </si>
  <si>
    <t>Bharat Wire Ropes Ltd</t>
  </si>
  <si>
    <t>BHARATWIRE</t>
  </si>
  <si>
    <t>Borosil Scientific Ltd</t>
  </si>
  <si>
    <t>BOROSCI</t>
  </si>
  <si>
    <t>Roto Pumps Ltd</t>
  </si>
  <si>
    <t>ROTO</t>
  </si>
  <si>
    <t>Dhunseri Ventures Ltd</t>
  </si>
  <si>
    <t>DVL</t>
  </si>
  <si>
    <t>Windlas Biotech Ltd</t>
  </si>
  <si>
    <t>WINDLAS</t>
  </si>
  <si>
    <t>Peninsula Land Ltd</t>
  </si>
  <si>
    <t>PENINLAND</t>
  </si>
  <si>
    <t>India Nippon Electricals Ltd</t>
  </si>
  <si>
    <t>INDNIPPON</t>
  </si>
  <si>
    <t>BCL Industries Ltd</t>
  </si>
  <si>
    <t>BCLIND</t>
  </si>
  <si>
    <t>Fratelli Vineyards Ltd</t>
  </si>
  <si>
    <t>FRATELLI</t>
  </si>
  <si>
    <t>GKW Ltd</t>
  </si>
  <si>
    <t>GKWLIMITED</t>
  </si>
  <si>
    <t>Southern Petrochemical Industries Corporation Ltd</t>
  </si>
  <si>
    <t>SPIC</t>
  </si>
  <si>
    <t>Dcm Shriram Industries Ltd</t>
  </si>
  <si>
    <t>DCMSRIND</t>
  </si>
  <si>
    <t>Agarwal Industrial Corporation Ltd</t>
  </si>
  <si>
    <t>AGARIND</t>
  </si>
  <si>
    <t>Suyog Telematics Ltd</t>
  </si>
  <si>
    <t>SUYOG</t>
  </si>
  <si>
    <t>Everest Industries Ltd</t>
  </si>
  <si>
    <t>EVERESTIND</t>
  </si>
  <si>
    <t>Bigbloc Construction Ltd</t>
  </si>
  <si>
    <t>BIGBLOC</t>
  </si>
  <si>
    <t>Sportking India Ltd</t>
  </si>
  <si>
    <t>SPORTKING</t>
  </si>
  <si>
    <t>Walchandnagar Industries Ltd</t>
  </si>
  <si>
    <t>WALCHANNAG</t>
  </si>
  <si>
    <t>Paushak Ltd</t>
  </si>
  <si>
    <t>PAUSHAKLTD</t>
  </si>
  <si>
    <t>SMC Global Securities Ltd</t>
  </si>
  <si>
    <t>SMCGLOBAL</t>
  </si>
  <si>
    <t>Kamdhenu Ltd</t>
  </si>
  <si>
    <t>KAMDHENU</t>
  </si>
  <si>
    <t>Monte Carlo Fashions Ltd</t>
  </si>
  <si>
    <t>MONTECARLO</t>
  </si>
  <si>
    <t>Filatex India Ltd</t>
  </si>
  <si>
    <t>FILATEX</t>
  </si>
  <si>
    <t>5Paisa Capital Ltd</t>
  </si>
  <si>
    <t>5PAISA</t>
  </si>
  <si>
    <t>Zota Health Care Ltd</t>
  </si>
  <si>
    <t>ZOTA</t>
  </si>
  <si>
    <t>Allcargo Gati Ltd</t>
  </si>
  <si>
    <t>ACLGATI</t>
  </si>
  <si>
    <t>Associated Alcohols &amp; Breweries Ltd</t>
  </si>
  <si>
    <t>ASALCBR</t>
  </si>
  <si>
    <t>Matrimony.Com Ltd</t>
  </si>
  <si>
    <t>MATRIMONY</t>
  </si>
  <si>
    <t>Hercules Hoists Ltd</t>
  </si>
  <si>
    <t>HERCULES</t>
  </si>
  <si>
    <t>Panacea Biotec Ltd</t>
  </si>
  <si>
    <t>PANACEABIO</t>
  </si>
  <si>
    <t>Madras Fertilizers Ltd</t>
  </si>
  <si>
    <t>MADRASFERT</t>
  </si>
  <si>
    <t>Oriental Aromatics Ltd</t>
  </si>
  <si>
    <t>OAL</t>
  </si>
  <si>
    <t>GRP Ltd</t>
  </si>
  <si>
    <t>GRPLTD</t>
  </si>
  <si>
    <t>Western Carriers (India) Ltd</t>
  </si>
  <si>
    <t>WCIL</t>
  </si>
  <si>
    <t>Forbes Precision Tools and Machine Parts Ltd</t>
  </si>
  <si>
    <t>TOTEM</t>
  </si>
  <si>
    <t>Jaiprakash Associates Ltd</t>
  </si>
  <si>
    <t>JPASSOCIAT</t>
  </si>
  <si>
    <t>India Motor Parts &amp; Accessories Ltd</t>
  </si>
  <si>
    <t>IMPAL</t>
  </si>
  <si>
    <t>Alldigi Tech Ltd</t>
  </si>
  <si>
    <t>ALLDIGI</t>
  </si>
  <si>
    <t>SPML Infra Ltd</t>
  </si>
  <si>
    <t>SPMLINFRA</t>
  </si>
  <si>
    <t>Kopran Ltd</t>
  </si>
  <si>
    <t>KOPRAN</t>
  </si>
  <si>
    <t>Automobile Corp Of Goa Ltd</t>
  </si>
  <si>
    <t>ACGL</t>
  </si>
  <si>
    <t>Panorama Studios International Ltd</t>
  </si>
  <si>
    <t>PANORAMA</t>
  </si>
  <si>
    <t>Salzer Electronics Ltd</t>
  </si>
  <si>
    <t>SALZERELEC</t>
  </si>
  <si>
    <t>VL E-Governance &amp; IT Solutions Ltd</t>
  </si>
  <si>
    <t>VLEGOV</t>
  </si>
  <si>
    <t>Arihant Superstructures Ltd</t>
  </si>
  <si>
    <t>ARIHANTSUP</t>
  </si>
  <si>
    <t>AMIC Forging Ltd</t>
  </si>
  <si>
    <t>AMIC</t>
  </si>
  <si>
    <t>Steel</t>
  </si>
  <si>
    <t>Hi-Tech Gears Ltd</t>
  </si>
  <si>
    <t>HITECHGEAR</t>
  </si>
  <si>
    <t>Beta Drugs Ltd</t>
  </si>
  <si>
    <t>BETA</t>
  </si>
  <si>
    <t>Radhika Jeweltech Ltd</t>
  </si>
  <si>
    <t>RADHIKAJWE</t>
  </si>
  <si>
    <t>GRM Overseas Ltd</t>
  </si>
  <si>
    <t>GRMOVER</t>
  </si>
  <si>
    <t>Asian Energy Services Ltd</t>
  </si>
  <si>
    <t>ASIANENE</t>
  </si>
  <si>
    <t>Crest Ventures Ltd</t>
  </si>
  <si>
    <t>CREST</t>
  </si>
  <si>
    <t>Indo Amines Ltd</t>
  </si>
  <si>
    <t>INDOAMIN</t>
  </si>
  <si>
    <t>Steelcast Ltd</t>
  </si>
  <si>
    <t>STEELCAS</t>
  </si>
  <si>
    <t>One Point One Solutions Ltd</t>
  </si>
  <si>
    <t>ONEPOINT</t>
  </si>
  <si>
    <t>Fairchem Organics Ltd</t>
  </si>
  <si>
    <t>FAIRCHEMOR</t>
  </si>
  <si>
    <t>Tourism Finance Corporation of India Ltd</t>
  </si>
  <si>
    <t>TFCILTD</t>
  </si>
  <si>
    <t>Veefin Solutions Ltd</t>
  </si>
  <si>
    <t>VEEFIN</t>
  </si>
  <si>
    <t>Application Software</t>
  </si>
  <si>
    <t>Remus Pharmaceuticals Ltd</t>
  </si>
  <si>
    <t>REMUS</t>
  </si>
  <si>
    <t>Popular Vehicles and Services Ltd</t>
  </si>
  <si>
    <t>PVSL</t>
  </si>
  <si>
    <t>Om Infra Ltd</t>
  </si>
  <si>
    <t>OMINFRAL</t>
  </si>
  <si>
    <t>Mishtann Foods Ltd</t>
  </si>
  <si>
    <t>MISHTANN</t>
  </si>
  <si>
    <t>Vintage Coffee and Beverages Ltd</t>
  </si>
  <si>
    <t>VINCOFE</t>
  </si>
  <si>
    <t>Texmaco Infrastructure &amp; Holdings Ltd</t>
  </si>
  <si>
    <t>TEXINFRA</t>
  </si>
  <si>
    <t>Eimco Elecon (India) Ltd</t>
  </si>
  <si>
    <t>EIMCOELECO</t>
  </si>
  <si>
    <t>Steel Exchange India Ltd</t>
  </si>
  <si>
    <t>STEELXIND</t>
  </si>
  <si>
    <t>BMW Industries Ltd</t>
  </si>
  <si>
    <t>BMW</t>
  </si>
  <si>
    <t>Avadh Sugar &amp; Energy Ltd</t>
  </si>
  <si>
    <t>AVADHSUGAR</t>
  </si>
  <si>
    <t>GPT Healthcare Ltd</t>
  </si>
  <si>
    <t>GPTHEALTH</t>
  </si>
  <si>
    <t>JG Chemicals Ltd</t>
  </si>
  <si>
    <t>JGCHEM</t>
  </si>
  <si>
    <t>Rico Auto Industries Ltd</t>
  </si>
  <si>
    <t>RICOAUTO</t>
  </si>
  <si>
    <t>Yuken India Ltd</t>
  </si>
  <si>
    <t>YUKEN</t>
  </si>
  <si>
    <t>Hind Rectifiers Ltd</t>
  </si>
  <si>
    <t>HIRECT</t>
  </si>
  <si>
    <t>Yamuna Syndicate Ltd</t>
  </si>
  <si>
    <t>YSL</t>
  </si>
  <si>
    <t>Himatsingka Seide Ltd</t>
  </si>
  <si>
    <t>HIMATSEIDE</t>
  </si>
  <si>
    <t>ULTRAMARINE &amp; PIGMENTS Ltd</t>
  </si>
  <si>
    <t>ULTRAMAR</t>
  </si>
  <si>
    <t>Ramco Systems Ltd</t>
  </si>
  <si>
    <t>RAMCOSYS</t>
  </si>
  <si>
    <t>Kotak Nifty 50 ETF</t>
  </si>
  <si>
    <t>NIFTY1</t>
  </si>
  <si>
    <t>Likhitha Infrastructure Ltd</t>
  </si>
  <si>
    <t>LIKHITHA</t>
  </si>
  <si>
    <t>Century Enka Ltd</t>
  </si>
  <si>
    <t>CENTENKA</t>
  </si>
  <si>
    <t>Punjab Chemicals and Crop Protection Ltd</t>
  </si>
  <si>
    <t>PUNJABCHEM</t>
  </si>
  <si>
    <t>Z F Steering Gear (India) Ltd</t>
  </si>
  <si>
    <t>ZFSTEERING</t>
  </si>
  <si>
    <t>Allied Digital Services Ltd</t>
  </si>
  <si>
    <t>ADSL</t>
  </si>
  <si>
    <t>Kabra Extrusion Technik Ltd</t>
  </si>
  <si>
    <t>KABRAEXTRU</t>
  </si>
  <si>
    <t>Ester Industries Ltd</t>
  </si>
  <si>
    <t>ESTER</t>
  </si>
  <si>
    <t>Mangalore Chemicals and Fertilisers Ltd</t>
  </si>
  <si>
    <t>MANGCHEFER</t>
  </si>
  <si>
    <t>Subex Ltd</t>
  </si>
  <si>
    <t>SUBEXLTD</t>
  </si>
  <si>
    <t>Hardwyn India Ltd</t>
  </si>
  <si>
    <t>HARDWYN</t>
  </si>
  <si>
    <t>Building Products - Glass</t>
  </si>
  <si>
    <t>Chaman Lal Setia Exports Ltd</t>
  </si>
  <si>
    <t>CLSEL</t>
  </si>
  <si>
    <t>Andhra Sugars Ltd</t>
  </si>
  <si>
    <t>ANDHRSUGAR</t>
  </si>
  <si>
    <t>Tamilnadu Newsprint &amp; Papers Ltd</t>
  </si>
  <si>
    <t>TNPL</t>
  </si>
  <si>
    <t>Oswal Greentech Ltd</t>
  </si>
  <si>
    <t>OSWALGREEN</t>
  </si>
  <si>
    <t>Krishana Phoschem Ltd</t>
  </si>
  <si>
    <t>KRISHANA</t>
  </si>
  <si>
    <t>Polo Queen Industrial and Fintech Ltd</t>
  </si>
  <si>
    <t>PQIF</t>
  </si>
  <si>
    <t>Shree Digvijay Cement Co Ltd</t>
  </si>
  <si>
    <t>SHREDIGCEM</t>
  </si>
  <si>
    <t>Kross Ltd</t>
  </si>
  <si>
    <t>KROSS</t>
  </si>
  <si>
    <t>Rishabh Instruments Ltd</t>
  </si>
  <si>
    <t>RISHABH</t>
  </si>
  <si>
    <t>Vascon Engineers Ltd</t>
  </si>
  <si>
    <t>VASCONEQ</t>
  </si>
  <si>
    <t>Dhampur Sugar Mills Ltd</t>
  </si>
  <si>
    <t>DHAMPURSUG</t>
  </si>
  <si>
    <t>Snowman Logistics Ltd</t>
  </si>
  <si>
    <t>SNOWMAN</t>
  </si>
  <si>
    <t>Bliss GVS Pharma Ltd</t>
  </si>
  <si>
    <t>BLISSGVS</t>
  </si>
  <si>
    <t>Centrum Capital Ltd</t>
  </si>
  <si>
    <t>CENTRUM</t>
  </si>
  <si>
    <t>Solex Energy Ltd</t>
  </si>
  <si>
    <t>SOLEX</t>
  </si>
  <si>
    <t>Timex Group India Ltd</t>
  </si>
  <si>
    <t>TIMEX</t>
  </si>
  <si>
    <t>Dhunseri Investments Ltd</t>
  </si>
  <si>
    <t>DHUNINV</t>
  </si>
  <si>
    <t>Vardhman Holdings Ltd</t>
  </si>
  <si>
    <t>VHL</t>
  </si>
  <si>
    <t>Gulshan Polyols Ltd</t>
  </si>
  <si>
    <t>GULPOLY</t>
  </si>
  <si>
    <t>Saurashtra Cement Ltd</t>
  </si>
  <si>
    <t>SAURASHCEM</t>
  </si>
  <si>
    <t>Cropster Agro Ltd</t>
  </si>
  <si>
    <t>CROPSTER</t>
  </si>
  <si>
    <t>Spacenet Enterprises India Ltd</t>
  </si>
  <si>
    <t>SPCENET</t>
  </si>
  <si>
    <t>Shiva Cement Ltd</t>
  </si>
  <si>
    <t>SHIVACEM</t>
  </si>
  <si>
    <t>Manali Petrochemicals Ltd</t>
  </si>
  <si>
    <t>MANALIPETC</t>
  </si>
  <si>
    <t>Kothari Petrochemicals Ltd</t>
  </si>
  <si>
    <t>KOTHARIPET</t>
  </si>
  <si>
    <t>Chemfab Alkalis Ltd</t>
  </si>
  <si>
    <t>CHEMFAB</t>
  </si>
  <si>
    <t>Macpower CNC Machines Ltd</t>
  </si>
  <si>
    <t>MACPOWER</t>
  </si>
  <si>
    <t>Beekay Steel Industries Ltd</t>
  </si>
  <si>
    <t>BEEKAY</t>
  </si>
  <si>
    <t>Prakash Pipes Ltd</t>
  </si>
  <si>
    <t>PPL</t>
  </si>
  <si>
    <t>TV Today Network Limited</t>
  </si>
  <si>
    <t>TVTODAY</t>
  </si>
  <si>
    <t>Lincoln Pharmaceuticals Ltd</t>
  </si>
  <si>
    <t>LINCOLN</t>
  </si>
  <si>
    <t>KMC Speciality Hospitals (India) Ltd</t>
  </si>
  <si>
    <t>KMCSHIL</t>
  </si>
  <si>
    <t>Sandesh Ltd</t>
  </si>
  <si>
    <t>SANDESH</t>
  </si>
  <si>
    <t>Trident Techlabs Ltd</t>
  </si>
  <si>
    <t>TECHLABS</t>
  </si>
  <si>
    <t>Cosmic CRF Ltd</t>
  </si>
  <si>
    <t>COSMICCRF</t>
  </si>
  <si>
    <t>Signpost India Ltd</t>
  </si>
  <si>
    <t>SIGNPOST</t>
  </si>
  <si>
    <t>Asian Star Co Ltd</t>
  </si>
  <si>
    <t>ASTAR</t>
  </si>
  <si>
    <t>Dwarikesh Sugar Industries Ltd</t>
  </si>
  <si>
    <t>DWARKESH</t>
  </si>
  <si>
    <t>Wealth First Portfolio Managers Ltd</t>
  </si>
  <si>
    <t>WEALTH</t>
  </si>
  <si>
    <t>Sat Industries Ltd</t>
  </si>
  <si>
    <t>SATINDLTD</t>
  </si>
  <si>
    <t>Raj Rayon Industries Ltd</t>
  </si>
  <si>
    <t>RAJRILTD</t>
  </si>
  <si>
    <t>Control Print Ltd</t>
  </si>
  <si>
    <t>CONTROLPR</t>
  </si>
  <si>
    <t>AVT Natural Products Ltd</t>
  </si>
  <si>
    <t>AVTNPL</t>
  </si>
  <si>
    <t>Aurum Proptech Ltd</t>
  </si>
  <si>
    <t>AURUM</t>
  </si>
  <si>
    <t>Capital Small Finance Bank Ltd</t>
  </si>
  <si>
    <t>CAPITALSFB</t>
  </si>
  <si>
    <t>Jagatjit Industries Ltd</t>
  </si>
  <si>
    <t>JAGAJITIND</t>
  </si>
  <si>
    <t>Manoj Vaibhav Gems N Jewellers Ltd</t>
  </si>
  <si>
    <t>MVGJL</t>
  </si>
  <si>
    <t>Simplex Infrastructures Ltd</t>
  </si>
  <si>
    <t>SIMPLEXINF</t>
  </si>
  <si>
    <t>Xchanging Solutions Ltd</t>
  </si>
  <si>
    <t>XCHANGING</t>
  </si>
  <si>
    <t>Best Agrolife Ltd</t>
  </si>
  <si>
    <t>BESTAGRO</t>
  </si>
  <si>
    <t>Uttam Sugar Mills Ltd</t>
  </si>
  <si>
    <t>UTTAMSUGAR</t>
  </si>
  <si>
    <t>Last Mile Enterprises Ltd</t>
  </si>
  <si>
    <t>LASTMILE</t>
  </si>
  <si>
    <t>Credo Brands Marketing Ltd</t>
  </si>
  <si>
    <t>MUFTI</t>
  </si>
  <si>
    <t>Men's Clothing</t>
  </si>
  <si>
    <t>Kirloskar Electric Company Ltd</t>
  </si>
  <si>
    <t>KECL</t>
  </si>
  <si>
    <t>Windsor Machines Ltd</t>
  </si>
  <si>
    <t>WINDMACHIN</t>
  </si>
  <si>
    <t>Dynamic Cables Ltd</t>
  </si>
  <si>
    <t>DYCL</t>
  </si>
  <si>
    <t>Kernex Microsystems (India) Ltd</t>
  </si>
  <si>
    <t>KERNEX</t>
  </si>
  <si>
    <t>Bajaj Steel Industries Ltd</t>
  </si>
  <si>
    <t>BAJAJST</t>
  </si>
  <si>
    <t>Kellton Tech Solutions Ltd</t>
  </si>
  <si>
    <t>KELLTONTEC</t>
  </si>
  <si>
    <t>Ngl Fine Chem Ltd</t>
  </si>
  <si>
    <t>NGLFINE</t>
  </si>
  <si>
    <t>Cellecor Gadgets Ltd</t>
  </si>
  <si>
    <t>CELLECOR</t>
  </si>
  <si>
    <t>VLS Finance Ltd</t>
  </si>
  <si>
    <t>VLSFINANCE</t>
  </si>
  <si>
    <t>Wardwizard Innovations &amp; Mobility Ltd</t>
  </si>
  <si>
    <t>WARDINMOBI</t>
  </si>
  <si>
    <t>Selan Exploration Technology Ltd</t>
  </si>
  <si>
    <t>SELAN</t>
  </si>
  <si>
    <t>Magadh Sugar &amp; Energy Ltd</t>
  </si>
  <si>
    <t>MAGADSUGAR</t>
  </si>
  <si>
    <t>Khazanchi Jewellers Ltd</t>
  </si>
  <si>
    <t>KHAZANCHI</t>
  </si>
  <si>
    <t>Apparel, Accessories &amp; Luxury Goods</t>
  </si>
  <si>
    <t>Shankara Building Products Ltd</t>
  </si>
  <si>
    <t>SHANKARA</t>
  </si>
  <si>
    <t>Taneja Aerospace and Aviation Ltd</t>
  </si>
  <si>
    <t>TANAA</t>
  </si>
  <si>
    <t>Sree Rayalaseema Hi-Strength Hypo Ltd</t>
  </si>
  <si>
    <t>SRHHYPOLTD</t>
  </si>
  <si>
    <t>Kaycee Industries Ltd</t>
  </si>
  <si>
    <t>KAYCEEI</t>
  </si>
  <si>
    <t>Sical Logistics Ltd</t>
  </si>
  <si>
    <t>SICALLOG</t>
  </si>
  <si>
    <t>CFF Fluid Control Ltd</t>
  </si>
  <si>
    <t>CFF</t>
  </si>
  <si>
    <t>Aerospace &amp; Defense</t>
  </si>
  <si>
    <t>Pakka Limited</t>
  </si>
  <si>
    <t>PAKKA</t>
  </si>
  <si>
    <t>GIC Housing Finance Ltd</t>
  </si>
  <si>
    <t>GICHSGFIN</t>
  </si>
  <si>
    <t>Aptech Ltd</t>
  </si>
  <si>
    <t>APTECHT</t>
  </si>
  <si>
    <t>Enkei Wheels (India) Ltd</t>
  </si>
  <si>
    <t>ENKEIWHEL</t>
  </si>
  <si>
    <t>Indo Rama Synthetics (India) Ltd</t>
  </si>
  <si>
    <t>INDORAMA</t>
  </si>
  <si>
    <t>New Delhi Television Ltd</t>
  </si>
  <si>
    <t>NDTV</t>
  </si>
  <si>
    <t>Mafatlal Industries Ltd</t>
  </si>
  <si>
    <t>MAFATIND</t>
  </si>
  <si>
    <t>Arrow Greentech Ltd</t>
  </si>
  <si>
    <t>ARROWGREEN</t>
  </si>
  <si>
    <t>Uniphos Enterprises Ltd</t>
  </si>
  <si>
    <t>UNIENTER</t>
  </si>
  <si>
    <t>SAR Televenture Ltd</t>
  </si>
  <si>
    <t>SARTELE</t>
  </si>
  <si>
    <t>AGI Infra Ltd</t>
  </si>
  <si>
    <t>AGIIL</t>
  </si>
  <si>
    <t>IST Ltd</t>
  </si>
  <si>
    <t>ISTLTD</t>
  </si>
  <si>
    <t>Oswal Agro Mills Ltd</t>
  </si>
  <si>
    <t>OSWALAGRO</t>
  </si>
  <si>
    <t>Rhetan TMT Ltd</t>
  </si>
  <si>
    <t>RHETAN</t>
  </si>
  <si>
    <t>Saint-Gobain Sekurit India Ltd</t>
  </si>
  <si>
    <t>SAINTGOBAIN</t>
  </si>
  <si>
    <t>Mukka Proteins Ltd</t>
  </si>
  <si>
    <t>MUKKA</t>
  </si>
  <si>
    <t>AGS Transact Technologies Ltd</t>
  </si>
  <si>
    <t>AGSTRA</t>
  </si>
  <si>
    <t>Bajaj Healthcare Ltd</t>
  </si>
  <si>
    <t>BAJAJHCARE</t>
  </si>
  <si>
    <t>R K Swamy Ltd</t>
  </si>
  <si>
    <t>RKSWAMY</t>
  </si>
  <si>
    <t>Automotive Stampings and Assemblies Ltd</t>
  </si>
  <si>
    <t>ASAL</t>
  </si>
  <si>
    <t>Vimta Labs Ltd</t>
  </si>
  <si>
    <t>VIMTALABS</t>
  </si>
  <si>
    <t>Kuantum Papers Ltd</t>
  </si>
  <si>
    <t>KUANTUM</t>
  </si>
  <si>
    <t>Munjal Auto Industries Ltd</t>
  </si>
  <si>
    <t>MUNJALAU</t>
  </si>
  <si>
    <t>Ceinsys Tech Ltd</t>
  </si>
  <si>
    <t>CEINSYSTECH</t>
  </si>
  <si>
    <t>Ksolves India Ltd</t>
  </si>
  <si>
    <t>KSOLVES</t>
  </si>
  <si>
    <t>Nelcast Ltd</t>
  </si>
  <si>
    <t>NELCAST</t>
  </si>
  <si>
    <t>Elin Electronics Ltd</t>
  </si>
  <si>
    <t>ELIN</t>
  </si>
  <si>
    <t>Satia Industries Ltd</t>
  </si>
  <si>
    <t>SATIA</t>
  </si>
  <si>
    <t>Heubach Colorants India Ltd</t>
  </si>
  <si>
    <t>HEUBACHIND</t>
  </si>
  <si>
    <t>Electrotherm (India) Ltd</t>
  </si>
  <si>
    <t>ELECTHERM</t>
  </si>
  <si>
    <t>Creative Newtech Ltd</t>
  </si>
  <si>
    <t>CREATIVE</t>
  </si>
  <si>
    <t>Zee Media Corporation Ltd</t>
  </si>
  <si>
    <t>ZEEMEDIA</t>
  </si>
  <si>
    <t>Sahana System Ltd</t>
  </si>
  <si>
    <t>SAHANA</t>
  </si>
  <si>
    <t>Renaissance Global Ltd</t>
  </si>
  <si>
    <t>RGL</t>
  </si>
  <si>
    <t>HLV Ltd</t>
  </si>
  <si>
    <t>HLVLTD</t>
  </si>
  <si>
    <t>Faze Three Ltd</t>
  </si>
  <si>
    <t>FAZE3Q</t>
  </si>
  <si>
    <t>Shalimar Paints Ltd</t>
  </si>
  <si>
    <t>SHALPAINTS</t>
  </si>
  <si>
    <t>Orient Technologies Ltd</t>
  </si>
  <si>
    <t>ORIENTTECH</t>
  </si>
  <si>
    <t>Kriti Industries (India) Limited</t>
  </si>
  <si>
    <t>KRITI</t>
  </si>
  <si>
    <t>3B Blackbio DX Ltd</t>
  </si>
  <si>
    <t>3BBLACKBIO</t>
  </si>
  <si>
    <t>Fertilizers &amp; Agricultural Chemicals</t>
  </si>
  <si>
    <t>Virtuoso Optoelectronics Ltd</t>
  </si>
  <si>
    <t>VOEPL</t>
  </si>
  <si>
    <t>Sutlej Textiles and Industries Ltd</t>
  </si>
  <si>
    <t>SUTLEJTEX</t>
  </si>
  <si>
    <t>Consolidated Construction Consortium Ltd</t>
  </si>
  <si>
    <t>CCCL</t>
  </si>
  <si>
    <t>Valiant Organics Ltd</t>
  </si>
  <si>
    <t>VALIANTORG</t>
  </si>
  <si>
    <t>Hazoor Multi Projects Ltd</t>
  </si>
  <si>
    <t>HAZOOR</t>
  </si>
  <si>
    <t>Concord Control Systems Ltd</t>
  </si>
  <si>
    <t>CNCRD</t>
  </si>
  <si>
    <t>Arihant Capital Markets Ltd</t>
  </si>
  <si>
    <t>ARIHANTCAP</t>
  </si>
  <si>
    <t>Ice Make Refrigeration Ltd</t>
  </si>
  <si>
    <t>ICEMAKE</t>
  </si>
  <si>
    <t>Sunshine Capital Ltd</t>
  </si>
  <si>
    <t>SCL</t>
  </si>
  <si>
    <t>AFCOM Holdings Ltd</t>
  </si>
  <si>
    <t>AFCOM</t>
  </si>
  <si>
    <t>Linc Ltd</t>
  </si>
  <si>
    <t>LINC</t>
  </si>
  <si>
    <t>Sika Interplant Systems Ltd</t>
  </si>
  <si>
    <t>SIKA</t>
  </si>
  <si>
    <t>NINtec Systems Ltd</t>
  </si>
  <si>
    <t>NINSYS</t>
  </si>
  <si>
    <t>Capital India Finance Ltd</t>
  </si>
  <si>
    <t>CIFL</t>
  </si>
  <si>
    <t>Asian Granito India Ltd</t>
  </si>
  <si>
    <t>ASIANTILES</t>
  </si>
  <si>
    <t>SBC Exports Ltd</t>
  </si>
  <si>
    <t>SBC</t>
  </si>
  <si>
    <t>Tuticorin Alkali Chemicals and Fertilizers Ltd</t>
  </si>
  <si>
    <t>TUTIALKA</t>
  </si>
  <si>
    <t>Sathlokhar Synergys E&amp;C Global Ltd</t>
  </si>
  <si>
    <t>SSEGL</t>
  </si>
  <si>
    <t>Nahar Spinning Mills Ltd</t>
  </si>
  <si>
    <t>NAHARSPING</t>
  </si>
  <si>
    <t>Jay Bharat Maruti Ltd</t>
  </si>
  <si>
    <t>JAYBARMARU</t>
  </si>
  <si>
    <t>Finkurve Financial Services Ltd</t>
  </si>
  <si>
    <t>FINKURVE</t>
  </si>
  <si>
    <t>Jagsonpal Pharmaceuticals Ltd</t>
  </si>
  <si>
    <t>JAGSNPHARM</t>
  </si>
  <si>
    <t>NACL Industries Ltd</t>
  </si>
  <si>
    <t>NACLIND</t>
  </si>
  <si>
    <t>Waaree Technologies Ltd</t>
  </si>
  <si>
    <t>WAAREE</t>
  </si>
  <si>
    <t>Transindia Real Estate Ltd</t>
  </si>
  <si>
    <t>TREL</t>
  </si>
  <si>
    <t>Entertainment Network (India) Ltd</t>
  </si>
  <si>
    <t>ENIL</t>
  </si>
  <si>
    <t>Radio</t>
  </si>
  <si>
    <t>Dharmaj Crop Guard Ltd</t>
  </si>
  <si>
    <t>DHARMAJ</t>
  </si>
  <si>
    <t>Max India Ltd</t>
  </si>
  <si>
    <t>MAXIND</t>
  </si>
  <si>
    <t>Aym Syntex Ltd</t>
  </si>
  <si>
    <t>AYMSYNTEX</t>
  </si>
  <si>
    <t>Ganesh Green Bharat Ltd</t>
  </si>
  <si>
    <t>GGBL</t>
  </si>
  <si>
    <t>Allcargo Terminals Ltd</t>
  </si>
  <si>
    <t>ATL</t>
  </si>
  <si>
    <t>Voith Paper Fabrics India Ltd</t>
  </si>
  <si>
    <t>VOITHPAPR</t>
  </si>
  <si>
    <t>Industrial and Prudential Investment Co Ltd</t>
  </si>
  <si>
    <t>INDPRUD</t>
  </si>
  <si>
    <t>20 Microns Ltd</t>
  </si>
  <si>
    <t>20MICRONS</t>
  </si>
  <si>
    <t>State Trading Corporation of India Ltd</t>
  </si>
  <si>
    <t>STCINDIA</t>
  </si>
  <si>
    <t>STEL Holdings Ltd</t>
  </si>
  <si>
    <t>STEL</t>
  </si>
  <si>
    <t>Benares Hotels Ltd</t>
  </si>
  <si>
    <t>BENARAS</t>
  </si>
  <si>
    <t>Algoquant Fintech Ltd</t>
  </si>
  <si>
    <t>AQFINTECH</t>
  </si>
  <si>
    <t>Urja Global Ltd</t>
  </si>
  <si>
    <t>URJA</t>
  </si>
  <si>
    <t>Shree Ganesh Remedies Ltd</t>
  </si>
  <si>
    <t>SGRL</t>
  </si>
  <si>
    <t>Pudumjee Paper Products Ltd</t>
  </si>
  <si>
    <t>PDMJEPAPER</t>
  </si>
  <si>
    <t>GVK Power &amp; Infrastructure Ltd</t>
  </si>
  <si>
    <t>GVKPIL</t>
  </si>
  <si>
    <t>Airports</t>
  </si>
  <si>
    <t>Vashu Bhagnani Industries Ltd</t>
  </si>
  <si>
    <t>POOJAENT</t>
  </si>
  <si>
    <t>Zuari Industries Ltd</t>
  </si>
  <si>
    <t>ZUARIIND</t>
  </si>
  <si>
    <t>Jaykay Enterprises Ltd</t>
  </si>
  <si>
    <t>JAYKAY</t>
  </si>
  <si>
    <t>Ganesh Benzoplast Ltd</t>
  </si>
  <si>
    <t>GANESHBE</t>
  </si>
  <si>
    <t>Bharat Parenterals Ltd</t>
  </si>
  <si>
    <t>BPLPHARMA</t>
  </si>
  <si>
    <t>Revathi Equipment India ltd</t>
  </si>
  <si>
    <t>REVATHIEQU</t>
  </si>
  <si>
    <t>Krystal Integrated Services Ltd</t>
  </si>
  <si>
    <t>KRYSTAL</t>
  </si>
  <si>
    <t>Investment Trust of India Ltd</t>
  </si>
  <si>
    <t>THEINVEST</t>
  </si>
  <si>
    <t>Dhampur Bio Organics Ltd</t>
  </si>
  <si>
    <t>DBOL</t>
  </si>
  <si>
    <t>Vantage Knowledge Academy Ltd</t>
  </si>
  <si>
    <t>VKAL</t>
  </si>
  <si>
    <t>Infobeans Technologies Ltd</t>
  </si>
  <si>
    <t>INFOBEAN</t>
  </si>
  <si>
    <t>Ratnaveer Precision Engineering Ltd</t>
  </si>
  <si>
    <t>RATNAVEER</t>
  </si>
  <si>
    <t>RACL Geartech Ltd</t>
  </si>
  <si>
    <t>RACLGEAR</t>
  </si>
  <si>
    <t>Bhageria Industries Ltd</t>
  </si>
  <si>
    <t>BHAGERIA</t>
  </si>
  <si>
    <t>Orient Paper and Industries Ltd</t>
  </si>
  <si>
    <t>ORIENTPPR</t>
  </si>
  <si>
    <t>Anuh Pharma Ltd</t>
  </si>
  <si>
    <t>ANUHPHR</t>
  </si>
  <si>
    <t>Basilic Fly Studio Ltd</t>
  </si>
  <si>
    <t>BASILIC</t>
  </si>
  <si>
    <t>RSWM Ltd</t>
  </si>
  <si>
    <t>RSWM</t>
  </si>
  <si>
    <t>Gandhi Special Tubes Ltd</t>
  </si>
  <si>
    <t>GANDHITUBE</t>
  </si>
  <si>
    <t>Alphalogic Techsys Ltd</t>
  </si>
  <si>
    <t>ALPHALOGIC</t>
  </si>
  <si>
    <t>TGV SRAAC Ltd</t>
  </si>
  <si>
    <t>TGVSL</t>
  </si>
  <si>
    <t>BEML Land Assets Ltd</t>
  </si>
  <si>
    <t>BLAL</t>
  </si>
  <si>
    <t>Krishna Defence &amp; Allied Industries Ltd</t>
  </si>
  <si>
    <t>KRISHNADEF</t>
  </si>
  <si>
    <t>Sudarshan Pharma Industries Ltd</t>
  </si>
  <si>
    <t>SUDARSHAN</t>
  </si>
  <si>
    <t>Nandan Denim Ltd</t>
  </si>
  <si>
    <t>NDL</t>
  </si>
  <si>
    <t>Bodal Chemicals Ltd</t>
  </si>
  <si>
    <t>BODALCHEM</t>
  </si>
  <si>
    <t>Chemcon Speciality Chemicals Ltd</t>
  </si>
  <si>
    <t>CHEMCON</t>
  </si>
  <si>
    <t>Primo Chemicals Ltd</t>
  </si>
  <si>
    <t>PRIMO</t>
  </si>
  <si>
    <t>Deep Energy Resources Ltd</t>
  </si>
  <si>
    <t>DEEPENR</t>
  </si>
  <si>
    <t>Rushil Decor Ltd</t>
  </si>
  <si>
    <t>RUSHIL</t>
  </si>
  <si>
    <t>Gala Precision Engineering Ltd</t>
  </si>
  <si>
    <t>GALAPREC</t>
  </si>
  <si>
    <t>CSL Finance Ltd</t>
  </si>
  <si>
    <t>CSLFINANCE</t>
  </si>
  <si>
    <t>Emkay Taps and Cutting Tools Ltd</t>
  </si>
  <si>
    <t>EMKAYTOOLS</t>
  </si>
  <si>
    <t>Foods and Inns Ltd</t>
  </si>
  <si>
    <t>FOODSIN</t>
  </si>
  <si>
    <t>Royal Orchid Hotels Ltd</t>
  </si>
  <si>
    <t>ROHLTD</t>
  </si>
  <si>
    <t>Ambika Cotton Mills Ltd</t>
  </si>
  <si>
    <t>AMBIKCO</t>
  </si>
  <si>
    <t>Ugar Sugar Works Ltd</t>
  </si>
  <si>
    <t>UGARSUGAR</t>
  </si>
  <si>
    <t>Global Surfaces Ltd</t>
  </si>
  <si>
    <t>GSLSU</t>
  </si>
  <si>
    <t>MMP Industries Ltd</t>
  </si>
  <si>
    <t>MMP</t>
  </si>
  <si>
    <t>Sastasundar Ventures Ltd</t>
  </si>
  <si>
    <t>SASTASUNDR</t>
  </si>
  <si>
    <t>Vilas Transcore Ltd</t>
  </si>
  <si>
    <t>VILAS</t>
  </si>
  <si>
    <t>NCL Industries Ltd</t>
  </si>
  <si>
    <t>NCLIND</t>
  </si>
  <si>
    <t>The Ruby Mills Ltd</t>
  </si>
  <si>
    <t>RUBYMILLS</t>
  </si>
  <si>
    <t>Zodiac Energy Ltd</t>
  </si>
  <si>
    <t>ZODIAC</t>
  </si>
  <si>
    <t>SPEL Semiconductor Ltd</t>
  </si>
  <si>
    <t>SPELS</t>
  </si>
  <si>
    <t>Morganite Crucible (India) Ltd</t>
  </si>
  <si>
    <t>MORGANITE</t>
  </si>
  <si>
    <t>Spright Agro Ltd</t>
  </si>
  <si>
    <t>SPRIGHT</t>
  </si>
  <si>
    <t>GHCL Textiles Ltd</t>
  </si>
  <si>
    <t>GHCLTEXTIL</t>
  </si>
  <si>
    <t>Vishnusurya Projects and Infra Ltd</t>
  </si>
  <si>
    <t>VISHNUINFR</t>
  </si>
  <si>
    <t>Dhanlaxmi Bank Ltd</t>
  </si>
  <si>
    <t>DHANBANK</t>
  </si>
  <si>
    <t>Tracxn Technologies Ltd</t>
  </si>
  <si>
    <t>TRACXN</t>
  </si>
  <si>
    <t>Naperol Investments Ltd</t>
  </si>
  <si>
    <t>NAPEROL</t>
  </si>
  <si>
    <t>Asset Management &amp; Custody Banks</t>
  </si>
  <si>
    <t>Mindteck (India) Ltd</t>
  </si>
  <si>
    <t>MINDTECK</t>
  </si>
  <si>
    <t>Prime Securities Ltd</t>
  </si>
  <si>
    <t>PRIMESECU</t>
  </si>
  <si>
    <t>Silver Touch Technologies Ltd</t>
  </si>
  <si>
    <t>SILVERTUC</t>
  </si>
  <si>
    <t>Mallcom (India) Ltd</t>
  </si>
  <si>
    <t>MALLCOM</t>
  </si>
  <si>
    <t>Jayant Agro-Organics Ltd</t>
  </si>
  <si>
    <t>JAYAGROGN</t>
  </si>
  <si>
    <t>W S Industries (India) Ltd</t>
  </si>
  <si>
    <t>WSI</t>
  </si>
  <si>
    <t>Onward Technologies Ltd</t>
  </si>
  <si>
    <t>ONWARDTEC</t>
  </si>
  <si>
    <t>Essar Shipping Ltd</t>
  </si>
  <si>
    <t>ESSARSHPNG</t>
  </si>
  <si>
    <t>Transpek Industry Ltd</t>
  </si>
  <si>
    <t>TRANSPEK</t>
  </si>
  <si>
    <t>Kore Digital Ltd</t>
  </si>
  <si>
    <t>Danlaw Technologies India Ltd</t>
  </si>
  <si>
    <t>DANLAW</t>
  </si>
  <si>
    <t>Spencer's Retail Ltd</t>
  </si>
  <si>
    <t>SPENCERS</t>
  </si>
  <si>
    <t>Davangere Sugar Company Ltd</t>
  </si>
  <si>
    <t>DAVANGERE</t>
  </si>
  <si>
    <t>Vinyas Innovative Technologies Ltd</t>
  </si>
  <si>
    <t>VINYAS</t>
  </si>
  <si>
    <t>Innovana Thinklabs Ltd</t>
  </si>
  <si>
    <t>INNOVANA</t>
  </si>
  <si>
    <t>Sarveshwar Foods Ltd</t>
  </si>
  <si>
    <t>SARVESHWAR</t>
  </si>
  <si>
    <t>Rane Brake Linings Ltd</t>
  </si>
  <si>
    <t>RBL</t>
  </si>
  <si>
    <t>ADC India Communications Ltd</t>
  </si>
  <si>
    <t>ADCINDIA</t>
  </si>
  <si>
    <t>Sar Auto Products Ltd</t>
  </si>
  <si>
    <t>SAPL</t>
  </si>
  <si>
    <t>GFL Ltd</t>
  </si>
  <si>
    <t>GFLLIMITED</t>
  </si>
  <si>
    <t>MOS Utility Ltd</t>
  </si>
  <si>
    <t>MOS</t>
  </si>
  <si>
    <t>Nectar Lifesciences Ltd</t>
  </si>
  <si>
    <t>NECLIFE</t>
  </si>
  <si>
    <t>Aimtron Electronics Ltd</t>
  </si>
  <si>
    <t>AIMTRON</t>
  </si>
  <si>
    <t>Annapurna Swadisht Ltd</t>
  </si>
  <si>
    <t>ANNAPURNA</t>
  </si>
  <si>
    <t>RMC Switchgears Ltd</t>
  </si>
  <si>
    <t>RMC</t>
  </si>
  <si>
    <t>V-Marc India Ltd</t>
  </si>
  <si>
    <t>VMARCIND</t>
  </si>
  <si>
    <t>Ritco Logistics Ltd</t>
  </si>
  <si>
    <t>RITCO</t>
  </si>
  <si>
    <t>Eldeco Housing and Industries Ltd</t>
  </si>
  <si>
    <t>ELDEHSG</t>
  </si>
  <si>
    <t>Moneyboxx Finance Ltd</t>
  </si>
  <si>
    <t>MONEYBOXX</t>
  </si>
  <si>
    <t>Australian Premium Solar (India) Ltd</t>
  </si>
  <si>
    <t>APS</t>
  </si>
  <si>
    <t>Photovoltaic Solar Systems &amp; Equipment</t>
  </si>
  <si>
    <t>TAAL Enterprises Ltd</t>
  </si>
  <si>
    <t>TAALENT</t>
  </si>
  <si>
    <t>Visaka Industries Ltd</t>
  </si>
  <si>
    <t>VISAKAIND</t>
  </si>
  <si>
    <t>Kotyark Industries Ltd</t>
  </si>
  <si>
    <t>KOTYARK</t>
  </si>
  <si>
    <t>Giriraj Civil Developers Ltd</t>
  </si>
  <si>
    <t>GIRIRAJ</t>
  </si>
  <si>
    <t>Vasa Denticity Ltd</t>
  </si>
  <si>
    <t>DENTALKART</t>
  </si>
  <si>
    <t>Forbes &amp; Company Ltd</t>
  </si>
  <si>
    <t>FORBESCO</t>
  </si>
  <si>
    <t>Career Point Ltd</t>
  </si>
  <si>
    <t>CAREERP</t>
  </si>
  <si>
    <t>Vraj Iron and Steel Ltd</t>
  </si>
  <si>
    <t>VRAJ</t>
  </si>
  <si>
    <t>Sukhjit Starch and Chemicals Ltd</t>
  </si>
  <si>
    <t>SUKHJITS</t>
  </si>
  <si>
    <t>Rajapalayam Mills Ltd</t>
  </si>
  <si>
    <t>RAJPALAYAM</t>
  </si>
  <si>
    <t>Shivalik Rasayan Ltd</t>
  </si>
  <si>
    <t>SHIVALIK</t>
  </si>
  <si>
    <t>K&amp;R Rail Engineering Ltd</t>
  </si>
  <si>
    <t>KRRAIL</t>
  </si>
  <si>
    <t>GeeCee Ventures Ltd</t>
  </si>
  <si>
    <t>GEECEE</t>
  </si>
  <si>
    <t>Liberty Shoes Ltd</t>
  </si>
  <si>
    <t>LIBERTSHOE</t>
  </si>
  <si>
    <t>Onmobile Global Ltd</t>
  </si>
  <si>
    <t>ONMOBILE</t>
  </si>
  <si>
    <t>Wanbury Ltd</t>
  </si>
  <si>
    <t>WANBURY</t>
  </si>
  <si>
    <t>HDFC Nifty 50 ETF</t>
  </si>
  <si>
    <t>HDFCNIFTY</t>
  </si>
  <si>
    <t>Permanent Magnets Ltd</t>
  </si>
  <si>
    <t>PERMAGN</t>
  </si>
  <si>
    <t>S J Logistics (India) Ltd</t>
  </si>
  <si>
    <t>SJLOGISTIC</t>
  </si>
  <si>
    <t>Lancer Container Lines Ltd</t>
  </si>
  <si>
    <t>LANCER</t>
  </si>
  <si>
    <t>EKI Energy Services Ltd</t>
  </si>
  <si>
    <t>EKI</t>
  </si>
  <si>
    <t>Environmental &amp; Facilities Services</t>
  </si>
  <si>
    <t>Fermenta Biotech Ltd</t>
  </si>
  <si>
    <t>FERMENTA</t>
  </si>
  <si>
    <t>Repro India Ltd</t>
  </si>
  <si>
    <t>REPRO</t>
  </si>
  <si>
    <t>Essen Speciality Films Ltd</t>
  </si>
  <si>
    <t>ESFL</t>
  </si>
  <si>
    <t>Integrated Industries Ltd</t>
  </si>
  <si>
    <t>IIL</t>
  </si>
  <si>
    <t>Electronic Components</t>
  </si>
  <si>
    <t>IIRM Holdings India Ltd</t>
  </si>
  <si>
    <t>IIRM</t>
  </si>
  <si>
    <t>Integra Engineering India Ltd</t>
  </si>
  <si>
    <t>INTEGRAEN</t>
  </si>
  <si>
    <t>Hp Adhesives Ltd</t>
  </si>
  <si>
    <t>HPAL</t>
  </si>
  <si>
    <t>Haldyn Glass Ltd</t>
  </si>
  <si>
    <t>HALDYNGL</t>
  </si>
  <si>
    <t>Jindal Poly Investment and Finance Company Ltd</t>
  </si>
  <si>
    <t>JPOLYINVST</t>
  </si>
  <si>
    <t>Viceroy Hotels Ltd</t>
  </si>
  <si>
    <t>VHLTD</t>
  </si>
  <si>
    <t>Sakuma Exports Ltd</t>
  </si>
  <si>
    <t>SAKUMA</t>
  </si>
  <si>
    <t>TPL Plastech Ltd</t>
  </si>
  <si>
    <t>TPLPLASTEH</t>
  </si>
  <si>
    <t>Frontier Springs Ltd</t>
  </si>
  <si>
    <t>FRONTSP</t>
  </si>
  <si>
    <t>Radiant Cash Management Services Ltd</t>
  </si>
  <si>
    <t>RADIANTCMS</t>
  </si>
  <si>
    <t>Deccan Cements Ltd</t>
  </si>
  <si>
    <t>DECCANCE</t>
  </si>
  <si>
    <t>Hindustan Composites Ltd</t>
  </si>
  <si>
    <t>HINDCOMPOS</t>
  </si>
  <si>
    <t>Tamilnadu Petroproducts Ltd</t>
  </si>
  <si>
    <t>TNPETRO</t>
  </si>
  <si>
    <t>Kwality Pharmaceuticals Ltd</t>
  </si>
  <si>
    <t>KPL</t>
  </si>
  <si>
    <t>Albert David Ltd</t>
  </si>
  <si>
    <t>ALBERTDAVD</t>
  </si>
  <si>
    <t>PNGS Gargi Fashion Jewellery Ltd</t>
  </si>
  <si>
    <t>GARGI</t>
  </si>
  <si>
    <t>Apparel Retail</t>
  </si>
  <si>
    <t>Gloster Ltd</t>
  </si>
  <si>
    <t>GLOSTERLTD</t>
  </si>
  <si>
    <t>Aditya Birla Money Ltd</t>
  </si>
  <si>
    <t>BIRLAMONEY</t>
  </si>
  <si>
    <t>Vikas Lifecare Ltd</t>
  </si>
  <si>
    <t>VIKASLIFE</t>
  </si>
  <si>
    <t>Zuari Agro Chemicals Ltd</t>
  </si>
  <si>
    <t>ZUARI</t>
  </si>
  <si>
    <t>Jindal Photo Ltd</t>
  </si>
  <si>
    <t>JINDALPHOT</t>
  </si>
  <si>
    <t>Cheviot Co Ltd</t>
  </si>
  <si>
    <t>CHEVIOT</t>
  </si>
  <si>
    <t>Hampton Sky Realty Ltd</t>
  </si>
  <si>
    <t>HAMPTON</t>
  </si>
  <si>
    <t>Coffee Day Enterprises Ltd</t>
  </si>
  <si>
    <t>COFFEEDAY</t>
  </si>
  <si>
    <t>De Nora India Ltd</t>
  </si>
  <si>
    <t>DENORA</t>
  </si>
  <si>
    <t>Meson Valves India Ltd</t>
  </si>
  <si>
    <t>MESON</t>
  </si>
  <si>
    <t>Chembond Chemicals Ltd</t>
  </si>
  <si>
    <t>CHEMBOND</t>
  </si>
  <si>
    <t>Speciality Restaurants Ltd</t>
  </si>
  <si>
    <t>SPECIALITY</t>
  </si>
  <si>
    <t>Race Eco Chain Ltd</t>
  </si>
  <si>
    <t>RACE</t>
  </si>
  <si>
    <t>Andhra Cements Ltd</t>
  </si>
  <si>
    <t>ACL</t>
  </si>
  <si>
    <t>Plastiblends India Ltd</t>
  </si>
  <si>
    <t>PLASTIBLEN</t>
  </si>
  <si>
    <t>Andhra Petrochemicals Ltd</t>
  </si>
  <si>
    <t>ANDHRAPET</t>
  </si>
  <si>
    <t>Foce India Ltd</t>
  </si>
  <si>
    <t>FOCE</t>
  </si>
  <si>
    <t>Ashika Credit Capital Ltd</t>
  </si>
  <si>
    <t>ASHIKA</t>
  </si>
  <si>
    <t>Kisan Mouldings Ltd</t>
  </si>
  <si>
    <t>KISAN</t>
  </si>
  <si>
    <t>Bhartiya International Ltd</t>
  </si>
  <si>
    <t>BIL</t>
  </si>
  <si>
    <t>Focus Lighting and Fixtures Ltd</t>
  </si>
  <si>
    <t>FOCUS</t>
  </si>
  <si>
    <t>Filatex Fashions Ltd</t>
  </si>
  <si>
    <t>FILATFASH</t>
  </si>
  <si>
    <t>Apex Frozen Foods Ltd</t>
  </si>
  <si>
    <t>APEX</t>
  </si>
  <si>
    <t>Khaitan Chemicals and Fertilizers Ltd</t>
  </si>
  <si>
    <t>KHAICHEM</t>
  </si>
  <si>
    <t>Shree Pushkar Chemicals &amp; Fertilisers Ltd</t>
  </si>
  <si>
    <t>SHREEPUSHK</t>
  </si>
  <si>
    <t>Swiss Military Consumer Goods Ltd</t>
  </si>
  <si>
    <t>SWISSMLTRY</t>
  </si>
  <si>
    <t>PVP Ventures Ltd</t>
  </si>
  <si>
    <t>PVP</t>
  </si>
  <si>
    <t>Digispice Technologies Ltd</t>
  </si>
  <si>
    <t>DIGISPICE</t>
  </si>
  <si>
    <t>Wim Plast Ltd</t>
  </si>
  <si>
    <t>WIMPLAST</t>
  </si>
  <si>
    <t>Mac Charles (India) Ltd</t>
  </si>
  <si>
    <t>MCCHRLS-B</t>
  </si>
  <si>
    <t>All e Technologies Ltd</t>
  </si>
  <si>
    <t>ALLETEC</t>
  </si>
  <si>
    <t>Parsvnath Developers Ltd</t>
  </si>
  <si>
    <t>PARSVNATH</t>
  </si>
  <si>
    <t>Rudra Ecovation Ltd</t>
  </si>
  <si>
    <t>RUDRAECO</t>
  </si>
  <si>
    <t>IND Swift Laboratories Ltd</t>
  </si>
  <si>
    <t>INDSWFTLAB</t>
  </si>
  <si>
    <t>TVS Electronics Ltd</t>
  </si>
  <si>
    <t>TVSELECT</t>
  </si>
  <si>
    <t>Cybertech Systems and Software Ltd</t>
  </si>
  <si>
    <t>CYBERTECH</t>
  </si>
  <si>
    <t>Birla Cable Ltd</t>
  </si>
  <si>
    <t>BIRLACABLE</t>
  </si>
  <si>
    <t>MBL Infrastructure Ltd</t>
  </si>
  <si>
    <t>MBLINFRA</t>
  </si>
  <si>
    <t>S Chand and Company Ltd</t>
  </si>
  <si>
    <t>SCHAND</t>
  </si>
  <si>
    <t>Shreyas Shipping and Logistics Ltd</t>
  </si>
  <si>
    <t>SHREYAS</t>
  </si>
  <si>
    <t>Nupur Recyclers Ltd</t>
  </si>
  <si>
    <t>NRL</t>
  </si>
  <si>
    <t>Shree Tirupati Balajee FIBC Ltd</t>
  </si>
  <si>
    <t>TIRUPATI</t>
  </si>
  <si>
    <t>Tolins Tyres Ltd</t>
  </si>
  <si>
    <t>TOLINS</t>
  </si>
  <si>
    <t>Goa Carbon Ltd</t>
  </si>
  <si>
    <t>GOACARBON</t>
  </si>
  <si>
    <t>Metals - Coke</t>
  </si>
  <si>
    <t>RPP Infra Projects Ltd</t>
  </si>
  <si>
    <t>RPPINFRA</t>
  </si>
  <si>
    <t>Pashupati Cotspin Ltd</t>
  </si>
  <si>
    <t>PASHUPATI</t>
  </si>
  <si>
    <t>Maan Aluminium Ltd</t>
  </si>
  <si>
    <t>MAANALU</t>
  </si>
  <si>
    <t>Macfos Ltd</t>
  </si>
  <si>
    <t>ROBU</t>
  </si>
  <si>
    <t>Computer &amp; Electronics Retail</t>
  </si>
  <si>
    <t>Remsons Industries Ltd</t>
  </si>
  <si>
    <t>REMSONSIND</t>
  </si>
  <si>
    <t>U. P. Hotels Ltd</t>
  </si>
  <si>
    <t>UPHOT</t>
  </si>
  <si>
    <t>Artemis Electricals and Projects Ltd</t>
  </si>
  <si>
    <t>AEPL</t>
  </si>
  <si>
    <t>Menon Bearings Ltd</t>
  </si>
  <si>
    <t>MENONBE</t>
  </si>
  <si>
    <t>Shankar Lal Rampal Dye-Chem Ltd</t>
  </si>
  <si>
    <t>SRD</t>
  </si>
  <si>
    <t>Vinyl Chemicals (India) Ltd</t>
  </si>
  <si>
    <t>VINYLINDIA</t>
  </si>
  <si>
    <t>Aerpace Industries Ltd</t>
  </si>
  <si>
    <t>AERPACE</t>
  </si>
  <si>
    <t>Brand Concepts Ltd</t>
  </si>
  <si>
    <t>BCONCEPTS</t>
  </si>
  <si>
    <t>KSE Ltd</t>
  </si>
  <si>
    <t>KSE</t>
  </si>
  <si>
    <t>Emami Paper Mills Ltd</t>
  </si>
  <si>
    <t>EMAMIPAP</t>
  </si>
  <si>
    <t>Indo Thai Securities Ltd</t>
  </si>
  <si>
    <t>INDOTHAI</t>
  </si>
  <si>
    <t>Axtel Industries Ltd</t>
  </si>
  <si>
    <t>AXTEL</t>
  </si>
  <si>
    <t>RBM Infracon Ltd</t>
  </si>
  <si>
    <t>RBMINFRA</t>
  </si>
  <si>
    <t>Affordable Robotic &amp; Automation Ltd</t>
  </si>
  <si>
    <t>AFFORDABLE</t>
  </si>
  <si>
    <t>Mkventures Capital Ltd</t>
  </si>
  <si>
    <t>MKVENTURES</t>
  </si>
  <si>
    <t>Nitta Gelatin India Ltd</t>
  </si>
  <si>
    <t>NITTAGELA</t>
  </si>
  <si>
    <t>Black Rose Industries Ltd</t>
  </si>
  <si>
    <t>BLACKROSE</t>
  </si>
  <si>
    <t>Shardul Securities Ltd</t>
  </si>
  <si>
    <t>SHARDUL</t>
  </si>
  <si>
    <t>TAC Infosec Ltd</t>
  </si>
  <si>
    <t>TAC</t>
  </si>
  <si>
    <t>Indo Borax and Chemicals Ltd</t>
  </si>
  <si>
    <t>INDOBORAX</t>
  </si>
  <si>
    <t>PREVEST DENPRO LTD</t>
  </si>
  <si>
    <t>PREVEST</t>
  </si>
  <si>
    <t>Health Care Supplies</t>
  </si>
  <si>
    <t>Lucent Industries Ltd</t>
  </si>
  <si>
    <t>LUCENT</t>
  </si>
  <si>
    <t>Khadim India Ltd</t>
  </si>
  <si>
    <t>KHADIM</t>
  </si>
  <si>
    <t>Veljan Denison Ltd</t>
  </si>
  <si>
    <t>VELJAN</t>
  </si>
  <si>
    <t>Aarti Surfactants Ltd</t>
  </si>
  <si>
    <t>AARTISURF</t>
  </si>
  <si>
    <t>HCL Infosystems Ltd</t>
  </si>
  <si>
    <t>HCL-INSYS</t>
  </si>
  <si>
    <t>Hindustan Media Ventures Ltd</t>
  </si>
  <si>
    <t>HMVL</t>
  </si>
  <si>
    <t>Wise Travel India Ltd</t>
  </si>
  <si>
    <t>WTICAB</t>
  </si>
  <si>
    <t>Teerth Gopicon Ltd</t>
  </si>
  <si>
    <t>TGL</t>
  </si>
  <si>
    <t>Kriti Nutrients Ltd</t>
  </si>
  <si>
    <t>KRITINUT</t>
  </si>
  <si>
    <t>Sarla Performance Fibers Ltd</t>
  </si>
  <si>
    <t>SARLAPOLY</t>
  </si>
  <si>
    <t>A K Capital Services Ltd</t>
  </si>
  <si>
    <t>AKCAPIT</t>
  </si>
  <si>
    <t>Modern Insulators Ltd</t>
  </si>
  <si>
    <t>MODINSU</t>
  </si>
  <si>
    <t>Bright Outdoor Media Ltd</t>
  </si>
  <si>
    <t>BRIGHT</t>
  </si>
  <si>
    <t>Supreme Power Equipment Ltd</t>
  </si>
  <si>
    <t>SUPREMEPWR</t>
  </si>
  <si>
    <t>Sakar Healthcare Ltd</t>
  </si>
  <si>
    <t>SAKAR</t>
  </si>
  <si>
    <t>Megatherm Induction Ltd</t>
  </si>
  <si>
    <t>MEGATHERM</t>
  </si>
  <si>
    <t>DMCC Speciality Chemicals Ltd</t>
  </si>
  <si>
    <t>DMCC</t>
  </si>
  <si>
    <t>Advani Hotels and Resorts (India) Ltd</t>
  </si>
  <si>
    <t>ADVANIHOTR</t>
  </si>
  <si>
    <t>Nile Ltd</t>
  </si>
  <si>
    <t>NILE</t>
  </si>
  <si>
    <t>Stovec Industries Ltd</t>
  </si>
  <si>
    <t>STOVACQ</t>
  </si>
  <si>
    <t>Alliance Integrated Metaliks Ltd</t>
  </si>
  <si>
    <t>AIML</t>
  </si>
  <si>
    <t>Shri Jagdamba Polymers Ltd</t>
  </si>
  <si>
    <t>SHRJAGP</t>
  </si>
  <si>
    <t>Nicco Parks &amp; Resorts Ltd</t>
  </si>
  <si>
    <t>NICCOPAR</t>
  </si>
  <si>
    <t>Munjal Showa Ltd</t>
  </si>
  <si>
    <t>MUNJALSHOW</t>
  </si>
  <si>
    <t>Genus Paper &amp; Boards Ltd</t>
  </si>
  <si>
    <t>GENUSPAPER</t>
  </si>
  <si>
    <t>Consolidated Finvest &amp; Holdings Ltd</t>
  </si>
  <si>
    <t>CONSOFINVT</t>
  </si>
  <si>
    <t>Lokesh Machines Ltd</t>
  </si>
  <si>
    <t>LOKESHMACH</t>
  </si>
  <si>
    <t>Medicamen Biotech Ltd</t>
  </si>
  <si>
    <t>MEDICAMEQ</t>
  </si>
  <si>
    <t>Sahaj Solar Ltd</t>
  </si>
  <si>
    <t>SAHAJSOLAR</t>
  </si>
  <si>
    <t>RBZ Jewellers Ltd</t>
  </si>
  <si>
    <t>RBZJEWEL</t>
  </si>
  <si>
    <t>Jewelry &amp; Watch Retailers</t>
  </si>
  <si>
    <t>Shree Tirupati Balajee Agro Trading Company Ltd</t>
  </si>
  <si>
    <t>BALAJEE</t>
  </si>
  <si>
    <t>Sunshield Chemicals Ltd</t>
  </si>
  <si>
    <t>SUNSHIEL</t>
  </si>
  <si>
    <t>Bedmutha Industries Ltd</t>
  </si>
  <si>
    <t>BEDMUTHA</t>
  </si>
  <si>
    <t>LIC MF S&amp;P BSE Sensex ETF</t>
  </si>
  <si>
    <t>LICNETFSEN</t>
  </si>
  <si>
    <t>R &amp; B Denims Ltd</t>
  </si>
  <si>
    <t>RNBDENIMS</t>
  </si>
  <si>
    <t>Manaksia Ltd</t>
  </si>
  <si>
    <t>MANAKSIA</t>
  </si>
  <si>
    <t>Tiger Logistics (India) Ltd</t>
  </si>
  <si>
    <t>TIGERLOGS</t>
  </si>
  <si>
    <t>Uni-Abex Alloy Products Ltd</t>
  </si>
  <si>
    <t>UNIABEXAL</t>
  </si>
  <si>
    <t>Alankit Ltd</t>
  </si>
  <si>
    <t>ALANKIT</t>
  </si>
  <si>
    <t>Laxmi Goldorna House Ltd</t>
  </si>
  <si>
    <t>LGHL</t>
  </si>
  <si>
    <t>SKM Egg Products Export India Ltd</t>
  </si>
  <si>
    <t>SKMEGGPROD</t>
  </si>
  <si>
    <t>Nagarjuna Fertilizers and Chemicals Ltd</t>
  </si>
  <si>
    <t>NAGAFERT</t>
  </si>
  <si>
    <t>R S Software (India) Ltd</t>
  </si>
  <si>
    <t>RSSOFTWARE</t>
  </si>
  <si>
    <t>Balaji Telefilms Ltd</t>
  </si>
  <si>
    <t>BALAJITELE</t>
  </si>
  <si>
    <t>RDB Realty &amp; Infrastructure Ltd</t>
  </si>
  <si>
    <t>RDBRIL</t>
  </si>
  <si>
    <t>DIC India Ltd</t>
  </si>
  <si>
    <t>DICIND</t>
  </si>
  <si>
    <t>KN Agri Resources Ltd</t>
  </si>
  <si>
    <t>KNAGRI</t>
  </si>
  <si>
    <t>Sreeleathers Ltd</t>
  </si>
  <si>
    <t>SREEL</t>
  </si>
  <si>
    <t>Industrial Investment Trust Ltd</t>
  </si>
  <si>
    <t>IITL</t>
  </si>
  <si>
    <t>Nahar Industrial Enterprises Ltd</t>
  </si>
  <si>
    <t>NAHARINDUS</t>
  </si>
  <si>
    <t>Petro Carbon and Chemicals Ltd</t>
  </si>
  <si>
    <t>PCCL</t>
  </si>
  <si>
    <t>ABS Marine Services Ltd</t>
  </si>
  <si>
    <t>ABSMARINE</t>
  </si>
  <si>
    <t>Bharat Seats Ltd</t>
  </si>
  <si>
    <t>BHARATSE</t>
  </si>
  <si>
    <t>Krishival Foods Ltd</t>
  </si>
  <si>
    <t>KRISHIVAL</t>
  </si>
  <si>
    <t>Jay Jalaram Technologies Ltd</t>
  </si>
  <si>
    <t>KORE</t>
  </si>
  <si>
    <t>ATMASTCO Ltd</t>
  </si>
  <si>
    <t>ATMASTCO</t>
  </si>
  <si>
    <t>Tantia Constructions Ltd</t>
  </si>
  <si>
    <t>TCLCONS</t>
  </si>
  <si>
    <t>IRIS Business Services Ltd</t>
  </si>
  <si>
    <t>IRIS</t>
  </si>
  <si>
    <t>UTI Gold Exchange Traded Fund</t>
  </si>
  <si>
    <t>GOLDSHARE</t>
  </si>
  <si>
    <t>Mold-Tek Technologies Ltd</t>
  </si>
  <si>
    <t>MOLDTECH</t>
  </si>
  <si>
    <t>Osia Hyper Retail Ltd</t>
  </si>
  <si>
    <t>OSIAHYPER</t>
  </si>
  <si>
    <t>Bella Casa Fashion &amp; Retail Ltd</t>
  </si>
  <si>
    <t>BELLACASA</t>
  </si>
  <si>
    <t>High Energy Batteries (India) Ltd</t>
  </si>
  <si>
    <t>HIGHENE</t>
  </si>
  <si>
    <t>D P Wires Ltd</t>
  </si>
  <si>
    <t>DPWIRES</t>
  </si>
  <si>
    <t>International Conveyors Ltd</t>
  </si>
  <si>
    <t>INTLCONV</t>
  </si>
  <si>
    <t>Bartronics India Ltd</t>
  </si>
  <si>
    <t>ASMS</t>
  </si>
  <si>
    <t>Music Broadcast Ltd</t>
  </si>
  <si>
    <t>RADIOCITY</t>
  </si>
  <si>
    <t>Arfin India Ltd</t>
  </si>
  <si>
    <t>ARFIN</t>
  </si>
  <si>
    <t>Empire Industries Ltd</t>
  </si>
  <si>
    <t>EMPIND</t>
  </si>
  <si>
    <t>Drone Destination Ltd</t>
  </si>
  <si>
    <t>DRONE</t>
  </si>
  <si>
    <t>Synergy Green Industries Ltd</t>
  </si>
  <si>
    <t>SGIL</t>
  </si>
  <si>
    <t>Pyramid Technoplast Ltd</t>
  </si>
  <si>
    <t>PYRAMID</t>
  </si>
  <si>
    <t>Muthoot Capital Services Ltd</t>
  </si>
  <si>
    <t>MUTHOOTCAP</t>
  </si>
  <si>
    <t>Sumit Woods Ltd</t>
  </si>
  <si>
    <t>SUMIT</t>
  </si>
  <si>
    <t>Sayaji Hotels Ltd</t>
  </si>
  <si>
    <t>SAYAJIHOTL</t>
  </si>
  <si>
    <t>Orient Ceratech Ltd</t>
  </si>
  <si>
    <t>ORIENTCER</t>
  </si>
  <si>
    <t>CL Educate Ltd</t>
  </si>
  <si>
    <t>CLEDUCATE</t>
  </si>
  <si>
    <t>Addictive Learning Technology Ltd</t>
  </si>
  <si>
    <t>LAWSIKHO</t>
  </si>
  <si>
    <t>Izmo Ltd</t>
  </si>
  <si>
    <t>IZMO</t>
  </si>
  <si>
    <t>N R Agarwal Industries Ltd</t>
  </si>
  <si>
    <t>NRAIL</t>
  </si>
  <si>
    <t>Sil Investments Ltd</t>
  </si>
  <si>
    <t>SILINV</t>
  </si>
  <si>
    <t>Nikhil Adhesives Ltd</t>
  </si>
  <si>
    <t>NIKHILAD</t>
  </si>
  <si>
    <t>SRM Contractors Ltd</t>
  </si>
  <si>
    <t>SRM</t>
  </si>
  <si>
    <t>Saraswati Saree Depot Ltd</t>
  </si>
  <si>
    <t>SSDL</t>
  </si>
  <si>
    <t>Suraj Products Ltd</t>
  </si>
  <si>
    <t>SURAJ</t>
  </si>
  <si>
    <t>Vikas Ecotech Ltd</t>
  </si>
  <si>
    <t>VIKASECO</t>
  </si>
  <si>
    <t>SoftSol India Ltd</t>
  </si>
  <si>
    <t>SOFTSOL</t>
  </si>
  <si>
    <t>Pavna Industries Ltd</t>
  </si>
  <si>
    <t>PAVNAIND</t>
  </si>
  <si>
    <t>Kanoria Chemicals and Industries Ltd</t>
  </si>
  <si>
    <t>KANORICHEM</t>
  </si>
  <si>
    <t>Kronox Lab Sciences Ltd</t>
  </si>
  <si>
    <t>KRONOX</t>
  </si>
  <si>
    <t>Mirza International Ltd</t>
  </si>
  <si>
    <t>MIRZAINT</t>
  </si>
  <si>
    <t>Ashima Ltd</t>
  </si>
  <si>
    <t>ASHIMASYN</t>
  </si>
  <si>
    <t>Nova Agritech Ltd</t>
  </si>
  <si>
    <t>NOVAAGRI</t>
  </si>
  <si>
    <t>Kiran Vyapar Ltd</t>
  </si>
  <si>
    <t>KIRANVYPAR</t>
  </si>
  <si>
    <t>National Peroxide Ltd</t>
  </si>
  <si>
    <t>NPL</t>
  </si>
  <si>
    <t>Nitco Ltd</t>
  </si>
  <si>
    <t>NITCO</t>
  </si>
  <si>
    <t>AVG Logistics Ltd</t>
  </si>
  <si>
    <t>AVG</t>
  </si>
  <si>
    <t>Modison Ltd</t>
  </si>
  <si>
    <t>MODISONLTD</t>
  </si>
  <si>
    <t>Cool Caps Industries Ltd</t>
  </si>
  <si>
    <t>COOLCAPS</t>
  </si>
  <si>
    <t>EFFWA Infra &amp; Research Ltd</t>
  </si>
  <si>
    <t>EFFWA</t>
  </si>
  <si>
    <t>Batliboi Ltd</t>
  </si>
  <si>
    <t>BATLIBOI</t>
  </si>
  <si>
    <t>KCP Sugar and Industries Corp Ltd</t>
  </si>
  <si>
    <t>KCPSUGIND</t>
  </si>
  <si>
    <t>Shriram Asset Management Co Ltd</t>
  </si>
  <si>
    <t>SRAMSET</t>
  </si>
  <si>
    <t>Kaya Ltd</t>
  </si>
  <si>
    <t>KAYA</t>
  </si>
  <si>
    <t>Meghna Infracon Infrastructure Ltd</t>
  </si>
  <si>
    <t>MIIL</t>
  </si>
  <si>
    <t>Iris Clothings Ltd</t>
  </si>
  <si>
    <t>IRISDOREME</t>
  </si>
  <si>
    <t>Newtime Infrastructure Ltd</t>
  </si>
  <si>
    <t>NEWINFRA</t>
  </si>
  <si>
    <t>Triton Valves Ltd</t>
  </si>
  <si>
    <t>TRITONV</t>
  </si>
  <si>
    <t>Nahar Poly Films Ltd</t>
  </si>
  <si>
    <t>NAHARPOLY</t>
  </si>
  <si>
    <t>Balaxi Pharmaceuticals Ltd</t>
  </si>
  <si>
    <t>BALAXI</t>
  </si>
  <si>
    <t>UTI Nifty Next 50 Exchange Traded Fund</t>
  </si>
  <si>
    <t>UTINEXT50</t>
  </si>
  <si>
    <t>Tara Chand Infralogistic Solutions Ltd</t>
  </si>
  <si>
    <t>TARACHAND</t>
  </si>
  <si>
    <t>Accent Microcell Ltd</t>
  </si>
  <si>
    <t>ACCENTMIC</t>
  </si>
  <si>
    <t>Harita Seating Systems Ltd</t>
  </si>
  <si>
    <t>HARITASEAT</t>
  </si>
  <si>
    <t>Vinsys IT Services India Ltd</t>
  </si>
  <si>
    <t>VINSYS</t>
  </si>
  <si>
    <t>Hi-Green Carbon Ltd</t>
  </si>
  <si>
    <t>HIGREEN</t>
  </si>
  <si>
    <t>Donear Industries Ltd</t>
  </si>
  <si>
    <t>DONEAR</t>
  </si>
  <si>
    <t>Oricon Enterprises Ltd</t>
  </si>
  <si>
    <t>ORICONENT</t>
  </si>
  <si>
    <t>JAYBEE Laminations Ltd</t>
  </si>
  <si>
    <t>JAYBEE</t>
  </si>
  <si>
    <t>Proventus Agrocom Ltd</t>
  </si>
  <si>
    <t>PROV</t>
  </si>
  <si>
    <t>HT Media Ltd</t>
  </si>
  <si>
    <t>HTMEDIA</t>
  </si>
  <si>
    <t>PTL Enterprises Ltd</t>
  </si>
  <si>
    <t>PTL</t>
  </si>
  <si>
    <t>Geekay Wires Ltd</t>
  </si>
  <si>
    <t>GEEKAYWIRE</t>
  </si>
  <si>
    <t>Kamat Hotels (India) Ltd</t>
  </si>
  <si>
    <t>KAMATHOTEL</t>
  </si>
  <si>
    <t>RM Drip &amp; Sprinklers Systems Ltd</t>
  </si>
  <si>
    <t>RMDRIP</t>
  </si>
  <si>
    <t>Kilitch Drugs (India) Ltd</t>
  </si>
  <si>
    <t>KILITCH</t>
  </si>
  <si>
    <t>Worth Investment &amp; Trading Co Ltd</t>
  </si>
  <si>
    <t>WORTH</t>
  </si>
  <si>
    <t>Suraj Ltd</t>
  </si>
  <si>
    <t>SURAJLTD</t>
  </si>
  <si>
    <t>Esconet Technologies Ltd</t>
  </si>
  <si>
    <t>ESCONET</t>
  </si>
  <si>
    <t>Indo Us Bio-Tech Ltd</t>
  </si>
  <si>
    <t>INDOUS</t>
  </si>
  <si>
    <t>NBI Industrial Finance Company Ltd</t>
  </si>
  <si>
    <t>NBIFIN</t>
  </si>
  <si>
    <t>Shalibhadra Finance Ltd</t>
  </si>
  <si>
    <t>SAHLIBHFI</t>
  </si>
  <si>
    <t>Axita Cotton Ltd</t>
  </si>
  <si>
    <t>AXITA</t>
  </si>
  <si>
    <t>FCS Software Solutions Ltd</t>
  </si>
  <si>
    <t>FCSSOFT</t>
  </si>
  <si>
    <t>Gretex Corporate Services Ltd</t>
  </si>
  <si>
    <t>GCSL</t>
  </si>
  <si>
    <t>VVIP Infratech Ltd</t>
  </si>
  <si>
    <t>VVIPIL</t>
  </si>
  <si>
    <t>U Y Fincorp Ltd</t>
  </si>
  <si>
    <t>UYFINCORP</t>
  </si>
  <si>
    <t>Zenotech Laboratories Ltd</t>
  </si>
  <si>
    <t>ZENOTECH</t>
  </si>
  <si>
    <t>IL&amp;FS Engineering and Construction Company Ltd</t>
  </si>
  <si>
    <t>IL&amp;FSENGG</t>
  </si>
  <si>
    <t>Gennex Laboratories Ltd</t>
  </si>
  <si>
    <t>GENNEX</t>
  </si>
  <si>
    <t>MIRC Electronics Ltd</t>
  </si>
  <si>
    <t>MIRCELECTR</t>
  </si>
  <si>
    <t>Titan Biotech Ltd</t>
  </si>
  <si>
    <t>TITANBIO</t>
  </si>
  <si>
    <t>Vikram Thermo (India) Ltd</t>
  </si>
  <si>
    <t>VIKRAMTH</t>
  </si>
  <si>
    <t>Tembo Global Industries Ltd</t>
  </si>
  <si>
    <t>TEMBO</t>
  </si>
  <si>
    <t>Cressanda Railway Solutions Ltd</t>
  </si>
  <si>
    <t>CRESSAN</t>
  </si>
  <si>
    <t>3i Infotech Ltd</t>
  </si>
  <si>
    <t>3IINFOLTD</t>
  </si>
  <si>
    <t>Thirdwave Financial Intermediaries Ltd</t>
  </si>
  <si>
    <t>THIRDFIN</t>
  </si>
  <si>
    <t>TRF Ltd</t>
  </si>
  <si>
    <t>TRF</t>
  </si>
  <si>
    <t>Indag Rubber Ltd</t>
  </si>
  <si>
    <t>INDAG</t>
  </si>
  <si>
    <t>Shemaroo Entertainment Ltd</t>
  </si>
  <si>
    <t>SHEMAROO</t>
  </si>
  <si>
    <t>Hindustan Motors Ltd</t>
  </si>
  <si>
    <t>HINDMOTORS</t>
  </si>
  <si>
    <t>Shivam Autotech Ltd</t>
  </si>
  <si>
    <t>SHIVAMAUTO</t>
  </si>
  <si>
    <t>Reliance Communications Ltd</t>
  </si>
  <si>
    <t>RCOM</t>
  </si>
  <si>
    <t>Kritika Wires Ltd</t>
  </si>
  <si>
    <t>KRITIKA</t>
  </si>
  <si>
    <t>Modi's Navnirman Ltd</t>
  </si>
  <si>
    <t>MODIS</t>
  </si>
  <si>
    <t>Diamines and Chemicals Ltd</t>
  </si>
  <si>
    <t>DIAMINESQ</t>
  </si>
  <si>
    <t>Viviana Power Tech Ltd</t>
  </si>
  <si>
    <t>VIVIANA</t>
  </si>
  <si>
    <t>Sealmatic India Ltd</t>
  </si>
  <si>
    <t>SEALMATIC</t>
  </si>
  <si>
    <t>Swaraj Suiting Ltd</t>
  </si>
  <si>
    <t>SWARAJ</t>
  </si>
  <si>
    <t>Shree Karni Fabcom Ltd</t>
  </si>
  <si>
    <t>SHREEKARNI</t>
  </si>
  <si>
    <t>Almondz Global Securities Ltd</t>
  </si>
  <si>
    <t>ALMONDZ</t>
  </si>
  <si>
    <t>Goodricke Group Ltd</t>
  </si>
  <si>
    <t>GOODRICKE</t>
  </si>
  <si>
    <t>BPL Ltd</t>
  </si>
  <si>
    <t>BPL</t>
  </si>
  <si>
    <t>Asahi Songwon Colors Ltd</t>
  </si>
  <si>
    <t>ASAHISONG</t>
  </si>
  <si>
    <t>Nahar Capital and Financial Services Ltd</t>
  </si>
  <si>
    <t>NAHARCAP</t>
  </si>
  <si>
    <t>IFB Agro Industries Ltd</t>
  </si>
  <si>
    <t>IFBAGRO</t>
  </si>
  <si>
    <t>Apollo Sindoori Hotels Ltd</t>
  </si>
  <si>
    <t>APOLSINHOT</t>
  </si>
  <si>
    <t>UFO Moviez India Ltd</t>
  </si>
  <si>
    <t>UFO</t>
  </si>
  <si>
    <t>Xtglobal Infotech Ltd</t>
  </si>
  <si>
    <t>XTGLOBAL</t>
  </si>
  <si>
    <t>Delton Cables Ltd</t>
  </si>
  <si>
    <t>DLTNCBL</t>
  </si>
  <si>
    <t>Megasoft Ltd</t>
  </si>
  <si>
    <t>MEGASOFT</t>
  </si>
  <si>
    <t>Orient Bell Ltd</t>
  </si>
  <si>
    <t>ORIENTBELL</t>
  </si>
  <si>
    <t>Energy-Mission Machineries (India) Ltd</t>
  </si>
  <si>
    <t>EMMIL</t>
  </si>
  <si>
    <t>Jost's Engineering Company Ltd</t>
  </si>
  <si>
    <t>JOSTS</t>
  </si>
  <si>
    <t>Valiant Laboratories Ltd</t>
  </si>
  <si>
    <t>VALIANTLAB</t>
  </si>
  <si>
    <t>Quest Capital Markets Ltd</t>
  </si>
  <si>
    <t>QUESTCAP</t>
  </si>
  <si>
    <t>SRG Housing Finance Ltd</t>
  </si>
  <si>
    <t>SRGHFL</t>
  </si>
  <si>
    <t>Anjani Portland Cement Ltd</t>
  </si>
  <si>
    <t>APCL</t>
  </si>
  <si>
    <t>Sinclairs Hotels Ltd</t>
  </si>
  <si>
    <t>SINCLAIR</t>
  </si>
  <si>
    <t>Rossell India Ltd</t>
  </si>
  <si>
    <t>ROSSELLIND</t>
  </si>
  <si>
    <t>Precot Ltd</t>
  </si>
  <si>
    <t>PRECOT</t>
  </si>
  <si>
    <t>Singer India Ltd</t>
  </si>
  <si>
    <t>SINGER</t>
  </si>
  <si>
    <t>Shivalic Power Control Ltd</t>
  </si>
  <si>
    <t>SPCL</t>
  </si>
  <si>
    <t>Lyka Labs Ltd</t>
  </si>
  <si>
    <t>LYKALABS</t>
  </si>
  <si>
    <t>Sadbhav Engineering Ltd</t>
  </si>
  <si>
    <t>SADBHAV</t>
  </si>
  <si>
    <t>ZIM Laboratories Ltd</t>
  </si>
  <si>
    <t>ZIMLAB</t>
  </si>
  <si>
    <t>Valiant Communications Ltd</t>
  </si>
  <si>
    <t>VALIANT</t>
  </si>
  <si>
    <t>Indian Bright Steel Co Ltd</t>
  </si>
  <si>
    <t>IBRIGST</t>
  </si>
  <si>
    <t>Trust Fintech Ltd</t>
  </si>
  <si>
    <t>TRUST</t>
  </si>
  <si>
    <t>Krishca Strapping Solutions Ltd</t>
  </si>
  <si>
    <t>KRISHCA</t>
  </si>
  <si>
    <t>Autoline Industries Ltd</t>
  </si>
  <si>
    <t>AUTOIND</t>
  </si>
  <si>
    <t>Niyogin Fintech Ltd</t>
  </si>
  <si>
    <t>NIYOGIN</t>
  </si>
  <si>
    <t>Gokul Refoils and Solvent Ltd</t>
  </si>
  <si>
    <t>GOKUL</t>
  </si>
  <si>
    <t>Nila Infrastructures Ltd</t>
  </si>
  <si>
    <t>NILAINFRA</t>
  </si>
  <si>
    <t>Bombay Oxygen Investments Ltd</t>
  </si>
  <si>
    <t>BOMOXY-B1</t>
  </si>
  <si>
    <t>International Travel House Ltd</t>
  </si>
  <si>
    <t>ITHL</t>
  </si>
  <si>
    <t>Vibhor Steel Tubes Ltd</t>
  </si>
  <si>
    <t>VSTL</t>
  </si>
  <si>
    <t>Mach Conferences and Events Limited</t>
  </si>
  <si>
    <t>MCEL</t>
  </si>
  <si>
    <t>Mazda Ltd</t>
  </si>
  <si>
    <t>MAZDA</t>
  </si>
  <si>
    <t>Kothari Products Ltd</t>
  </si>
  <si>
    <t>KOTHARIPRO</t>
  </si>
  <si>
    <t>Emkay Global Financial Services Ltd</t>
  </si>
  <si>
    <t>EMKAY</t>
  </si>
  <si>
    <t>Raghuvir Synthetics Ltd</t>
  </si>
  <si>
    <t>RAGHUSYN</t>
  </si>
  <si>
    <t>Vipul Ltd</t>
  </si>
  <si>
    <t>VIPULLTD</t>
  </si>
  <si>
    <t>Inertia Steel Ltd</t>
  </si>
  <si>
    <t>INERTIAST</t>
  </si>
  <si>
    <t>Lorenzini Apparels Ltd</t>
  </si>
  <si>
    <t>LAL</t>
  </si>
  <si>
    <t>ASI Industries Ltd</t>
  </si>
  <si>
    <t>ASIIL</t>
  </si>
  <si>
    <t>Modi Naturals Ltd</t>
  </si>
  <si>
    <t>MODINATUR</t>
  </si>
  <si>
    <t>Euro Panel Products Ltd</t>
  </si>
  <si>
    <t>EUROBOND</t>
  </si>
  <si>
    <t>Atlantaa Ltd</t>
  </si>
  <si>
    <t>ATLANTAA</t>
  </si>
  <si>
    <t>United Drilling Tools Ltd</t>
  </si>
  <si>
    <t>UNIDT</t>
  </si>
  <si>
    <t>Super Sales India Ltd</t>
  </si>
  <si>
    <t>SUPER</t>
  </si>
  <si>
    <t>Pradeep Metals Ltd</t>
  </si>
  <si>
    <t>PRADPME</t>
  </si>
  <si>
    <t>Phantom Digital Effects Ltd</t>
  </si>
  <si>
    <t>PHANTOMFX</t>
  </si>
  <si>
    <t>Rathi Steel and Power Ltd</t>
  </si>
  <si>
    <t>RATHIST</t>
  </si>
  <si>
    <t>Uravi T &amp; Wedge Lamps Ltd</t>
  </si>
  <si>
    <t>URAVI</t>
  </si>
  <si>
    <t>Euro India Fresh Foods Ltd</t>
  </si>
  <si>
    <t>EIFFL</t>
  </si>
  <si>
    <t>Dynamic Services &amp; Security Ltd</t>
  </si>
  <si>
    <t>DYNAMIC</t>
  </si>
  <si>
    <t>Z-Tech (India) Ltd</t>
  </si>
  <si>
    <t>ZTECH</t>
  </si>
  <si>
    <t>Swadeshi Polytex Ltd</t>
  </si>
  <si>
    <t>SWADPOL</t>
  </si>
  <si>
    <t>Banswara Syntex Ltd</t>
  </si>
  <si>
    <t>BANSWRAS</t>
  </si>
  <si>
    <t>DC Infotech and Communication Ltd</t>
  </si>
  <si>
    <t>DCI</t>
  </si>
  <si>
    <t>Rudra Global Infra Products Ltd</t>
  </si>
  <si>
    <t>RUDRA</t>
  </si>
  <si>
    <t>Aditya BSL Nifty 50 ETF</t>
  </si>
  <si>
    <t>BSLNIFTY</t>
  </si>
  <si>
    <t>Orbit Exports Ltd</t>
  </si>
  <si>
    <t>ORBTEXP</t>
  </si>
  <si>
    <t>Hitech Corporation Ltd</t>
  </si>
  <si>
    <t>HITECHCORP</t>
  </si>
  <si>
    <t>Ceenik Exports (India) Ltd</t>
  </si>
  <si>
    <t>CEENIK</t>
  </si>
  <si>
    <t>Vardhman Polytex Ltd</t>
  </si>
  <si>
    <t>VARDMNPOLY</t>
  </si>
  <si>
    <t>Nila Spaces Ltd</t>
  </si>
  <si>
    <t>NILASPACES</t>
  </si>
  <si>
    <t>Investment &amp; Precision Castings Ltd</t>
  </si>
  <si>
    <t>INVPRECQ</t>
  </si>
  <si>
    <t>Premier Polyfilm Ltd</t>
  </si>
  <si>
    <t>PREMIERPOL</t>
  </si>
  <si>
    <t>Jenburkt Pharmaceuticals Ltd</t>
  </si>
  <si>
    <t>JENBURPH</t>
  </si>
  <si>
    <t>Madhav Infra Projects Ltd</t>
  </si>
  <si>
    <t>MADHAVIPL</t>
  </si>
  <si>
    <t>Birla Precision Technologies Ltd</t>
  </si>
  <si>
    <t>BIRLAPREC</t>
  </si>
  <si>
    <t>Akme Fintrade India Ltd</t>
  </si>
  <si>
    <t>AFIL</t>
  </si>
  <si>
    <t>GEE Ltd</t>
  </si>
  <si>
    <t>GEE</t>
  </si>
  <si>
    <t>Dhabriya Polywood Ltd</t>
  </si>
  <si>
    <t>DHABRIYA</t>
  </si>
  <si>
    <t>Manaksia Coated Metals &amp; Industries Ltd</t>
  </si>
  <si>
    <t>MANAKCOAT</t>
  </si>
  <si>
    <t>Vardhman Acrylics Ltd</t>
  </si>
  <si>
    <t>VARDHACRLC</t>
  </si>
  <si>
    <t>Inspirisys Solutions Ltd</t>
  </si>
  <si>
    <t>INSPIRISYS</t>
  </si>
  <si>
    <t>Universus Photo Imagings Ltd</t>
  </si>
  <si>
    <t>UNIVPHOTO</t>
  </si>
  <si>
    <t>Lakshmi Mills Company Ltd</t>
  </si>
  <si>
    <t>LAKSHMIMIL</t>
  </si>
  <si>
    <t>B&amp;B Triplewall Containers Ltd</t>
  </si>
  <si>
    <t>BBTCL</t>
  </si>
  <si>
    <t>Frog Cellsat Ltd</t>
  </si>
  <si>
    <t>FROG</t>
  </si>
  <si>
    <t>Bharat Agri Fert &amp; Realty Ltd</t>
  </si>
  <si>
    <t>BHARATAGRI</t>
  </si>
  <si>
    <t>Pasupati Acrylon Ltd</t>
  </si>
  <si>
    <t>PASUPTAC</t>
  </si>
  <si>
    <t>Riddhi Siddhi Gluco Biols Ltd</t>
  </si>
  <si>
    <t>RIDDHI</t>
  </si>
  <si>
    <t>Utssav CZ Gold Jewels Ltd</t>
  </si>
  <si>
    <t>UTSSAV</t>
  </si>
  <si>
    <t>Mawana Sugars Ltd</t>
  </si>
  <si>
    <t>MAWANASUG</t>
  </si>
  <si>
    <t>Mangalam Organics Ltd</t>
  </si>
  <si>
    <t>MANORG</t>
  </si>
  <si>
    <t>Aryaman Financial Services Ltd</t>
  </si>
  <si>
    <t>ARYAMAN</t>
  </si>
  <si>
    <t>ELGI Rubber Co Ltd</t>
  </si>
  <si>
    <t>ELGIRUBCO</t>
  </si>
  <si>
    <t>Kataria Industries Ltd</t>
  </si>
  <si>
    <t>KATARIA</t>
  </si>
  <si>
    <t>Global Vectra Helicorp Ltd</t>
  </si>
  <si>
    <t>GLOBALVECT</t>
  </si>
  <si>
    <t>Airan Ltd</t>
  </si>
  <si>
    <t>AIRAN</t>
  </si>
  <si>
    <t>Vision Infra Equipment Solutions Ltd</t>
  </si>
  <si>
    <t>VIESL</t>
  </si>
  <si>
    <t>Taylormade Renewables Ltd</t>
  </si>
  <si>
    <t>TRL</t>
  </si>
  <si>
    <t>Pritika Auto Industries Ltd</t>
  </si>
  <si>
    <t>PRITIKAUTO</t>
  </si>
  <si>
    <t>Rubfila International Ltd</t>
  </si>
  <si>
    <t>RUBFILA</t>
  </si>
  <si>
    <t>Cian Agro Industries &amp; Infrastructure Ltd</t>
  </si>
  <si>
    <t>CIANAGRO</t>
  </si>
  <si>
    <t>POCL Enterprises Ltd</t>
  </si>
  <si>
    <t>POEL</t>
  </si>
  <si>
    <t>Sakthi Sugars Ltd</t>
  </si>
  <si>
    <t>SAKHTISUG</t>
  </si>
  <si>
    <t>Namo eWaste Management Ltd</t>
  </si>
  <si>
    <t>NAMOEWASTE</t>
  </si>
  <si>
    <t>Emami Realty Ltd</t>
  </si>
  <si>
    <t>EMAMIREAL</t>
  </si>
  <si>
    <t>Venus Remedies Ltd</t>
  </si>
  <si>
    <t>VENUSREM</t>
  </si>
  <si>
    <t>Chavda Infra Ltd</t>
  </si>
  <si>
    <t>CHAVDA</t>
  </si>
  <si>
    <t>Comfort Intech Ltd</t>
  </si>
  <si>
    <t>COMFINTE</t>
  </si>
  <si>
    <t>Baroda Rayon Corporation Ltd</t>
  </si>
  <si>
    <t>BARODARY</t>
  </si>
  <si>
    <t>BEW Engineering Ltd</t>
  </si>
  <si>
    <t>BEWLTD</t>
  </si>
  <si>
    <t>Aban Offshore Ltd</t>
  </si>
  <si>
    <t>ABAN</t>
  </si>
  <si>
    <t>DU Digital Global Ltd</t>
  </si>
  <si>
    <t>DUGLOBAL</t>
  </si>
  <si>
    <t>SMS Lifesciences India Ltd</t>
  </si>
  <si>
    <t>SMSLIFE</t>
  </si>
  <si>
    <t>Kothari Sugars and Chemicals Ltd</t>
  </si>
  <si>
    <t>KOTARISUG</t>
  </si>
  <si>
    <t>Suyog Gurbaxani Funicular Ropeways Ltd</t>
  </si>
  <si>
    <t>SGFRL</t>
  </si>
  <si>
    <t>Highways &amp; Railtracks</t>
  </si>
  <si>
    <t>Infinium Pharmachem Ltd</t>
  </si>
  <si>
    <t>INFINIUM</t>
  </si>
  <si>
    <t>Dynemic Products Ltd</t>
  </si>
  <si>
    <t>DYNPRO</t>
  </si>
  <si>
    <t>Le Merite Exports Ltd</t>
  </si>
  <si>
    <t>LEMERITE</t>
  </si>
  <si>
    <t>Ambalal Sarabhai Enterprises Ltd</t>
  </si>
  <si>
    <t>AMBALALSA</t>
  </si>
  <si>
    <t>SoftTech Engineers Ltd</t>
  </si>
  <si>
    <t>SOFTTECH</t>
  </si>
  <si>
    <t>UCAL Ltd</t>
  </si>
  <si>
    <t>UCAL</t>
  </si>
  <si>
    <t>Royal India Corporation Ltd</t>
  </si>
  <si>
    <t>ROYALIND</t>
  </si>
  <si>
    <t>Menon Pistons Ltd</t>
  </si>
  <si>
    <t>MENNPIS</t>
  </si>
  <si>
    <t>Jet Airways (India) Ltd</t>
  </si>
  <si>
    <t>JETAIRWAYS</t>
  </si>
  <si>
    <t>Saakshi Medtech and Panels Ltd</t>
  </si>
  <si>
    <t>SAAKSHI</t>
  </si>
  <si>
    <t>Indo National Ltd</t>
  </si>
  <si>
    <t>NIPPOBATRY</t>
  </si>
  <si>
    <t>Galaxy Bearings Ltd</t>
  </si>
  <si>
    <t>GALXBRG</t>
  </si>
  <si>
    <t>Majestic Auto Ltd</t>
  </si>
  <si>
    <t>MAJESAUT</t>
  </si>
  <si>
    <t>Harrisons Malayalam Ltd</t>
  </si>
  <si>
    <t>HARRMALAYA</t>
  </si>
  <si>
    <t>Pratham EPC Projects Ltd</t>
  </si>
  <si>
    <t>PRATHAM</t>
  </si>
  <si>
    <t>Manaksia Steels Ltd</t>
  </si>
  <si>
    <t>MANAKSTEEL</t>
  </si>
  <si>
    <t>Poddar Pigments Ltd</t>
  </si>
  <si>
    <t>PODDARMENT</t>
  </si>
  <si>
    <t>Sintercom India Ltd</t>
  </si>
  <si>
    <t>SINTERCOM</t>
  </si>
  <si>
    <t>Gujarat Apollo Industries Ltd</t>
  </si>
  <si>
    <t>GUJAPOLLO</t>
  </si>
  <si>
    <t>Creative Graphics Solutions India Ltd</t>
  </si>
  <si>
    <t>CGRAPHICS</t>
  </si>
  <si>
    <t>GP Petroleums Ltd</t>
  </si>
  <si>
    <t>GULFPETRO</t>
  </si>
  <si>
    <t>Evexia Lifecare Ltd</t>
  </si>
  <si>
    <t>EVEXIA</t>
  </si>
  <si>
    <t>Exxaro Tiles Ltd</t>
  </si>
  <si>
    <t>EXXARO</t>
  </si>
  <si>
    <t>Nephro Care India Ltd</t>
  </si>
  <si>
    <t>NEPHROCARE</t>
  </si>
  <si>
    <t>GEM Enviro Management Ltd</t>
  </si>
  <si>
    <t>GEMENVIRO</t>
  </si>
  <si>
    <t>UMA Exports Ltd</t>
  </si>
  <si>
    <t>UMAEXPORTS</t>
  </si>
  <si>
    <t>Arihant Foundations &amp; Housing Ltd</t>
  </si>
  <si>
    <t>ARIHANT</t>
  </si>
  <si>
    <t>Captain Polyplast Ltd</t>
  </si>
  <si>
    <t>CPL</t>
  </si>
  <si>
    <t>Patels Airtemp (India) Ltd</t>
  </si>
  <si>
    <t>PATELSAI</t>
  </si>
  <si>
    <t>Trejhara Solutions Ltd</t>
  </si>
  <si>
    <t>TREJHARA</t>
  </si>
  <si>
    <t>Medico Remedies Ltd</t>
  </si>
  <si>
    <t>MEDICO</t>
  </si>
  <si>
    <t>Ponni Sugars (Erode) Ltd</t>
  </si>
  <si>
    <t>PONNIERODE</t>
  </si>
  <si>
    <t>Tierra Agrotech Ltd</t>
  </si>
  <si>
    <t>TIERRA</t>
  </si>
  <si>
    <t>Agricultural Products &amp; Services</t>
  </si>
  <si>
    <t>Nath Bio-Genes (I) Ltd</t>
  </si>
  <si>
    <t>NATHBIOGEN</t>
  </si>
  <si>
    <t>Sejal Glass Ltd</t>
  </si>
  <si>
    <t>SEJALLTD</t>
  </si>
  <si>
    <t>Baheti Recycling Industries Ltd</t>
  </si>
  <si>
    <t>BAHETI</t>
  </si>
  <si>
    <t>Exhicon Events Media Solutions Ltd</t>
  </si>
  <si>
    <t>EXHICON</t>
  </si>
  <si>
    <t>Supershakti Metaliks Ltd</t>
  </si>
  <si>
    <t>SUPERSHAKT</t>
  </si>
  <si>
    <t>Kalyani Cast-Tech Ltd</t>
  </si>
  <si>
    <t>KALYANI</t>
  </si>
  <si>
    <t>Shera Energy Ltd</t>
  </si>
  <si>
    <t>SHERA</t>
  </si>
  <si>
    <t>Markolines Pavement Technologies Ltd</t>
  </si>
  <si>
    <t>MARKOLINES</t>
  </si>
  <si>
    <t>Cineline India Ltd</t>
  </si>
  <si>
    <t>CINELINE</t>
  </si>
  <si>
    <t>Integra Essentia Ltd</t>
  </si>
  <si>
    <t>ESSENTIA</t>
  </si>
  <si>
    <t>Sheetal Cool Products Ltd</t>
  </si>
  <si>
    <t>SCPL</t>
  </si>
  <si>
    <t>Thaai Casting Limited</t>
  </si>
  <si>
    <t>TCL</t>
  </si>
  <si>
    <t>Bhatia Communications &amp; Retail (India) Ltd</t>
  </si>
  <si>
    <t>BHATIA</t>
  </si>
  <si>
    <t>OK Play India Ltd</t>
  </si>
  <si>
    <t>OKPLA</t>
  </si>
  <si>
    <t>Vishal Fabrics Ltd</t>
  </si>
  <si>
    <t>VISHAL</t>
  </si>
  <si>
    <t>Ravinder Heights Ltd</t>
  </si>
  <si>
    <t>RVHL</t>
  </si>
  <si>
    <t>Dai Ichi Karkaria Ltd</t>
  </si>
  <si>
    <t>DAICHI</t>
  </si>
  <si>
    <t>Mangalam Industrial Finance Ltd</t>
  </si>
  <si>
    <t>MANGIND</t>
  </si>
  <si>
    <t>A B Cotspin India Ltd</t>
  </si>
  <si>
    <t>ABCOTS</t>
  </si>
  <si>
    <t>Kinetic Engineering Ltd</t>
  </si>
  <si>
    <t>KINETICENG</t>
  </si>
  <si>
    <t>AVP Infracon Ltd</t>
  </si>
  <si>
    <t>AVPINFRA</t>
  </si>
  <si>
    <t>Panchmahal Steel Ltd</t>
  </si>
  <si>
    <t>PANCHMAHQ</t>
  </si>
  <si>
    <t>DJ Mediaprint &amp; Logistics Ltd</t>
  </si>
  <si>
    <t>DJML</t>
  </si>
  <si>
    <t>Bannari Amman Spinning Mills Ltd</t>
  </si>
  <si>
    <t>BASML</t>
  </si>
  <si>
    <t>A B Infrabuild Ltd</t>
  </si>
  <si>
    <t>ABINFRA</t>
  </si>
  <si>
    <t>Logica Infoway Ltd</t>
  </si>
  <si>
    <t>LOGICA</t>
  </si>
  <si>
    <t>Hindusthan Urban Infrastructure Ltd</t>
  </si>
  <si>
    <t>HUIL</t>
  </si>
  <si>
    <t>Shiv Aum Steels Ltd</t>
  </si>
  <si>
    <t>SHIVAUM</t>
  </si>
  <si>
    <t>Kaka Industries Ltd</t>
  </si>
  <si>
    <t>KAKA</t>
  </si>
  <si>
    <t>Building Products</t>
  </si>
  <si>
    <t>Prozone Realty Ltd</t>
  </si>
  <si>
    <t>PROZONER</t>
  </si>
  <si>
    <t>Brady And Morris Engineering Co Ltd</t>
  </si>
  <si>
    <t>BRADYM</t>
  </si>
  <si>
    <t>VIP Clothing Ltd</t>
  </si>
  <si>
    <t>VIPCLOTHNG</t>
  </si>
  <si>
    <t>Manomay Tex India Ltd</t>
  </si>
  <si>
    <t>MANOMAY</t>
  </si>
  <si>
    <t>DCM Nouvelle Ltd</t>
  </si>
  <si>
    <t>DCMNVL</t>
  </si>
  <si>
    <t>Jay Shree Tea and Industries Ltd</t>
  </si>
  <si>
    <t>JAYSREETEA</t>
  </si>
  <si>
    <t>Bharat Road Network Ltd</t>
  </si>
  <si>
    <t>BRNL</t>
  </si>
  <si>
    <t>Mangalam Global Enterprise Ltd</t>
  </si>
  <si>
    <t>MGEL</t>
  </si>
  <si>
    <t>Sigma Solve Ltd</t>
  </si>
  <si>
    <t>SIGMA</t>
  </si>
  <si>
    <t>Ruchira Papers Ltd</t>
  </si>
  <si>
    <t>RUCHIRA</t>
  </si>
  <si>
    <t>Available Finance Ltd</t>
  </si>
  <si>
    <t>AVAILFC</t>
  </si>
  <si>
    <t>Mangalam Worldwide Ltd</t>
  </si>
  <si>
    <t>MWL</t>
  </si>
  <si>
    <t>Shri Keshav Cements and Infra Ltd</t>
  </si>
  <si>
    <t>SKCIL</t>
  </si>
  <si>
    <t>NDL Ventures Ltd</t>
  </si>
  <si>
    <t>NDLVENTURE</t>
  </si>
  <si>
    <t>Amal Ltd</t>
  </si>
  <si>
    <t>AMAL</t>
  </si>
  <si>
    <t>Felix Industries Ltd</t>
  </si>
  <si>
    <t>FELIX</t>
  </si>
  <si>
    <t>KPT Industries Ltd</t>
  </si>
  <si>
    <t>KPT</t>
  </si>
  <si>
    <t>Vishwaraj Sugar Industries Ltd</t>
  </si>
  <si>
    <t>VISHWARAJ</t>
  </si>
  <si>
    <t>KCK Industries Ltd</t>
  </si>
  <si>
    <t>KCK</t>
  </si>
  <si>
    <t>Aelea Commodities Ltd</t>
  </si>
  <si>
    <t>ACLD</t>
  </si>
  <si>
    <t>Naga Dhunseri Group Ltd</t>
  </si>
  <si>
    <t>NDGL</t>
  </si>
  <si>
    <t>Kings Infra Ventures Ltd</t>
  </si>
  <si>
    <t>KINGSINFR</t>
  </si>
  <si>
    <t>Sundaram Brake Linings Ltd</t>
  </si>
  <si>
    <t>SUNDRMBRAK</t>
  </si>
  <si>
    <t>Winsol Engineers Ltd</t>
  </si>
  <si>
    <t>WINSOL</t>
  </si>
  <si>
    <t>Quint Digital Ltd</t>
  </si>
  <si>
    <t>QUINT</t>
  </si>
  <si>
    <t>Broadcasting</t>
  </si>
  <si>
    <t>Brooks Laboratories Ltd</t>
  </si>
  <si>
    <t>BROOKS</t>
  </si>
  <si>
    <t>Sahyadri Industries Ltd</t>
  </si>
  <si>
    <t>SAHYADRI</t>
  </si>
  <si>
    <t>Building Products - Others</t>
  </si>
  <si>
    <t>Chemtech Industrial Valves Ltd</t>
  </si>
  <si>
    <t>CHEMTECH</t>
  </si>
  <si>
    <t>Rudrabhishek Enterprises Ltd</t>
  </si>
  <si>
    <t>REPL</t>
  </si>
  <si>
    <t>Shish Industries Ltd</t>
  </si>
  <si>
    <t>SHISHIND</t>
  </si>
  <si>
    <t>Innovators Facade Systems Ltd</t>
  </si>
  <si>
    <t>INNOVATORS</t>
  </si>
  <si>
    <t>Global Education Ltd</t>
  </si>
  <si>
    <t>GLOBAL</t>
  </si>
  <si>
    <t>Refex Renewables &amp; Infrastructure Ltd</t>
  </si>
  <si>
    <t>REFEXRENEW</t>
  </si>
  <si>
    <t>Prithvi Exchange (India) Ltd</t>
  </si>
  <si>
    <t>PRITHVIEXCH</t>
  </si>
  <si>
    <t>Milkfood Ltd</t>
  </si>
  <si>
    <t>MLKFOOD</t>
  </si>
  <si>
    <t>Sicagen India Ltd</t>
  </si>
  <si>
    <t>SICAGEN</t>
  </si>
  <si>
    <t>Nippon India ETF Nifty Midcap 150</t>
  </si>
  <si>
    <t>MID150BEES</t>
  </si>
  <si>
    <t>Panasonic Energy India Co Ltd</t>
  </si>
  <si>
    <t>PANAENERG</t>
  </si>
  <si>
    <t>TBI Corn Ltd</t>
  </si>
  <si>
    <t>TBI</t>
  </si>
  <si>
    <t>Plaza Wires Ltd</t>
  </si>
  <si>
    <t>PLAZACABLE</t>
  </si>
  <si>
    <t>Rama Phosphates Ltd</t>
  </si>
  <si>
    <t>RAMAPHO</t>
  </si>
  <si>
    <t>Shree Vasu Logistics Ltd</t>
  </si>
  <si>
    <t>SVLL</t>
  </si>
  <si>
    <t>Parin Furniture Ltd</t>
  </si>
  <si>
    <t>PARIN</t>
  </si>
  <si>
    <t>Rane Engine Valve Ltd</t>
  </si>
  <si>
    <t>RANEENGINE</t>
  </si>
  <si>
    <t>Systango Technologies Ltd</t>
  </si>
  <si>
    <t>SYSTANGO</t>
  </si>
  <si>
    <t>StarlinePS Enterprises Ltd</t>
  </si>
  <si>
    <t>STARLENT</t>
  </si>
  <si>
    <t>Vintron Informatics Ltd</t>
  </si>
  <si>
    <t>VINTRON</t>
  </si>
  <si>
    <t>Shree Rama Multi-Tech Ltd</t>
  </si>
  <si>
    <t>SHREERAMA</t>
  </si>
  <si>
    <t>SKP Bearing Industries Ltd</t>
  </si>
  <si>
    <t>SKP</t>
  </si>
  <si>
    <t>Lehar Footwears Ltd</t>
  </si>
  <si>
    <t>LEHAR</t>
  </si>
  <si>
    <t>Vadilal Enterprises Ltd</t>
  </si>
  <si>
    <t>VADILENT</t>
  </si>
  <si>
    <t>Rajeshwari Cans Ltd</t>
  </si>
  <si>
    <t>RCAN</t>
  </si>
  <si>
    <t>Metal, Glass &amp; Plastic Containers</t>
  </si>
  <si>
    <t>Welspun Investments and Commercials Ltd</t>
  </si>
  <si>
    <t>WELINV</t>
  </si>
  <si>
    <t>Avonmore Capital &amp; Management Services Ltd</t>
  </si>
  <si>
    <t>AVONMORE</t>
  </si>
  <si>
    <t>IL&amp;FS Investment Managers Ltd</t>
  </si>
  <si>
    <t>IVC</t>
  </si>
  <si>
    <t>Shraddha Prime Projects Ltd</t>
  </si>
  <si>
    <t>SHRADDHA</t>
  </si>
  <si>
    <t>Nureca Ltd</t>
  </si>
  <si>
    <t>NURECA</t>
  </si>
  <si>
    <t>Remedium Lifecare Ltd</t>
  </si>
  <si>
    <t>REMLIFE</t>
  </si>
  <si>
    <t>BGR Energy Systems Ltd</t>
  </si>
  <si>
    <t>BGRENERGY</t>
  </si>
  <si>
    <t>Keltech Energies Ltd</t>
  </si>
  <si>
    <t>KELENRG</t>
  </si>
  <si>
    <t>MK Exim (India) Ltd</t>
  </si>
  <si>
    <t>MKEXIM</t>
  </si>
  <si>
    <t>K M Sugar Mills Ltd</t>
  </si>
  <si>
    <t>KMSUGAR</t>
  </si>
  <si>
    <t>Byke Hospitality Ltd</t>
  </si>
  <si>
    <t>BYKE</t>
  </si>
  <si>
    <t>Visa Steel Ltd</t>
  </si>
  <si>
    <t>VISASTEEL</t>
  </si>
  <si>
    <t>India Finsec Ltd</t>
  </si>
  <si>
    <t>IFINSEC</t>
  </si>
  <si>
    <t>Mahindra EPC Irrigation Ltd</t>
  </si>
  <si>
    <t>MAHEPC</t>
  </si>
  <si>
    <t>Graviss Hospitality Ltd</t>
  </si>
  <si>
    <t>GRAVISSHO</t>
  </si>
  <si>
    <t>Shyam Century Ferrous Ltd</t>
  </si>
  <si>
    <t>SHYAMCENT</t>
  </si>
  <si>
    <t>Goyal Salt Ltd</t>
  </si>
  <si>
    <t>GOYALSALT</t>
  </si>
  <si>
    <t>Trident Lifeline Ltd</t>
  </si>
  <si>
    <t>TLL</t>
  </si>
  <si>
    <t>Competent Automobiles Company Ltd</t>
  </si>
  <si>
    <t>COMPEAU</t>
  </si>
  <si>
    <t>Shreyans Industries Ltd</t>
  </si>
  <si>
    <t>SHREYANIND</t>
  </si>
  <si>
    <t>Star Housing Finance Ltd</t>
  </si>
  <si>
    <t>STARHFL</t>
  </si>
  <si>
    <t>Commercial &amp; Residential Mortgage Finance</t>
  </si>
  <si>
    <t>A-1 Acid Ltd</t>
  </si>
  <si>
    <t>AAL</t>
  </si>
  <si>
    <t>Uday Jewellery Industries Ltd</t>
  </si>
  <si>
    <t>UDAYJEW</t>
  </si>
  <si>
    <t>Indian Emulsifiers Ltd</t>
  </si>
  <si>
    <t>IEML</t>
  </si>
  <si>
    <t>Kerala Ayurveda Ltd</t>
  </si>
  <si>
    <t>KERALAYUR</t>
  </si>
  <si>
    <t>Vaarad Ventures Ltd</t>
  </si>
  <si>
    <t>VAARAD</t>
  </si>
  <si>
    <t>Aditya BSL Gold ETF</t>
  </si>
  <si>
    <t>BSLGOLDETF</t>
  </si>
  <si>
    <t>Trucap Finance Ltd</t>
  </si>
  <si>
    <t>TRU</t>
  </si>
  <si>
    <t>Murudeshwar Ceramics Ltd</t>
  </si>
  <si>
    <t>MURUDCERA</t>
  </si>
  <si>
    <t>ResGen Ltd</t>
  </si>
  <si>
    <t>RESGEN</t>
  </si>
  <si>
    <t>Coal &amp; Consumable Fuels</t>
  </si>
  <si>
    <t>Nitin Castings Ltd</t>
  </si>
  <si>
    <t>NITINCAST</t>
  </si>
  <si>
    <t>Metals - Iron</t>
  </si>
  <si>
    <t>Fredun Pharmaceuticals Ltd</t>
  </si>
  <si>
    <t>FREDUN</t>
  </si>
  <si>
    <t>ITCONS e-Solutions Ltd</t>
  </si>
  <si>
    <t>ITCONS</t>
  </si>
  <si>
    <t>Human Resource &amp; Employment Services</t>
  </si>
  <si>
    <t>Scan Steels Ltd</t>
  </si>
  <si>
    <t>SCANSTL</t>
  </si>
  <si>
    <t>RNFI Services Ltd</t>
  </si>
  <si>
    <t>RNFI</t>
  </si>
  <si>
    <t>Droneacharya Aerial Innovations Ltd</t>
  </si>
  <si>
    <t>DRONACHRYA</t>
  </si>
  <si>
    <t>Research &amp; Consulting Services</t>
  </si>
  <si>
    <t>Purv Flexipack Ltd</t>
  </si>
  <si>
    <t>PURVFLEXI</t>
  </si>
  <si>
    <t>Surani Steel Tubes Ltd</t>
  </si>
  <si>
    <t>SURANI</t>
  </si>
  <si>
    <t>Star Paper Mills Ltd</t>
  </si>
  <si>
    <t>STARPAPER</t>
  </si>
  <si>
    <t>Pil Italica Lifestyle Ltd</t>
  </si>
  <si>
    <t>PILITA</t>
  </si>
  <si>
    <t>Mini Diamonds (India) Ltd</t>
  </si>
  <si>
    <t>MINID</t>
  </si>
  <si>
    <t>Rockingdeals Circular Economy Ltd</t>
  </si>
  <si>
    <t>ROCKINGDCE</t>
  </si>
  <si>
    <t>Trigyn Technologies Ltd</t>
  </si>
  <si>
    <t>TRIGYN</t>
  </si>
  <si>
    <t>Asian Hotels (North) Ltd</t>
  </si>
  <si>
    <t>ASIANHOTNR</t>
  </si>
  <si>
    <t>Ajanta Soya Ltd</t>
  </si>
  <si>
    <t>AJANTSOY</t>
  </si>
  <si>
    <t>Aries Agro Ltd (CN)</t>
  </si>
  <si>
    <t>ARIES</t>
  </si>
  <si>
    <t>Multibase India Ltd</t>
  </si>
  <si>
    <t>MULTIBASE</t>
  </si>
  <si>
    <t>Country Club Hospitality &amp; Holidays Ltd</t>
  </si>
  <si>
    <t>CCHHL</t>
  </si>
  <si>
    <t>South West Pinnacle Exploration Ltd</t>
  </si>
  <si>
    <t>SOUTHWEST</t>
  </si>
  <si>
    <t>Coastal Corporation Ltd</t>
  </si>
  <si>
    <t>COASTCORP</t>
  </si>
  <si>
    <t>Vijay Solvex Ltd</t>
  </si>
  <si>
    <t>VIJSOLX</t>
  </si>
  <si>
    <t>Sunita Tools Ltd</t>
  </si>
  <si>
    <t>SUNITATOOL</t>
  </si>
  <si>
    <t>Goldkart Jewels Ltd</t>
  </si>
  <si>
    <t>GOLDKART</t>
  </si>
  <si>
    <t>Phoenix Township Ltd</t>
  </si>
  <si>
    <t>PHOENIXTN</t>
  </si>
  <si>
    <t>M K Proteins Ltd</t>
  </si>
  <si>
    <t>MKPL</t>
  </si>
  <si>
    <t>Madhuveer Com 18 Network Ltd</t>
  </si>
  <si>
    <t>MADHUVEER</t>
  </si>
  <si>
    <t>Panasonic Carbon India Co Ltd</t>
  </si>
  <si>
    <t>PANCARBON</t>
  </si>
  <si>
    <t>Robust Hotels Ltd</t>
  </si>
  <si>
    <t>RHL</t>
  </si>
  <si>
    <t>Supreme Holdings &amp; Hospitality (India) Ltd</t>
  </si>
  <si>
    <t>SUPREME</t>
  </si>
  <si>
    <t>Gourmet Gateway India Ltd</t>
  </si>
  <si>
    <t>GOURMET</t>
  </si>
  <si>
    <t>Restaurants</t>
  </si>
  <si>
    <t>Magna Electro Castings Ltd</t>
  </si>
  <si>
    <t>MAGNAELQ</t>
  </si>
  <si>
    <t>Virinchi Ltd</t>
  </si>
  <si>
    <t>VIRINCHI</t>
  </si>
  <si>
    <t>Rana Sugars Ltd</t>
  </si>
  <si>
    <t>RANASUG</t>
  </si>
  <si>
    <t>Modi Rubber Ltd</t>
  </si>
  <si>
    <t>MODIRUBBER</t>
  </si>
  <si>
    <t>Sanjivani Paranteral Ltd</t>
  </si>
  <si>
    <t>SANJIVIN</t>
  </si>
  <si>
    <t>Karnika Industries Ltd</t>
  </si>
  <si>
    <t>KARNIKA</t>
  </si>
  <si>
    <t>Newjaisa Technologies Ltd</t>
  </si>
  <si>
    <t>NEWJAISA</t>
  </si>
  <si>
    <t>Purple Finance Ltd</t>
  </si>
  <si>
    <t>PURPLEFIN</t>
  </si>
  <si>
    <t>Sayaji Hotels (Indore) Ltd</t>
  </si>
  <si>
    <t>SHILINDORE</t>
  </si>
  <si>
    <t>Positron Energy Ltd</t>
  </si>
  <si>
    <t>POSITRON</t>
  </si>
  <si>
    <t>Pune E - Stock Broking Ltd</t>
  </si>
  <si>
    <t>PESB</t>
  </si>
  <si>
    <t>Aion-Tech Solutions Ltd</t>
  </si>
  <si>
    <t>GOLDTECH</t>
  </si>
  <si>
    <t>Ruchi Infrastructure Ltd</t>
  </si>
  <si>
    <t>RUCHINFRA</t>
  </si>
  <si>
    <t>Bhagyanagar India Ltd</t>
  </si>
  <si>
    <t>BHAGYANGR</t>
  </si>
  <si>
    <t>Surana Telecom and Power Ltd</t>
  </si>
  <si>
    <t>SURANAT&amp;P</t>
  </si>
  <si>
    <t>Zodiac Clothing Company Ltd</t>
  </si>
  <si>
    <t>ZODIACLOTH</t>
  </si>
  <si>
    <t>Crayons Advertising Ltd</t>
  </si>
  <si>
    <t>CRAYONS</t>
  </si>
  <si>
    <t>Variman Global Enterprises Ltd</t>
  </si>
  <si>
    <t>VARIMAN</t>
  </si>
  <si>
    <t>Technology Distributors</t>
  </si>
  <si>
    <t>Cosmo Ferrites Ltd</t>
  </si>
  <si>
    <t>COSMOFE</t>
  </si>
  <si>
    <t>DEV Information Technology Ltd</t>
  </si>
  <si>
    <t>DEVIT</t>
  </si>
  <si>
    <t>B-Right RealEstate Ltd</t>
  </si>
  <si>
    <t>BRRL</t>
  </si>
  <si>
    <t>A2z Infra Engineering Ltd</t>
  </si>
  <si>
    <t>A2ZINFRA</t>
  </si>
  <si>
    <t>Tirupati Forge Ltd</t>
  </si>
  <si>
    <t>TIRUPATIFL</t>
  </si>
  <si>
    <t>Coral Laboratories Ltd</t>
  </si>
  <si>
    <t>CORALAB</t>
  </si>
  <si>
    <t>Udayshivakumar Infra Ltd</t>
  </si>
  <si>
    <t>USK</t>
  </si>
  <si>
    <t>Talbros Engineering Ltd</t>
  </si>
  <si>
    <t>TALBROSENG</t>
  </si>
  <si>
    <t>Apollo Finvest (India) Ltd</t>
  </si>
  <si>
    <t>APOLLOFI</t>
  </si>
  <si>
    <t>Megastar Foods Ltd</t>
  </si>
  <si>
    <t>MEGASTAR</t>
  </si>
  <si>
    <t>Ducon Infratechnologies Ltd</t>
  </si>
  <si>
    <t>DUCON</t>
  </si>
  <si>
    <t>Indian Toners &amp; Developers Ltd</t>
  </si>
  <si>
    <t>INDTONER</t>
  </si>
  <si>
    <t>Smartlink Holdings Ltd</t>
  </si>
  <si>
    <t>SMARTLINK</t>
  </si>
  <si>
    <t>Mahamaya Steel Industries Ltd</t>
  </si>
  <si>
    <t>MAHASTEEL</t>
  </si>
  <si>
    <t>Kanoria Energy &amp; Infrastructure Limited</t>
  </si>
  <si>
    <t>KEIL</t>
  </si>
  <si>
    <t>Praxis Home Retail Ltd</t>
  </si>
  <si>
    <t>PRAXIS</t>
  </si>
  <si>
    <t>Bambino Agro Industries Ltd</t>
  </si>
  <si>
    <t>BAMBINO</t>
  </si>
  <si>
    <t>Axis Gold ETF</t>
  </si>
  <si>
    <t>AXISGOLD</t>
  </si>
  <si>
    <t>Intense Technologies Ltd</t>
  </si>
  <si>
    <t>INTENTECH</t>
  </si>
  <si>
    <t>Lancor Holdings Ltd</t>
  </si>
  <si>
    <t>LANCORHOL</t>
  </si>
  <si>
    <t>Paragon Fine &amp; Speciality Chemical Ltd</t>
  </si>
  <si>
    <t>PARAGON</t>
  </si>
  <si>
    <t>Inflame Appliances Ltd</t>
  </si>
  <si>
    <t>INFLAME</t>
  </si>
  <si>
    <t>Hindustan Organic Chemicals Ltd</t>
  </si>
  <si>
    <t>HOCL</t>
  </si>
  <si>
    <t>Fluidomat Ltd</t>
  </si>
  <si>
    <t>FLUIDOM</t>
  </si>
  <si>
    <t>Maral Overseas Ltd</t>
  </si>
  <si>
    <t>MARALOVER</t>
  </si>
  <si>
    <t>Chemcrux Enterprises Ltd</t>
  </si>
  <si>
    <t>CHEMCRUX</t>
  </si>
  <si>
    <t>United Polyfab Gujarat Ltd</t>
  </si>
  <si>
    <t>UNITEDPOLY</t>
  </si>
  <si>
    <t>Shri Venkatesh Refineries Ltd</t>
  </si>
  <si>
    <t>SVRL</t>
  </si>
  <si>
    <t>K2 Infragen Ltd</t>
  </si>
  <si>
    <t>K2INFRA</t>
  </si>
  <si>
    <t>Innomet Advanced Materials Ltd</t>
  </si>
  <si>
    <t>INNOMET</t>
  </si>
  <si>
    <t>Aurangabad Distillery Ltd</t>
  </si>
  <si>
    <t>AURDIS</t>
  </si>
  <si>
    <t>Magnum Ventures Ltd</t>
  </si>
  <si>
    <t>MAGNUM</t>
  </si>
  <si>
    <t>Vipul Organics Ltd</t>
  </si>
  <si>
    <t>VIPULORG</t>
  </si>
  <si>
    <t>Shah Metacorp Ltd</t>
  </si>
  <si>
    <t>SHAH</t>
  </si>
  <si>
    <t>Panchsheel Organics Ltd</t>
  </si>
  <si>
    <t>PANCHSHEEL</t>
  </si>
  <si>
    <t>Veer Global Infraconstruction Ltd</t>
  </si>
  <si>
    <t>VGIL</t>
  </si>
  <si>
    <t>Maagh Advertising and Marketing Services Ltd</t>
  </si>
  <si>
    <t>MAAGHADV</t>
  </si>
  <si>
    <t>Nirman Agri Genetics Ltd</t>
  </si>
  <si>
    <t>NIRMAN</t>
  </si>
  <si>
    <t>International Combustion (India) Ltd</t>
  </si>
  <si>
    <t>INTLCOMBQ</t>
  </si>
  <si>
    <t>SBEC Sugar Ltd</t>
  </si>
  <si>
    <t>SBECSUG</t>
  </si>
  <si>
    <t>DRC Systems India Ltd</t>
  </si>
  <si>
    <t>DRCSYSTEMS</t>
  </si>
  <si>
    <t>CWD Limited</t>
  </si>
  <si>
    <t>CWD</t>
  </si>
  <si>
    <t>Consumer Electronics</t>
  </si>
  <si>
    <t>Sonam Ltd</t>
  </si>
  <si>
    <t>SONAMLTD</t>
  </si>
  <si>
    <t>Bemco Hydraulics Ltd</t>
  </si>
  <si>
    <t>BEMHY</t>
  </si>
  <si>
    <t>Indowind Energy Ltd</t>
  </si>
  <si>
    <t>INDOWIND</t>
  </si>
  <si>
    <t>Premier Roadlines Ltd</t>
  </si>
  <si>
    <t>PRLIND</t>
  </si>
  <si>
    <t>Noida Toll Bridge Company Ltd</t>
  </si>
  <si>
    <t>NOIDATOLL</t>
  </si>
  <si>
    <t>Leading Leasing Finance and Investment Company Ltd</t>
  </si>
  <si>
    <t>LLFICL</t>
  </si>
  <si>
    <t>Vuenow Infratech Ltd</t>
  </si>
  <si>
    <t>VUENOW</t>
  </si>
  <si>
    <t>Pelatro Ltd</t>
  </si>
  <si>
    <t>PELATRO</t>
  </si>
  <si>
    <t>Kanchi Karpooram Ltd</t>
  </si>
  <si>
    <t>KANCHI</t>
  </si>
  <si>
    <t>Alufluoride Ltd</t>
  </si>
  <si>
    <t>ALUFLUOR</t>
  </si>
  <si>
    <t>Duroply Industries Ltd</t>
  </si>
  <si>
    <t>DUROPLY</t>
  </si>
  <si>
    <t>Waterbase Ltd</t>
  </si>
  <si>
    <t>WATERBASE</t>
  </si>
  <si>
    <t>Osel Devices Ltd</t>
  </si>
  <si>
    <t>OSELDEVICE</t>
  </si>
  <si>
    <t>Gretex Industries Ltd</t>
  </si>
  <si>
    <t>GRETEX</t>
  </si>
  <si>
    <t>RRIL Ltd</t>
  </si>
  <si>
    <t>RRIL</t>
  </si>
  <si>
    <t>Tips Films Ltd</t>
  </si>
  <si>
    <t>TIPSFILMS</t>
  </si>
  <si>
    <t>Natural Capsules Ltd</t>
  </si>
  <si>
    <t>NATCAPSUQ</t>
  </si>
  <si>
    <t>Shradha Infraprojects Ltd</t>
  </si>
  <si>
    <t>SHRADHA</t>
  </si>
  <si>
    <t>Capital Trade Links Ltd</t>
  </si>
  <si>
    <t>CTL</t>
  </si>
  <si>
    <t>Paul Merchants Ltd</t>
  </si>
  <si>
    <t>PML</t>
  </si>
  <si>
    <t>KBC Global Ltd</t>
  </si>
  <si>
    <t>KBCGLOBAL</t>
  </si>
  <si>
    <t>Axis Nifty AAA Bond Plus SDL Apr 2026 50:50 ETF</t>
  </si>
  <si>
    <t>AXISBPSETF</t>
  </si>
  <si>
    <t>Lords Chloro Alkali Ltd</t>
  </si>
  <si>
    <t>LORDSCHLO</t>
  </si>
  <si>
    <t>Par Drugs and Chemicals Ltd</t>
  </si>
  <si>
    <t>PAR</t>
  </si>
  <si>
    <t>Refractory Shapes Ltd</t>
  </si>
  <si>
    <t>REFRACTORY</t>
  </si>
  <si>
    <t>Shree Rama Newsprint Ltd</t>
  </si>
  <si>
    <t>RAMANEWS</t>
  </si>
  <si>
    <t>P.E. Analytics Ltd</t>
  </si>
  <si>
    <t>PROPEQUITY</t>
  </si>
  <si>
    <t>Neelamalai Agro Industries Ltd</t>
  </si>
  <si>
    <t>NEAGI</t>
  </si>
  <si>
    <t>V R Infraspace Ltd</t>
  </si>
  <si>
    <t>VR</t>
  </si>
  <si>
    <t>Zee Learn Ltd</t>
  </si>
  <si>
    <t>ZEELEARN</t>
  </si>
  <si>
    <t>VTM Ltd</t>
  </si>
  <si>
    <t>VTMLTD</t>
  </si>
  <si>
    <t>Goldstar Power Ltd</t>
  </si>
  <si>
    <t>GOLDSTAR</t>
  </si>
  <si>
    <t>Bhilwara Technical Textiles Ltd</t>
  </si>
  <si>
    <t>BTTL</t>
  </si>
  <si>
    <t>Alacrity Securities Ltd</t>
  </si>
  <si>
    <t>ALSL</t>
  </si>
  <si>
    <t>Navkar Urbanstructure Ltd</t>
  </si>
  <si>
    <t>NAVKAR</t>
  </si>
  <si>
    <t>Stratmont Industries Ltd</t>
  </si>
  <si>
    <t>STRATMONT</t>
  </si>
  <si>
    <t>Rajnandini Metal Ltd</t>
  </si>
  <si>
    <t>RAJMET</t>
  </si>
  <si>
    <t>GP Eco Solutions India Ltd</t>
  </si>
  <si>
    <t>GPECO</t>
  </si>
  <si>
    <t>Bimetal Bearings Ltd</t>
  </si>
  <si>
    <t>BIMETAL</t>
  </si>
  <si>
    <t>Shukra Pharmaceuticals Ltd</t>
  </si>
  <si>
    <t>SHUKRAPHAR</t>
  </si>
  <si>
    <t>Mercantile Ventures Ltd</t>
  </si>
  <si>
    <t>MERCANTILE</t>
  </si>
  <si>
    <t>Prime Fresh Ltd</t>
  </si>
  <si>
    <t>PRIMEFRESH</t>
  </si>
  <si>
    <t>LOYAL EQUIPMENTS Ltd</t>
  </si>
  <si>
    <t>LOYAL</t>
  </si>
  <si>
    <t>Thomas Scott (India) Ltd</t>
  </si>
  <si>
    <t>THOMASCOTT</t>
  </si>
  <si>
    <t>E Factor Experiences Ltd</t>
  </si>
  <si>
    <t>EFACTOR</t>
  </si>
  <si>
    <t>PPAP Automotive Ltd</t>
  </si>
  <si>
    <t>PPAP</t>
  </si>
  <si>
    <t>Kay Cee Energy &amp; Infra Ltd</t>
  </si>
  <si>
    <t>KCEIL</t>
  </si>
  <si>
    <t>Mirae Asset Nifty 50 ETF</t>
  </si>
  <si>
    <t>NIFTYETF</t>
  </si>
  <si>
    <t>Captain Technocast Ltd</t>
  </si>
  <si>
    <t>CTCL</t>
  </si>
  <si>
    <t>Rajnish Wellness Ltd</t>
  </si>
  <si>
    <t>RAJNISH</t>
  </si>
  <si>
    <t>Jeyyam Global Foods Ltd</t>
  </si>
  <si>
    <t>JEYYAM</t>
  </si>
  <si>
    <t>RDB Rasayans Ltd</t>
  </si>
  <si>
    <t>RDBRL</t>
  </si>
  <si>
    <t>Arham Technologies Ltd</t>
  </si>
  <si>
    <t>ARHAM</t>
  </si>
  <si>
    <t>Prime Industries Ltd</t>
  </si>
  <si>
    <t>PRIMIND</t>
  </si>
  <si>
    <t>Jay Ushin Ltd</t>
  </si>
  <si>
    <t>JAYUSH</t>
  </si>
  <si>
    <t>Northern Spirits Ltd</t>
  </si>
  <si>
    <t>NSL</t>
  </si>
  <si>
    <t>McLeod Russel India Ltd</t>
  </si>
  <si>
    <t>MCLEODRUSS</t>
  </si>
  <si>
    <t>VETO Switch Gears And Cables Ltd</t>
  </si>
  <si>
    <t>VETO</t>
  </si>
  <si>
    <t>Rajshree Polypack Ltd</t>
  </si>
  <si>
    <t>RPPL</t>
  </si>
  <si>
    <t>RKEC Projects Ltd</t>
  </si>
  <si>
    <t>RKEC</t>
  </si>
  <si>
    <t>ABM Knowledgeware Ltd</t>
  </si>
  <si>
    <t>ABMKNO</t>
  </si>
  <si>
    <t>S V Global Mill Ltd</t>
  </si>
  <si>
    <t>SVGLOBAL</t>
  </si>
  <si>
    <t>North Eastern Carrying Corporation Ltd</t>
  </si>
  <si>
    <t>NECCLTD</t>
  </si>
  <si>
    <t>IP Rings Ltd</t>
  </si>
  <si>
    <t>IPRINGLTD</t>
  </si>
  <si>
    <t>Chaman Metallics Ltd</t>
  </si>
  <si>
    <t>CMNL</t>
  </si>
  <si>
    <t>Digikore Studios Ltd</t>
  </si>
  <si>
    <t>DIGIKORE</t>
  </si>
  <si>
    <t>Aayush Art and Bullion Ltd</t>
  </si>
  <si>
    <t>AAYUSHBULL</t>
  </si>
  <si>
    <t>Aaron Industries Ltd</t>
  </si>
  <si>
    <t>AARON</t>
  </si>
  <si>
    <t>Maxposure Ltd</t>
  </si>
  <si>
    <t>MAXPOSURE</t>
  </si>
  <si>
    <t>Halder Venture Ltd</t>
  </si>
  <si>
    <t>HALDER</t>
  </si>
  <si>
    <t>Indian Phosphate Ltd</t>
  </si>
  <si>
    <t>IPHL</t>
  </si>
  <si>
    <t>Cords Cable Industries Ltd</t>
  </si>
  <si>
    <t>CORDSCABLE</t>
  </si>
  <si>
    <t>Spectrum Talent Management Ltd</t>
  </si>
  <si>
    <t>SPECTSTM</t>
  </si>
  <si>
    <t>Hindusthan National Glass And Industries Ltd</t>
  </si>
  <si>
    <t>HINDNATGLS</t>
  </si>
  <si>
    <t>Upsurge Investment and Finance Ltd</t>
  </si>
  <si>
    <t>UPSURGE</t>
  </si>
  <si>
    <t>Akanksha Power and Infrastructure Ltd</t>
  </si>
  <si>
    <t>AKANKSHA</t>
  </si>
  <si>
    <t>Take Solutions Ltd</t>
  </si>
  <si>
    <t>TAKE</t>
  </si>
  <si>
    <t>Seacoast Shipping Services Ltd</t>
  </si>
  <si>
    <t>SEACOAST</t>
  </si>
  <si>
    <t>Niraj Cement Structurals Ltd</t>
  </si>
  <si>
    <t>NIRAJ</t>
  </si>
  <si>
    <t>Sadhav Shipping Ltd</t>
  </si>
  <si>
    <t>SADHAV</t>
  </si>
  <si>
    <t>Chatha Foods Ltd</t>
  </si>
  <si>
    <t>CHATHA</t>
  </si>
  <si>
    <t>Delphi World Money Ltd</t>
  </si>
  <si>
    <t>DELPHIFX</t>
  </si>
  <si>
    <t>Dhunseri Tea &amp; Industries Ltd</t>
  </si>
  <si>
    <t>DTIL</t>
  </si>
  <si>
    <t>Power and Instrumentation (Gujarat) Ltd</t>
  </si>
  <si>
    <t>PIGL</t>
  </si>
  <si>
    <t>Konstelec Engineers Ltd</t>
  </si>
  <si>
    <t>KONSTELEC</t>
  </si>
  <si>
    <t>Infollion Research Services Ltd</t>
  </si>
  <si>
    <t>INFOLLION</t>
  </si>
  <si>
    <t>Mangalam Seeds Ltd</t>
  </si>
  <si>
    <t>MSL</t>
  </si>
  <si>
    <t>Flexituff Ventures International Ltd</t>
  </si>
  <si>
    <t>FLEXITUFF</t>
  </si>
  <si>
    <t>Swastika Investmart Ltd</t>
  </si>
  <si>
    <t>SWASTIKA</t>
  </si>
  <si>
    <t>Jasch Gauging Technologies Ltd</t>
  </si>
  <si>
    <t>JGTL</t>
  </si>
  <si>
    <t>Starteck Finance Ltd</t>
  </si>
  <si>
    <t>STARTECK</t>
  </si>
  <si>
    <t>Alphageo (India) Ltd</t>
  </si>
  <si>
    <t>ALPHAGEO</t>
  </si>
  <si>
    <t>Rox Hi-Tech Ltd</t>
  </si>
  <si>
    <t>ROXHITECH</t>
  </si>
  <si>
    <t>Rts Power Corporation Ltd</t>
  </si>
  <si>
    <t>RTSPOWR</t>
  </si>
  <si>
    <t>Prajay Engineers Syndicate Ltd</t>
  </si>
  <si>
    <t>PRAENG</t>
  </si>
  <si>
    <t>Rajasthan Gases Ltd</t>
  </si>
  <si>
    <t>RAJGASES</t>
  </si>
  <si>
    <t>Oil &amp; Gas Storage &amp; Transportation</t>
  </si>
  <si>
    <t>JHS Svendgaard Laboratories Ltd</t>
  </si>
  <si>
    <t>JHS</t>
  </si>
  <si>
    <t>Surana Solar Ltd</t>
  </si>
  <si>
    <t>SURANASOL</t>
  </si>
  <si>
    <t>Mehai Technology Ltd</t>
  </si>
  <si>
    <t>MEHAI</t>
  </si>
  <si>
    <t>Tunwal E-Motors Ltd</t>
  </si>
  <si>
    <t>TUNWAL</t>
  </si>
  <si>
    <t>Aashka Hospitals Ltd</t>
  </si>
  <si>
    <t>AASHKA</t>
  </si>
  <si>
    <t>Health Care Facilities</t>
  </si>
  <si>
    <t>LKP Finance Ltd</t>
  </si>
  <si>
    <t>LKPFIN</t>
  </si>
  <si>
    <t>Mason Infratech Ltd</t>
  </si>
  <si>
    <t>MASON</t>
  </si>
  <si>
    <t>Compucom Software Ltd</t>
  </si>
  <si>
    <t>COMPUSOFT</t>
  </si>
  <si>
    <t>SAB Industries Ltd</t>
  </si>
  <si>
    <t>SAB</t>
  </si>
  <si>
    <t>Enser Communications Ltd</t>
  </si>
  <si>
    <t>ENSER</t>
  </si>
  <si>
    <t>India Gelatine &amp; Chemicals Ltd</t>
  </si>
  <si>
    <t>INDGELA</t>
  </si>
  <si>
    <t>Ginni Filaments Ltd</t>
  </si>
  <si>
    <t>GINNIFILA</t>
  </si>
  <si>
    <t>Commercial Syn Bags Ltd</t>
  </si>
  <si>
    <t>COMSYN</t>
  </si>
  <si>
    <t>Omax Autos Ltd</t>
  </si>
  <si>
    <t>OMAXAUTO</t>
  </si>
  <si>
    <t>Shree Osfm E-Mobility Ltd</t>
  </si>
  <si>
    <t>SHREEOSFM</t>
  </si>
  <si>
    <t>Likhami Consulting Ltd</t>
  </si>
  <si>
    <t>LIKHAMI</t>
  </si>
  <si>
    <t>Aeron Composite Ltd</t>
  </si>
  <si>
    <t>AERON</t>
  </si>
  <si>
    <t>Empower India Ltd</t>
  </si>
  <si>
    <t>EMPOWER</t>
  </si>
  <si>
    <t>Univastu India Ltd</t>
  </si>
  <si>
    <t>UNIVASTU</t>
  </si>
  <si>
    <t>Emmforce Autotech Ltd</t>
  </si>
  <si>
    <t>EMMFORCE</t>
  </si>
  <si>
    <t>Automotive Parts &amp; Equipment</t>
  </si>
  <si>
    <t>Crown Lifters Ltd</t>
  </si>
  <si>
    <t>CROWN</t>
  </si>
  <si>
    <t>Diksat Transworld Ltd</t>
  </si>
  <si>
    <t>DIKSAT</t>
  </si>
  <si>
    <t>Reliance Home Finance Ltd</t>
  </si>
  <si>
    <t>RHFL</t>
  </si>
  <si>
    <t>Oriental Carbon &amp; Chemicals Ltd</t>
  </si>
  <si>
    <t>OCCL</t>
  </si>
  <si>
    <t>NTC Industries Ltd</t>
  </si>
  <si>
    <t>NTCIND</t>
  </si>
  <si>
    <t>Sona Machinery Ltd</t>
  </si>
  <si>
    <t>SONAMAC</t>
  </si>
  <si>
    <t>Radix Industries (India) Ltd</t>
  </si>
  <si>
    <t>RADIXIND</t>
  </si>
  <si>
    <t>Kanpur Plastipack Ltd</t>
  </si>
  <si>
    <t>KANPRPLA</t>
  </si>
  <si>
    <t>Aksharchem (India) Ltd</t>
  </si>
  <si>
    <t>AKSHARCHEM</t>
  </si>
  <si>
    <t>DCG Cables &amp; Wires Ltd</t>
  </si>
  <si>
    <t>DCG</t>
  </si>
  <si>
    <t>PG Foils Ltd</t>
  </si>
  <si>
    <t>PGFOILQ</t>
  </si>
  <si>
    <t>Intrasoft Technologies Ltd</t>
  </si>
  <si>
    <t>ISFT</t>
  </si>
  <si>
    <t>Retail - Online</t>
  </si>
  <si>
    <t>Silicon Rental Solutions Ltd</t>
  </si>
  <si>
    <t>SRSOLTD</t>
  </si>
  <si>
    <t>Ashapuri Gold Ornament Ltd</t>
  </si>
  <si>
    <t>AGOL</t>
  </si>
  <si>
    <t>Arunjyoti Bio Ventures Ltd</t>
  </si>
  <si>
    <t>ABVL</t>
  </si>
  <si>
    <t>Hindcon Chemicals Ltd</t>
  </si>
  <si>
    <t>HINDCON</t>
  </si>
  <si>
    <t>Amba Enterprises Ltd</t>
  </si>
  <si>
    <t>AEL</t>
  </si>
  <si>
    <t>Shri Dinesh Mills Ltd</t>
  </si>
  <si>
    <t>SHRIDINE</t>
  </si>
  <si>
    <t>Supreme Infrastructure India Ltd</t>
  </si>
  <si>
    <t>SUPREMEINF</t>
  </si>
  <si>
    <t>JSL Industries Ltd</t>
  </si>
  <si>
    <t>JSLINDL</t>
  </si>
  <si>
    <t>Generic Engineering Construction and Projects Ltd</t>
  </si>
  <si>
    <t>GENCON</t>
  </si>
  <si>
    <t>Pacific Industries Ltd</t>
  </si>
  <si>
    <t>PACIFICI</t>
  </si>
  <si>
    <t>Raj Television Network Ltd</t>
  </si>
  <si>
    <t>RAJTV</t>
  </si>
  <si>
    <t>Espire Hospitality Ltd</t>
  </si>
  <si>
    <t>ESPIRE</t>
  </si>
  <si>
    <t>T T Ltd</t>
  </si>
  <si>
    <t>TTL</t>
  </si>
  <si>
    <t>Regis Industries Ltd</t>
  </si>
  <si>
    <t>REGIS</t>
  </si>
  <si>
    <t>Nitiraj Engineers Ltd</t>
  </si>
  <si>
    <t>NITIRAJ</t>
  </si>
  <si>
    <t>Digicontent Ltd</t>
  </si>
  <si>
    <t>DGCONTENT</t>
  </si>
  <si>
    <t>Super House Ltd</t>
  </si>
  <si>
    <t>SUPERHOUSE</t>
  </si>
  <si>
    <t>Mukta Arts Ltd</t>
  </si>
  <si>
    <t>MUKTAARTS</t>
  </si>
  <si>
    <t>Duncan Engineering Ltd</t>
  </si>
  <si>
    <t>DUNCANENG</t>
  </si>
  <si>
    <t>Indian Terrain Fashions Ltd</t>
  </si>
  <si>
    <t>INDTERRAIN</t>
  </si>
  <si>
    <t>Sarthak Metals Ltd</t>
  </si>
  <si>
    <t>SMLT</t>
  </si>
  <si>
    <t>Cochin Minerals and Rutile Ltd</t>
  </si>
  <si>
    <t>COCHINM</t>
  </si>
  <si>
    <t>On Door Concepts Ltd</t>
  </si>
  <si>
    <t>ONDOOR</t>
  </si>
  <si>
    <t>Emerald Finance Ltd</t>
  </si>
  <si>
    <t>EMERALD</t>
  </si>
  <si>
    <t>Unihealth Consultancy Ltd</t>
  </si>
  <si>
    <t>UNIHEALTH</t>
  </si>
  <si>
    <t>Dhruv Consultancy Services Ltd</t>
  </si>
  <si>
    <t>DHRUV</t>
  </si>
  <si>
    <t>Madhusudan Masala Ltd</t>
  </si>
  <si>
    <t>MADHUSUDAN</t>
  </si>
  <si>
    <t>Jaysynth Orgochem Ltd</t>
  </si>
  <si>
    <t>JAYSYNTH</t>
  </si>
  <si>
    <t>Maitreya Medicare Ltd</t>
  </si>
  <si>
    <t>MAITREYA</t>
  </si>
  <si>
    <t>ACE Software Exports Ltd</t>
  </si>
  <si>
    <t>ACESOFT</t>
  </si>
  <si>
    <t>Archidply Industries Ltd</t>
  </si>
  <si>
    <t>ARCHIDPLY</t>
  </si>
  <si>
    <t>Canarys Automations Ltd</t>
  </si>
  <si>
    <t>CANARYS</t>
  </si>
  <si>
    <t>Zeal Global Services Ltd</t>
  </si>
  <si>
    <t>ZEAL</t>
  </si>
  <si>
    <t>Inventure Growth &amp; Securities Ltd</t>
  </si>
  <si>
    <t>INVENTURE</t>
  </si>
  <si>
    <t>SAL Steel Ltd</t>
  </si>
  <si>
    <t>SALSTEEL</t>
  </si>
  <si>
    <t>Kaushalya Logistics Ltd</t>
  </si>
  <si>
    <t>KLL</t>
  </si>
  <si>
    <t>Ground Freight &amp; Logistics</t>
  </si>
  <si>
    <t>Metroglobal Ltd</t>
  </si>
  <si>
    <t>METROGLOBL</t>
  </si>
  <si>
    <t>Jullundur Motor Agency (Delhi) Ltd</t>
  </si>
  <si>
    <t>JMA</t>
  </si>
  <si>
    <t>Shiva Texyarn Ltd</t>
  </si>
  <si>
    <t>SHIVATEX</t>
  </si>
  <si>
    <t>Zenith Drugs Ltd</t>
  </si>
  <si>
    <t>ZENITHDRUG</t>
  </si>
  <si>
    <t>Lloyds Luxuries Ltd</t>
  </si>
  <si>
    <t>LLOYDS</t>
  </si>
  <si>
    <t>Kimia Biosciences Ltd</t>
  </si>
  <si>
    <t>KIMIABL</t>
  </si>
  <si>
    <t>Loyal Textile Mills Ltd</t>
  </si>
  <si>
    <t>LOYALTEX</t>
  </si>
  <si>
    <t>Gayatri Rubbers and Chemicals Ltd</t>
  </si>
  <si>
    <t>GRCL</t>
  </si>
  <si>
    <t>SBI Nifty Bank ETF</t>
  </si>
  <si>
    <t>SETFNIFBK</t>
  </si>
  <si>
    <t>Jhaveri Credits and Capital Ltd</t>
  </si>
  <si>
    <t>JHACC</t>
  </si>
  <si>
    <t>Rajshree Sugars &amp; Chemicals Ltd</t>
  </si>
  <si>
    <t>RAJSREESUG</t>
  </si>
  <si>
    <t>Asian Hotels (East) Ltd</t>
  </si>
  <si>
    <t>AHLEAST</t>
  </si>
  <si>
    <t>Emmbi Industries Ltd</t>
  </si>
  <si>
    <t>EMMBI</t>
  </si>
  <si>
    <t>Dolfin Rubbers Ltd</t>
  </si>
  <si>
    <t>DOLFIN</t>
  </si>
  <si>
    <t>LA Tim Metal &amp; Industries Ltd</t>
  </si>
  <si>
    <t>LATIMMETAL</t>
  </si>
  <si>
    <t>Standard Capital Markets Ltd</t>
  </si>
  <si>
    <t>STANCAP</t>
  </si>
  <si>
    <t>Maximus International Ltd</t>
  </si>
  <si>
    <t>MAXIMUS</t>
  </si>
  <si>
    <t>Aarnav Fashions Ltd</t>
  </si>
  <si>
    <t>AARNAV</t>
  </si>
  <si>
    <t>CIL Nova Petrochemicals Ltd</t>
  </si>
  <si>
    <t>CNOVAPETRO</t>
  </si>
  <si>
    <t>Aartech Solonics Ltd</t>
  </si>
  <si>
    <t>AARTECH</t>
  </si>
  <si>
    <t>Worth Peripherals Ltd</t>
  </si>
  <si>
    <t>Visco Trade Associates Ltd</t>
  </si>
  <si>
    <t>VISCO</t>
  </si>
  <si>
    <t>Maruti Infrastructure Ltd</t>
  </si>
  <si>
    <t>MAINFRA</t>
  </si>
  <si>
    <t>Indiabulls Enterprises Ltd</t>
  </si>
  <si>
    <t>IEL</t>
  </si>
  <si>
    <t>Vaishali Pharma Ltd</t>
  </si>
  <si>
    <t>VAISHALI</t>
  </si>
  <si>
    <t>CAPTAIN PIPES Ltd</t>
  </si>
  <si>
    <t>CAPPIPES</t>
  </si>
  <si>
    <t>B.A.G. Films and Media Ltd</t>
  </si>
  <si>
    <t>BAGFILMS</t>
  </si>
  <si>
    <t>ShreeOswal Seeds and Chemicals Ltd</t>
  </si>
  <si>
    <t>OSWALSEEDS</t>
  </si>
  <si>
    <t>ICICI Prudential Nifty 100 Low Vol 30 ETF</t>
  </si>
  <si>
    <t>LOWVOLIETF</t>
  </si>
  <si>
    <t>Tahmar Enterprises Ltd</t>
  </si>
  <si>
    <t>TAHMARENT</t>
  </si>
  <si>
    <t>Sayaji Hotels (Pune) Ltd</t>
  </si>
  <si>
    <t>SHPLPUNE</t>
  </si>
  <si>
    <t>Globus Power Generation Ltd</t>
  </si>
  <si>
    <t>GLOBUSCON</t>
  </si>
  <si>
    <t>Interiors &amp; More Ltd</t>
  </si>
  <si>
    <t>INM</t>
  </si>
  <si>
    <t>Aryaman Capital Markets Ltd</t>
  </si>
  <si>
    <t>ARYACAPM</t>
  </si>
  <si>
    <t>Sadbhav Infrastructure Projects Ltd</t>
  </si>
  <si>
    <t>SADBHIN</t>
  </si>
  <si>
    <t>Oil Country Tubular Ltd</t>
  </si>
  <si>
    <t>OILCOUNTUB</t>
  </si>
  <si>
    <t>Narmada Gelatines Ltd</t>
  </si>
  <si>
    <t>SHAWGELTIN</t>
  </si>
  <si>
    <t>Alpa Laboratories Ltd</t>
  </si>
  <si>
    <t>ALPA</t>
  </si>
  <si>
    <t>Srivari Spices and Foods Ltd</t>
  </si>
  <si>
    <t>SSFL</t>
  </si>
  <si>
    <t>S &amp; S Power Switchgear Ltd</t>
  </si>
  <si>
    <t>S&amp;SPOWER</t>
  </si>
  <si>
    <t>G M Polyplast Ltd</t>
  </si>
  <si>
    <t>GMPL</t>
  </si>
  <si>
    <t>Sharat Industries Ltd</t>
  </si>
  <si>
    <t>SHINDL</t>
  </si>
  <si>
    <t>Pmc Fincorp Ltd</t>
  </si>
  <si>
    <t>PMCFIN</t>
  </si>
  <si>
    <t>Envirotech Systems Ltd</t>
  </si>
  <si>
    <t>ENVIRO</t>
  </si>
  <si>
    <t>Star Delta Transformers Ltd</t>
  </si>
  <si>
    <t>STARDELTA</t>
  </si>
  <si>
    <t>LGB Forge Ltd</t>
  </si>
  <si>
    <t>LGBFORGE</t>
  </si>
  <si>
    <t>Mangal Credit and Fincorp Ltd</t>
  </si>
  <si>
    <t>MANCREDIT</t>
  </si>
  <si>
    <t>Capital Trust Ltd</t>
  </si>
  <si>
    <t>CAPTRUST</t>
  </si>
  <si>
    <t>Aspinwall and Company Ltd</t>
  </si>
  <si>
    <t>ASPINWALL</t>
  </si>
  <si>
    <t>Qualitek Labs Ltd</t>
  </si>
  <si>
    <t>QLL</t>
  </si>
  <si>
    <t>Umang Dairies Ltd</t>
  </si>
  <si>
    <t>UMANGDAIRY</t>
  </si>
  <si>
    <t>Hindustan Tin Works Ltd</t>
  </si>
  <si>
    <t>HINDTIN</t>
  </si>
  <si>
    <t>Regency Ceramics Ltd</t>
  </si>
  <si>
    <t>REGENCERAM</t>
  </si>
  <si>
    <t>Precision Electronics Ltd</t>
  </si>
  <si>
    <t>PRECISIO</t>
  </si>
  <si>
    <t>Caspian Corporate Services Ltd</t>
  </si>
  <si>
    <t>CASPIAN</t>
  </si>
  <si>
    <t>Equippp Social Impact Technologies Ltd</t>
  </si>
  <si>
    <t>EQUIPPP</t>
  </si>
  <si>
    <t xml:space="preserve"> IT Services &amp; Consulting</t>
  </si>
  <si>
    <t>Deccan Transcon Leasing Ltd</t>
  </si>
  <si>
    <t>DECCANTRAN</t>
  </si>
  <si>
    <t>Pritika Engineering Components Ltd</t>
  </si>
  <si>
    <t>PRITIKA</t>
  </si>
  <si>
    <t>Maha Rashtra Apex Corporation Ltd</t>
  </si>
  <si>
    <t>MAHAPEXLTD</t>
  </si>
  <si>
    <t>Pansari Developers Ltd</t>
  </si>
  <si>
    <t>PANSARI</t>
  </si>
  <si>
    <t>Anik Industries Ltd</t>
  </si>
  <si>
    <t>ANIKINDS</t>
  </si>
  <si>
    <t>HB Estate Developers Ltd</t>
  </si>
  <si>
    <t>HBESD</t>
  </si>
  <si>
    <t>Sera Investments &amp; Finance India Ltd</t>
  </si>
  <si>
    <t>SERA</t>
  </si>
  <si>
    <t>Sanmit Infra Ltd</t>
  </si>
  <si>
    <t>SANINFRA</t>
  </si>
  <si>
    <t>SAH Polymers Ltd</t>
  </si>
  <si>
    <t>SAH</t>
  </si>
  <si>
    <t>Simplex Castings Ltd</t>
  </si>
  <si>
    <t>SIMPLEXCAS</t>
  </si>
  <si>
    <t>Coral India Finance and Housing Ltd</t>
  </si>
  <si>
    <t>CORALFINAC</t>
  </si>
  <si>
    <t>Anlon Technology Solutions Ltd</t>
  </si>
  <si>
    <t>ANLON</t>
  </si>
  <si>
    <t>BSL Ltd</t>
  </si>
  <si>
    <t>BSL</t>
  </si>
  <si>
    <t>National Plastic Technologies Ltd</t>
  </si>
  <si>
    <t>NATPLASTI</t>
  </si>
  <si>
    <t>Ansal Properties and Infrastructure Ltd</t>
  </si>
  <si>
    <t>ANSALAPI</t>
  </si>
  <si>
    <t>Esprit Stones Ltd</t>
  </si>
  <si>
    <t>ESPRIT</t>
  </si>
  <si>
    <t>QMS Medical Allied Services Ltd</t>
  </si>
  <si>
    <t>QMSMEDI</t>
  </si>
  <si>
    <t>Yash Optics &amp; Lens Ltd</t>
  </si>
  <si>
    <t>YASHOPTICS</t>
  </si>
  <si>
    <t>Garnet International Ltd</t>
  </si>
  <si>
    <t>GARNETINT</t>
  </si>
  <si>
    <t>Texmo Pipes and Products Ltd</t>
  </si>
  <si>
    <t>TEXMOPIPES</t>
  </si>
  <si>
    <t>Denis Chem Lab Ltd</t>
  </si>
  <si>
    <t>DENISCHEM</t>
  </si>
  <si>
    <t>IVP Ltd</t>
  </si>
  <si>
    <t>IVP</t>
  </si>
  <si>
    <t>W H Brady &amp; Company Ltd</t>
  </si>
  <si>
    <t>WHBRADY</t>
  </si>
  <si>
    <t>Indian Wood Products Co Ltd</t>
  </si>
  <si>
    <t>IWP</t>
  </si>
  <si>
    <t>United Nilgiri Tea Estates Company Ltd</t>
  </si>
  <si>
    <t>UNITEDTEA</t>
  </si>
  <si>
    <t>Alphalogic Industries Ltd</t>
  </si>
  <si>
    <t>ALPHAIND</t>
  </si>
  <si>
    <t>Office Services &amp; Supplies</t>
  </si>
  <si>
    <t>delaPlex Ltd</t>
  </si>
  <si>
    <t>DELAPLEX</t>
  </si>
  <si>
    <t>Sharda Ispat Ltd</t>
  </si>
  <si>
    <t>SHRDAIS</t>
  </si>
  <si>
    <t>Kapston Services Ltd</t>
  </si>
  <si>
    <t>KAPSTON</t>
  </si>
  <si>
    <t>Signet Industries Ltd</t>
  </si>
  <si>
    <t>SIGIND</t>
  </si>
  <si>
    <t>Nettlinx Ltd</t>
  </si>
  <si>
    <t>NETTLINX</t>
  </si>
  <si>
    <t>Tilak Ventures Ltd</t>
  </si>
  <si>
    <t>TILAK</t>
  </si>
  <si>
    <t>G G Engineering Ltd</t>
  </si>
  <si>
    <t>GGENG</t>
  </si>
  <si>
    <t>Shri Balaji Valve Components Ltd</t>
  </si>
  <si>
    <t>SBVCL</t>
  </si>
  <si>
    <t>Thakkers Developers Ltd</t>
  </si>
  <si>
    <t>THAKDEV</t>
  </si>
  <si>
    <t>Lovable Lingerie Ltd</t>
  </si>
  <si>
    <t>LOVABLE</t>
  </si>
  <si>
    <t>Indian Sucrose Ltd</t>
  </si>
  <si>
    <t>INDSUCR</t>
  </si>
  <si>
    <t>Gujarat State Financial Corp</t>
  </si>
  <si>
    <t>GUJSTATFIN</t>
  </si>
  <si>
    <t>Shri Bajrang Alliance Ltd</t>
  </si>
  <si>
    <t>SHBAJRG</t>
  </si>
  <si>
    <t>ANI Integrated Services Ltd</t>
  </si>
  <si>
    <t>AISL</t>
  </si>
  <si>
    <t>Abans Enterprises Ltd</t>
  </si>
  <si>
    <t>ABANSENT</t>
  </si>
  <si>
    <t>Aayush Wellness Ltd</t>
  </si>
  <si>
    <t>AAYUSH</t>
  </si>
  <si>
    <t>Trom Industries Ltd</t>
  </si>
  <si>
    <t>TROM</t>
  </si>
  <si>
    <t>S A Tech Software India Ltd</t>
  </si>
  <si>
    <t>SATECH</t>
  </si>
  <si>
    <t>KHFM Hospitality and Facility Management Services Ltd</t>
  </si>
  <si>
    <t>KHFM</t>
  </si>
  <si>
    <t>Oxygenta Pharmaceutical Ltd</t>
  </si>
  <si>
    <t>OXYGENTAPH</t>
  </si>
  <si>
    <t>Ratnabhumi Developers Ltd</t>
  </si>
  <si>
    <t>RATNABHUMI</t>
  </si>
  <si>
    <t>Salasar Exteriors and Contour Ltd</t>
  </si>
  <si>
    <t>SECL</t>
  </si>
  <si>
    <t>Shah Alloys Ltd</t>
  </si>
  <si>
    <t>SHAHALLOYS</t>
  </si>
  <si>
    <t>Jyoti Ltd</t>
  </si>
  <si>
    <t>JYOTI</t>
  </si>
  <si>
    <t>Tainwala Chemicals and Plastics (India) Ltd</t>
  </si>
  <si>
    <t>TAINWALCHM</t>
  </si>
  <si>
    <t>Shigan Quantum Technologies Ltd</t>
  </si>
  <si>
    <t>SHIGAN</t>
  </si>
  <si>
    <t>Shahlon Silk Industries Ltd</t>
  </si>
  <si>
    <t>SHAHLON</t>
  </si>
  <si>
    <t>IBL Finance Ltd</t>
  </si>
  <si>
    <t>IBLFL</t>
  </si>
  <si>
    <t>Financial Technology</t>
  </si>
  <si>
    <t>MRO-TEK Realty Ltd</t>
  </si>
  <si>
    <t>MRO-TEK</t>
  </si>
  <si>
    <t>Storage Technologies and Automation Ltd</t>
  </si>
  <si>
    <t>STAL</t>
  </si>
  <si>
    <t>GVP Infotech Ltd</t>
  </si>
  <si>
    <t>GVPTECH</t>
  </si>
  <si>
    <t>Incredible Industries Ltd</t>
  </si>
  <si>
    <t>INCREDIBLE</t>
  </si>
  <si>
    <t>Galaxy Cloud Kitchens Ltd</t>
  </si>
  <si>
    <t>GCKL</t>
  </si>
  <si>
    <t>Kkalpana Industries (India) Ltd</t>
  </si>
  <si>
    <t>KKALPANAIND</t>
  </si>
  <si>
    <t>Fidel Softech Ltd</t>
  </si>
  <si>
    <t>FIDEL</t>
  </si>
  <si>
    <t>Aarvi Encon Ltd</t>
  </si>
  <si>
    <t>AARVI</t>
  </si>
  <si>
    <t>Indbank Merchant Banking Services Ltd</t>
  </si>
  <si>
    <t>INDBANK</t>
  </si>
  <si>
    <t>Eco Hotels and Resorts Ltd</t>
  </si>
  <si>
    <t>ECOHOTELS</t>
  </si>
  <si>
    <t>Brahmaputra Infrastructure Ltd</t>
  </si>
  <si>
    <t>BRAHMINFRA</t>
  </si>
  <si>
    <t>B &amp; A Packaging India Ltd</t>
  </si>
  <si>
    <t>BAPACK</t>
  </si>
  <si>
    <t>Global Offshore Services Ltd</t>
  </si>
  <si>
    <t>GLOBOFFS</t>
  </si>
  <si>
    <t>Deep Polymers Ltd</t>
  </si>
  <si>
    <t>DEEP</t>
  </si>
  <si>
    <t>Lagnam Spintex Ltd</t>
  </si>
  <si>
    <t>LAGNAM</t>
  </si>
  <si>
    <t>Beacon Trusteeship Ltd</t>
  </si>
  <si>
    <t>BEACON</t>
  </si>
  <si>
    <t>Siyaram Recycling Industries Ltd</t>
  </si>
  <si>
    <t>SIYARAM</t>
  </si>
  <si>
    <t>Ramdevbaba Solvent Ltd</t>
  </si>
  <si>
    <t>RBS</t>
  </si>
  <si>
    <t>Shekhawati Industries Ltd</t>
  </si>
  <si>
    <t>SHEKHAWATI</t>
  </si>
  <si>
    <t>Cinerad Communications Ltd</t>
  </si>
  <si>
    <t>CINERAD</t>
  </si>
  <si>
    <t>Edvenswa Enterprises Ltd</t>
  </si>
  <si>
    <t>EDVENSWA</t>
  </si>
  <si>
    <t>Panache Digilife Ltd</t>
  </si>
  <si>
    <t>PANACHE</t>
  </si>
  <si>
    <t>Cenlub Industries Ltd</t>
  </si>
  <si>
    <t>CENLUB</t>
  </si>
  <si>
    <t>Modern Threads (India) Ltd</t>
  </si>
  <si>
    <t>MODTHREAD</t>
  </si>
  <si>
    <t>Prizor Viztech Ltd</t>
  </si>
  <si>
    <t>PRIZOR</t>
  </si>
  <si>
    <t>Haryana Capfin Ltd</t>
  </si>
  <si>
    <t>HARYNACAP</t>
  </si>
  <si>
    <t>MITCON Consultancy &amp; Engineering Services Ltd</t>
  </si>
  <si>
    <t>MITCON</t>
  </si>
  <si>
    <t>AMJ Land Holdings Ltd</t>
  </si>
  <si>
    <t>AMJLAND</t>
  </si>
  <si>
    <t>Prima Plastics Ltd</t>
  </si>
  <si>
    <t>PRIMAPLA</t>
  </si>
  <si>
    <t>Trishakti Industries Ltd</t>
  </si>
  <si>
    <t>TRISHAKT</t>
  </si>
  <si>
    <t>GTL Ltd</t>
  </si>
  <si>
    <t>GTL</t>
  </si>
  <si>
    <t>Sir Shadi Lal Enterprises Ltd</t>
  </si>
  <si>
    <t>SSLEL</t>
  </si>
  <si>
    <t>Innovassynth Investments Ltd</t>
  </si>
  <si>
    <t>INOVSYNTH</t>
  </si>
  <si>
    <t>Manaksia Aluminium Co Ltd</t>
  </si>
  <si>
    <t>MANAKALUCO</t>
  </si>
  <si>
    <t>Parshva Enterprises Ltd</t>
  </si>
  <si>
    <t>PARSHVA</t>
  </si>
  <si>
    <t>Organic Recycling Systems Ltd</t>
  </si>
  <si>
    <t>ORGANICREC</t>
  </si>
  <si>
    <t>Surat Trade and Mercantile Ltd</t>
  </si>
  <si>
    <t>SURATRAML</t>
  </si>
  <si>
    <t>GIR Natureview Resorts Ltd</t>
  </si>
  <si>
    <t>GIRRESORTS</t>
  </si>
  <si>
    <t>De Neers Tools Ltd</t>
  </si>
  <si>
    <t>DENEERS</t>
  </si>
  <si>
    <t>Dhoot Industrial Finance Ltd</t>
  </si>
  <si>
    <t>DHOOTIN</t>
  </si>
  <si>
    <t>Winsome Textile Industries Ltd</t>
  </si>
  <si>
    <t>WINSOMTX</t>
  </si>
  <si>
    <t>Savera Industries Ltd</t>
  </si>
  <si>
    <t>SAVERA</t>
  </si>
  <si>
    <t>Weizmann Limited</t>
  </si>
  <si>
    <t>WEIZMANIND</t>
  </si>
  <si>
    <t>Cambridge Technology Enterprises Ltd</t>
  </si>
  <si>
    <t>CTE</t>
  </si>
  <si>
    <t>Rajnish Retail Ltd</t>
  </si>
  <si>
    <t>RRETAIL</t>
  </si>
  <si>
    <t>JK Agri Genetics Ltd</t>
  </si>
  <si>
    <t>JK AGRI</t>
  </si>
  <si>
    <t>Bal Pharma Ltd</t>
  </si>
  <si>
    <t>BALPHARMA</t>
  </si>
  <si>
    <t>Somi Conveyor Beltings Ltd</t>
  </si>
  <si>
    <t>SOMICONVEY</t>
  </si>
  <si>
    <t>Naman In-Store (India) Ltd</t>
  </si>
  <si>
    <t>NAMAN</t>
  </si>
  <si>
    <t>Bihar Sponge Iron Ltd</t>
  </si>
  <si>
    <t>BIHSPONG</t>
  </si>
  <si>
    <t>HIM Teknoforge Ltd</t>
  </si>
  <si>
    <t>HIMTEK</t>
  </si>
  <si>
    <t>Hindustan Adhesives Ltd</t>
  </si>
  <si>
    <t>HINDADH</t>
  </si>
  <si>
    <t>Pulz Electronics Ltd</t>
  </si>
  <si>
    <t>PULZ</t>
  </si>
  <si>
    <t>Bafna Pharmaceuticals Ltd</t>
  </si>
  <si>
    <t>BAFNAPH</t>
  </si>
  <si>
    <t>Swati Projects Ltd</t>
  </si>
  <si>
    <t>SWATIPRO</t>
  </si>
  <si>
    <t>Housing Development and Infrastructure Ltd</t>
  </si>
  <si>
    <t>HDIL</t>
  </si>
  <si>
    <t>Mangalam Drugs and Organics Ltd</t>
  </si>
  <si>
    <t>MANGALAM</t>
  </si>
  <si>
    <t>Airo Lam Ltd</t>
  </si>
  <si>
    <t>AIROLAM</t>
  </si>
  <si>
    <t>Golkunda Diamonds and Jewellery Ltd</t>
  </si>
  <si>
    <t>GOLKUNDIA</t>
  </si>
  <si>
    <t>Toyam Sports Ltd</t>
  </si>
  <si>
    <t>TOYAMSL</t>
  </si>
  <si>
    <t>Tarmat Ltd</t>
  </si>
  <si>
    <t>TARMAT</t>
  </si>
  <si>
    <t>Aveer Foods Ltd</t>
  </si>
  <si>
    <t>AVEER</t>
  </si>
  <si>
    <t>Kifs Financial Services Ltd</t>
  </si>
  <si>
    <t>KIFS</t>
  </si>
  <si>
    <t>Shree Ajit Pulp and Paper Ltd</t>
  </si>
  <si>
    <t>SAPPL</t>
  </si>
  <si>
    <t>Mauria Udyog Ltd</t>
  </si>
  <si>
    <t>MUL</t>
  </si>
  <si>
    <t>BDH Industries Ltd</t>
  </si>
  <si>
    <t>BDH</t>
  </si>
  <si>
    <t>Techknowgreen Solutions Ltd</t>
  </si>
  <si>
    <t>TECHKGREEN</t>
  </si>
  <si>
    <t>HCP Plastene Bulkpack Ltd</t>
  </si>
  <si>
    <t>HPBL</t>
  </si>
  <si>
    <t>Paper &amp; Plastic Packaging Products &amp; Materials</t>
  </si>
  <si>
    <t>Arvee Laboratories (India) Ltd</t>
  </si>
  <si>
    <t>ARVEE</t>
  </si>
  <si>
    <t>Aarey Drugs and Pharmaceuticals Ltd</t>
  </si>
  <si>
    <t>AAREYDRUGS</t>
  </si>
  <si>
    <t>Transwarranty Finance Ltd</t>
  </si>
  <si>
    <t>TFL</t>
  </si>
  <si>
    <t>Greenchef Appliances Ltd</t>
  </si>
  <si>
    <t>GREENCHEF</t>
  </si>
  <si>
    <t>Samor Reality Ltd</t>
  </si>
  <si>
    <t>SAMOR</t>
  </si>
  <si>
    <t>Khemani Distributors &amp; Marketing Ltd</t>
  </si>
  <si>
    <t>KDML</t>
  </si>
  <si>
    <t>Century Extrusions Ltd</t>
  </si>
  <si>
    <t>CENTEXT</t>
  </si>
  <si>
    <t>Latteys Industries Ltd</t>
  </si>
  <si>
    <t>LATTEYS</t>
  </si>
  <si>
    <t>RSD Finance Ltd</t>
  </si>
  <si>
    <t>RSDFIN</t>
  </si>
  <si>
    <t>LKP Securities Ltd</t>
  </si>
  <si>
    <t>LKPSEC</t>
  </si>
  <si>
    <t>AKI India Ltd</t>
  </si>
  <si>
    <t>AKI</t>
  </si>
  <si>
    <t>WAA Solar Ltd</t>
  </si>
  <si>
    <t>WAA</t>
  </si>
  <si>
    <t>Priti International Ltd</t>
  </si>
  <si>
    <t>PRITI</t>
  </si>
  <si>
    <t>Tyche Industries Ltd</t>
  </si>
  <si>
    <t>TYCHE</t>
  </si>
  <si>
    <t>IL&amp;FS Transportation Networks Ltd</t>
  </si>
  <si>
    <t>IL&amp;FSTRANS</t>
  </si>
  <si>
    <t>Rajputana Industries Ltd</t>
  </si>
  <si>
    <t>RAJINDLTD</t>
  </si>
  <si>
    <t>Metals - Copper</t>
  </si>
  <si>
    <t>Maheshwari Logistics Ltd</t>
  </si>
  <si>
    <t>MAHESHWARI</t>
  </si>
  <si>
    <t>Urban Enviro Waste Management Ltd</t>
  </si>
  <si>
    <t>URBAN</t>
  </si>
  <si>
    <t>Ducol Organics &amp; Colours Ltd</t>
  </si>
  <si>
    <t>DUCOL</t>
  </si>
  <si>
    <t>Universal Autofoundry Ltd</t>
  </si>
  <si>
    <t>UNIAUTO</t>
  </si>
  <si>
    <t>Samkrg Pistons and Rings Ltd</t>
  </si>
  <si>
    <t>SAMKRG</t>
  </si>
  <si>
    <t>CHL Ltd</t>
  </si>
  <si>
    <t>CHLLTD</t>
  </si>
  <si>
    <t>South India Paper Mills Ltd</t>
  </si>
  <si>
    <t>STHINPA</t>
  </si>
  <si>
    <t>Confidence Futuristic Energetech Ltd</t>
  </si>
  <si>
    <t>CFEL</t>
  </si>
  <si>
    <t>Sel Manufacturing Company Ltd</t>
  </si>
  <si>
    <t>SELMC</t>
  </si>
  <si>
    <t>Vedavaag Systems Ltd</t>
  </si>
  <si>
    <t>VEDAVAAG</t>
  </si>
  <si>
    <t>Lactose (India) Ltd</t>
  </si>
  <si>
    <t>LACTOSE</t>
  </si>
  <si>
    <t>Fonebox Retail Ltd</t>
  </si>
  <si>
    <t>FONEBOX</t>
  </si>
  <si>
    <t>Basant Agro Tech (India) Ltd</t>
  </si>
  <si>
    <t>BASANTGL</t>
  </si>
  <si>
    <t>Gayatri Projects Ltd</t>
  </si>
  <si>
    <t>GAYAPROJ</t>
  </si>
  <si>
    <t>Raja Bahadur International Ltd</t>
  </si>
  <si>
    <t>RAJABAH</t>
  </si>
  <si>
    <t>GSS Infotech Ltd</t>
  </si>
  <si>
    <t>GSS</t>
  </si>
  <si>
    <t>Indrayani Biotech Ltd</t>
  </si>
  <si>
    <t>INDRANIB</t>
  </si>
  <si>
    <t>Pee Cee Cosma Sope Ltd</t>
  </si>
  <si>
    <t>PCCOSMA</t>
  </si>
  <si>
    <t>Sonal Mercantile Ltd</t>
  </si>
  <si>
    <t>SONAL</t>
  </si>
  <si>
    <t>Caprihans India Ltd</t>
  </si>
  <si>
    <t>CAPRIHANS</t>
  </si>
  <si>
    <t>Rishiroop Ltd</t>
  </si>
  <si>
    <t>RISHIROOP</t>
  </si>
  <si>
    <t>Mitsu Chem Plast Ltd</t>
  </si>
  <si>
    <t>MITSU</t>
  </si>
  <si>
    <t>Ludlow Jute &amp; Specialities Ltd</t>
  </si>
  <si>
    <t>LUDLOWJUT</t>
  </si>
  <si>
    <t>Kaira Can Co Ltd</t>
  </si>
  <si>
    <t>KAIRA</t>
  </si>
  <si>
    <t>NipponINETFNifty SDL Apr 2026 Top 20 Equal Weight</t>
  </si>
  <si>
    <t>SDL26BEES</t>
  </si>
  <si>
    <t>Chetana Education Ltd</t>
  </si>
  <si>
    <t>CHETANA</t>
  </si>
  <si>
    <t>Destiny Logistics &amp; Infra Ltd</t>
  </si>
  <si>
    <t>DESTINY</t>
  </si>
  <si>
    <t>Eros International Media Ltd</t>
  </si>
  <si>
    <t>EROSMEDIA</t>
  </si>
  <si>
    <t>Sylvan Plyboard (India) Ltd</t>
  </si>
  <si>
    <t>SYLVANPLY</t>
  </si>
  <si>
    <t>Alpine Housing Development Corporation Limited</t>
  </si>
  <si>
    <t>ALPINEHOU</t>
  </si>
  <si>
    <t>Standard Industries Ltd</t>
  </si>
  <si>
    <t>SIL</t>
  </si>
  <si>
    <t>Quest Laboratories Ltd</t>
  </si>
  <si>
    <t>QUESTLAB</t>
  </si>
  <si>
    <t>Gujarat Intrux Ltd</t>
  </si>
  <si>
    <t>GUJINTRX</t>
  </si>
  <si>
    <t>Lakshmi Automatic Loom Works Ltd</t>
  </si>
  <si>
    <t>LXMIATO</t>
  </si>
  <si>
    <t>Touchwood Entertainment Ltd</t>
  </si>
  <si>
    <t>TOUCHWOOD</t>
  </si>
  <si>
    <t>Polson Ltd</t>
  </si>
  <si>
    <t>POLSON</t>
  </si>
  <si>
    <t>Baid Finserv Ltd</t>
  </si>
  <si>
    <t>BAIDFIN</t>
  </si>
  <si>
    <t>K I C Metaliks Ltd</t>
  </si>
  <si>
    <t>KAJARIR</t>
  </si>
  <si>
    <t>Keynote Financial Services Ltd</t>
  </si>
  <si>
    <t>KEYFINSERV</t>
  </si>
  <si>
    <t>VJTF Eduservices Ltd</t>
  </si>
  <si>
    <t>VJTFEDU</t>
  </si>
  <si>
    <t>Jocil Ltd</t>
  </si>
  <si>
    <t>JOCIL</t>
  </si>
  <si>
    <t>Odyssey Technologies Ltd</t>
  </si>
  <si>
    <t>ODYSSEY</t>
  </si>
  <si>
    <t>Digidrive Distributors Ltd</t>
  </si>
  <si>
    <t>DIGIDRIVE</t>
  </si>
  <si>
    <t>DHP India Ltd</t>
  </si>
  <si>
    <t>DHPIND</t>
  </si>
  <si>
    <t>United Van Der Horst Ltd</t>
  </si>
  <si>
    <t>UVDRHOR</t>
  </si>
  <si>
    <t>Hindustan Appliances Ltd</t>
  </si>
  <si>
    <t>HINDAPL</t>
  </si>
  <si>
    <t>Atam Valves Ltd</t>
  </si>
  <si>
    <t>ATAM</t>
  </si>
  <si>
    <t>Advik Capital Ltd</t>
  </si>
  <si>
    <t>ADVIKCA</t>
  </si>
  <si>
    <t>Kalyani Forge Ltd</t>
  </si>
  <si>
    <t>KALYANIFRG</t>
  </si>
  <si>
    <t>Lambodhara Textiles Ltd</t>
  </si>
  <si>
    <t>LAMBODHARA</t>
  </si>
  <si>
    <t>Indian Acrylics Ltd</t>
  </si>
  <si>
    <t>INDIANACRY</t>
  </si>
  <si>
    <t>Sizemasters Technology Ltd</t>
  </si>
  <si>
    <t>SIZEMASTER</t>
  </si>
  <si>
    <t>Hilton Metal Forging Ltd</t>
  </si>
  <si>
    <t>HILTON</t>
  </si>
  <si>
    <t>Mahalaxmi Rubtech Ltd</t>
  </si>
  <si>
    <t>MHLXMIRU</t>
  </si>
  <si>
    <t>SPL Industries Ltd</t>
  </si>
  <si>
    <t>SPLIL</t>
  </si>
  <si>
    <t>ATV Projects India Ltd</t>
  </si>
  <si>
    <t>ATVPR</t>
  </si>
  <si>
    <t>Samrat Forgings Ltd</t>
  </si>
  <si>
    <t>SAMRATFORG</t>
  </si>
  <si>
    <t>Vital Chemtech Ltd</t>
  </si>
  <si>
    <t>VITAL</t>
  </si>
  <si>
    <t>Krebs Biochemicals and Industries Ltd</t>
  </si>
  <si>
    <t>KREBSBIO</t>
  </si>
  <si>
    <t>Ovobel Foods Ltd</t>
  </si>
  <si>
    <t>OVOBELE</t>
  </si>
  <si>
    <t>Anmol India Ltd</t>
  </si>
  <si>
    <t>ANMOL</t>
  </si>
  <si>
    <t>Gillanders Arbuthnot &amp; Co Ltd</t>
  </si>
  <si>
    <t>GILLANDERS</t>
  </si>
  <si>
    <t>Sunlite Recycling Industries Ltd</t>
  </si>
  <si>
    <t>SUNLITE</t>
  </si>
  <si>
    <t>Upsurge Seeds Of Agriculture Ltd</t>
  </si>
  <si>
    <t>USASEEDS</t>
  </si>
  <si>
    <t>Gujarat Natural Resources Ltd</t>
  </si>
  <si>
    <t>GNRL</t>
  </si>
  <si>
    <t>Indian Infotech and Software Ltd</t>
  </si>
  <si>
    <t>INDINFO</t>
  </si>
  <si>
    <t>Marvel Decor Ltd</t>
  </si>
  <si>
    <t>MDL</t>
  </si>
  <si>
    <t>Eyantra Ventures Ltd</t>
  </si>
  <si>
    <t>EY</t>
  </si>
  <si>
    <t>Vibrant Global Capital Ltd</t>
  </si>
  <si>
    <t>VGCL</t>
  </si>
  <si>
    <t>Prudential Sugar Corp Ltd</t>
  </si>
  <si>
    <t>PRUDMOULI</t>
  </si>
  <si>
    <t>Baroda Extrusion Ltd</t>
  </si>
  <si>
    <t>BAROEXT</t>
  </si>
  <si>
    <t>AAA Technologies Ltd</t>
  </si>
  <si>
    <t>AAATECH</t>
  </si>
  <si>
    <t>Ekansh Concepts Ltd</t>
  </si>
  <si>
    <t>EKANSH</t>
  </si>
  <si>
    <t>Xelpmoc Design and Tech Ltd</t>
  </si>
  <si>
    <t>XELPMOC</t>
  </si>
  <si>
    <t>Sikko Industries Ltd</t>
  </si>
  <si>
    <t>SIKKO</t>
  </si>
  <si>
    <t>B &amp; A Ltd</t>
  </si>
  <si>
    <t>BNALTD</t>
  </si>
  <si>
    <t>Constronics Infra Ltd</t>
  </si>
  <si>
    <t>CONSTRONIC</t>
  </si>
  <si>
    <t>Nagpur Power and Industries Ltd</t>
  </si>
  <si>
    <t>NAGPI</t>
  </si>
  <si>
    <t>Suryalata Spinning Mills Ltd</t>
  </si>
  <si>
    <t>SURYALA</t>
  </si>
  <si>
    <t>Syschem (India) Ltd</t>
  </si>
  <si>
    <t>SYSCHEM</t>
  </si>
  <si>
    <t>Rulka Electricals Ltd</t>
  </si>
  <si>
    <t>RULKA</t>
  </si>
  <si>
    <t>Avance Technologies Ltd</t>
  </si>
  <si>
    <t>AVANCE</t>
  </si>
  <si>
    <t>Wardwizard Foods and Beverages Ltd</t>
  </si>
  <si>
    <t>WARDWIZFBL</t>
  </si>
  <si>
    <t>Kakatiya Cement Sugar and Industries Ltd</t>
  </si>
  <si>
    <t>KAKATCEM</t>
  </si>
  <si>
    <t>Samrat Pharmachem Ltd</t>
  </si>
  <si>
    <t>SAMRATPH</t>
  </si>
  <si>
    <t>Avro India Ltd</t>
  </si>
  <si>
    <t>AVROIND</t>
  </si>
  <si>
    <t>Ganges Securities Ltd</t>
  </si>
  <si>
    <t>GANGESSECU</t>
  </si>
  <si>
    <t>Dindigul Farm Product Ltd</t>
  </si>
  <si>
    <t>DFPL</t>
  </si>
  <si>
    <t>Aluwind Architectural Ltd</t>
  </si>
  <si>
    <t>ALUWIND</t>
  </si>
  <si>
    <t>Divine Power Energy Ltd</t>
  </si>
  <si>
    <t>DPEL</t>
  </si>
  <si>
    <t>Kesar Petroproducts Ltd</t>
  </si>
  <si>
    <t>KESARPE</t>
  </si>
  <si>
    <t>BN Rathi Securities Ltd</t>
  </si>
  <si>
    <t>BNRSEC</t>
  </si>
  <si>
    <t>Ecoplast Ltd</t>
  </si>
  <si>
    <t>ECOPLAST</t>
  </si>
  <si>
    <t>Virat Leasing Ltd</t>
  </si>
  <si>
    <t>VLL</t>
  </si>
  <si>
    <t>Dcm Ltd</t>
  </si>
  <si>
    <t>DCM</t>
  </si>
  <si>
    <t>Reliance Naval and Engineering Ltd</t>
  </si>
  <si>
    <t>RNAVAL</t>
  </si>
  <si>
    <t>Shradha AI Technologies Ltd</t>
  </si>
  <si>
    <t>SHRAAITECH</t>
  </si>
  <si>
    <t>Oil &amp; Gas Drilling</t>
  </si>
  <si>
    <t>DIGJAM Ltd</t>
  </si>
  <si>
    <t>DIGJAMLMTD</t>
  </si>
  <si>
    <t>Hindprakash Industries Ltd</t>
  </si>
  <si>
    <t>HPIL</t>
  </si>
  <si>
    <t>Patel Integrated Logistics Ltd</t>
  </si>
  <si>
    <t>PATINTLOG</t>
  </si>
  <si>
    <t>Reliance Chemotex Industries Ltd</t>
  </si>
  <si>
    <t>RELCHEMQ</t>
  </si>
  <si>
    <t>SNL Bearings Ltd</t>
  </si>
  <si>
    <t>SNL</t>
  </si>
  <si>
    <t>Arvind and Company Shipping Agencies Ltd</t>
  </si>
  <si>
    <t>ACSAL</t>
  </si>
  <si>
    <t>Smruthi Organics Ltd</t>
  </si>
  <si>
    <t>SMRUTHIORG</t>
  </si>
  <si>
    <t>Sal Automotive Ltd</t>
  </si>
  <si>
    <t>SALAUTO</t>
  </si>
  <si>
    <t>7Seas Entertainment Ltd</t>
  </si>
  <si>
    <t>7SEASL</t>
  </si>
  <si>
    <t>Interactive Home Entertainment</t>
  </si>
  <si>
    <t>Motor and General Finance Ltd</t>
  </si>
  <si>
    <t>MOTOGENFIN</t>
  </si>
  <si>
    <t>Pramara Promotions Ltd</t>
  </si>
  <si>
    <t>PRAMARA</t>
  </si>
  <si>
    <t>Calcom Vision Ltd</t>
  </si>
  <si>
    <t>CALCOM</t>
  </si>
  <si>
    <t>Bhandari Hosiery Exports Ltd</t>
  </si>
  <si>
    <t>BHANDARI</t>
  </si>
  <si>
    <t>Bright Brothers Ltd</t>
  </si>
  <si>
    <t>BRIGHTBR</t>
  </si>
  <si>
    <t>Healthy Life Agritec Ltd</t>
  </si>
  <si>
    <t>HEALTHYLIFE</t>
  </si>
  <si>
    <t>Food Distributors</t>
  </si>
  <si>
    <t>Lotus Eye Hospital and Institute Ltd</t>
  </si>
  <si>
    <t>LOTUSEYE</t>
  </si>
  <si>
    <t>HB Portfolio Ltd</t>
  </si>
  <si>
    <t>HBPOR</t>
  </si>
  <si>
    <t>Globe International Carriers Ltd</t>
  </si>
  <si>
    <t>GICL</t>
  </si>
  <si>
    <t>Piccadily Sugar and Allied Industries Ltd</t>
  </si>
  <si>
    <t>PICCASUG</t>
  </si>
  <si>
    <t>Electro Force (India) Ltd</t>
  </si>
  <si>
    <t>EFORCE</t>
  </si>
  <si>
    <t>Electronic Equipment &amp; Parts</t>
  </si>
  <si>
    <t>Western India Plywoods Ltd</t>
  </si>
  <si>
    <t>WIPL</t>
  </si>
  <si>
    <t>Yogi Ltd</t>
  </si>
  <si>
    <t>YOGI</t>
  </si>
  <si>
    <t>Gujchem Distillers India Ltd</t>
  </si>
  <si>
    <t>GUJCMDS</t>
  </si>
  <si>
    <t>Indian Card Clothing Company Ltd</t>
  </si>
  <si>
    <t>INDIANCARD</t>
  </si>
  <si>
    <t>Surya Lakshmi Cotton Mills Ltd</t>
  </si>
  <si>
    <t>SURYALAXMI</t>
  </si>
  <si>
    <t>Arnold Holdings Ltd</t>
  </si>
  <si>
    <t>ARNOLD</t>
  </si>
  <si>
    <t>Globe Textiles (India) Ltd</t>
  </si>
  <si>
    <t>GLOBE</t>
  </si>
  <si>
    <t>Ashapura Logistics Ltd</t>
  </si>
  <si>
    <t>ASHALOG</t>
  </si>
  <si>
    <t>Nippon India ETF Nifty PSU Bank BeES</t>
  </si>
  <si>
    <t>PSUBNKBEES</t>
  </si>
  <si>
    <t>Ambey Laboratories Ltd</t>
  </si>
  <si>
    <t>AMBEY</t>
  </si>
  <si>
    <t>Vinny Overseas Ltd</t>
  </si>
  <si>
    <t>VINNY</t>
  </si>
  <si>
    <t>Kundan Edifice Ltd</t>
  </si>
  <si>
    <t>KEL</t>
  </si>
  <si>
    <t>Zeal Aqua Ltd</t>
  </si>
  <si>
    <t>Shreeji Translogistics Ltd</t>
  </si>
  <si>
    <t>STL</t>
  </si>
  <si>
    <t>Bharat Gears Ltd</t>
  </si>
  <si>
    <t>BHARATGEAR</t>
  </si>
  <si>
    <t>Flex Foods Ltd</t>
  </si>
  <si>
    <t>FLEXFO</t>
  </si>
  <si>
    <t>Paramount Speciality Forgings Ltd</t>
  </si>
  <si>
    <t>PSFL</t>
  </si>
  <si>
    <t>Genpharmasec Ltd</t>
  </si>
  <si>
    <t>GENPHARMA</t>
  </si>
  <si>
    <t>Manas Properties Ltd</t>
  </si>
  <si>
    <t>MANAS</t>
  </si>
  <si>
    <t>Integrated Personnel Services Ltd</t>
  </si>
  <si>
    <t>IPSL</t>
  </si>
  <si>
    <t>Machino Plastics Ltd</t>
  </si>
  <si>
    <t>MACPLASQ</t>
  </si>
  <si>
    <t>Homesfy Realty Ltd</t>
  </si>
  <si>
    <t>HOMESFY</t>
  </si>
  <si>
    <t>Garg Furnace Ltd</t>
  </si>
  <si>
    <t>GARGFUR</t>
  </si>
  <si>
    <t>Kohinoor Foods Ltd</t>
  </si>
  <si>
    <t>KOHINOOR</t>
  </si>
  <si>
    <t>Key Corp Ltd</t>
  </si>
  <si>
    <t>KEYCORP</t>
  </si>
  <si>
    <t>Art Nirman Ltd</t>
  </si>
  <si>
    <t>ARTNIRMAN</t>
  </si>
  <si>
    <t>DB (International) Stock Brokers Ltd</t>
  </si>
  <si>
    <t>DBSTOCKBRO</t>
  </si>
  <si>
    <t>BCPL Railway Infrastructure Ltd</t>
  </si>
  <si>
    <t>BCPL</t>
  </si>
  <si>
    <t>Hemant Surgical Industries Ltd</t>
  </si>
  <si>
    <t>HSIL</t>
  </si>
  <si>
    <t>Health Care Distributors</t>
  </si>
  <si>
    <t>Marble City India Ltd</t>
  </si>
  <si>
    <t>MARBLE</t>
  </si>
  <si>
    <t>Construction Materials</t>
  </si>
  <si>
    <t>Saumya Consultants Ltd</t>
  </si>
  <si>
    <t>SAUMYA</t>
  </si>
  <si>
    <t>Parvati Sweetners and Power Ltd</t>
  </si>
  <si>
    <t>PARVATI</t>
  </si>
  <si>
    <t>Indsil Hydro Power and Manganese Ltd</t>
  </si>
  <si>
    <t>INDSILHYD</t>
  </si>
  <si>
    <t>Veekayem Fashion &amp; Apparels Ltd</t>
  </si>
  <si>
    <t>VEEKAYEM</t>
  </si>
  <si>
    <t>Kesar Enterprises Ltd</t>
  </si>
  <si>
    <t>KESARENT</t>
  </si>
  <si>
    <t>Jainam Ferro Alloys (I) Ltd</t>
  </si>
  <si>
    <t>JAINAM</t>
  </si>
  <si>
    <t>SunGarner Energies Ltd</t>
  </si>
  <si>
    <t>SEL</t>
  </si>
  <si>
    <t>Beardsell Ltd</t>
  </si>
  <si>
    <t>BEARDSELL</t>
  </si>
  <si>
    <t>Kovilpatti Lakshmi Roller Flour Mills Ltd</t>
  </si>
  <si>
    <t>KLRFM</t>
  </si>
  <si>
    <t>Tamboli Industries Ltd</t>
  </si>
  <si>
    <t>TAMBOLIIN</t>
  </si>
  <si>
    <t>Shri Techtex Ltd</t>
  </si>
  <si>
    <t>SHRITECH</t>
  </si>
  <si>
    <t>Narbada Gems and Jewellery Ltd</t>
  </si>
  <si>
    <t>NARBADA</t>
  </si>
  <si>
    <t>Pioneer Embroideries Ltd</t>
  </si>
  <si>
    <t>PIONEEREMB</t>
  </si>
  <si>
    <t>Vaswani Industries Ltd</t>
  </si>
  <si>
    <t>VASWANI</t>
  </si>
  <si>
    <t>CNI Research Ltd</t>
  </si>
  <si>
    <t>CNIRESLTD</t>
  </si>
  <si>
    <t>CG VAK Software and Exports Ltd</t>
  </si>
  <si>
    <t>CGVAK</t>
  </si>
  <si>
    <t>Rungta Irrigation Ltd</t>
  </si>
  <si>
    <t>RUNGTAIR</t>
  </si>
  <si>
    <t>Accuracy Shipping Ltd</t>
  </si>
  <si>
    <t>ACCURACY</t>
  </si>
  <si>
    <t>Radhe Developers (India) Ltd</t>
  </si>
  <si>
    <t>RADHEDE</t>
  </si>
  <si>
    <t>Munoth Capital Market Ltd</t>
  </si>
  <si>
    <t>MUNCAPM</t>
  </si>
  <si>
    <t>Rishi Laser Ltd</t>
  </si>
  <si>
    <t>RISHILASE</t>
  </si>
  <si>
    <t>BITS Ltd</t>
  </si>
  <si>
    <t>BITS</t>
  </si>
  <si>
    <t>ITL Industries Ltd</t>
  </si>
  <si>
    <t>ITL</t>
  </si>
  <si>
    <t>MPS Infotecnics Ltd</t>
  </si>
  <si>
    <t>VISESHINFO</t>
  </si>
  <si>
    <t>Prakash Steelage Ltd</t>
  </si>
  <si>
    <t>PRAKASHSTL</t>
  </si>
  <si>
    <t>Relicab Cable Manufacturing Ltd</t>
  </si>
  <si>
    <t>RELICAB</t>
  </si>
  <si>
    <t>Teamo Productions HQ Ltd</t>
  </si>
  <si>
    <t>TPHQ</t>
  </si>
  <si>
    <t>ARC Finance Ltd</t>
  </si>
  <si>
    <t>ARCFIN</t>
  </si>
  <si>
    <t>Travels &amp; Rentals Ltd</t>
  </si>
  <si>
    <t>TRAVELS</t>
  </si>
  <si>
    <t>Forcas Studio Ltd</t>
  </si>
  <si>
    <t>FORCAS</t>
  </si>
  <si>
    <t>Setco Automotive Ltd</t>
  </si>
  <si>
    <t>SETCO</t>
  </si>
  <si>
    <t>Cerebra Integrated Technologies Ltd</t>
  </si>
  <si>
    <t>CEREBRAINT</t>
  </si>
  <si>
    <t>Bodhi Tree Multimedia Ltd</t>
  </si>
  <si>
    <t>BTML</t>
  </si>
  <si>
    <t>Vaidya Sane Ayurved Laboratories Ltd</t>
  </si>
  <si>
    <t>MADHAVBAUG</t>
  </si>
  <si>
    <t>Ultracab (India) Ltd</t>
  </si>
  <si>
    <t>ULTRACAB</t>
  </si>
  <si>
    <t>Premco Global Ltd</t>
  </si>
  <si>
    <t>PREMCO</t>
  </si>
  <si>
    <t>Deepak Spinners Ltd</t>
  </si>
  <si>
    <t>DEEPAKSP</t>
  </si>
  <si>
    <t>Salona Cotspin Ltd</t>
  </si>
  <si>
    <t>SALONA</t>
  </si>
  <si>
    <t>Bengal Tea &amp; Fabrics Ltd</t>
  </si>
  <si>
    <t>BENGALT</t>
  </si>
  <si>
    <t>Mysore Petro Chemicals Ltd</t>
  </si>
  <si>
    <t>MYSORPETRO</t>
  </si>
  <si>
    <t>Steelman Telecom Ltd</t>
  </si>
  <si>
    <t>STML</t>
  </si>
  <si>
    <t>Integrated Telecommunication Services</t>
  </si>
  <si>
    <t>Bhagwati Autocast Ltd</t>
  </si>
  <si>
    <t>BGWTATO</t>
  </si>
  <si>
    <t>Cubex Tubings Ltd</t>
  </si>
  <si>
    <t>CUBEXTUB</t>
  </si>
  <si>
    <t>Rudra Gas Enterprise Ltd</t>
  </si>
  <si>
    <t>RUDRAGAS</t>
  </si>
  <si>
    <t>Sotac Pharmaceuticals Ltd</t>
  </si>
  <si>
    <t>SOTAC</t>
  </si>
  <si>
    <t>Ansal Housing Ltd</t>
  </si>
  <si>
    <t>ANSALHSG</t>
  </si>
  <si>
    <t>Graphisads Ltd</t>
  </si>
  <si>
    <t>GRAPHISAD</t>
  </si>
  <si>
    <t>COSCO (India) Ltd</t>
  </si>
  <si>
    <t>COSCO</t>
  </si>
  <si>
    <t>Dynavision Ltd</t>
  </si>
  <si>
    <t>DYNAVSN</t>
  </si>
  <si>
    <t>Accel Ltd</t>
  </si>
  <si>
    <t>ACCEL</t>
  </si>
  <si>
    <t>Dhruva Capital Services Ltd</t>
  </si>
  <si>
    <t>DHRUVCA</t>
  </si>
  <si>
    <t>Shubhshree Biofuels Energy Ltd</t>
  </si>
  <si>
    <t>SHUBHSHREE</t>
  </si>
  <si>
    <t>Aditya Ultra Steel Ltd</t>
  </si>
  <si>
    <t>AUSL</t>
  </si>
  <si>
    <t>Tirupati Starch &amp; Chemicals Ltd</t>
  </si>
  <si>
    <t>TIRUSTA</t>
  </si>
  <si>
    <t>Amarjothi Spinning Mills Ltd</t>
  </si>
  <si>
    <t>AMARJOTHI</t>
  </si>
  <si>
    <t>Zenith Steel Pipes &amp; Industries Ltd</t>
  </si>
  <si>
    <t>ZENITHSTL</t>
  </si>
  <si>
    <t>Swastik Pipe Ltd</t>
  </si>
  <si>
    <t>SWASTIK</t>
  </si>
  <si>
    <t>Scanpoint Geomatics Ltd</t>
  </si>
  <si>
    <t>SCANPGEOM</t>
  </si>
  <si>
    <t>Baweja Studios Ltd</t>
  </si>
  <si>
    <t>BAWEJA</t>
  </si>
  <si>
    <t>Raaj Medisafe India Ltd</t>
  </si>
  <si>
    <t>RAAJMEDI</t>
  </si>
  <si>
    <t>Credent Global Finance Ltd</t>
  </si>
  <si>
    <t>CGFL</t>
  </si>
  <si>
    <t>Sumuka Agro Industries Ltd</t>
  </si>
  <si>
    <t>SUMUKA</t>
  </si>
  <si>
    <t>Srivasavi Adhesive Tapes Ltd</t>
  </si>
  <si>
    <t>SRIVASAVI</t>
  </si>
  <si>
    <t>BN Holdings Ltd</t>
  </si>
  <si>
    <t>BNHOLDINGS</t>
  </si>
  <si>
    <t>Ascom Leasing &amp; Investments Ltd</t>
  </si>
  <si>
    <t>ASCOM</t>
  </si>
  <si>
    <t>Marco Cables &amp; Conductors Ltd</t>
  </si>
  <si>
    <t>MARCO</t>
  </si>
  <si>
    <t>Transteel Seating Technologies Ltd</t>
  </si>
  <si>
    <t>TRANSTEEL</t>
  </si>
  <si>
    <t>Steel City Securities Ltd</t>
  </si>
  <si>
    <t>STEELCITY</t>
  </si>
  <si>
    <t>Unifinz Capital India Ltd</t>
  </si>
  <si>
    <t>UCIL</t>
  </si>
  <si>
    <t>3rd Rock Multimedia Ltd</t>
  </si>
  <si>
    <t>3RDROCK</t>
  </si>
  <si>
    <t>GV Films Ltd</t>
  </si>
  <si>
    <t>GVFILM</t>
  </si>
  <si>
    <t>Active Clothing Co Ltd</t>
  </si>
  <si>
    <t>ACTIVE</t>
  </si>
  <si>
    <t>Ausom Enterprise Ltd</t>
  </si>
  <si>
    <t>AUSOMENT</t>
  </si>
  <si>
    <t>Bilcare Ltd</t>
  </si>
  <si>
    <t>BI</t>
  </si>
  <si>
    <t>Krishanveer Forge Ltd</t>
  </si>
  <si>
    <t>KVFORGE</t>
  </si>
  <si>
    <t>Ajooni Biotech Ltd</t>
  </si>
  <si>
    <t>AJOONI</t>
  </si>
  <si>
    <t>Sprayking Ltd</t>
  </si>
  <si>
    <t>SPRAYKING</t>
  </si>
  <si>
    <t>Total Transport Systems Ltd</t>
  </si>
  <si>
    <t>TOTAL</t>
  </si>
  <si>
    <t>Enfuse Solutions Ltd</t>
  </si>
  <si>
    <t>ENFUSE</t>
  </si>
  <si>
    <t>Palash Securities Ltd</t>
  </si>
  <si>
    <t>PALASHSECU</t>
  </si>
  <si>
    <t>Kotak S&amp;P BSE Sensex ETF</t>
  </si>
  <si>
    <t>SENSEX1</t>
  </si>
  <si>
    <t>Gokak Textiles Ltd</t>
  </si>
  <si>
    <t>GOKAKTEX</t>
  </si>
  <si>
    <t>Ai Champdany Industries Ltd</t>
  </si>
  <si>
    <t>AICHAMP</t>
  </si>
  <si>
    <t>Shervani Industrial Syndicate Ltd</t>
  </si>
  <si>
    <t>SHERVANI</t>
  </si>
  <si>
    <t>Virat Crane Industries Ltd</t>
  </si>
  <si>
    <t>VIRATCRA</t>
  </si>
  <si>
    <t>Simmonds Marshall Ltd</t>
  </si>
  <si>
    <t>SIMMOND</t>
  </si>
  <si>
    <t>WSFx Global Pay Ltd</t>
  </si>
  <si>
    <t>WSFX</t>
  </si>
  <si>
    <t>Winsome Breweries Ltd</t>
  </si>
  <si>
    <t>WINSOMBR</t>
  </si>
  <si>
    <t>Brewers</t>
  </si>
  <si>
    <t>New Swan Multitech Ltd</t>
  </si>
  <si>
    <t>SWANAGRO</t>
  </si>
  <si>
    <t>Zenith Exports Ltd</t>
  </si>
  <si>
    <t>ZENITHEXPO</t>
  </si>
  <si>
    <t>Dhatre Udyog Ltd</t>
  </si>
  <si>
    <t>DHATRE</t>
  </si>
  <si>
    <t>Modern Dairies Ltd</t>
  </si>
  <si>
    <t>MODAIRY</t>
  </si>
  <si>
    <t>ICICI Prudential Nifty Next 50 ETF</t>
  </si>
  <si>
    <t>NEXT50IETF</t>
  </si>
  <si>
    <t>Wallfort Financial Services Ltd</t>
  </si>
  <si>
    <t>WALLFORT</t>
  </si>
  <si>
    <t>Rexnord Electronics and Controls Ltd</t>
  </si>
  <si>
    <t>REXNORD</t>
  </si>
  <si>
    <t>Atishay Ltd</t>
  </si>
  <si>
    <t>ATISHAY</t>
  </si>
  <si>
    <t>Apis India Ltd</t>
  </si>
  <si>
    <t>APIS</t>
  </si>
  <si>
    <t>Kothari Fermentation and Biochem Ltd</t>
  </si>
  <si>
    <t>KFBL</t>
  </si>
  <si>
    <t>Lasa Supergenerics Ltd</t>
  </si>
  <si>
    <t>LASA</t>
  </si>
  <si>
    <t>Palred Technologies Ltd</t>
  </si>
  <si>
    <t>PALREDTEC</t>
  </si>
  <si>
    <t>Sundaram Multi Pap Ltd</t>
  </si>
  <si>
    <t>SUNDARAM</t>
  </si>
  <si>
    <t>Parnax Lab Ltd</t>
  </si>
  <si>
    <t>PARNAXLAB</t>
  </si>
  <si>
    <t>Dhariwalcorp Ltd</t>
  </si>
  <si>
    <t>DHARIWAL</t>
  </si>
  <si>
    <t>B C C Fuba India Ltd</t>
  </si>
  <si>
    <t>BCCFUBA</t>
  </si>
  <si>
    <t>Sayaji Industries Ltd</t>
  </si>
  <si>
    <t>SAYAJIIND</t>
  </si>
  <si>
    <t>Peria Karamalai Tea and Produce Company Ltd</t>
  </si>
  <si>
    <t>PKTEA</t>
  </si>
  <si>
    <t>Goyal Aluminiums Ltd</t>
  </si>
  <si>
    <t>GOYALALUM</t>
  </si>
  <si>
    <t>GTV Engineering Ltd</t>
  </si>
  <si>
    <t>GTV</t>
  </si>
  <si>
    <t>Ahlada Engineers Ltd</t>
  </si>
  <si>
    <t>AHLADA</t>
  </si>
  <si>
    <t>India Steel Works Ltd</t>
  </si>
  <si>
    <t>ISWL</t>
  </si>
  <si>
    <t>Bhilwara Spinners Ltd</t>
  </si>
  <si>
    <t>BHILSPIN</t>
  </si>
  <si>
    <t>AMD Industries Ltd</t>
  </si>
  <si>
    <t>AMDIND</t>
  </si>
  <si>
    <t>Colab Cloud Platforms Ltd</t>
  </si>
  <si>
    <t>COLABCLOUD</t>
  </si>
  <si>
    <t>Athena Global Technologies Ltd</t>
  </si>
  <si>
    <t>ATHENAGLO</t>
  </si>
  <si>
    <t>Bansal Roofing Products Ltd</t>
  </si>
  <si>
    <t>BRPL</t>
  </si>
  <si>
    <t>Gujarat Toolroom Ltd</t>
  </si>
  <si>
    <t>GUJTLRM</t>
  </si>
  <si>
    <t>Pharmaids Pharmaceuticals Ltd</t>
  </si>
  <si>
    <t>PHARMAID</t>
  </si>
  <si>
    <t>Sagarsoft (India) Ltd</t>
  </si>
  <si>
    <t>SAGARSOFT</t>
  </si>
  <si>
    <t>Raghuvansh Agrofarms Ltd</t>
  </si>
  <si>
    <t>RAFL</t>
  </si>
  <si>
    <t>Modulex Construction Technologies Ltd</t>
  </si>
  <si>
    <t>MODULEX</t>
  </si>
  <si>
    <t>Shri Gang Industries and Allied Products Ltd</t>
  </si>
  <si>
    <t>SHRIGANG</t>
  </si>
  <si>
    <t>Gayatri Sugars Ltd</t>
  </si>
  <si>
    <t>GAYATRI</t>
  </si>
  <si>
    <t>Swashthik Plascon Ltd</t>
  </si>
  <si>
    <t>SPL</t>
  </si>
  <si>
    <t>WeP Solutions Ltd</t>
  </si>
  <si>
    <t>WEPSOLN</t>
  </si>
  <si>
    <t>Nath Industries Ltd</t>
  </si>
  <si>
    <t>NATHIND</t>
  </si>
  <si>
    <t>Sameera Agro and Infra Ltd</t>
  </si>
  <si>
    <t>SAIFL</t>
  </si>
  <si>
    <t>Homebuilding</t>
  </si>
  <si>
    <t>Manoj Ceramic Ltd</t>
  </si>
  <si>
    <t>MCPL</t>
  </si>
  <si>
    <t>Landmark Property Development Co Ltd</t>
  </si>
  <si>
    <t>LPDC</t>
  </si>
  <si>
    <t>Bhagyanagar Properties Ltd</t>
  </si>
  <si>
    <t>BHAGYAPROP</t>
  </si>
  <si>
    <t>Asit C Mehta Financial Services Ltd</t>
  </si>
  <si>
    <t>ASITCFIN</t>
  </si>
  <si>
    <t>Sanco Trans Ltd</t>
  </si>
  <si>
    <t>SANCTRN</t>
  </si>
  <si>
    <t>Aksh Optifibre Ltd</t>
  </si>
  <si>
    <t>AKSHOPTFBR</t>
  </si>
  <si>
    <t>Aesthetik Engineers Ltd</t>
  </si>
  <si>
    <t>AESTHETIK</t>
  </si>
  <si>
    <t>Virat Industries Ltd</t>
  </si>
  <si>
    <t>VIRAT</t>
  </si>
  <si>
    <t>Barak Valley Cements Ltd</t>
  </si>
  <si>
    <t>BVCL</t>
  </si>
  <si>
    <t>Binayak Tex Processors Ltd</t>
  </si>
  <si>
    <t>ZBINTXPP</t>
  </si>
  <si>
    <t>Mohite Industries Ltd</t>
  </si>
  <si>
    <t>MOHITE</t>
  </si>
  <si>
    <t>Ansal Buildwell Ltd</t>
  </si>
  <si>
    <t>ANSALBU</t>
  </si>
  <si>
    <t>Sharp Chucks and Machines Ltd</t>
  </si>
  <si>
    <t>SCML</t>
  </si>
  <si>
    <t>Lahoti Overseas Ltd</t>
  </si>
  <si>
    <t>LAHOTIOV</t>
  </si>
  <si>
    <t>Vishal Bearings Ltd</t>
  </si>
  <si>
    <t>VISHALBL</t>
  </si>
  <si>
    <t>Jhandewalas Foods Ltd</t>
  </si>
  <si>
    <t>JFL</t>
  </si>
  <si>
    <t>Aztec Fluids &amp; Machinery Ltd</t>
  </si>
  <si>
    <t>AZTEC</t>
  </si>
  <si>
    <t>Bhatia Colour Chem Ltd</t>
  </si>
  <si>
    <t>BCCL</t>
  </si>
  <si>
    <t>Thacker and Company Ltd</t>
  </si>
  <si>
    <t>THACKER</t>
  </si>
  <si>
    <t>Ambar Protein Industries Ltd</t>
  </si>
  <si>
    <t>AMBARPIL</t>
  </si>
  <si>
    <t>Yamini Investments Company Ltd</t>
  </si>
  <si>
    <t>YAMNINV</t>
  </si>
  <si>
    <t>Precision Metaliks Ltd</t>
  </si>
  <si>
    <t>PRECISION</t>
  </si>
  <si>
    <t>Semac Consultants Ltd</t>
  </si>
  <si>
    <t>SEMAC</t>
  </si>
  <si>
    <t>Panyam Cements And Mineral Industrties Ltd</t>
  </si>
  <si>
    <t>PANCM</t>
  </si>
  <si>
    <t>Himalaya Food International Ltd</t>
  </si>
  <si>
    <t>HFIL</t>
  </si>
  <si>
    <t>Jamshri Realty Ltd</t>
  </si>
  <si>
    <t>JAMSHRI</t>
  </si>
  <si>
    <t>Real Estate Operating Companies</t>
  </si>
  <si>
    <t>Terai Tea Co Ltd</t>
  </si>
  <si>
    <t>TERAI</t>
  </si>
  <si>
    <t>Shristi Infrastructure Development Corporation Ltd</t>
  </si>
  <si>
    <t>SHRISTI</t>
  </si>
  <si>
    <t>Quantum Gold Fund</t>
  </si>
  <si>
    <t>QGOLDHALF</t>
  </si>
  <si>
    <t>Expo Gas Containers Ltd</t>
  </si>
  <si>
    <t>EXPOGAS</t>
  </si>
  <si>
    <t>Source Natural Foods and Herbal Supplements Ltd</t>
  </si>
  <si>
    <t>SOURCENTRL</t>
  </si>
  <si>
    <t>Saptarishi Agro Industries Ltd</t>
  </si>
  <si>
    <t>SPTRSHI</t>
  </si>
  <si>
    <t>Polychem Ltd</t>
  </si>
  <si>
    <t>POLYCHEM</t>
  </si>
  <si>
    <t>Kemp and Company Ltd</t>
  </si>
  <si>
    <t>KEMP</t>
  </si>
  <si>
    <t>HDFC S&amp;P BSE Sensex ETF</t>
  </si>
  <si>
    <t>HDFCSENSEX</t>
  </si>
  <si>
    <t>Macobs Technologies Ltd</t>
  </si>
  <si>
    <t>MACOBSTECH</t>
  </si>
  <si>
    <t>Diensten Tech Ltd</t>
  </si>
  <si>
    <t>DTL</t>
  </si>
  <si>
    <t>Atal Realtech Ltd</t>
  </si>
  <si>
    <t>ATALREAL</t>
  </si>
  <si>
    <t>Phoenix International Ltd</t>
  </si>
  <si>
    <t>PHOENXINTL</t>
  </si>
  <si>
    <t>VMS Industries Ltd</t>
  </si>
  <si>
    <t>VMS</t>
  </si>
  <si>
    <t>Nidhi Granites Ltd</t>
  </si>
  <si>
    <t>NIDHGRN</t>
  </si>
  <si>
    <t>Srestha Finvest Ltd</t>
  </si>
  <si>
    <t>SRESTHA</t>
  </si>
  <si>
    <t>Money Masters Leasing and Finance Ltd</t>
  </si>
  <si>
    <t>MMLF</t>
  </si>
  <si>
    <t>Cinevista Ltd</t>
  </si>
  <si>
    <t>CINEVISTA</t>
  </si>
  <si>
    <t>National Fittings Ltd</t>
  </si>
  <si>
    <t>NATFIT</t>
  </si>
  <si>
    <t>Agri-Tech (India) Ltd</t>
  </si>
  <si>
    <t>AGRITECH</t>
  </si>
  <si>
    <t>Akshar Spintex Ltd</t>
  </si>
  <si>
    <t>AKSHAR</t>
  </si>
  <si>
    <t>Cravatex Ltd</t>
  </si>
  <si>
    <t>CRAVATEX</t>
  </si>
  <si>
    <t>Womancart Ltd</t>
  </si>
  <si>
    <t>WOMANCART</t>
  </si>
  <si>
    <t>Alfred Herbert (India) Ltd</t>
  </si>
  <si>
    <t>ALFREDHE</t>
  </si>
  <si>
    <t>Maiden Forgings Ltd</t>
  </si>
  <si>
    <t>MAIDEN</t>
  </si>
  <si>
    <t>Suraj Industries Ltd</t>
  </si>
  <si>
    <t>SURJIND</t>
  </si>
  <si>
    <t>Fiberweb (India) Ltd</t>
  </si>
  <si>
    <t>FIBERWEB</t>
  </si>
  <si>
    <t>Prerna Infrabuild Ltd</t>
  </si>
  <si>
    <t>PRERINFRA</t>
  </si>
  <si>
    <t>Biofil Chemicals and Pharmaceuticals Ltd</t>
  </si>
  <si>
    <t>BIOFILCHEM</t>
  </si>
  <si>
    <t>Softrak Venture Investment Limited</t>
  </si>
  <si>
    <t>SOFTRAKV</t>
  </si>
  <si>
    <t>Ind Swift Ltd</t>
  </si>
  <si>
    <t>INDSWFTLTD</t>
  </si>
  <si>
    <t>DRS Dilip Roadlines Ltd</t>
  </si>
  <si>
    <t>DRSDILIP</t>
  </si>
  <si>
    <t>Super Tannery Ltd</t>
  </si>
  <si>
    <t>SUPTANERY</t>
  </si>
  <si>
    <t>Jayant Infratech Ltd</t>
  </si>
  <si>
    <t>JAYANT</t>
  </si>
  <si>
    <t>Nagreeka Exports Ltd</t>
  </si>
  <si>
    <t>NAGREEKEXP</t>
  </si>
  <si>
    <t>Facor Alloys Ltd</t>
  </si>
  <si>
    <t>FACORALL</t>
  </si>
  <si>
    <t>BSEL Algo Ltd</t>
  </si>
  <si>
    <t>BSELALGO</t>
  </si>
  <si>
    <t>Banka BioLoo Ltd</t>
  </si>
  <si>
    <t>BANKA</t>
  </si>
  <si>
    <t>Mayank Cattle Food Ltd</t>
  </si>
  <si>
    <t>MCFL</t>
  </si>
  <si>
    <t>Ganesha Ecoverse Ltd</t>
  </si>
  <si>
    <t>GANVERSE</t>
  </si>
  <si>
    <t>Ishan Dyes and Chemicals Ltd</t>
  </si>
  <si>
    <t>ISHANCH</t>
  </si>
  <si>
    <t>Elixir Capital Ltd</t>
  </si>
  <si>
    <t>ELIXIR</t>
  </si>
  <si>
    <t>Party Cruisers Ltd</t>
  </si>
  <si>
    <t>PARTYCRUS</t>
  </si>
  <si>
    <t>Dangee Dums Ltd</t>
  </si>
  <si>
    <t>DANGEE</t>
  </si>
  <si>
    <t>Alkali Metals Ltd</t>
  </si>
  <si>
    <t>ALKALI</t>
  </si>
  <si>
    <t>Dollex Agrotech Ltd</t>
  </si>
  <si>
    <t>DOLLEX</t>
  </si>
  <si>
    <t>Sambhaav Media Ltd</t>
  </si>
  <si>
    <t>SAMBHAAV</t>
  </si>
  <si>
    <t>Freshtrop Fruits Ltd</t>
  </si>
  <si>
    <t>FRSHTRP</t>
  </si>
  <si>
    <t>TCI Industries Ltd</t>
  </si>
  <si>
    <t>TCIIND</t>
  </si>
  <si>
    <t>My Mudra Fincorp Ltd</t>
  </si>
  <si>
    <t>MYMUDRA</t>
  </si>
  <si>
    <t>Auro Laboratories Ltd</t>
  </si>
  <si>
    <t>AUROLAB</t>
  </si>
  <si>
    <t>Balgopal Commercial Ltd</t>
  </si>
  <si>
    <t>BALGOPAL</t>
  </si>
  <si>
    <t>Sattrix Information Security Ltd</t>
  </si>
  <si>
    <t>SATTRIX</t>
  </si>
  <si>
    <t>One Global Service Provider Ltd</t>
  </si>
  <si>
    <t>ONEGLOBAL</t>
  </si>
  <si>
    <t>Candour Techtex Ltd</t>
  </si>
  <si>
    <t>CANDOUR</t>
  </si>
  <si>
    <t>Orissa Bengal Carrier Ltd</t>
  </si>
  <si>
    <t>OBCL</t>
  </si>
  <si>
    <t>Paramatrix Technologies Ltd</t>
  </si>
  <si>
    <t>PARAMATRIX</t>
  </si>
  <si>
    <t>Mercury Laboratories Ltd</t>
  </si>
  <si>
    <t>MERCURYLAB</t>
  </si>
  <si>
    <t>Shalimar Wires Industries Ltd</t>
  </si>
  <si>
    <t>SHALIWIR</t>
  </si>
  <si>
    <t>Saboo Sodium Chloro Ltd</t>
  </si>
  <si>
    <t>SABOOSOD</t>
  </si>
  <si>
    <t>Master Components Ltd</t>
  </si>
  <si>
    <t>MASTER</t>
  </si>
  <si>
    <t>Aprameya Engineering Ltd</t>
  </si>
  <si>
    <t>APRAMEYA</t>
  </si>
  <si>
    <t>Transcorp International Ltd</t>
  </si>
  <si>
    <t>TRANSCOR</t>
  </si>
  <si>
    <t>Asarfi Hospital Ltd</t>
  </si>
  <si>
    <t>ASARFI</t>
  </si>
  <si>
    <t>Bharat Immunologicals and Biologicals Corporation Ltd</t>
  </si>
  <si>
    <t>BIBCL</t>
  </si>
  <si>
    <t>Sangam Finserv Ltd</t>
  </si>
  <si>
    <t>SANGAMFIN</t>
  </si>
  <si>
    <t>Akar Auto Industries Ltd</t>
  </si>
  <si>
    <t>AAIL</t>
  </si>
  <si>
    <t>Soma Textiles &amp; Industries Ltd</t>
  </si>
  <si>
    <t>SOMATEX</t>
  </si>
  <si>
    <t>Holmarc Opto-Mechatronics Ltd</t>
  </si>
  <si>
    <t>HOLMARC</t>
  </si>
  <si>
    <t>Sampann Utpadan India Ltd</t>
  </si>
  <si>
    <t>SAMPANN</t>
  </si>
  <si>
    <t>Modern Engineering and Projects Ltd</t>
  </si>
  <si>
    <t>MEAPL</t>
  </si>
  <si>
    <t>Aakash Exploration Services Ltd</t>
  </si>
  <si>
    <t>AAKASH</t>
  </si>
  <si>
    <t>Omnitex Industries (India) Ltd</t>
  </si>
  <si>
    <t>OMNITEX</t>
  </si>
  <si>
    <t>SKP Securities Ltd</t>
  </si>
  <si>
    <t>SKPSEC</t>
  </si>
  <si>
    <t>Paras Petrofils Ltd</t>
  </si>
  <si>
    <t>PARASPETRO</t>
  </si>
  <si>
    <t>Gujarat Poly Electronics Ltd</t>
  </si>
  <si>
    <t>GUJARATPOLY</t>
  </si>
  <si>
    <t>Abhinav Capital Services Ltd</t>
  </si>
  <si>
    <t>ABHICAP</t>
  </si>
  <si>
    <t>Ganga Papers India Ltd</t>
  </si>
  <si>
    <t>GANGAPA</t>
  </si>
  <si>
    <t>Quadrant Televentures Ltd</t>
  </si>
  <si>
    <t>QUADRANT</t>
  </si>
  <si>
    <t>APM Industries Ltd</t>
  </si>
  <si>
    <t>APMIN</t>
  </si>
  <si>
    <t>D &amp; H India Ltd</t>
  </si>
  <si>
    <t>DHINDIA</t>
  </si>
  <si>
    <t>Three M Paper Boards Ltd</t>
  </si>
  <si>
    <t>THREEMPAPE</t>
  </si>
  <si>
    <t>G. G. Automotive Gears Ltd</t>
  </si>
  <si>
    <t>GGAUTO</t>
  </si>
  <si>
    <t>Archies Ltd</t>
  </si>
  <si>
    <t>ARCHIES</t>
  </si>
  <si>
    <t>Blue Pebble Ltd</t>
  </si>
  <si>
    <t>BLUEPEBBLE</t>
  </si>
  <si>
    <t>Rasi Electrodes Ltd</t>
  </si>
  <si>
    <t>RASIELEC</t>
  </si>
  <si>
    <t>Twentyfirst Century Management Services Ltd</t>
  </si>
  <si>
    <t>21STCENMGM</t>
  </si>
  <si>
    <t>Brace Port Logistics Ltd</t>
  </si>
  <si>
    <t>BRACEPORT</t>
  </si>
  <si>
    <t>Scoobee Day Garments (India) Ltd</t>
  </si>
  <si>
    <t>SCOOBEEDAY</t>
  </si>
  <si>
    <t>Rama Vision Ltd</t>
  </si>
  <si>
    <t>RAMAVISION</t>
  </si>
  <si>
    <t>Grob Tea Co Ltd</t>
  </si>
  <si>
    <t>GROBTEA</t>
  </si>
  <si>
    <t>Rainbow Foundations Ltd</t>
  </si>
  <si>
    <t>RAINBOWF</t>
  </si>
  <si>
    <t>VL Infraprojects Ltd</t>
  </si>
  <si>
    <t>VLINFRA</t>
  </si>
  <si>
    <t>Shanti Spintex Ltd</t>
  </si>
  <si>
    <t>SHANTIDENM</t>
  </si>
  <si>
    <t>Resonance Specialties Ltd</t>
  </si>
  <si>
    <t>RESONANCE</t>
  </si>
  <si>
    <t>Tokyo Plast International Ltd</t>
  </si>
  <si>
    <t>TOKYOPLAST</t>
  </si>
  <si>
    <t>Future Consumer Ltd</t>
  </si>
  <si>
    <t>FCONSUMER</t>
  </si>
  <si>
    <t>Manglam Infra &amp; Engineering Ltd</t>
  </si>
  <si>
    <t>MIEL</t>
  </si>
  <si>
    <t>Skil Infrastructure Ltd</t>
  </si>
  <si>
    <t>SKIL</t>
  </si>
  <si>
    <t>Arshiya Ltd</t>
  </si>
  <si>
    <t>ARSHIYA</t>
  </si>
  <si>
    <t>Harshdeep Hortico Ltd</t>
  </si>
  <si>
    <t>HARSHDEEP</t>
  </si>
  <si>
    <t>Home Furnishings</t>
  </si>
  <si>
    <t>Suvidhaa Infoserve Ltd</t>
  </si>
  <si>
    <t>SUVIDHAA</t>
  </si>
  <si>
    <t>Oriental Trimex Ltd</t>
  </si>
  <si>
    <t>ORIENTALTL</t>
  </si>
  <si>
    <t>DSJ Keep Learning Ltd</t>
  </si>
  <si>
    <t>KEEPLEARN</t>
  </si>
  <si>
    <t>Energy Development Company Ltd</t>
  </si>
  <si>
    <t>ENERGYDEV</t>
  </si>
  <si>
    <t>Nimbus Projects Ltd</t>
  </si>
  <si>
    <t>NIMBSPROJ</t>
  </si>
  <si>
    <t>DRS Cargo Movers Ltd</t>
  </si>
  <si>
    <t>DRSCARGO</t>
  </si>
  <si>
    <t>Times Guaranty Ltd</t>
  </si>
  <si>
    <t>TIMESGTY</t>
  </si>
  <si>
    <t>MEP Infrastructure Developers Ltd</t>
  </si>
  <si>
    <t>MEP</t>
  </si>
  <si>
    <t>Kothari Industrial Corp Ltd</t>
  </si>
  <si>
    <t>KOTIC</t>
  </si>
  <si>
    <t>Jasch Industries Ltd</t>
  </si>
  <si>
    <t>JASCH</t>
  </si>
  <si>
    <t>Ganga Forging Ltd</t>
  </si>
  <si>
    <t>GANGAFORGE</t>
  </si>
  <si>
    <t>Shetron Ltd</t>
  </si>
  <si>
    <t>SHETR</t>
  </si>
  <si>
    <t>Yaari Digital Integrated Services Ltd</t>
  </si>
  <si>
    <t>YAARI</t>
  </si>
  <si>
    <t>Durlax Top Surface Ltd</t>
  </si>
  <si>
    <t>DURLAX</t>
  </si>
  <si>
    <t>James Warren Tea Ltd</t>
  </si>
  <si>
    <t>JAMESWARREN</t>
  </si>
  <si>
    <t>Maruti Interior Products Ltd</t>
  </si>
  <si>
    <t>SPITZE</t>
  </si>
  <si>
    <t>Ahmedabad Steel Craft Ltd</t>
  </si>
  <si>
    <t>AHMDSTE</t>
  </si>
  <si>
    <t>MRP Agro Ltd</t>
  </si>
  <si>
    <t>MRP</t>
  </si>
  <si>
    <t>Arihant Academy Ltd</t>
  </si>
  <si>
    <t>ARIHANTACA</t>
  </si>
  <si>
    <t>Yarn Syndicate Ltd</t>
  </si>
  <si>
    <t>YARNSYN</t>
  </si>
  <si>
    <t>Tanvi Foods (India) Ltd</t>
  </si>
  <si>
    <t>TANVI</t>
  </si>
  <si>
    <t>Fortis Malar Hospitals Ltd</t>
  </si>
  <si>
    <t>FORTISMLR</t>
  </si>
  <si>
    <t>Aditya BSL Nifty Next 50 ETF</t>
  </si>
  <si>
    <t>ABSLNN50ET</t>
  </si>
  <si>
    <t>Vippy Spinpro Ltd</t>
  </si>
  <si>
    <t>VIPPYSP</t>
  </si>
  <si>
    <t>Inter Globe Finance Ltd</t>
  </si>
  <si>
    <t>INTRGLB</t>
  </si>
  <si>
    <t>Patdiam Jewellery Ltd</t>
  </si>
  <si>
    <t>PJL</t>
  </si>
  <si>
    <t>Rachana Infrastructure Ltd</t>
  </si>
  <si>
    <t>RILINFRA</t>
  </si>
  <si>
    <t>Orient Press Ltd</t>
  </si>
  <si>
    <t>ORIENTLTD</t>
  </si>
  <si>
    <t>KG Petrochem Ltd</t>
  </si>
  <si>
    <t>KGPETRO</t>
  </si>
  <si>
    <t>Sky Industries Ltd</t>
  </si>
  <si>
    <t>SKYIND</t>
  </si>
  <si>
    <t>Promax Power Ltd</t>
  </si>
  <si>
    <t>PROMAX</t>
  </si>
  <si>
    <t>Royal Cushion Vinyl Products Ltd</t>
  </si>
  <si>
    <t>ROYALCU</t>
  </si>
  <si>
    <t>Global Pet Industries Ltd</t>
  </si>
  <si>
    <t>GLOBALPET</t>
  </si>
  <si>
    <t>Popees Cares Ltd</t>
  </si>
  <si>
    <t>POPEES</t>
  </si>
  <si>
    <t>Securekloud Technologies Ltd</t>
  </si>
  <si>
    <t>SECURKLOUD</t>
  </si>
  <si>
    <t>Excel Realty N Infra Ltd</t>
  </si>
  <si>
    <t>EXCEL</t>
  </si>
  <si>
    <t>Kiduja India Ltd</t>
  </si>
  <si>
    <t>KIDUJA</t>
  </si>
  <si>
    <t>Tulive Developers Ltd</t>
  </si>
  <si>
    <t>TULIVE</t>
  </si>
  <si>
    <t>McNally Bharat Engg Co Ltd</t>
  </si>
  <si>
    <t>MBECL</t>
  </si>
  <si>
    <t>Swarnsarita Jewels India Ltd</t>
  </si>
  <si>
    <t>SWARNSAR</t>
  </si>
  <si>
    <t>Damodar Industries Ltd</t>
  </si>
  <si>
    <t>DAMODARIND</t>
  </si>
  <si>
    <t>Mohini Health &amp; Hygiene Ltd</t>
  </si>
  <si>
    <t>MHHL</t>
  </si>
  <si>
    <t>Trescon Ltd</t>
  </si>
  <si>
    <t>TRESCON</t>
  </si>
  <si>
    <t>Delta Manufacturing Ltd</t>
  </si>
  <si>
    <t>DELTAMAGNT</t>
  </si>
  <si>
    <t>Som Datt Finance Corporation Ltd</t>
  </si>
  <si>
    <t>SODFC</t>
  </si>
  <si>
    <t>Everest Organics Ltd</t>
  </si>
  <si>
    <t>EVERESTO</t>
  </si>
  <si>
    <t>Aarvee Denims and Exports Ltd</t>
  </si>
  <si>
    <t>AARVEEDEN</t>
  </si>
  <si>
    <t>Moksh Ornaments Ltd</t>
  </si>
  <si>
    <t>MOKSH</t>
  </si>
  <si>
    <t>Hisar Metal Industries Ltd</t>
  </si>
  <si>
    <t>HISARMETAL</t>
  </si>
  <si>
    <t>Shri Krishna Devcon Ltd</t>
  </si>
  <si>
    <t>SHRIKRISH</t>
  </si>
  <si>
    <t>Deepak Chemtex Ltd</t>
  </si>
  <si>
    <t>DEEPAKCHEM</t>
  </si>
  <si>
    <t>Aspire &amp; Innovative Advertising Ltd</t>
  </si>
  <si>
    <t>ASPIRE</t>
  </si>
  <si>
    <t>Olatech Solutions Ltd</t>
  </si>
  <si>
    <t>OLATECH</t>
  </si>
  <si>
    <t>ICICI Prudential Silver ETF</t>
  </si>
  <si>
    <t>SILVERIETF</t>
  </si>
  <si>
    <t>Creative Castings Ltd</t>
  </si>
  <si>
    <t>Kesar Terminals &amp; Infrastructure Ltd</t>
  </si>
  <si>
    <t>KTIL</t>
  </si>
  <si>
    <t>HEC Infra Projects Ltd</t>
  </si>
  <si>
    <t>HECPROJECT</t>
  </si>
  <si>
    <t>BLB Ltd</t>
  </si>
  <si>
    <t>BLBLIMITED</t>
  </si>
  <si>
    <t>Simbhaoli Sugars Ltd</t>
  </si>
  <si>
    <t>SIMBHALS</t>
  </si>
  <si>
    <t>Srei Infrastructure Finance Ltd</t>
  </si>
  <si>
    <t>SREINFRA</t>
  </si>
  <si>
    <t>HB Stockholdings Ltd</t>
  </si>
  <si>
    <t>HBSL</t>
  </si>
  <si>
    <t>T &amp; I Global Ltd</t>
  </si>
  <si>
    <t>TIGLOB</t>
  </si>
  <si>
    <t>Hindustan Hardy Ltd</t>
  </si>
  <si>
    <t>HINDHARD</t>
  </si>
  <si>
    <t>Synoptics Technologies Ltd</t>
  </si>
  <si>
    <t>SYNOPTICS</t>
  </si>
  <si>
    <t>Meera Industries Ltd</t>
  </si>
  <si>
    <t>MEERA</t>
  </si>
  <si>
    <t>Vidli Restaurants Ltd</t>
  </si>
  <si>
    <t>VIDLI</t>
  </si>
  <si>
    <t>Silkflex Polymers (India) Ltd</t>
  </si>
  <si>
    <t>SILKFLEX</t>
  </si>
  <si>
    <t>Unique Organics Ltd</t>
  </si>
  <si>
    <t>UNIQUEO</t>
  </si>
  <si>
    <t>Shilp Gravures Ltd</t>
  </si>
  <si>
    <t>SHILGRAVQ</t>
  </si>
  <si>
    <t>Virya Resources Ltd</t>
  </si>
  <si>
    <t>VIRYA</t>
  </si>
  <si>
    <t>Astal Laboratories Ltd</t>
  </si>
  <si>
    <t>ASTALLTD</t>
  </si>
  <si>
    <t>Pulsar International Ltd</t>
  </si>
  <si>
    <t>PULSRIN</t>
  </si>
  <si>
    <t>Chartered Logistics Ltd</t>
  </si>
  <si>
    <t>CHLOGIST</t>
  </si>
  <si>
    <t>AD- Manum Finance Ltd</t>
  </si>
  <si>
    <t>ADMANUM</t>
  </si>
  <si>
    <t>Ahasolar Technologies Ltd</t>
  </si>
  <si>
    <t>AHASOLAR</t>
  </si>
  <si>
    <t>Home Improvement Retail</t>
  </si>
  <si>
    <t>Pritish Nandy Communications Ltd</t>
  </si>
  <si>
    <t>PNC</t>
  </si>
  <si>
    <t>Aditya Consumer Marketing Ltd</t>
  </si>
  <si>
    <t>ACML</t>
  </si>
  <si>
    <t>Adtech Systems Ltd</t>
  </si>
  <si>
    <t>ADTECH</t>
  </si>
  <si>
    <t>Mangalam Alloys Ltd</t>
  </si>
  <si>
    <t>MAL</t>
  </si>
  <si>
    <t>Anjani Foods Ltd</t>
  </si>
  <si>
    <t>ANJANIFOODS</t>
  </si>
  <si>
    <t>HOV Services Ltd</t>
  </si>
  <si>
    <t>HOVS</t>
  </si>
  <si>
    <t>Quicktouch Technologies Ltd</t>
  </si>
  <si>
    <t>QUICKTOUCH</t>
  </si>
  <si>
    <t>Hrh Next Services Ltd</t>
  </si>
  <si>
    <t>HRHNEXT</t>
  </si>
  <si>
    <t>Call Center Services</t>
  </si>
  <si>
    <t>Sati Poly Plast Ltd</t>
  </si>
  <si>
    <t>SATIPOLY</t>
  </si>
  <si>
    <t>Mukesh Babu Financial Services Ltd</t>
  </si>
  <si>
    <t>MUKESHB</t>
  </si>
  <si>
    <t>Dhanashree Electronics Ltd</t>
  </si>
  <si>
    <t>DEL</t>
  </si>
  <si>
    <t>Pattech Fitwell Tube Components Ltd</t>
  </si>
  <si>
    <t>PATTECH</t>
  </si>
  <si>
    <t>GSM Foils Ltd</t>
  </si>
  <si>
    <t>GSMFOILS</t>
  </si>
  <si>
    <t>Arabian Petroleum Ltd</t>
  </si>
  <si>
    <t>ARABIAN</t>
  </si>
  <si>
    <t>Tera Software Ltd</t>
  </si>
  <si>
    <t>TERASOFT</t>
  </si>
  <si>
    <t>Astron Paper &amp; Board Mill Ltd</t>
  </si>
  <si>
    <t>ASTRON</t>
  </si>
  <si>
    <t>Future Enterprises Ltd</t>
  </si>
  <si>
    <t>FELDVR</t>
  </si>
  <si>
    <t>AK Spintex Ltd</t>
  </si>
  <si>
    <t>AKSPINTEX</t>
  </si>
  <si>
    <t>Gujarat Containers Ltd</t>
  </si>
  <si>
    <t>GUJCONT</t>
  </si>
  <si>
    <t>Madhav Copper Ltd</t>
  </si>
  <si>
    <t>MCL</t>
  </si>
  <si>
    <t>Regency Fincorp Ltd</t>
  </si>
  <si>
    <t>REGENCY</t>
  </si>
  <si>
    <t>Archit Organosys Ltd</t>
  </si>
  <si>
    <t>ARCHITORG</t>
  </si>
  <si>
    <t>Kontor Space Ltd</t>
  </si>
  <si>
    <t>KONTOR</t>
  </si>
  <si>
    <t>Varanium Cloud Ltd</t>
  </si>
  <si>
    <t>CLOUD</t>
  </si>
  <si>
    <t>Dutron Polymers Ltd</t>
  </si>
  <si>
    <t>DUTRON</t>
  </si>
  <si>
    <t>Goel Food Products Ltd</t>
  </si>
  <si>
    <t>GOEL</t>
  </si>
  <si>
    <t>Sellwin Traders Ltd</t>
  </si>
  <si>
    <t>SELLWIN</t>
  </si>
  <si>
    <t>Filtra Consultants and Engineers Ltd</t>
  </si>
  <si>
    <t>FILTRA</t>
  </si>
  <si>
    <t>Titan Securities Ltd</t>
  </si>
  <si>
    <t>TITANSEC</t>
  </si>
  <si>
    <t>Optimus Finance Ltd</t>
  </si>
  <si>
    <t>OPTIFIN</t>
  </si>
  <si>
    <t>Retina Paints Ltd</t>
  </si>
  <si>
    <t>RETINA</t>
  </si>
  <si>
    <t>AVSL Industries Ltd</t>
  </si>
  <si>
    <t>AVSL</t>
  </si>
  <si>
    <t>Titan Intech Ltd</t>
  </si>
  <si>
    <t>TITANIN</t>
  </si>
  <si>
    <t>Auro Impex &amp; Chemicals Ltd</t>
  </si>
  <si>
    <t>AUROIMPEX</t>
  </si>
  <si>
    <t>Mcon Rasayan India Ltd</t>
  </si>
  <si>
    <t>MCON</t>
  </si>
  <si>
    <t>Comrade Appliances Ltd</t>
  </si>
  <si>
    <t>COMRADE</t>
  </si>
  <si>
    <t>Ambo Agritec Ltd</t>
  </si>
  <si>
    <t>AMBOAGRI</t>
  </si>
  <si>
    <t>Picturepost Studios Ltd</t>
  </si>
  <si>
    <t>PPSL</t>
  </si>
  <si>
    <t>Daikaffil Chemicals India Ltd</t>
  </si>
  <si>
    <t>DAIKAFFI</t>
  </si>
  <si>
    <t>Cadsys (India) Ltd</t>
  </si>
  <si>
    <t>CADSYS</t>
  </si>
  <si>
    <t>KBS India Ltd</t>
  </si>
  <si>
    <t>KBSINDIA</t>
  </si>
  <si>
    <t>Kanishk Steel Industries Ltd</t>
  </si>
  <si>
    <t>KANSHST</t>
  </si>
  <si>
    <t>Acknit Industries Ltd</t>
  </si>
  <si>
    <t>ACKNIT</t>
  </si>
  <si>
    <t>Nilachal Refractories Ltd</t>
  </si>
  <si>
    <t>NILACHAL</t>
  </si>
  <si>
    <t>Celebrity Fashions Ltd</t>
  </si>
  <si>
    <t>CELEBRITY</t>
  </si>
  <si>
    <t>Debock Industries Ltd</t>
  </si>
  <si>
    <t>DIL</t>
  </si>
  <si>
    <t>Godavari Drugs Ltd</t>
  </si>
  <si>
    <t>GODAVARI</t>
  </si>
  <si>
    <t>LIC MF Nifty 8-13 yr G-Sec ETF</t>
  </si>
  <si>
    <t>LICNETFGSC</t>
  </si>
  <si>
    <t>Madhucon Projects Ltd</t>
  </si>
  <si>
    <t>MADHUCON</t>
  </si>
  <si>
    <t>LCC Infotech Ltd</t>
  </si>
  <si>
    <t>LCCINFOTEC</t>
  </si>
  <si>
    <t>Southern Magnesium and Chemicals Ltd</t>
  </si>
  <si>
    <t>SOUTHMG</t>
  </si>
  <si>
    <t>Vasundhara Rasayans Ltd</t>
  </si>
  <si>
    <t>VRL</t>
  </si>
  <si>
    <t>Presstonic Engineering Ltd</t>
  </si>
  <si>
    <t>PRESSTONIC</t>
  </si>
  <si>
    <t>Locomotive Engines &amp; Rolling Stock</t>
  </si>
  <si>
    <t>Alstone Textiles (India) Ltd</t>
  </si>
  <si>
    <t>ALSTONE</t>
  </si>
  <si>
    <t>IDBI Gold Exchange Traded Fund</t>
  </si>
  <si>
    <t>LICMFGOLD</t>
  </si>
  <si>
    <t>Aimco Pesticides Ltd</t>
  </si>
  <si>
    <t>AIMCOPEST</t>
  </si>
  <si>
    <t>Tayo Rolls Ltd</t>
  </si>
  <si>
    <t>TATAYODOGA</t>
  </si>
  <si>
    <t>Mefcom Capital Markets Ltd</t>
  </si>
  <si>
    <t>MEFCOMCAP</t>
  </si>
  <si>
    <t>Acme Resources Ltd</t>
  </si>
  <si>
    <t>ACME</t>
  </si>
  <si>
    <t>Sakthi Finance Ltd</t>
  </si>
  <si>
    <t>SAKTHIFIN</t>
  </si>
  <si>
    <t>Porwal Auto Components Ltd</t>
  </si>
  <si>
    <t>PORWAL</t>
  </si>
  <si>
    <t>Mishka Exim Ltd</t>
  </si>
  <si>
    <t>MISHKA</t>
  </si>
  <si>
    <t>SecMark Consultancy Ltd</t>
  </si>
  <si>
    <t>SECMARK</t>
  </si>
  <si>
    <t>Baba Food Processing (India) Ltd</t>
  </si>
  <si>
    <t>BABAFP</t>
  </si>
  <si>
    <t>United Cotfab Ltd</t>
  </si>
  <si>
    <t>COTFAB</t>
  </si>
  <si>
    <t>NAM Securities Ltd</t>
  </si>
  <si>
    <t>NAM</t>
  </si>
  <si>
    <t>SVC Industries Ltd</t>
  </si>
  <si>
    <t>SVCIND</t>
  </si>
  <si>
    <t>Raminfo Ltd</t>
  </si>
  <si>
    <t>RAMINFO</t>
  </si>
  <si>
    <t>Dhanalaxmi Roto Spinners Ltd</t>
  </si>
  <si>
    <t>DHANROTO</t>
  </si>
  <si>
    <t>Chowgule Steamships Ltd</t>
  </si>
  <si>
    <t>CHOWGULSTM</t>
  </si>
  <si>
    <t>Sunil Healthcare Ltd</t>
  </si>
  <si>
    <t>SUNLOC</t>
  </si>
  <si>
    <t>Shree Krishna Infrastructure Ltd</t>
  </si>
  <si>
    <t>SKIFL</t>
  </si>
  <si>
    <t>Innovatus Entertainment Networks Ltd</t>
  </si>
  <si>
    <t>INNOVATUS</t>
  </si>
  <si>
    <t>Capfin India Ltd</t>
  </si>
  <si>
    <t>CAPFIN</t>
  </si>
  <si>
    <t>Royal Sense Ltd</t>
  </si>
  <si>
    <t>ROYAL</t>
  </si>
  <si>
    <t>Makers Laboratories Ltd</t>
  </si>
  <si>
    <t>MAKERSL</t>
  </si>
  <si>
    <t>Lykis Ltd</t>
  </si>
  <si>
    <t>LYKISLTD</t>
  </si>
  <si>
    <t>Remi Edelstahl Tubulars Ltd</t>
  </si>
  <si>
    <t>REMIEDEL</t>
  </si>
  <si>
    <t>Krypton Industries Ltd</t>
  </si>
  <si>
    <t>KRYPTONQ</t>
  </si>
  <si>
    <t>Kay Power and Paper Ltd</t>
  </si>
  <si>
    <t>KAYPOWR</t>
  </si>
  <si>
    <t>Kaizen Agro Infrabuild Ltd</t>
  </si>
  <si>
    <t>KAIZENAGRO</t>
  </si>
  <si>
    <t>Aplab Ltd</t>
  </si>
  <si>
    <t>APLAB</t>
  </si>
  <si>
    <t>Alkosign Ltd</t>
  </si>
  <si>
    <t>ALKOSIGN</t>
  </si>
  <si>
    <t>Kemistar Corporation Ltd</t>
  </si>
  <si>
    <t>KEMISTAR</t>
  </si>
  <si>
    <t>Mirae Asset S&amp;P 500 Top 50 ETF</t>
  </si>
  <si>
    <t>MASPTOP50</t>
  </si>
  <si>
    <t>Aro Granite Industries Ltd</t>
  </si>
  <si>
    <t>AROGRANITE</t>
  </si>
  <si>
    <t>Perfectpac Ltd</t>
  </si>
  <si>
    <t>PERFEPA</t>
  </si>
  <si>
    <t>Cranex Ltd</t>
  </si>
  <si>
    <t>CRANEX</t>
  </si>
  <si>
    <t>Construction Machinery &amp; Heavy Transportation Equipment</t>
  </si>
  <si>
    <t>Balkrishna Paper Mills Ltd</t>
  </si>
  <si>
    <t>BALKRISHNA</t>
  </si>
  <si>
    <t>ARCL Organics Ltd</t>
  </si>
  <si>
    <t>ARCL</t>
  </si>
  <si>
    <t>Le Lavoir Ltd</t>
  </si>
  <si>
    <t>LELAVOIR</t>
  </si>
  <si>
    <t>Crop Life Science Ltd</t>
  </si>
  <si>
    <t>CLSL</t>
  </si>
  <si>
    <t>Restile Ceramics Ltd</t>
  </si>
  <si>
    <t>RESTILE</t>
  </si>
  <si>
    <t>Banas Finance Ltd</t>
  </si>
  <si>
    <t>BANASFN</t>
  </si>
  <si>
    <t>Pressure Sensitive Systems (India) Ltd</t>
  </si>
  <si>
    <t>PRESSURS</t>
  </si>
  <si>
    <t>Agro Phos (India) Ltd</t>
  </si>
  <si>
    <t>AGROPHOS</t>
  </si>
  <si>
    <t>Sharika Enterprises Ltd</t>
  </si>
  <si>
    <t>SHARIKA</t>
  </si>
  <si>
    <t>Innovative Tech Pack Ltd</t>
  </si>
  <si>
    <t>INNOVTEC</t>
  </si>
  <si>
    <t>AmpVolts Ltd</t>
  </si>
  <si>
    <t>AMPVOLTS</t>
  </si>
  <si>
    <t>Minal Industries Ltd</t>
  </si>
  <si>
    <t>MINALIND</t>
  </si>
  <si>
    <t>Prolife Industries Ltd</t>
  </si>
  <si>
    <t>PROLIFE</t>
  </si>
  <si>
    <t>Ceejay Finance Ltd</t>
  </si>
  <si>
    <t>CEEJAY</t>
  </si>
  <si>
    <t>Shine Fashions (India) Ltd</t>
  </si>
  <si>
    <t>SHINEFASH</t>
  </si>
  <si>
    <t>Real Eco Energy Ltd</t>
  </si>
  <si>
    <t>REALECO</t>
  </si>
  <si>
    <t>Superior Industrial Enterprises Ltd</t>
  </si>
  <si>
    <t>SIEL</t>
  </si>
  <si>
    <t>SVP Global Textiles Ltd</t>
  </si>
  <si>
    <t>SVPGLOB</t>
  </si>
  <si>
    <t>Krishna Ventures Ltd</t>
  </si>
  <si>
    <t>KRISHNA</t>
  </si>
  <si>
    <t>Mirae Asset NYSE FANG+ ETF</t>
  </si>
  <si>
    <t>MAFANG</t>
  </si>
  <si>
    <t>Shivam Chemicals Ltd</t>
  </si>
  <si>
    <t>SHIVAM</t>
  </si>
  <si>
    <t>Keerthi Industries Ltd</t>
  </si>
  <si>
    <t>KEERTHI</t>
  </si>
  <si>
    <t>Deem Roll Tech Ltd</t>
  </si>
  <si>
    <t>DEEM</t>
  </si>
  <si>
    <t>Crestchem Ltd</t>
  </si>
  <si>
    <t>CRSTCHM</t>
  </si>
  <si>
    <t>East West Freight Carriers Ltd</t>
  </si>
  <si>
    <t>EASTWEST</t>
  </si>
  <si>
    <t>Dharni Capital Services Ltd</t>
  </si>
  <si>
    <t>DHARNI</t>
  </si>
  <si>
    <t>Nova Iron and Steel Ltd</t>
  </si>
  <si>
    <t>NOVIS</t>
  </si>
  <si>
    <t>Mahickra Chemicals Ltd</t>
  </si>
  <si>
    <t>MAHICKRA</t>
  </si>
  <si>
    <t>Service Care Ltd</t>
  </si>
  <si>
    <t>SERVICE</t>
  </si>
  <si>
    <t>Riddhi Steel and Tube Ltd</t>
  </si>
  <si>
    <t>RSTL</t>
  </si>
  <si>
    <t>Aditya BSL Nifty Bank ETF</t>
  </si>
  <si>
    <t>ABSLBANETF</t>
  </si>
  <si>
    <t>Getalong Enterprise Ltd</t>
  </si>
  <si>
    <t>GETALONG</t>
  </si>
  <si>
    <t>Odyssey Corporation Ltd</t>
  </si>
  <si>
    <t>ODYCORP</t>
  </si>
  <si>
    <t>Radiowalla Network Ltd</t>
  </si>
  <si>
    <t>RADIOWALLA</t>
  </si>
  <si>
    <t>Agni Green Power Ltd</t>
  </si>
  <si>
    <t>AGNI</t>
  </si>
  <si>
    <t>Reliable Data Services Ltd</t>
  </si>
  <si>
    <t>RELIABLE</t>
  </si>
  <si>
    <t>ICICI Prudential S&amp;P BSE Liquid Rate ETF</t>
  </si>
  <si>
    <t>LIQUIDIETF</t>
  </si>
  <si>
    <t>Gujarat Hotels Ltd</t>
  </si>
  <si>
    <t>GUJHOTE</t>
  </si>
  <si>
    <t>Karma Energy Ltd</t>
  </si>
  <si>
    <t>KARMAENG</t>
  </si>
  <si>
    <t>The Victoria Mills Ltd</t>
  </si>
  <si>
    <t>VICTMILL</t>
  </si>
  <si>
    <t>Vista Pharmaceuticals Ltd</t>
  </si>
  <si>
    <t>VISTAPH</t>
  </si>
  <si>
    <t>F Mec International Financial Services Ltd</t>
  </si>
  <si>
    <t>FMEC</t>
  </si>
  <si>
    <t>MKP Mobility Ltd</t>
  </si>
  <si>
    <t>MKPMOB</t>
  </si>
  <si>
    <t>Welcast Steels Ltd</t>
  </si>
  <si>
    <t>ZWELCAST</t>
  </si>
  <si>
    <t>Achyut Healthcare Ltd</t>
  </si>
  <si>
    <t>ACHYUT</t>
  </si>
  <si>
    <t>Riddhi Corporate Services Ltd</t>
  </si>
  <si>
    <t>RIDDHICORP</t>
  </si>
  <si>
    <t>Murae Organisor Ltd</t>
  </si>
  <si>
    <t>MURAE</t>
  </si>
  <si>
    <t>Hariyana Ship Breakers Ltd</t>
  </si>
  <si>
    <t>HRYNSHP</t>
  </si>
  <si>
    <t>Alfa Transformers Ltd</t>
  </si>
  <si>
    <t>ALFATRAN</t>
  </si>
  <si>
    <t>Everlon Financials Ltd</t>
  </si>
  <si>
    <t>EVERFIN</t>
  </si>
  <si>
    <t>IFL Enterprises Ltd</t>
  </si>
  <si>
    <t>IFL</t>
  </si>
  <si>
    <t>Futuristic Solutions Ltd</t>
  </si>
  <si>
    <t>FUTSOL</t>
  </si>
  <si>
    <t>MY Money Securities Ltd</t>
  </si>
  <si>
    <t>MYMONEY</t>
  </si>
  <si>
    <t>Biogen Pharmachem Industries Ltd</t>
  </si>
  <si>
    <t>BIOGEN</t>
  </si>
  <si>
    <t>Independent Power Producers &amp; Energy Traders</t>
  </si>
  <si>
    <t>NCL Research and Financial Services Ltd</t>
  </si>
  <si>
    <t>NCLRESE</t>
  </si>
  <si>
    <t>Share Samadhan Ltd</t>
  </si>
  <si>
    <t>SSL</t>
  </si>
  <si>
    <t>Jeevan Scientific Technology Ltd</t>
  </si>
  <si>
    <t>JSTL</t>
  </si>
  <si>
    <t>Milgrey Finance and Investments Ltd</t>
  </si>
  <si>
    <t>ZMILGFIN</t>
  </si>
  <si>
    <t>Containe Technologies Ltd</t>
  </si>
  <si>
    <t>CONTAINE</t>
  </si>
  <si>
    <t>Chandrima Mercantiles Ltd</t>
  </si>
  <si>
    <t>CHANDRIMA</t>
  </si>
  <si>
    <t>TPI India Ltd</t>
  </si>
  <si>
    <t>TPINDIA</t>
  </si>
  <si>
    <t>C P S Shapers Ltd</t>
  </si>
  <si>
    <t>CPS</t>
  </si>
  <si>
    <t>Supra Pacific Financial Services Ltd</t>
  </si>
  <si>
    <t>SUPRAPFSL</t>
  </si>
  <si>
    <t>AIK Pipes and Polymers Ltd</t>
  </si>
  <si>
    <t>AIKPIPES</t>
  </si>
  <si>
    <t>Kavveri Telecom Products Ltd</t>
  </si>
  <si>
    <t>KAVVERITEL</t>
  </si>
  <si>
    <t>Nrb Industrial Bearings Ltd</t>
  </si>
  <si>
    <t>NIBL</t>
  </si>
  <si>
    <t>Real Touch Finance Ltd</t>
  </si>
  <si>
    <t>RTFL</t>
  </si>
  <si>
    <t>Skyline Millars Ltd</t>
  </si>
  <si>
    <t>SKYLMILAR</t>
  </si>
  <si>
    <t>Pioneer Investcorp Ltd</t>
  </si>
  <si>
    <t>PIONRINV</t>
  </si>
  <si>
    <t>Aristo Bio-Tech and Lifescience Ltd</t>
  </si>
  <si>
    <t>ARISTO</t>
  </si>
  <si>
    <t>Shri Vasuprada Plantations Ltd</t>
  </si>
  <si>
    <t>VASUPRADA</t>
  </si>
  <si>
    <t>Bombay Metrics Supply Chain Ltd</t>
  </si>
  <si>
    <t>BMETRICS</t>
  </si>
  <si>
    <t>Lexus Granito (India) Ltd</t>
  </si>
  <si>
    <t>LEXUS</t>
  </si>
  <si>
    <t>CMX Holdings Ltd</t>
  </si>
  <si>
    <t>SIELFNS</t>
  </si>
  <si>
    <t>Royale Manor Hotels and Industries Ltd</t>
  </si>
  <si>
    <t>RAYALEMA</t>
  </si>
  <si>
    <t>Rex Pipes and Cables Industries Ltd</t>
  </si>
  <si>
    <t>REXPIPES</t>
  </si>
  <si>
    <t>Sam Industries Ltd</t>
  </si>
  <si>
    <t>SAMINDUS</t>
  </si>
  <si>
    <t>Polylink Polymers (India) Ltd</t>
  </si>
  <si>
    <t>POLYLINK</t>
  </si>
  <si>
    <t>Raj Oil Mills Ltd</t>
  </si>
  <si>
    <t>ROML</t>
  </si>
  <si>
    <t>Pentagon Rubber Ltd</t>
  </si>
  <si>
    <t>PENTAGON</t>
  </si>
  <si>
    <t>Akiko Global Services Ltd</t>
  </si>
  <si>
    <t>AKIKO</t>
  </si>
  <si>
    <t>Slone Infosystems Ltd</t>
  </si>
  <si>
    <t>SLONE</t>
  </si>
  <si>
    <t>Simran Farms Ltd</t>
  </si>
  <si>
    <t>SIMRAN</t>
  </si>
  <si>
    <t>Vasudhagama Enterprises Ltd</t>
  </si>
  <si>
    <t>VASUDHAGAM</t>
  </si>
  <si>
    <t>Smiths &amp; Founders (India) Ltd</t>
  </si>
  <si>
    <t>SMFIL</t>
  </si>
  <si>
    <t>Tree House Education and Accessories Ltd</t>
  </si>
  <si>
    <t>TREEHOUSE</t>
  </si>
  <si>
    <t>Marshall Machines Ltd</t>
  </si>
  <si>
    <t>MARSHALL</t>
  </si>
  <si>
    <t>Joindre Capital Services Ltd</t>
  </si>
  <si>
    <t>JOINDRE</t>
  </si>
  <si>
    <t>Shiva Mills Ltd</t>
  </si>
  <si>
    <t>SHIVAMILLS</t>
  </si>
  <si>
    <t>S V J Enterprises Ltd</t>
  </si>
  <si>
    <t>SVJ</t>
  </si>
  <si>
    <t>Harshil Agrotech Ltd</t>
  </si>
  <si>
    <t>HARSHILAGR</t>
  </si>
  <si>
    <t>Supreme Engineering Ltd</t>
  </si>
  <si>
    <t>SUPREMEENG</t>
  </si>
  <si>
    <t>Silgo Retail Ltd</t>
  </si>
  <si>
    <t>SILGO</t>
  </si>
  <si>
    <t>Vandana Knitwear Ltd</t>
  </si>
  <si>
    <t>VANDANA</t>
  </si>
  <si>
    <t>Omfurn India Ltd</t>
  </si>
  <si>
    <t>OMFURN</t>
  </si>
  <si>
    <t>Rapicut Carbides Ltd</t>
  </si>
  <si>
    <t>RAPICUT</t>
  </si>
  <si>
    <t>Rajgor Castor Derivatives Ltd</t>
  </si>
  <si>
    <t>RCDL</t>
  </si>
  <si>
    <t>Luharuka Media &amp; Infra Ltd</t>
  </si>
  <si>
    <t>LUHARUKA</t>
  </si>
  <si>
    <t>Manugraph India Ltd</t>
  </si>
  <si>
    <t>MANUGRAPH</t>
  </si>
  <si>
    <t>Malu Paper Mills Ltd</t>
  </si>
  <si>
    <t>MALUPAPER</t>
  </si>
  <si>
    <t>Universal Starch Chem Allied Ltd</t>
  </si>
  <si>
    <t>UNIVSTAR</t>
  </si>
  <si>
    <t>Evans Electric Ltd</t>
  </si>
  <si>
    <t>EVANS</t>
  </si>
  <si>
    <t>Texel Industries Ltd</t>
  </si>
  <si>
    <t>TEXELIN</t>
  </si>
  <si>
    <t>Siddhika Coatings Ltd</t>
  </si>
  <si>
    <t>SIDDHIKA</t>
  </si>
  <si>
    <t>Austin Engineering Company Ltd</t>
  </si>
  <si>
    <t>AUSTENG</t>
  </si>
  <si>
    <t>Ashnoor Textile Mills Ltd</t>
  </si>
  <si>
    <t>ASHNOOR</t>
  </si>
  <si>
    <t>Nhc Foods Ltd</t>
  </si>
  <si>
    <t>NHCFOODS</t>
  </si>
  <si>
    <t>Cranes Software International Ltd</t>
  </si>
  <si>
    <t>CRANESSOFT</t>
  </si>
  <si>
    <t>Amrapali Industries Ltd</t>
  </si>
  <si>
    <t>AMRAPLIN</t>
  </si>
  <si>
    <t>Dev Labtech Venture Ltd</t>
  </si>
  <si>
    <t>DEVLAB</t>
  </si>
  <si>
    <t>Elegant Marbles and Grani Industries Ltd</t>
  </si>
  <si>
    <t>ELEMARB</t>
  </si>
  <si>
    <t>Jet Freight Logistics Ltd</t>
  </si>
  <si>
    <t>JETFREIGHT</t>
  </si>
  <si>
    <t>Magson Retail and Distribution Ltd</t>
  </si>
  <si>
    <t>MAGSON</t>
  </si>
  <si>
    <t>M V K Agro Food Product Ltd</t>
  </si>
  <si>
    <t>MVKAGRO</t>
  </si>
  <si>
    <t>Maestros Electronics &amp; Telecommunications Systems Ltd</t>
  </si>
  <si>
    <t>METSL</t>
  </si>
  <si>
    <t>Eiko Lifesciences Ltd</t>
  </si>
  <si>
    <t>EIKO</t>
  </si>
  <si>
    <t>Vishwas Agri Seeds Ltd</t>
  </si>
  <si>
    <t>VISHWAS</t>
  </si>
  <si>
    <t>Ameya Precision Engineers Ltd</t>
  </si>
  <si>
    <t>AMEYA</t>
  </si>
  <si>
    <t>Motilal Oswal Midcap 100 ETF</t>
  </si>
  <si>
    <t>MOM100</t>
  </si>
  <si>
    <t>Wires and Fabriks (SA) Ltd</t>
  </si>
  <si>
    <t>WIREFABR</t>
  </si>
  <si>
    <t>Banaras Beads Ltd</t>
  </si>
  <si>
    <t>BANARBEADS</t>
  </si>
  <si>
    <t>Thinkink Picturez Ltd</t>
  </si>
  <si>
    <t>THINKINK</t>
  </si>
  <si>
    <t>JFL Life Sciences Ltd</t>
  </si>
  <si>
    <t>JFLLIFE</t>
  </si>
  <si>
    <t>Golden Crest Education &amp; Services Ltd</t>
  </si>
  <si>
    <t>GOLDENCREST</t>
  </si>
  <si>
    <t>Veeram Securities Ltd</t>
  </si>
  <si>
    <t>VSL</t>
  </si>
  <si>
    <t>We Win Ltd</t>
  </si>
  <si>
    <t>WEWIN</t>
  </si>
  <si>
    <t>Kalyan Capitals Ltd</t>
  </si>
  <si>
    <t>KALYANCAP</t>
  </si>
  <si>
    <t>Sobhaygya Mercantile Ltd</t>
  </si>
  <si>
    <t>SOBME</t>
  </si>
  <si>
    <t>Warren Tea Ltd</t>
  </si>
  <si>
    <t>WARRENTEA</t>
  </si>
  <si>
    <t>Medicamen Organics Ltd</t>
  </si>
  <si>
    <t>MEDIORG</t>
  </si>
  <si>
    <t>Lead Reclaim and Rubber Products Ltd</t>
  </si>
  <si>
    <t>LRRPL</t>
  </si>
  <si>
    <t>Bulkcorp International Ltd</t>
  </si>
  <si>
    <t>BULKCORP</t>
  </si>
  <si>
    <t>Gita Renewable Energy Ltd</t>
  </si>
  <si>
    <t>GITARENEW</t>
  </si>
  <si>
    <t>Isl Consulting Ltd</t>
  </si>
  <si>
    <t>ISLCONSUL</t>
  </si>
  <si>
    <t>Siti Networks Ltd</t>
  </si>
  <si>
    <t>SITINET</t>
  </si>
  <si>
    <t>Rathi Bars Ltd</t>
  </si>
  <si>
    <t>RATHIBAR</t>
  </si>
  <si>
    <t>TCFC Finance Ltd</t>
  </si>
  <si>
    <t>TCFCFINQ</t>
  </si>
  <si>
    <t>Sanrhea Technical Textiles Ltd</t>
  </si>
  <si>
    <t>SANTETX</t>
  </si>
  <si>
    <t>Growington Ventures India Ltd</t>
  </si>
  <si>
    <t>GROWINGTON</t>
  </si>
  <si>
    <t>Emerald Leisures Ltd</t>
  </si>
  <si>
    <t>EMERALL</t>
  </si>
  <si>
    <t>Kotak Nifty PSU Bank ETF</t>
  </si>
  <si>
    <t>PSUBANK</t>
  </si>
  <si>
    <t>Tridhya Tech Ltd</t>
  </si>
  <si>
    <t>TRIDHYA</t>
  </si>
  <si>
    <t>Sheetal Universal Ltd</t>
  </si>
  <si>
    <t>SHEETAL</t>
  </si>
  <si>
    <t>Popular Foundations Ltd</t>
  </si>
  <si>
    <t>PFL</t>
  </si>
  <si>
    <t>Techindia Nirman Ltd</t>
  </si>
  <si>
    <t>TECHIN</t>
  </si>
  <si>
    <t>Anand Rayons Ltd</t>
  </si>
  <si>
    <t>ARL</t>
  </si>
  <si>
    <t>Kabsons Industries Ltd</t>
  </si>
  <si>
    <t>KABSON</t>
  </si>
  <si>
    <t>Fundviser Capital (India) Ltd</t>
  </si>
  <si>
    <t>FUNDVISER</t>
  </si>
  <si>
    <t>Invesco India Gold Exchange Traded Fund</t>
  </si>
  <si>
    <t>IVZINGOLD</t>
  </si>
  <si>
    <t>Kranti Industries Ltd</t>
  </si>
  <si>
    <t>KRANTI</t>
  </si>
  <si>
    <t>Pradhin Ltd</t>
  </si>
  <si>
    <t>PRADHIN</t>
  </si>
  <si>
    <t>Rasandik Engineering Industries India Ltd</t>
  </si>
  <si>
    <t>RASANDIK</t>
  </si>
  <si>
    <t>Bang Overseas Ltd</t>
  </si>
  <si>
    <t>BANG</t>
  </si>
  <si>
    <t>Shree Marutinandan Tubes Ltd</t>
  </si>
  <si>
    <t>SHREE</t>
  </si>
  <si>
    <t>Riba Textiles Ltd</t>
  </si>
  <si>
    <t>RIBATEX</t>
  </si>
  <si>
    <t>Golden Tobacco Ltd</t>
  </si>
  <si>
    <t>GOLDENTOBC</t>
  </si>
  <si>
    <t>Divyashakti Ltd</t>
  </si>
  <si>
    <t>DIVSHKT</t>
  </si>
  <si>
    <t>UMA Converter Ltd</t>
  </si>
  <si>
    <t>UMA</t>
  </si>
  <si>
    <t>Ushanti Colour Chem Ltd</t>
  </si>
  <si>
    <t>UCL</t>
  </si>
  <si>
    <t>Orient Beverages Ltd</t>
  </si>
  <si>
    <t>ORIBEVER</t>
  </si>
  <si>
    <t>Kreon Finnancial Services Ltd</t>
  </si>
  <si>
    <t>KREONFIN</t>
  </si>
  <si>
    <t>Baba Arts Ltd</t>
  </si>
  <si>
    <t>BABA</t>
  </si>
  <si>
    <t>Lakshmi Finance and Industrial Corp Ltd</t>
  </si>
  <si>
    <t>LFIC</t>
  </si>
  <si>
    <t>Mono Pharmacare Ltd</t>
  </si>
  <si>
    <t>MONOPHARMA</t>
  </si>
  <si>
    <t>Rolcon Engineering Company Ltd</t>
  </si>
  <si>
    <t>ROLCOEN</t>
  </si>
  <si>
    <t>SPP Polymer Ltd</t>
  </si>
  <si>
    <t>SPPPOLY</t>
  </si>
  <si>
    <t>Bombay Cycle and Motor Agency Ltd</t>
  </si>
  <si>
    <t>BOMBCYC</t>
  </si>
  <si>
    <t>Viaz Tyres Ltd</t>
  </si>
  <si>
    <t>VIAZ</t>
  </si>
  <si>
    <t>Super Spinning Mills Ltd</t>
  </si>
  <si>
    <t>SUPERSPIN</t>
  </si>
  <si>
    <t>Agarwal Float Glass India Ltd</t>
  </si>
  <si>
    <t>AGARWALFT</t>
  </si>
  <si>
    <t>Arex Industries Ltd</t>
  </si>
  <si>
    <t>AREXMIS</t>
  </si>
  <si>
    <t>Morarka Finance Ltd</t>
  </si>
  <si>
    <t>MORARKFI</t>
  </si>
  <si>
    <t>Milton Industries Ltd</t>
  </si>
  <si>
    <t>MILTON</t>
  </si>
  <si>
    <t>Silverline Technologies Ltd</t>
  </si>
  <si>
    <t>SILVERLINE</t>
  </si>
  <si>
    <t>Mirae Asset Nifty Financial Services ETF</t>
  </si>
  <si>
    <t>BFSI</t>
  </si>
  <si>
    <t>Swasti Vinayaka Synthetics Ltd</t>
  </si>
  <si>
    <t>SWASTIVI</t>
  </si>
  <si>
    <t>Assam Entrade Ltd</t>
  </si>
  <si>
    <t>ASSAMENT</t>
  </si>
  <si>
    <t>Diversified Financial Services</t>
  </si>
  <si>
    <t>Inland Printers Ltd</t>
  </si>
  <si>
    <t>INLANPR</t>
  </si>
  <si>
    <t>Vdeal System Ltd</t>
  </si>
  <si>
    <t>VDEAL</t>
  </si>
  <si>
    <t>ABC India Ltd</t>
  </si>
  <si>
    <t>ABCINDQ</t>
  </si>
  <si>
    <t>Vadivarhe Speciality Chemicals Ltd</t>
  </si>
  <si>
    <t>VSCL</t>
  </si>
  <si>
    <t>Contil India Ltd</t>
  </si>
  <si>
    <t>CONTILI</t>
  </si>
  <si>
    <t>Ravi Kumar Distilleries Ltd</t>
  </si>
  <si>
    <t>RKDL</t>
  </si>
  <si>
    <t>Integra Switchgear Ltd</t>
  </si>
  <si>
    <t>INTEGSW</t>
  </si>
  <si>
    <t>Narmada Agrobase Ltd</t>
  </si>
  <si>
    <t>NARMADA</t>
  </si>
  <si>
    <t>Apoorva Leasing Finance and Investment Company Ltd</t>
  </si>
  <si>
    <t>APOORVA</t>
  </si>
  <si>
    <t>Sambandam Spinning Mills Ltd</t>
  </si>
  <si>
    <t>SAMBANDAM</t>
  </si>
  <si>
    <t>Shreyas Intermediates Ltd</t>
  </si>
  <si>
    <t>SHREYASI</t>
  </si>
  <si>
    <t>Fortune International Ltd</t>
  </si>
  <si>
    <t>FORINTL</t>
  </si>
  <si>
    <t>3P Land Holdings Ltd</t>
  </si>
  <si>
    <t>3PLAND</t>
  </si>
  <si>
    <t>SM Auto Stamping Ltd</t>
  </si>
  <si>
    <t>SMAUTO</t>
  </si>
  <si>
    <t>Punjab Communications Ltd</t>
  </si>
  <si>
    <t>PUNJCOMMU</t>
  </si>
  <si>
    <t>K G Denim Ltd</t>
  </si>
  <si>
    <t>KGDENIM</t>
  </si>
  <si>
    <t>Max Heights Infrastructure Ltd</t>
  </si>
  <si>
    <t>MAXHEIGHTS</t>
  </si>
  <si>
    <t>Escorp Asset Management Ltd</t>
  </si>
  <si>
    <t>ESCORP</t>
  </si>
  <si>
    <t>Trans India House Impex Ltd</t>
  </si>
  <si>
    <t>TIHIL</t>
  </si>
  <si>
    <t>Kenvi Jewels Ltd</t>
  </si>
  <si>
    <t>KENVI</t>
  </si>
  <si>
    <t>Globesecure Technologies Ltd</t>
  </si>
  <si>
    <t>GSTL</t>
  </si>
  <si>
    <t>AccelerateBS India Ltd</t>
  </si>
  <si>
    <t>ACCELERATE</t>
  </si>
  <si>
    <t>Seya Industries Ltd</t>
  </si>
  <si>
    <t>SEYAIND</t>
  </si>
  <si>
    <t>National Oxygen Ltd</t>
  </si>
  <si>
    <t>NOL</t>
  </si>
  <si>
    <t>Satchmo Holdings Ltd</t>
  </si>
  <si>
    <t>SATCH</t>
  </si>
  <si>
    <t>Chartered Capital and Investment Ltd</t>
  </si>
  <si>
    <t>CHRTEDCA</t>
  </si>
  <si>
    <t>Vertexplus Technologies Ltd</t>
  </si>
  <si>
    <t>VERTEXPLUS</t>
  </si>
  <si>
    <t>Jagan Lamps Ltd</t>
  </si>
  <si>
    <t>JAGANLAM</t>
  </si>
  <si>
    <t>Sri KPR Industries Ltd</t>
  </si>
  <si>
    <t>SRIKPRIND</t>
  </si>
  <si>
    <t>Pearl Polymers Ltd</t>
  </si>
  <si>
    <t>PEARLPOLY</t>
  </si>
  <si>
    <t>Nandani Creation Ltd</t>
  </si>
  <si>
    <t>JAIPURKURT</t>
  </si>
  <si>
    <t>Hardcastle and Waud Manufacturing Co Ltd</t>
  </si>
  <si>
    <t>HARDCAS</t>
  </si>
  <si>
    <t>Gini Silk Mills Ltd</t>
  </si>
  <si>
    <t>GINISILK</t>
  </si>
  <si>
    <t>Mehta Housing Finance Ltd</t>
  </si>
  <si>
    <t>MEHTAHG</t>
  </si>
  <si>
    <t>Super Crop Safe Ltd</t>
  </si>
  <si>
    <t>SUCROSA</t>
  </si>
  <si>
    <t>GTN Industries Ltd</t>
  </si>
  <si>
    <t>GTNINDS</t>
  </si>
  <si>
    <t>Envair Electrodyne Ltd</t>
  </si>
  <si>
    <t>ENVAIREL</t>
  </si>
  <si>
    <t>ANG Lifesciences India Ltd</t>
  </si>
  <si>
    <t>ANG</t>
  </si>
  <si>
    <t>Starlog Enterprises Ltd</t>
  </si>
  <si>
    <t>STARLOG</t>
  </si>
  <si>
    <t>AKG Exim Ltd</t>
  </si>
  <si>
    <t>AKG</t>
  </si>
  <si>
    <t>Modipon Ltd</t>
  </si>
  <si>
    <t>MODIPON</t>
  </si>
  <si>
    <t>Metal Coatings (India) Ltd</t>
  </si>
  <si>
    <t>METALCO</t>
  </si>
  <si>
    <t>Advance Metering Technology Ltd</t>
  </si>
  <si>
    <t>AMTL</t>
  </si>
  <si>
    <t>AJR Infra and Tolling Ltd</t>
  </si>
  <si>
    <t>AJRINFRA</t>
  </si>
  <si>
    <t>Garnet Construction Ltd</t>
  </si>
  <si>
    <t>GARNET</t>
  </si>
  <si>
    <t>Diversified Real Estate Activities</t>
  </si>
  <si>
    <t>Signoria Creation Ltd</t>
  </si>
  <si>
    <t>SIGNORIA</t>
  </si>
  <si>
    <t>Jindal Hotels Ltd</t>
  </si>
  <si>
    <t>JINDHOT</t>
  </si>
  <si>
    <t>RRP Semiconductor Ltd</t>
  </si>
  <si>
    <t>RRP</t>
  </si>
  <si>
    <t>Dmr Hydroengineering &amp; Infrastructures Ltd</t>
  </si>
  <si>
    <t>DMR</t>
  </si>
  <si>
    <t>Akash Infra-Projects Ltd</t>
  </si>
  <si>
    <t>AKASH</t>
  </si>
  <si>
    <t>Globalspace Technologies Ltd</t>
  </si>
  <si>
    <t>Shreeshay Engineers Ltd</t>
  </si>
  <si>
    <t>SHREESHAY</t>
  </si>
  <si>
    <t>Diligent Media Corporation Ltd</t>
  </si>
  <si>
    <t>DNAMEDIA</t>
  </si>
  <si>
    <t>Italian Edibles Ltd</t>
  </si>
  <si>
    <t>ITALIANE</t>
  </si>
  <si>
    <t>Clara Industries Ltd</t>
  </si>
  <si>
    <t>CLARA</t>
  </si>
  <si>
    <t>Vivid Mercantile Ltd</t>
  </si>
  <si>
    <t>VIVIDM</t>
  </si>
  <si>
    <t>Kapil Raj Finance Ltd</t>
  </si>
  <si>
    <t>KAPILRAJ</t>
  </si>
  <si>
    <t>Dhampure Speciality Sugars Ltd</t>
  </si>
  <si>
    <t>DHAMPURE</t>
  </si>
  <si>
    <t>QVC Exports Ltd</t>
  </si>
  <si>
    <t>QVCEL</t>
  </si>
  <si>
    <t>Sampre Nutritions Ltd</t>
  </si>
  <si>
    <t>SAMPRE</t>
  </si>
  <si>
    <t>Ravalgaon Sugar Farm Ltd</t>
  </si>
  <si>
    <t>RAVALSUGAR</t>
  </si>
  <si>
    <t>Beekay Niryat Ltd</t>
  </si>
  <si>
    <t>BNL</t>
  </si>
  <si>
    <t>Simplex Realty Ltd</t>
  </si>
  <si>
    <t>SIMPLXREA</t>
  </si>
  <si>
    <t>Chrome Silicon Ltd</t>
  </si>
  <si>
    <t>CHROME</t>
  </si>
  <si>
    <t>Associated Ceramics Ltd</t>
  </si>
  <si>
    <t>ASSOCER</t>
  </si>
  <si>
    <t>Medi-Caps Ltd</t>
  </si>
  <si>
    <t>MEDICAPQ</t>
  </si>
  <si>
    <t>Gujarat Craft Industries Ltd</t>
  </si>
  <si>
    <t>GUJCRAFT</t>
  </si>
  <si>
    <t>G.S. Auto International Ltd</t>
  </si>
  <si>
    <t>GSAUTO</t>
  </si>
  <si>
    <t>GACM Technologies Ltd</t>
  </si>
  <si>
    <t>GATECH</t>
  </si>
  <si>
    <t>Betex India Ltd</t>
  </si>
  <si>
    <t>BETXIND</t>
  </si>
  <si>
    <t>CCL International Ltd</t>
  </si>
  <si>
    <t>CCLINTER</t>
  </si>
  <si>
    <t>Laxmi Cotspin Ltd</t>
  </si>
  <si>
    <t>LAXMICOT</t>
  </si>
  <si>
    <t>Mena Mani Industries Ltd</t>
  </si>
  <si>
    <t>MENAMANI</t>
  </si>
  <si>
    <t>Adroit Infotech Ltd</t>
  </si>
  <si>
    <t>ADROITINFO</t>
  </si>
  <si>
    <t>PCS Technology Ltd</t>
  </si>
  <si>
    <t>PCS</t>
  </si>
  <si>
    <t>Technology Hardware, Storage &amp; Peripherals</t>
  </si>
  <si>
    <t>Jigar Cables Ltd</t>
  </si>
  <si>
    <t>JIGAR</t>
  </si>
  <si>
    <t>Monotype India Ltd</t>
  </si>
  <si>
    <t>MONOT</t>
  </si>
  <si>
    <t>Vels Film International Ltd</t>
  </si>
  <si>
    <t>VELS</t>
  </si>
  <si>
    <t>Aeonx Digital Technology Ltd</t>
  </si>
  <si>
    <t>AEONXDIGI</t>
  </si>
  <si>
    <t>P H Capital Ltd</t>
  </si>
  <si>
    <t>PHCAP</t>
  </si>
  <si>
    <t>Prospect Commodities Ltd</t>
  </si>
  <si>
    <t>PCL</t>
  </si>
  <si>
    <t>Roopa Industries Ltd</t>
  </si>
  <si>
    <t>ROOPAIND</t>
  </si>
  <si>
    <t>Ladderup Finance Ltd</t>
  </si>
  <si>
    <t>LADDERUP</t>
  </si>
  <si>
    <t>Katare Spinning Mills Ltd</t>
  </si>
  <si>
    <t>KATRSPG</t>
  </si>
  <si>
    <t>Lesha Industries Ltd</t>
  </si>
  <si>
    <t>LESHAIND</t>
  </si>
  <si>
    <t>Bandaram Pharma Packtech Ltd</t>
  </si>
  <si>
    <t>BANDARAM</t>
  </si>
  <si>
    <t>Archidply Decor Ltd</t>
  </si>
  <si>
    <t>ADL</t>
  </si>
  <si>
    <t>Mega Flex Plastics Ltd</t>
  </si>
  <si>
    <t>MEGAFLEX</t>
  </si>
  <si>
    <t>P B M Polytex Ltd</t>
  </si>
  <si>
    <t>PBMPOLY</t>
  </si>
  <si>
    <t>Mahalaxmi Fabric Mills Pvt Ltd</t>
  </si>
  <si>
    <t>MFML</t>
  </si>
  <si>
    <t>G G Dandekar Properties Ltd</t>
  </si>
  <si>
    <t>GGDPROP</t>
  </si>
  <si>
    <t>Ambani Orgochem Ltd</t>
  </si>
  <si>
    <t>AMBANIORGO</t>
  </si>
  <si>
    <t>Ishan International Ltd</t>
  </si>
  <si>
    <t>ISHAN</t>
  </si>
  <si>
    <t>Johnson Pharmacare Ltd</t>
  </si>
  <si>
    <t>JOHNPHARMA</t>
  </si>
  <si>
    <t>National Plastic Industries Ltd</t>
  </si>
  <si>
    <t>NATPLAS</t>
  </si>
  <si>
    <t>Anjani Synthetics Ltd</t>
  </si>
  <si>
    <t>ANJANI</t>
  </si>
  <si>
    <t>Response Informatics Ltd</t>
  </si>
  <si>
    <t>RESPONSINF</t>
  </si>
  <si>
    <t>Saven Technologies Ltd</t>
  </si>
  <si>
    <t>7TEC</t>
  </si>
  <si>
    <t>E-Land Apparel Ltd</t>
  </si>
  <si>
    <t>ELAND</t>
  </si>
  <si>
    <t>Micropro Software Solutions Ltd</t>
  </si>
  <si>
    <t>MICROPRO</t>
  </si>
  <si>
    <t>Shree Krishna Paper Mills &amp; Industries Ltd</t>
  </si>
  <si>
    <t>SKPMIL</t>
  </si>
  <si>
    <t>SPS Finquest Ltd</t>
  </si>
  <si>
    <t>SPS</t>
  </si>
  <si>
    <t>Lee &amp; Nee Softwares (Exports) Ltd</t>
  </si>
  <si>
    <t>LEENEE</t>
  </si>
  <si>
    <t>Humming Bird Education Ltd</t>
  </si>
  <si>
    <t>HBEL</t>
  </si>
  <si>
    <t>Franklin Industries Ltd</t>
  </si>
  <si>
    <t>FRANKLININD</t>
  </si>
  <si>
    <t>Pan India Corp Ltd</t>
  </si>
  <si>
    <t>PANINDIAC</t>
  </si>
  <si>
    <t>Diligent Industries Ltd</t>
  </si>
  <si>
    <t>DILIGENT</t>
  </si>
  <si>
    <t>Sintex Plastics Technology Ltd</t>
  </si>
  <si>
    <t>SPTL</t>
  </si>
  <si>
    <t>Yudiz Solutions Ltd</t>
  </si>
  <si>
    <t>YUDIZ</t>
  </si>
  <si>
    <t>VSF Projects Ltd</t>
  </si>
  <si>
    <t>VSFPROJ</t>
  </si>
  <si>
    <t>Sunrise Efficient Marketing Ltd</t>
  </si>
  <si>
    <t>SEML</t>
  </si>
  <si>
    <t>Cospower Engineering Ltd</t>
  </si>
  <si>
    <t>COSPOWER</t>
  </si>
  <si>
    <t>Committed Cargo Care Ltd</t>
  </si>
  <si>
    <t>COMMITTED</t>
  </si>
  <si>
    <t>Mittal Life Style Ltd</t>
  </si>
  <si>
    <t>MITTAL</t>
  </si>
  <si>
    <t>Gorani Industries Ltd</t>
  </si>
  <si>
    <t>GORANIN</t>
  </si>
  <si>
    <t>Palco Metals Ltd</t>
  </si>
  <si>
    <t>PALCO</t>
  </si>
  <si>
    <t>G-Tec Jainx Education Ltd</t>
  </si>
  <si>
    <t>GTECJAINX</t>
  </si>
  <si>
    <t>Shree Rajasthan Syntex Ltd</t>
  </si>
  <si>
    <t>SHRAJSYNQ</t>
  </si>
  <si>
    <t>Aatmaj Healthcare Ltd</t>
  </si>
  <si>
    <t>AATMAJ</t>
  </si>
  <si>
    <t>Cell Point (India) Ltd</t>
  </si>
  <si>
    <t>CELLPOINT</t>
  </si>
  <si>
    <t>Transgene Biotek Ltd</t>
  </si>
  <si>
    <t>TRABI</t>
  </si>
  <si>
    <t>Prime Property Development Corp Ltd</t>
  </si>
  <si>
    <t>PRIMEPRO</t>
  </si>
  <si>
    <t>Mish Designs Ltd</t>
  </si>
  <si>
    <t>MISHDESIGN</t>
  </si>
  <si>
    <t>FEL</t>
  </si>
  <si>
    <t>Future Market Networks Ltd</t>
  </si>
  <si>
    <t>FMNL</t>
  </si>
  <si>
    <t>Godha Cabcon &amp; Insulation Ltd</t>
  </si>
  <si>
    <t>GODHA</t>
  </si>
  <si>
    <t>Vivo Bio Tech Ltd</t>
  </si>
  <si>
    <t>VIVOBIOT</t>
  </si>
  <si>
    <t>MM Rubber Company Ltd</t>
  </si>
  <si>
    <t>MMRUBBR-B</t>
  </si>
  <si>
    <t>Comfort Fincap Ltd</t>
  </si>
  <si>
    <t>COMFINCAP</t>
  </si>
  <si>
    <t>Burnpur Cement Ltd</t>
  </si>
  <si>
    <t>BURNPUR</t>
  </si>
  <si>
    <t>Salem Erode Investments Ltd</t>
  </si>
  <si>
    <t>SALEM</t>
  </si>
  <si>
    <t>Shalimar Productions Ltd</t>
  </si>
  <si>
    <t>SHALPRO</t>
  </si>
  <si>
    <t>Rolta India Ltd</t>
  </si>
  <si>
    <t>ROLTA</t>
  </si>
  <si>
    <t>H P Cotton Textile Mills Ltd</t>
  </si>
  <si>
    <t>HPCOTTON</t>
  </si>
  <si>
    <t>Hawa Engineers Ltd</t>
  </si>
  <si>
    <t>HAWAENG</t>
  </si>
  <si>
    <t>SRU Steels Ltd</t>
  </si>
  <si>
    <t>SRUSTEELS</t>
  </si>
  <si>
    <t>Zodiac Ventures Ltd</t>
  </si>
  <si>
    <t>ZODIACVEN</t>
  </si>
  <si>
    <t>Mediaone Global Entertainment Ltd</t>
  </si>
  <si>
    <t>MEDIAONE</t>
  </si>
  <si>
    <t>Sacheta Metals Ltd</t>
  </si>
  <si>
    <t>SACHEMT</t>
  </si>
  <si>
    <t>Starcom Information Technology Ltd</t>
  </si>
  <si>
    <t>STARCOM</t>
  </si>
  <si>
    <t>Rollatainers Ltd</t>
  </si>
  <si>
    <t>ROLLT</t>
  </si>
  <si>
    <t>BDR Buildcon Ltd</t>
  </si>
  <si>
    <t>BDR</t>
  </si>
  <si>
    <t>E L Forge Ltd</t>
  </si>
  <si>
    <t>ELFORGE</t>
  </si>
  <si>
    <t>JMD Ventures Ltd</t>
  </si>
  <si>
    <t>JMDVL</t>
  </si>
  <si>
    <t>Sandu Pharmaceuticals Ltd</t>
  </si>
  <si>
    <t>SANDUPHQ</t>
  </si>
  <si>
    <t>Rose Merc Ltd</t>
  </si>
  <si>
    <t>ROSEMER</t>
  </si>
  <si>
    <t>Ultra Wiring Connectivity System Ltd</t>
  </si>
  <si>
    <t>UWCSL</t>
  </si>
  <si>
    <t>Kalahridhaan Trendz Ltd</t>
  </si>
  <si>
    <t>KTL</t>
  </si>
  <si>
    <t>Ecoboard Industries Ltd</t>
  </si>
  <si>
    <t>ECOBOAR</t>
  </si>
  <si>
    <t>Dhanlaxmi Fabrics Ltd</t>
  </si>
  <si>
    <t>DHANFAB</t>
  </si>
  <si>
    <t>Ceeta Industries Ltd</t>
  </si>
  <si>
    <t>CEETAIN</t>
  </si>
  <si>
    <t>Standard Surfactants Ltd</t>
  </si>
  <si>
    <t>STDSFAC</t>
  </si>
  <si>
    <t>Household Products</t>
  </si>
  <si>
    <t>Morgan Ventures Ltd</t>
  </si>
  <si>
    <t>MORGAN</t>
  </si>
  <si>
    <t>Inani Marbles and Industries Ltd</t>
  </si>
  <si>
    <t>INANI</t>
  </si>
  <si>
    <t>USG Tech Solutions Ltd</t>
  </si>
  <si>
    <t>USGTECH</t>
  </si>
  <si>
    <t>N G Industries Ltd</t>
  </si>
  <si>
    <t>NGIND</t>
  </si>
  <si>
    <t>Orchasp Ltd</t>
  </si>
  <si>
    <t>ORCHASP</t>
  </si>
  <si>
    <t>Winny Immigration &amp; Education Services Ltd</t>
  </si>
  <si>
    <t>WINNY</t>
  </si>
  <si>
    <t>Academic &amp; Educational Services</t>
  </si>
  <si>
    <t>Bizotic Commercial Ltd</t>
  </si>
  <si>
    <t>BIZOTIC</t>
  </si>
  <si>
    <t>Chennai Ferrous Industries Ltd</t>
  </si>
  <si>
    <t>CHENFERRO</t>
  </si>
  <si>
    <t>Sri Ramakrishna Mills (Coimbatore) Ltd</t>
  </si>
  <si>
    <t>SRMCL</t>
  </si>
  <si>
    <t>Transvoy Logistics India Ltd</t>
  </si>
  <si>
    <t>TRANSVOY</t>
  </si>
  <si>
    <t>Air Freight &amp; Logistics</t>
  </si>
  <si>
    <t>Nakoda Group of Industries Ltd</t>
  </si>
  <si>
    <t>NGIL</t>
  </si>
  <si>
    <t>Misquita Engineering Ltd</t>
  </si>
  <si>
    <t>MISQUITA</t>
  </si>
  <si>
    <t>Haryana Leather Chemicals Ltd</t>
  </si>
  <si>
    <t>HARLETH</t>
  </si>
  <si>
    <t>Sangani Hospitals Ltd</t>
  </si>
  <si>
    <t>SANGANI</t>
  </si>
  <si>
    <t>GKB Ophthalmics Ltd</t>
  </si>
  <si>
    <t>GKB</t>
  </si>
  <si>
    <t>Fervent Synergies Ltd</t>
  </si>
  <si>
    <t>FERVENTSYN</t>
  </si>
  <si>
    <t>Artefact Projects Ltd</t>
  </si>
  <si>
    <t>ARTEFACT</t>
  </si>
  <si>
    <t>Phosphate Company Ltd</t>
  </si>
  <si>
    <t>PHOSPHATE</t>
  </si>
  <si>
    <t>Gujrat Credit Corporation Ltd</t>
  </si>
  <si>
    <t>GUJCRED</t>
  </si>
  <si>
    <t>Prismx Global Ventures Ltd</t>
  </si>
  <si>
    <t>PRISMX</t>
  </si>
  <si>
    <t>Continental Petroleums Ltd</t>
  </si>
  <si>
    <t>CONTPTR</t>
  </si>
  <si>
    <t>Continental Seeds and Chemicals Ltd</t>
  </si>
  <si>
    <t>CONTI</t>
  </si>
  <si>
    <t>Binani Industries Ltd</t>
  </si>
  <si>
    <t>BINANIIND</t>
  </si>
  <si>
    <t>Walchand Peoplefirst Ltd</t>
  </si>
  <si>
    <t>WALCHPF</t>
  </si>
  <si>
    <t>Tirupati Sarjan Ltd</t>
  </si>
  <si>
    <t>TIRSARJ</t>
  </si>
  <si>
    <t>Kanani Industries Ltd</t>
  </si>
  <si>
    <t>KANANIIND</t>
  </si>
  <si>
    <t>Shrydus Industries Ltd</t>
  </si>
  <si>
    <t>SHRYDUS</t>
  </si>
  <si>
    <t>Naapbooks Ltd</t>
  </si>
  <si>
    <t>NBL</t>
  </si>
  <si>
    <t>Garment Mantra Lifestyle Ltd</t>
  </si>
  <si>
    <t>GARMNTMNTR</t>
  </si>
  <si>
    <t>Alfavision Overseas (India) Ltd</t>
  </si>
  <si>
    <t>ALFAVIO</t>
  </si>
  <si>
    <t>Shree Pacetronix Ltd</t>
  </si>
  <si>
    <t>SHREEPAC</t>
  </si>
  <si>
    <t>Deccan Health Care Ltd</t>
  </si>
  <si>
    <t>DECCAN</t>
  </si>
  <si>
    <t>West Leisure Resorts Ltd</t>
  </si>
  <si>
    <t>WESTLEIRES</t>
  </si>
  <si>
    <t>Abm International Ltd</t>
  </si>
  <si>
    <t>ABMINTLLTD</t>
  </si>
  <si>
    <t>Sulabh Engineers and Services Ltd</t>
  </si>
  <si>
    <t>SULABEN</t>
  </si>
  <si>
    <t>Conart Engineers Ltd</t>
  </si>
  <si>
    <t>CONART</t>
  </si>
  <si>
    <t>Visaman Global Sales Ltd</t>
  </si>
  <si>
    <t>VISAMAN</t>
  </si>
  <si>
    <t>Ashoka Metcast Ltd</t>
  </si>
  <si>
    <t>ASHOKAMET</t>
  </si>
  <si>
    <t>Salora International Ltd</t>
  </si>
  <si>
    <t>SALORAINTL</t>
  </si>
  <si>
    <t>Vruddhi Engineering Works Ltd</t>
  </si>
  <si>
    <t>VRUDDHI</t>
  </si>
  <si>
    <t>Camex Ltd</t>
  </si>
  <si>
    <t>CAMEXLTD</t>
  </si>
  <si>
    <t>Vistar Amar Ltd</t>
  </si>
  <si>
    <t>VISTARAMAR</t>
  </si>
  <si>
    <t>Richirich Inventures Ltd</t>
  </si>
  <si>
    <t>KISAAN</t>
  </si>
  <si>
    <t>Axis NIFTY IT ETF</t>
  </si>
  <si>
    <t>AXISTECETF</t>
  </si>
  <si>
    <t>Oceanic Foods Ltd</t>
  </si>
  <si>
    <t>OCEANIC</t>
  </si>
  <si>
    <t>Angel Fibers Ltd</t>
  </si>
  <si>
    <t>ANGEL</t>
  </si>
  <si>
    <t>Teesta Agro Industries Ltd</t>
  </si>
  <si>
    <t>TEEAI</t>
  </si>
  <si>
    <t>HOAC Foods India Ltd</t>
  </si>
  <si>
    <t>HOACFOODS</t>
  </si>
  <si>
    <t>Medico Intercontinental Ltd</t>
  </si>
  <si>
    <t>MIL</t>
  </si>
  <si>
    <t>HCKK Ventures Ltd</t>
  </si>
  <si>
    <t>HCKKVENTURE</t>
  </si>
  <si>
    <t>Galactico Corporate Services Ltd</t>
  </si>
  <si>
    <t>GALACTICO</t>
  </si>
  <si>
    <t>Shelter Pharma Ltd</t>
  </si>
  <si>
    <t>SHELTER</t>
  </si>
  <si>
    <t>Country Condo's Ltd</t>
  </si>
  <si>
    <t>COUNCODOS</t>
  </si>
  <si>
    <t>SMIFS Capital Markets Ltd</t>
  </si>
  <si>
    <t>SMIFS</t>
  </si>
  <si>
    <t>Julien Agro Infratech Ltd</t>
  </si>
  <si>
    <t>JULIEN</t>
  </si>
  <si>
    <t>Chandra Bhagat Pharma Ltd</t>
  </si>
  <si>
    <t>CBPL</t>
  </si>
  <si>
    <t>Kshitij Polyline Ltd</t>
  </si>
  <si>
    <t>KSHITIJPOL</t>
  </si>
  <si>
    <t>Abhishek Integrations Ltd</t>
  </si>
  <si>
    <t>AILIMITED</t>
  </si>
  <si>
    <t>Vineet Laboratories Ltd</t>
  </si>
  <si>
    <t>VINEETLAB</t>
  </si>
  <si>
    <t>Yash Chemex Ltd</t>
  </si>
  <si>
    <t>YASHCHEM</t>
  </si>
  <si>
    <t>RR Metalmakers India Ltd</t>
  </si>
  <si>
    <t>RRMETAL</t>
  </si>
  <si>
    <t>Poddar Housing and Development Ltd</t>
  </si>
  <si>
    <t>PODDARHOUS</t>
  </si>
  <si>
    <t>TV Vision Ltd</t>
  </si>
  <si>
    <t>TVVISION</t>
  </si>
  <si>
    <t>Pace E-Commerce Ventures Ltd</t>
  </si>
  <si>
    <t>PACE</t>
  </si>
  <si>
    <t>Homefurnishing Retail</t>
  </si>
  <si>
    <t>Tirupati Foam Ltd</t>
  </si>
  <si>
    <t>TIRUFOAM</t>
  </si>
  <si>
    <t>Arigato Universe Ltd</t>
  </si>
  <si>
    <t>ARIGATO</t>
  </si>
  <si>
    <t>ICICI Prudential S&amp;P BSE Sensex ETF</t>
  </si>
  <si>
    <t>SENSEXIETF</t>
  </si>
  <si>
    <t>DRA Consultants Ltd</t>
  </si>
  <si>
    <t>DRA</t>
  </si>
  <si>
    <t>Telogica Ltd</t>
  </si>
  <si>
    <t>TELOGICA</t>
  </si>
  <si>
    <t>Communications Equipment</t>
  </si>
  <si>
    <t>Grovy India Ltd</t>
  </si>
  <si>
    <t>GROVY</t>
  </si>
  <si>
    <t>Mohit Paper Mills Ltd</t>
  </si>
  <si>
    <t>MOHITPPR</t>
  </si>
  <si>
    <t>Gujarat Terce Laboratories Ltd</t>
  </si>
  <si>
    <t>GUJTERC</t>
  </si>
  <si>
    <t>Flora Textiles Ltd</t>
  </si>
  <si>
    <t>FLORATX</t>
  </si>
  <si>
    <t>Dynamic Portfolio Management &amp; Services Ltd</t>
  </si>
  <si>
    <t>DYNAMICP</t>
  </si>
  <si>
    <t>Kwality Ltd</t>
  </si>
  <si>
    <t>KWALITY</t>
  </si>
  <si>
    <t>Ashnisha Industries Ltd</t>
  </si>
  <si>
    <t>ASHNI</t>
  </si>
  <si>
    <t>ICDS Ltd</t>
  </si>
  <si>
    <t>ICDSLTD</t>
  </si>
  <si>
    <t>UR Sugar Industries Ltd</t>
  </si>
  <si>
    <t>URSUGAR</t>
  </si>
  <si>
    <t>AA Plus Tradelink Ltd</t>
  </si>
  <si>
    <t>AAPLUSTRAD</t>
  </si>
  <si>
    <t>Sai Capital Ltd</t>
  </si>
  <si>
    <t>SAICAPI</t>
  </si>
  <si>
    <t>KJMC Financial Services Ltd</t>
  </si>
  <si>
    <t>KJMCFIN</t>
  </si>
  <si>
    <t>Prabhhans Industries Ltd</t>
  </si>
  <si>
    <t>PRABHHANS</t>
  </si>
  <si>
    <t>Axel Polymers Ltd</t>
  </si>
  <si>
    <t>AXELPOLY</t>
  </si>
  <si>
    <t>Diana Tea Co Ltd</t>
  </si>
  <si>
    <t>DIANATEA</t>
  </si>
  <si>
    <t>Perfect Infraengineers Ltd</t>
  </si>
  <si>
    <t>PERFECT</t>
  </si>
  <si>
    <t>Indianivesh Ltd</t>
  </si>
  <si>
    <t>INDIANVSH</t>
  </si>
  <si>
    <t>Greenhitech Ventures Ltd</t>
  </si>
  <si>
    <t>GVL</t>
  </si>
  <si>
    <t>DK Enterprises Global Ltd</t>
  </si>
  <si>
    <t>DKEGL</t>
  </si>
  <si>
    <t>Sylph Technologies Ltd</t>
  </si>
  <si>
    <t>SYLPH</t>
  </si>
  <si>
    <t>Hemadri Cements Ltd</t>
  </si>
  <si>
    <t>HEMACEM</t>
  </si>
  <si>
    <t>Laxmipati Engineering Works Ltd</t>
  </si>
  <si>
    <t>LAXMIPATI</t>
  </si>
  <si>
    <t>Choksi Laboratories Ltd</t>
  </si>
  <si>
    <t>CHOKSILA</t>
  </si>
  <si>
    <t>Arman Holdings Ltd</t>
  </si>
  <si>
    <t>ARMAN</t>
  </si>
  <si>
    <t>Maharashtra Corp Ltd</t>
  </si>
  <si>
    <t>MAHACORP</t>
  </si>
  <si>
    <t>Tejnaksh Healthcare Ltd</t>
  </si>
  <si>
    <t>TEJNAKSH</t>
  </si>
  <si>
    <t>India Home Loan Ltd</t>
  </si>
  <si>
    <t>INDIAHOME</t>
  </si>
  <si>
    <t>Transchem Ltd</t>
  </si>
  <si>
    <t>TRANSCHEM</t>
  </si>
  <si>
    <t>Poona Dal and Oil Industries Ltd</t>
  </si>
  <si>
    <t>POONADAL</t>
  </si>
  <si>
    <t>Varyaa Creations Ltd</t>
  </si>
  <si>
    <t>VARYAA</t>
  </si>
  <si>
    <t>Deep Diamond India Ltd</t>
  </si>
  <si>
    <t>DDIL</t>
  </si>
  <si>
    <t>Amkay Products Ltd</t>
  </si>
  <si>
    <t>AMKAY</t>
  </si>
  <si>
    <t>New Light Apparels Ltd</t>
  </si>
  <si>
    <t>NEWLIGHT</t>
  </si>
  <si>
    <t>Emergent Industrial Solutions Ltd</t>
  </si>
  <si>
    <t>EMERGENT</t>
  </si>
  <si>
    <t>Manjeera Constructions Ltd</t>
  </si>
  <si>
    <t>MANJEERA</t>
  </si>
  <si>
    <t>Tatia Global Vennture Ltd</t>
  </si>
  <si>
    <t>TATIAGLOB</t>
  </si>
  <si>
    <t>Ind Bank Housing Ltd</t>
  </si>
  <si>
    <t>INDBNK</t>
  </si>
  <si>
    <t>Jet Knitwears Ltd</t>
  </si>
  <si>
    <t>JETKNIT</t>
  </si>
  <si>
    <t>STL Global Ltd</t>
  </si>
  <si>
    <t>SGL</t>
  </si>
  <si>
    <t>Timescan Logistics (India) Ltd</t>
  </si>
  <si>
    <t>TIMESCAN</t>
  </si>
  <si>
    <t>ARSS Infrastructure Projects Ltd</t>
  </si>
  <si>
    <t>ARSSINFRA</t>
  </si>
  <si>
    <t>Eighty Jewellers Ltd</t>
  </si>
  <si>
    <t>EIGHTY</t>
  </si>
  <si>
    <t>Gajanand International Ltd</t>
  </si>
  <si>
    <t>GAJANAND</t>
  </si>
  <si>
    <t>Duropack Ltd</t>
  </si>
  <si>
    <t>DUROPACK</t>
  </si>
  <si>
    <t>Gogia Capital Services Ltd</t>
  </si>
  <si>
    <t>GOGIACAP</t>
  </si>
  <si>
    <t>Chandra Prabhu International Ltd</t>
  </si>
  <si>
    <t>CHANDRAP</t>
  </si>
  <si>
    <t>Grill Splendour Services Ltd</t>
  </si>
  <si>
    <t>BIRDYS</t>
  </si>
  <si>
    <t>Quality RO Industries Ltd</t>
  </si>
  <si>
    <t>QRIL</t>
  </si>
  <si>
    <t>Libas Consumer Products Ltd</t>
  </si>
  <si>
    <t>LIBAS</t>
  </si>
  <si>
    <t>Shreeram Proteins Ltd</t>
  </si>
  <si>
    <t>SRPL</t>
  </si>
  <si>
    <t>Bonlon Industries Ltd</t>
  </si>
  <si>
    <t>BONLON</t>
  </si>
  <si>
    <t>Copper</t>
  </si>
  <si>
    <t>Pecos Hotels and Pubs Ltd</t>
  </si>
  <si>
    <t>PECOS</t>
  </si>
  <si>
    <t>Earthstahl &amp; Alloys Ltd</t>
  </si>
  <si>
    <t>EARTH</t>
  </si>
  <si>
    <t>Next Mediaworks Ltd</t>
  </si>
  <si>
    <t>NEXTMEDIA</t>
  </si>
  <si>
    <t>Rex Sealing &amp; Packing Industries Ltd</t>
  </si>
  <si>
    <t>REXSEAL</t>
  </si>
  <si>
    <t>Uttam Galva Steels Ltd</t>
  </si>
  <si>
    <t>UTTAMSTL</t>
  </si>
  <si>
    <t>S &amp; T Corporation Ltd</t>
  </si>
  <si>
    <t>STCORP</t>
  </si>
  <si>
    <t>Ideal Technoplast Industries Ltd</t>
  </si>
  <si>
    <t>IDEALTECHO</t>
  </si>
  <si>
    <t>Shrenik Ltd</t>
  </si>
  <si>
    <t>SHRENIK</t>
  </si>
  <si>
    <t>Flomic Global Logistics Ltd</t>
  </si>
  <si>
    <t>FLOMIC</t>
  </si>
  <si>
    <t>Madhav Marbles and Granites Ltd</t>
  </si>
  <si>
    <t>MADHAV</t>
  </si>
  <si>
    <t>Addi Industries Ltd</t>
  </si>
  <si>
    <t>ADDIND</t>
  </si>
  <si>
    <t>Balurghat Technologies Ltd</t>
  </si>
  <si>
    <t>BALTE</t>
  </si>
  <si>
    <t>Kamadgiri Fashion Ltd</t>
  </si>
  <si>
    <t>KAMADGIRI</t>
  </si>
  <si>
    <t>Dhanlaxmi Cotex Ltd</t>
  </si>
  <si>
    <t>DHANCOT</t>
  </si>
  <si>
    <t>Faalcon Concepts Ltd</t>
  </si>
  <si>
    <t>FAALCON</t>
  </si>
  <si>
    <t>Shantidoot Infra Services Ltd</t>
  </si>
  <si>
    <t>SISL</t>
  </si>
  <si>
    <t>Nyssa Corporation Ltd</t>
  </si>
  <si>
    <t>NYSSACORP</t>
  </si>
  <si>
    <t>Ambica Agarbathies Aroma &amp; Industries Ltd</t>
  </si>
  <si>
    <t>AMBICAAGAR</t>
  </si>
  <si>
    <t>Sudal Industries Ltd</t>
  </si>
  <si>
    <t>SUDAI</t>
  </si>
  <si>
    <t>Aluminum</t>
  </si>
  <si>
    <t>Ankit Metal &amp; Power Ltd</t>
  </si>
  <si>
    <t>ANKITMETAL</t>
  </si>
  <si>
    <t>Ashirwad Steels And Industries Ltd</t>
  </si>
  <si>
    <t>ASHSI</t>
  </si>
  <si>
    <t>Khandwala Securities Ltd</t>
  </si>
  <si>
    <t>KHANDSE</t>
  </si>
  <si>
    <t>Trident Texofab Ltd</t>
  </si>
  <si>
    <t>TTFL</t>
  </si>
  <si>
    <t>Mandeep Auto Industries Ltd</t>
  </si>
  <si>
    <t>MANDEEP</t>
  </si>
  <si>
    <t>Suditi Industries Ltd</t>
  </si>
  <si>
    <t>SUDTIND-B</t>
  </si>
  <si>
    <t>Sainik Finance &amp; Industries Ltd</t>
  </si>
  <si>
    <t>SAINIK</t>
  </si>
  <si>
    <t>Tapi Fruit Processing Ltd</t>
  </si>
  <si>
    <t>TAPIFRUIT</t>
  </si>
  <si>
    <t>Cybele Industries Ltd</t>
  </si>
  <si>
    <t>CYBELEIND</t>
  </si>
  <si>
    <t>Kandarp Digi Smart Bpo Ltd</t>
  </si>
  <si>
    <t>KANDARP</t>
  </si>
  <si>
    <t>ASL Industries Ltd</t>
  </si>
  <si>
    <t>ASLIND</t>
  </si>
  <si>
    <t>Add-Shop E-Retail Ltd</t>
  </si>
  <si>
    <t>ASRL</t>
  </si>
  <si>
    <t>Tamilnadu Telecommunication Ltd</t>
  </si>
  <si>
    <t>TNTELE</t>
  </si>
  <si>
    <t>Gayatri BioOrganics Ltd</t>
  </si>
  <si>
    <t>GAYATRIBI</t>
  </si>
  <si>
    <t>Centenial Surgical Suture Ltd</t>
  </si>
  <si>
    <t>CSURGSU</t>
  </si>
  <si>
    <t>Gajanan Securities Services Ltd</t>
  </si>
  <si>
    <t>GAJANANSEC</t>
  </si>
  <si>
    <t>Vivanta Industries Ltd</t>
  </si>
  <si>
    <t>VIVANTA</t>
  </si>
  <si>
    <t>Infronics Systems Ltd</t>
  </si>
  <si>
    <t>INFRONICS</t>
  </si>
  <si>
    <t>Vinyoflex Ltd</t>
  </si>
  <si>
    <t>VINYOFL</t>
  </si>
  <si>
    <t>Goenka Diamond And Jewels Ltd</t>
  </si>
  <si>
    <t>GOENKA</t>
  </si>
  <si>
    <t>Sagardeep Alloys Ltd</t>
  </si>
  <si>
    <t>SAGARDEEP</t>
  </si>
  <si>
    <t>Zodiac-JRD-MKJ Ltd</t>
  </si>
  <si>
    <t>ZODJRDMKJ</t>
  </si>
  <si>
    <t>Picturehouse Media Ltd</t>
  </si>
  <si>
    <t>PICTUREHS</t>
  </si>
  <si>
    <t>Inspire Films Ltd</t>
  </si>
  <si>
    <t>INSPIRE</t>
  </si>
  <si>
    <t>Indong Tea Company Ltd</t>
  </si>
  <si>
    <t>INDONG</t>
  </si>
  <si>
    <t>Goblin India Ltd</t>
  </si>
  <si>
    <t>GOBLIN</t>
  </si>
  <si>
    <t>Acrow India Ltd</t>
  </si>
  <si>
    <t>ACROW</t>
  </si>
  <si>
    <t>Kaiser Corporation Ltd</t>
  </si>
  <si>
    <t>KACL</t>
  </si>
  <si>
    <t>Walpar Nutritions Ltd</t>
  </si>
  <si>
    <t>WALPAR</t>
  </si>
  <si>
    <t>Suryaamba Spinning Mills Ltd</t>
  </si>
  <si>
    <t>SURYAAMBA</t>
  </si>
  <si>
    <t>Sonu Infratech Ltd</t>
  </si>
  <si>
    <t>SONUINFRA</t>
  </si>
  <si>
    <t>Naturite Agro Products Ltd</t>
  </si>
  <si>
    <t>NAPL</t>
  </si>
  <si>
    <t>Shree Hari Chemicals Export Ltd</t>
  </si>
  <si>
    <t>SHHARICH</t>
  </si>
  <si>
    <t>Ravileela Granites Ltd</t>
  </si>
  <si>
    <t>RALEGRA</t>
  </si>
  <si>
    <t>MSR India Ltd</t>
  </si>
  <si>
    <t>MSRINDIA</t>
  </si>
  <si>
    <t>Dhyaani Tradeventtures Ltd</t>
  </si>
  <si>
    <t>DHYAANITR</t>
  </si>
  <si>
    <t>Nidan Laboratories and Healthcare Ltd</t>
  </si>
  <si>
    <t>NIDAN</t>
  </si>
  <si>
    <t>Pearl Green Clubs and Resorts Ltd</t>
  </si>
  <si>
    <t>PGCRL</t>
  </si>
  <si>
    <t>Erp Soft Systems Ltd</t>
  </si>
  <si>
    <t>ERPSOFT</t>
  </si>
  <si>
    <t>Nippon India Nifty Pharma ETF</t>
  </si>
  <si>
    <t>PHARMABEES</t>
  </si>
  <si>
    <t>Polyspin Exports Ltd</t>
  </si>
  <si>
    <t>POLYSPIN</t>
  </si>
  <si>
    <t>Alan Scott Enterprises Ltd</t>
  </si>
  <si>
    <t>ALAN SCOTT</t>
  </si>
  <si>
    <t>Visagar Financial Services Ltd</t>
  </si>
  <si>
    <t>VISAGAR</t>
  </si>
  <si>
    <t>Hind Aluminium Industries Ltd</t>
  </si>
  <si>
    <t>HINDALUMI</t>
  </si>
  <si>
    <t>Consecutive Investments &amp; Trading Co Ltd</t>
  </si>
  <si>
    <t>CITL</t>
  </si>
  <si>
    <t>Yasons Chemex Care Ltd</t>
  </si>
  <si>
    <t>YCCL</t>
  </si>
  <si>
    <t>Aditya Spinners Ltd</t>
  </si>
  <si>
    <t>ADITYASP</t>
  </si>
  <si>
    <t>Ashirwad Capital Ltd</t>
  </si>
  <si>
    <t>ASHCAP</t>
  </si>
  <si>
    <t>TGB Banquets and Hotels Ltd</t>
  </si>
  <si>
    <t>TGBHOTELS</t>
  </si>
  <si>
    <t>City Crops Agro Ltd</t>
  </si>
  <si>
    <t>CCAL</t>
  </si>
  <si>
    <t>Veerhealth Care Ltd</t>
  </si>
  <si>
    <t>VEERHEALTH</t>
  </si>
  <si>
    <t>Khaitan (India) Ltd</t>
  </si>
  <si>
    <t>KHAITANLTD</t>
  </si>
  <si>
    <t>Silver Oak (India) Ltd</t>
  </si>
  <si>
    <t>SILVOAK</t>
  </si>
  <si>
    <t>Standard Batteries Ltd</t>
  </si>
  <si>
    <t>STDBAT</t>
  </si>
  <si>
    <t>Gothi Plascon (India) Ltd</t>
  </si>
  <si>
    <t>GOTHIPL</t>
  </si>
  <si>
    <t>Focus Business Solution Ltd</t>
  </si>
  <si>
    <t>Diversified Support Services</t>
  </si>
  <si>
    <t>Smart Finsec Ltd</t>
  </si>
  <si>
    <t>SMARTFIN</t>
  </si>
  <si>
    <t>VAMA Industries Ltd</t>
  </si>
  <si>
    <t>VAMA</t>
  </si>
  <si>
    <t>Tecil Chemicals and Hydro Power Ltd</t>
  </si>
  <si>
    <t>TECILCHEM</t>
  </si>
  <si>
    <t>Sonal Adhesives Ltd</t>
  </si>
  <si>
    <t>SONALAD</t>
  </si>
  <si>
    <t>Rishi Techtex Ltd</t>
  </si>
  <si>
    <t>RISHITECH</t>
  </si>
  <si>
    <t>Morarjee Textiles Ltd</t>
  </si>
  <si>
    <t>MORARJEE</t>
  </si>
  <si>
    <t>Swasti Vinayaka Art and Heritage Corporation Ltd</t>
  </si>
  <si>
    <t>SVARTCORP</t>
  </si>
  <si>
    <t>Citadel Realty and Developers Ltd</t>
  </si>
  <si>
    <t>CITADEL</t>
  </si>
  <si>
    <t>Sugal and Damani Share Brokers Ltd</t>
  </si>
  <si>
    <t>SUGALDAM</t>
  </si>
  <si>
    <t>B2B Software Technologies Ltd</t>
  </si>
  <si>
    <t>B2BSOFT</t>
  </si>
  <si>
    <t>Innokaiz India Ltd</t>
  </si>
  <si>
    <t>INNOKAIZ</t>
  </si>
  <si>
    <t>Qgo Finance Ltd</t>
  </si>
  <si>
    <t>QGO</t>
  </si>
  <si>
    <t>Sumedha Fiscal Services Ltd</t>
  </si>
  <si>
    <t>SUMEDHA</t>
  </si>
  <si>
    <t>Nippon India Silver ETF</t>
  </si>
  <si>
    <t>SILVERBEES</t>
  </si>
  <si>
    <t>Vera Synthetic Ltd</t>
  </si>
  <si>
    <t>VERA</t>
  </si>
  <si>
    <t>Future Lifestyle Fashions Ltd</t>
  </si>
  <si>
    <t>FLFL</t>
  </si>
  <si>
    <t>Popular Estate Management Ltd</t>
  </si>
  <si>
    <t>POPULARES</t>
  </si>
  <si>
    <t>Khoobsurat Ltd</t>
  </si>
  <si>
    <t>KHOOBSURAT</t>
  </si>
  <si>
    <t>SBEC Systems (India) Ltd</t>
  </si>
  <si>
    <t>SBECSYS</t>
  </si>
  <si>
    <t>Aspira Pathlab &amp; Diagnostics Ltd</t>
  </si>
  <si>
    <t>ASPIRA</t>
  </si>
  <si>
    <t>Tirupati Tyres Ltd</t>
  </si>
  <si>
    <t>TTIL</t>
  </si>
  <si>
    <t>Sunil Agro Foods Ltd</t>
  </si>
  <si>
    <t>SUNILAGR</t>
  </si>
  <si>
    <t>Aastamangalam Finance Ltd</t>
  </si>
  <si>
    <t>AASTAFIN</t>
  </si>
  <si>
    <t>Veritaas Advertising Ltd</t>
  </si>
  <si>
    <t>VERITAAS</t>
  </si>
  <si>
    <t>Venlon Enterprises Ltd</t>
  </si>
  <si>
    <t>VENLONENT</t>
  </si>
  <si>
    <t>PVV Infra Ltd</t>
  </si>
  <si>
    <t>PVVINFRA</t>
  </si>
  <si>
    <t>Sumeet Industries Ltd</t>
  </si>
  <si>
    <t>SUMEETINDS</t>
  </si>
  <si>
    <t>Shree Ganesh Bio-Tech (India) Ltd</t>
  </si>
  <si>
    <t>SHREEGANES</t>
  </si>
  <si>
    <t>Hipolin Ltd</t>
  </si>
  <si>
    <t>HIPOLIN</t>
  </si>
  <si>
    <t>Kanco Tea &amp; Industries Ltd</t>
  </si>
  <si>
    <t>KANCOTEA</t>
  </si>
  <si>
    <t>Tyroon Tea Co Ltd</t>
  </si>
  <si>
    <t>TYROON</t>
  </si>
  <si>
    <t>Unick Fix-A-Form And Printers Ltd</t>
  </si>
  <si>
    <t>UNICK</t>
  </si>
  <si>
    <t>Bervin Investment and Leasing Ltd</t>
  </si>
  <si>
    <t>BERVINL</t>
  </si>
  <si>
    <t>VERTEX Securities Ltd</t>
  </si>
  <si>
    <t>VERTEX</t>
  </si>
  <si>
    <t>SVS Ventures Ltd</t>
  </si>
  <si>
    <t>SVS</t>
  </si>
  <si>
    <t>J Taparia Projects Ltd</t>
  </si>
  <si>
    <t>JTAPARIA</t>
  </si>
  <si>
    <t>Jindal Capital Ltd</t>
  </si>
  <si>
    <t>JINDCAP</t>
  </si>
  <si>
    <t>Patspin India Ltd</t>
  </si>
  <si>
    <t>PATSPINLTD</t>
  </si>
  <si>
    <t>Nippon India ETF Nifty 50 Value 20</t>
  </si>
  <si>
    <t>NV20BEES</t>
  </si>
  <si>
    <t>Padam Cotton Yarns Ltd</t>
  </si>
  <si>
    <t>PADAMCO</t>
  </si>
  <si>
    <t>Ashiana Ispat Ltd</t>
  </si>
  <si>
    <t>ASHIS</t>
  </si>
  <si>
    <t>Poojawestern Metaliks Ltd</t>
  </si>
  <si>
    <t>POOJA</t>
  </si>
  <si>
    <t>Family Care Hospitals Ltd</t>
  </si>
  <si>
    <t>FAMILYCARE</t>
  </si>
  <si>
    <t>Health Care  Services</t>
  </si>
  <si>
    <t>Solitaire Machine Tools Ltd</t>
  </si>
  <si>
    <t>SOLIMAC</t>
  </si>
  <si>
    <t>Samsrita Labs Ltd</t>
  </si>
  <si>
    <t>SAMSRITA</t>
  </si>
  <si>
    <t>Life Sciences Tools &amp; Services</t>
  </si>
  <si>
    <t>India Cements Capital Ltd</t>
  </si>
  <si>
    <t>INDCEMCAP</t>
  </si>
  <si>
    <t>KMS Medisurgi Ltd</t>
  </si>
  <si>
    <t>KMSMEDI</t>
  </si>
  <si>
    <t>Hemang Resources Ltd</t>
  </si>
  <si>
    <t>HEMANG</t>
  </si>
  <si>
    <t>Aruna Hotels Ltd</t>
  </si>
  <si>
    <t>ARUNAHTEL</t>
  </si>
  <si>
    <t>Raw Edge Industrial Solutions Ltd</t>
  </si>
  <si>
    <t>RAWEDGE</t>
  </si>
  <si>
    <t>Sanginita Chemicals Ltd</t>
  </si>
  <si>
    <t>SANGINITA</t>
  </si>
  <si>
    <t>Nivaka Fashions Ltd</t>
  </si>
  <si>
    <t>NIVAKA</t>
  </si>
  <si>
    <t>Thakral Services (India) Ltd</t>
  </si>
  <si>
    <t>THAKRAL</t>
  </si>
  <si>
    <t>Electronic Equipment &amp; Instruments</t>
  </si>
  <si>
    <t>Jupiter Infomedia Ltd</t>
  </si>
  <si>
    <t>JUPITERIN</t>
  </si>
  <si>
    <t>Shiva Global Agro Industries Ltd</t>
  </si>
  <si>
    <t>SHIVAAGRO</t>
  </si>
  <si>
    <t>Utique Enterprises Ltd</t>
  </si>
  <si>
    <t>UTIQUE</t>
  </si>
  <si>
    <t>Unison Metals Ltd</t>
  </si>
  <si>
    <t>UNISON</t>
  </si>
  <si>
    <t>Incap Ltd</t>
  </si>
  <si>
    <t>INCAP</t>
  </si>
  <si>
    <t>Uniinfo Telecom Services Ltd</t>
  </si>
  <si>
    <t>UNIINFO</t>
  </si>
  <si>
    <t>Nalin Lease Finance Ltd</t>
  </si>
  <si>
    <t>NLFL</t>
  </si>
  <si>
    <t>Tarapur Transformers Ltd</t>
  </si>
  <si>
    <t>TARAPUR</t>
  </si>
  <si>
    <t>Gabriel Pet Straps Ltd</t>
  </si>
  <si>
    <t>GPSL</t>
  </si>
  <si>
    <t>Mohit Industries Ltd</t>
  </si>
  <si>
    <t>MOHITIND</t>
  </si>
  <si>
    <t>Yug Decor Ltd</t>
  </si>
  <si>
    <t>YUG</t>
  </si>
  <si>
    <t>Cyber Media (India) Ltd</t>
  </si>
  <si>
    <t>CYBERMEDIA</t>
  </si>
  <si>
    <t>Ascensive Educare Ltd</t>
  </si>
  <si>
    <t>ASCENSIVE</t>
  </si>
  <si>
    <t>Kridhan Infra Ltd</t>
  </si>
  <si>
    <t>KRIDHANINF</t>
  </si>
  <si>
    <t>Jiwanram Sheoduttrai Industries Ltd</t>
  </si>
  <si>
    <t>JIWANRAM</t>
  </si>
  <si>
    <t>Five Core Electronics Ltd</t>
  </si>
  <si>
    <t>FIVECORE</t>
  </si>
  <si>
    <t>Williamson Magor and Co Ltd</t>
  </si>
  <si>
    <t>WILLAMAGOR</t>
  </si>
  <si>
    <t>J A Finance Ltd</t>
  </si>
  <si>
    <t>JAFINANCE</t>
  </si>
  <si>
    <t>KCD Industries India Ltd</t>
  </si>
  <si>
    <t>KCDGROUP</t>
  </si>
  <si>
    <t>Tarini International Ltd</t>
  </si>
  <si>
    <t>TARINI</t>
  </si>
  <si>
    <t>Moxsh Overseas Educon Ltd</t>
  </si>
  <si>
    <t>MOXSH</t>
  </si>
  <si>
    <t>Infomedia Press Ltd</t>
  </si>
  <si>
    <t>INFOMEDIA</t>
  </si>
  <si>
    <t>Brandbucket Media &amp; Technology Ltd</t>
  </si>
  <si>
    <t>BRANDBUCKT</t>
  </si>
  <si>
    <t>Jai Mata Glass Ltd</t>
  </si>
  <si>
    <t>JAIMATAG</t>
  </si>
  <si>
    <t>Gujarat Petrosynthese Ltd</t>
  </si>
  <si>
    <t>GUJPETR</t>
  </si>
  <si>
    <t>UTI Nifty Bank ETF</t>
  </si>
  <si>
    <t>UTIBANKETF</t>
  </si>
  <si>
    <t>Mega Corp Ltd</t>
  </si>
  <si>
    <t>MEGACOR</t>
  </si>
  <si>
    <t>Kallam Textiles Ltd</t>
  </si>
  <si>
    <t>KALLAM</t>
  </si>
  <si>
    <t>Pan Electronics (India) Ltd</t>
  </si>
  <si>
    <t>PANELEC</t>
  </si>
  <si>
    <t>Laffans Petrochemicals Ltd</t>
  </si>
  <si>
    <t>LAFFANSQ</t>
  </si>
  <si>
    <t>Gautam Gems Ltd</t>
  </si>
  <si>
    <t>GGL</t>
  </si>
  <si>
    <t>S M Gold Ltd</t>
  </si>
  <si>
    <t>SMGOLD</t>
  </si>
  <si>
    <t>Pro Fin Capital Services Ltd</t>
  </si>
  <si>
    <t>PROFINC</t>
  </si>
  <si>
    <t>MPDLLtd</t>
  </si>
  <si>
    <t>MPDL</t>
  </si>
  <si>
    <t>Phaarmasia Ltd</t>
  </si>
  <si>
    <t>PHRMASI</t>
  </si>
  <si>
    <t>Mukand Engineers Ltd</t>
  </si>
  <si>
    <t>MUKANDENGG</t>
  </si>
  <si>
    <t>Mirae Asset Nifty India Manufacturing ETF</t>
  </si>
  <si>
    <t>MAKEINDIA</t>
  </si>
  <si>
    <t>SPA Capital Advisors Limited</t>
  </si>
  <si>
    <t>SPACAPS</t>
  </si>
  <si>
    <t>Mirae Asset Nifty Midcap 150 ETF</t>
  </si>
  <si>
    <t>MIDCAPETF</t>
  </si>
  <si>
    <t>Global Longlife Hospital and Research Ltd</t>
  </si>
  <si>
    <t>GLHRL</t>
  </si>
  <si>
    <t>Hindoostan Mills Ltd</t>
  </si>
  <si>
    <t>HINDMILL</t>
  </si>
  <si>
    <t>Shanthala FMCG Products Ltd</t>
  </si>
  <si>
    <t>SHANTHALA</t>
  </si>
  <si>
    <t>Hybrid Financial Services Ltd</t>
  </si>
  <si>
    <t>HYBRIDFIN</t>
  </si>
  <si>
    <t>Pratik Panels Ltd</t>
  </si>
  <si>
    <t>PRATIK</t>
  </si>
  <si>
    <t>Megri Soft Ltd</t>
  </si>
  <si>
    <t>MEGRISOFT</t>
  </si>
  <si>
    <t>Sterling Powergensys Ltd</t>
  </si>
  <si>
    <t>STERPOW</t>
  </si>
  <si>
    <t>Nirav Commercials Ltd</t>
  </si>
  <si>
    <t>NIRAVCOM</t>
  </si>
  <si>
    <t>Cochin Malabar Estates and Industries Ltd</t>
  </si>
  <si>
    <t>COCHMAL</t>
  </si>
  <si>
    <t>Genus Prime Infra Ltd</t>
  </si>
  <si>
    <t>GENUSPRIME</t>
  </si>
  <si>
    <t>EPIC Energy Ltd</t>
  </si>
  <si>
    <t>EPIC</t>
  </si>
  <si>
    <t>Adeshwar Meditex Ltd</t>
  </si>
  <si>
    <t>ADESHWAR</t>
  </si>
  <si>
    <t>Paos Industries Ltd</t>
  </si>
  <si>
    <t>PAOS</t>
  </si>
  <si>
    <t>National General Industries Ltd</t>
  </si>
  <si>
    <t>NATGENI</t>
  </si>
  <si>
    <t>Samyak International Ltd</t>
  </si>
  <si>
    <t>SAMYAKINT</t>
  </si>
  <si>
    <t>Vapi Enterprise Ltd</t>
  </si>
  <si>
    <t>VAPIENTER</t>
  </si>
  <si>
    <t>Axis Nifty 50 ETF</t>
  </si>
  <si>
    <t>AXISNIFTY</t>
  </si>
  <si>
    <t>Hindustan Fluoro Carbons Ltd</t>
  </si>
  <si>
    <t>HINFLUR</t>
  </si>
  <si>
    <t>DocMode Health Technologies Ltd</t>
  </si>
  <si>
    <t>DHTL</t>
  </si>
  <si>
    <t>Concord Drugs Ltd</t>
  </si>
  <si>
    <t>CONCORD</t>
  </si>
  <si>
    <t>Medinova Diagnostic Services Ltd</t>
  </si>
  <si>
    <t>MEDINOV</t>
  </si>
  <si>
    <t>APT Packaging Ltd</t>
  </si>
  <si>
    <t>APTPACK</t>
  </si>
  <si>
    <t>Viji Finance Ltd</t>
  </si>
  <si>
    <t>VIJIFIN</t>
  </si>
  <si>
    <t>Chordia Food Products Ltd</t>
  </si>
  <si>
    <t>CHORDIA</t>
  </si>
  <si>
    <t>Oasis Securities Ltd</t>
  </si>
  <si>
    <t>OASISEC</t>
  </si>
  <si>
    <t>Sanwaria Consumer Ltd</t>
  </si>
  <si>
    <t>SANWARIA</t>
  </si>
  <si>
    <t>Prakash Woollen &amp; Synthetic Mills Ltd</t>
  </si>
  <si>
    <t>PWASML</t>
  </si>
  <si>
    <t>Nippon India Nifty Auto ETF</t>
  </si>
  <si>
    <t>AUTOBEES</t>
  </si>
  <si>
    <t>Sodhani Academy of Fintech Enablers Ltd</t>
  </si>
  <si>
    <t>SAFE</t>
  </si>
  <si>
    <t>Anuroop Packaging Ltd</t>
  </si>
  <si>
    <t>ANUROOP</t>
  </si>
  <si>
    <t>DECO MICA Ltd</t>
  </si>
  <si>
    <t>DECOMIC</t>
  </si>
  <si>
    <t>Challani Capital Ltd</t>
  </si>
  <si>
    <t>CHALLANI</t>
  </si>
  <si>
    <t>Polymechplast Machines Ltd</t>
  </si>
  <si>
    <t>POLYCHMP</t>
  </si>
  <si>
    <t>Valson Industries Ltd</t>
  </si>
  <si>
    <t>VALSONQ</t>
  </si>
  <si>
    <t>KKV Agro Powers Limited</t>
  </si>
  <si>
    <t>KKVAPOW</t>
  </si>
  <si>
    <t>Shubhlaxmi Jewel Art Ltd</t>
  </si>
  <si>
    <t>SHUBHLAXMI</t>
  </si>
  <si>
    <t>Accedere Ltd</t>
  </si>
  <si>
    <t>ACCEDERE</t>
  </si>
  <si>
    <t>Jetking Infotrain Ltd</t>
  </si>
  <si>
    <t>JETKINGQ</t>
  </si>
  <si>
    <t>Alfa Ica (India) Ltd</t>
  </si>
  <si>
    <t>ALFAICA</t>
  </si>
  <si>
    <t>Jay Kailash Namkeen Ltd</t>
  </si>
  <si>
    <t>JAYKAILASH</t>
  </si>
  <si>
    <t>JMJ Fintech Ltd</t>
  </si>
  <si>
    <t>JMJFIN</t>
  </si>
  <si>
    <t>Netlink Solutions (India) Ltd</t>
  </si>
  <si>
    <t>NETLINK</t>
  </si>
  <si>
    <t>Informed Technologies India Ltd</t>
  </si>
  <si>
    <t>INFORTEC</t>
  </si>
  <si>
    <t>Data Processing &amp; Outsourced Services</t>
  </si>
  <si>
    <t>Orient Tradelink Ltd</t>
  </si>
  <si>
    <t>ORIENTTR</t>
  </si>
  <si>
    <t>Sangal Papers Ltd</t>
  </si>
  <si>
    <t>SANPA</t>
  </si>
  <si>
    <t>Sawaca Business Machines Ltd</t>
  </si>
  <si>
    <t>SAWABUSI</t>
  </si>
  <si>
    <t>Comfort Commotrade Ltd</t>
  </si>
  <si>
    <t>COMCL</t>
  </si>
  <si>
    <t>DSP NIFTY 1D Rate Liquid ETF</t>
  </si>
  <si>
    <t>LIQUIDETF</t>
  </si>
  <si>
    <t>Shaival Reality Ltd</t>
  </si>
  <si>
    <t>SHAIVAL</t>
  </si>
  <si>
    <t>Virtual Global Education Ltd</t>
  </si>
  <si>
    <t>VIRTUALG</t>
  </si>
  <si>
    <t>Manbro Industries Ltd</t>
  </si>
  <si>
    <t>MANBRO</t>
  </si>
  <si>
    <t>SP Refractories Ltd</t>
  </si>
  <si>
    <t>SPRL</t>
  </si>
  <si>
    <t>Spenta International Ltd</t>
  </si>
  <si>
    <t>SPENTA</t>
  </si>
  <si>
    <t>Greencrest Financial Services Ltd</t>
  </si>
  <si>
    <t>GREENCREST</t>
  </si>
  <si>
    <t>Veer Energy &amp; Infrastructure Ltd</t>
  </si>
  <si>
    <t>VEERENRGY</t>
  </si>
  <si>
    <t>PlatinumOne Business Services Ltd</t>
  </si>
  <si>
    <t>POBS</t>
  </si>
  <si>
    <t>Bombay Wire Ropes Ltd</t>
  </si>
  <si>
    <t>BOMBWIR</t>
  </si>
  <si>
    <t>S R G Securities Finance Ltd</t>
  </si>
  <si>
    <t>SRGSFL</t>
  </si>
  <si>
    <t>Mask Investments Ltd</t>
  </si>
  <si>
    <t>MASKINVEST</t>
  </si>
  <si>
    <t>Ace Integrated Solutions Ltd</t>
  </si>
  <si>
    <t>ACEINTEG</t>
  </si>
  <si>
    <t>Benchmark Computer Solutions Ltd</t>
  </si>
  <si>
    <t>BENCHMARK</t>
  </si>
  <si>
    <t>Bhaskar Agro Chemicals Ltd</t>
  </si>
  <si>
    <t>BHASKAGR</t>
  </si>
  <si>
    <t>Roni Households Ltd</t>
  </si>
  <si>
    <t>RONI</t>
  </si>
  <si>
    <t>Modern Steel Ltd</t>
  </si>
  <si>
    <t>MDRNSTL</t>
  </si>
  <si>
    <t>Zenith Fibres Ltd</t>
  </si>
  <si>
    <t>ZENIFIB</t>
  </si>
  <si>
    <t>Sai Swami Metals and Alloys Ltd</t>
  </si>
  <si>
    <t>SAI</t>
  </si>
  <si>
    <t>Sadhna Broadcast Ltd</t>
  </si>
  <si>
    <t>SADHNA</t>
  </si>
  <si>
    <t>Maks Energy Solutions India Ltd</t>
  </si>
  <si>
    <t>MAKS</t>
  </si>
  <si>
    <t>Pentokey Organy (India) Ltd</t>
  </si>
  <si>
    <t>PNTKYOR</t>
  </si>
  <si>
    <t>Adcon Capital Services Ltd</t>
  </si>
  <si>
    <t>ADCON</t>
  </si>
  <si>
    <t>Stanrose Mafatlal Investments and Finance Ltd</t>
  </si>
  <si>
    <t>STANROS</t>
  </si>
  <si>
    <t>Parabolic Drugs Ltd</t>
  </si>
  <si>
    <t>PARABDRUGS</t>
  </si>
  <si>
    <t>A F Enterprises Ltd</t>
  </si>
  <si>
    <t>AFEL</t>
  </si>
  <si>
    <t>S P Capital Financing Ltd</t>
  </si>
  <si>
    <t>SPCAPIT</t>
  </si>
  <si>
    <t>Rithwik Facility Management Services Ltd</t>
  </si>
  <si>
    <t>RITHWIKFMS</t>
  </si>
  <si>
    <t>Parshwanath Corp Ltd</t>
  </si>
  <si>
    <t>PARSHWANA</t>
  </si>
  <si>
    <t>COSYN Ltd</t>
  </si>
  <si>
    <t>COSYN</t>
  </si>
  <si>
    <t>MPIL Corporation Ltd</t>
  </si>
  <si>
    <t>MPILCORPL</t>
  </si>
  <si>
    <t>Piotex Industries Ltd</t>
  </si>
  <si>
    <t>PIOTEX</t>
  </si>
  <si>
    <t>Daulat Securities Ltd</t>
  </si>
  <si>
    <t>DAULAT</t>
  </si>
  <si>
    <t>Panjon Ltd</t>
  </si>
  <si>
    <t>PANJON</t>
  </si>
  <si>
    <t>BC Power Controls Ltd</t>
  </si>
  <si>
    <t>BCP</t>
  </si>
  <si>
    <t>Nagreeka Capital &amp; Infrastructure Ltd</t>
  </si>
  <si>
    <t>NAGREEKCAP</t>
  </si>
  <si>
    <t>Munoth Financial Services Ltd</t>
  </si>
  <si>
    <t>MUNOTHFI</t>
  </si>
  <si>
    <t>Sabar Flex India Ltd</t>
  </si>
  <si>
    <t>SABAR</t>
  </si>
  <si>
    <t>Tejassvi Aaharam Ltd</t>
  </si>
  <si>
    <t>TEJASSVI</t>
  </si>
  <si>
    <t>Sovereign Diamonds Ltd</t>
  </si>
  <si>
    <t>SOVERDIA</t>
  </si>
  <si>
    <t>Suumaya Industries Ltd</t>
  </si>
  <si>
    <t>SUULD</t>
  </si>
  <si>
    <t>California Software Company Ltd</t>
  </si>
  <si>
    <t>CALSOFT</t>
  </si>
  <si>
    <t>Blue Chip India Ltd</t>
  </si>
  <si>
    <t>BLUECHIP</t>
  </si>
  <si>
    <t>Polysil Irrigation Systems Ltd</t>
  </si>
  <si>
    <t>POLYSIL</t>
  </si>
  <si>
    <t>Advance Lifestyles Ltd</t>
  </si>
  <si>
    <t>ADVLIFE</t>
  </si>
  <si>
    <t>MRC Agrotech Ltd</t>
  </si>
  <si>
    <t>MRCAGRO</t>
  </si>
  <si>
    <t>Heads UP Ventures Limited</t>
  </si>
  <si>
    <t>HEADSUP</t>
  </si>
  <si>
    <t>Sri Havisha Hospitality and Infrastructure Ltd</t>
  </si>
  <si>
    <t>HAVISHA</t>
  </si>
  <si>
    <t>Associated Coaters Ltd</t>
  </si>
  <si>
    <t>ASSOCIATED</t>
  </si>
  <si>
    <t>Diversified Metals &amp; Mining</t>
  </si>
  <si>
    <t>Marinetrans India Ltd</t>
  </si>
  <si>
    <t>MARINETRAN</t>
  </si>
  <si>
    <t>Jaihind Synthetics Ltd</t>
  </si>
  <si>
    <t>JAIHINDS</t>
  </si>
  <si>
    <t>Excellent Wires and Packaging Ltd</t>
  </si>
  <si>
    <t>EXCELLENT</t>
  </si>
  <si>
    <t>TCM Ltd</t>
  </si>
  <si>
    <t>TCMLMTD</t>
  </si>
  <si>
    <t>Vikas WSP Ltd</t>
  </si>
  <si>
    <t>VIKASWSP</t>
  </si>
  <si>
    <t>Kaushalya Infrastructure Development Corporation Ltd</t>
  </si>
  <si>
    <t>KAUSHALYA</t>
  </si>
  <si>
    <t>Vedant Asset Ltd</t>
  </si>
  <si>
    <t>VEDANTASSET</t>
  </si>
  <si>
    <t>Tijaria Polypipes Ltd</t>
  </si>
  <si>
    <t>TIJARIA</t>
  </si>
  <si>
    <t>Kapil Cotex Ltd</t>
  </si>
  <si>
    <t>KAPILCO</t>
  </si>
  <si>
    <t>Lex Nimble Solutions Ltd</t>
  </si>
  <si>
    <t>LEX</t>
  </si>
  <si>
    <t>JHS Svendgaard Retail Ventures Ltd</t>
  </si>
  <si>
    <t>RETAIL</t>
  </si>
  <si>
    <t>RKD Agri &amp; Retail Ltd</t>
  </si>
  <si>
    <t>RKDAGRRTL</t>
  </si>
  <si>
    <t>Veejay Lakshmi Engineering Works Ltd</t>
  </si>
  <si>
    <t>VJLAXMIE</t>
  </si>
  <si>
    <t>Rodium Realty Ltd</t>
  </si>
  <si>
    <t>RODIUM</t>
  </si>
  <si>
    <t>Shahi Shipping Ltd</t>
  </si>
  <si>
    <t>SHAHISHIP</t>
  </si>
  <si>
    <t>Vanta Bioscience Ltd</t>
  </si>
  <si>
    <t>VANTABIO</t>
  </si>
  <si>
    <t>Adarsh Plant Protect Ltd</t>
  </si>
  <si>
    <t>ADARSHPL</t>
  </si>
  <si>
    <t>Shubham Polyspin Ltd</t>
  </si>
  <si>
    <t>SHUBHAM</t>
  </si>
  <si>
    <t>Global Capital Markets Ltd</t>
  </si>
  <si>
    <t>GLOBALCA</t>
  </si>
  <si>
    <t>Kratos Energy &amp; Infrastructure Ltd</t>
  </si>
  <si>
    <t>KRATOSENER</t>
  </si>
  <si>
    <t>Blue Chip Tex Industries Ltd</t>
  </si>
  <si>
    <t>BLUECHIPT</t>
  </si>
  <si>
    <t>Amco India Ltd</t>
  </si>
  <si>
    <t>AMCOIND</t>
  </si>
  <si>
    <t>KJMC Corporate Advisors (India) Ltd</t>
  </si>
  <si>
    <t>KJMCCORP</t>
  </si>
  <si>
    <t>Hiliks Technologies Ltd</t>
  </si>
  <si>
    <t>HILIKS</t>
  </si>
  <si>
    <t>Arrowhead Seperation Engineering Ltd</t>
  </si>
  <si>
    <t>ARROWHEAD</t>
  </si>
  <si>
    <t>Amalgamated Electricity Company Ltd</t>
  </si>
  <si>
    <t>AMALGAM</t>
  </si>
  <si>
    <t>Garden Silk Mills Ltd</t>
  </si>
  <si>
    <t>GARDENSILK</t>
  </si>
  <si>
    <t>Net Avenue Technologies Ltd</t>
  </si>
  <si>
    <t>CBAZAAR</t>
  </si>
  <si>
    <t>Inditrade Capital Ltd</t>
  </si>
  <si>
    <t>INDICAP</t>
  </si>
  <si>
    <t>DSP Nifty50 Equal weight ETF</t>
  </si>
  <si>
    <t>EQUAL50ADD</t>
  </si>
  <si>
    <t>Gayatri Highways Ltd</t>
  </si>
  <si>
    <t>GAYAHWS</t>
  </si>
  <si>
    <t>Impex Ferro Tech Ltd</t>
  </si>
  <si>
    <t>IMPEXFERRO</t>
  </si>
  <si>
    <t>Natural Biocon (India) Ltd</t>
  </si>
  <si>
    <t>NATURAL</t>
  </si>
  <si>
    <t>SBI Nifty 200 Quality 30 ETF</t>
  </si>
  <si>
    <t>SBIETFQLTY</t>
  </si>
  <si>
    <t>Miven Machine Tools Ltd</t>
  </si>
  <si>
    <t>MIVENMACH</t>
  </si>
  <si>
    <t>A G Universal Ltd</t>
  </si>
  <si>
    <t>AGUL</t>
  </si>
  <si>
    <t>TTI Enterprise Ltd</t>
  </si>
  <si>
    <t>TTIENT</t>
  </si>
  <si>
    <t>Spectrum Foods Ltd</t>
  </si>
  <si>
    <t>SPECFOOD</t>
  </si>
  <si>
    <t>Lakhotia Polyesters (India) Ltd</t>
  </si>
  <si>
    <t>LAKHOTIA</t>
  </si>
  <si>
    <t>Motilal Oswal M50 ETF</t>
  </si>
  <si>
    <t>MOM50</t>
  </si>
  <si>
    <t>Danube Industries Ltd</t>
  </si>
  <si>
    <t>DANUBE</t>
  </si>
  <si>
    <t>Purshottam Investofin Ltd</t>
  </si>
  <si>
    <t>PURSHOTTAM</t>
  </si>
  <si>
    <t>Epuja Spiritech Ltd</t>
  </si>
  <si>
    <t>EPUJA</t>
  </si>
  <si>
    <t>Swojas Energy Foods Ltd</t>
  </si>
  <si>
    <t>SWOEF</t>
  </si>
  <si>
    <t>Madhusudan Industries Ltd</t>
  </si>
  <si>
    <t>MADHUDIN</t>
  </si>
  <si>
    <t>Boss Packaging Solutions Ltd</t>
  </si>
  <si>
    <t>BOSS</t>
  </si>
  <si>
    <t>Visagar Polytex Ltd</t>
  </si>
  <si>
    <t>VIVIDHA</t>
  </si>
  <si>
    <t>Antarctica Ltd</t>
  </si>
  <si>
    <t>ANTGRAPHIC</t>
  </si>
  <si>
    <t>Sagar Diamonds Ltd</t>
  </si>
  <si>
    <t>SAGAR</t>
  </si>
  <si>
    <t>Nippon India ETF Nifty 5 yr Benchmark G-Sec</t>
  </si>
  <si>
    <t>GILT5YBEES</t>
  </si>
  <si>
    <t>Narendra Properties Ltd</t>
  </si>
  <si>
    <t>NARPROP</t>
  </si>
  <si>
    <t>Konark Synthetic Ltd</t>
  </si>
  <si>
    <t>KONARKSY</t>
  </si>
  <si>
    <t>Chennai Meenakshi Multispeciality Hospital Ltd</t>
  </si>
  <si>
    <t>CMMHOSP</t>
  </si>
  <si>
    <t>Dynamic Industries Ltd</t>
  </si>
  <si>
    <t>DYNAMIND</t>
  </si>
  <si>
    <t>N K Industries Ltd</t>
  </si>
  <si>
    <t>NKIND</t>
  </si>
  <si>
    <t>BAMPSL Securities Ltd</t>
  </si>
  <si>
    <t>BAMPSL</t>
  </si>
  <si>
    <t>Pasupati Spinning and Weaving Mills Ltd</t>
  </si>
  <si>
    <t>PASUSPG</t>
  </si>
  <si>
    <t>Nagarjuna Agri Tech Ltd</t>
  </si>
  <si>
    <t>NAGTECH</t>
  </si>
  <si>
    <t>Markobenz Ventures Ltd</t>
  </si>
  <si>
    <t>MARKOBENZ</t>
  </si>
  <si>
    <t>Indo Cotspin Ltd</t>
  </si>
  <si>
    <t>ICL</t>
  </si>
  <si>
    <t>KK Shah Hospitals Limited</t>
  </si>
  <si>
    <t>KKSHL</t>
  </si>
  <si>
    <t>Mansi Finance (Chennai) Ltd</t>
  </si>
  <si>
    <t>MANSIFIN</t>
  </si>
  <si>
    <t>Winro Commercial (India) Ltd</t>
  </si>
  <si>
    <t>WINROC</t>
  </si>
  <si>
    <t>SSPDL Ltd</t>
  </si>
  <si>
    <t>SSPDL</t>
  </si>
  <si>
    <t>CIL Securities Ltd</t>
  </si>
  <si>
    <t>CILSEC</t>
  </si>
  <si>
    <t>Cargotrans Maritime Ltd</t>
  </si>
  <si>
    <t>CARGOTRANS</t>
  </si>
  <si>
    <t>Cargosol Logistics Ltd</t>
  </si>
  <si>
    <t>CARGOSOL</t>
  </si>
  <si>
    <t>Intec Capital Ltd</t>
  </si>
  <si>
    <t>INTECCAP</t>
  </si>
  <si>
    <t>Castex Technologies Ltd</t>
  </si>
  <si>
    <t>CASTEXTECH</t>
  </si>
  <si>
    <t>Technopack Polymers Ltd</t>
  </si>
  <si>
    <t>TECHNOPACK</t>
  </si>
  <si>
    <t>VR Films &amp; Studios Ltd</t>
  </si>
  <si>
    <t>VRFILMS</t>
  </si>
  <si>
    <t>Best Eastern Hotels Ltd</t>
  </si>
  <si>
    <t>BESTEAST</t>
  </si>
  <si>
    <t>Sparc Electrex Ltd</t>
  </si>
  <si>
    <t>SPAR</t>
  </si>
  <si>
    <t>Sharma East India Hospitals and Medical Research Ltd</t>
  </si>
  <si>
    <t>SHARMEH</t>
  </si>
  <si>
    <t>Rajkamal Synthetics Ltd</t>
  </si>
  <si>
    <t>RAJKSYN</t>
  </si>
  <si>
    <t>Abirami Financial Services (India) Ltd</t>
  </si>
  <si>
    <t>ABIRAFN</t>
  </si>
  <si>
    <t>Olympia Industries Ltd</t>
  </si>
  <si>
    <t>OLYMPTX</t>
  </si>
  <si>
    <t>Risa International Ltd</t>
  </si>
  <si>
    <t>RISAINTL</t>
  </si>
  <si>
    <t>Choksi Imaging Ltd</t>
  </si>
  <si>
    <t>CHOKSI</t>
  </si>
  <si>
    <t>Frontier Capital Ltd</t>
  </si>
  <si>
    <t>FRONTCAP</t>
  </si>
  <si>
    <t>EP Biocomposites Ltd</t>
  </si>
  <si>
    <t>EPBIO</t>
  </si>
  <si>
    <t>Lerthai Finance Ltd</t>
  </si>
  <si>
    <t>LERTHAI</t>
  </si>
  <si>
    <t>Jainex Aamcol Ltd</t>
  </si>
  <si>
    <t>JAINEX</t>
  </si>
  <si>
    <t>Steel Strips Infrastructures Ltd</t>
  </si>
  <si>
    <t>STLSTRINF</t>
  </si>
  <si>
    <t>Maris Spinners Ltd</t>
  </si>
  <si>
    <t>MARIS</t>
  </si>
  <si>
    <t>Scarnose International Ltd</t>
  </si>
  <si>
    <t>SCARNOSE</t>
  </si>
  <si>
    <t>Aditya BSL Nifty IT ETF</t>
  </si>
  <si>
    <t>TECH</t>
  </si>
  <si>
    <t>Zenith Healthcare Ltd</t>
  </si>
  <si>
    <t>ZENITHHE</t>
  </si>
  <si>
    <t>Quality Foils (India) Ltd</t>
  </si>
  <si>
    <t>QFIL</t>
  </si>
  <si>
    <t>Cyber Media Research &amp; Services Ltd</t>
  </si>
  <si>
    <t>CMRSL</t>
  </si>
  <si>
    <t>Continental Securities Ltd</t>
  </si>
  <si>
    <t>CSL</t>
  </si>
  <si>
    <t>Quadpro Ites Ltd</t>
  </si>
  <si>
    <t>QUADPRO</t>
  </si>
  <si>
    <t>Colorchips New Media Ltd</t>
  </si>
  <si>
    <t>COLORCHIPS</t>
  </si>
  <si>
    <t>ICICI Prudential S&amp;P BSE Midcap Select ETF</t>
  </si>
  <si>
    <t>MIDSELIETF</t>
  </si>
  <si>
    <t>Brisk Technovision Ltd</t>
  </si>
  <si>
    <t>BRISK</t>
  </si>
  <si>
    <t>Kizi Apparels Ltd</t>
  </si>
  <si>
    <t>KIZI</t>
  </si>
  <si>
    <t>Franklin Leasing and Finance Ltd</t>
  </si>
  <si>
    <t>FRANKLIN</t>
  </si>
  <si>
    <t>Inducto Steels Ltd</t>
  </si>
  <si>
    <t>INDCTST</t>
  </si>
  <si>
    <t>Sinnar Bidi Udyog Ltd</t>
  </si>
  <si>
    <t>SINNAR</t>
  </si>
  <si>
    <t>H S India Ltd</t>
  </si>
  <si>
    <t>HOTLSILV</t>
  </si>
  <si>
    <t>Winsome Yarns Ltd</t>
  </si>
  <si>
    <t>WINSOME</t>
  </si>
  <si>
    <t>Octaware Technologies Ltd</t>
  </si>
  <si>
    <t>OCTAWARE</t>
  </si>
  <si>
    <t>Libord Finance Ltd</t>
  </si>
  <si>
    <t>LIBORDFIN</t>
  </si>
  <si>
    <t>SBI Nifty 10 yr Benchmark G-Sec ETF</t>
  </si>
  <si>
    <t>SETF10GILT</t>
  </si>
  <si>
    <t>Tasty Dairy Specialities Ltd</t>
  </si>
  <si>
    <t>TDSL</t>
  </si>
  <si>
    <t>Groarc Industries India Ltd</t>
  </si>
  <si>
    <t>TELESYS</t>
  </si>
  <si>
    <t>Educomp Solutions Ltd</t>
  </si>
  <si>
    <t>EDUCOMP</t>
  </si>
  <si>
    <t>Zenlabs Ethica Ltd</t>
  </si>
  <si>
    <t>ZENLABS</t>
  </si>
  <si>
    <t>Chothani Foods Ltd</t>
  </si>
  <si>
    <t>CHOTHANI</t>
  </si>
  <si>
    <t>Kcl Infra Projects Ltd</t>
  </si>
  <si>
    <t>KCLINFRA</t>
  </si>
  <si>
    <t>Mindpool Technologies Ltd</t>
  </si>
  <si>
    <t>MINDPOOL</t>
  </si>
  <si>
    <t>Asian Tea &amp; Exports Ltd</t>
  </si>
  <si>
    <t>ASIANTNE</t>
  </si>
  <si>
    <t>Safa Systems &amp; Technologies Ltd</t>
  </si>
  <si>
    <t>SSTL</t>
  </si>
  <si>
    <t>Bhakti Gems and Jewellery Ltd</t>
  </si>
  <si>
    <t>BGJL</t>
  </si>
  <si>
    <t>Sancode Technologies Ltd</t>
  </si>
  <si>
    <t>SANCODE</t>
  </si>
  <si>
    <t>MT Educare Ltd</t>
  </si>
  <si>
    <t>MTEDUCARE</t>
  </si>
  <si>
    <t>Garware Marine Industries Ltd</t>
  </si>
  <si>
    <t>GARWAMAR</t>
  </si>
  <si>
    <t>Norben Tea and Exports Ltd</t>
  </si>
  <si>
    <t>NORBTEAEXP</t>
  </si>
  <si>
    <t>Karnavati Finance Ltd</t>
  </si>
  <si>
    <t>KARNAVATI</t>
  </si>
  <si>
    <t>Shree Securities Ltd</t>
  </si>
  <si>
    <t>SHREESEC</t>
  </si>
  <si>
    <t>Ajcon Global Services Ltd</t>
  </si>
  <si>
    <t>AJCON</t>
  </si>
  <si>
    <t>Neil Industries Ltd</t>
  </si>
  <si>
    <t>NEIL</t>
  </si>
  <si>
    <t>Kotak Nifty IT ETF</t>
  </si>
  <si>
    <t>IT</t>
  </si>
  <si>
    <t>Vilin Bio Med Ltd</t>
  </si>
  <si>
    <t>VILINBIO</t>
  </si>
  <si>
    <t>Sahara Housingfina Corporation Ltd</t>
  </si>
  <si>
    <t>SAHARAHOUS</t>
  </si>
  <si>
    <t>Machhar Industries Ltd</t>
  </si>
  <si>
    <t>MACIND</t>
  </si>
  <si>
    <t>Jayshree Chemicals Ltd</t>
  </si>
  <si>
    <t>JAYCH</t>
  </si>
  <si>
    <t>Ventura Textiles Ltd</t>
  </si>
  <si>
    <t>VENTURA</t>
  </si>
  <si>
    <t>Nirmitee Robotics India Ltd</t>
  </si>
  <si>
    <t>NIRMITEE</t>
  </si>
  <si>
    <t>Gconnect Logitech and Supply Chain Ltd</t>
  </si>
  <si>
    <t>GCONNECT</t>
  </si>
  <si>
    <t>Cargo Ground Transportation</t>
  </si>
  <si>
    <t>Shanti Guru Industries Ltd</t>
  </si>
  <si>
    <t>SHANTIGURU</t>
  </si>
  <si>
    <t>Food Retail</t>
  </si>
  <si>
    <t>Command Polymers Ltd</t>
  </si>
  <si>
    <t>COMMAND</t>
  </si>
  <si>
    <t>Sreechem Resins Ltd</t>
  </si>
  <si>
    <t>SRECR</t>
  </si>
  <si>
    <t>Palm Jewels Limited</t>
  </si>
  <si>
    <t>PALMJEWELS</t>
  </si>
  <si>
    <t>Benara Bearings and Pistons Ltd</t>
  </si>
  <si>
    <t>BENARA</t>
  </si>
  <si>
    <t>Apex Capital and Finance Ltd</t>
  </si>
  <si>
    <t>ACFL</t>
  </si>
  <si>
    <t>Axis NIFTY Healthcare ETF</t>
  </si>
  <si>
    <t>AXISHCETF</t>
  </si>
  <si>
    <t>Sunil Industries Ltd</t>
  </si>
  <si>
    <t>SUNILTX</t>
  </si>
  <si>
    <t>HDFC Nifty IT ETF</t>
  </si>
  <si>
    <t>HDFCNIFIT</t>
  </si>
  <si>
    <t>Roopshri Resorts Ltd</t>
  </si>
  <si>
    <t>ROOPSHRI</t>
  </si>
  <si>
    <t>Roselabs Finance Ltd</t>
  </si>
  <si>
    <t>ROSELABS</t>
  </si>
  <si>
    <t>Suncare Traders Ltd</t>
  </si>
  <si>
    <t>SCTL</t>
  </si>
  <si>
    <t>Elnet Technologies Ltd</t>
  </si>
  <si>
    <t>ELNET</t>
  </si>
  <si>
    <t>Anupam Finserv Ltd</t>
  </si>
  <si>
    <t>ANUPAM</t>
  </si>
  <si>
    <t>Frontline corporation Ltd</t>
  </si>
  <si>
    <t>FRONTCORP</t>
  </si>
  <si>
    <t>Croissance Ltd</t>
  </si>
  <si>
    <t>CROISSANCE</t>
  </si>
  <si>
    <t>Martin Burn Ltd</t>
  </si>
  <si>
    <t>MARBU</t>
  </si>
  <si>
    <t>Madhusudan Securities Ltd</t>
  </si>
  <si>
    <t>MADHUSE</t>
  </si>
  <si>
    <t>Paragon Finance Ltd</t>
  </si>
  <si>
    <t>PARAGONF</t>
  </si>
  <si>
    <t>Sunrest Lifescience Ltd</t>
  </si>
  <si>
    <t>SUNREST</t>
  </si>
  <si>
    <t>Jattashankar Industries Ltd</t>
  </si>
  <si>
    <t>JATTAINDUS</t>
  </si>
  <si>
    <t>Gem Spinners India Ltd</t>
  </si>
  <si>
    <t>GEMSPIN</t>
  </si>
  <si>
    <t>Reliable Ventures India Ltd</t>
  </si>
  <si>
    <t>RELIABVEN</t>
  </si>
  <si>
    <t>Duke Offshore Ltd</t>
  </si>
  <si>
    <t>DUKEOFS</t>
  </si>
  <si>
    <t>Triliance Polymers Ltd</t>
  </si>
  <si>
    <t>TRILIANCE</t>
  </si>
  <si>
    <t>MFL India Ltd</t>
  </si>
  <si>
    <t>MFLINDIA</t>
  </si>
  <si>
    <t>Oneclick Logistics India Ltd</t>
  </si>
  <si>
    <t>OLIL</t>
  </si>
  <si>
    <t>Yuranus Infrastructure Ltd</t>
  </si>
  <si>
    <t>YURANUS</t>
  </si>
  <si>
    <t>Sarthak Industries Ltd</t>
  </si>
  <si>
    <t>SARTHAKIND</t>
  </si>
  <si>
    <t>Trustwave Securities Ltd</t>
  </si>
  <si>
    <t>STRLGUA</t>
  </si>
  <si>
    <t>Mihika Industries Ltd</t>
  </si>
  <si>
    <t>MIHIKA</t>
  </si>
  <si>
    <t>Osiajee Texfab Ltd</t>
  </si>
  <si>
    <t>OSIAJEE</t>
  </si>
  <si>
    <t>Vrundavan Plantation Ltd</t>
  </si>
  <si>
    <t>VPL</t>
  </si>
  <si>
    <t>Gautam Exim Ltd</t>
  </si>
  <si>
    <t>GEL</t>
  </si>
  <si>
    <t>Prime Urban Development India Ltd</t>
  </si>
  <si>
    <t>PRIMEURB</t>
  </si>
  <si>
    <t>Ironwood Education Ltd</t>
  </si>
  <si>
    <t>IRONWOOD</t>
  </si>
  <si>
    <t>Cityman Ltd</t>
  </si>
  <si>
    <t>CITYMAN</t>
  </si>
  <si>
    <t>Tradewell Holdings Ltd</t>
  </si>
  <si>
    <t>TRADEWELL</t>
  </si>
  <si>
    <t>Solve Plastic Products Ltd</t>
  </si>
  <si>
    <t>BALCO</t>
  </si>
  <si>
    <t>Gemstone Investments Ltd</t>
  </si>
  <si>
    <t>GEMSI</t>
  </si>
  <si>
    <t>Caprolactam Chemicals Ltd</t>
  </si>
  <si>
    <t>CAPRO</t>
  </si>
  <si>
    <t>Ecs Biztech Ltd</t>
  </si>
  <si>
    <t>ECS</t>
  </si>
  <si>
    <t>Margo Finance Ltd</t>
  </si>
  <si>
    <t>MARGOFIN</t>
  </si>
  <si>
    <t>Hisar Spinning Mills Ltd</t>
  </si>
  <si>
    <t>HISARSP</t>
  </si>
  <si>
    <t>Sanblue Corporation Ltd</t>
  </si>
  <si>
    <t>SANBLUE</t>
  </si>
  <si>
    <t>Rishab Special Yarns Ltd</t>
  </si>
  <si>
    <t>RISHYRN</t>
  </si>
  <si>
    <t>Plada Infotech Services Ltd</t>
  </si>
  <si>
    <t>PLADAINFO</t>
  </si>
  <si>
    <t>RTCL Ltd</t>
  </si>
  <si>
    <t>RAGHUTOB</t>
  </si>
  <si>
    <t>Novateor Research Laboratories Ltd</t>
  </si>
  <si>
    <t>NOVATEOR</t>
  </si>
  <si>
    <t>Onelife Capital Advisors Ltd</t>
  </si>
  <si>
    <t>ONELIFECAP</t>
  </si>
  <si>
    <t>Lypsa Gems &amp; Jewellery Ltd</t>
  </si>
  <si>
    <t>LYPSAGEMS</t>
  </si>
  <si>
    <t>Amin Tannery Ltd</t>
  </si>
  <si>
    <t>AMINTAN</t>
  </si>
  <si>
    <t>PBA Infrastructure Ltd</t>
  </si>
  <si>
    <t>PBAINFRA</t>
  </si>
  <si>
    <t>Vikas Proppant &amp; Granite Ltd</t>
  </si>
  <si>
    <t>VIKASPROP</t>
  </si>
  <si>
    <t>Paramount Cosmetics (India) Ltd</t>
  </si>
  <si>
    <t>PARMCOS-B</t>
  </si>
  <si>
    <t>White Organic Agro Ltd</t>
  </si>
  <si>
    <t>WHITEORG</t>
  </si>
  <si>
    <t>Shree Karthik Papers Ltd</t>
  </si>
  <si>
    <t>SHKARTP</t>
  </si>
  <si>
    <t>Janus Corporation Ltd</t>
  </si>
  <si>
    <t>JANUSCORP</t>
  </si>
  <si>
    <t>Mukat Pipes Ltd</t>
  </si>
  <si>
    <t>MUKATPIP</t>
  </si>
  <si>
    <t>Triveni Glass Ltd</t>
  </si>
  <si>
    <t>TRIVENIGQ</t>
  </si>
  <si>
    <t>Glance Finance Ltd</t>
  </si>
  <si>
    <t>GLANCE</t>
  </si>
  <si>
    <t>SBI Nifty Next 50 ETF</t>
  </si>
  <si>
    <t>SETFNN50</t>
  </si>
  <si>
    <t>Gujarat Raffia Industries Ltd</t>
  </si>
  <si>
    <t>GUJRAFFIA</t>
  </si>
  <si>
    <t>Hindustan Agrigentics Ltd</t>
  </si>
  <si>
    <t>HINDUST</t>
  </si>
  <si>
    <t>Falcon Technoprojects India Ltd</t>
  </si>
  <si>
    <t>FALCONTECH</t>
  </si>
  <si>
    <t>Genomic Valley Biotech Ltd</t>
  </si>
  <si>
    <t>GVBL</t>
  </si>
  <si>
    <t>Containerway International Ltd</t>
  </si>
  <si>
    <t>CONTAINER</t>
  </si>
  <si>
    <t>Aditya BSL Nifty Healthcare ETF</t>
  </si>
  <si>
    <t>HEALTHY</t>
  </si>
  <si>
    <t>Bhudevi Infra Projects Ltd</t>
  </si>
  <si>
    <t>BHUDEVI</t>
  </si>
  <si>
    <t>Shricon Industries Ltd</t>
  </si>
  <si>
    <t>SHRICON</t>
  </si>
  <si>
    <t>Adhbhut Infrastructure Ltd</t>
  </si>
  <si>
    <t>ADHBHUTIN</t>
  </si>
  <si>
    <t>Southern Latex Ltd</t>
  </si>
  <si>
    <t>SOUTLAT</t>
  </si>
  <si>
    <t>Sanghvi Forging and Engineering Ltd</t>
  </si>
  <si>
    <t>SANGHVIFOR</t>
  </si>
  <si>
    <t>NIKS Technology Ltd</t>
  </si>
  <si>
    <t>NIKSTECH</t>
  </si>
  <si>
    <t>Howard Hotels Ltd</t>
  </si>
  <si>
    <t>HOWARHO</t>
  </si>
  <si>
    <t>Sahaj Fashions Ltd</t>
  </si>
  <si>
    <t>SAHAJ</t>
  </si>
  <si>
    <t>BNR Udyog Ltd</t>
  </si>
  <si>
    <t>BNRUDY</t>
  </si>
  <si>
    <t>Easy Fincorp Ltd</t>
  </si>
  <si>
    <t>EASYFIN</t>
  </si>
  <si>
    <t>Yash Innoventures Ltd</t>
  </si>
  <si>
    <t>YASHINNO</t>
  </si>
  <si>
    <t>NMS Global Ltd</t>
  </si>
  <si>
    <t>NMSRESRC</t>
  </si>
  <si>
    <t>Yash Management &amp; Satellite Ltd.</t>
  </si>
  <si>
    <t>YASHMGM</t>
  </si>
  <si>
    <t>Eastern Treads Ltd</t>
  </si>
  <si>
    <t>EASTRED</t>
  </si>
  <si>
    <t>Veerkrupa Jewellers Ltd</t>
  </si>
  <si>
    <t>VEERKRUPA</t>
  </si>
  <si>
    <t>Suvidha Infraestate Corporation Ltd</t>
  </si>
  <si>
    <t>SICL</t>
  </si>
  <si>
    <t>Silly Monks Entertainment Ltd</t>
  </si>
  <si>
    <t>SILLYMONKS</t>
  </si>
  <si>
    <t>RAP Media Ltd</t>
  </si>
  <si>
    <t>RAP</t>
  </si>
  <si>
    <t>Tuni Textile Mills Ltd</t>
  </si>
  <si>
    <t>TUNITEX</t>
  </si>
  <si>
    <t>TGIF Agribusiness Ltd</t>
  </si>
  <si>
    <t>TGIF</t>
  </si>
  <si>
    <t>Dynamic Archistructures Ltd</t>
  </si>
  <si>
    <t>DAL</t>
  </si>
  <si>
    <t>Kamanwala Housing Construction Ltd</t>
  </si>
  <si>
    <t>KAMANWALA</t>
  </si>
  <si>
    <t>Easun Capital Markets Ltd</t>
  </si>
  <si>
    <t>EASUN</t>
  </si>
  <si>
    <t>Harish Textile Engineers Ltd</t>
  </si>
  <si>
    <t>HARISH</t>
  </si>
  <si>
    <t>ACI Infocom Ltd</t>
  </si>
  <si>
    <t>ACIIN</t>
  </si>
  <si>
    <t>Ishita Drugs and Industries Ltd</t>
  </si>
  <si>
    <t>ISHITADR</t>
  </si>
  <si>
    <t>Prag Bosimi Synthetics Ltd</t>
  </si>
  <si>
    <t>PRAGBOS</t>
  </si>
  <si>
    <t>LWS Knitwear Ltd</t>
  </si>
  <si>
    <t>LWSKNIT</t>
  </si>
  <si>
    <t>Tai Industries Ltd</t>
  </si>
  <si>
    <t>TAIIND</t>
  </si>
  <si>
    <t>Mahaan Foods Ltd</t>
  </si>
  <si>
    <t>MAHAANF</t>
  </si>
  <si>
    <t>Saroja Pharma Industries India Ltd</t>
  </si>
  <si>
    <t>SAROJA</t>
  </si>
  <si>
    <t>Shree Bhavya Fabrics Ltd</t>
  </si>
  <si>
    <t>SBFL</t>
  </si>
  <si>
    <t>HDFC Silver ETF</t>
  </si>
  <si>
    <t>HDFCSILVER</t>
  </si>
  <si>
    <t>Artificial Electronics Intelligent Material Ltd</t>
  </si>
  <si>
    <t>AEIM</t>
  </si>
  <si>
    <t>Naturo Indiabull Ltd</t>
  </si>
  <si>
    <t>NATURO</t>
  </si>
  <si>
    <t>Shreevatsaa Finance and Leasing Ltd</t>
  </si>
  <si>
    <t>SHVFL</t>
  </si>
  <si>
    <t>Cella Space Ltd</t>
  </si>
  <si>
    <t>CELLA</t>
  </si>
  <si>
    <t>Darshan Orna Ltd</t>
  </si>
  <si>
    <t>DARSHANORNA</t>
  </si>
  <si>
    <t>Square Four Projects India Ltd</t>
  </si>
  <si>
    <t>SFPIL</t>
  </si>
  <si>
    <t>WINPRO INDUSTRIES LIMITED</t>
  </si>
  <si>
    <t>WINPRO</t>
  </si>
  <si>
    <t>Marg Techno-Projects Ltd</t>
  </si>
  <si>
    <t>MTPL</t>
  </si>
  <si>
    <t>IB Infotech Enterprises Ltd</t>
  </si>
  <si>
    <t>IBINFO</t>
  </si>
  <si>
    <t>Gian Life Care Ltd</t>
  </si>
  <si>
    <t>GIANLIFE</t>
  </si>
  <si>
    <t>Samtex Fashions Ltd</t>
  </si>
  <si>
    <t>SAMTEX</t>
  </si>
  <si>
    <t>Ritesh International Ltd</t>
  </si>
  <si>
    <t>RITESHIN</t>
  </si>
  <si>
    <t>Prima Industries Ltd</t>
  </si>
  <si>
    <t>PRIMAIN</t>
  </si>
  <si>
    <t>Titaanium Ten Enterprise Ltd</t>
  </si>
  <si>
    <t>TITAANIUM</t>
  </si>
  <si>
    <t>Interstate Oil Carrier Ltd</t>
  </si>
  <si>
    <t>INTSTOIL</t>
  </si>
  <si>
    <t>N D A Securities Ltd</t>
  </si>
  <si>
    <t>NDASEC</t>
  </si>
  <si>
    <t>Rishabh Digha Steel and Allied Products Ltd</t>
  </si>
  <si>
    <t>RISHDIGA</t>
  </si>
  <si>
    <t>Indifra Ltd</t>
  </si>
  <si>
    <t>INDIFRA</t>
  </si>
  <si>
    <t>Gujarat Hy Spin Ltd</t>
  </si>
  <si>
    <t>GUJHYSPIN</t>
  </si>
  <si>
    <t>Jagsonpal Finance and Leasing Ltd</t>
  </si>
  <si>
    <t>JAGSONFI</t>
  </si>
  <si>
    <t>Finelistings Technologies Ltd</t>
  </si>
  <si>
    <t>FTL</t>
  </si>
  <si>
    <t>Automotive Retail</t>
  </si>
  <si>
    <t>Midwest Gold Ltd</t>
  </si>
  <si>
    <t>MIDWEST</t>
  </si>
  <si>
    <t>Axis NIFTY India Consumption ETF</t>
  </si>
  <si>
    <t>AXISCETF</t>
  </si>
  <si>
    <t>Labelkraft Technologies Ltd</t>
  </si>
  <si>
    <t>LABELKRAFT</t>
  </si>
  <si>
    <t>Trans Freight Containers Ltd</t>
  </si>
  <si>
    <t>TRANSFRE</t>
  </si>
  <si>
    <t>Innovative Ideals and Services (India) Ltd</t>
  </si>
  <si>
    <t>INNOVATIVE</t>
  </si>
  <si>
    <t>Ecofinity Atomix Ltd</t>
  </si>
  <si>
    <t>ARYAVAN</t>
  </si>
  <si>
    <t>Globe Multi Ventures Ltd</t>
  </si>
  <si>
    <t>GLCL</t>
  </si>
  <si>
    <t>Chandni Machines Ltd</t>
  </si>
  <si>
    <t>CHANDNIMACH</t>
  </si>
  <si>
    <t>ICICI Pru Nifty 5 yr Benchmark G-SEC ETF</t>
  </si>
  <si>
    <t>GSEC5IETF</t>
  </si>
  <si>
    <t>Sarvottam Finvest Ltd</t>
  </si>
  <si>
    <t>SARVOTTAM</t>
  </si>
  <si>
    <t>Yaan Enterprises Ltd</t>
  </si>
  <si>
    <t>YAANENT</t>
  </si>
  <si>
    <t>Compuage Infocom Ltd</t>
  </si>
  <si>
    <t>COMPINFO</t>
  </si>
  <si>
    <t>Ras Resorts and Apart Hotels Ltd</t>
  </si>
  <si>
    <t>RASRESOR</t>
  </si>
  <si>
    <t>Grand Foundry Ltd</t>
  </si>
  <si>
    <t>GFSTEELS</t>
  </si>
  <si>
    <t>Euphoria Infotech (India) Ltd</t>
  </si>
  <si>
    <t>EUPHORIAIT</t>
  </si>
  <si>
    <t>PS IT Infrastructure &amp; Services Ltd</t>
  </si>
  <si>
    <t>PSITINFRA</t>
  </si>
  <si>
    <t>CRP Risk Management Ltd</t>
  </si>
  <si>
    <t>CRPRISK</t>
  </si>
  <si>
    <t>Nippon India ETF Nifty IT</t>
  </si>
  <si>
    <t>ITBEES</t>
  </si>
  <si>
    <t>Neeraj Paper Marketing Ltd</t>
  </si>
  <si>
    <t>NEERAJ</t>
  </si>
  <si>
    <t>Magenta Lifecare Ltd</t>
  </si>
  <si>
    <t>MAGENTA</t>
  </si>
  <si>
    <t>EVOQ Remedies Ltd</t>
  </si>
  <si>
    <t>EVOQ</t>
  </si>
  <si>
    <t>Anka India Ltd</t>
  </si>
  <si>
    <t>ANKIN</t>
  </si>
  <si>
    <t>O P Chains Ltd</t>
  </si>
  <si>
    <t>OPCHAINS</t>
  </si>
  <si>
    <t>Shree Metalloys Ltd</t>
  </si>
  <si>
    <t>SHREMETAL</t>
  </si>
  <si>
    <t>Indus Finance Ltd</t>
  </si>
  <si>
    <t>INDUSFINL</t>
  </si>
  <si>
    <t>Emmessar Biotech and Nutrition Ltd</t>
  </si>
  <si>
    <t>EMMESSA</t>
  </si>
  <si>
    <t>Jackson Investments Ltd</t>
  </si>
  <si>
    <t>JACKSON</t>
  </si>
  <si>
    <t>Nanavati Ventures Ltd</t>
  </si>
  <si>
    <t>NVENTURES</t>
  </si>
  <si>
    <t>R R Financial Consultants Ltd</t>
  </si>
  <si>
    <t>RRFIN</t>
  </si>
  <si>
    <t>Secur Credentials Ltd</t>
  </si>
  <si>
    <t>SECURCRED</t>
  </si>
  <si>
    <t>3C IT Solutions &amp; Telecoms (India) Ltd</t>
  </si>
  <si>
    <t>3CIT</t>
  </si>
  <si>
    <t>Internet Services &amp; Infrastructure</t>
  </si>
  <si>
    <t>Nippon India ETF Nifty India Consumption</t>
  </si>
  <si>
    <t>CONSUMBEES</t>
  </si>
  <si>
    <t>IEL Ltd</t>
  </si>
  <si>
    <t>INDXTRA</t>
  </si>
  <si>
    <t>Helpage Finlease Ltd</t>
  </si>
  <si>
    <t>HELPAGE</t>
  </si>
  <si>
    <t>Jaipan Industries Ltd</t>
  </si>
  <si>
    <t>JAIPAN</t>
  </si>
  <si>
    <t>Cindrella Hotels Ltd</t>
  </si>
  <si>
    <t>CINDHO</t>
  </si>
  <si>
    <t>Shanti Overseas (India) Ltd</t>
  </si>
  <si>
    <t>SHANTI</t>
  </si>
  <si>
    <t>Sanghvi Brands Ltd</t>
  </si>
  <si>
    <t>SBRANDS</t>
  </si>
  <si>
    <t>HB Leasing and Finance Co Ltd</t>
  </si>
  <si>
    <t>HBLEAS</t>
  </si>
  <si>
    <t>DSP Silver ETF</t>
  </si>
  <si>
    <t>SILVERADD</t>
  </si>
  <si>
    <t>Ramsons Projects Ltd</t>
  </si>
  <si>
    <t>RAMSONS</t>
  </si>
  <si>
    <t>Reetech International Cargo and Courier Ltd</t>
  </si>
  <si>
    <t>REETECH</t>
  </si>
  <si>
    <t>Indergiri Finance Ltd</t>
  </si>
  <si>
    <t>INDERGR</t>
  </si>
  <si>
    <t>Stampede Capital Ltd</t>
  </si>
  <si>
    <t>GATECHDVR</t>
  </si>
  <si>
    <t>Kunststoffe Industries Ltd</t>
  </si>
  <si>
    <t>KUNSTOFF</t>
  </si>
  <si>
    <t>Rita Finance and Leasing Ltd</t>
  </si>
  <si>
    <t>RFLL</t>
  </si>
  <si>
    <t>Simplex Mills Company Ltd</t>
  </si>
  <si>
    <t>SIMPLXMIL</t>
  </si>
  <si>
    <t>Uniroyal Industries Ltd</t>
  </si>
  <si>
    <t>UNIROYAL</t>
  </si>
  <si>
    <t>Polo Hotels Ltd</t>
  </si>
  <si>
    <t>POLOHOT</t>
  </si>
  <si>
    <t>Computer Point Ltd</t>
  </si>
  <si>
    <t>COMPUPN</t>
  </si>
  <si>
    <t>Kotia Enterprises Ltd</t>
  </si>
  <si>
    <t>BFL Asset Finvest Ltd</t>
  </si>
  <si>
    <t>BFLAFL</t>
  </si>
  <si>
    <t>Mayukh Dealtrade Ltd</t>
  </si>
  <si>
    <t>MAYUKH</t>
  </si>
  <si>
    <t>Lime Chemicals Ltd</t>
  </si>
  <si>
    <t>LIMECHM</t>
  </si>
  <si>
    <t>Bhanderi Infracon Ltd</t>
  </si>
  <si>
    <t>BHANDERI</t>
  </si>
  <si>
    <t>Bohra Industries Ltd</t>
  </si>
  <si>
    <t>BOHRAIND</t>
  </si>
  <si>
    <t>Sita Enterprises Ltd</t>
  </si>
  <si>
    <t>SITAENT</t>
  </si>
  <si>
    <t>Fruition venture Ltd</t>
  </si>
  <si>
    <t>FRUTION</t>
  </si>
  <si>
    <t>Golechha Global Finance Ltd</t>
  </si>
  <si>
    <t>GOLECHA</t>
  </si>
  <si>
    <t>Ajel Ltd</t>
  </si>
  <si>
    <t>AJEL</t>
  </si>
  <si>
    <t>Radaan Media Works India Ltd</t>
  </si>
  <si>
    <t>RADAAN</t>
  </si>
  <si>
    <t>SI Capital &amp; Financial Services Ltd</t>
  </si>
  <si>
    <t>SICAPIT</t>
  </si>
  <si>
    <t>Spice Islands Industries Ltd</t>
  </si>
  <si>
    <t>SPICEISLIN</t>
  </si>
  <si>
    <t>Indiabulls NIFTY50 Exchange Traded Fund</t>
  </si>
  <si>
    <t>IBMFNIFTY</t>
  </si>
  <si>
    <t>IITL Projects Ltd</t>
  </si>
  <si>
    <t>IITLPROJ</t>
  </si>
  <si>
    <t>NCC Blue Water Products Ltd</t>
  </si>
  <si>
    <t>NCCBLUE</t>
  </si>
  <si>
    <t>Bothra Metals and Alloys Ltd</t>
  </si>
  <si>
    <t>BMAL</t>
  </si>
  <si>
    <t>Sibar Auto Parts Ltd</t>
  </si>
  <si>
    <t>SIBARAUT</t>
  </si>
  <si>
    <t>Octavius Plantations Ltd</t>
  </si>
  <si>
    <t>OCTAVIUSPL</t>
  </si>
  <si>
    <t>BKV Industries Ltd</t>
  </si>
  <si>
    <t>BKV</t>
  </si>
  <si>
    <t>United Interactive Ltd</t>
  </si>
  <si>
    <t>UNITEDINT</t>
  </si>
  <si>
    <t>Bazel International Ltd</t>
  </si>
  <si>
    <t>BAZELINTER</t>
  </si>
  <si>
    <t>Nippon India ETF S&amp;P BSE Sensex Next 50</t>
  </si>
  <si>
    <t>SNXT50BEES</t>
  </si>
  <si>
    <t>Adinath Textiles Ltd</t>
  </si>
  <si>
    <t>ADINATH</t>
  </si>
  <si>
    <t>Patron Exim Ltd</t>
  </si>
  <si>
    <t>PATRON</t>
  </si>
  <si>
    <t>Tci Finance Ltd</t>
  </si>
  <si>
    <t>TCIFINANCE</t>
  </si>
  <si>
    <t>Bloom Industries Ltd</t>
  </si>
  <si>
    <t>BLOIN</t>
  </si>
  <si>
    <t>Velan Hotels Ltd</t>
  </si>
  <si>
    <t>VELHO</t>
  </si>
  <si>
    <t>Yogi Infra Projects Ltd</t>
  </si>
  <si>
    <t>YOGISUNG</t>
  </si>
  <si>
    <t>Shashijit Infraprojects Ltd</t>
  </si>
  <si>
    <t>SHASHIJIT</t>
  </si>
  <si>
    <t>Vamshi Rubber Ltd</t>
  </si>
  <si>
    <t>VAMSHIRU</t>
  </si>
  <si>
    <t>Sungold Media and Entertainment Ltd</t>
  </si>
  <si>
    <t>SMEL</t>
  </si>
  <si>
    <t>ICICI Prudential Nifty FMCG ETF</t>
  </si>
  <si>
    <t>FMCGIETF</t>
  </si>
  <si>
    <t>Billwin Industries Ltd</t>
  </si>
  <si>
    <t>BILLWIN</t>
  </si>
  <si>
    <t>Ace men engg works Ltd</t>
  </si>
  <si>
    <t>ACEMEN</t>
  </si>
  <si>
    <t>Sujala Trading &amp; Holdings Ltd</t>
  </si>
  <si>
    <t>SUJALA</t>
  </si>
  <si>
    <t>Mehta Integrated Finance Ltd</t>
  </si>
  <si>
    <t>MEHIF</t>
  </si>
  <si>
    <t>Hira Automobiles Ltd</t>
  </si>
  <si>
    <t>HIRAUTO</t>
  </si>
  <si>
    <t>G K P Printing &amp; Packaging Ltd</t>
  </si>
  <si>
    <t>GKP</t>
  </si>
  <si>
    <t>Sterling Greenwoods Ltd</t>
  </si>
  <si>
    <t>STRGRENWO</t>
  </si>
  <si>
    <t>Regent Enterprises Ltd</t>
  </si>
  <si>
    <t>REGENTRP</t>
  </si>
  <si>
    <t>Dipna Pharmachem Ltd</t>
  </si>
  <si>
    <t>DPL</t>
  </si>
  <si>
    <t>Husys Consulting Ltd</t>
  </si>
  <si>
    <t>HUSYSLTD</t>
  </si>
  <si>
    <t>Kahan Packaging Ltd</t>
  </si>
  <si>
    <t>KAHAN</t>
  </si>
  <si>
    <t>Parmax Pharma Ltd</t>
  </si>
  <si>
    <t>PARMAX</t>
  </si>
  <si>
    <t>Solid Stone Co Ltd</t>
  </si>
  <si>
    <t>SOLIDSTON</t>
  </si>
  <si>
    <t>RICHA INFO SYSTEMS LIMITED</t>
  </si>
  <si>
    <t>RICHA</t>
  </si>
  <si>
    <t>ICICI Prudential Nifty 100 ETF</t>
  </si>
  <si>
    <t>NIF100IETF</t>
  </si>
  <si>
    <t>Garbi Finvest Ltd</t>
  </si>
  <si>
    <t>GARBIFIN</t>
  </si>
  <si>
    <t>Shiva Granito Export Ltd</t>
  </si>
  <si>
    <t>SHIVAEXPO</t>
  </si>
  <si>
    <t>Yunik Managing Advisors Ltd</t>
  </si>
  <si>
    <t>YUNIKM</t>
  </si>
  <si>
    <t>Jagjanani Textiles Ltd</t>
  </si>
  <si>
    <t>JAGJANANI</t>
  </si>
  <si>
    <t>Ashish Polyplast Ltd</t>
  </si>
  <si>
    <t>ASHISHPO</t>
  </si>
  <si>
    <t>NatureWings Holidays Ltd</t>
  </si>
  <si>
    <t>NHL</t>
  </si>
  <si>
    <t>Ranjeet Mechatronics Ltd</t>
  </si>
  <si>
    <t>RANJEET</t>
  </si>
  <si>
    <t>Vivaa Tradecom Ltd</t>
  </si>
  <si>
    <t>VIVAA</t>
  </si>
  <si>
    <t>Crane Infrastructure Ltd</t>
  </si>
  <si>
    <t>CRANEINFRA</t>
  </si>
  <si>
    <t>Gujarat Lease Financing Ltd</t>
  </si>
  <si>
    <t>GLFL</t>
  </si>
  <si>
    <t>Oswal Yarns Ltd</t>
  </si>
  <si>
    <t>OSWAYRN</t>
  </si>
  <si>
    <t>Sahara Maritime Ltd</t>
  </si>
  <si>
    <t>SMARITIME</t>
  </si>
  <si>
    <t>Kuwer Industries Ltd</t>
  </si>
  <si>
    <t>KUWERIN</t>
  </si>
  <si>
    <t>Natraj Proteins Ltd</t>
  </si>
  <si>
    <t>NATRAJPR</t>
  </si>
  <si>
    <t>Norris Medicines Ltd</t>
  </si>
  <si>
    <t>NORRIS</t>
  </si>
  <si>
    <t>Richfield Financial Services Ltd</t>
  </si>
  <si>
    <t>RFSL</t>
  </si>
  <si>
    <t>Neelkanth Ltd</t>
  </si>
  <si>
    <t>NEELKANTH</t>
  </si>
  <si>
    <t>Beryl Drugs Ltd</t>
  </si>
  <si>
    <t>BERLDRG</t>
  </si>
  <si>
    <t>Link Pharmachem Ltd</t>
  </si>
  <si>
    <t>LINKPH</t>
  </si>
  <si>
    <t>NB Footwear Ltd</t>
  </si>
  <si>
    <t>NBFOOT</t>
  </si>
  <si>
    <t>Rapid Multimodal Logistics Ltd</t>
  </si>
  <si>
    <t>RAPID</t>
  </si>
  <si>
    <t>India Lease Development Ltd</t>
  </si>
  <si>
    <t>INDLEASE</t>
  </si>
  <si>
    <t>Abhishek Finlease Ltd</t>
  </si>
  <si>
    <t>ABHIFIN</t>
  </si>
  <si>
    <t>Asian Petro Products and Exports Ltd</t>
  </si>
  <si>
    <t>ASINPET</t>
  </si>
  <si>
    <t>SOFCOM Systems Ltd</t>
  </si>
  <si>
    <t>SOFCOM</t>
  </si>
  <si>
    <t>Gilada Finance and Investments Ltd</t>
  </si>
  <si>
    <t>GILADAFINS</t>
  </si>
  <si>
    <t>Scan Projects Ltd</t>
  </si>
  <si>
    <t>SCANPRO</t>
  </si>
  <si>
    <t>Madhya Pradesh Today Media Ltd</t>
  </si>
  <si>
    <t>MPTODAY</t>
  </si>
  <si>
    <t>First Custodian Fund (India) Ltd</t>
  </si>
  <si>
    <t>1STCUS</t>
  </si>
  <si>
    <t>Broach Lifecare Hospital Ltd</t>
  </si>
  <si>
    <t>BROACH</t>
  </si>
  <si>
    <t>Moongipa Capital Finance Ltd</t>
  </si>
  <si>
    <t>MONGIPA</t>
  </si>
  <si>
    <t>Nippon India ETF Nifty Infrastructure BeES</t>
  </si>
  <si>
    <t>INFRABEES</t>
  </si>
  <si>
    <t>Dalal Street Investments Ltd</t>
  </si>
  <si>
    <t>DSINVEST</t>
  </si>
  <si>
    <t>DCM Financial Services Ltd</t>
  </si>
  <si>
    <t>DCMFINSERV</t>
  </si>
  <si>
    <t>Tirth Plastic Ltd</t>
  </si>
  <si>
    <t>TIRTPLS</t>
  </si>
  <si>
    <t>Asian Warehousing Ltd</t>
  </si>
  <si>
    <t>ASIAN</t>
  </si>
  <si>
    <t>Indo-City Infotech Ltd</t>
  </si>
  <si>
    <t>INDOCITY</t>
  </si>
  <si>
    <t>ISF Ltd</t>
  </si>
  <si>
    <t>ISFL</t>
  </si>
  <si>
    <t>Prism Medico and Pharmacy Ltd</t>
  </si>
  <si>
    <t>PRISMMEDI</t>
  </si>
  <si>
    <t>Omkar Speciality Chemicals Ltd</t>
  </si>
  <si>
    <t>OMKARCHEM</t>
  </si>
  <si>
    <t>Amrapali Capital and Finance Services Ltd</t>
  </si>
  <si>
    <t>ACFSL</t>
  </si>
  <si>
    <t>Rite Zone Chemcon India Ltd</t>
  </si>
  <si>
    <t>RITEZONE</t>
  </si>
  <si>
    <t>Ador Multi Products Ltd</t>
  </si>
  <si>
    <t>ADORMUL</t>
  </si>
  <si>
    <t>Prism Finance Ltd</t>
  </si>
  <si>
    <t>PRISMFN</t>
  </si>
  <si>
    <t>Diggi Multitrade Ltd</t>
  </si>
  <si>
    <t>DML</t>
  </si>
  <si>
    <t>Unistar Multimedia Ltd</t>
  </si>
  <si>
    <t>UNISTRMU</t>
  </si>
  <si>
    <t>Shree Ganesh Elastoplast Ltd</t>
  </si>
  <si>
    <t>SHGANEL</t>
  </si>
  <si>
    <t>Clinitech Laboratory Ltd</t>
  </si>
  <si>
    <t>CTLLAB</t>
  </si>
  <si>
    <t>Metalyst Forgings Ltd</t>
  </si>
  <si>
    <t>METALFORGE</t>
  </si>
  <si>
    <t>Mid India Industries Ltd</t>
  </si>
  <si>
    <t>MIDINDIA</t>
  </si>
  <si>
    <t>Premier Capital Services Ltd</t>
  </si>
  <si>
    <t>PREMCAP</t>
  </si>
  <si>
    <t>United Credit Ltd</t>
  </si>
  <si>
    <t>UNITDCR</t>
  </si>
  <si>
    <t>Galaxy Agrico Exports Ltd</t>
  </si>
  <si>
    <t>GALAGEX</t>
  </si>
  <si>
    <t>GCM Securities Ltd</t>
  </si>
  <si>
    <t>GCMSECU</t>
  </si>
  <si>
    <t>Gala Global Products Ltd</t>
  </si>
  <si>
    <t>GGPL</t>
  </si>
  <si>
    <t>Rajasthan Tube Manufacturing Co Ltd</t>
  </si>
  <si>
    <t>RAJTUBE</t>
  </si>
  <si>
    <t>MPL Plastics Ltd</t>
  </si>
  <si>
    <t>MPL</t>
  </si>
  <si>
    <t>Market Creators Ltd</t>
  </si>
  <si>
    <t>MKTCREAT</t>
  </si>
  <si>
    <t>Synthiko Foils Ltd</t>
  </si>
  <si>
    <t>SYNTHFO</t>
  </si>
  <si>
    <t>Navigant Corporate Advisors Ltd</t>
  </si>
  <si>
    <t>NAVIGANT</t>
  </si>
  <si>
    <t>GCM Capital Advisors Ltd</t>
  </si>
  <si>
    <t>GCMCAPI</t>
  </si>
  <si>
    <t>Orosil Smiths India Ltd</t>
  </si>
  <si>
    <t>OROSMITHS</t>
  </si>
  <si>
    <t>Resourceful Automobile Ltd</t>
  </si>
  <si>
    <t>RAL</t>
  </si>
  <si>
    <t>Bright Solar Ltd</t>
  </si>
  <si>
    <t>U H Zaveri Ltd</t>
  </si>
  <si>
    <t>UHZAVERI</t>
  </si>
  <si>
    <t>Aditya BSL Silver ETF</t>
  </si>
  <si>
    <t>SILVER</t>
  </si>
  <si>
    <t>Classic Filaments Ltd</t>
  </si>
  <si>
    <t>CFL</t>
  </si>
  <si>
    <t>ICICI Prudential Nifty Healthcare ETF</t>
  </si>
  <si>
    <t>HEALTHIETF</t>
  </si>
  <si>
    <t>Ortin Global Ltd</t>
  </si>
  <si>
    <t>ORTINGLOBE</t>
  </si>
  <si>
    <t>Amrapali Fincap Ltd</t>
  </si>
  <si>
    <t>AMRAFIN</t>
  </si>
  <si>
    <t>Kretto Syscon Ltd</t>
  </si>
  <si>
    <t>KRETTOSYS</t>
  </si>
  <si>
    <t>Coastal Roadways Ltd</t>
  </si>
  <si>
    <t>COARO</t>
  </si>
  <si>
    <t>RO Jewels Ltd</t>
  </si>
  <si>
    <t>ROJL</t>
  </si>
  <si>
    <t>ICICI Prudential Nifty Auto ETF</t>
  </si>
  <si>
    <t>AUTOIETF</t>
  </si>
  <si>
    <t>Ind Renewable Energy Ltd</t>
  </si>
  <si>
    <t>INDRENEW</t>
  </si>
  <si>
    <t>Sri Nachammai Cotton Mills Ltd</t>
  </si>
  <si>
    <t>SRINACHA</t>
  </si>
  <si>
    <t>KMG Milk Food Ltd</t>
  </si>
  <si>
    <t>KMGMILK</t>
  </si>
  <si>
    <t>Enbee Trade and Finance Ltd</t>
  </si>
  <si>
    <t>ENBETRD</t>
  </si>
  <si>
    <t>ETT Ltd</t>
  </si>
  <si>
    <t>ETT</t>
  </si>
  <si>
    <t>Vishvprabha Ventures Ltd</t>
  </si>
  <si>
    <t>VISVEN</t>
  </si>
  <si>
    <t>Decipher Labs Ltd</t>
  </si>
  <si>
    <t>DECIPHER</t>
  </si>
  <si>
    <t>Switching Technologies Gunther Ltd</t>
  </si>
  <si>
    <t>SWITCHTE</t>
  </si>
  <si>
    <t>Continental Chemicals Ltd</t>
  </si>
  <si>
    <t>CONTCHM</t>
  </si>
  <si>
    <t>Econo Trade (India) Ltd</t>
  </si>
  <si>
    <t>ETIL</t>
  </si>
  <si>
    <t>Usha Martin Education And Solutions Ltd</t>
  </si>
  <si>
    <t>UMESLTD</t>
  </si>
  <si>
    <t>Rapid Investments Ltd</t>
  </si>
  <si>
    <t>RAPIDIN</t>
  </si>
  <si>
    <t>Tokyo Finance Ltd</t>
  </si>
  <si>
    <t>TOKYOFIN</t>
  </si>
  <si>
    <t>Perfect-Octave Media Projects Ltd</t>
  </si>
  <si>
    <t>OCTAVE</t>
  </si>
  <si>
    <t>Tarai Foods Ltd</t>
  </si>
  <si>
    <t>TARAI</t>
  </si>
  <si>
    <t>Muller and Phipps (India) Ltd</t>
  </si>
  <si>
    <t>MULLER</t>
  </si>
  <si>
    <t>SBI Nifty Consumption ETF</t>
  </si>
  <si>
    <t>SBIETFCON</t>
  </si>
  <si>
    <t>Polycon International Ltd</t>
  </si>
  <si>
    <t>POLYCON</t>
  </si>
  <si>
    <t>York Exports Ltd</t>
  </si>
  <si>
    <t>YORKEXP</t>
  </si>
  <si>
    <t>Bacil Pharma Ltd</t>
  </si>
  <si>
    <t>BACPHAR</t>
  </si>
  <si>
    <t>7NR Retail Ltd</t>
  </si>
  <si>
    <t>7NR</t>
  </si>
  <si>
    <t>Bharat Bhushan Finance &amp; Commodity Brokers Limited</t>
  </si>
  <si>
    <t>BHARAT</t>
  </si>
  <si>
    <t>DSP Nifty Midcap 150 Quality 50 ETF</t>
  </si>
  <si>
    <t>MIDQ50ADD</t>
  </si>
  <si>
    <t>Bridge Securities Ltd</t>
  </si>
  <si>
    <t>BRIDGESE</t>
  </si>
  <si>
    <t>Raama Paper Mills Ltd</t>
  </si>
  <si>
    <t>RAMAPPR-B</t>
  </si>
  <si>
    <t>HDFC Nifty50 Value 20 ETF</t>
  </si>
  <si>
    <t>HDFCVALUE</t>
  </si>
  <si>
    <t>Alexander Stamps and Coin Ltd</t>
  </si>
  <si>
    <t>ALEXANDER</t>
  </si>
  <si>
    <t>Jindal Leasefin Ltd</t>
  </si>
  <si>
    <t>JLL</t>
  </si>
  <si>
    <t>Seasons Textiles Ltd</t>
  </si>
  <si>
    <t>SEASONST</t>
  </si>
  <si>
    <t>Manav Infra Projects Ltd</t>
  </si>
  <si>
    <t>MANAV</t>
  </si>
  <si>
    <t>Super Fine Knitters Ltd</t>
  </si>
  <si>
    <t>SKL</t>
  </si>
  <si>
    <t>Lippi Systems Ltd</t>
  </si>
  <si>
    <t>LIPPISYS</t>
  </si>
  <si>
    <t>GTN Textiles Ltd</t>
  </si>
  <si>
    <t>GTNTEX</t>
  </si>
  <si>
    <t>Koura Fine Diamond Jewelry Ltd</t>
  </si>
  <si>
    <t>KOURA</t>
  </si>
  <si>
    <t>Gowra Leasing and Finance Ltd</t>
  </si>
  <si>
    <t>GOWRALE</t>
  </si>
  <si>
    <t>Panabyte Technologies Ltd</t>
  </si>
  <si>
    <t>PANABYTE</t>
  </si>
  <si>
    <t>Transwind Infrastructures Ltd</t>
  </si>
  <si>
    <t>TRANSWIND</t>
  </si>
  <si>
    <t>A and M Jumbo Bags Ltd</t>
  </si>
  <si>
    <t>AMJUMBO</t>
  </si>
  <si>
    <t>Octal Credit Capital Ltd</t>
  </si>
  <si>
    <t>OCTAL</t>
  </si>
  <si>
    <t>Vaxtex Cotfab Ltd</t>
  </si>
  <si>
    <t>VCL</t>
  </si>
  <si>
    <t>Amforge Industries Ltd</t>
  </si>
  <si>
    <t>AMFORG</t>
  </si>
  <si>
    <t>SRM Energy Ltd</t>
  </si>
  <si>
    <t>SRMENERGY</t>
  </si>
  <si>
    <t>Kush Industries Ltd</t>
  </si>
  <si>
    <t>KUSHIND</t>
  </si>
  <si>
    <t>Milestone Global Limited</t>
  </si>
  <si>
    <t>MILESTONE</t>
  </si>
  <si>
    <t>Ajwa Fun World and Resort Ltd</t>
  </si>
  <si>
    <t>AJWAFUN</t>
  </si>
  <si>
    <t>Tata Nifty India Digital Exchange Traded Fund</t>
  </si>
  <si>
    <t>TNIDETF</t>
  </si>
  <si>
    <t>Skyline Ventures India Ltd</t>
  </si>
  <si>
    <t>SKILVEN</t>
  </si>
  <si>
    <t>Sonalis Consumer Products Ltd</t>
  </si>
  <si>
    <t>SONALIS</t>
  </si>
  <si>
    <t>Mitshi India Ltd</t>
  </si>
  <si>
    <t>MITSHI</t>
  </si>
  <si>
    <t>Pasari Spinning Mills Ltd</t>
  </si>
  <si>
    <t>PASARI</t>
  </si>
  <si>
    <t>Hathway Bhawani Cabletel and Datacom Ltd</t>
  </si>
  <si>
    <t>HATHWAYB</t>
  </si>
  <si>
    <t>Anna Infrastructures Ltd</t>
  </si>
  <si>
    <t>ANNAINFRA</t>
  </si>
  <si>
    <t>Vivanza Biosciences Ltd</t>
  </si>
  <si>
    <t>VIVANZA</t>
  </si>
  <si>
    <t>Swarna Securities Ltd</t>
  </si>
  <si>
    <t>SWRNASE</t>
  </si>
  <si>
    <t>Stellar Capital Services Ltd</t>
  </si>
  <si>
    <t>STELLAR</t>
  </si>
  <si>
    <t>HDFC Nifty 100 ETF</t>
  </si>
  <si>
    <t>HDFCNIF100</t>
  </si>
  <si>
    <t>Kotak Nifty Midcap 50 ETF</t>
  </si>
  <si>
    <t>MIDCAP</t>
  </si>
  <si>
    <t>Mercury Trade Links Ltd</t>
  </si>
  <si>
    <t>MERCTRD</t>
  </si>
  <si>
    <t>Colinz Laboratories Ltd</t>
  </si>
  <si>
    <t>COLINZ</t>
  </si>
  <si>
    <t>Amiable Logistics (India) Ltd</t>
  </si>
  <si>
    <t>AMIABLE</t>
  </si>
  <si>
    <t>Shyam Telecom Ltd</t>
  </si>
  <si>
    <t>SHYAMTEL</t>
  </si>
  <si>
    <t>DAPS Advertising Ltd</t>
  </si>
  <si>
    <t>DAPS</t>
  </si>
  <si>
    <t>Step Two Corporation Ltd</t>
  </si>
  <si>
    <t>STEP2COR</t>
  </si>
  <si>
    <t>Shyamkamal Investments Ltd</t>
  </si>
  <si>
    <t>SHYMINV</t>
  </si>
  <si>
    <t>Sumeru Industries Ltd</t>
  </si>
  <si>
    <t>SUMERUIND</t>
  </si>
  <si>
    <t>Kashyap Tele-Medicines Ltd</t>
  </si>
  <si>
    <t>KASHYAP</t>
  </si>
  <si>
    <t>Kachchh Minerals Ltd</t>
  </si>
  <si>
    <t>KACHCHH</t>
  </si>
  <si>
    <t>Neueon Towers Ltd</t>
  </si>
  <si>
    <t>NTL</t>
  </si>
  <si>
    <t>IEC Education Ltd</t>
  </si>
  <si>
    <t>IECEDU</t>
  </si>
  <si>
    <t>National Plywood Industries Ltd</t>
  </si>
  <si>
    <t>NATPLY</t>
  </si>
  <si>
    <t>Sea TV Network Ltd</t>
  </si>
  <si>
    <t>SEATV</t>
  </si>
  <si>
    <t>Vikalp Securities Ltd</t>
  </si>
  <si>
    <t>VIKALPS</t>
  </si>
  <si>
    <t>Garware Synthetics Ltd</t>
  </si>
  <si>
    <t>GARWSYN</t>
  </si>
  <si>
    <t>Sree Jayalakshmi Autospin Ltd</t>
  </si>
  <si>
    <t>SREEJAYA</t>
  </si>
  <si>
    <t>NPR Finance Ltd</t>
  </si>
  <si>
    <t>NPRFIN</t>
  </si>
  <si>
    <t>Integrated Capital Services Ltd</t>
  </si>
  <si>
    <t>ICSL</t>
  </si>
  <si>
    <t>SMVD Poly Pack Ltd</t>
  </si>
  <si>
    <t>SMVD</t>
  </si>
  <si>
    <t>Rajdarshan Industries Ltd</t>
  </si>
  <si>
    <t>ARENTERP</t>
  </si>
  <si>
    <t>Catvision Ltd</t>
  </si>
  <si>
    <t>CATVISION</t>
  </si>
  <si>
    <t>Prima Agro Ltd</t>
  </si>
  <si>
    <t>PRIMAGR</t>
  </si>
  <si>
    <t>Opal Luxury Time Products Ltd</t>
  </si>
  <si>
    <t>OPAL</t>
  </si>
  <si>
    <t>Gujarat Cotex Ltd</t>
  </si>
  <si>
    <t>GUJCOTEX</t>
  </si>
  <si>
    <t>Harmony Capital Services Ltd</t>
  </si>
  <si>
    <t>HRMNYCP</t>
  </si>
  <si>
    <t>Svaraj Trading and Agencies Ltd</t>
  </si>
  <si>
    <t>ZSVARAJT</t>
  </si>
  <si>
    <t>Asia Pack Ltd</t>
  </si>
  <si>
    <t>ASIAPAK</t>
  </si>
  <si>
    <t>Mirae Asset Hang Seng TECH ETF</t>
  </si>
  <si>
    <t>MAHKTECH</t>
  </si>
  <si>
    <t>Cubical Financial Services Ltd</t>
  </si>
  <si>
    <t>CUBIFIN</t>
  </si>
  <si>
    <t>Raj Packaging Industries Ltd</t>
  </si>
  <si>
    <t>RAJPACK</t>
  </si>
  <si>
    <t>Times Green Energy (India) Ltd</t>
  </si>
  <si>
    <t>TIMESGREEN</t>
  </si>
  <si>
    <t>Arihant's Securities Ltd</t>
  </si>
  <si>
    <t>ARISE</t>
  </si>
  <si>
    <t>R J Shah and Company Ltd</t>
  </si>
  <si>
    <t>RJSHAH</t>
  </si>
  <si>
    <t>Indo Euro Indchem Ltd</t>
  </si>
  <si>
    <t>INDOEURO</t>
  </si>
  <si>
    <t>Grandma Trading and Agencies Ltd</t>
  </si>
  <si>
    <t>GRANDMA</t>
  </si>
  <si>
    <t>Modern Shares and Stockbrokers Ltd</t>
  </si>
  <si>
    <t>MODRNSH</t>
  </si>
  <si>
    <t>Bhagawati Oxygen Ltd</t>
  </si>
  <si>
    <t>BHAGWOX</t>
  </si>
  <si>
    <t>Longview Tea Co Ltd</t>
  </si>
  <si>
    <t>LONTE</t>
  </si>
  <si>
    <t>Soni Medicare Ltd</t>
  </si>
  <si>
    <t>SML</t>
  </si>
  <si>
    <t>Lords Ishwar Hotels Ltd</t>
  </si>
  <si>
    <t>LORDSHOTL</t>
  </si>
  <si>
    <t>Shree Hanuman Sugar &amp; Industries Ltd</t>
  </si>
  <si>
    <t>HANSUGAR</t>
  </si>
  <si>
    <t>Supreme (India) Impex Ltd</t>
  </si>
  <si>
    <t>SIIL</t>
  </si>
  <si>
    <t>Premier Ltd</t>
  </si>
  <si>
    <t>PREMIER</t>
  </si>
  <si>
    <t>Photon Capital Advisors Ltd</t>
  </si>
  <si>
    <t>PHOTON</t>
  </si>
  <si>
    <t>Agio Paper &amp; Industries Ltd</t>
  </si>
  <si>
    <t>AGIOPAPER</t>
  </si>
  <si>
    <t>Millennium Online Solutions (India) Ltd</t>
  </si>
  <si>
    <t>MILLENNIUM</t>
  </si>
  <si>
    <t>Organic Coatings Ltd</t>
  </si>
  <si>
    <t>ORGCOAT</t>
  </si>
  <si>
    <t>Cian Healthcare Ltd</t>
  </si>
  <si>
    <t>CHCL</t>
  </si>
  <si>
    <t>Integrated Proteins Ltd</t>
  </si>
  <si>
    <t>INTEGFD</t>
  </si>
  <si>
    <t>ICICI Prudential Nifty50 Value 20 ETF</t>
  </si>
  <si>
    <t>NV20IETF</t>
  </si>
  <si>
    <t>Seven Hill Industries Ltd</t>
  </si>
  <si>
    <t>SEVENHILL</t>
  </si>
  <si>
    <t>Vivo Collaboration Solutions Ltd</t>
  </si>
  <si>
    <t>VIVO</t>
  </si>
  <si>
    <t>White Organic Retail Ltd</t>
  </si>
  <si>
    <t>WORL</t>
  </si>
  <si>
    <t>Omega Interactive Technologies Ltd</t>
  </si>
  <si>
    <t>OMEGAIN</t>
  </si>
  <si>
    <t>Radha Madhav Corp Ltd</t>
  </si>
  <si>
    <t>RMCL</t>
  </si>
  <si>
    <t>Disha Resources Ltd</t>
  </si>
  <si>
    <t>DRL</t>
  </si>
  <si>
    <t>Eurotex Industries and Exports Ltd</t>
  </si>
  <si>
    <t>EUROTEXIND</t>
  </si>
  <si>
    <t>Padmanabh Alloys and Polymers Ltd</t>
  </si>
  <si>
    <t>PADALPO</t>
  </si>
  <si>
    <t>Alps Industries Ltd</t>
  </si>
  <si>
    <t>ALPSINDUS</t>
  </si>
  <si>
    <t>Rajputana Investment &amp; Finance Ltd</t>
  </si>
  <si>
    <t>RAJPUTANA</t>
  </si>
  <si>
    <t>Yashraj Containeurs Ltd</t>
  </si>
  <si>
    <t>YASHRAJC</t>
  </si>
  <si>
    <t>Photoquip India Ltd</t>
  </si>
  <si>
    <t>PHOTOQUP</t>
  </si>
  <si>
    <t>Velox Industries Ltd</t>
  </si>
  <si>
    <t>VELOXIND</t>
  </si>
  <si>
    <t>Ashtasidhhi Industries Ltd</t>
  </si>
  <si>
    <t>GUJINV</t>
  </si>
  <si>
    <t>Blue Coast Hotels Ltd</t>
  </si>
  <si>
    <t>BLUECOAST</t>
  </si>
  <si>
    <t>Narmada Macplast Drip Irrigation Systems Ltd</t>
  </si>
  <si>
    <t>NARMP</t>
  </si>
  <si>
    <t>Vinayak Polycon International Ltd</t>
  </si>
  <si>
    <t>VINAYAKPOL</t>
  </si>
  <si>
    <t>Amraworld Agrico Ltd</t>
  </si>
  <si>
    <t>AMRAAGRI</t>
  </si>
  <si>
    <t>Kakatiya Textiles Ltd</t>
  </si>
  <si>
    <t>KAKTEX</t>
  </si>
  <si>
    <t>Phyto Chem (India) Ltd</t>
  </si>
  <si>
    <t>PHYTO</t>
  </si>
  <si>
    <t>JMG Corporation Ltd</t>
  </si>
  <si>
    <t>JMGCORP</t>
  </si>
  <si>
    <t>South Asian Enterprises Ltd</t>
  </si>
  <si>
    <t>SAENTER</t>
  </si>
  <si>
    <t>ICICI Prudential Nifty India Consumption ETF</t>
  </si>
  <si>
    <t>CONSUMIETF</t>
  </si>
  <si>
    <t>Elegant Floriculture &amp; Agrotech (India) Ltd</t>
  </si>
  <si>
    <t>ELEFLOR</t>
  </si>
  <si>
    <t>Vani Commercials Ltd</t>
  </si>
  <si>
    <t>VANICOM</t>
  </si>
  <si>
    <t>Prabhat Dairy Ltd</t>
  </si>
  <si>
    <t>PRABHAT</t>
  </si>
  <si>
    <t>Ekennis Software Service Ltd</t>
  </si>
  <si>
    <t>EKENNIS</t>
  </si>
  <si>
    <t>Olympic Oil Industries Ltd</t>
  </si>
  <si>
    <t>OLYOI</t>
  </si>
  <si>
    <t>Shakti Press Ltd</t>
  </si>
  <si>
    <t>SHAKTIPR</t>
  </si>
  <si>
    <t>F G P Ltd</t>
  </si>
  <si>
    <t>FGP</t>
  </si>
  <si>
    <t>Beryl Securities Ltd</t>
  </si>
  <si>
    <t>BERYLSE</t>
  </si>
  <si>
    <t>Neo Infracon Ltd</t>
  </si>
  <si>
    <t>NEOINFRA</t>
  </si>
  <si>
    <t>Munoth Communication Ltd</t>
  </si>
  <si>
    <t>MCLTD</t>
  </si>
  <si>
    <t>UTL Industries Ltd</t>
  </si>
  <si>
    <t>UTLINDS</t>
  </si>
  <si>
    <t>Jakharia Fabric Ltd</t>
  </si>
  <si>
    <t>JAKHARIA</t>
  </si>
  <si>
    <t>DSP Nifty 50 ETF</t>
  </si>
  <si>
    <t>NIFTY50ADD</t>
  </si>
  <si>
    <t>Anjani Finance Ltd</t>
  </si>
  <si>
    <t>ANJANIFIN</t>
  </si>
  <si>
    <t>HDFC Nifty Private Bank ETF</t>
  </si>
  <si>
    <t>HDFCPVTBAN</t>
  </si>
  <si>
    <t>Sri Lakshmi Saraswathi Textiles (Arni) Ltd</t>
  </si>
  <si>
    <t>SLSTLQ</t>
  </si>
  <si>
    <t>Triveni Enterprises Ltd</t>
  </si>
  <si>
    <t>TRIVENIENT</t>
  </si>
  <si>
    <t>Surya India Ltd</t>
  </si>
  <si>
    <t>SURYAINDIA</t>
  </si>
  <si>
    <t>Shree Steel Wire Ropes Ltd</t>
  </si>
  <si>
    <t>SSWRL</t>
  </si>
  <si>
    <t>Aditya BSL S&amp;P BSE Sensex ETF</t>
  </si>
  <si>
    <t>BSLSENETFG</t>
  </si>
  <si>
    <t>KMF Builders and Developers Ltd</t>
  </si>
  <si>
    <t>KMFBLDR</t>
  </si>
  <si>
    <t>Nippon IN ETF Nifty 8-13 yr G-Sec Long Term Gilt</t>
  </si>
  <si>
    <t>LTGILTBEES</t>
  </si>
  <si>
    <t>Univa Foods Ltd</t>
  </si>
  <si>
    <t>UNIVAFOODS</t>
  </si>
  <si>
    <t>SK International Export Ltd</t>
  </si>
  <si>
    <t>SKIEL</t>
  </si>
  <si>
    <t>Sun Retail Ltd</t>
  </si>
  <si>
    <t>SUNRETAIL</t>
  </si>
  <si>
    <t>S V Trading and Agencies Ltd</t>
  </si>
  <si>
    <t>ZSVTRADI</t>
  </si>
  <si>
    <t>Suryavanshi Spinning Mills Ltd</t>
  </si>
  <si>
    <t>SURYVANSP</t>
  </si>
  <si>
    <t>Unjha Formulations Ltd</t>
  </si>
  <si>
    <t>UNJHAFOR</t>
  </si>
  <si>
    <t>Panth Infinity Ltd</t>
  </si>
  <si>
    <t>PANTH</t>
  </si>
  <si>
    <t>Aanchal Ispat Ltd</t>
  </si>
  <si>
    <t>AANCHALISP</t>
  </si>
  <si>
    <t>Libord Securities Ltd</t>
  </si>
  <si>
    <t>LIBORD</t>
  </si>
  <si>
    <t>Shukra Jewellery Ltd</t>
  </si>
  <si>
    <t>SHUKJEW</t>
  </si>
  <si>
    <t>Ramchandra Leasing and Finance Ltd</t>
  </si>
  <si>
    <t>RLFL</t>
  </si>
  <si>
    <t>Rajasthan Cylinders and Containers Ltd</t>
  </si>
  <si>
    <t>RCCL</t>
  </si>
  <si>
    <t>Sirohia &amp; Sons Ltd</t>
  </si>
  <si>
    <t>SIROHIA</t>
  </si>
  <si>
    <t>Quantum Nifty 50 ETF</t>
  </si>
  <si>
    <t>QNIFTY</t>
  </si>
  <si>
    <t>Accord Synergy Ltd</t>
  </si>
  <si>
    <t>ACCORD</t>
  </si>
  <si>
    <t>Supertex Industries Ltd</t>
  </si>
  <si>
    <t>SUPERTEX</t>
  </si>
  <si>
    <t>Shivagrico Implements Ltd</t>
  </si>
  <si>
    <t>SHIVAGR</t>
  </si>
  <si>
    <t>CDG Petchem Ltd</t>
  </si>
  <si>
    <t>CDG</t>
  </si>
  <si>
    <t>Motilal Oswal S&amp;P BSE Low Volatility ETF</t>
  </si>
  <si>
    <t>MOLOWVOL</t>
  </si>
  <si>
    <t>Kairosoft AI Solutions Ltd</t>
  </si>
  <si>
    <t>VOLKAI</t>
  </si>
  <si>
    <t>Premier Synthetics Ltd</t>
  </si>
  <si>
    <t>PREMSYN</t>
  </si>
  <si>
    <t>Sanathnagar Enterprises Ltd</t>
  </si>
  <si>
    <t>Taparia Tools Ltd</t>
  </si>
  <si>
    <t>TAPARIA</t>
  </si>
  <si>
    <t>Kuber Udyog Ltd</t>
  </si>
  <si>
    <t>KUBERJI</t>
  </si>
  <si>
    <t>Umiya Tubes Ltd</t>
  </si>
  <si>
    <t>UMIYA</t>
  </si>
  <si>
    <t>J J Finance Corporation Ltd</t>
  </si>
  <si>
    <t>JJFINCOR</t>
  </si>
  <si>
    <t>Sailani Tours N Travel Limited</t>
  </si>
  <si>
    <t>SAILANI</t>
  </si>
  <si>
    <t>Creative Eye Ltd</t>
  </si>
  <si>
    <t>CREATIVEYE</t>
  </si>
  <si>
    <t>Southern Infosys Ltd</t>
  </si>
  <si>
    <t>SOUTHERNIN</t>
  </si>
  <si>
    <t>Kalyani Commercials Ltd</t>
  </si>
  <si>
    <t>Bindal Exports Ltd</t>
  </si>
  <si>
    <t>BINDALEXPO</t>
  </si>
  <si>
    <t>Trinity League India Ltd</t>
  </si>
  <si>
    <t>TRINITYLEA</t>
  </si>
  <si>
    <t>Mystic Electronics Ltd</t>
  </si>
  <si>
    <t>MYSTICELE</t>
  </si>
  <si>
    <t>Longspur International Ventures Ltd</t>
  </si>
  <si>
    <t>LONGSPUR</t>
  </si>
  <si>
    <t>Adline Chem Lab Ltd</t>
  </si>
  <si>
    <t>ADLINE</t>
  </si>
  <si>
    <t>Quasar India Ltd</t>
  </si>
  <si>
    <t>QUASAR</t>
  </si>
  <si>
    <t>Span Divergent Ltd</t>
  </si>
  <si>
    <t>SDL</t>
  </si>
  <si>
    <t>RLF Ltd</t>
  </si>
  <si>
    <t>RLF</t>
  </si>
  <si>
    <t>Esha Media Research Ltd</t>
  </si>
  <si>
    <t>ESHAMEDIA</t>
  </si>
  <si>
    <t>Raconteur Global Resources Ltd</t>
  </si>
  <si>
    <t>RACONTEUR</t>
  </si>
  <si>
    <t>Panafic Industrials Ltd</t>
  </si>
  <si>
    <t>PANAFIC</t>
  </si>
  <si>
    <t>Pratiksha Chemicals Ltd</t>
  </si>
  <si>
    <t>PRATIKSH</t>
  </si>
  <si>
    <t>Esaar (India) Ltd</t>
  </si>
  <si>
    <t>ESARIND</t>
  </si>
  <si>
    <t>ANS Industries Ltd</t>
  </si>
  <si>
    <t>ANSINDUS</t>
  </si>
  <si>
    <t>Kotak Nifty Alpha 50 ETF</t>
  </si>
  <si>
    <t>ALPHA</t>
  </si>
  <si>
    <t>Sharpline Broadcast Ltd</t>
  </si>
  <si>
    <t>SHARPLINE</t>
  </si>
  <si>
    <t>Inani Securities Ltd</t>
  </si>
  <si>
    <t>INANISEC</t>
  </si>
  <si>
    <t>BCL Enterprises Ltd</t>
  </si>
  <si>
    <t>BCLENTERPR</t>
  </si>
  <si>
    <t>Eastcoast Steel Ltd</t>
  </si>
  <si>
    <t>ECSTSTL</t>
  </si>
  <si>
    <t>Interactive Financial Services Ltd</t>
  </si>
  <si>
    <t>IFINSER</t>
  </si>
  <si>
    <t>C J Gelatine Products Ltd</t>
  </si>
  <si>
    <t>CJGEL</t>
  </si>
  <si>
    <t>Gallops Enterprise Ltd</t>
  </si>
  <si>
    <t>GALLOPENT</t>
  </si>
  <si>
    <t>Sab Events &amp; Governance Now Media Ltd</t>
  </si>
  <si>
    <t>SABEVENTS</t>
  </si>
  <si>
    <t>Objectone Information Systems Ltd</t>
  </si>
  <si>
    <t>OONE</t>
  </si>
  <si>
    <t>Symbiox Investment &amp; Trading Co Ltd</t>
  </si>
  <si>
    <t>SYMBIOX</t>
  </si>
  <si>
    <t>Polymac Thermoformers Ltd</t>
  </si>
  <si>
    <t>POLYMAC</t>
  </si>
  <si>
    <t>Kotak Nifty 100 Low Volatility 30 ETF</t>
  </si>
  <si>
    <t>LOWVOL1</t>
  </si>
  <si>
    <t>Suncity Synthetics Ltd</t>
  </si>
  <si>
    <t>SUNCITYSY</t>
  </si>
  <si>
    <t>Nippon India ETF Nifty 100</t>
  </si>
  <si>
    <t>NIF100BEES</t>
  </si>
  <si>
    <t>Mahan Industries Ltd</t>
  </si>
  <si>
    <t>MAHANIN</t>
  </si>
  <si>
    <t>Pyxis Finvest Ltd</t>
  </si>
  <si>
    <t>PYXISFIN</t>
  </si>
  <si>
    <t>Minaxi Textiles Ltd</t>
  </si>
  <si>
    <t>MINAXI</t>
  </si>
  <si>
    <t>Niraj Ispat Industries Ltd</t>
  </si>
  <si>
    <t>NIRAJISPAT</t>
  </si>
  <si>
    <t>Bisil Plast Ltd</t>
  </si>
  <si>
    <t>BISIL</t>
  </si>
  <si>
    <t>VB Industries Ltd</t>
  </si>
  <si>
    <t>VBIND</t>
  </si>
  <si>
    <t>Adinath Exim Resources Ltd</t>
  </si>
  <si>
    <t>ADIEXRE</t>
  </si>
  <si>
    <t>Nippon India ETF Hang Seng BeES</t>
  </si>
  <si>
    <t>HNGSNGBEES</t>
  </si>
  <si>
    <t>Goenka Business &amp; Finance Ltd</t>
  </si>
  <si>
    <t>GBFL</t>
  </si>
  <si>
    <t>Delta Industrial Resources Ltd</t>
  </si>
  <si>
    <t>DELTA</t>
  </si>
  <si>
    <t>Fone4 Communications(India) Ltd</t>
  </si>
  <si>
    <t>FONE4</t>
  </si>
  <si>
    <t>Shukra Bullions Ltd</t>
  </si>
  <si>
    <t>SKRABUL</t>
  </si>
  <si>
    <t>Motilal Oswal Nasdaq Q50 ETF</t>
  </si>
  <si>
    <t>MONQ50</t>
  </si>
  <si>
    <t>Filmcity Media Ltd</t>
  </si>
  <si>
    <t>FILME</t>
  </si>
  <si>
    <t>Rander Corp Ltd</t>
  </si>
  <si>
    <t>RANDER</t>
  </si>
  <si>
    <t>BKM Industries Ltd</t>
  </si>
  <si>
    <t>BKMINDST</t>
  </si>
  <si>
    <t>Tulasee Bio-Ethanol Ltd</t>
  </si>
  <si>
    <t>TULASEEBIOE</t>
  </si>
  <si>
    <t>Oil &amp; Gas Refining &amp; Marketing</t>
  </si>
  <si>
    <t>Euro-Leder Fashion Ltd</t>
  </si>
  <si>
    <t>EUROLED</t>
  </si>
  <si>
    <t>RGF Capital Markets Ltd</t>
  </si>
  <si>
    <t>RGF</t>
  </si>
  <si>
    <t>Subhash Silk Mills Ltd</t>
  </si>
  <si>
    <t>SUBSM</t>
  </si>
  <si>
    <t>Tamil Nadu Steel Tubes Ltd</t>
  </si>
  <si>
    <t>TNSTLTU</t>
  </si>
  <si>
    <t>HDFC Nifty100 Quality 30 ETF</t>
  </si>
  <si>
    <t>HDFCQUAL</t>
  </si>
  <si>
    <t>Dhanuka Realty Ltd</t>
  </si>
  <si>
    <t>Prime Capital Market Ltd</t>
  </si>
  <si>
    <t>PRIMECAPM</t>
  </si>
  <si>
    <t>Shoora Designs Ltd</t>
  </si>
  <si>
    <t>SHOORA</t>
  </si>
  <si>
    <t>Naksh Precious Metals Ltd</t>
  </si>
  <si>
    <t>NAKSH</t>
  </si>
  <si>
    <t>Kumbhat Financial Services Ltd</t>
  </si>
  <si>
    <t>KUMPFIN</t>
  </si>
  <si>
    <t>Saianand Commercial Ltd</t>
  </si>
  <si>
    <t>SAICOM</t>
  </si>
  <si>
    <t>Ambassador Intra Holdings Ltd</t>
  </si>
  <si>
    <t>AIHL</t>
  </si>
  <si>
    <t>Zinema Media and Entertainment Ltd</t>
  </si>
  <si>
    <t>ZINEMA</t>
  </si>
  <si>
    <t>Stanpacks (India) Ltd</t>
  </si>
  <si>
    <t>STANPACK</t>
  </si>
  <si>
    <t>Kandagiri Spinning Millis Ltd</t>
  </si>
  <si>
    <t>KANDAGIRI</t>
  </si>
  <si>
    <t>Dhenu Buildcon Infra Ltd</t>
  </si>
  <si>
    <t>DHENUBUILD</t>
  </si>
  <si>
    <t>VXL Instruments Ltd</t>
  </si>
  <si>
    <t>VXLINSTR</t>
  </si>
  <si>
    <t>Glittek Granites Ltd</t>
  </si>
  <si>
    <t>GLITTEKG</t>
  </si>
  <si>
    <t>Devine Impex Ltd</t>
  </si>
  <si>
    <t>DEVINE</t>
  </si>
  <si>
    <t>K Z Leasing and Finance Ltd</t>
  </si>
  <si>
    <t>KZLFIN</t>
  </si>
  <si>
    <t>Virgo Global Ltd</t>
  </si>
  <si>
    <t>VIRGOGLOB</t>
  </si>
  <si>
    <t>Quantum Build-Tech Ltd</t>
  </si>
  <si>
    <t>QUANTBUILD</t>
  </si>
  <si>
    <t>Amarnath Securities Ltd</t>
  </si>
  <si>
    <t>AMARSEC</t>
  </si>
  <si>
    <t>Net Pix Shorts Digital Media Ltd</t>
  </si>
  <si>
    <t>NETPIX</t>
  </si>
  <si>
    <t>Arunis Abode Ltd</t>
  </si>
  <si>
    <t>ARUNIS</t>
  </si>
  <si>
    <t>Chemo Pharma Laboratories Ltd</t>
  </si>
  <si>
    <t>CHEMOPH</t>
  </si>
  <si>
    <t>Setubandhan Infrastructure Ltd</t>
  </si>
  <si>
    <t>SETUINFRA</t>
  </si>
  <si>
    <t>Ladam Affordable Housing Ltd</t>
  </si>
  <si>
    <t>LAHL</t>
  </si>
  <si>
    <t>Enterprise International Ltd</t>
  </si>
  <si>
    <t>ENTRINT</t>
  </si>
  <si>
    <t>Gagan Gases Ltd</t>
  </si>
  <si>
    <t>GAGAN</t>
  </si>
  <si>
    <t>Nexus Surgical and Medicare Ltd</t>
  </si>
  <si>
    <t>NEXUSSURGL</t>
  </si>
  <si>
    <t>Universal Office Automation Ltd</t>
  </si>
  <si>
    <t>UNIOFFICE</t>
  </si>
  <si>
    <t>Abhinav Leasing &amp; Finance Ltd</t>
  </si>
  <si>
    <t>ALFL</t>
  </si>
  <si>
    <t>Jonjua Overseas Ltd</t>
  </si>
  <si>
    <t>JONJUA</t>
  </si>
  <si>
    <t>Industrial Conglomerates</t>
  </si>
  <si>
    <t>VCU Data Management Ltd</t>
  </si>
  <si>
    <t>VCU</t>
  </si>
  <si>
    <t>GSB Finance Ltd</t>
  </si>
  <si>
    <t>GSBFIN</t>
  </si>
  <si>
    <t>Uniroyal Marine Exports Ltd</t>
  </si>
  <si>
    <t>UNRYLMA</t>
  </si>
  <si>
    <t>Monind Ltd</t>
  </si>
  <si>
    <t>MONIND</t>
  </si>
  <si>
    <t>Siddha Ventures Ltd</t>
  </si>
  <si>
    <t>SIDDHA</t>
  </si>
  <si>
    <t>Jointeca Education Solutions Ltd</t>
  </si>
  <si>
    <t>JOINTECAED</t>
  </si>
  <si>
    <t>OTCO International Ltd</t>
  </si>
  <si>
    <t>OTCO</t>
  </si>
  <si>
    <t>Shree Precoated Steels Ltd</t>
  </si>
  <si>
    <t>SPSL</t>
  </si>
  <si>
    <t>Sabrimala Industries India Ltd</t>
  </si>
  <si>
    <t>Mount Housing and Infrastructure Ltd</t>
  </si>
  <si>
    <t>MOUNT</t>
  </si>
  <si>
    <t>Chemiesynth (Vapi) Ltd</t>
  </si>
  <si>
    <t>CHEMIESYNT</t>
  </si>
  <si>
    <t>HDFC Nifty Growth Sectors 15 ETF</t>
  </si>
  <si>
    <t>HDFCGROWTH</t>
  </si>
  <si>
    <t>Ganga Pharmaceuticals Ltd</t>
  </si>
  <si>
    <t>GANGAPHARM</t>
  </si>
  <si>
    <t>Nouveau Global Ventures Ltd</t>
  </si>
  <si>
    <t>NOUVEAU</t>
  </si>
  <si>
    <t>Promact Impex Ltd</t>
  </si>
  <si>
    <t>PROMACT</t>
  </si>
  <si>
    <t>Peeti Securities Ltd</t>
  </si>
  <si>
    <t>PEETISEC</t>
  </si>
  <si>
    <t>Pro Clb Global Ltd</t>
  </si>
  <si>
    <t>PROCLB</t>
  </si>
  <si>
    <t>Future Supply Chain Solutions Ltd</t>
  </si>
  <si>
    <t>FSC</t>
  </si>
  <si>
    <t>Rotographics India Ltd</t>
  </si>
  <si>
    <t>RGIL</t>
  </si>
  <si>
    <t>Simplex Papers Ltd</t>
  </si>
  <si>
    <t>SIMPLXPAP</t>
  </si>
  <si>
    <t>Shashwat Furnishing Solutions Ltd</t>
  </si>
  <si>
    <t>SFSL</t>
  </si>
  <si>
    <t>Hasti Finance Ltd</t>
  </si>
  <si>
    <t>HASTIFIN</t>
  </si>
  <si>
    <t>Coral Newsprints Ltd</t>
  </si>
  <si>
    <t>CORNE</t>
  </si>
  <si>
    <t>Flora Corporation Ltd</t>
  </si>
  <si>
    <t>FLORACORP</t>
  </si>
  <si>
    <t>Shangar Decor Ltd</t>
  </si>
  <si>
    <t>SHANGAR</t>
  </si>
  <si>
    <t>Super Bakers Ltd</t>
  </si>
  <si>
    <t>SUPERBAK</t>
  </si>
  <si>
    <t>Unishire Urban Infra Ltd</t>
  </si>
  <si>
    <t>UNISHIRE</t>
  </si>
  <si>
    <t>CMI Ltd</t>
  </si>
  <si>
    <t>CMICABLES</t>
  </si>
  <si>
    <t>Sanchay Finvest Ltd</t>
  </si>
  <si>
    <t>SANCF</t>
  </si>
  <si>
    <t>Ramgopal Polytex Ltd</t>
  </si>
  <si>
    <t>RAMGOPOLY</t>
  </si>
  <si>
    <t>Chadha Papers Ltd</t>
  </si>
  <si>
    <t>CHADPAP</t>
  </si>
  <si>
    <t>Krishna Capital and Securities Ltd</t>
  </si>
  <si>
    <t>KRISHNACAP</t>
  </si>
  <si>
    <t>SC Agrotech Ltd</t>
  </si>
  <si>
    <t>SCAGRO</t>
  </si>
  <si>
    <t>Bloom Dekor Ltd</t>
  </si>
  <si>
    <t>BLOOM</t>
  </si>
  <si>
    <t>Minolta Finance Ltd</t>
  </si>
  <si>
    <t>MINOLTAF</t>
  </si>
  <si>
    <t>Haria Apparels Ltd</t>
  </si>
  <si>
    <t>HARIAAPL</t>
  </si>
  <si>
    <t>Lexoraa Industries Ltd</t>
  </si>
  <si>
    <t>SERVOTEACH</t>
  </si>
  <si>
    <t>Tashi India Ltd</t>
  </si>
  <si>
    <t>TASHIND</t>
  </si>
  <si>
    <t>VR Woodart Ltd</t>
  </si>
  <si>
    <t>VRWODAR</t>
  </si>
  <si>
    <t>Worldwide Aluminium Limited</t>
  </si>
  <si>
    <t>WWALUM</t>
  </si>
  <si>
    <t>HDFC Nifty NEXT 50 ETF</t>
  </si>
  <si>
    <t>HDFCNEXT50</t>
  </si>
  <si>
    <t>AMS Polymers Ltd</t>
  </si>
  <si>
    <t>AMS</t>
  </si>
  <si>
    <t>Hindustan Bio Sciences Ltd</t>
  </si>
  <si>
    <t>HINDBIO</t>
  </si>
  <si>
    <t>Aryan Share &amp; Stock Brokers Ltd</t>
  </si>
  <si>
    <t>ARYAN</t>
  </si>
  <si>
    <t>Mafia Trends Ltd</t>
  </si>
  <si>
    <t>MAFIA</t>
  </si>
  <si>
    <t>Integra Capital Ltd</t>
  </si>
  <si>
    <t>INTCAPL</t>
  </si>
  <si>
    <t>Retro Green Revolution Ltd</t>
  </si>
  <si>
    <t>RGRL</t>
  </si>
  <si>
    <t>Jain Marmo Industries Ltd</t>
  </si>
  <si>
    <t>JAINMARMO</t>
  </si>
  <si>
    <t>Mega Nirman &amp; Industries Ltd</t>
  </si>
  <si>
    <t>MNIL</t>
  </si>
  <si>
    <t>UTI S&amp;P BSE Sensex Next 50 Exchange Traded Fund</t>
  </si>
  <si>
    <t>UTISXN50</t>
  </si>
  <si>
    <t>Dr Lalchandani Labs Ltd</t>
  </si>
  <si>
    <t>DLCL</t>
  </si>
  <si>
    <t>Hittco Tools Ltd</t>
  </si>
  <si>
    <t>HITTCO</t>
  </si>
  <si>
    <t>Vision Cinemas Ltd</t>
  </si>
  <si>
    <t>VISIONCINE</t>
  </si>
  <si>
    <t>Ganon Products Ltd</t>
  </si>
  <si>
    <t>GANONPRO</t>
  </si>
  <si>
    <t>Shree Salasar Investments Ltd</t>
  </si>
  <si>
    <t>SALSAIN</t>
  </si>
  <si>
    <t>Jayatma Industries Ltd</t>
  </si>
  <si>
    <t>JAYIND</t>
  </si>
  <si>
    <t>Mukta Agriculture Ltd</t>
  </si>
  <si>
    <t>MUKTA</t>
  </si>
  <si>
    <t>Goyal Associates Ltd</t>
  </si>
  <si>
    <t>GOYALASS</t>
  </si>
  <si>
    <t>Lead Financial Services Ltd</t>
  </si>
  <si>
    <t>LEADFIN</t>
  </si>
  <si>
    <t>AVI Products India Ltd</t>
  </si>
  <si>
    <t>APIL</t>
  </si>
  <si>
    <t>Silver Pearl Hospitality &amp; Luxury Spaces Ltd</t>
  </si>
  <si>
    <t>SILVERPRL</t>
  </si>
  <si>
    <t>Ushakiran Finance Ltd</t>
  </si>
  <si>
    <t>USHAKIRA</t>
  </si>
  <si>
    <t>Dhanvantri Jeevan Rekha Ltd</t>
  </si>
  <si>
    <t>ZDHJERK</t>
  </si>
  <si>
    <t>V B Desai Financial Services Ltd</t>
  </si>
  <si>
    <t>VBDESAI</t>
  </si>
  <si>
    <t>Ace Engitech Ltd</t>
  </si>
  <si>
    <t>ACEENGITEC</t>
  </si>
  <si>
    <t>East Buildtech Ltd</t>
  </si>
  <si>
    <t>EASTBUILD</t>
  </si>
  <si>
    <t>Thirani Projects Ltd</t>
  </si>
  <si>
    <t>TPROJECT</t>
  </si>
  <si>
    <t>Axis Silver ETF</t>
  </si>
  <si>
    <t>AXISILVER</t>
  </si>
  <si>
    <t>Trio Mercantile And Trading Ltd</t>
  </si>
  <si>
    <t>TRIOMERC</t>
  </si>
  <si>
    <t>Sybly Industries Ltd</t>
  </si>
  <si>
    <t>SYBLY</t>
  </si>
  <si>
    <t>Northlink Fiscal and Capital Services Ltd</t>
  </si>
  <si>
    <t>NORTHLINK</t>
  </si>
  <si>
    <t>Wherrelz IT Solutions Ltd</t>
  </si>
  <si>
    <t>WITS</t>
  </si>
  <si>
    <t>Jalan Transolutions (India) Ltd</t>
  </si>
  <si>
    <t>JALAN</t>
  </si>
  <si>
    <t>Suumaya Corporation Ltd</t>
  </si>
  <si>
    <t>SUUMAYA</t>
  </si>
  <si>
    <t>Sri Amarnath Finance Ltd</t>
  </si>
  <si>
    <t>AMARNATH</t>
  </si>
  <si>
    <t>Integrated Hitech Ltd</t>
  </si>
  <si>
    <t>INTEGHIT</t>
  </si>
  <si>
    <t>Vardhman Concrete Ltd</t>
  </si>
  <si>
    <t>VARDHMAN</t>
  </si>
  <si>
    <t>Parker Agro Chem Exports Ltd</t>
  </si>
  <si>
    <t>PARKERAC</t>
  </si>
  <si>
    <t>Lakshmi Precision Screws Ltd</t>
  </si>
  <si>
    <t>LAKPRE</t>
  </si>
  <si>
    <t>S G N Telecoms Ltd</t>
  </si>
  <si>
    <t>SGNTE</t>
  </si>
  <si>
    <t>Vision Corporation Ltd</t>
  </si>
  <si>
    <t>VISIONCO</t>
  </si>
  <si>
    <t>Aravali Securities and Finance Ltd</t>
  </si>
  <si>
    <t>ARAVALIS</t>
  </si>
  <si>
    <t>Kabra Commercial Ltd</t>
  </si>
  <si>
    <t>KCL</t>
  </si>
  <si>
    <t>Neelkanth Rock-Minerals Ltd</t>
  </si>
  <si>
    <t>NEELKAN</t>
  </si>
  <si>
    <t>Citi Port Financial Services Ltd</t>
  </si>
  <si>
    <t>CITIPOR</t>
  </si>
  <si>
    <t>Continental Controls Ltd</t>
  </si>
  <si>
    <t>CONTICON</t>
  </si>
  <si>
    <t>Shyama Infosys Ltd</t>
  </si>
  <si>
    <t>SHYAMAINFO</t>
  </si>
  <si>
    <t>Shashank Traders Ltd</t>
  </si>
  <si>
    <t>SHASHANK</t>
  </si>
  <si>
    <t>iStreet Network Ltd</t>
  </si>
  <si>
    <t>ISTRNETWK</t>
  </si>
  <si>
    <t>Ramasigns Industries Ltd</t>
  </si>
  <si>
    <t>RAMASIGNS</t>
  </si>
  <si>
    <t>Mathew Easow Research Securities Ltd</t>
  </si>
  <si>
    <t>MATHEWE</t>
  </si>
  <si>
    <t>Amit International Ltd</t>
  </si>
  <si>
    <t>AMITINT</t>
  </si>
  <si>
    <t>Incon Engineers Ltd</t>
  </si>
  <si>
    <t>INCON</t>
  </si>
  <si>
    <t>Rich Universe Network Ltd</t>
  </si>
  <si>
    <t>RICHUNV</t>
  </si>
  <si>
    <t>SW Investments Ltd</t>
  </si>
  <si>
    <t>SW1</t>
  </si>
  <si>
    <t>Ashram Online.com Ltd</t>
  </si>
  <si>
    <t>ASHRAM</t>
  </si>
  <si>
    <t>Golkonda Aluminium Extrusions Ltd</t>
  </si>
  <si>
    <t>GOLKONDA</t>
  </si>
  <si>
    <t>Swagtam Trading and Services Ltd</t>
  </si>
  <si>
    <t>SWAGTAM</t>
  </si>
  <si>
    <t>Brijlaxmi Leasing &amp; Finance Ltd</t>
  </si>
  <si>
    <t>BRIJLEAS</t>
  </si>
  <si>
    <t>Space Incubatrics Technologies Ltd</t>
  </si>
  <si>
    <t>SPACEINCUBA</t>
  </si>
  <si>
    <t>Navoday Enterprises Ltd</t>
  </si>
  <si>
    <t>NAVODAYENT</t>
  </si>
  <si>
    <t>Gleam Fabmat Ltd</t>
  </si>
  <si>
    <t>GLEAM</t>
  </si>
  <si>
    <t>Sheshadri Industries Ltd</t>
  </si>
  <si>
    <t>SHESHAINDS</t>
  </si>
  <si>
    <t>Kore Foods Ltd</t>
  </si>
  <si>
    <t>Transpact Enterprises Ltd</t>
  </si>
  <si>
    <t>TRANSPACT</t>
  </si>
  <si>
    <t>Nihar Info Global Ltd</t>
  </si>
  <si>
    <t>NIHARINF</t>
  </si>
  <si>
    <t>Aris International Ltd</t>
  </si>
  <si>
    <t>ARISINT</t>
  </si>
  <si>
    <t>Mayur Floorings Ltd</t>
  </si>
  <si>
    <t>MAYURFL</t>
  </si>
  <si>
    <t>Decillion Finance Ltd</t>
  </si>
  <si>
    <t>DFL</t>
  </si>
  <si>
    <t>KOBO Biotech Ltd</t>
  </si>
  <si>
    <t>KOBO</t>
  </si>
  <si>
    <t>Padmalaya Telefilms Ltd</t>
  </si>
  <si>
    <t>PADMALAYAT</t>
  </si>
  <si>
    <t>Autoriders International Ltd</t>
  </si>
  <si>
    <t>AUTOINT</t>
  </si>
  <si>
    <t>TeleCanor Global Ltd</t>
  </si>
  <si>
    <t>TELECANOR</t>
  </si>
  <si>
    <t>CHD Chemicals Ltd</t>
  </si>
  <si>
    <t>CHDCHEM</t>
  </si>
  <si>
    <t>Kiran Print Pack Ltd</t>
  </si>
  <si>
    <t>KIRANPR</t>
  </si>
  <si>
    <t>Bijoy Hans Ltd</t>
  </si>
  <si>
    <t>BIJHANS</t>
  </si>
  <si>
    <t>Milestone Furniture Ltd</t>
  </si>
  <si>
    <t>MILEFUR</t>
  </si>
  <si>
    <t>Kanungo Financiers Ltd</t>
  </si>
  <si>
    <t>KANUNGO</t>
  </si>
  <si>
    <t>Shree Manufacturing Co Ltd</t>
  </si>
  <si>
    <t>SHRMFGC</t>
  </si>
  <si>
    <t>Vaxfab Enterprises Ltd</t>
  </si>
  <si>
    <t>VEL</t>
  </si>
  <si>
    <t>HDFC Nifty200 Momentum 30 ETF</t>
  </si>
  <si>
    <t>HDFCMOMENT</t>
  </si>
  <si>
    <t>Amanaya Ventures Ltd</t>
  </si>
  <si>
    <t>AMANAYA</t>
  </si>
  <si>
    <t>Satiate Agri Ltd</t>
  </si>
  <si>
    <t>SATAGRI</t>
  </si>
  <si>
    <t>Sharanam Infraproject and Trading Ltd</t>
  </si>
  <si>
    <t>SIPTL</t>
  </si>
  <si>
    <t>Raghunath International Ltd</t>
  </si>
  <si>
    <t>RAGHUNAT</t>
  </si>
  <si>
    <t>Oswal Overseas Ltd</t>
  </si>
  <si>
    <t>OSWALOR</t>
  </si>
  <si>
    <t>SDC Techmedia Ltd</t>
  </si>
  <si>
    <t>SDC</t>
  </si>
  <si>
    <t>Indra Industries Ltd</t>
  </si>
  <si>
    <t>INDRAIND</t>
  </si>
  <si>
    <t>Nutricircle Ltd</t>
  </si>
  <si>
    <t>NUTRICIRCLE</t>
  </si>
  <si>
    <t>Purohit Construction Ltd</t>
  </si>
  <si>
    <t>PUROHITCON</t>
  </si>
  <si>
    <t>Explicit Finance Ltd</t>
  </si>
  <si>
    <t>EXPLICITFIN</t>
  </si>
  <si>
    <t>Ganesh Holdings Ltd</t>
  </si>
  <si>
    <t>GANHOLD</t>
  </si>
  <si>
    <t>Tridev Infraestates Ltd</t>
  </si>
  <si>
    <t>ASHUTPM</t>
  </si>
  <si>
    <t>Nutech Global Ltd</t>
  </si>
  <si>
    <t>NUTECGLOB</t>
  </si>
  <si>
    <t>First Fintec Ltd</t>
  </si>
  <si>
    <t>FIRSTFIN</t>
  </si>
  <si>
    <t>Jyothi Infraventures Ltd</t>
  </si>
  <si>
    <t>JYOTHI</t>
  </si>
  <si>
    <t>Vintage Securities Ltd</t>
  </si>
  <si>
    <t>VINTAGES</t>
  </si>
  <si>
    <t>Sophia Traexpo Ltd</t>
  </si>
  <si>
    <t>STRAEXPO</t>
  </si>
  <si>
    <t>Clio Infotech Ltd</t>
  </si>
  <si>
    <t>CLIOINFO</t>
  </si>
  <si>
    <t>Khandelwal Extractions Ltd</t>
  </si>
  <si>
    <t>ZKHANDEN</t>
  </si>
  <si>
    <t>Tranway Technologies Ltd</t>
  </si>
  <si>
    <t>TRANWAY</t>
  </si>
  <si>
    <t>Agarwal Fortune India Ltd</t>
  </si>
  <si>
    <t>AGARWAL</t>
  </si>
  <si>
    <t>Foundry Fuel Products Ltd</t>
  </si>
  <si>
    <t>FFPL</t>
  </si>
  <si>
    <t>Suryo Foods and Industries Ltd</t>
  </si>
  <si>
    <t>SURFI</t>
  </si>
  <si>
    <t>ICICI Prudential Nifty Infrastructure ETF</t>
  </si>
  <si>
    <t>INFRAIETF</t>
  </si>
  <si>
    <t>Vas Infrastructure Ltd</t>
  </si>
  <si>
    <t>VASINFRA</t>
  </si>
  <si>
    <t>Shri Ram Switchgears Ltd</t>
  </si>
  <si>
    <t>SRIRAM</t>
  </si>
  <si>
    <t>Chambal Breweries and Distilleries Ltd</t>
  </si>
  <si>
    <t>CHMBBRW</t>
  </si>
  <si>
    <t>Sanco Industries Ltd</t>
  </si>
  <si>
    <t>SANCO</t>
  </si>
  <si>
    <t>Modella Woollens Ltd</t>
  </si>
  <si>
    <t>MODWOOL</t>
  </si>
  <si>
    <t>Karnimata Cold Storage Ltd</t>
  </si>
  <si>
    <t>KCSL</t>
  </si>
  <si>
    <t>IGC Industries Ltd</t>
  </si>
  <si>
    <t>IGCIL</t>
  </si>
  <si>
    <t>Voltaire Leasing and Finance Ltd</t>
  </si>
  <si>
    <t>VOLLF</t>
  </si>
  <si>
    <t>Eureka Industries Ltd</t>
  </si>
  <si>
    <t>EUREKAI</t>
  </si>
  <si>
    <t>Checkpoint Trends Ltd</t>
  </si>
  <si>
    <t>CHECKPOINT</t>
  </si>
  <si>
    <t>Motilal Oswal S&amp;P BSE Enhanced Value ETF</t>
  </si>
  <si>
    <t>MOVALUE</t>
  </si>
  <si>
    <t>Hanman Fit Ltd</t>
  </si>
  <si>
    <t>HANMAN</t>
  </si>
  <si>
    <t>ADITYA BSL Nifty 200 Momentum 30 ETF</t>
  </si>
  <si>
    <t>MOMENTUM</t>
  </si>
  <si>
    <t>Quantum Digital Vision (India) Ltd</t>
  </si>
  <si>
    <t>QUANTDIA</t>
  </si>
  <si>
    <t>Williamson Financial Services Ltd</t>
  </si>
  <si>
    <t>WILLIMFI</t>
  </si>
  <si>
    <t>Konndor Industries Ltd</t>
  </si>
  <si>
    <t>KONNDOR</t>
  </si>
  <si>
    <t>Wagend Infra Venture Ltd</t>
  </si>
  <si>
    <t>WAGEND</t>
  </si>
  <si>
    <t>Gratex Industries Ltd</t>
  </si>
  <si>
    <t>GRATEXI</t>
  </si>
  <si>
    <t>Classic Leasing &amp; Finance Ltd</t>
  </si>
  <si>
    <t>CLFL</t>
  </si>
  <si>
    <t>Aadi Industries Ltd</t>
  </si>
  <si>
    <t>AADIIND</t>
  </si>
  <si>
    <t>Olympic Cards Ltd</t>
  </si>
  <si>
    <t>OLPCL</t>
  </si>
  <si>
    <t>Commercial Printing</t>
  </si>
  <si>
    <t>Sashwat Technocrats Ltd</t>
  </si>
  <si>
    <t>SASHWAT</t>
  </si>
  <si>
    <t>Jetmall Spices and Masala Ltd</t>
  </si>
  <si>
    <t>JETMALL</t>
  </si>
  <si>
    <t>Aananda Lakshmi Spinning Mills Ltd</t>
  </si>
  <si>
    <t>AANANDALAK</t>
  </si>
  <si>
    <t>Beeyu Overseas Ltd</t>
  </si>
  <si>
    <t>BEEYU</t>
  </si>
  <si>
    <t>Scintilla Commercial &amp; Credit Ltd</t>
  </si>
  <si>
    <t>SCC</t>
  </si>
  <si>
    <t>MPAgro Industries Ltd</t>
  </si>
  <si>
    <t>MPAGI</t>
  </si>
  <si>
    <t>Pankaj Polymers Ltd</t>
  </si>
  <si>
    <t>PANKAJPO</t>
  </si>
  <si>
    <t>Ortel Communications Ltd</t>
  </si>
  <si>
    <t>ORTEL</t>
  </si>
  <si>
    <t>Omnipotent Industries Ltd</t>
  </si>
  <si>
    <t>OMNIPOTENT</t>
  </si>
  <si>
    <t>Sungold Capital Ltd</t>
  </si>
  <si>
    <t>SUNGOLD</t>
  </si>
  <si>
    <t>Motilal Oswal S&amp;P BSE Quality ETF</t>
  </si>
  <si>
    <t>MOQUALITY</t>
  </si>
  <si>
    <t>Motilal Oswal S&amp;P BSE Healthcare ETF</t>
  </si>
  <si>
    <t>MOHEALTH</t>
  </si>
  <si>
    <t>Brawn Biotech Ltd</t>
  </si>
  <si>
    <t>BRAWN</t>
  </si>
  <si>
    <t>Jayatma Enterprises Ltd</t>
  </si>
  <si>
    <t>JAYATMA</t>
  </si>
  <si>
    <t>Omni AX's Software Ltd</t>
  </si>
  <si>
    <t>OMNIAX</t>
  </si>
  <si>
    <t>Aditya Ispat Ltd</t>
  </si>
  <si>
    <t>ADITYA</t>
  </si>
  <si>
    <t>Typhoon Financial Services Ltd</t>
  </si>
  <si>
    <t>TFSL</t>
  </si>
  <si>
    <t>Mahalaxmi Seamless Ltd</t>
  </si>
  <si>
    <t>MAHALXSE</t>
  </si>
  <si>
    <t>HDFC Nifty100 Low Volatility 30 ETF</t>
  </si>
  <si>
    <t>HDFCLOWVOL</t>
  </si>
  <si>
    <t>Decorous Investment and Trading Co Ltd</t>
  </si>
  <si>
    <t>DITCO</t>
  </si>
  <si>
    <t>Fabino Enterprises Ltd</t>
  </si>
  <si>
    <t>FABINO</t>
  </si>
  <si>
    <t>Pasupati Fincap Ltd</t>
  </si>
  <si>
    <t>PASUFIN</t>
  </si>
  <si>
    <t>Athena Constructions Ltd</t>
  </si>
  <si>
    <t>ATHCON</t>
  </si>
  <si>
    <t>Jainco Projects (India) Ltd</t>
  </si>
  <si>
    <t>JAINCO</t>
  </si>
  <si>
    <t>Relic Technologies Ltd</t>
  </si>
  <si>
    <t>RELICTEC</t>
  </si>
  <si>
    <t>Patidar Buildcon Ltd</t>
  </si>
  <si>
    <t>PATIDAR</t>
  </si>
  <si>
    <t>Pradip Overseas Ltd</t>
  </si>
  <si>
    <t>PRADIP</t>
  </si>
  <si>
    <t>Multipurpose Trading and Agencies Ltd</t>
  </si>
  <si>
    <t>ZMULTIPU</t>
  </si>
  <si>
    <t>Cindrella Financial Services Ltd</t>
  </si>
  <si>
    <t>CINDRELL</t>
  </si>
  <si>
    <t>Ken Financial Services Ltd</t>
  </si>
  <si>
    <t>KENFIN</t>
  </si>
  <si>
    <t>Penta Gold Ltd</t>
  </si>
  <si>
    <t>PENTAGOLD</t>
  </si>
  <si>
    <t>Bansisons Tea Industries Ltd</t>
  </si>
  <si>
    <t>BANSTEA</t>
  </si>
  <si>
    <t>Ashiana Agro Industries Ltd</t>
  </si>
  <si>
    <t>ASHAI</t>
  </si>
  <si>
    <t>Mahasagar Travels Ltd</t>
  </si>
  <si>
    <t>MHSGRMS</t>
  </si>
  <si>
    <t>Svam Software Ltd</t>
  </si>
  <si>
    <t>SVAMSOF</t>
  </si>
  <si>
    <t>Corporate Merchant Bankers Ltd</t>
  </si>
  <si>
    <t>CMBL</t>
  </si>
  <si>
    <t>People's Investment Ltd</t>
  </si>
  <si>
    <t>PEOPLIN</t>
  </si>
  <si>
    <t>Sunraj Diamond Exports Ltd</t>
  </si>
  <si>
    <t>SUNRAJDI</t>
  </si>
  <si>
    <t>P M Telelinnks Ltd</t>
  </si>
  <si>
    <t>PMTELELIN</t>
  </si>
  <si>
    <t>Unitech International Ltd</t>
  </si>
  <si>
    <t>UNITINT</t>
  </si>
  <si>
    <t>Epsom Properties Ltd</t>
  </si>
  <si>
    <t>EPSOMPRO</t>
  </si>
  <si>
    <t>Vallabh Steels Ltd</t>
  </si>
  <si>
    <t>VALLABHSQ</t>
  </si>
  <si>
    <t>United Leasing &amp; Industries Ltd</t>
  </si>
  <si>
    <t>UNTTEMI</t>
  </si>
  <si>
    <t>Kotak Nifty MNC ETF</t>
  </si>
  <si>
    <t>MNC</t>
  </si>
  <si>
    <t>Priya Ltd</t>
  </si>
  <si>
    <t>PRIYALT</t>
  </si>
  <si>
    <t>Prashant India Ltd</t>
  </si>
  <si>
    <t>PRSNTIN</t>
  </si>
  <si>
    <t>Kotak Nifty India Consumption ETF</t>
  </si>
  <si>
    <t>CONS</t>
  </si>
  <si>
    <t>Amerise Biosciences Ltd</t>
  </si>
  <si>
    <t>AMERISE</t>
  </si>
  <si>
    <t>Shamrock Industrial Company Ltd</t>
  </si>
  <si>
    <t>SHAMROIN</t>
  </si>
  <si>
    <t>Svarnim Trade Udyog Ltd</t>
  </si>
  <si>
    <t>SNIM</t>
  </si>
  <si>
    <t>ADITYA BSL Nifty 200 Quality 30 ETF</t>
  </si>
  <si>
    <t>NIFTYQLITY</t>
  </si>
  <si>
    <t>Looks Health Services Ltd</t>
  </si>
  <si>
    <t>LOOKS</t>
  </si>
  <si>
    <t>BGIL Films &amp; Technologies Ltd</t>
  </si>
  <si>
    <t>BGIL</t>
  </si>
  <si>
    <t>Siddheswari Garments Ltd</t>
  </si>
  <si>
    <t>SIDDHEGA</t>
  </si>
  <si>
    <t>Datiware Maritime Infra Ltd</t>
  </si>
  <si>
    <t>DATIWARE</t>
  </si>
  <si>
    <t>Sikozy Realtors Ltd</t>
  </si>
  <si>
    <t>SIKOZY</t>
  </si>
  <si>
    <t>Ishaan Infrastructures and Shelters Ltd</t>
  </si>
  <si>
    <t>IISL</t>
  </si>
  <si>
    <t>Asia Capital Ltd</t>
  </si>
  <si>
    <t>ASIACAP</t>
  </si>
  <si>
    <t>Afloat Enterprises Ltd</t>
  </si>
  <si>
    <t>ADISHAKTI</t>
  </si>
  <si>
    <t>Ahimsa Industries Ltd</t>
  </si>
  <si>
    <t>AHIMSA</t>
  </si>
  <si>
    <t>Sujana Universal Industries Ltd</t>
  </si>
  <si>
    <t>SUJANAUNI</t>
  </si>
  <si>
    <t>Pushpanjali Realms and Infratech Ltd</t>
  </si>
  <si>
    <t>PUSHPREALM</t>
  </si>
  <si>
    <t>Innocorp Ltd</t>
  </si>
  <si>
    <t>INNOCORP</t>
  </si>
  <si>
    <t>Ekam Leasing and Finance Co Ltd</t>
  </si>
  <si>
    <t>EKAMLEA</t>
  </si>
  <si>
    <t>Mardia Samyoung Capillary Tubes Company Ltd</t>
  </si>
  <si>
    <t>MSCTC</t>
  </si>
  <si>
    <t>Richa Industries Ltd</t>
  </si>
  <si>
    <t>RICHAIND</t>
  </si>
  <si>
    <t>Gyan Developers and Builders Ltd</t>
  </si>
  <si>
    <t>GYANDEV</t>
  </si>
  <si>
    <t>Desh Rakshak Aushdhalaya Ltd</t>
  </si>
  <si>
    <t>DESHRAK</t>
  </si>
  <si>
    <t>GSL Securities Ltd</t>
  </si>
  <si>
    <t>GSLSEC</t>
  </si>
  <si>
    <t>Encode Packaging India Ltd</t>
  </si>
  <si>
    <t>ENCODE</t>
  </si>
  <si>
    <t>Futuristic Securities Ltd</t>
  </si>
  <si>
    <t>FUTURSEC</t>
  </si>
  <si>
    <t>Manipal Finance Corp Ltd</t>
  </si>
  <si>
    <t>MNPLFIN</t>
  </si>
  <si>
    <t>Kaarya Facilities &amp; Services Ltd</t>
  </si>
  <si>
    <t>KAARYAFSL</t>
  </si>
  <si>
    <t>Dharani Finance Ltd</t>
  </si>
  <si>
    <t>DHARFIN</t>
  </si>
  <si>
    <t>52 Weeks Entertainment Ltd</t>
  </si>
  <si>
    <t>SHAQUAK</t>
  </si>
  <si>
    <t>Bharatiya Global Infomedia Ltd</t>
  </si>
  <si>
    <t>BGLOBAL</t>
  </si>
  <si>
    <t>Heera Ispat Ltd</t>
  </si>
  <si>
    <t>HEERAISP</t>
  </si>
  <si>
    <t>Atharv Enterprises Ltd</t>
  </si>
  <si>
    <t>ATHARVENT</t>
  </si>
  <si>
    <t>IMP Powers Ltd</t>
  </si>
  <si>
    <t>INDLMETER</t>
  </si>
  <si>
    <t>Ambitious Plastomac Company Ltd</t>
  </si>
  <si>
    <t>AMBIT</t>
  </si>
  <si>
    <t>Elango Industries Ltd</t>
  </si>
  <si>
    <t>ELANGO</t>
  </si>
  <si>
    <t>Galada Finance Ltd</t>
  </si>
  <si>
    <t>GALADAFIN</t>
  </si>
  <si>
    <t>AVI Polymers Ltd</t>
  </si>
  <si>
    <t>AVI</t>
  </si>
  <si>
    <t>Universal Arts Ltd</t>
  </si>
  <si>
    <t>UNIVARTS</t>
  </si>
  <si>
    <t>Mahaveer Infoway Ltd</t>
  </si>
  <si>
    <t>MINFY</t>
  </si>
  <si>
    <t>MFS Intercorp Ltd</t>
  </si>
  <si>
    <t>MFSINTRCRP</t>
  </si>
  <si>
    <t>Ontic Finserve Ltd</t>
  </si>
  <si>
    <t>ONTIC</t>
  </si>
  <si>
    <t>GCM Commodity &amp; Derivatives Ltd</t>
  </si>
  <si>
    <t>GCMCOMM</t>
  </si>
  <si>
    <t>Crimson Metal Engineering Company Ltd</t>
  </si>
  <si>
    <t>CRIMSON</t>
  </si>
  <si>
    <t>Shelter Infra Projects Ltd</t>
  </si>
  <si>
    <t>SIPL</t>
  </si>
  <si>
    <t>Krishna Filament Industries Ltd</t>
  </si>
  <si>
    <t>KRIFILIND</t>
  </si>
  <si>
    <t>S K S Textiles Ltd</t>
  </si>
  <si>
    <t>SKSTEXTILE</t>
  </si>
  <si>
    <t>Shiva Suitings Ltd</t>
  </si>
  <si>
    <t>SHVSUIT</t>
  </si>
  <si>
    <t>Purple Entertainment Ltd</t>
  </si>
  <si>
    <t>PURPLE</t>
  </si>
  <si>
    <t>Garodia Chemicals Ltd</t>
  </si>
  <si>
    <t>GARODCH</t>
  </si>
  <si>
    <t>Jayabharat Credit Ltd</t>
  </si>
  <si>
    <t>JAYBHCR</t>
  </si>
  <si>
    <t>Aarcon Facilities Ltd</t>
  </si>
  <si>
    <t>RBGUPTA</t>
  </si>
  <si>
    <t>Gangotri Textiles Ltd</t>
  </si>
  <si>
    <t>GANGOTRI</t>
  </si>
  <si>
    <t>Superior Finlease Ltd</t>
  </si>
  <si>
    <t>SUPERIOR</t>
  </si>
  <si>
    <t>Fraser and Co Ltd</t>
  </si>
  <si>
    <t>FRASER</t>
  </si>
  <si>
    <t>Regency Trust Ltd</t>
  </si>
  <si>
    <t>REGTRUS</t>
  </si>
  <si>
    <t>Khyati Multimedia Entertainment Ltd</t>
  </si>
  <si>
    <t>KHYATI</t>
  </si>
  <si>
    <t>Mideast Portfolio Management Ltd</t>
  </si>
  <si>
    <t>MIDEASTP</t>
  </si>
  <si>
    <t>Quintegra Solutions Ltd</t>
  </si>
  <si>
    <t>QUINTEGRA</t>
  </si>
  <si>
    <t>Diksha Greens Ltd</t>
  </si>
  <si>
    <t>DGL</t>
  </si>
  <si>
    <t>Ashoka Refineries Ltd</t>
  </si>
  <si>
    <t>ASHOKRE</t>
  </si>
  <si>
    <t>Pagaria Energy Ltd</t>
  </si>
  <si>
    <t>WOMENNET</t>
  </si>
  <si>
    <t>Globale Tessile Ltd</t>
  </si>
  <si>
    <t>GLOBALE</t>
  </si>
  <si>
    <t>Systematix Securities Ltd</t>
  </si>
  <si>
    <t>SYTIXSE</t>
  </si>
  <si>
    <t>Hemo Organic Ltd</t>
  </si>
  <si>
    <t>HEMORGANIC</t>
  </si>
  <si>
    <t>CMM Infraprojects Ltd</t>
  </si>
  <si>
    <t>CMMIPL</t>
  </si>
  <si>
    <t>Rajeswari Infrastructure Ltd</t>
  </si>
  <si>
    <t>RAJINFRA</t>
  </si>
  <si>
    <t>Adjia Technologies Ltd</t>
  </si>
  <si>
    <t>ADJIA</t>
  </si>
  <si>
    <t>Gravity (India) Ltd</t>
  </si>
  <si>
    <t>GRAVITY</t>
  </si>
  <si>
    <t>CKP Leisure Ltd</t>
  </si>
  <si>
    <t>CKPLEISURE</t>
  </si>
  <si>
    <t>Nippon India ETF Nifty 50 Shariah BeES</t>
  </si>
  <si>
    <t>SHARIABEES</t>
  </si>
  <si>
    <t>Jauss Polymers Ltd</t>
  </si>
  <si>
    <t>JAUSPOL</t>
  </si>
  <si>
    <t>Darjeeling Ropeway Co Ltd</t>
  </si>
  <si>
    <t>DARJEELING</t>
  </si>
  <si>
    <t>Hi-Klass Trading and Investment Ltd</t>
  </si>
  <si>
    <t>HIKLASS</t>
  </si>
  <si>
    <t>R R Securities Ltd</t>
  </si>
  <si>
    <t>RRSECUR</t>
  </si>
  <si>
    <t>Gopal Iron and Steels Company (Gujarat) Ltd</t>
  </si>
  <si>
    <t>GOPAIST</t>
  </si>
  <si>
    <t>SS Infrastructure Development Consultants Ltd</t>
  </si>
  <si>
    <t>SSINFRA</t>
  </si>
  <si>
    <t>Rajkot Investment Trust Ltd</t>
  </si>
  <si>
    <t>RAJKOTINV</t>
  </si>
  <si>
    <t>T Spiritual World Ltd</t>
  </si>
  <si>
    <t>TSPIRITUAL</t>
  </si>
  <si>
    <t>Jumbo Bag Ltd</t>
  </si>
  <si>
    <t>JUMBO</t>
  </si>
  <si>
    <t>Elitecon International Ltd</t>
  </si>
  <si>
    <t>ELITECON</t>
  </si>
  <si>
    <t>Starlit Power Systems Ltd</t>
  </si>
  <si>
    <t>STARLIT</t>
  </si>
  <si>
    <t>Edelweiss Nifty 50 ETF</t>
  </si>
  <si>
    <t>NIFTYEES</t>
  </si>
  <si>
    <t>Vasa Retail and Overseas Ltd</t>
  </si>
  <si>
    <t>VASA</t>
  </si>
  <si>
    <t>Radhagobind Commercial Ltd</t>
  </si>
  <si>
    <t>RCL</t>
  </si>
  <si>
    <t>EMA India Ltd</t>
  </si>
  <si>
    <t>EMAINDIA</t>
  </si>
  <si>
    <t>Kiran Syntex Ltd</t>
  </si>
  <si>
    <t>KIRANSY-B</t>
  </si>
  <si>
    <t>Adarsh Mercantile Ltd</t>
  </si>
  <si>
    <t>ADARSH</t>
  </si>
  <si>
    <t>Rajvir Industries Ltd</t>
  </si>
  <si>
    <t>RAJVIR</t>
  </si>
  <si>
    <t>Kuberan Global Edu Solutions Ltd</t>
  </si>
  <si>
    <t>KGES</t>
  </si>
  <si>
    <t>Invesco India Nifty 50 ETF</t>
  </si>
  <si>
    <t>IVZINNIFTY</t>
  </si>
  <si>
    <t>Arcee Industries Ltd</t>
  </si>
  <si>
    <t>ARCEEIN</t>
  </si>
  <si>
    <t>IMEC Services Ltd</t>
  </si>
  <si>
    <t>IMEC</t>
  </si>
  <si>
    <t>Spectra Industries Ltd</t>
  </si>
  <si>
    <t>SPECTRA</t>
  </si>
  <si>
    <t>Nikki Global Finance Ltd</t>
  </si>
  <si>
    <t>NIKKIGL</t>
  </si>
  <si>
    <t>SSPN Finance Ltd</t>
  </si>
  <si>
    <t>SSPNFIN</t>
  </si>
  <si>
    <t>Nippon India ETF Nifty Dividend Opportunities 50</t>
  </si>
  <si>
    <t>DIVOPPBEES</t>
  </si>
  <si>
    <t>Padmanabh Industries Ltd</t>
  </si>
  <si>
    <t>PADMAIND</t>
  </si>
  <si>
    <t>Shri Kalyan Holdings Ltd</t>
  </si>
  <si>
    <t>SHKALYN</t>
  </si>
  <si>
    <t>Stellant Securities (India) Ltd</t>
  </si>
  <si>
    <t>STELLANT</t>
  </si>
  <si>
    <t>City Online Services Ltd</t>
  </si>
  <si>
    <t>CITYONLINE</t>
  </si>
  <si>
    <t>JLA Infraville Shoppers Ltd</t>
  </si>
  <si>
    <t>JSHL</t>
  </si>
  <si>
    <t>Broadline Retail</t>
  </si>
  <si>
    <t>Oscar Global Ltd</t>
  </si>
  <si>
    <t>OSCARGLO</t>
  </si>
  <si>
    <t>SBL Infratech Ltd</t>
  </si>
  <si>
    <t>SBLI</t>
  </si>
  <si>
    <t>Kovalam Investment and Trading Co Ltd</t>
  </si>
  <si>
    <t>ZKOVALIN</t>
  </si>
  <si>
    <t>Natura Hue Chem Ltd</t>
  </si>
  <si>
    <t>NATHUEC</t>
  </si>
  <si>
    <t>Saptak Chem and Business Ltd</t>
  </si>
  <si>
    <t>SCBL</t>
  </si>
  <si>
    <t>Thakkers Group Limited</t>
  </si>
  <si>
    <t>THAKKERS</t>
  </si>
  <si>
    <t>Kanel Industries Ltd</t>
  </si>
  <si>
    <t>KANELIND</t>
  </si>
  <si>
    <t>AAR Shyam India Investment Company Ltd</t>
  </si>
  <si>
    <t>AARSHYAM</t>
  </si>
  <si>
    <t>IDFC Nifty 50 ETF</t>
  </si>
  <si>
    <t>IDFNIFTYET</t>
  </si>
  <si>
    <t>Tricom Fruit Products Ltd</t>
  </si>
  <si>
    <t>TRICOMFRU</t>
  </si>
  <si>
    <t>Euro Asia Exports Ltd</t>
  </si>
  <si>
    <t>EUROASIA</t>
  </si>
  <si>
    <t>SPV Global Trading Ltd</t>
  </si>
  <si>
    <t>SPVGLOBAL</t>
  </si>
  <si>
    <t>SVA India Ltd</t>
  </si>
  <si>
    <t>SVAINDIA</t>
  </si>
  <si>
    <t>Shivansh Finserve Ltd</t>
  </si>
  <si>
    <t>SHIVA</t>
  </si>
  <si>
    <t>Lyons Corporate Market Ltd</t>
  </si>
  <si>
    <t>LYONSCO</t>
  </si>
  <si>
    <t>G D L Leasing and Finance Ltd</t>
  </si>
  <si>
    <t>GDLLEAS</t>
  </si>
  <si>
    <t>Gaekwar Mills Ltd</t>
  </si>
  <si>
    <t>ZGAEKWAR</t>
  </si>
  <si>
    <t>Goldcoin Health Foods Ltd</t>
  </si>
  <si>
    <t>GOLDCOINHF</t>
  </si>
  <si>
    <t>Jaihind Projects Ltd</t>
  </si>
  <si>
    <t>JAIHINDPRO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</si>
  <si>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</si>
  <si>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</si>
  <si>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</si>
  <si>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</si>
  <si>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</si>
  <si>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</si>
  <si>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</si>
  <si>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</si>
  <si>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</si>
  <si>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</si>
  <si>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Surbhi Industries Ltd</t>
  </si>
  <si>
    <t>SURBHIN</t>
  </si>
  <si>
    <t>Charms Industries Ltd</t>
  </si>
  <si>
    <t>CHARMS</t>
  </si>
  <si>
    <t>ID Info Business Services Ltd</t>
  </si>
  <si>
    <t>IDINFO</t>
  </si>
  <si>
    <t>Mudra Financial Services Ltd</t>
  </si>
  <si>
    <t>MUDRA</t>
  </si>
  <si>
    <t>Transglobe Foods Ltd</t>
  </si>
  <si>
    <t>TRANSFD</t>
  </si>
  <si>
    <t>Sagar Systech Ltd</t>
  </si>
  <si>
    <t>SAGARSYST</t>
  </si>
  <si>
    <t>Powerful Technologies Ltd</t>
  </si>
  <si>
    <t>POWERFUL</t>
  </si>
  <si>
    <t>Edelweiss ETF-Nifty Bank</t>
  </si>
  <si>
    <t>EBANK</t>
  </si>
  <si>
    <t>Blue Pearl Agriventures Ltd</t>
  </si>
  <si>
    <t>BPTEX</t>
  </si>
  <si>
    <t>CES Ltd</t>
  </si>
  <si>
    <t>CESL</t>
  </si>
  <si>
    <t>Sheraton Properties and Finance Ltd</t>
  </si>
  <si>
    <t>ZSHERAPR</t>
  </si>
  <si>
    <t>Valley Magnesite Company Ltd</t>
  </si>
  <si>
    <t>VALLEY</t>
  </si>
  <si>
    <t>IDream Film Infrastructure Company Ltd</t>
  </si>
  <si>
    <t>SOFTBPO</t>
  </si>
  <si>
    <t>Sindu Valley Technologies Ltd</t>
  </si>
  <si>
    <t>SINDUVA</t>
  </si>
  <si>
    <t>Indoworth Holdings Ltd</t>
  </si>
  <si>
    <t>UNIWSEC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</si>
  <si>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</si>
  <si>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</si>
  <si>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</si>
  <si>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</si>
  <si>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</si>
  <si>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</si>
  <si>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</si>
  <si>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</si>
  <si>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</si>
  <si>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</si>
  <si>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</si>
  <si>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</si>
  <si>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</si>
  <si>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</si>
  <si>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</si>
  <si>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</si>
  <si>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</si>
  <si>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</si>
  <si>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Manglam Global Corporations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</si>
  <si>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</si>
  <si>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</si>
  <si>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</si>
  <si>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</si>
  <si>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</si>
  <si>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</si>
  <si>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</si>
  <si>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</si>
  <si>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</si>
  <si>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</si>
  <si>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</si>
  <si>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</si>
  <si>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</si>
  <si>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</si>
  <si>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</si>
  <si>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</si>
  <si>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</si>
  <si>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</si>
  <si>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</si>
  <si>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East India Drums and Barrels Manufacturing Ltd</t>
  </si>
  <si>
    <t>PH Trading Ltd</t>
  </si>
  <si>
    <t>PHTRADING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</si>
  <si>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</si>
  <si>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</si>
  <si>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</si>
  <si>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</si>
  <si>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</si>
  <si>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</si>
  <si>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</si>
  <si>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</si>
  <si>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Melstar Information Technologies Ltd</t>
  </si>
  <si>
    <t>MELSTAR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</si>
  <si>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</si>
  <si>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</si>
  <si>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</si>
  <si>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</si>
  <si>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</si>
  <si>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</si>
  <si>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</si>
  <si>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</si>
  <si>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</si>
  <si>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</si>
  <si>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</si>
  <si>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</si>
  <si>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</si>
  <si>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</si>
  <si>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</si>
  <si>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</si>
  <si>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</si>
  <si>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</si>
  <si>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</si>
  <si>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</si>
  <si>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</si>
  <si>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</si>
  <si>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</si>
  <si>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</si>
  <si>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</si>
  <si>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</si>
  <si>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</si>
  <si>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</si>
  <si>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</si>
  <si>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</si>
  <si>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</si>
  <si>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</si>
  <si>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</si>
  <si>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</si>
  <si>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</si>
  <si>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</si>
  <si>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</si>
  <si>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</si>
  <si>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</si>
  <si>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</si>
  <si>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</si>
  <si>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</si>
  <si>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</si>
  <si>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</si>
  <si>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</si>
  <si>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</si>
  <si>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</si>
  <si>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</si>
  <si>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</si>
  <si>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</si>
  <si>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</si>
  <si>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</si>
  <si>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</si>
  <si>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</si>
  <si>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</si>
  <si>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</si>
  <si>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</si>
  <si>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</si>
  <si>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</si>
  <si>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</si>
  <si>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</si>
  <si>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</si>
  <si>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</si>
  <si>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</si>
  <si>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</si>
  <si>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</si>
  <si>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</si>
  <si>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</si>
  <si>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</si>
  <si>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</si>
  <si>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</si>
  <si>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</si>
  <si>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</si>
  <si>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</si>
  <si>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</si>
  <si>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</si>
  <si>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</si>
  <si>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</si>
  <si>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</si>
  <si>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</si>
  <si>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</si>
  <si>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</si>
  <si>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</si>
  <si>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</si>
  <si>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</si>
  <si>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</si>
  <si>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</si>
  <si>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</si>
  <si>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</si>
  <si>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</si>
  <si>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</si>
  <si>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</si>
  <si>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</si>
  <si>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</si>
  <si>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</si>
  <si>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</si>
  <si>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</si>
  <si>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</si>
  <si>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</si>
  <si>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</si>
  <si>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</si>
  <si>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</si>
  <si>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</si>
  <si>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</si>
  <si>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</si>
  <si>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</si>
  <si>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</si>
  <si>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</si>
  <si>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</si>
  <si>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</si>
  <si>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</si>
  <si>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</si>
  <si>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</si>
  <si>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</si>
  <si>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</si>
  <si>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</si>
  <si>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</si>
  <si>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</si>
  <si>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</si>
  <si>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</si>
  <si>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</si>
  <si>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</si>
  <si>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</si>
  <si>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</si>
  <si>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</si>
  <si>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</si>
  <si>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</si>
  <si>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</si>
  <si>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</si>
  <si>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</si>
  <si>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</si>
  <si>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</si>
  <si>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</si>
  <si>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</si>
  <si>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</si>
  <si>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</si>
  <si>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</si>
  <si>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</si>
  <si>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</si>
  <si>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</si>
  <si>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</si>
  <si>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</si>
  <si>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</si>
  <si>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</si>
  <si>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</si>
  <si>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</si>
  <si>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</si>
  <si>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</si>
  <si>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</si>
  <si>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</si>
  <si>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</si>
  <si>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</si>
  <si>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</si>
  <si>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</si>
  <si>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</si>
  <si>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</si>
  <si>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</si>
  <si>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</si>
  <si>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</si>
  <si>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</si>
  <si>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</si>
  <si>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</si>
  <si>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Omega AG Seeds Punjab Ltd</t>
  </si>
  <si>
    <t>OMEAG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</si>
  <si>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</si>
  <si>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</si>
  <si>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</si>
  <si>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</si>
  <si>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</si>
  <si>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</si>
  <si>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</si>
  <si>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</si>
  <si>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</si>
  <si>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</si>
  <si>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</si>
  <si>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</si>
  <si>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</si>
  <si>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</si>
  <si>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</si>
  <si>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</si>
  <si>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</si>
  <si>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</si>
  <si>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</si>
  <si>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</si>
  <si>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</si>
  <si>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</si>
  <si>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</si>
  <si>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</si>
  <si>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</si>
  <si>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</si>
  <si>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</si>
  <si>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</si>
  <si>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</si>
  <si>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</si>
  <si>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</si>
  <si>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</si>
  <si>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</si>
  <si>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</si>
  <si>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</si>
  <si>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</si>
  <si>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</si>
  <si>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</si>
  <si>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</si>
  <si>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</si>
  <si>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</si>
  <si>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</si>
  <si>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</si>
  <si>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</si>
  <si>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</si>
  <si>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</si>
  <si>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</si>
  <si>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</si>
  <si>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</si>
  <si>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</si>
  <si>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</si>
  <si>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</si>
  <si>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</si>
  <si>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</si>
  <si>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</si>
  <si>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</si>
  <si>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</si>
  <si>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</si>
  <si>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</si>
  <si>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</si>
  <si>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</si>
  <si>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</si>
  <si>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</si>
  <si>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</si>
  <si>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</si>
  <si>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</si>
  <si>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</si>
  <si>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</si>
  <si>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</si>
  <si>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</si>
  <si>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</si>
  <si>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</si>
  <si>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</si>
  <si>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</si>
  <si>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</si>
  <si>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</si>
  <si>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</si>
  <si>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</si>
  <si>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</si>
  <si>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</si>
  <si>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</si>
  <si>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</si>
  <si>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</si>
  <si>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</si>
  <si>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</si>
  <si>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</si>
  <si>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</si>
  <si>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</si>
  <si>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</si>
  <si>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</si>
  <si>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</si>
  <si>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</si>
  <si>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</si>
  <si>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</si>
  <si>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</si>
  <si>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</si>
  <si>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</si>
  <si>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</si>
  <si>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</si>
  <si>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</si>
  <si>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</si>
  <si>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</si>
  <si>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</si>
  <si>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</si>
  <si>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</si>
  <si>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</si>
  <si>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</si>
  <si>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</si>
  <si>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</si>
  <si>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</si>
  <si>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</si>
  <si>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</si>
  <si>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</si>
  <si>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</si>
  <si>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</si>
  <si>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</si>
  <si>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</si>
  <si>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</si>
  <si>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</si>
  <si>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</si>
  <si>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</si>
  <si>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</si>
  <si>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</si>
  <si>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</si>
  <si>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</si>
  <si>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</si>
  <si>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</si>
  <si>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</si>
  <si>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</si>
  <si>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</si>
  <si>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</si>
  <si>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</si>
  <si>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</si>
  <si>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</si>
  <si>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</si>
  <si>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</si>
  <si>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</si>
  <si>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</si>
  <si>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</si>
  <si>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</si>
  <si>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</si>
  <si>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</si>
  <si>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</si>
  <si>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</si>
  <si>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</si>
  <si>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</si>
  <si>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</si>
  <si>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</si>
  <si>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</si>
  <si>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</si>
  <si>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</si>
  <si>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</si>
  <si>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</si>
  <si>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</si>
  <si>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</si>
  <si>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</si>
  <si>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</si>
  <si>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</si>
  <si>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</si>
  <si>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</si>
  <si>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</si>
  <si>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</si>
  <si>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</si>
  <si>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</si>
  <si>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</si>
  <si>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</si>
  <si>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</si>
  <si>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</si>
  <si>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</si>
  <si>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</si>
  <si>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</si>
  <si>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</si>
  <si>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</si>
  <si>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</si>
  <si>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</si>
  <si>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</si>
  <si>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</si>
  <si>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</si>
  <si>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</si>
  <si>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</si>
  <si>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</si>
  <si>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</si>
  <si>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</si>
  <si>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</si>
  <si>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</si>
  <si>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</si>
  <si>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</si>
  <si>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Quest Softech (India) Ltd Partly Paidup</t>
  </si>
  <si>
    <t>AMPVOLTSPP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</si>
  <si>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</si>
  <si>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</si>
  <si>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</si>
  <si>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</si>
  <si>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</si>
  <si>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</si>
  <si>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</si>
  <si>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</si>
  <si>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</si>
  <si>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</si>
  <si>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</si>
  <si>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</si>
  <si>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</si>
  <si>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</si>
  <si>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</si>
  <si>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</si>
  <si>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</si>
  <si>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</si>
  <si>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</si>
  <si>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</si>
  <si>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</si>
  <si>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</si>
  <si>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</si>
  <si>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</si>
  <si>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</si>
  <si>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</si>
  <si>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</si>
  <si>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</si>
  <si>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</si>
  <si>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</si>
  <si>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</si>
  <si>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</si>
  <si>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</si>
  <si>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</si>
  <si>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</si>
  <si>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</si>
  <si>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</si>
  <si>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</si>
  <si>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</si>
  <si>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</si>
  <si>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</si>
  <si>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</si>
  <si>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</si>
  <si>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</si>
  <si>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</si>
  <si>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</si>
  <si>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</si>
  <si>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</si>
  <si>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</si>
  <si>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</si>
  <si>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</si>
  <si>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</si>
  <si>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</si>
  <si>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</si>
  <si>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</si>
  <si>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</si>
  <si>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</si>
  <si>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Motilal Oswal Nifty India Defence ETF</t>
  </si>
  <si>
    <t>MODEFENCE</t>
  </si>
  <si>
    <t>Mirae Asset Nifty 500 Multicap 50:25:25 ETF</t>
  </si>
  <si>
    <t>MULTICAP</t>
  </si>
  <si>
    <t>DSP Nifty Top 10 Equal Weight ETF</t>
  </si>
  <si>
    <t>TOP10ADD</t>
  </si>
  <si>
    <t>Edelweiss Nifty Bank ETF</t>
  </si>
  <si>
    <t>EBANKNIFTY</t>
  </si>
  <si>
    <t>A F Enterprises Ltd Partly Paidup</t>
  </si>
  <si>
    <t>AFELPP</t>
  </si>
  <si>
    <t>Kalana Ispat Ltd</t>
  </si>
  <si>
    <t>KALANA</t>
  </si>
  <si>
    <t>Groww Nifty 1D Rate Liquid ETF</t>
  </si>
  <si>
    <t>GROWWLIQID</t>
  </si>
  <si>
    <t>S D Retail Ltd</t>
  </si>
  <si>
    <t>SDREAMS</t>
  </si>
  <si>
    <t>Bikewo Green Tech Ltd</t>
  </si>
  <si>
    <t>BIKEWO</t>
  </si>
  <si>
    <t>Avi Ansh Textile Ltd</t>
  </si>
  <si>
    <t>AVIANSH</t>
  </si>
  <si>
    <t>Phoenix Overseas Ltd</t>
  </si>
  <si>
    <t>PHOGLOBAL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</si>
  <si>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</si>
  <si>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</si>
  <si>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</si>
  <si>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</si>
  <si>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</si>
  <si>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</si>
  <si>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</si>
  <si>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</si>
  <si>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Power</t>
  </si>
  <si>
    <t>Automobile and Auto Components</t>
  </si>
  <si>
    <t>Metals &amp; Mining</t>
  </si>
  <si>
    <t>Consumer Services</t>
  </si>
  <si>
    <t>Consumer Durables</t>
  </si>
  <si>
    <t>Services</t>
  </si>
  <si>
    <t>Capital Goods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</si>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</sst>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Market%20Breadth\ind_niftytotalmarket_list.xlsx" TargetMode="External"/><Relationship Id="rId1" Type="http://schemas.openxmlformats.org/officeDocument/2006/relationships/externalLinkPath" Target="/Users/DELL/Desktop/Market%20Data/Market%20Breadth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  <sheetName val="ind_niftytotalmarket_list (1)"/>
    </sheetNames>
    <sheetDataSet>
      <sheetData sheetId="0" refreshError="1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B1C137-B345-44B7-9D4A-4288B2A93C11}" name="Table3" displayName="Table3" ref="A1:Z122" totalsRowShown="0">
  <autoFilter ref="A1:Z122" xr:uid="{95B1C137-B345-44B7-9D4A-4288B2A93C11}"/>
  <sortState xmlns:xlrd2="http://schemas.microsoft.com/office/spreadsheetml/2017/richdata2" ref="A2:Z122">
    <sortCondition ref="Z1:Z122"/>
  </sortState>
  <tableColumns count="26">
    <tableColumn id="1" xr3:uid="{95A4CBA1-7D2A-4097-B1C4-5306911DE39B}" name="Sub-Sector"/>
    <tableColumn id="2" xr3:uid="{4EB115AD-4BC2-47BD-B714-97CE893F2693}" name="Count" dataDxfId="48">
      <calculatedColumnFormula>COUNTIFS(Table2[Sub-Sector],Table3[[#This Row],[Sub-Sector]])</calculatedColumnFormula>
    </tableColumn>
    <tableColumn id="3" xr3:uid="{0C52D4B1-89BE-4821-A3F3-019C91D0D21B}" name="Uptrend" dataDxfId="47">
      <calculatedColumnFormula>COUNTIFS(Table2[Sub-Sector],Table3[[#This Row],[Sub-Sector]],Table2[Uptrend],"Uptrend")/Table3[[#This Row],[Count]]</calculatedColumnFormula>
    </tableColumn>
    <tableColumn id="4" xr3:uid="{F673E002-AEFE-49A4-8D7D-10798CAAA575}" name="1W Out-Performance" dataDxfId="46">
      <calculatedColumnFormula>COUNTIFS(Table2[Sub-Sector],Table3[[#This Row],[Sub-Sector]],Table2[1W Return vs Nifty],"&gt;=5")/Table3[[#This Row],[Count]]</calculatedColumnFormula>
    </tableColumn>
    <tableColumn id="5" xr3:uid="{E3A4B410-3F95-406D-BE1A-DC76737A7D91}" name="1M Out-Performance" dataDxfId="45">
      <calculatedColumnFormula>COUNTIFS(Table2[Sub-Sector],Table3[[#This Row],[Sub-Sector]],Table2[1M Return vs Nifty],"&gt;=5")/Table3[[#This Row],[Count]]</calculatedColumnFormula>
    </tableColumn>
    <tableColumn id="6" xr3:uid="{85090166-B848-4886-B85D-B96FDB81B220}" name="6M Return vs Nifty" dataDxfId="44">
      <calculatedColumnFormula>COUNTIFS(Table2[Sub-Sector],Table3[[#This Row],[Sub-Sector]],Table2[6M Return vs Nifty],"&gt;=10")/Table3[[#This Row],[Count]]</calculatedColumnFormula>
    </tableColumn>
    <tableColumn id="7" xr3:uid="{B37DDF26-FD24-4189-95DF-B33AF73AED1B}" name="1Y Return vs Nifty" dataDxfId="43">
      <calculatedColumnFormula>COUNTIFS(Table2[Sub-Sector],Table3[[#This Row],[Sub-Sector]],Table2[1Y Return vs Nifty],"&gt;=10")/Table3[[#This Row],[Count]]</calculatedColumnFormula>
    </tableColumn>
    <tableColumn id="8" xr3:uid="{1DB8E558-C732-4956-BA9D-A326BE1F65EE}" name="RSI" dataDxfId="42">
      <calculatedColumnFormula>COUNTIFS(Table2[Sub-Sector],Table3[[#This Row],[Sub-Sector]],Table2[RSI Exponential â€“ 14D],"&gt;=50")/Table3[[#This Row],[Count]]</calculatedColumnFormula>
    </tableColumn>
    <tableColumn id="9" xr3:uid="{D50E4E78-A2EF-4074-8540-FE94646471A1}" name="Relative Volume" dataDxfId="41">
      <calculatedColumnFormula>COUNTIFS(Table2[Sub-Sector],Table3[[#This Row],[Sub-Sector]],Table2[Relative Volume],"&gt;=1")/Table3[[#This Row],[Count]]</calculatedColumnFormula>
    </tableColumn>
    <tableColumn id="10" xr3:uid="{CCB6D659-2489-4F26-A616-B7EEA043BD6E}" name="% Away From Day Low" dataDxfId="40">
      <calculatedColumnFormula>COUNTIFS(Table2[Sub-Sector],Table3[[#This Row],[Sub-Sector]],Table2[% Away From Day Low],"&gt;=0.05")/Table3[[#This Row],[Count]]</calculatedColumnFormula>
    </tableColumn>
    <tableColumn id="11" xr3:uid="{AD8382BB-1CF6-4035-BB1C-B5B9625AB04A}" name="% Away From Day High" dataDxfId="39">
      <calculatedColumnFormula>COUNTIFS(Table2[Sub-Sector],Table3[[#This Row],[Sub-Sector]],Table2[% Away From Day High],"&lt;=0.05")/Table3[[#This Row],[Count]]</calculatedColumnFormula>
    </tableColumn>
    <tableColumn id="12" xr3:uid="{D6953FE5-8141-4D4E-BB60-216D7F3C7659}" name="% Away From Current Week Low" dataDxfId="38">
      <calculatedColumnFormula>COUNTIFS(Table2[Sub-Sector],Table3[[#This Row],[Sub-Sector]],Table2[% Away From Current Week Low],"&gt;=0.05")/Table3[[#This Row],[Count]]</calculatedColumnFormula>
    </tableColumn>
    <tableColumn id="13" xr3:uid="{F9F73BC3-9A77-4B9B-B7B2-8BFB5BFACE54}" name="% Away From Current Week High" dataDxfId="37">
      <calculatedColumnFormula>COUNTIFS(Table2[Sub-Sector],Table3[[#This Row],[Sub-Sector]],Table2[% Away From Current Week High],"&lt;=0.05")/Table3[[#This Row],[Count]]</calculatedColumnFormula>
    </tableColumn>
    <tableColumn id="14" xr3:uid="{F0D00F8C-1E29-4B5A-B491-7E1E5038FC18}" name="% Away From Current Month Low" dataDxfId="36">
      <calculatedColumnFormula>COUNTIFS(Table2[Sub-Sector],Table3[[#This Row],[Sub-Sector]],Table2[% Away From Current Month Low],"&gt;=0.05")/Table3[[#This Row],[Count]]</calculatedColumnFormula>
    </tableColumn>
    <tableColumn id="15" xr3:uid="{ECB0DA2E-8C4A-4C35-AC6B-88C253038CB4}" name="% Away From Current Month High" dataDxfId="35">
      <calculatedColumnFormula>COUNTIFS(Table2[Sub-Sector],Table3[[#This Row],[Sub-Sector]],Table2[% Away From Current Month High],"&lt;=0.05")/Table3[[#This Row],[Count]]</calculatedColumnFormula>
    </tableColumn>
    <tableColumn id="16" xr3:uid="{598E2775-A6AA-4D82-95DD-74153B21DAC7}" name="% Away From 52W High" dataDxfId="34">
      <calculatedColumnFormula>COUNTIFS(Table2[Sub-Sector],Table3[[#This Row],[Sub-Sector]],Table2[% Away From 52W High],"&lt;=10")/Table3[[#This Row],[Count]]</calculatedColumnFormula>
    </tableColumn>
    <tableColumn id="17" xr3:uid="{3E2E68D6-8A96-4D40-9424-04D2C7FE3B4B}" name="% Away From 52W Low" dataDxfId="33">
      <calculatedColumnFormula>COUNTIFS(Table2[Sub-Sector],Table3[[#This Row],[Sub-Sector]],Table2[% Away From 52W Low],"&gt;=10")/Table3[[#This Row],[Count]]</calculatedColumnFormula>
    </tableColumn>
    <tableColumn id="18" xr3:uid="{1E842B3E-FF87-4539-B86F-F0DC4FB84DF0}" name="% Price above 20D EMA" dataDxfId="32">
      <calculatedColumnFormula>COUNTIFS(Table2[Sub-Sector],Table3[[#This Row],[Sub-Sector]],Table2[% Price above 20 EMA],"&gt;=0")/Table3[[#This Row],[Count]]</calculatedColumnFormula>
    </tableColumn>
    <tableColumn id="19" xr3:uid="{6953461B-A960-4EA1-996E-B3B9CFA96798}" name="% Price above 50 EMA" dataDxfId="31">
      <calculatedColumnFormula>COUNTIFS(Table2[Sub-Sector],Table3[[#This Row],[Sub-Sector]],Table2[% Price above 50 EMA],"&gt;=0")/Table3[[#This Row],[Count]]</calculatedColumnFormula>
    </tableColumn>
    <tableColumn id="20" xr3:uid="{27D5A2E7-5CFE-402E-8DF5-EDFB82108ED0}" name="% Price above 200 EMA" dataDxfId="30">
      <calculatedColumnFormula>COUNTIFS(Table2[Sub-Sector],Table3[[#This Row],[Sub-Sector]],Table2[% Price above 200 EMA],"&gt;=0")/Table3[[#This Row],[Count]]</calculatedColumnFormula>
    </tableColumn>
    <tableColumn id="21" xr3:uid="{FE2F464B-7F4E-4CE8-B731-41076225A3A5}" name="Rate of Change - Zone" dataDxfId="29">
      <calculatedColumnFormula>COUNTIFS(Table2[Sub-Sector],Table3[[#This Row],[Sub-Sector]],Table2[Rate of Change - Zone],"Positive")/Table3[[#This Row],[Count]]</calculatedColumnFormula>
    </tableColumn>
    <tableColumn id="22" xr3:uid="{A738BC2D-A4A2-40CE-8620-10BFD89AA627}" name="Sharpe Ratio" dataDxfId="28">
      <calculatedColumnFormula>COUNTIFS(Table2[Sub-Sector],Table3[[#This Row],[Sub-Sector]],Table2[Sharpe Ratio],"&gt;=0.10")/Table3[[#This Row],[Count]]</calculatedColumnFormula>
    </tableColumn>
    <tableColumn id="23" xr3:uid="{8CE6072F-FB13-443A-AD95-60DCD2F5E61F}" name="Score" dataDxfId="27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5B1406C1-F4C9-401E-85CA-0B1A1342071C}" name="Rank" dataDxfId="26">
      <calculatedColumnFormula>_xlfn.RANK.AVG(Table3[[#This Row],[Score]],Table3[Score],1)</calculatedColumnFormula>
    </tableColumn>
    <tableColumn id="25" xr3:uid="{F72FABBA-5F2B-4ACB-B73C-68834E4EE58E}" name="Score 2 " dataDxfId="25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D0632371-BED5-42A5-A865-1F483D0E0AA1}" name="Rank 2" dataDxfId="24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327DB3-E97F-4047-8189-194D079F9313}" name="Table2" displayName="Table2" ref="A1:AV742" totalsRowShown="0">
  <sortState xmlns:xlrd2="http://schemas.microsoft.com/office/spreadsheetml/2017/richdata2" ref="A2:AV742">
    <sortCondition ref="AV1:AV742"/>
  </sortState>
  <tableColumns count="48">
    <tableColumn id="1" xr3:uid="{6C92E55A-323E-4EFC-AAFC-C27395484C47}" name="Name"/>
    <tableColumn id="2" xr3:uid="{6B02B004-6A53-4D70-AAEE-886A06E0ACFE}" name="Ticker"/>
    <tableColumn id="3" xr3:uid="{5A4B389C-9DF8-4737-960B-299C002F6C7E}" name="Industry"/>
    <tableColumn id="4" xr3:uid="{E0637CF8-9E93-4DDC-BD94-F179E39B96DF}" name="Sub-Sector"/>
    <tableColumn id="5" xr3:uid="{3C566C6A-8009-495A-9AE1-89AA50DB1A93}" name="Market Cap"/>
    <tableColumn id="6" xr3:uid="{5F3014E7-6F22-4FA2-A6B4-ED1DE9DBA00B}" name="Close Price"/>
    <tableColumn id="7" xr3:uid="{6C7E04CB-40BD-4C2B-9FD7-B3804BBF2E13}" name="1Y Return vs Nifty"/>
    <tableColumn id="18" xr3:uid="{299ACF67-E89F-426F-A035-4F6F55E2F1CC}" name="1Y Return vs Nifty Z-Score" dataDxfId="23">
      <calculatedColumnFormula>(Table2[[#This Row],[1Y Return vs Nifty]]-AVERAGE(Table2[1Y Return vs Nifty]))/_xlfn.STDEV.P(Table2[1Y Return vs Nifty])</calculatedColumnFormula>
    </tableColumn>
    <tableColumn id="8" xr3:uid="{22969646-1CD0-488D-886C-76B97D1C83D6}" name="1M Return vs Nifty"/>
    <tableColumn id="19" xr3:uid="{E622DA14-E7C3-45FD-AF66-E9C777542250}" name="1M Return vs Nifty Z-Score" dataDxfId="22">
      <calculatedColumnFormula>(Table2[[#This Row],[1M Return vs Nifty]]-AVERAGE(Table2[1M Return vs Nifty]))/_xlfn.STDEV.P(Table2[1M Return vs Nifty])</calculatedColumnFormula>
    </tableColumn>
    <tableColumn id="9" xr3:uid="{9C84A20C-0E00-44A2-8E32-0A1EC43EE706}" name="6M Return vs Nifty"/>
    <tableColumn id="20" xr3:uid="{03B1A5E8-7BB9-482D-8026-94B573B01CEA}" name="6M Return vs Nifty Z-Score" dataDxfId="21">
      <calculatedColumnFormula>(Table2[[#This Row],[6M Return vs Nifty]]-AVERAGE(Table2[6M Return vs Nifty]))/_xlfn.STDEV.P(Table2[6M Return vs Nifty])</calculatedColumnFormula>
    </tableColumn>
    <tableColumn id="10" xr3:uid="{1237C50C-AC70-48DA-B94C-24C3039689C9}" name="1W Return vs Nifty"/>
    <tableColumn id="22" xr3:uid="{C7061BA0-5903-4C4F-AC02-6F29AB191049}" name="1W Return vs Nifty Z-Score" dataDxfId="20">
      <calculatedColumnFormula>(Table2[[#This Row],[1W Return vs Nifty]]-AVERAGE(Table2[1W Return vs Nifty]))/_xlfn.STDEV.P(Table2[1W Return vs Nifty])</calculatedColumnFormula>
    </tableColumn>
    <tableColumn id="21" xr3:uid="{6CEBD3C2-3F85-4F70-88A5-4473BE9B878C}" name="20D EMA" dataDxfId="19"/>
    <tableColumn id="11" xr3:uid="{F9BF9198-FF2F-4005-8588-EA3751B07041}" name="50D EMA"/>
    <tableColumn id="12" xr3:uid="{6FCF16AA-7C19-47EC-A988-547C6D3ABF1C}" name="200D EMA"/>
    <tableColumn id="13" xr3:uid="{BEA893D1-8812-4DB8-A0C4-13DD169F7938}" name="RSI Exponential â€“ 14D"/>
    <tableColumn id="25" xr3:uid="{FEBF9F51-C1BA-438C-8ABE-4A601A4175B9}" name="% Price above 20 EMA" dataDxfId="18">
      <calculatedColumnFormula>(Table2[[#This Row],[Close Price]]-Table2[[#This Row],[20D EMA]])/Table2[[#This Row],[20D EMA]]</calculatedColumnFormula>
    </tableColumn>
    <tableColumn id="24" xr3:uid="{F2014DA3-278F-4FD5-8463-71C7C5DDD40D}" name="% Price above 50 EMA" dataDxfId="17">
      <calculatedColumnFormula>(Table2[[#This Row],[Close Price]]-Table2[[#This Row],[50D EMA]])/Table2[[#This Row],[50D EMA]]</calculatedColumnFormula>
    </tableColumn>
    <tableColumn id="23" xr3:uid="{D59BA35B-1784-4466-AD21-12D148FD2376}" name="% Price above 200 EMA" dataDxfId="16">
      <calculatedColumnFormula>(Table2[[#This Row],[Close Price]]-Table2[[#This Row],[200D EMA]])/Table2[[#This Row],[200D EMA]]</calculatedColumnFormula>
    </tableColumn>
    <tableColumn id="14" xr3:uid="{646ED4C1-D066-4EB8-9286-E4F05DAFD0BB}" name="Relative Volume"/>
    <tableColumn id="37" xr3:uid="{3C7796A2-AA14-4538-95BA-E0A4F24C3DE7}" name="Day Low" dataDxfId="15"/>
    <tableColumn id="36" xr3:uid="{46FAC55B-29C7-410F-84F1-011A36BEFF46}" name="Day High"/>
    <tableColumn id="35" xr3:uid="{C0D0825B-1F3D-42B2-AB0E-903347810379}" name="Current Week Low"/>
    <tableColumn id="34" xr3:uid="{B2150BEE-0445-4ED9-8ABE-DE880EE59824}" name="Current Week High"/>
    <tableColumn id="33" xr3:uid="{21BDAB0C-CFB4-4014-AF02-7659F9A75412}" name="Current Month Low"/>
    <tableColumn id="32" xr3:uid="{9D75FFB3-08FF-4B6F-A090-BC66BCAD45AD}" name="Current Month High"/>
    <tableColumn id="31" xr3:uid="{0874A3D1-A697-4D60-803B-96A21F619AAE}" name="% Away From Day Low" dataDxfId="14">
      <calculatedColumnFormula>(Table2[[#This Row],[Close Price]]/Table2[[#This Row],[Day Low]])-1</calculatedColumnFormula>
    </tableColumn>
    <tableColumn id="30" xr3:uid="{461EF783-85AC-4CD8-B4FB-4D7470C915C2}" name="% Away From Day High" dataDxfId="13">
      <calculatedColumnFormula>(Table2[[#This Row],[Day High]]/Table2[[#This Row],[Close Price]])-1</calculatedColumnFormula>
    </tableColumn>
    <tableColumn id="29" xr3:uid="{A59E9E80-A26D-479D-A546-7CBAF57688EB}" name="% Away From Current Week Low" dataDxfId="12">
      <calculatedColumnFormula>(Table2[[#This Row],[Close Price]]/Table2[[#This Row],[Current Week Low]])-1</calculatedColumnFormula>
    </tableColumn>
    <tableColumn id="28" xr3:uid="{B64BC159-A8F6-49F1-B1F7-72565ADF198B}" name="% Away From Current Week High" dataDxfId="11">
      <calculatedColumnFormula>(Table2[[#This Row],[Current Week High]]/Table2[[#This Row],[Close Price]])-1</calculatedColumnFormula>
    </tableColumn>
    <tableColumn id="27" xr3:uid="{72C6FFA7-E560-4A11-8DE2-C2B130C46A30}" name="% Away From Current Month Low" dataDxfId="10">
      <calculatedColumnFormula>(Table2[[#This Row],[Close Price]]/Table2[[#This Row],[Current Month Low]])-1</calculatedColumnFormula>
    </tableColumn>
    <tableColumn id="26" xr3:uid="{36791919-F84F-4D7C-9596-894F5DE87D26}" name="% Away From Current Month High" dataDxfId="9">
      <calculatedColumnFormula>(Table2[[#This Row],[Current Month High]]/Table2[[#This Row],[Close Price]])-1</calculatedColumnFormula>
    </tableColumn>
    <tableColumn id="15" xr3:uid="{1057E8E9-C7C9-471C-9010-AE7DD2FC1F6C}" name="% Away From 52W High"/>
    <tableColumn id="16" xr3:uid="{07B7FBE7-2FE2-494C-BEDE-A84A2A37D9B9}" name="% Away From 52W Low"/>
    <tableColumn id="42" xr3:uid="{6B89F573-4391-4C6B-BCEC-DF031D142ADA}" name="Uptrend" dataDxfId="8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E983B475-8DB3-4EF8-AA52-56A2B31BD491}" name="Relative Strength Sector Index" dataDxfId="7"/>
    <tableColumn id="40" xr3:uid="{58233215-AADC-466A-9FAC-D7B388049758}" name="Relative Strength Sector Index - Zone"/>
    <tableColumn id="39" xr3:uid="{CCBB837F-D5DD-40AD-A19E-860728778049}" name="Rate of Change"/>
    <tableColumn id="38" xr3:uid="{A27E201A-6675-4DBB-97DF-ABD1969954C1}" name="Rate of Change - Zone"/>
    <tableColumn id="17" xr3:uid="{8A84F585-85B9-43D6-A344-628580D94E4E}" name="Sharpe Ratio"/>
    <tableColumn id="43" xr3:uid="{F39D9B30-3EBA-48F7-951C-F3379EA1CD43}" name="Sharpe Ratio Z-Score" dataDxfId="6">
      <calculatedColumnFormula>(Table2[[#This Row],[Sharpe Ratio]]-AVERAGE(Table2[Sharpe Ratio]))/_xlfn.STDEV.P(Table2[Sharpe Ratio])</calculatedColumnFormula>
    </tableColumn>
    <tableColumn id="44" xr3:uid="{D9F8AD29-A4C3-4995-9864-3DA4E6DD4987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3A9F168C-B47A-4AE2-9E40-21323C49A414}" name="Rank 1Y" dataDxfId="4">
      <calculatedColumnFormula>_xlfn.RANK.AVG(Table2[[#This Row],[1Y Return vs Nifty Z-Score]],Table2[1Y Return vs Nifty Z-Score])</calculatedColumnFormula>
    </tableColumn>
    <tableColumn id="46" xr3:uid="{F4064927-F9F8-4C13-8B81-9F502C617814}" name="Rank 6M" dataDxfId="3">
      <calculatedColumnFormula>_xlfn.RANK.AVG(Table2[[#This Row],[6M Return vs Nifty Z-Score]],Table2[6M Return vs Nifty Z-Score])</calculatedColumnFormula>
    </tableColumn>
    <tableColumn id="47" xr3:uid="{400B4394-6DB2-4982-A36A-8A43390DAEF0}" name="Rank Sharpe" dataDxfId="2">
      <calculatedColumnFormula>_xlfn.RANK.AVG(Table2[[#This Row],[Sharpe Ratio Z-Score]],Table2[Sharpe Ratio Z-Score])</calculatedColumnFormula>
    </tableColumn>
    <tableColumn id="48" xr3:uid="{3264E415-2C6B-41A4-8148-55073B4702C3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1AB35A-5DE8-4CD0-86D2-3BA588A77B8C}" name="Table1" displayName="Table1" ref="A1:Q5084" totalsRowShown="0">
  <autoFilter ref="A1:Q5084" xr:uid="{051AB35A-5DE8-4CD0-86D2-3BA588A77B8C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B4B915FF-6277-4B08-97E1-5B8B9B3A2771}" name="Name"/>
    <tableColumn id="2" xr3:uid="{09DAD8E6-41E9-4362-AAB2-EC4A4B5B2FAA}" name="Ticker"/>
    <tableColumn id="17" xr3:uid="{FBDB6FFE-4F82-46F3-BF84-0851DF41E9C3}" name="Industry" dataDxfId="0">
      <calculatedColumnFormula>IFERROR(VLOOKUP(Table1[[#This Row],[Ticker]],[1]!Table1[[Symbol]:[Industry]],2,FALSE),"-")</calculatedColumnFormula>
    </tableColumn>
    <tableColumn id="3" xr3:uid="{8DE42EFB-423F-4D22-93D6-5DA2AF822E22}" name="Sub-Sector"/>
    <tableColumn id="4" xr3:uid="{E8CFB855-3FAE-4957-886C-0E417674F8D5}" name="Market Cap"/>
    <tableColumn id="5" xr3:uid="{B4F95D96-C601-4311-B4A1-A553D70B8CEE}" name="Close Price"/>
    <tableColumn id="6" xr3:uid="{2E08036C-95CC-4549-9DD8-6752C8AF1A48}" name="1Y Return vs Nifty"/>
    <tableColumn id="7" xr3:uid="{688B506D-71AF-4479-9C7F-1243408F495B}" name="1M Return vs Nifty"/>
    <tableColumn id="8" xr3:uid="{2426C16A-B1FE-471E-A7A3-2FA89E3D5816}" name="6M Return vs Nifty"/>
    <tableColumn id="9" xr3:uid="{A1F897EA-BBA6-4E0B-81E2-07AA9E836D24}" name="1W Return vs Nifty"/>
    <tableColumn id="10" xr3:uid="{C1673E43-294E-4B33-B6E0-C38253DF01CC}" name="50D EMA"/>
    <tableColumn id="11" xr3:uid="{C9C91B3B-4B07-43D2-81BA-F4CD56ECDE33}" name="200D EMA"/>
    <tableColumn id="12" xr3:uid="{0790D23E-0FA4-4BC7-8161-CBAA1689DE03}" name="RSI Exponential â€“ 14D"/>
    <tableColumn id="13" xr3:uid="{1E81C0C5-09DC-42B4-9109-14DFC48935E4}" name="Relative Volume"/>
    <tableColumn id="14" xr3:uid="{11671835-A9C3-4156-BB7F-FE1C34810EFE}" name="% Away From 52W High"/>
    <tableColumn id="15" xr3:uid="{B86E2B19-8089-4E53-81EE-3F7E36B44A66}" name="% Away From 52W Low"/>
    <tableColumn id="16" xr3:uid="{B86CCBD3-2418-4B1D-8C21-D09D6F9C0BF0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33F99-6EE1-481B-BF4B-9CA0B4105CAE}">
  <dimension ref="A1:Z122"/>
  <sheetViews>
    <sheetView topLeftCell="M1" workbookViewId="0">
      <selection activeCell="O3" sqref="O3"/>
    </sheetView>
  </sheetViews>
  <sheetFormatPr defaultRowHeight="14.4" x14ac:dyDescent="0.3"/>
  <cols>
    <col min="1" max="1" width="37.109375" bestFit="1" customWidth="1"/>
    <col min="2" max="2" width="8.33203125" bestFit="1" customWidth="1"/>
    <col min="3" max="3" width="10.44140625" bestFit="1" customWidth="1"/>
    <col min="4" max="4" width="21.77734375" bestFit="1" customWidth="1"/>
    <col min="5" max="5" width="21.6640625" bestFit="1" customWidth="1"/>
    <col min="6" max="6" width="19.44140625" bestFit="1" customWidth="1"/>
    <col min="7" max="7" width="18.5546875" bestFit="1" customWidth="1"/>
    <col min="8" max="8" width="8" bestFit="1" customWidth="1"/>
    <col min="9" max="9" width="17.6640625" bestFit="1" customWidth="1"/>
    <col min="10" max="10" width="22.44140625" bestFit="1" customWidth="1"/>
    <col min="11" max="11" width="23" bestFit="1" customWidth="1"/>
    <col min="12" max="12" width="31.77734375" bestFit="1" customWidth="1"/>
    <col min="13" max="13" width="32.21875" bestFit="1" customWidth="1"/>
    <col min="14" max="14" width="32.44140625" bestFit="1" customWidth="1"/>
    <col min="15" max="15" width="32.88671875" bestFit="1" customWidth="1"/>
    <col min="16" max="16" width="23.77734375" bestFit="1" customWidth="1"/>
    <col min="17" max="17" width="23.33203125" bestFit="1" customWidth="1"/>
    <col min="18" max="18" width="23.5546875" bestFit="1" customWidth="1"/>
    <col min="19" max="19" width="22.21875" bestFit="1" customWidth="1"/>
    <col min="20" max="20" width="23.33203125" bestFit="1" customWidth="1"/>
    <col min="21" max="21" width="22.21875" bestFit="1" customWidth="1"/>
    <col min="22" max="22" width="14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10450</v>
      </c>
      <c r="C1" t="s">
        <v>10439</v>
      </c>
      <c r="D1" t="s">
        <v>10451</v>
      </c>
      <c r="E1" t="s">
        <v>10452</v>
      </c>
      <c r="F1" t="s">
        <v>7</v>
      </c>
      <c r="G1" t="s">
        <v>5</v>
      </c>
      <c r="H1" t="s">
        <v>10453</v>
      </c>
      <c r="I1" t="s">
        <v>12</v>
      </c>
      <c r="J1" t="s">
        <v>10433</v>
      </c>
      <c r="K1" t="s">
        <v>10434</v>
      </c>
      <c r="L1" t="s">
        <v>10435</v>
      </c>
      <c r="M1" t="s">
        <v>10436</v>
      </c>
      <c r="N1" t="s">
        <v>10437</v>
      </c>
      <c r="O1" t="s">
        <v>10438</v>
      </c>
      <c r="P1" t="s">
        <v>13</v>
      </c>
      <c r="Q1" t="s">
        <v>14</v>
      </c>
      <c r="R1" t="s">
        <v>10454</v>
      </c>
      <c r="S1" t="s">
        <v>10425</v>
      </c>
      <c r="T1" t="s">
        <v>10426</v>
      </c>
      <c r="U1" t="s">
        <v>10443</v>
      </c>
      <c r="V1" t="s">
        <v>15</v>
      </c>
      <c r="W1" t="s">
        <v>10445</v>
      </c>
      <c r="X1" t="s">
        <v>10455</v>
      </c>
      <c r="Y1" t="s">
        <v>10456</v>
      </c>
      <c r="Z1" t="s">
        <v>10457</v>
      </c>
    </row>
    <row r="2" spans="1:26" x14ac:dyDescent="0.3">
      <c r="A2" t="s">
        <v>1298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</v>
      </c>
      <c r="E2" s="2">
        <f>COUNTIFS(Table2[Sub-Sector],Table3[[#This Row],[Sub-Sector]],Table2[1M Return vs Nifty],"&gt;=5")/Table3[[#This Row],[Count]]</f>
        <v>0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0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223.5</v>
      </c>
      <c r="X2">
        <f>_xlfn.RANK.AVG(Table3[[#This Row],[Score]],Table3[Score],1)</f>
        <v>6.5</v>
      </c>
      <c r="Y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41.5</v>
      </c>
      <c r="Z2">
        <f>_xlfn.RANK.AVG(Table3[[#This Row],[Score 2 ]],Table3[[Score 2 ]],1)</f>
        <v>1.5</v>
      </c>
    </row>
    <row r="3" spans="1:26" x14ac:dyDescent="0.3">
      <c r="A3" t="s">
        <v>167</v>
      </c>
      <c r="B3">
        <f>COUNTIFS(Table2[Sub-Sector],Table3[[#This Row],[Sub-Sector]])</f>
        <v>2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0.5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0.5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1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0</v>
      </c>
      <c r="W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147</v>
      </c>
      <c r="X3">
        <f>_xlfn.RANK.AVG(Table3[[#This Row],[Score]],Table3[Score],1)</f>
        <v>2</v>
      </c>
      <c r="Y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41.5</v>
      </c>
      <c r="Z3">
        <f>_xlfn.RANK.AVG(Table3[[#This Row],[Score 2 ]],Table3[[Score 2 ]],1)</f>
        <v>1.5</v>
      </c>
    </row>
    <row r="4" spans="1:26" x14ac:dyDescent="0.3">
      <c r="A4" t="s">
        <v>77</v>
      </c>
      <c r="B4">
        <f>COUNTIFS(Table2[Sub-Sector],Table3[[#This Row],[Sub-Sector]])</f>
        <v>3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0.66666666666666663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0.66666666666666663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0.33333333333333331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1</v>
      </c>
      <c r="O4" s="2">
        <f>COUNTIFS(Table2[Sub-Sector],Table3[[#This Row],[Sub-Sector]],Table2[% Away From Current Month High],"&lt;=0.05")/Table3[[#This Row],[Count]]</f>
        <v>1</v>
      </c>
      <c r="P4" s="2">
        <f>COUNTIFS(Table2[Sub-Sector],Table3[[#This Row],[Sub-Sector]],Table2[% Away From 52W High],"&lt;=10")/Table3[[#This Row],[Count]]</f>
        <v>1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0.66666666666666663</v>
      </c>
      <c r="W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151</v>
      </c>
      <c r="X4">
        <f>_xlfn.RANK.AVG(Table3[[#This Row],[Score]],Table3[Score],1)</f>
        <v>3</v>
      </c>
      <c r="Y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54</v>
      </c>
      <c r="Z4">
        <f>_xlfn.RANK.AVG(Table3[[#This Row],[Score 2 ]],Table3[[Score 2 ]],1)</f>
        <v>3</v>
      </c>
    </row>
    <row r="5" spans="1:26" x14ac:dyDescent="0.3">
      <c r="A5" t="s">
        <v>83</v>
      </c>
      <c r="B5">
        <f>COUNTIFS(Table2[Sub-Sector],Table3[[#This Row],[Sub-Sector]])</f>
        <v>3</v>
      </c>
      <c r="C5" s="2">
        <f>COUNTIFS(Table2[Sub-Sector],Table3[[#This Row],[Sub-Sector]],Table2[Uptrend],"Uptrend")/Table3[[#This Row],[Count]]</f>
        <v>1</v>
      </c>
      <c r="D5" s="2">
        <f>COUNTIFS(Table2[Sub-Sector],Table3[[#This Row],[Sub-Sector]],Table2[1W Return vs Nifty],"&gt;=5")/Table3[[#This Row],[Count]]</f>
        <v>0.33333333333333331</v>
      </c>
      <c r="E5" s="2">
        <f>COUNTIFS(Table2[Sub-Sector],Table3[[#This Row],[Sub-Sector]],Table2[1M Return vs Nifty],"&gt;=5")/Table3[[#This Row],[Count]]</f>
        <v>0.66666666666666663</v>
      </c>
      <c r="F5" s="2">
        <f>COUNTIFS(Table2[Sub-Sector],Table3[[#This Row],[Sub-Sector]],Table2[6M Return vs Nifty],"&gt;=10")/Table3[[#This Row],[Count]]</f>
        <v>0.66666666666666663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1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0.66666666666666663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1</v>
      </c>
      <c r="O5" s="2">
        <f>COUNTIFS(Table2[Sub-Sector],Table3[[#This Row],[Sub-Sector]],Table2[% Away From Current Month High],"&lt;=0.05")/Table3[[#This Row],[Count]]</f>
        <v>1</v>
      </c>
      <c r="P5" s="2">
        <f>COUNTIFS(Table2[Sub-Sector],Table3[[#This Row],[Sub-Sector]],Table2[% Away From 52W High],"&lt;=10")/Table3[[#This Row],[Count]]</f>
        <v>1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1</v>
      </c>
      <c r="W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90</v>
      </c>
      <c r="X5">
        <f>_xlfn.RANK.AVG(Table3[[#This Row],[Score]],Table3[Score],1)</f>
        <v>1</v>
      </c>
      <c r="Y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59.5</v>
      </c>
      <c r="Z5">
        <f>_xlfn.RANK.AVG(Table3[[#This Row],[Score 2 ]],Table3[[Score 2 ]],1)</f>
        <v>4</v>
      </c>
    </row>
    <row r="6" spans="1:26" x14ac:dyDescent="0.3">
      <c r="A6" t="s">
        <v>57</v>
      </c>
      <c r="B6">
        <f>COUNTIFS(Table2[Sub-Sector],Table3[[#This Row],[Sub-Sector]])</f>
        <v>6</v>
      </c>
      <c r="C6" s="2">
        <f>COUNTIFS(Table2[Sub-Sector],Table3[[#This Row],[Sub-Sector]],Table2[Uptrend],"Uptrend")/Table3[[#This Row],[Count]]</f>
        <v>0.66666666666666663</v>
      </c>
      <c r="D6" s="2">
        <f>COUNTIFS(Table2[Sub-Sector],Table3[[#This Row],[Sub-Sector]],Table2[1W Return vs Nifty],"&gt;=5")/Table3[[#This Row],[Count]]</f>
        <v>0.16666666666666666</v>
      </c>
      <c r="E6" s="2">
        <f>COUNTIFS(Table2[Sub-Sector],Table3[[#This Row],[Sub-Sector]],Table2[1M Return vs Nifty],"&gt;=5")/Table3[[#This Row],[Count]]</f>
        <v>0.16666666666666666</v>
      </c>
      <c r="F6" s="2">
        <f>COUNTIFS(Table2[Sub-Sector],Table3[[#This Row],[Sub-Sector]],Table2[6M Return vs Nifty],"&gt;=10")/Table3[[#This Row],[Count]]</f>
        <v>0.83333333333333337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0.83333333333333337</v>
      </c>
      <c r="I6" s="2">
        <f>COUNTIFS(Table2[Sub-Sector],Table3[[#This Row],[Sub-Sector]],Table2[Relative Volume],"&gt;=1")/Table3[[#This Row],[Count]]</f>
        <v>0.5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0.33333333333333331</v>
      </c>
      <c r="M6" s="2">
        <f>COUNTIFS(Table2[Sub-Sector],Table3[[#This Row],[Sub-Sector]],Table2[% Away From Current Week High],"&lt;=0.05")/Table3[[#This Row],[Count]]</f>
        <v>0.83333333333333337</v>
      </c>
      <c r="N6" s="2">
        <f>COUNTIFS(Table2[Sub-Sector],Table3[[#This Row],[Sub-Sector]],Table2[% Away From Current Month Low],"&gt;=0.05")/Table3[[#This Row],[Count]]</f>
        <v>0.83333333333333337</v>
      </c>
      <c r="O6" s="2">
        <f>COUNTIFS(Table2[Sub-Sector],Table3[[#This Row],[Sub-Sector]],Table2[% Away From Current Month High],"&lt;=0.05")/Table3[[#This Row],[Count]]</f>
        <v>0.83333333333333337</v>
      </c>
      <c r="P6" s="2">
        <f>COUNTIFS(Table2[Sub-Sector],Table3[[#This Row],[Sub-Sector]],Table2[% Away From 52W High],"&lt;=10")/Table3[[#This Row],[Count]]</f>
        <v>0.66666666666666663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0.83333333333333337</v>
      </c>
      <c r="S6" s="2">
        <f>COUNTIFS(Table2[Sub-Sector],Table3[[#This Row],[Sub-Sector]],Table2[% Price above 50 EMA],"&gt;=0")/Table3[[#This Row],[Count]]</f>
        <v>0.66666666666666663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0.83333333333333337</v>
      </c>
      <c r="V6" s="2">
        <f>COUNTIFS(Table2[Sub-Sector],Table3[[#This Row],[Sub-Sector]],Table2[Sharpe Ratio],"&gt;=0.10")/Table3[[#This Row],[Count]]</f>
        <v>0.66666666666666663</v>
      </c>
      <c r="W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216.5</v>
      </c>
      <c r="X6">
        <f>_xlfn.RANK.AVG(Table3[[#This Row],[Score]],Table3[Score],1)</f>
        <v>5</v>
      </c>
      <c r="Y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94</v>
      </c>
      <c r="Z6">
        <f>_xlfn.RANK.AVG(Table3[[#This Row],[Score 2 ]],Table3[[Score 2 ]],1)</f>
        <v>5</v>
      </c>
    </row>
    <row r="7" spans="1:26" x14ac:dyDescent="0.3">
      <c r="A7" t="s">
        <v>930</v>
      </c>
      <c r="B7">
        <f>COUNTIFS(Table2[Sub-Sector],Table3[[#This Row],[Sub-Sector]])</f>
        <v>2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</v>
      </c>
      <c r="E7" s="2">
        <f>COUNTIFS(Table2[Sub-Sector],Table3[[#This Row],[Sub-Sector]],Table2[1M Return vs Nifty],"&gt;=5")/Table3[[#This Row],[Count]]</f>
        <v>0</v>
      </c>
      <c r="F7" s="2">
        <f>COUNTIFS(Table2[Sub-Sector],Table3[[#This Row],[Sub-Sector]],Table2[6M Return vs Nifty],"&gt;=10")/Table3[[#This Row],[Count]]</f>
        <v>0.5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0.5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1</v>
      </c>
      <c r="O7" s="2">
        <f>COUNTIFS(Table2[Sub-Sector],Table3[[#This Row],[Sub-Sector]],Table2[% Away From Current Month High],"&lt;=0.05")/Table3[[#This Row],[Count]]</f>
        <v>1</v>
      </c>
      <c r="P7" s="2">
        <f>COUNTIFS(Table2[Sub-Sector],Table3[[#This Row],[Sub-Sector]],Table2[% Away From 52W High],"&lt;=10")/Table3[[#This Row],[Count]]</f>
        <v>0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0.5</v>
      </c>
      <c r="W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294.5</v>
      </c>
      <c r="X7">
        <f>_xlfn.RANK.AVG(Table3[[#This Row],[Score]],Table3[Score],1)</f>
        <v>20</v>
      </c>
      <c r="Y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112.5</v>
      </c>
      <c r="Z7">
        <f>_xlfn.RANK.AVG(Table3[[#This Row],[Score 2 ]],Table3[[Score 2 ]],1)</f>
        <v>6</v>
      </c>
    </row>
    <row r="8" spans="1:26" x14ac:dyDescent="0.3">
      <c r="A8" t="s">
        <v>463</v>
      </c>
      <c r="B8">
        <f>COUNTIFS(Table2[Sub-Sector],Table3[[#This Row],[Sub-Sector]])</f>
        <v>2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0.5</v>
      </c>
      <c r="E8" s="2">
        <f>COUNTIFS(Table2[Sub-Sector],Table3[[#This Row],[Sub-Sector]],Table2[1M Return vs Nifty],"&gt;=5")/Table3[[#This Row],[Count]]</f>
        <v>1</v>
      </c>
      <c r="F8" s="2">
        <f>COUNTIFS(Table2[Sub-Sector],Table3[[#This Row],[Sub-Sector]],Table2[6M Return vs Nifty],"&gt;=10")/Table3[[#This Row],[Count]]</f>
        <v>1</v>
      </c>
      <c r="G8" s="2">
        <f>COUNTIFS(Table2[Sub-Sector],Table3[[#This Row],[Sub-Sector]],Table2[1Y Return vs Nifty],"&gt;=10")/Table3[[#This Row],[Count]]</f>
        <v>0</v>
      </c>
      <c r="H8" s="2">
        <f>COUNTIFS(Table2[Sub-Sector],Table3[[#This Row],[Sub-Sector]],Table2[RSI Exponential â€“ 14D],"&gt;=50")/Table3[[#This Row],[Count]]</f>
        <v>1</v>
      </c>
      <c r="I8" s="2">
        <f>COUNTIFS(Table2[Sub-Sector],Table3[[#This Row],[Sub-Sector]],Table2[Relative Volume],"&gt;=1")/Table3[[#This Row],[Count]]</f>
        <v>1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1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1</v>
      </c>
      <c r="O8" s="2">
        <f>COUNTIFS(Table2[Sub-Sector],Table3[[#This Row],[Sub-Sector]],Table2[% Away From Current Month High],"&lt;=0.05")/Table3[[#This Row],[Count]]</f>
        <v>1</v>
      </c>
      <c r="P8" s="2">
        <f>COUNTIFS(Table2[Sub-Sector],Table3[[#This Row],[Sub-Sector]],Table2[% Away From 52W High],"&lt;=10")/Table3[[#This Row],[Count]]</f>
        <v>1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0.5</v>
      </c>
      <c r="W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159.5</v>
      </c>
      <c r="X8">
        <f>_xlfn.RANK.AVG(Table3[[#This Row],[Score]],Table3[Score],1)</f>
        <v>4</v>
      </c>
      <c r="Y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137.5</v>
      </c>
      <c r="Z8">
        <f>_xlfn.RANK.AVG(Table3[[#This Row],[Score 2 ]],Table3[[Score 2 ]],1)</f>
        <v>7.5</v>
      </c>
    </row>
    <row r="9" spans="1:26" x14ac:dyDescent="0.3">
      <c r="A9" t="s">
        <v>921</v>
      </c>
      <c r="B9">
        <f>COUNTIFS(Table2[Sub-Sector],Table3[[#This Row],[Sub-Sector]])</f>
        <v>1</v>
      </c>
      <c r="C9" s="2">
        <f>COUNTIFS(Table2[Sub-Sector],Table3[[#This Row],[Sub-Sector]],Table2[Uptrend],"Uptrend")/Table3[[#This Row],[Count]]</f>
        <v>1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1</v>
      </c>
      <c r="F9" s="2">
        <f>COUNTIFS(Table2[Sub-Sector],Table3[[#This Row],[Sub-Sector]],Table2[6M Return vs Nifty],"&gt;=10")/Table3[[#This Row],[Count]]</f>
        <v>1</v>
      </c>
      <c r="G9" s="2">
        <f>COUNTIFS(Table2[Sub-Sector],Table3[[#This Row],[Sub-Sector]],Table2[1Y Return vs Nifty],"&gt;=10")/Table3[[#This Row],[Count]]</f>
        <v>0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Volume],"&gt;=1")/Table3[[#This Row],[Count]]</f>
        <v>1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1</v>
      </c>
      <c r="M9" s="2">
        <f>COUNTIFS(Table2[Sub-Sector],Table3[[#This Row],[Sub-Sector]],Table2[% Away From Current Week High],"&lt;=0.05")/Table3[[#This Row],[Count]]</f>
        <v>1</v>
      </c>
      <c r="N9" s="2">
        <f>COUNTIFS(Table2[Sub-Sector],Table3[[#This Row],[Sub-Sector]],Table2[% Away From Current Month Low],"&gt;=0.05")/Table3[[#This Row],[Count]]</f>
        <v>1</v>
      </c>
      <c r="O9" s="2">
        <f>COUNTIFS(Table2[Sub-Sector],Table3[[#This Row],[Sub-Sector]],Table2[% Away From Current Month High],"&lt;=0.05")/Table3[[#This Row],[Count]]</f>
        <v>1</v>
      </c>
      <c r="P9" s="2">
        <f>COUNTIFS(Table2[Sub-Sector],Table3[[#This Row],[Sub-Sector]],Table2[% Away From 52W High],"&lt;=10")/Table3[[#This Row],[Count]]</f>
        <v>1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1</v>
      </c>
      <c r="S9" s="2">
        <f>COUNTIFS(Table2[Sub-Sector],Table3[[#This Row],[Sub-Sector]],Table2[% Price above 50 EMA],"&gt;=0")/Table3[[#This Row],[Count]]</f>
        <v>1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1</v>
      </c>
      <c r="V9" s="2">
        <f>COUNTIFS(Table2[Sub-Sector],Table3[[#This Row],[Sub-Sector]],Table2[Sharpe Ratio],"&gt;=0.10")/Table3[[#This Row],[Count]]</f>
        <v>0</v>
      </c>
      <c r="W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231.5</v>
      </c>
      <c r="X9">
        <f>_xlfn.RANK.AVG(Table3[[#This Row],[Score]],Table3[Score],1)</f>
        <v>8</v>
      </c>
      <c r="Y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137.5</v>
      </c>
      <c r="Z9">
        <f>_xlfn.RANK.AVG(Table3[[#This Row],[Score 2 ]],Table3[[Score 2 ]],1)</f>
        <v>7.5</v>
      </c>
    </row>
    <row r="10" spans="1:26" x14ac:dyDescent="0.3">
      <c r="A10" t="s">
        <v>161</v>
      </c>
      <c r="B10">
        <f>COUNTIFS(Table2[Sub-Sector],Table3[[#This Row],[Sub-Sector]])</f>
        <v>10</v>
      </c>
      <c r="C10" s="2">
        <f>COUNTIFS(Table2[Sub-Sector],Table3[[#This Row],[Sub-Sector]],Table2[Uptrend],"Uptrend")/Table3[[#This Row],[Count]]</f>
        <v>0.8</v>
      </c>
      <c r="D10" s="2">
        <f>COUNTIFS(Table2[Sub-Sector],Table3[[#This Row],[Sub-Sector]],Table2[1W Return vs Nifty],"&gt;=5")/Table3[[#This Row],[Count]]</f>
        <v>0.1</v>
      </c>
      <c r="E10" s="2">
        <f>COUNTIFS(Table2[Sub-Sector],Table3[[#This Row],[Sub-Sector]],Table2[1M Return vs Nifty],"&gt;=5")/Table3[[#This Row],[Count]]</f>
        <v>0.1</v>
      </c>
      <c r="F10" s="2">
        <f>COUNTIFS(Table2[Sub-Sector],Table3[[#This Row],[Sub-Sector]],Table2[6M Return vs Nifty],"&gt;=10")/Table3[[#This Row],[Count]]</f>
        <v>0.8</v>
      </c>
      <c r="G10" s="2">
        <f>COUNTIFS(Table2[Sub-Sector],Table3[[#This Row],[Sub-Sector]],Table2[1Y Return vs Nifty],"&gt;=10")/Table3[[#This Row],[Count]]</f>
        <v>1</v>
      </c>
      <c r="H10" s="2">
        <f>COUNTIFS(Table2[Sub-Sector],Table3[[#This Row],[Sub-Sector]],Table2[RSI Exponential â€“ 14D],"&gt;=50")/Table3[[#This Row],[Count]]</f>
        <v>0.8</v>
      </c>
      <c r="I10" s="2">
        <f>COUNTIFS(Table2[Sub-Sector],Table3[[#This Row],[Sub-Sector]],Table2[Relative Volume],"&gt;=1")/Table3[[#This Row],[Count]]</f>
        <v>0.3</v>
      </c>
      <c r="J10" s="2">
        <f>COUNTIFS(Table2[Sub-Sector],Table3[[#This Row],[Sub-Sector]],Table2[% Away From Day Low],"&gt;=0.05")/Table3[[#This Row],[Count]]</f>
        <v>0.1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0.4</v>
      </c>
      <c r="M10" s="2">
        <f>COUNTIFS(Table2[Sub-Sector],Table3[[#This Row],[Sub-Sector]],Table2[% Away From Current Week High],"&lt;=0.05")/Table3[[#This Row],[Count]]</f>
        <v>0.6</v>
      </c>
      <c r="N10" s="2">
        <f>COUNTIFS(Table2[Sub-Sector],Table3[[#This Row],[Sub-Sector]],Table2[% Away From Current Month Low],"&gt;=0.05")/Table3[[#This Row],[Count]]</f>
        <v>0.8</v>
      </c>
      <c r="O10" s="2">
        <f>COUNTIFS(Table2[Sub-Sector],Table3[[#This Row],[Sub-Sector]],Table2[% Away From Current Month High],"&lt;=0.05")/Table3[[#This Row],[Count]]</f>
        <v>0.4</v>
      </c>
      <c r="P10" s="2">
        <f>COUNTIFS(Table2[Sub-Sector],Table3[[#This Row],[Sub-Sector]],Table2[% Away From 52W High],"&lt;=10")/Table3[[#This Row],[Count]]</f>
        <v>0.5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0.7</v>
      </c>
      <c r="S10" s="2">
        <f>COUNTIFS(Table2[Sub-Sector],Table3[[#This Row],[Sub-Sector]],Table2[% Price above 50 EMA],"&gt;=0")/Table3[[#This Row],[Count]]</f>
        <v>0.9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0.7</v>
      </c>
      <c r="V10" s="2">
        <f>COUNTIFS(Table2[Sub-Sector],Table3[[#This Row],[Sub-Sector]],Table2[Sharpe Ratio],"&gt;=0.10")/Table3[[#This Row],[Count]]</f>
        <v>1</v>
      </c>
      <c r="W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253</v>
      </c>
      <c r="X10">
        <f>_xlfn.RANK.AVG(Table3[[#This Row],[Score]],Table3[Score],1)</f>
        <v>10</v>
      </c>
      <c r="Y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138</v>
      </c>
      <c r="Z10">
        <f>_xlfn.RANK.AVG(Table3[[#This Row],[Score 2 ]],Table3[[Score 2 ]],1)</f>
        <v>9</v>
      </c>
    </row>
    <row r="11" spans="1:26" x14ac:dyDescent="0.3">
      <c r="A11" t="s">
        <v>916</v>
      </c>
      <c r="B11">
        <f>COUNTIFS(Table2[Sub-Sector],Table3[[#This Row],[Sub-Sector]])</f>
        <v>1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0</v>
      </c>
      <c r="E11" s="2">
        <f>COUNTIFS(Table2[Sub-Sector],Table3[[#This Row],[Sub-Sector]],Table2[1M Return vs Nifty],"&gt;=5")/Table3[[#This Row],[Count]]</f>
        <v>1</v>
      </c>
      <c r="F11" s="2">
        <f>COUNTIFS(Table2[Sub-Sector],Table3[[#This Row],[Sub-Sector]],Table2[6M Return vs Nifty],"&gt;=10")/Table3[[#This Row],[Count]]</f>
        <v>1</v>
      </c>
      <c r="G11" s="2">
        <f>COUNTIFS(Table2[Sub-Sector],Table3[[#This Row],[Sub-Sector]],Table2[1Y Return vs Nifty],"&gt;=10")/Table3[[#This Row],[Count]]</f>
        <v>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1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1</v>
      </c>
      <c r="O11" s="2">
        <f>COUNTIFS(Table2[Sub-Sector],Table3[[#This Row],[Sub-Sector]],Table2[% Away From Current Month High],"&lt;=0.05")/Table3[[#This Row],[Count]]</f>
        <v>0</v>
      </c>
      <c r="P11" s="2">
        <f>COUNTIFS(Table2[Sub-Sector],Table3[[#This Row],[Sub-Sector]],Table2[% Away From 52W High],"&lt;=10")/Table3[[#This Row],[Count]]</f>
        <v>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1</v>
      </c>
      <c r="W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233</v>
      </c>
      <c r="X11">
        <f>_xlfn.RANK.AVG(Table3[[#This Row],[Score]],Table3[Score],1)</f>
        <v>9</v>
      </c>
      <c r="Y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139</v>
      </c>
      <c r="Z11">
        <f>_xlfn.RANK.AVG(Table3[[#This Row],[Score 2 ]],Table3[[Score 2 ]],1)</f>
        <v>11</v>
      </c>
    </row>
    <row r="12" spans="1:26" x14ac:dyDescent="0.3">
      <c r="A12" t="s">
        <v>154</v>
      </c>
      <c r="B12">
        <f>COUNTIFS(Table2[Sub-Sector],Table3[[#This Row],[Sub-Sector]])</f>
        <v>1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0</v>
      </c>
      <c r="F12" s="2">
        <f>COUNTIFS(Table2[Sub-Sector],Table3[[#This Row],[Sub-Sector]],Table2[6M Return vs Nifty],"&gt;=10")/Table3[[#This Row],[Count]]</f>
        <v>1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1</v>
      </c>
      <c r="I12" s="2">
        <f>COUNTIFS(Table2[Sub-Sector],Table3[[#This Row],[Sub-Sector]],Table2[Relative Volume],"&gt;=1")/Table3[[#This Row],[Count]]</f>
        <v>0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0</v>
      </c>
      <c r="O12" s="2">
        <f>COUNTIFS(Table2[Sub-Sector],Table3[[#This Row],[Sub-Sector]],Table2[% Away From Current Month High],"&lt;=0.05")/Table3[[#This Row],[Count]]</f>
        <v>1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1</v>
      </c>
      <c r="W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321</v>
      </c>
      <c r="X12">
        <f>_xlfn.RANK.AVG(Table3[[#This Row],[Score]],Table3[Score],1)</f>
        <v>27.5</v>
      </c>
      <c r="Y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139</v>
      </c>
      <c r="Z12">
        <f>_xlfn.RANK.AVG(Table3[[#This Row],[Score 2 ]],Table3[[Score 2 ]],1)</f>
        <v>11</v>
      </c>
    </row>
    <row r="13" spans="1:26" x14ac:dyDescent="0.3">
      <c r="A13" t="s">
        <v>771</v>
      </c>
      <c r="B13">
        <f>COUNTIFS(Table2[Sub-Sector],Table3[[#This Row],[Sub-Sector]])</f>
        <v>1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</v>
      </c>
      <c r="F13" s="2">
        <f>COUNTIFS(Table2[Sub-Sector],Table3[[#This Row],[Sub-Sector]],Table2[6M Return vs Nifty],"&gt;=10")/Table3[[#This Row],[Count]]</f>
        <v>1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1</v>
      </c>
      <c r="I13" s="2">
        <f>COUNTIFS(Table2[Sub-Sector],Table3[[#This Row],[Sub-Sector]],Table2[Relative Volume],"&gt;=1")/Table3[[#This Row],[Count]]</f>
        <v>0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1</v>
      </c>
      <c r="O13" s="2">
        <f>COUNTIFS(Table2[Sub-Sector],Table3[[#This Row],[Sub-Sector]],Table2[% Away From Current Month High],"&lt;=0.05")/Table3[[#This Row],[Count]]</f>
        <v>0</v>
      </c>
      <c r="P13" s="2">
        <f>COUNTIFS(Table2[Sub-Sector],Table3[[#This Row],[Sub-Sector]],Table2[% Away From 52W High],"&lt;=10")/Table3[[#This Row],[Count]]</f>
        <v>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</v>
      </c>
      <c r="W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321</v>
      </c>
      <c r="X13">
        <f>_xlfn.RANK.AVG(Table3[[#This Row],[Score]],Table3[Score],1)</f>
        <v>27.5</v>
      </c>
      <c r="Y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139</v>
      </c>
      <c r="Z13">
        <f>_xlfn.RANK.AVG(Table3[[#This Row],[Score 2 ]],Table3[[Score 2 ]],1)</f>
        <v>11</v>
      </c>
    </row>
    <row r="14" spans="1:26" x14ac:dyDescent="0.3">
      <c r="A14" t="s">
        <v>271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0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0</v>
      </c>
      <c r="I14" s="2">
        <f>COUNTIFS(Table2[Sub-Sector],Table3[[#This Row],[Sub-Sector]],Table2[Relative Volume],"&gt;=1")/Table3[[#This Row],[Count]]</f>
        <v>1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1</v>
      </c>
      <c r="O14" s="2">
        <f>COUNTIFS(Table2[Sub-Sector],Table3[[#This Row],[Sub-Sector]],Table2[% Away From Current Month High],"&lt;=0.05")/Table3[[#This Row],[Count]]</f>
        <v>0</v>
      </c>
      <c r="P14" s="2">
        <f>COUNTIFS(Table2[Sub-Sector],Table3[[#This Row],[Sub-Sector]],Table2[% Away From 52W High],"&lt;=10")/Table3[[#This Row],[Count]]</f>
        <v>0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0</v>
      </c>
      <c r="S14" s="2">
        <f>COUNTIFS(Table2[Sub-Sector],Table3[[#This Row],[Sub-Sector]],Table2[% Price above 50 EMA],"&gt;=0")/Table3[[#This Row],[Count]]</f>
        <v>0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0</v>
      </c>
      <c r="V14" s="2">
        <f>COUNTIFS(Table2[Sub-Sector],Table3[[#This Row],[Sub-Sector]],Table2[Sharpe Ratio],"&gt;=0.10")/Table3[[#This Row],[Count]]</f>
        <v>0</v>
      </c>
      <c r="W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322.5</v>
      </c>
      <c r="X14">
        <f>_xlfn.RANK.AVG(Table3[[#This Row],[Score]],Table3[Score],1)</f>
        <v>30.5</v>
      </c>
      <c r="Y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140.5</v>
      </c>
      <c r="Z14">
        <f>_xlfn.RANK.AVG(Table3[[#This Row],[Score 2 ]],Table3[[Score 2 ]],1)</f>
        <v>13</v>
      </c>
    </row>
    <row r="15" spans="1:26" x14ac:dyDescent="0.3">
      <c r="A15" t="s">
        <v>601</v>
      </c>
      <c r="B15">
        <f>COUNTIFS(Table2[Sub-Sector],Table3[[#This Row],[Sub-Sector]])</f>
        <v>1</v>
      </c>
      <c r="C15" s="2">
        <f>COUNTIFS(Table2[Sub-Sector],Table3[[#This Row],[Sub-Sector]],Table2[Uptrend],"Uptrend")/Table3[[#This Row],[Count]]</f>
        <v>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0</v>
      </c>
      <c r="F15" s="2">
        <f>COUNTIFS(Table2[Sub-Sector],Table3[[#This Row],[Sub-Sector]],Table2[6M Return vs Nifty],"&gt;=10")/Table3[[#This Row],[Count]]</f>
        <v>0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1</v>
      </c>
      <c r="I15" s="2">
        <f>COUNTIFS(Table2[Sub-Sector],Table3[[#This Row],[Sub-Sector]],Table2[Relative Volume],"&gt;=1")/Table3[[#This Row],[Count]]</f>
        <v>1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1</v>
      </c>
      <c r="O15" s="2">
        <f>COUNTIFS(Table2[Sub-Sector],Table3[[#This Row],[Sub-Sector]],Table2[% Away From Current Month High],"&lt;=0.05")/Table3[[#This Row],[Count]]</f>
        <v>1</v>
      </c>
      <c r="P15" s="2">
        <f>COUNTIFS(Table2[Sub-Sector],Table3[[#This Row],[Sub-Sector]],Table2[% Away From 52W High],"&lt;=10")/Table3[[#This Row],[Count]]</f>
        <v>0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1</v>
      </c>
      <c r="W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324</v>
      </c>
      <c r="X15">
        <f>_xlfn.RANK.AVG(Table3[[#This Row],[Score]],Table3[Score],1)</f>
        <v>34.5</v>
      </c>
      <c r="Y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</v>
      </c>
      <c r="Z15">
        <f>_xlfn.RANK.AVG(Table3[[#This Row],[Score 2 ]],Table3[[Score 2 ]],1)</f>
        <v>15</v>
      </c>
    </row>
    <row r="16" spans="1:26" x14ac:dyDescent="0.3">
      <c r="A16" t="s">
        <v>146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1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0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0</v>
      </c>
      <c r="I16" s="2">
        <f>COUNTIFS(Table2[Sub-Sector],Table3[[#This Row],[Sub-Sector]],Table2[Relative Volume],"&gt;=1")/Table3[[#This Row],[Count]]</f>
        <v>1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0</v>
      </c>
      <c r="N16" s="2">
        <f>COUNTIFS(Table2[Sub-Sector],Table3[[#This Row],[Sub-Sector]],Table2[% Away From Current Month Low],"&gt;=0.05")/Table3[[#This Row],[Count]]</f>
        <v>1</v>
      </c>
      <c r="O16" s="2">
        <f>COUNTIFS(Table2[Sub-Sector],Table3[[#This Row],[Sub-Sector]],Table2[% Away From Current Month High],"&lt;=0.05")/Table3[[#This Row],[Count]]</f>
        <v>0</v>
      </c>
      <c r="P16" s="2">
        <f>COUNTIFS(Table2[Sub-Sector],Table3[[#This Row],[Sub-Sector]],Table2[% Away From 52W High],"&lt;=10")/Table3[[#This Row],[Count]]</f>
        <v>1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0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324</v>
      </c>
      <c r="X16">
        <f>_xlfn.RANK.AVG(Table3[[#This Row],[Score]],Table3[Score],1)</f>
        <v>34.5</v>
      </c>
      <c r="Y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</v>
      </c>
      <c r="Z16">
        <f>_xlfn.RANK.AVG(Table3[[#This Row],[Score 2 ]],Table3[[Score 2 ]],1)</f>
        <v>15</v>
      </c>
    </row>
    <row r="17" spans="1:26" x14ac:dyDescent="0.3">
      <c r="A17" t="s">
        <v>376</v>
      </c>
      <c r="B17">
        <f>COUNTIFS(Table2[Sub-Sector],Table3[[#This Row],[Sub-Sector]])</f>
        <v>1</v>
      </c>
      <c r="C17" s="2">
        <f>COUNTIFS(Table2[Sub-Sector],Table3[[#This Row],[Sub-Sector]],Table2[Uptrend],"Uptrend")/Table3[[#This Row],[Count]]</f>
        <v>0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</v>
      </c>
      <c r="F17" s="2">
        <f>COUNTIFS(Table2[Sub-Sector],Table3[[#This Row],[Sub-Sector]],Table2[6M Return vs Nifty],"&gt;=10")/Table3[[#This Row],[Count]]</f>
        <v>0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1</v>
      </c>
      <c r="I17" s="2">
        <f>COUNTIFS(Table2[Sub-Sector],Table3[[#This Row],[Sub-Sector]],Table2[Relative Volume],"&gt;=1")/Table3[[#This Row],[Count]]</f>
        <v>1</v>
      </c>
      <c r="J17" s="2">
        <f>COUNTIFS(Table2[Sub-Sector],Table3[[#This Row],[Sub-Sector]],Table2[% Away From Day Low],"&gt;=0.05")/Table3[[#This Row],[Count]]</f>
        <v>1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1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1</v>
      </c>
      <c r="O17" s="2">
        <f>COUNTIFS(Table2[Sub-Sector],Table3[[#This Row],[Sub-Sector]],Table2[% Away From Current Month High],"&lt;=0.05")/Table3[[#This Row],[Count]]</f>
        <v>1</v>
      </c>
      <c r="P17" s="2">
        <f>COUNTIFS(Table2[Sub-Sector],Table3[[#This Row],[Sub-Sector]],Table2[% Away From 52W High],"&lt;=10")/Table3[[#This Row],[Count]]</f>
        <v>0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1</v>
      </c>
      <c r="S17" s="2">
        <f>COUNTIFS(Table2[Sub-Sector],Table3[[#This Row],[Sub-Sector]],Table2[% Price above 50 EMA],"&gt;=0")/Table3[[#This Row],[Count]]</f>
        <v>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0</v>
      </c>
      <c r="W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418.5</v>
      </c>
      <c r="X17">
        <f>_xlfn.RANK.AVG(Table3[[#This Row],[Score]],Table3[Score],1)</f>
        <v>57</v>
      </c>
      <c r="Y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</v>
      </c>
      <c r="Z17">
        <f>_xlfn.RANK.AVG(Table3[[#This Row],[Score 2 ]],Table3[[Score 2 ]],1)</f>
        <v>15</v>
      </c>
    </row>
    <row r="18" spans="1:26" x14ac:dyDescent="0.3">
      <c r="A18" t="s">
        <v>111</v>
      </c>
      <c r="B18">
        <f>COUNTIFS(Table2[Sub-Sector],Table3[[#This Row],[Sub-Sector]])</f>
        <v>3</v>
      </c>
      <c r="C18" s="2">
        <f>COUNTIFS(Table2[Sub-Sector],Table3[[#This Row],[Sub-Sector]],Table2[Uptrend],"Uptrend")/Table3[[#This Row],[Count]]</f>
        <v>1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</v>
      </c>
      <c r="F18" s="2">
        <f>COUNTIFS(Table2[Sub-Sector],Table3[[#This Row],[Sub-Sector]],Table2[6M Return vs Nifty],"&gt;=10")/Table3[[#This Row],[Count]]</f>
        <v>0.66666666666666663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Volume],"&gt;=1")/Table3[[#This Row],[Count]]</f>
        <v>0.33333333333333331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0.33333333333333331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1</v>
      </c>
      <c r="O18" s="2">
        <f>COUNTIFS(Table2[Sub-Sector],Table3[[#This Row],[Sub-Sector]],Table2[% Away From Current Month High],"&lt;=0.05")/Table3[[#This Row],[Count]]</f>
        <v>1</v>
      </c>
      <c r="P18" s="2">
        <f>COUNTIFS(Table2[Sub-Sector],Table3[[#This Row],[Sub-Sector]],Table2[% Away From 52W High],"&lt;=10")/Table3[[#This Row],[Count]]</f>
        <v>0.66666666666666663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0.66666666666666663</v>
      </c>
      <c r="V18" s="2">
        <f>COUNTIFS(Table2[Sub-Sector],Table3[[#This Row],[Sub-Sector]],Table2[Sharpe Ratio],"&gt;=0.10")/Table3[[#This Row],[Count]]</f>
        <v>0.33333333333333331</v>
      </c>
      <c r="W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326</v>
      </c>
      <c r="X18">
        <f>_xlfn.RANK.AVG(Table3[[#This Row],[Score]],Table3[Score],1)</f>
        <v>36</v>
      </c>
      <c r="Y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144</v>
      </c>
      <c r="Z18">
        <f>_xlfn.RANK.AVG(Table3[[#This Row],[Score 2 ]],Table3[[Score 2 ]],1)</f>
        <v>17</v>
      </c>
    </row>
    <row r="19" spans="1:26" x14ac:dyDescent="0.3">
      <c r="A19" t="s">
        <v>138</v>
      </c>
      <c r="B19">
        <f>COUNTIFS(Table2[Sub-Sector],Table3[[#This Row],[Sub-Sector]])</f>
        <v>6</v>
      </c>
      <c r="C19" s="2">
        <f>COUNTIFS(Table2[Sub-Sector],Table3[[#This Row],[Sub-Sector]],Table2[Uptrend],"Uptrend")/Table3[[#This Row],[Count]]</f>
        <v>0.5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0.33333333333333331</v>
      </c>
      <c r="F19" s="2">
        <f>COUNTIFS(Table2[Sub-Sector],Table3[[#This Row],[Sub-Sector]],Table2[6M Return vs Nifty],"&gt;=10")/Table3[[#This Row],[Count]]</f>
        <v>0.66666666666666663</v>
      </c>
      <c r="G19" s="2">
        <f>COUNTIFS(Table2[Sub-Sector],Table3[[#This Row],[Sub-Sector]],Table2[1Y Return vs Nifty],"&gt;=10")/Table3[[#This Row],[Count]]</f>
        <v>0.5</v>
      </c>
      <c r="H19" s="2">
        <f>COUNTIFS(Table2[Sub-Sector],Table3[[#This Row],[Sub-Sector]],Table2[RSI Exponential â€“ 14D],"&gt;=50")/Table3[[#This Row],[Count]]</f>
        <v>0.66666666666666663</v>
      </c>
      <c r="I19" s="2">
        <f>COUNTIFS(Table2[Sub-Sector],Table3[[#This Row],[Sub-Sector]],Table2[Relative Volume],"&gt;=1")/Table3[[#This Row],[Count]]</f>
        <v>0.5</v>
      </c>
      <c r="J19" s="2">
        <f>COUNTIFS(Table2[Sub-Sector],Table3[[#This Row],[Sub-Sector]],Table2[% Away From Day Low],"&gt;=0.05")/Table3[[#This Row],[Count]]</f>
        <v>0.16666666666666666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0.5</v>
      </c>
      <c r="M19" s="2">
        <f>COUNTIFS(Table2[Sub-Sector],Table3[[#This Row],[Sub-Sector]],Table2[% Away From Current Week High],"&lt;=0.05")/Table3[[#This Row],[Count]]</f>
        <v>0.83333333333333337</v>
      </c>
      <c r="N19" s="2">
        <f>COUNTIFS(Table2[Sub-Sector],Table3[[#This Row],[Sub-Sector]],Table2[% Away From Current Month Low],"&gt;=0.05")/Table3[[#This Row],[Count]]</f>
        <v>0.83333333333333337</v>
      </c>
      <c r="O19" s="2">
        <f>COUNTIFS(Table2[Sub-Sector],Table3[[#This Row],[Sub-Sector]],Table2[% Away From Current Month High],"&lt;=0.05")/Table3[[#This Row],[Count]]</f>
        <v>0.66666666666666663</v>
      </c>
      <c r="P19" s="2">
        <f>COUNTIFS(Table2[Sub-Sector],Table3[[#This Row],[Sub-Sector]],Table2[% Away From 52W High],"&lt;=10")/Table3[[#This Row],[Count]]</f>
        <v>0.16666666666666666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0.83333333333333337</v>
      </c>
      <c r="S19" s="2">
        <f>COUNTIFS(Table2[Sub-Sector],Table3[[#This Row],[Sub-Sector]],Table2[% Price above 50 EMA],"&gt;=0")/Table3[[#This Row],[Count]]</f>
        <v>0.66666666666666663</v>
      </c>
      <c r="T19" s="2">
        <f>COUNTIFS(Table2[Sub-Sector],Table3[[#This Row],[Sub-Sector]],Table2[% Price above 200 EMA],"&gt;=0")/Table3[[#This Row],[Count]]</f>
        <v>0.83333333333333337</v>
      </c>
      <c r="U19" s="2">
        <f>COUNTIFS(Table2[Sub-Sector],Table3[[#This Row],[Sub-Sector]],Table2[Rate of Change - Zone],"Positive")/Table3[[#This Row],[Count]]</f>
        <v>0.83333333333333337</v>
      </c>
      <c r="V19" s="2">
        <f>COUNTIFS(Table2[Sub-Sector],Table3[[#This Row],[Sub-Sector]],Table2[Sharpe Ratio],"&gt;=0.10")/Table3[[#This Row],[Count]]</f>
        <v>0.5</v>
      </c>
      <c r="W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331.5</v>
      </c>
      <c r="X19">
        <f>_xlfn.RANK.AVG(Table3[[#This Row],[Score]],Table3[Score],1)</f>
        <v>37</v>
      </c>
      <c r="Y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</v>
      </c>
      <c r="Z19">
        <f>_xlfn.RANK.AVG(Table3[[#This Row],[Score 2 ]],Table3[[Score 2 ]],1)</f>
        <v>18</v>
      </c>
    </row>
    <row r="20" spans="1:26" x14ac:dyDescent="0.3">
      <c r="A20" t="s">
        <v>231</v>
      </c>
      <c r="B20">
        <f>COUNTIFS(Table2[Sub-Sector],Table3[[#This Row],[Sub-Sector]])</f>
        <v>6</v>
      </c>
      <c r="C20" s="2">
        <f>COUNTIFS(Table2[Sub-Sector],Table3[[#This Row],[Sub-Sector]],Table2[Uptrend],"Uptrend")/Table3[[#This Row],[Count]]</f>
        <v>0.83333333333333337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0.66666666666666663</v>
      </c>
      <c r="F20" s="2">
        <f>COUNTIFS(Table2[Sub-Sector],Table3[[#This Row],[Sub-Sector]],Table2[6M Return vs Nifty],"&gt;=10")/Table3[[#This Row],[Count]]</f>
        <v>0.5</v>
      </c>
      <c r="G20" s="2">
        <f>COUNTIFS(Table2[Sub-Sector],Table3[[#This Row],[Sub-Sector]],Table2[1Y Return vs Nifty],"&gt;=10")/Table3[[#This Row],[Count]]</f>
        <v>0.66666666666666663</v>
      </c>
      <c r="H20" s="2">
        <f>COUNTIFS(Table2[Sub-Sector],Table3[[#This Row],[Sub-Sector]],Table2[RSI Exponential â€“ 14D],"&gt;=50")/Table3[[#This Row],[Count]]</f>
        <v>0.66666666666666663</v>
      </c>
      <c r="I20" s="2">
        <f>COUNTIFS(Table2[Sub-Sector],Table3[[#This Row],[Sub-Sector]],Table2[Relative Volume],"&gt;=1")/Table3[[#This Row],[Count]]</f>
        <v>0.83333333333333337</v>
      </c>
      <c r="J20" s="2">
        <f>COUNTIFS(Table2[Sub-Sector],Table3[[#This Row],[Sub-Sector]],Table2[% Away From Day Low],"&gt;=0.05")/Table3[[#This Row],[Count]]</f>
        <v>0.16666666666666666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0.33333333333333331</v>
      </c>
      <c r="M20" s="2">
        <f>COUNTIFS(Table2[Sub-Sector],Table3[[#This Row],[Sub-Sector]],Table2[% Away From Current Week High],"&lt;=0.05")/Table3[[#This Row],[Count]]</f>
        <v>0.83333333333333337</v>
      </c>
      <c r="N20" s="2">
        <f>COUNTIFS(Table2[Sub-Sector],Table3[[#This Row],[Sub-Sector]],Table2[% Away From Current Month Low],"&gt;=0.05")/Table3[[#This Row],[Count]]</f>
        <v>0.83333333333333337</v>
      </c>
      <c r="O20" s="2">
        <f>COUNTIFS(Table2[Sub-Sector],Table3[[#This Row],[Sub-Sector]],Table2[% Away From Current Month High],"&lt;=0.05")/Table3[[#This Row],[Count]]</f>
        <v>0.5</v>
      </c>
      <c r="P20" s="2">
        <f>COUNTIFS(Table2[Sub-Sector],Table3[[#This Row],[Sub-Sector]],Table2[% Away From 52W High],"&lt;=10")/Table3[[#This Row],[Count]]</f>
        <v>0.66666666666666663</v>
      </c>
      <c r="Q20" s="2">
        <f>COUNTIFS(Table2[Sub-Sector],Table3[[#This Row],[Sub-Sector]],Table2[% Away From 52W Low],"&gt;=10")/Table3[[#This Row],[Count]]</f>
        <v>0.83333333333333337</v>
      </c>
      <c r="R20" s="2">
        <f>COUNTIFS(Table2[Sub-Sector],Table3[[#This Row],[Sub-Sector]],Table2[% Price above 20 EMA],"&gt;=0")/Table3[[#This Row],[Count]]</f>
        <v>0.66666666666666663</v>
      </c>
      <c r="S20" s="2">
        <f>COUNTIFS(Table2[Sub-Sector],Table3[[#This Row],[Sub-Sector]],Table2[% Price above 50 EMA],"&gt;=0")/Table3[[#This Row],[Count]]</f>
        <v>0.83333333333333337</v>
      </c>
      <c r="T20" s="2">
        <f>COUNTIFS(Table2[Sub-Sector],Table3[[#This Row],[Sub-Sector]],Table2[% Price above 200 EMA],"&gt;=0")/Table3[[#This Row],[Count]]</f>
        <v>0.83333333333333337</v>
      </c>
      <c r="U20" s="2">
        <f>COUNTIFS(Table2[Sub-Sector],Table3[[#This Row],[Sub-Sector]],Table2[Rate of Change - Zone],"Positive")/Table3[[#This Row],[Count]]</f>
        <v>0.66666666666666663</v>
      </c>
      <c r="V20" s="2">
        <f>COUNTIFS(Table2[Sub-Sector],Table3[[#This Row],[Sub-Sector]],Table2[Sharpe Ratio],"&gt;=0.10")/Table3[[#This Row],[Count]]</f>
        <v>0.33333333333333331</v>
      </c>
      <c r="W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268.5</v>
      </c>
      <c r="X20">
        <f>_xlfn.RANK.AVG(Table3[[#This Row],[Score]],Table3[Score],1)</f>
        <v>14</v>
      </c>
      <c r="Y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149.5</v>
      </c>
      <c r="Z20">
        <f>_xlfn.RANK.AVG(Table3[[#This Row],[Score 2 ]],Table3[[Score 2 ]],1)</f>
        <v>19</v>
      </c>
    </row>
    <row r="21" spans="1:26" x14ac:dyDescent="0.3">
      <c r="A21" t="s">
        <v>756</v>
      </c>
      <c r="B21">
        <f>COUNTIFS(Table2[Sub-Sector],Table3[[#This Row],[Sub-Sector]])</f>
        <v>3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0.33333333333333331</v>
      </c>
      <c r="E21" s="2">
        <f>COUNTIFS(Table2[Sub-Sector],Table3[[#This Row],[Sub-Sector]],Table2[1M Return vs Nifty],"&gt;=5")/Table3[[#This Row],[Count]]</f>
        <v>0</v>
      </c>
      <c r="F21" s="2">
        <f>COUNTIFS(Table2[Sub-Sector],Table3[[#This Row],[Sub-Sector]],Table2[6M Return vs Nifty],"&gt;=10")/Table3[[#This Row],[Count]]</f>
        <v>0.33333333333333331</v>
      </c>
      <c r="G21" s="2">
        <f>COUNTIFS(Table2[Sub-Sector],Table3[[#This Row],[Sub-Sector]],Table2[1Y Return vs Nifty],"&gt;=10")/Table3[[#This Row],[Count]]</f>
        <v>1</v>
      </c>
      <c r="H21" s="2">
        <f>COUNTIFS(Table2[Sub-Sector],Table3[[#This Row],[Sub-Sector]],Table2[RSI Exponential â€“ 14D],"&gt;=50")/Table3[[#This Row],[Count]]</f>
        <v>0.66666666666666663</v>
      </c>
      <c r="I21" s="2">
        <f>COUNTIFS(Table2[Sub-Sector],Table3[[#This Row],[Sub-Sector]],Table2[Relative Volume],"&gt;=1")/Table3[[#This Row],[Count]]</f>
        <v>0.66666666666666663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0.66666666666666663</v>
      </c>
      <c r="M21" s="2">
        <f>COUNTIFS(Table2[Sub-Sector],Table3[[#This Row],[Sub-Sector]],Table2[% Away From Current Week High],"&lt;=0.05")/Table3[[#This Row],[Count]]</f>
        <v>0.66666666666666663</v>
      </c>
      <c r="N21" s="2">
        <f>COUNTIFS(Table2[Sub-Sector],Table3[[#This Row],[Sub-Sector]],Table2[% Away From Current Month Low],"&gt;=0.05")/Table3[[#This Row],[Count]]</f>
        <v>0.66666666666666663</v>
      </c>
      <c r="O21" s="2">
        <f>COUNTIFS(Table2[Sub-Sector],Table3[[#This Row],[Sub-Sector]],Table2[% Away From Current Month High],"&lt;=0.05")/Table3[[#This Row],[Count]]</f>
        <v>0.33333333333333331</v>
      </c>
      <c r="P21" s="2">
        <f>COUNTIFS(Table2[Sub-Sector],Table3[[#This Row],[Sub-Sector]],Table2[% Away From 52W High],"&lt;=10")/Table3[[#This Row],[Count]]</f>
        <v>0.66666666666666663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0.66666666666666663</v>
      </c>
      <c r="S21" s="2">
        <f>COUNTIFS(Table2[Sub-Sector],Table3[[#This Row],[Sub-Sector]],Table2[% Price above 50 EMA],"&gt;=0")/Table3[[#This Row],[Count]]</f>
        <v>0.66666666666666663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0.66666666666666663</v>
      </c>
      <c r="V21" s="2">
        <f>COUNTIFS(Table2[Sub-Sector],Table3[[#This Row],[Sub-Sector]],Table2[Sharpe Ratio],"&gt;=0.10")/Table3[[#This Row],[Count]]</f>
        <v>0.33333333333333331</v>
      </c>
      <c r="W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270</v>
      </c>
      <c r="X21">
        <f>_xlfn.RANK.AVG(Table3[[#This Row],[Score]],Table3[Score],1)</f>
        <v>15.5</v>
      </c>
      <c r="Y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154.5</v>
      </c>
      <c r="Z21">
        <f>_xlfn.RANK.AVG(Table3[[#This Row],[Score 2 ]],Table3[[Score 2 ]],1)</f>
        <v>20</v>
      </c>
    </row>
    <row r="22" spans="1:26" x14ac:dyDescent="0.3">
      <c r="A22" t="s">
        <v>130</v>
      </c>
      <c r="B22">
        <f>COUNTIFS(Table2[Sub-Sector],Table3[[#This Row],[Sub-Sector]])</f>
        <v>20</v>
      </c>
      <c r="C22" s="2">
        <f>COUNTIFS(Table2[Sub-Sector],Table3[[#This Row],[Sub-Sector]],Table2[Uptrend],"Uptrend")/Table3[[#This Row],[Count]]</f>
        <v>0.65</v>
      </c>
      <c r="D22" s="2">
        <f>COUNTIFS(Table2[Sub-Sector],Table3[[#This Row],[Sub-Sector]],Table2[1W Return vs Nifty],"&gt;=5")/Table3[[#This Row],[Count]]</f>
        <v>0.1</v>
      </c>
      <c r="E22" s="2">
        <f>COUNTIFS(Table2[Sub-Sector],Table3[[#This Row],[Sub-Sector]],Table2[1M Return vs Nifty],"&gt;=5")/Table3[[#This Row],[Count]]</f>
        <v>0.35</v>
      </c>
      <c r="F22" s="2">
        <f>COUNTIFS(Table2[Sub-Sector],Table3[[#This Row],[Sub-Sector]],Table2[6M Return vs Nifty],"&gt;=10")/Table3[[#This Row],[Count]]</f>
        <v>0.5</v>
      </c>
      <c r="G22" s="2">
        <f>COUNTIFS(Table2[Sub-Sector],Table3[[#This Row],[Sub-Sector]],Table2[1Y Return vs Nifty],"&gt;=10")/Table3[[#This Row],[Count]]</f>
        <v>0.75</v>
      </c>
      <c r="H22" s="2">
        <f>COUNTIFS(Table2[Sub-Sector],Table3[[#This Row],[Sub-Sector]],Table2[RSI Exponential â€“ 14D],"&gt;=50")/Table3[[#This Row],[Count]]</f>
        <v>0.65</v>
      </c>
      <c r="I22" s="2">
        <f>COUNTIFS(Table2[Sub-Sector],Table3[[#This Row],[Sub-Sector]],Table2[Relative Volume],"&gt;=1")/Table3[[#This Row],[Count]]</f>
        <v>0.5</v>
      </c>
      <c r="J22" s="2">
        <f>COUNTIFS(Table2[Sub-Sector],Table3[[#This Row],[Sub-Sector]],Table2[% Away From Day Low],"&gt;=0.05")/Table3[[#This Row],[Count]]</f>
        <v>0.05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0.35</v>
      </c>
      <c r="M22" s="2">
        <f>COUNTIFS(Table2[Sub-Sector],Table3[[#This Row],[Sub-Sector]],Table2[% Away From Current Week High],"&lt;=0.05")/Table3[[#This Row],[Count]]</f>
        <v>0.75</v>
      </c>
      <c r="N22" s="2">
        <f>COUNTIFS(Table2[Sub-Sector],Table3[[#This Row],[Sub-Sector]],Table2[% Away From Current Month Low],"&gt;=0.05")/Table3[[#This Row],[Count]]</f>
        <v>0.8</v>
      </c>
      <c r="O22" s="2">
        <f>COUNTIFS(Table2[Sub-Sector],Table3[[#This Row],[Sub-Sector]],Table2[% Away From Current Month High],"&lt;=0.05")/Table3[[#This Row],[Count]]</f>
        <v>0.55000000000000004</v>
      </c>
      <c r="P22" s="2">
        <f>COUNTIFS(Table2[Sub-Sector],Table3[[#This Row],[Sub-Sector]],Table2[% Away From 52W High],"&lt;=10")/Table3[[#This Row],[Count]]</f>
        <v>0.45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0.65</v>
      </c>
      <c r="S22" s="2">
        <f>COUNTIFS(Table2[Sub-Sector],Table3[[#This Row],[Sub-Sector]],Table2[% Price above 50 EMA],"&gt;=0")/Table3[[#This Row],[Count]]</f>
        <v>0.7</v>
      </c>
      <c r="T22" s="2">
        <f>COUNTIFS(Table2[Sub-Sector],Table3[[#This Row],[Sub-Sector]],Table2[% Price above 200 EMA],"&gt;=0")/Table3[[#This Row],[Count]]</f>
        <v>0.85</v>
      </c>
      <c r="U22" s="2">
        <f>COUNTIFS(Table2[Sub-Sector],Table3[[#This Row],[Sub-Sector]],Table2[Rate of Change - Zone],"Positive")/Table3[[#This Row],[Count]]</f>
        <v>0.7</v>
      </c>
      <c r="V22" s="2">
        <f>COUNTIFS(Table2[Sub-Sector],Table3[[#This Row],[Sub-Sector]],Table2[Sharpe Ratio],"&gt;=0.10")/Table3[[#This Row],[Count]]</f>
        <v>0.45</v>
      </c>
      <c r="W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266</v>
      </c>
      <c r="X22">
        <f>_xlfn.RANK.AVG(Table3[[#This Row],[Score]],Table3[Score],1)</f>
        <v>13</v>
      </c>
      <c r="Y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155.5</v>
      </c>
      <c r="Z22">
        <f>_xlfn.RANK.AVG(Table3[[#This Row],[Score 2 ]],Table3[[Score 2 ]],1)</f>
        <v>21</v>
      </c>
    </row>
    <row r="23" spans="1:26" x14ac:dyDescent="0.3">
      <c r="A23" t="s">
        <v>40</v>
      </c>
      <c r="B23">
        <f>COUNTIFS(Table2[Sub-Sector],Table3[[#This Row],[Sub-Sector]])</f>
        <v>2</v>
      </c>
      <c r="C23" s="2">
        <f>COUNTIFS(Table2[Sub-Sector],Table3[[#This Row],[Sub-Sector]],Table2[Uptrend],"Uptrend")/Table3[[#This Row],[Count]]</f>
        <v>1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0.5</v>
      </c>
      <c r="F23" s="2">
        <f>COUNTIFS(Table2[Sub-Sector],Table3[[#This Row],[Sub-Sector]],Table2[6M Return vs Nifty],"&gt;=10")/Table3[[#This Row],[Count]]</f>
        <v>0.5</v>
      </c>
      <c r="G23" s="2">
        <f>COUNTIFS(Table2[Sub-Sector],Table3[[#This Row],[Sub-Sector]],Table2[1Y Return vs Nifty],"&gt;=10")/Table3[[#This Row],[Count]]</f>
        <v>0.5</v>
      </c>
      <c r="H23" s="2">
        <f>COUNTIFS(Table2[Sub-Sector],Table3[[#This Row],[Sub-Sector]],Table2[RSI Exponential â€“ 14D],"&gt;=50")/Table3[[#This Row],[Count]]</f>
        <v>0.5</v>
      </c>
      <c r="I23" s="2">
        <f>COUNTIFS(Table2[Sub-Sector],Table3[[#This Row],[Sub-Sector]],Table2[Relative Volume],"&gt;=1")/Table3[[#This Row],[Count]]</f>
        <v>0.5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0.5</v>
      </c>
      <c r="N23" s="2">
        <f>COUNTIFS(Table2[Sub-Sector],Table3[[#This Row],[Sub-Sector]],Table2[% Away From Current Month Low],"&gt;=0.05")/Table3[[#This Row],[Count]]</f>
        <v>1</v>
      </c>
      <c r="O23" s="2">
        <f>COUNTIFS(Table2[Sub-Sector],Table3[[#This Row],[Sub-Sector]],Table2[% Away From Current Month High],"&lt;=0.05")/Table3[[#This Row],[Count]]</f>
        <v>0.5</v>
      </c>
      <c r="P23" s="2">
        <f>COUNTIFS(Table2[Sub-Sector],Table3[[#This Row],[Sub-Sector]],Table2[% Away From 52W High],"&lt;=10")/Table3[[#This Row],[Count]]</f>
        <v>0.5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1</v>
      </c>
      <c r="S23" s="2">
        <f>COUNTIFS(Table2[Sub-Sector],Table3[[#This Row],[Sub-Sector]],Table2[% Price above 50 EMA],"&gt;=0")/Table3[[#This Row],[Count]]</f>
        <v>1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1</v>
      </c>
      <c r="V23" s="2">
        <f>COUNTIFS(Table2[Sub-Sector],Table3[[#This Row],[Sub-Sector]],Table2[Sharpe Ratio],"&gt;=0.10")/Table3[[#This Row],[Count]]</f>
        <v>1</v>
      </c>
      <c r="W2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264</v>
      </c>
      <c r="X23">
        <f>_xlfn.RANK.AVG(Table3[[#This Row],[Score]],Table3[Score],1)</f>
        <v>11</v>
      </c>
      <c r="Y2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158.5</v>
      </c>
      <c r="Z23">
        <f>_xlfn.RANK.AVG(Table3[[#This Row],[Score 2 ]],Table3[[Score 2 ]],1)</f>
        <v>22</v>
      </c>
    </row>
    <row r="24" spans="1:26" x14ac:dyDescent="0.3">
      <c r="A24" t="s">
        <v>445</v>
      </c>
      <c r="B24">
        <f>COUNTIFS(Table2[Sub-Sector],Table3[[#This Row],[Sub-Sector]])</f>
        <v>5</v>
      </c>
      <c r="C24" s="2">
        <f>COUNTIFS(Table2[Sub-Sector],Table3[[#This Row],[Sub-Sector]],Table2[Uptrend],"Uptrend")/Table3[[#This Row],[Count]]</f>
        <v>0.8</v>
      </c>
      <c r="D24" s="2">
        <f>COUNTIFS(Table2[Sub-Sector],Table3[[#This Row],[Sub-Sector]],Table2[1W Return vs Nifty],"&gt;=5")/Table3[[#This Row],[Count]]</f>
        <v>0</v>
      </c>
      <c r="E24" s="2">
        <f>COUNTIFS(Table2[Sub-Sector],Table3[[#This Row],[Sub-Sector]],Table2[1M Return vs Nifty],"&gt;=5")/Table3[[#This Row],[Count]]</f>
        <v>0.4</v>
      </c>
      <c r="F24" s="2">
        <f>COUNTIFS(Table2[Sub-Sector],Table3[[#This Row],[Sub-Sector]],Table2[6M Return vs Nifty],"&gt;=10")/Table3[[#This Row],[Count]]</f>
        <v>0.6</v>
      </c>
      <c r="G24" s="2">
        <f>COUNTIFS(Table2[Sub-Sector],Table3[[#This Row],[Sub-Sector]],Table2[1Y Return vs Nifty],"&gt;=10")/Table3[[#This Row],[Count]]</f>
        <v>0.6</v>
      </c>
      <c r="H24" s="2">
        <f>COUNTIFS(Table2[Sub-Sector],Table3[[#This Row],[Sub-Sector]],Table2[RSI Exponential â€“ 14D],"&gt;=50")/Table3[[#This Row],[Count]]</f>
        <v>0.6</v>
      </c>
      <c r="I24" s="2">
        <f>COUNTIFS(Table2[Sub-Sector],Table3[[#This Row],[Sub-Sector]],Table2[Relative Volume],"&gt;=1")/Table3[[#This Row],[Count]]</f>
        <v>0.4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</v>
      </c>
      <c r="M24" s="2">
        <f>COUNTIFS(Table2[Sub-Sector],Table3[[#This Row],[Sub-Sector]],Table2[% Away From Current Week High],"&lt;=0.05")/Table3[[#This Row],[Count]]</f>
        <v>0.4</v>
      </c>
      <c r="N24" s="2">
        <f>COUNTIFS(Table2[Sub-Sector],Table3[[#This Row],[Sub-Sector]],Table2[% Away From Current Month Low],"&gt;=0.05")/Table3[[#This Row],[Count]]</f>
        <v>0.6</v>
      </c>
      <c r="O24" s="2">
        <f>COUNTIFS(Table2[Sub-Sector],Table3[[#This Row],[Sub-Sector]],Table2[% Away From Current Month High],"&lt;=0.05")/Table3[[#This Row],[Count]]</f>
        <v>0.4</v>
      </c>
      <c r="P24" s="2">
        <f>COUNTIFS(Table2[Sub-Sector],Table3[[#This Row],[Sub-Sector]],Table2[% Away From 52W High],"&lt;=10")/Table3[[#This Row],[Count]]</f>
        <v>0.2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</v>
      </c>
      <c r="S24" s="2">
        <f>COUNTIFS(Table2[Sub-Sector],Table3[[#This Row],[Sub-Sector]],Table2[% Price above 50 EMA],"&gt;=0")/Table3[[#This Row],[Count]]</f>
        <v>0.8</v>
      </c>
      <c r="T24" s="2">
        <f>COUNTIFS(Table2[Sub-Sector],Table3[[#This Row],[Sub-Sector]],Table2[% Price above 200 EMA],"&gt;=0")/Table3[[#This Row],[Count]]</f>
        <v>1</v>
      </c>
      <c r="U24" s="2">
        <f>COUNTIFS(Table2[Sub-Sector],Table3[[#This Row],[Sub-Sector]],Table2[Rate of Change - Zone],"Positive")/Table3[[#This Row],[Count]]</f>
        <v>0.8</v>
      </c>
      <c r="V24" s="2">
        <f>COUNTIFS(Table2[Sub-Sector],Table3[[#This Row],[Sub-Sector]],Table2[Sharpe Ratio],"&gt;=0.10")/Table3[[#This Row],[Count]]</f>
        <v>0.4</v>
      </c>
      <c r="W2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298.5</v>
      </c>
      <c r="X24">
        <f>_xlfn.RANK.AVG(Table3[[#This Row],[Score]],Table3[Score],1)</f>
        <v>21</v>
      </c>
      <c r="Y2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24">
        <f>_xlfn.RANK.AVG(Table3[[#This Row],[Score 2 ]],Table3[[Score 2 ]],1)</f>
        <v>23</v>
      </c>
    </row>
    <row r="25" spans="1:26" x14ac:dyDescent="0.3">
      <c r="A25" t="s">
        <v>248</v>
      </c>
      <c r="B25">
        <f>COUNTIFS(Table2[Sub-Sector],Table3[[#This Row],[Sub-Sector]])</f>
        <v>2</v>
      </c>
      <c r="C25" s="2">
        <f>COUNTIFS(Table2[Sub-Sector],Table3[[#This Row],[Sub-Sector]],Table2[Uptrend],"Uptrend")/Table3[[#This Row],[Count]]</f>
        <v>1</v>
      </c>
      <c r="D25" s="2">
        <f>COUNTIFS(Table2[Sub-Sector],Table3[[#This Row],[Sub-Sector]],Table2[1W Return vs Nifty],"&gt;=5")/Table3[[#This Row],[Count]]</f>
        <v>0</v>
      </c>
      <c r="E25" s="2">
        <f>COUNTIFS(Table2[Sub-Sector],Table3[[#This Row],[Sub-Sector]],Table2[1M Return vs Nifty],"&gt;=5")/Table3[[#This Row],[Count]]</f>
        <v>0</v>
      </c>
      <c r="F25" s="2">
        <f>COUNTIFS(Table2[Sub-Sector],Table3[[#This Row],[Sub-Sector]],Table2[6M Return vs Nifty],"&gt;=10")/Table3[[#This Row],[Count]]</f>
        <v>0.5</v>
      </c>
      <c r="G25" s="2">
        <f>COUNTIFS(Table2[Sub-Sector],Table3[[#This Row],[Sub-Sector]],Table2[1Y Return vs Nifty],"&gt;=10")/Table3[[#This Row],[Count]]</f>
        <v>1</v>
      </c>
      <c r="H25" s="2">
        <f>COUNTIFS(Table2[Sub-Sector],Table3[[#This Row],[Sub-Sector]],Table2[RSI Exponential â€“ 14D],"&gt;=50")/Table3[[#This Row],[Count]]</f>
        <v>0.5</v>
      </c>
      <c r="I25" s="2">
        <f>COUNTIFS(Table2[Sub-Sector],Table3[[#This Row],[Sub-Sector]],Table2[Relative Volume],"&gt;=1")/Table3[[#This Row],[Count]]</f>
        <v>0.5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</v>
      </c>
      <c r="M25" s="2">
        <f>COUNTIFS(Table2[Sub-Sector],Table3[[#This Row],[Sub-Sector]],Table2[% Away From Current Week High],"&lt;=0.05")/Table3[[#This Row],[Count]]</f>
        <v>0.5</v>
      </c>
      <c r="N25" s="2">
        <f>COUNTIFS(Table2[Sub-Sector],Table3[[#This Row],[Sub-Sector]],Table2[% Away From Current Month Low],"&gt;=0.05")/Table3[[#This Row],[Count]]</f>
        <v>0.5</v>
      </c>
      <c r="O25" s="2">
        <f>COUNTIFS(Table2[Sub-Sector],Table3[[#This Row],[Sub-Sector]],Table2[% Away From Current Month High],"&lt;=0.05")/Table3[[#This Row],[Count]]</f>
        <v>0</v>
      </c>
      <c r="P25" s="2">
        <f>COUNTIFS(Table2[Sub-Sector],Table3[[#This Row],[Sub-Sector]],Table2[% Away From 52W High],"&lt;=10")/Table3[[#This Row],[Count]]</f>
        <v>0.5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0.5</v>
      </c>
      <c r="S25" s="2">
        <f>COUNTIFS(Table2[Sub-Sector],Table3[[#This Row],[Sub-Sector]],Table2[% Price above 50 EMA],"&gt;=0")/Table3[[#This Row],[Count]]</f>
        <v>0.5</v>
      </c>
      <c r="T25" s="2">
        <f>COUNTIFS(Table2[Sub-Sector],Table3[[#This Row],[Sub-Sector]],Table2[% Price above 200 EMA],"&gt;=0")/Table3[[#This Row],[Count]]</f>
        <v>1</v>
      </c>
      <c r="U25" s="2">
        <f>COUNTIFS(Table2[Sub-Sector],Table3[[#This Row],[Sub-Sector]],Table2[Rate of Change - Zone],"Positive")/Table3[[#This Row],[Count]]</f>
        <v>0.5</v>
      </c>
      <c r="V25" s="2">
        <f>COUNTIFS(Table2[Sub-Sector],Table3[[#This Row],[Sub-Sector]],Table2[Sharpe Ratio],"&gt;=0.10")/Table3[[#This Row],[Count]]</f>
        <v>0.5</v>
      </c>
      <c r="W2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346</v>
      </c>
      <c r="X25">
        <f>_xlfn.RANK.AVG(Table3[[#This Row],[Score]],Table3[Score],1)</f>
        <v>42</v>
      </c>
      <c r="Y2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164</v>
      </c>
      <c r="Z25">
        <f>_xlfn.RANK.AVG(Table3[[#This Row],[Score 2 ]],Table3[[Score 2 ]],1)</f>
        <v>24</v>
      </c>
    </row>
    <row r="26" spans="1:26" x14ac:dyDescent="0.3">
      <c r="A26" t="s">
        <v>125</v>
      </c>
      <c r="B26">
        <f>COUNTIFS(Table2[Sub-Sector],Table3[[#This Row],[Sub-Sector]])</f>
        <v>22</v>
      </c>
      <c r="C26" s="2">
        <f>COUNTIFS(Table2[Sub-Sector],Table3[[#This Row],[Sub-Sector]],Table2[Uptrend],"Uptrend")/Table3[[#This Row],[Count]]</f>
        <v>0.59090909090909094</v>
      </c>
      <c r="D26" s="2">
        <f>COUNTIFS(Table2[Sub-Sector],Table3[[#This Row],[Sub-Sector]],Table2[1W Return vs Nifty],"&gt;=5")/Table3[[#This Row],[Count]]</f>
        <v>9.0909090909090912E-2</v>
      </c>
      <c r="E26" s="2">
        <f>COUNTIFS(Table2[Sub-Sector],Table3[[#This Row],[Sub-Sector]],Table2[1M Return vs Nifty],"&gt;=5")/Table3[[#This Row],[Count]]</f>
        <v>0.22727272727272727</v>
      </c>
      <c r="F26" s="2">
        <f>COUNTIFS(Table2[Sub-Sector],Table3[[#This Row],[Sub-Sector]],Table2[6M Return vs Nifty],"&gt;=10")/Table3[[#This Row],[Count]]</f>
        <v>0.36363636363636365</v>
      </c>
      <c r="G26" s="2">
        <f>COUNTIFS(Table2[Sub-Sector],Table3[[#This Row],[Sub-Sector]],Table2[1Y Return vs Nifty],"&gt;=10")/Table3[[#This Row],[Count]]</f>
        <v>0.59090909090909094</v>
      </c>
      <c r="H26" s="2">
        <f>COUNTIFS(Table2[Sub-Sector],Table3[[#This Row],[Sub-Sector]],Table2[RSI Exponential â€“ 14D],"&gt;=50")/Table3[[#This Row],[Count]]</f>
        <v>0.90909090909090906</v>
      </c>
      <c r="I26" s="2">
        <f>COUNTIFS(Table2[Sub-Sector],Table3[[#This Row],[Sub-Sector]],Table2[Relative Volume],"&gt;=1")/Table3[[#This Row],[Count]]</f>
        <v>0.54545454545454541</v>
      </c>
      <c r="J26" s="2">
        <f>COUNTIFS(Table2[Sub-Sector],Table3[[#This Row],[Sub-Sector]],Table2[% Away From Day Low],"&gt;=0.05")/Table3[[#This Row],[Count]]</f>
        <v>9.0909090909090912E-2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0.5</v>
      </c>
      <c r="M26" s="2">
        <f>COUNTIFS(Table2[Sub-Sector],Table3[[#This Row],[Sub-Sector]],Table2[% Away From Current Week High],"&lt;=0.05")/Table3[[#This Row],[Count]]</f>
        <v>0.81818181818181823</v>
      </c>
      <c r="N26" s="2">
        <f>COUNTIFS(Table2[Sub-Sector],Table3[[#This Row],[Sub-Sector]],Table2[% Away From Current Month Low],"&gt;=0.05")/Table3[[#This Row],[Count]]</f>
        <v>0.90909090909090906</v>
      </c>
      <c r="O26" s="2">
        <f>COUNTIFS(Table2[Sub-Sector],Table3[[#This Row],[Sub-Sector]],Table2[% Away From Current Month High],"&lt;=0.05")/Table3[[#This Row],[Count]]</f>
        <v>0.68181818181818177</v>
      </c>
      <c r="P26" s="2">
        <f>COUNTIFS(Table2[Sub-Sector],Table3[[#This Row],[Sub-Sector]],Table2[% Away From 52W High],"&lt;=10")/Table3[[#This Row],[Count]]</f>
        <v>0.31818181818181818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0.90909090909090906</v>
      </c>
      <c r="S26" s="2">
        <f>COUNTIFS(Table2[Sub-Sector],Table3[[#This Row],[Sub-Sector]],Table2[% Price above 50 EMA],"&gt;=0")/Table3[[#This Row],[Count]]</f>
        <v>0.81818181818181823</v>
      </c>
      <c r="T26" s="2">
        <f>COUNTIFS(Table2[Sub-Sector],Table3[[#This Row],[Sub-Sector]],Table2[% Price above 200 EMA],"&gt;=0")/Table3[[#This Row],[Count]]</f>
        <v>0.95454545454545459</v>
      </c>
      <c r="U26" s="2">
        <f>COUNTIFS(Table2[Sub-Sector],Table3[[#This Row],[Sub-Sector]],Table2[Rate of Change - Zone],"Positive")/Table3[[#This Row],[Count]]</f>
        <v>0.86363636363636365</v>
      </c>
      <c r="V26" s="2">
        <f>COUNTIFS(Table2[Sub-Sector],Table3[[#This Row],[Sub-Sector]],Table2[Sharpe Ratio],"&gt;=0.10")/Table3[[#This Row],[Count]]</f>
        <v>0.40909090909090912</v>
      </c>
      <c r="W2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301.5</v>
      </c>
      <c r="X26">
        <f>_xlfn.RANK.AVG(Table3[[#This Row],[Score]],Table3[Score],1)</f>
        <v>23</v>
      </c>
      <c r="Y2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167</v>
      </c>
      <c r="Z26">
        <f>_xlfn.RANK.AVG(Table3[[#This Row],[Score 2 ]],Table3[[Score 2 ]],1)</f>
        <v>25</v>
      </c>
    </row>
    <row r="27" spans="1:26" x14ac:dyDescent="0.3">
      <c r="A27" t="s">
        <v>396</v>
      </c>
      <c r="B27">
        <f>COUNTIFS(Table2[Sub-Sector],Table3[[#This Row],[Sub-Sector]])</f>
        <v>12</v>
      </c>
      <c r="C27" s="2">
        <f>COUNTIFS(Table2[Sub-Sector],Table3[[#This Row],[Sub-Sector]],Table2[Uptrend],"Uptrend")/Table3[[#This Row],[Count]]</f>
        <v>0.66666666666666663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0.25</v>
      </c>
      <c r="F27" s="2">
        <f>COUNTIFS(Table2[Sub-Sector],Table3[[#This Row],[Sub-Sector]],Table2[6M Return vs Nifty],"&gt;=10")/Table3[[#This Row],[Count]]</f>
        <v>0.58333333333333337</v>
      </c>
      <c r="G27" s="2">
        <f>COUNTIFS(Table2[Sub-Sector],Table3[[#This Row],[Sub-Sector]],Table2[1Y Return vs Nifty],"&gt;=10")/Table3[[#This Row],[Count]]</f>
        <v>0.5</v>
      </c>
      <c r="H27" s="2">
        <f>COUNTIFS(Table2[Sub-Sector],Table3[[#This Row],[Sub-Sector]],Table2[RSI Exponential â€“ 14D],"&gt;=50")/Table3[[#This Row],[Count]]</f>
        <v>0.83333333333333337</v>
      </c>
      <c r="I27" s="2">
        <f>COUNTIFS(Table2[Sub-Sector],Table3[[#This Row],[Sub-Sector]],Table2[Relative Volume],"&gt;=1")/Table3[[#This Row],[Count]]</f>
        <v>0.41666666666666669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0.91666666666666663</v>
      </c>
      <c r="L27" s="2">
        <f>COUNTIFS(Table2[Sub-Sector],Table3[[#This Row],[Sub-Sector]],Table2[% Away From Current Week Low],"&gt;=0.05")/Table3[[#This Row],[Count]]</f>
        <v>0</v>
      </c>
      <c r="M27" s="2">
        <f>COUNTIFS(Table2[Sub-Sector],Table3[[#This Row],[Sub-Sector]],Table2[% Away From Current Week High],"&lt;=0.05")/Table3[[#This Row],[Count]]</f>
        <v>0.66666666666666663</v>
      </c>
      <c r="N27" s="2">
        <f>COUNTIFS(Table2[Sub-Sector],Table3[[#This Row],[Sub-Sector]],Table2[% Away From Current Month Low],"&gt;=0.05")/Table3[[#This Row],[Count]]</f>
        <v>0.75</v>
      </c>
      <c r="O27" s="2">
        <f>COUNTIFS(Table2[Sub-Sector],Table3[[#This Row],[Sub-Sector]],Table2[% Away From Current Month High],"&lt;=0.05")/Table3[[#This Row],[Count]]</f>
        <v>0.5</v>
      </c>
      <c r="P27" s="2">
        <f>COUNTIFS(Table2[Sub-Sector],Table3[[#This Row],[Sub-Sector]],Table2[% Away From 52W High],"&lt;=10")/Table3[[#This Row],[Count]]</f>
        <v>0.66666666666666663</v>
      </c>
      <c r="Q27" s="2">
        <f>COUNTIFS(Table2[Sub-Sector],Table3[[#This Row],[Sub-Sector]],Table2[% Away From 52W Low],"&gt;=10")/Table3[[#This Row],[Count]]</f>
        <v>0.83333333333333337</v>
      </c>
      <c r="R27" s="2">
        <f>COUNTIFS(Table2[Sub-Sector],Table3[[#This Row],[Sub-Sector]],Table2[% Price above 20 EMA],"&gt;=0")/Table3[[#This Row],[Count]]</f>
        <v>0.91666666666666663</v>
      </c>
      <c r="S27" s="2">
        <f>COUNTIFS(Table2[Sub-Sector],Table3[[#This Row],[Sub-Sector]],Table2[% Price above 50 EMA],"&gt;=0")/Table3[[#This Row],[Count]]</f>
        <v>0.75</v>
      </c>
      <c r="T27" s="2">
        <f>COUNTIFS(Table2[Sub-Sector],Table3[[#This Row],[Sub-Sector]],Table2[% Price above 200 EMA],"&gt;=0")/Table3[[#This Row],[Count]]</f>
        <v>0.75</v>
      </c>
      <c r="U27" s="2">
        <f>COUNTIFS(Table2[Sub-Sector],Table3[[#This Row],[Sub-Sector]],Table2[Rate of Change - Zone],"Positive")/Table3[[#This Row],[Count]]</f>
        <v>0.91666666666666663</v>
      </c>
      <c r="V27" s="2">
        <f>COUNTIFS(Table2[Sub-Sector],Table3[[#This Row],[Sub-Sector]],Table2[Sharpe Ratio],"&gt;=0.10")/Table3[[#This Row],[Count]]</f>
        <v>0.41666666666666669</v>
      </c>
      <c r="W2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341.5</v>
      </c>
      <c r="X27">
        <f>_xlfn.RANK.AVG(Table3[[#This Row],[Score]],Table3[Score],1)</f>
        <v>40</v>
      </c>
      <c r="Y2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168</v>
      </c>
      <c r="Z27">
        <f>_xlfn.RANK.AVG(Table3[[#This Row],[Score 2 ]],Table3[[Score 2 ]],1)</f>
        <v>26</v>
      </c>
    </row>
    <row r="28" spans="1:26" x14ac:dyDescent="0.3">
      <c r="A28" t="s">
        <v>114</v>
      </c>
      <c r="B28">
        <f>COUNTIFS(Table2[Sub-Sector],Table3[[#This Row],[Sub-Sector]])</f>
        <v>8</v>
      </c>
      <c r="C28" s="2">
        <f>COUNTIFS(Table2[Sub-Sector],Table3[[#This Row],[Sub-Sector]],Table2[Uptrend],"Uptrend")/Table3[[#This Row],[Count]]</f>
        <v>0.75</v>
      </c>
      <c r="D28" s="2">
        <f>COUNTIFS(Table2[Sub-Sector],Table3[[#This Row],[Sub-Sector]],Table2[1W Return vs Nifty],"&gt;=5")/Table3[[#This Row],[Count]]</f>
        <v>0</v>
      </c>
      <c r="E28" s="2">
        <f>COUNTIFS(Table2[Sub-Sector],Table3[[#This Row],[Sub-Sector]],Table2[1M Return vs Nifty],"&gt;=5")/Table3[[#This Row],[Count]]</f>
        <v>0.375</v>
      </c>
      <c r="F28" s="2">
        <f>COUNTIFS(Table2[Sub-Sector],Table3[[#This Row],[Sub-Sector]],Table2[6M Return vs Nifty],"&gt;=10")/Table3[[#This Row],[Count]]</f>
        <v>0.625</v>
      </c>
      <c r="G28" s="2">
        <f>COUNTIFS(Table2[Sub-Sector],Table3[[#This Row],[Sub-Sector]],Table2[1Y Return vs Nifty],"&gt;=10")/Table3[[#This Row],[Count]]</f>
        <v>0.5</v>
      </c>
      <c r="H28" s="2">
        <f>COUNTIFS(Table2[Sub-Sector],Table3[[#This Row],[Sub-Sector]],Table2[RSI Exponential â€“ 14D],"&gt;=50")/Table3[[#This Row],[Count]]</f>
        <v>0.625</v>
      </c>
      <c r="I28" s="2">
        <f>COUNTIFS(Table2[Sub-Sector],Table3[[#This Row],[Sub-Sector]],Table2[Relative Volume],"&gt;=1")/Table3[[#This Row],[Count]]</f>
        <v>0.5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0.75</v>
      </c>
      <c r="N28" s="2">
        <f>COUNTIFS(Table2[Sub-Sector],Table3[[#This Row],[Sub-Sector]],Table2[% Away From Current Month Low],"&gt;=0.05")/Table3[[#This Row],[Count]]</f>
        <v>0.625</v>
      </c>
      <c r="O28" s="2">
        <f>COUNTIFS(Table2[Sub-Sector],Table3[[#This Row],[Sub-Sector]],Table2[% Away From Current Month High],"&lt;=0.05")/Table3[[#This Row],[Count]]</f>
        <v>0.5</v>
      </c>
      <c r="P28" s="2">
        <f>COUNTIFS(Table2[Sub-Sector],Table3[[#This Row],[Sub-Sector]],Table2[% Away From 52W High],"&lt;=10")/Table3[[#This Row],[Count]]</f>
        <v>0.375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0.625</v>
      </c>
      <c r="S28" s="2">
        <f>COUNTIFS(Table2[Sub-Sector],Table3[[#This Row],[Sub-Sector]],Table2[% Price above 50 EMA],"&gt;=0")/Table3[[#This Row],[Count]]</f>
        <v>0.625</v>
      </c>
      <c r="T28" s="2">
        <f>COUNTIFS(Table2[Sub-Sector],Table3[[#This Row],[Sub-Sector]],Table2[% Price above 200 EMA],"&gt;=0")/Table3[[#This Row],[Count]]</f>
        <v>0.875</v>
      </c>
      <c r="U28" s="2">
        <f>COUNTIFS(Table2[Sub-Sector],Table3[[#This Row],[Sub-Sector]],Table2[Rate of Change - Zone],"Positive")/Table3[[#This Row],[Count]]</f>
        <v>0.625</v>
      </c>
      <c r="V28" s="2">
        <f>COUNTIFS(Table2[Sub-Sector],Table3[[#This Row],[Sub-Sector]],Table2[Sharpe Ratio],"&gt;=0.10")/Table3[[#This Row],[Count]]</f>
        <v>0.125</v>
      </c>
      <c r="W2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323.5</v>
      </c>
      <c r="X28">
        <f>_xlfn.RANK.AVG(Table3[[#This Row],[Score]],Table3[Score],1)</f>
        <v>33</v>
      </c>
      <c r="Y2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177.5</v>
      </c>
      <c r="Z28">
        <f>_xlfn.RANK.AVG(Table3[[#This Row],[Score 2 ]],Table3[[Score 2 ]],1)</f>
        <v>27</v>
      </c>
    </row>
    <row r="29" spans="1:26" x14ac:dyDescent="0.3">
      <c r="A29" t="s">
        <v>60</v>
      </c>
      <c r="B29">
        <f>COUNTIFS(Table2[Sub-Sector],Table3[[#This Row],[Sub-Sector]])</f>
        <v>3</v>
      </c>
      <c r="C29" s="2">
        <f>COUNTIFS(Table2[Sub-Sector],Table3[[#This Row],[Sub-Sector]],Table2[Uptrend],"Uptrend")/Table3[[#This Row],[Count]]</f>
        <v>0.66666666666666663</v>
      </c>
      <c r="D29" s="2">
        <f>COUNTIFS(Table2[Sub-Sector],Table3[[#This Row],[Sub-Sector]],Table2[1W Return vs Nifty],"&gt;=5")/Table3[[#This Row],[Count]]</f>
        <v>0.33333333333333331</v>
      </c>
      <c r="E29" s="2">
        <f>COUNTIFS(Table2[Sub-Sector],Table3[[#This Row],[Sub-Sector]],Table2[1M Return vs Nifty],"&gt;=5")/Table3[[#This Row],[Count]]</f>
        <v>0.33333333333333331</v>
      </c>
      <c r="F29" s="2">
        <f>COUNTIFS(Table2[Sub-Sector],Table3[[#This Row],[Sub-Sector]],Table2[6M Return vs Nifty],"&gt;=10")/Table3[[#This Row],[Count]]</f>
        <v>0.33333333333333331</v>
      </c>
      <c r="G29" s="2">
        <f>COUNTIFS(Table2[Sub-Sector],Table3[[#This Row],[Sub-Sector]],Table2[1Y Return vs Nifty],"&gt;=10")/Table3[[#This Row],[Count]]</f>
        <v>0.66666666666666663</v>
      </c>
      <c r="H29" s="2">
        <f>COUNTIFS(Table2[Sub-Sector],Table3[[#This Row],[Sub-Sector]],Table2[RSI Exponential â€“ 14D],"&gt;=50")/Table3[[#This Row],[Count]]</f>
        <v>1</v>
      </c>
      <c r="I29" s="2">
        <f>COUNTIFS(Table2[Sub-Sector],Table3[[#This Row],[Sub-Sector]],Table2[Relative Volume],"&gt;=1")/Table3[[#This Row],[Count]]</f>
        <v>0.66666666666666663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0.66666666666666663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0.66666666666666663</v>
      </c>
      <c r="O29" s="2">
        <f>COUNTIFS(Table2[Sub-Sector],Table3[[#This Row],[Sub-Sector]],Table2[% Away From Current Month High],"&lt;=0.05")/Table3[[#This Row],[Count]]</f>
        <v>0.66666666666666663</v>
      </c>
      <c r="P29" s="2">
        <f>COUNTIFS(Table2[Sub-Sector],Table3[[#This Row],[Sub-Sector]],Table2[% Away From 52W High],"&lt;=10")/Table3[[#This Row],[Count]]</f>
        <v>0.66666666666666663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0.66666666666666663</v>
      </c>
      <c r="S29" s="2">
        <f>COUNTIFS(Table2[Sub-Sector],Table3[[#This Row],[Sub-Sector]],Table2[% Price above 50 EMA],"&gt;=0")/Table3[[#This Row],[Count]]</f>
        <v>0.66666666666666663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0.66666666666666663</v>
      </c>
      <c r="V29" s="2">
        <f>COUNTIFS(Table2[Sub-Sector],Table3[[#This Row],[Sub-Sector]],Table2[Sharpe Ratio],"&gt;=0.10")/Table3[[#This Row],[Count]]</f>
        <v>0.66666666666666663</v>
      </c>
      <c r="W2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276.5</v>
      </c>
      <c r="X29">
        <f>_xlfn.RANK.AVG(Table3[[#This Row],[Score]],Table3[Score],1)</f>
        <v>18</v>
      </c>
      <c r="Y2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178.5</v>
      </c>
      <c r="Z29">
        <f>_xlfn.RANK.AVG(Table3[[#This Row],[Score 2 ]],Table3[[Score 2 ]],1)</f>
        <v>28</v>
      </c>
    </row>
    <row r="30" spans="1:26" x14ac:dyDescent="0.3">
      <c r="A30" t="s">
        <v>646</v>
      </c>
      <c r="B30">
        <f>COUNTIFS(Table2[Sub-Sector],Table3[[#This Row],[Sub-Sector]])</f>
        <v>3</v>
      </c>
      <c r="C30" s="2">
        <f>COUNTIFS(Table2[Sub-Sector],Table3[[#This Row],[Sub-Sector]],Table2[Uptrend],"Uptrend")/Table3[[#This Row],[Count]]</f>
        <v>0.33333333333333331</v>
      </c>
      <c r="D30" s="2">
        <f>COUNTIFS(Table2[Sub-Sector],Table3[[#This Row],[Sub-Sector]],Table2[1W Return vs Nifty],"&gt;=5")/Table3[[#This Row],[Count]]</f>
        <v>0</v>
      </c>
      <c r="E30" s="2">
        <f>COUNTIFS(Table2[Sub-Sector],Table3[[#This Row],[Sub-Sector]],Table2[1M Return vs Nifty],"&gt;=5")/Table3[[#This Row],[Count]]</f>
        <v>0.33333333333333331</v>
      </c>
      <c r="F30" s="2">
        <f>COUNTIFS(Table2[Sub-Sector],Table3[[#This Row],[Sub-Sector]],Table2[6M Return vs Nifty],"&gt;=10")/Table3[[#This Row],[Count]]</f>
        <v>0.66666666666666663</v>
      </c>
      <c r="G30" s="2">
        <f>COUNTIFS(Table2[Sub-Sector],Table3[[#This Row],[Sub-Sector]],Table2[1Y Return vs Nifty],"&gt;=10")/Table3[[#This Row],[Count]]</f>
        <v>0.33333333333333331</v>
      </c>
      <c r="H30" s="2">
        <f>COUNTIFS(Table2[Sub-Sector],Table3[[#This Row],[Sub-Sector]],Table2[RSI Exponential â€“ 14D],"&gt;=50")/Table3[[#This Row],[Count]]</f>
        <v>0.66666666666666663</v>
      </c>
      <c r="I30" s="2">
        <f>COUNTIFS(Table2[Sub-Sector],Table3[[#This Row],[Sub-Sector]],Table2[Relative Volume],"&gt;=1")/Table3[[#This Row],[Count]]</f>
        <v>0.33333333333333331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</v>
      </c>
      <c r="M30" s="2">
        <f>COUNTIFS(Table2[Sub-Sector],Table3[[#This Row],[Sub-Sector]],Table2[% Away From Current Week High],"&lt;=0.05")/Table3[[#This Row],[Count]]</f>
        <v>0.66666666666666663</v>
      </c>
      <c r="N30" s="2">
        <f>COUNTIFS(Table2[Sub-Sector],Table3[[#This Row],[Sub-Sector]],Table2[% Away From Current Month Low],"&gt;=0.05")/Table3[[#This Row],[Count]]</f>
        <v>1</v>
      </c>
      <c r="O30" s="2">
        <f>COUNTIFS(Table2[Sub-Sector],Table3[[#This Row],[Sub-Sector]],Table2[% Away From Current Month High],"&lt;=0.05")/Table3[[#This Row],[Count]]</f>
        <v>0.33333333333333331</v>
      </c>
      <c r="P30" s="2">
        <f>COUNTIFS(Table2[Sub-Sector],Table3[[#This Row],[Sub-Sector]],Table2[% Away From 52W High],"&lt;=10")/Table3[[#This Row],[Count]]</f>
        <v>0.33333333333333331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0.66666666666666663</v>
      </c>
      <c r="S30" s="2">
        <f>COUNTIFS(Table2[Sub-Sector],Table3[[#This Row],[Sub-Sector]],Table2[% Price above 50 EMA],"&gt;=0")/Table3[[#This Row],[Count]]</f>
        <v>0.66666666666666663</v>
      </c>
      <c r="T30" s="2">
        <f>COUNTIFS(Table2[Sub-Sector],Table3[[#This Row],[Sub-Sector]],Table2[% Price above 200 EMA],"&gt;=0")/Table3[[#This Row],[Count]]</f>
        <v>0.66666666666666663</v>
      </c>
      <c r="U30" s="2">
        <f>COUNTIFS(Table2[Sub-Sector],Table3[[#This Row],[Sub-Sector]],Table2[Rate of Change - Zone],"Positive")/Table3[[#This Row],[Count]]</f>
        <v>1</v>
      </c>
      <c r="V30" s="2">
        <f>COUNTIFS(Table2[Sub-Sector],Table3[[#This Row],[Sub-Sector]],Table2[Sharpe Ratio],"&gt;=0.10")/Table3[[#This Row],[Count]]</f>
        <v>0.33333333333333331</v>
      </c>
      <c r="W3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</v>
      </c>
      <c r="X30">
        <f>_xlfn.RANK.AVG(Table3[[#This Row],[Score]],Table3[Score],1)</f>
        <v>46</v>
      </c>
      <c r="Y3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179.5</v>
      </c>
      <c r="Z30">
        <f>_xlfn.RANK.AVG(Table3[[#This Row],[Score 2 ]],Table3[[Score 2 ]],1)</f>
        <v>29.5</v>
      </c>
    </row>
    <row r="31" spans="1:26" x14ac:dyDescent="0.3">
      <c r="A31" t="s">
        <v>217</v>
      </c>
      <c r="B31">
        <f>COUNTIFS(Table2[Sub-Sector],Table3[[#This Row],[Sub-Sector]])</f>
        <v>9</v>
      </c>
      <c r="C31" s="2">
        <f>COUNTIFS(Table2[Sub-Sector],Table3[[#This Row],[Sub-Sector]],Table2[Uptrend],"Uptrend")/Table3[[#This Row],[Count]]</f>
        <v>0.66666666666666663</v>
      </c>
      <c r="D31" s="2">
        <f>COUNTIFS(Table2[Sub-Sector],Table3[[#This Row],[Sub-Sector]],Table2[1W Return vs Nifty],"&gt;=5")/Table3[[#This Row],[Count]]</f>
        <v>0</v>
      </c>
      <c r="E31" s="2">
        <f>COUNTIFS(Table2[Sub-Sector],Table3[[#This Row],[Sub-Sector]],Table2[1M Return vs Nifty],"&gt;=5")/Table3[[#This Row],[Count]]</f>
        <v>0.33333333333333331</v>
      </c>
      <c r="F31" s="2">
        <f>COUNTIFS(Table2[Sub-Sector],Table3[[#This Row],[Sub-Sector]],Table2[6M Return vs Nifty],"&gt;=10")/Table3[[#This Row],[Count]]</f>
        <v>0.55555555555555558</v>
      </c>
      <c r="G31" s="2">
        <f>COUNTIFS(Table2[Sub-Sector],Table3[[#This Row],[Sub-Sector]],Table2[1Y Return vs Nifty],"&gt;=10")/Table3[[#This Row],[Count]]</f>
        <v>0.44444444444444442</v>
      </c>
      <c r="H31" s="2">
        <f>COUNTIFS(Table2[Sub-Sector],Table3[[#This Row],[Sub-Sector]],Table2[RSI Exponential â€“ 14D],"&gt;=50")/Table3[[#This Row],[Count]]</f>
        <v>0.66666666666666663</v>
      </c>
      <c r="I31" s="2">
        <f>COUNTIFS(Table2[Sub-Sector],Table3[[#This Row],[Sub-Sector]],Table2[Relative Volume],"&gt;=1")/Table3[[#This Row],[Count]]</f>
        <v>0.44444444444444442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0.1111111111111111</v>
      </c>
      <c r="M31" s="2">
        <f>COUNTIFS(Table2[Sub-Sector],Table3[[#This Row],[Sub-Sector]],Table2[% Away From Current Week High],"&lt;=0.05")/Table3[[#This Row],[Count]]</f>
        <v>0.55555555555555558</v>
      </c>
      <c r="N31" s="2">
        <f>COUNTIFS(Table2[Sub-Sector],Table3[[#This Row],[Sub-Sector]],Table2[% Away From Current Month Low],"&gt;=0.05")/Table3[[#This Row],[Count]]</f>
        <v>0.88888888888888884</v>
      </c>
      <c r="O31" s="2">
        <f>COUNTIFS(Table2[Sub-Sector],Table3[[#This Row],[Sub-Sector]],Table2[% Away From Current Month High],"&lt;=0.05")/Table3[[#This Row],[Count]]</f>
        <v>0.33333333333333331</v>
      </c>
      <c r="P31" s="2">
        <f>COUNTIFS(Table2[Sub-Sector],Table3[[#This Row],[Sub-Sector]],Table2[% Away From 52W High],"&lt;=10")/Table3[[#This Row],[Count]]</f>
        <v>0.33333333333333331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0.66666666666666663</v>
      </c>
      <c r="S31" s="2">
        <f>COUNTIFS(Table2[Sub-Sector],Table3[[#This Row],[Sub-Sector]],Table2[% Price above 50 EMA],"&gt;=0")/Table3[[#This Row],[Count]]</f>
        <v>0.77777777777777779</v>
      </c>
      <c r="T31" s="2">
        <f>COUNTIFS(Table2[Sub-Sector],Table3[[#This Row],[Sub-Sector]],Table2[% Price above 200 EMA],"&gt;=0")/Table3[[#This Row],[Count]]</f>
        <v>0.88888888888888884</v>
      </c>
      <c r="U31" s="2">
        <f>COUNTIFS(Table2[Sub-Sector],Table3[[#This Row],[Sub-Sector]],Table2[Rate of Change - Zone],"Positive")/Table3[[#This Row],[Count]]</f>
        <v>0.88888888888888884</v>
      </c>
      <c r="V31" s="2">
        <f>COUNTIFS(Table2[Sub-Sector],Table3[[#This Row],[Sub-Sector]],Table2[Sharpe Ratio],"&gt;=0.10")/Table3[[#This Row],[Count]]</f>
        <v>0.33333333333333331</v>
      </c>
      <c r="W3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</v>
      </c>
      <c r="X31">
        <f>_xlfn.RANK.AVG(Table3[[#This Row],[Score]],Table3[Score],1)</f>
        <v>41</v>
      </c>
      <c r="Y3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179.5</v>
      </c>
      <c r="Z31">
        <f>_xlfn.RANK.AVG(Table3[[#This Row],[Score 2 ]],Table3[[Score 2 ]],1)</f>
        <v>29.5</v>
      </c>
    </row>
    <row r="32" spans="1:26" x14ac:dyDescent="0.3">
      <c r="A32" t="s">
        <v>225</v>
      </c>
      <c r="B32">
        <f>COUNTIFS(Table2[Sub-Sector],Table3[[#This Row],[Sub-Sector]])</f>
        <v>7</v>
      </c>
      <c r="C32" s="2">
        <f>COUNTIFS(Table2[Sub-Sector],Table3[[#This Row],[Sub-Sector]],Table2[Uptrend],"Uptrend")/Table3[[#This Row],[Count]]</f>
        <v>1</v>
      </c>
      <c r="D32" s="2">
        <f>COUNTIFS(Table2[Sub-Sector],Table3[[#This Row],[Sub-Sector]],Table2[1W Return vs Nifty],"&gt;=5")/Table3[[#This Row],[Count]]</f>
        <v>0.14285714285714285</v>
      </c>
      <c r="E32" s="2">
        <f>COUNTIFS(Table2[Sub-Sector],Table3[[#This Row],[Sub-Sector]],Table2[1M Return vs Nifty],"&gt;=5")/Table3[[#This Row],[Count]]</f>
        <v>0.5714285714285714</v>
      </c>
      <c r="F32" s="2">
        <f>COUNTIFS(Table2[Sub-Sector],Table3[[#This Row],[Sub-Sector]],Table2[6M Return vs Nifty],"&gt;=10")/Table3[[#This Row],[Count]]</f>
        <v>0.42857142857142855</v>
      </c>
      <c r="G32" s="2">
        <f>COUNTIFS(Table2[Sub-Sector],Table3[[#This Row],[Sub-Sector]],Table2[1Y Return vs Nifty],"&gt;=10")/Table3[[#This Row],[Count]]</f>
        <v>1</v>
      </c>
      <c r="H32" s="2">
        <f>COUNTIFS(Table2[Sub-Sector],Table3[[#This Row],[Sub-Sector]],Table2[RSI Exponential â€“ 14D],"&gt;=50")/Table3[[#This Row],[Count]]</f>
        <v>0.5714285714285714</v>
      </c>
      <c r="I32" s="2">
        <f>COUNTIFS(Table2[Sub-Sector],Table3[[#This Row],[Sub-Sector]],Table2[Relative Volume],"&gt;=1")/Table3[[#This Row],[Count]]</f>
        <v>0.2857142857142857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0.14285714285714285</v>
      </c>
      <c r="M32" s="2">
        <f>COUNTIFS(Table2[Sub-Sector],Table3[[#This Row],[Sub-Sector]],Table2[% Away From Current Week High],"&lt;=0.05")/Table3[[#This Row],[Count]]</f>
        <v>0.8571428571428571</v>
      </c>
      <c r="N32" s="2">
        <f>COUNTIFS(Table2[Sub-Sector],Table3[[#This Row],[Sub-Sector]],Table2[% Away From Current Month Low],"&gt;=0.05")/Table3[[#This Row],[Count]]</f>
        <v>0.7142857142857143</v>
      </c>
      <c r="O32" s="2">
        <f>COUNTIFS(Table2[Sub-Sector],Table3[[#This Row],[Sub-Sector]],Table2[% Away From Current Month High],"&lt;=0.05")/Table3[[#This Row],[Count]]</f>
        <v>0.5714285714285714</v>
      </c>
      <c r="P32" s="2">
        <f>COUNTIFS(Table2[Sub-Sector],Table3[[#This Row],[Sub-Sector]],Table2[% Away From 52W High],"&lt;=10")/Table3[[#This Row],[Count]]</f>
        <v>0.8571428571428571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0.8571428571428571</v>
      </c>
      <c r="S32" s="2">
        <f>COUNTIFS(Table2[Sub-Sector],Table3[[#This Row],[Sub-Sector]],Table2[% Price above 50 EMA],"&gt;=0")/Table3[[#This Row],[Count]]</f>
        <v>1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0.7142857142857143</v>
      </c>
      <c r="V32" s="2">
        <f>COUNTIFS(Table2[Sub-Sector],Table3[[#This Row],[Sub-Sector]],Table2[Sharpe Ratio],"&gt;=0.10")/Table3[[#This Row],[Count]]</f>
        <v>0.2857142857142857</v>
      </c>
      <c r="W3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223.5</v>
      </c>
      <c r="X32">
        <f>_xlfn.RANK.AVG(Table3[[#This Row],[Score]],Table3[Score],1)</f>
        <v>6.5</v>
      </c>
      <c r="Y3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182</v>
      </c>
      <c r="Z32">
        <f>_xlfn.RANK.AVG(Table3[[#This Row],[Score 2 ]],Table3[[Score 2 ]],1)</f>
        <v>31</v>
      </c>
    </row>
    <row r="33" spans="1:26" x14ac:dyDescent="0.3">
      <c r="A33" t="s">
        <v>327</v>
      </c>
      <c r="B33">
        <f>COUNTIFS(Table2[Sub-Sector],Table3[[#This Row],[Sub-Sector]])</f>
        <v>10</v>
      </c>
      <c r="C33" s="2">
        <f>COUNTIFS(Table2[Sub-Sector],Table3[[#This Row],[Sub-Sector]],Table2[Uptrend],"Uptrend")/Table3[[#This Row],[Count]]</f>
        <v>0.8</v>
      </c>
      <c r="D33" s="2">
        <f>COUNTIFS(Table2[Sub-Sector],Table3[[#This Row],[Sub-Sector]],Table2[1W Return vs Nifty],"&gt;=5")/Table3[[#This Row],[Count]]</f>
        <v>0.1</v>
      </c>
      <c r="E33" s="2">
        <f>COUNTIFS(Table2[Sub-Sector],Table3[[#This Row],[Sub-Sector]],Table2[1M Return vs Nifty],"&gt;=5")/Table3[[#This Row],[Count]]</f>
        <v>0.4</v>
      </c>
      <c r="F33" s="2">
        <f>COUNTIFS(Table2[Sub-Sector],Table3[[#This Row],[Sub-Sector]],Table2[6M Return vs Nifty],"&gt;=10")/Table3[[#This Row],[Count]]</f>
        <v>0.6</v>
      </c>
      <c r="G33" s="2">
        <f>COUNTIFS(Table2[Sub-Sector],Table3[[#This Row],[Sub-Sector]],Table2[1Y Return vs Nifty],"&gt;=10")/Table3[[#This Row],[Count]]</f>
        <v>0.6</v>
      </c>
      <c r="H33" s="2">
        <f>COUNTIFS(Table2[Sub-Sector],Table3[[#This Row],[Sub-Sector]],Table2[RSI Exponential â€“ 14D],"&gt;=50")/Table3[[#This Row],[Count]]</f>
        <v>0.5</v>
      </c>
      <c r="I33" s="2">
        <f>COUNTIFS(Table2[Sub-Sector],Table3[[#This Row],[Sub-Sector]],Table2[Relative Volume],"&gt;=1")/Table3[[#This Row],[Count]]</f>
        <v>0.4</v>
      </c>
      <c r="J33" s="2">
        <f>COUNTIFS(Table2[Sub-Sector],Table3[[#This Row],[Sub-Sector]],Table2[% Away From Day Low],"&gt;=0.05")/Table3[[#This Row],[Count]]</f>
        <v>0.1</v>
      </c>
      <c r="K33" s="2">
        <f>COUNTIFS(Table2[Sub-Sector],Table3[[#This Row],[Sub-Sector]],Table2[% Away From Day High],"&lt;=0.05")/Table3[[#This Row],[Count]]</f>
        <v>0.8</v>
      </c>
      <c r="L33" s="2">
        <f>COUNTIFS(Table2[Sub-Sector],Table3[[#This Row],[Sub-Sector]],Table2[% Away From Current Week Low],"&gt;=0.05")/Table3[[#This Row],[Count]]</f>
        <v>0.4</v>
      </c>
      <c r="M33" s="2">
        <f>COUNTIFS(Table2[Sub-Sector],Table3[[#This Row],[Sub-Sector]],Table2[% Away From Current Week High],"&lt;=0.05")/Table3[[#This Row],[Count]]</f>
        <v>0.6</v>
      </c>
      <c r="N33" s="2">
        <f>COUNTIFS(Table2[Sub-Sector],Table3[[#This Row],[Sub-Sector]],Table2[% Away From Current Month Low],"&gt;=0.05")/Table3[[#This Row],[Count]]</f>
        <v>0.6</v>
      </c>
      <c r="O33" s="2">
        <f>COUNTIFS(Table2[Sub-Sector],Table3[[#This Row],[Sub-Sector]],Table2[% Away From Current Month High],"&lt;=0.05")/Table3[[#This Row],[Count]]</f>
        <v>0.3</v>
      </c>
      <c r="P33" s="2">
        <f>COUNTIFS(Table2[Sub-Sector],Table3[[#This Row],[Sub-Sector]],Table2[% Away From 52W High],"&lt;=10")/Table3[[#This Row],[Count]]</f>
        <v>0.5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0.6</v>
      </c>
      <c r="S33" s="2">
        <f>COUNTIFS(Table2[Sub-Sector],Table3[[#This Row],[Sub-Sector]],Table2[% Price above 50 EMA],"&gt;=0")/Table3[[#This Row],[Count]]</f>
        <v>0.6</v>
      </c>
      <c r="T33" s="2">
        <f>COUNTIFS(Table2[Sub-Sector],Table3[[#This Row],[Sub-Sector]],Table2[% Price above 200 EMA],"&gt;=0")/Table3[[#This Row],[Count]]</f>
        <v>0.9</v>
      </c>
      <c r="U33" s="2">
        <f>COUNTIFS(Table2[Sub-Sector],Table3[[#This Row],[Sub-Sector]],Table2[Rate of Change - Zone],"Positive")/Table3[[#This Row],[Count]]</f>
        <v>0.6</v>
      </c>
      <c r="V33" s="2">
        <f>COUNTIFS(Table2[Sub-Sector],Table3[[#This Row],[Sub-Sector]],Table2[Sharpe Ratio],"&gt;=0.10")/Table3[[#This Row],[Count]]</f>
        <v>0.2</v>
      </c>
      <c r="W3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265</v>
      </c>
      <c r="X33">
        <f>_xlfn.RANK.AVG(Table3[[#This Row],[Score]],Table3[Score],1)</f>
        <v>12</v>
      </c>
      <c r="Y3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183.5</v>
      </c>
      <c r="Z33">
        <f>_xlfn.RANK.AVG(Table3[[#This Row],[Score 2 ]],Table3[[Score 2 ]],1)</f>
        <v>32</v>
      </c>
    </row>
    <row r="34" spans="1:26" x14ac:dyDescent="0.3">
      <c r="A34" t="s">
        <v>573</v>
      </c>
      <c r="B34">
        <f>COUNTIFS(Table2[Sub-Sector],Table3[[#This Row],[Sub-Sector]])</f>
        <v>7</v>
      </c>
      <c r="C34" s="2">
        <f>COUNTIFS(Table2[Sub-Sector],Table3[[#This Row],[Sub-Sector]],Table2[Uptrend],"Uptrend")/Table3[[#This Row],[Count]]</f>
        <v>0.7142857142857143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0.5714285714285714</v>
      </c>
      <c r="F34" s="2">
        <f>COUNTIFS(Table2[Sub-Sector],Table3[[#This Row],[Sub-Sector]],Table2[6M Return vs Nifty],"&gt;=10")/Table3[[#This Row],[Count]]</f>
        <v>0.42857142857142855</v>
      </c>
      <c r="G34" s="2">
        <f>COUNTIFS(Table2[Sub-Sector],Table3[[#This Row],[Sub-Sector]],Table2[1Y Return vs Nifty],"&gt;=10")/Table3[[#This Row],[Count]]</f>
        <v>0.42857142857142855</v>
      </c>
      <c r="H34" s="2">
        <f>COUNTIFS(Table2[Sub-Sector],Table3[[#This Row],[Sub-Sector]],Table2[RSI Exponential â€“ 14D],"&gt;=50")/Table3[[#This Row],[Count]]</f>
        <v>0.7142857142857143</v>
      </c>
      <c r="I34" s="2">
        <f>COUNTIFS(Table2[Sub-Sector],Table3[[#This Row],[Sub-Sector]],Table2[Relative Volume],"&gt;=1")/Table3[[#This Row],[Count]]</f>
        <v>0.8571428571428571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</v>
      </c>
      <c r="M34" s="2">
        <f>COUNTIFS(Table2[Sub-Sector],Table3[[#This Row],[Sub-Sector]],Table2[% Away From Current Week High],"&lt;=0.05")/Table3[[#This Row],[Count]]</f>
        <v>0.7142857142857143</v>
      </c>
      <c r="N34" s="2">
        <f>COUNTIFS(Table2[Sub-Sector],Table3[[#This Row],[Sub-Sector]],Table2[% Away From Current Month Low],"&gt;=0.05")/Table3[[#This Row],[Count]]</f>
        <v>0.7142857142857143</v>
      </c>
      <c r="O34" s="2">
        <f>COUNTIFS(Table2[Sub-Sector],Table3[[#This Row],[Sub-Sector]],Table2[% Away From Current Month High],"&lt;=0.05")/Table3[[#This Row],[Count]]</f>
        <v>0.2857142857142857</v>
      </c>
      <c r="P34" s="2">
        <f>COUNTIFS(Table2[Sub-Sector],Table3[[#This Row],[Sub-Sector]],Table2[% Away From 52W High],"&lt;=10")/Table3[[#This Row],[Count]]</f>
        <v>0.5714285714285714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0.7142857142857143</v>
      </c>
      <c r="S34" s="2">
        <f>COUNTIFS(Table2[Sub-Sector],Table3[[#This Row],[Sub-Sector]],Table2[% Price above 50 EMA],"&gt;=0")/Table3[[#This Row],[Count]]</f>
        <v>0.8571428571428571</v>
      </c>
      <c r="T34" s="2">
        <f>COUNTIFS(Table2[Sub-Sector],Table3[[#This Row],[Sub-Sector]],Table2[% Price above 200 EMA],"&gt;=0")/Table3[[#This Row],[Count]]</f>
        <v>1</v>
      </c>
      <c r="U34" s="2">
        <f>COUNTIFS(Table2[Sub-Sector],Table3[[#This Row],[Sub-Sector]],Table2[Rate of Change - Zone],"Positive")/Table3[[#This Row],[Count]]</f>
        <v>0.7142857142857143</v>
      </c>
      <c r="V34" s="2">
        <f>COUNTIFS(Table2[Sub-Sector],Table3[[#This Row],[Sub-Sector]],Table2[Sharpe Ratio],"&gt;=0.10")/Table3[[#This Row],[Count]]</f>
        <v>0</v>
      </c>
      <c r="W3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321.5</v>
      </c>
      <c r="X34">
        <f>_xlfn.RANK.AVG(Table3[[#This Row],[Score]],Table3[Score],1)</f>
        <v>29</v>
      </c>
      <c r="Y3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184.5</v>
      </c>
      <c r="Z34">
        <f>_xlfn.RANK.AVG(Table3[[#This Row],[Score 2 ]],Table3[[Score 2 ]],1)</f>
        <v>33</v>
      </c>
    </row>
    <row r="35" spans="1:26" x14ac:dyDescent="0.3">
      <c r="A35" t="s">
        <v>1001</v>
      </c>
      <c r="B35">
        <f>COUNTIFS(Table2[Sub-Sector],Table3[[#This Row],[Sub-Sector]])</f>
        <v>6</v>
      </c>
      <c r="C35" s="2">
        <f>COUNTIFS(Table2[Sub-Sector],Table3[[#This Row],[Sub-Sector]],Table2[Uptrend],"Uptrend")/Table3[[#This Row],[Count]]</f>
        <v>0.83333333333333337</v>
      </c>
      <c r="D35" s="2">
        <f>COUNTIFS(Table2[Sub-Sector],Table3[[#This Row],[Sub-Sector]],Table2[1W Return vs Nifty],"&gt;=5")/Table3[[#This Row],[Count]]</f>
        <v>0.16666666666666666</v>
      </c>
      <c r="E35" s="2">
        <f>COUNTIFS(Table2[Sub-Sector],Table3[[#This Row],[Sub-Sector]],Table2[1M Return vs Nifty],"&gt;=5")/Table3[[#This Row],[Count]]</f>
        <v>0.16666666666666666</v>
      </c>
      <c r="F35" s="2">
        <f>COUNTIFS(Table2[Sub-Sector],Table3[[#This Row],[Sub-Sector]],Table2[6M Return vs Nifty],"&gt;=10")/Table3[[#This Row],[Count]]</f>
        <v>0.83333333333333337</v>
      </c>
      <c r="G35" s="2">
        <f>COUNTIFS(Table2[Sub-Sector],Table3[[#This Row],[Sub-Sector]],Table2[1Y Return vs Nifty],"&gt;=10")/Table3[[#This Row],[Count]]</f>
        <v>0.33333333333333331</v>
      </c>
      <c r="H35" s="2">
        <f>COUNTIFS(Table2[Sub-Sector],Table3[[#This Row],[Sub-Sector]],Table2[RSI Exponential â€“ 14D],"&gt;=50")/Table3[[#This Row],[Count]]</f>
        <v>0.83333333333333337</v>
      </c>
      <c r="I35" s="2">
        <f>COUNTIFS(Table2[Sub-Sector],Table3[[#This Row],[Sub-Sector]],Table2[Relative Volume],"&gt;=1")/Table3[[#This Row],[Count]]</f>
        <v>0.33333333333333331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</v>
      </c>
      <c r="M35" s="2">
        <f>COUNTIFS(Table2[Sub-Sector],Table3[[#This Row],[Sub-Sector]],Table2[% Away From Current Week High],"&lt;=0.05")/Table3[[#This Row],[Count]]</f>
        <v>1</v>
      </c>
      <c r="N35" s="2">
        <f>COUNTIFS(Table2[Sub-Sector],Table3[[#This Row],[Sub-Sector]],Table2[% Away From Current Month Low],"&gt;=0.05")/Table3[[#This Row],[Count]]</f>
        <v>0.66666666666666663</v>
      </c>
      <c r="O35" s="2">
        <f>COUNTIFS(Table2[Sub-Sector],Table3[[#This Row],[Sub-Sector]],Table2[% Away From Current Month High],"&lt;=0.05")/Table3[[#This Row],[Count]]</f>
        <v>0.5</v>
      </c>
      <c r="P35" s="2">
        <f>COUNTIFS(Table2[Sub-Sector],Table3[[#This Row],[Sub-Sector]],Table2[% Away From 52W High],"&lt;=10")/Table3[[#This Row],[Count]]</f>
        <v>0.66666666666666663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0.83333333333333337</v>
      </c>
      <c r="V35" s="2">
        <f>COUNTIFS(Table2[Sub-Sector],Table3[[#This Row],[Sub-Sector]],Table2[Sharpe Ratio],"&gt;=0.10")/Table3[[#This Row],[Count]]</f>
        <v>0</v>
      </c>
      <c r="W3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286.5</v>
      </c>
      <c r="X35">
        <f>_xlfn.RANK.AVG(Table3[[#This Row],[Score]],Table3[Score],1)</f>
        <v>19</v>
      </c>
      <c r="Y3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187</v>
      </c>
      <c r="Z35">
        <f>_xlfn.RANK.AVG(Table3[[#This Row],[Score 2 ]],Table3[[Score 2 ]],1)</f>
        <v>34</v>
      </c>
    </row>
    <row r="36" spans="1:26" x14ac:dyDescent="0.3">
      <c r="A36" t="s">
        <v>545</v>
      </c>
      <c r="B36">
        <f>COUNTIFS(Table2[Sub-Sector],Table3[[#This Row],[Sub-Sector]])</f>
        <v>9</v>
      </c>
      <c r="C36" s="2">
        <f>COUNTIFS(Table2[Sub-Sector],Table3[[#This Row],[Sub-Sector]],Table2[Uptrend],"Uptrend")/Table3[[#This Row],[Count]]</f>
        <v>0.55555555555555558</v>
      </c>
      <c r="D36" s="2">
        <f>COUNTIFS(Table2[Sub-Sector],Table3[[#This Row],[Sub-Sector]],Table2[1W Return vs Nifty],"&gt;=5")/Table3[[#This Row],[Count]]</f>
        <v>0.22222222222222221</v>
      </c>
      <c r="E36" s="2">
        <f>COUNTIFS(Table2[Sub-Sector],Table3[[#This Row],[Sub-Sector]],Table2[1M Return vs Nifty],"&gt;=5")/Table3[[#This Row],[Count]]</f>
        <v>0.33333333333333331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0.44444444444444442</v>
      </c>
      <c r="H36" s="2">
        <f>COUNTIFS(Table2[Sub-Sector],Table3[[#This Row],[Sub-Sector]],Table2[RSI Exponential â€“ 14D],"&gt;=50")/Table3[[#This Row],[Count]]</f>
        <v>0.66666666666666663</v>
      </c>
      <c r="I36" s="2">
        <f>COUNTIFS(Table2[Sub-Sector],Table3[[#This Row],[Sub-Sector]],Table2[Relative Volume],"&gt;=1")/Table3[[#This Row],[Count]]</f>
        <v>0.33333333333333331</v>
      </c>
      <c r="J36" s="2">
        <f>COUNTIFS(Table2[Sub-Sector],Table3[[#This Row],[Sub-Sector]],Table2[% Away From Day Low],"&gt;=0.05")/Table3[[#This Row],[Count]]</f>
        <v>0.22222222222222221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0.22222222222222221</v>
      </c>
      <c r="M36" s="2">
        <f>COUNTIFS(Table2[Sub-Sector],Table3[[#This Row],[Sub-Sector]],Table2[% Away From Current Week High],"&lt;=0.05")/Table3[[#This Row],[Count]]</f>
        <v>0.77777777777777779</v>
      </c>
      <c r="N36" s="2">
        <f>COUNTIFS(Table2[Sub-Sector],Table3[[#This Row],[Sub-Sector]],Table2[% Away From Current Month Low],"&gt;=0.05")/Table3[[#This Row],[Count]]</f>
        <v>1</v>
      </c>
      <c r="O36" s="2">
        <f>COUNTIFS(Table2[Sub-Sector],Table3[[#This Row],[Sub-Sector]],Table2[% Away From Current Month High],"&lt;=0.05")/Table3[[#This Row],[Count]]</f>
        <v>0.44444444444444442</v>
      </c>
      <c r="P36" s="2">
        <f>COUNTIFS(Table2[Sub-Sector],Table3[[#This Row],[Sub-Sector]],Table2[% Away From 52W High],"&lt;=10")/Table3[[#This Row],[Count]]</f>
        <v>0.44444444444444442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0.66666666666666663</v>
      </c>
      <c r="S36" s="2">
        <f>COUNTIFS(Table2[Sub-Sector],Table3[[#This Row],[Sub-Sector]],Table2[% Price above 50 EMA],"&gt;=0")/Table3[[#This Row],[Count]]</f>
        <v>0.88888888888888884</v>
      </c>
      <c r="T36" s="2">
        <f>COUNTIFS(Table2[Sub-Sector],Table3[[#This Row],[Sub-Sector]],Table2[% Price above 200 EMA],"&gt;=0")/Table3[[#This Row],[Count]]</f>
        <v>0.88888888888888884</v>
      </c>
      <c r="U36" s="2">
        <f>COUNTIFS(Table2[Sub-Sector],Table3[[#This Row],[Sub-Sector]],Table2[Rate of Change - Zone],"Positive")/Table3[[#This Row],[Count]]</f>
        <v>0.77777777777777779</v>
      </c>
      <c r="V36" s="2">
        <f>COUNTIFS(Table2[Sub-Sector],Table3[[#This Row],[Sub-Sector]],Table2[Sharpe Ratio],"&gt;=0.10")/Table3[[#This Row],[Count]]</f>
        <v>0.22222222222222221</v>
      </c>
      <c r="W3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300</v>
      </c>
      <c r="X36">
        <f>_xlfn.RANK.AVG(Table3[[#This Row],[Score]],Table3[Score],1)</f>
        <v>22</v>
      </c>
      <c r="Y3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187.5</v>
      </c>
      <c r="Z36">
        <f>_xlfn.RANK.AVG(Table3[[#This Row],[Score 2 ]],Table3[[Score 2 ]],1)</f>
        <v>35</v>
      </c>
    </row>
    <row r="37" spans="1:26" x14ac:dyDescent="0.3">
      <c r="A37" t="s">
        <v>135</v>
      </c>
      <c r="B37">
        <f>COUNTIFS(Table2[Sub-Sector],Table3[[#This Row],[Sub-Sector]])</f>
        <v>4</v>
      </c>
      <c r="C37" s="2">
        <f>COUNTIFS(Table2[Sub-Sector],Table3[[#This Row],[Sub-Sector]],Table2[Uptrend],"Uptrend")/Table3[[#This Row],[Count]]</f>
        <v>0.25</v>
      </c>
      <c r="D37" s="2">
        <f>COUNTIFS(Table2[Sub-Sector],Table3[[#This Row],[Sub-Sector]],Table2[1W Return vs Nifty],"&gt;=5")/Table3[[#This Row],[Count]]</f>
        <v>0</v>
      </c>
      <c r="E37" s="2">
        <f>COUNTIFS(Table2[Sub-Sector],Table3[[#This Row],[Sub-Sector]],Table2[1M Return vs Nifty],"&gt;=5")/Table3[[#This Row],[Count]]</f>
        <v>0.25</v>
      </c>
      <c r="F37" s="2">
        <f>COUNTIFS(Table2[Sub-Sector],Table3[[#This Row],[Sub-Sector]],Table2[6M Return vs Nifty],"&gt;=10")/Table3[[#This Row],[Count]]</f>
        <v>0.75</v>
      </c>
      <c r="G37" s="2">
        <f>COUNTIFS(Table2[Sub-Sector],Table3[[#This Row],[Sub-Sector]],Table2[1Y Return vs Nifty],"&gt;=10")/Table3[[#This Row],[Count]]</f>
        <v>0.75</v>
      </c>
      <c r="H37" s="2">
        <f>COUNTIFS(Table2[Sub-Sector],Table3[[#This Row],[Sub-Sector]],Table2[RSI Exponential â€“ 14D],"&gt;=50")/Table3[[#This Row],[Count]]</f>
        <v>0.75</v>
      </c>
      <c r="I37" s="2">
        <f>COUNTIFS(Table2[Sub-Sector],Table3[[#This Row],[Sub-Sector]],Table2[Relative Volume],"&gt;=1")/Table3[[#This Row],[Count]]</f>
        <v>0.25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0.75</v>
      </c>
      <c r="N37" s="2">
        <f>COUNTIFS(Table2[Sub-Sector],Table3[[#This Row],[Sub-Sector]],Table2[% Away From Current Month Low],"&gt;=0.05")/Table3[[#This Row],[Count]]</f>
        <v>0.5</v>
      </c>
      <c r="O37" s="2">
        <f>COUNTIFS(Table2[Sub-Sector],Table3[[#This Row],[Sub-Sector]],Table2[% Away From Current Month High],"&lt;=0.05")/Table3[[#This Row],[Count]]</f>
        <v>0.5</v>
      </c>
      <c r="P37" s="2">
        <f>COUNTIFS(Table2[Sub-Sector],Table3[[#This Row],[Sub-Sector]],Table2[% Away From 52W High],"&lt;=10")/Table3[[#This Row],[Count]]</f>
        <v>0.25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0.5</v>
      </c>
      <c r="S37" s="2">
        <f>COUNTIFS(Table2[Sub-Sector],Table3[[#This Row],[Sub-Sector]],Table2[% Price above 50 EMA],"&gt;=0")/Table3[[#This Row],[Count]]</f>
        <v>0.25</v>
      </c>
      <c r="T37" s="2">
        <f>COUNTIFS(Table2[Sub-Sector],Table3[[#This Row],[Sub-Sector]],Table2[% Price above 200 EMA],"&gt;=0")/Table3[[#This Row],[Count]]</f>
        <v>0.75</v>
      </c>
      <c r="U37" s="2">
        <f>COUNTIFS(Table2[Sub-Sector],Table3[[#This Row],[Sub-Sector]],Table2[Rate of Change - Zone],"Positive")/Table3[[#This Row],[Count]]</f>
        <v>0.5</v>
      </c>
      <c r="V37" s="2">
        <f>COUNTIFS(Table2[Sub-Sector],Table3[[#This Row],[Sub-Sector]],Table2[Sharpe Ratio],"&gt;=0.10")/Table3[[#This Row],[Count]]</f>
        <v>0.5</v>
      </c>
      <c r="W3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399.5</v>
      </c>
      <c r="X37">
        <f>_xlfn.RANK.AVG(Table3[[#This Row],[Score]],Table3[Score],1)</f>
        <v>52</v>
      </c>
      <c r="Y3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189</v>
      </c>
      <c r="Z37">
        <f>_xlfn.RANK.AVG(Table3[[#This Row],[Score 2 ]],Table3[[Score 2 ]],1)</f>
        <v>36</v>
      </c>
    </row>
    <row r="38" spans="1:26" x14ac:dyDescent="0.3">
      <c r="A38" t="s">
        <v>185</v>
      </c>
      <c r="B38">
        <f>COUNTIFS(Table2[Sub-Sector],Table3[[#This Row],[Sub-Sector]])</f>
        <v>26</v>
      </c>
      <c r="C38" s="2">
        <f>COUNTIFS(Table2[Sub-Sector],Table3[[#This Row],[Sub-Sector]],Table2[Uptrend],"Uptrend")/Table3[[#This Row],[Count]]</f>
        <v>0.69230769230769229</v>
      </c>
      <c r="D38" s="2">
        <f>COUNTIFS(Table2[Sub-Sector],Table3[[#This Row],[Sub-Sector]],Table2[1W Return vs Nifty],"&gt;=5")/Table3[[#This Row],[Count]]</f>
        <v>0.11538461538461539</v>
      </c>
      <c r="E38" s="2">
        <f>COUNTIFS(Table2[Sub-Sector],Table3[[#This Row],[Sub-Sector]],Table2[1M Return vs Nifty],"&gt;=5")/Table3[[#This Row],[Count]]</f>
        <v>0.11538461538461539</v>
      </c>
      <c r="F38" s="2">
        <f>COUNTIFS(Table2[Sub-Sector],Table3[[#This Row],[Sub-Sector]],Table2[6M Return vs Nifty],"&gt;=10")/Table3[[#This Row],[Count]]</f>
        <v>0.57692307692307687</v>
      </c>
      <c r="G38" s="2">
        <f>COUNTIFS(Table2[Sub-Sector],Table3[[#This Row],[Sub-Sector]],Table2[1Y Return vs Nifty],"&gt;=10")/Table3[[#This Row],[Count]]</f>
        <v>0.53846153846153844</v>
      </c>
      <c r="H38" s="2">
        <f>COUNTIFS(Table2[Sub-Sector],Table3[[#This Row],[Sub-Sector]],Table2[RSI Exponential â€“ 14D],"&gt;=50")/Table3[[#This Row],[Count]]</f>
        <v>0.5</v>
      </c>
      <c r="I38" s="2">
        <f>COUNTIFS(Table2[Sub-Sector],Table3[[#This Row],[Sub-Sector]],Table2[Relative Volume],"&gt;=1")/Table3[[#This Row],[Count]]</f>
        <v>0.42307692307692307</v>
      </c>
      <c r="J38" s="2">
        <f>COUNTIFS(Table2[Sub-Sector],Table3[[#This Row],[Sub-Sector]],Table2[% Away From Day Low],"&gt;=0.05")/Table3[[#This Row],[Count]]</f>
        <v>7.6923076923076927E-2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0.11538461538461539</v>
      </c>
      <c r="M38" s="2">
        <f>COUNTIFS(Table2[Sub-Sector],Table3[[#This Row],[Sub-Sector]],Table2[% Away From Current Week High],"&lt;=0.05")/Table3[[#This Row],[Count]]</f>
        <v>0.73076923076923073</v>
      </c>
      <c r="N38" s="2">
        <f>COUNTIFS(Table2[Sub-Sector],Table3[[#This Row],[Sub-Sector]],Table2[% Away From Current Month Low],"&gt;=0.05")/Table3[[#This Row],[Count]]</f>
        <v>0.53846153846153844</v>
      </c>
      <c r="O38" s="2">
        <f>COUNTIFS(Table2[Sub-Sector],Table3[[#This Row],[Sub-Sector]],Table2[% Away From Current Month High],"&lt;=0.05")/Table3[[#This Row],[Count]]</f>
        <v>0.42307692307692307</v>
      </c>
      <c r="P38" s="2">
        <f>COUNTIFS(Table2[Sub-Sector],Table3[[#This Row],[Sub-Sector]],Table2[% Away From 52W High],"&lt;=10")/Table3[[#This Row],[Count]]</f>
        <v>0.46153846153846156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0.5</v>
      </c>
      <c r="S38" s="2">
        <f>COUNTIFS(Table2[Sub-Sector],Table3[[#This Row],[Sub-Sector]],Table2[% Price above 50 EMA],"&gt;=0")/Table3[[#This Row],[Count]]</f>
        <v>0.57692307692307687</v>
      </c>
      <c r="T38" s="2">
        <f>COUNTIFS(Table2[Sub-Sector],Table3[[#This Row],[Sub-Sector]],Table2[% Price above 200 EMA],"&gt;=0")/Table3[[#This Row],[Count]]</f>
        <v>0.88461538461538458</v>
      </c>
      <c r="U38" s="2">
        <f>COUNTIFS(Table2[Sub-Sector],Table3[[#This Row],[Sub-Sector]],Table2[Rate of Change - Zone],"Positive")/Table3[[#This Row],[Count]]</f>
        <v>0.53846153846153844</v>
      </c>
      <c r="V38" s="2">
        <f>COUNTIFS(Table2[Sub-Sector],Table3[[#This Row],[Sub-Sector]],Table2[Sharpe Ratio],"&gt;=0.10")/Table3[[#This Row],[Count]]</f>
        <v>0.42307692307692307</v>
      </c>
      <c r="W3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312</v>
      </c>
      <c r="X38">
        <f>_xlfn.RANK.AVG(Table3[[#This Row],[Score]],Table3[Score],1)</f>
        <v>26</v>
      </c>
      <c r="Y3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190</v>
      </c>
      <c r="Z38">
        <f>_xlfn.RANK.AVG(Table3[[#This Row],[Score 2 ]],Table3[[Score 2 ]],1)</f>
        <v>37</v>
      </c>
    </row>
    <row r="39" spans="1:26" x14ac:dyDescent="0.3">
      <c r="A39" t="s">
        <v>95</v>
      </c>
      <c r="B39">
        <f>COUNTIFS(Table2[Sub-Sector],Table3[[#This Row],[Sub-Sector]])</f>
        <v>3</v>
      </c>
      <c r="C39" s="2">
        <f>COUNTIFS(Table2[Sub-Sector],Table3[[#This Row],[Sub-Sector]],Table2[Uptrend],"Uptrend")/Table3[[#This Row],[Count]]</f>
        <v>0.66666666666666663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</v>
      </c>
      <c r="F39" s="2">
        <f>COUNTIFS(Table2[Sub-Sector],Table3[[#This Row],[Sub-Sector]],Table2[6M Return vs Nifty],"&gt;=10")/Table3[[#This Row],[Count]]</f>
        <v>0.33333333333333331</v>
      </c>
      <c r="G39" s="2">
        <f>COUNTIFS(Table2[Sub-Sector],Table3[[#This Row],[Sub-Sector]],Table2[1Y Return vs Nifty],"&gt;=10")/Table3[[#This Row],[Count]]</f>
        <v>1</v>
      </c>
      <c r="H39" s="2">
        <f>COUNTIFS(Table2[Sub-Sector],Table3[[#This Row],[Sub-Sector]],Table2[RSI Exponential â€“ 14D],"&gt;=50")/Table3[[#This Row],[Count]]</f>
        <v>0.66666666666666663</v>
      </c>
      <c r="I39" s="2">
        <f>COUNTIFS(Table2[Sub-Sector],Table3[[#This Row],[Sub-Sector]],Table2[Relative Volume],"&gt;=1")/Table3[[#This Row],[Count]]</f>
        <v>0.33333333333333331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1</v>
      </c>
      <c r="N39" s="2">
        <f>COUNTIFS(Table2[Sub-Sector],Table3[[#This Row],[Sub-Sector]],Table2[% Away From Current Month Low],"&gt;=0.05")/Table3[[#This Row],[Count]]</f>
        <v>0.66666666666666663</v>
      </c>
      <c r="O39" s="2">
        <f>COUNTIFS(Table2[Sub-Sector],Table3[[#This Row],[Sub-Sector]],Table2[% Away From Current Month High],"&lt;=0.05")/Table3[[#This Row],[Count]]</f>
        <v>0.66666666666666663</v>
      </c>
      <c r="P39" s="2">
        <f>COUNTIFS(Table2[Sub-Sector],Table3[[#This Row],[Sub-Sector]],Table2[% Away From 52W High],"&lt;=10")/Table3[[#This Row],[Count]]</f>
        <v>0.33333333333333331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0.66666666666666663</v>
      </c>
      <c r="S39" s="2">
        <f>COUNTIFS(Table2[Sub-Sector],Table3[[#This Row],[Sub-Sector]],Table2[% Price above 50 EMA],"&gt;=0")/Table3[[#This Row],[Count]]</f>
        <v>0.66666666666666663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0.66666666666666663</v>
      </c>
      <c r="V39" s="2">
        <f>COUNTIFS(Table2[Sub-Sector],Table3[[#This Row],[Sub-Sector]],Table2[Sharpe Ratio],"&gt;=0.10")/Table3[[#This Row],[Count]]</f>
        <v>0</v>
      </c>
      <c r="W3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421.5</v>
      </c>
      <c r="X39">
        <f>_xlfn.RANK.AVG(Table3[[#This Row],[Score]],Table3[Score],1)</f>
        <v>61</v>
      </c>
      <c r="Y3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194.5</v>
      </c>
      <c r="Z39">
        <f>_xlfn.RANK.AVG(Table3[[#This Row],[Score 2 ]],Table3[[Score 2 ]],1)</f>
        <v>38</v>
      </c>
    </row>
    <row r="40" spans="1:26" x14ac:dyDescent="0.3">
      <c r="A40" t="s">
        <v>501</v>
      </c>
      <c r="B40">
        <f>COUNTIFS(Table2[Sub-Sector],Table3[[#This Row],[Sub-Sector]])</f>
        <v>4</v>
      </c>
      <c r="C40" s="2">
        <f>COUNTIFS(Table2[Sub-Sector],Table3[[#This Row],[Sub-Sector]],Table2[Uptrend],"Uptrend")/Table3[[#This Row],[Count]]</f>
        <v>0.75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0.5</v>
      </c>
      <c r="F40" s="2">
        <f>COUNTIFS(Table2[Sub-Sector],Table3[[#This Row],[Sub-Sector]],Table2[6M Return vs Nifty],"&gt;=10")/Table3[[#This Row],[Count]]</f>
        <v>0.5</v>
      </c>
      <c r="G40" s="2">
        <f>COUNTIFS(Table2[Sub-Sector],Table3[[#This Row],[Sub-Sector]],Table2[1Y Return vs Nifty],"&gt;=10")/Table3[[#This Row],[Count]]</f>
        <v>0.5</v>
      </c>
      <c r="H40" s="2">
        <f>COUNTIFS(Table2[Sub-Sector],Table3[[#This Row],[Sub-Sector]],Table2[RSI Exponential â€“ 14D],"&gt;=50")/Table3[[#This Row],[Count]]</f>
        <v>0.75</v>
      </c>
      <c r="I40" s="2">
        <f>COUNTIFS(Table2[Sub-Sector],Table3[[#This Row],[Sub-Sector]],Table2[Relative Volume],"&gt;=1")/Table3[[#This Row],[Count]]</f>
        <v>0.25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0.75</v>
      </c>
      <c r="L40" s="2">
        <f>COUNTIFS(Table2[Sub-Sector],Table3[[#This Row],[Sub-Sector]],Table2[% Away From Current Week Low],"&gt;=0.05")/Table3[[#This Row],[Count]]</f>
        <v>0.5</v>
      </c>
      <c r="M40" s="2">
        <f>COUNTIFS(Table2[Sub-Sector],Table3[[#This Row],[Sub-Sector]],Table2[% Away From Current Week High],"&lt;=0.05")/Table3[[#This Row],[Count]]</f>
        <v>0.75</v>
      </c>
      <c r="N40" s="2">
        <f>COUNTIFS(Table2[Sub-Sector],Table3[[#This Row],[Sub-Sector]],Table2[% Away From Current Month Low],"&gt;=0.05")/Table3[[#This Row],[Count]]</f>
        <v>1</v>
      </c>
      <c r="O40" s="2">
        <f>COUNTIFS(Table2[Sub-Sector],Table3[[#This Row],[Sub-Sector]],Table2[% Away From Current Month High],"&lt;=0.05")/Table3[[#This Row],[Count]]</f>
        <v>0.25</v>
      </c>
      <c r="P40" s="2">
        <f>COUNTIFS(Table2[Sub-Sector],Table3[[#This Row],[Sub-Sector]],Table2[% Away From 52W High],"&lt;=10")/Table3[[#This Row],[Count]]</f>
        <v>0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1</v>
      </c>
      <c r="S40" s="2">
        <f>COUNTIFS(Table2[Sub-Sector],Table3[[#This Row],[Sub-Sector]],Table2[% Price above 50 EMA],"&gt;=0")/Table3[[#This Row],[Count]]</f>
        <v>0.75</v>
      </c>
      <c r="T40" s="2">
        <f>COUNTIFS(Table2[Sub-Sector],Table3[[#This Row],[Sub-Sector]],Table2[% Price above 200 EMA],"&gt;=0")/Table3[[#This Row],[Count]]</f>
        <v>0.75</v>
      </c>
      <c r="U40" s="2">
        <f>COUNTIFS(Table2[Sub-Sector],Table3[[#This Row],[Sub-Sector]],Table2[Rate of Change - Zone],"Positive")/Table3[[#This Row],[Count]]</f>
        <v>1</v>
      </c>
      <c r="V40" s="2">
        <f>COUNTIFS(Table2[Sub-Sector],Table3[[#This Row],[Sub-Sector]],Table2[Sharpe Ratio],"&gt;=0.10")/Table3[[#This Row],[Count]]</f>
        <v>0.5</v>
      </c>
      <c r="W4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336.5</v>
      </c>
      <c r="X40">
        <f>_xlfn.RANK.AVG(Table3[[#This Row],[Score]],Table3[Score],1)</f>
        <v>38</v>
      </c>
      <c r="Y4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197</v>
      </c>
      <c r="Z40">
        <f>_xlfn.RANK.AVG(Table3[[#This Row],[Score 2 ]],Table3[[Score 2 ]],1)</f>
        <v>39</v>
      </c>
    </row>
    <row r="41" spans="1:26" x14ac:dyDescent="0.3">
      <c r="A41" t="s">
        <v>1153</v>
      </c>
      <c r="B41">
        <f>COUNTIFS(Table2[Sub-Sector],Table3[[#This Row],[Sub-Sector]])</f>
        <v>3</v>
      </c>
      <c r="C41" s="2">
        <f>COUNTIFS(Table2[Sub-Sector],Table3[[#This Row],[Sub-Sector]],Table2[Uptrend],"Uptrend")/Table3[[#This Row],[Count]]</f>
        <v>0.66666666666666663</v>
      </c>
      <c r="D41" s="2">
        <f>COUNTIFS(Table2[Sub-Sector],Table3[[#This Row],[Sub-Sector]],Table2[1W Return vs Nifty],"&gt;=5")/Table3[[#This Row],[Count]]</f>
        <v>0.33333333333333331</v>
      </c>
      <c r="E41" s="2">
        <f>COUNTIFS(Table2[Sub-Sector],Table3[[#This Row],[Sub-Sector]],Table2[1M Return vs Nifty],"&gt;=5")/Table3[[#This Row],[Count]]</f>
        <v>0.33333333333333331</v>
      </c>
      <c r="F41" s="2">
        <f>COUNTIFS(Table2[Sub-Sector],Table3[[#This Row],[Sub-Sector]],Table2[6M Return vs Nifty],"&gt;=10")/Table3[[#This Row],[Count]]</f>
        <v>0.66666666666666663</v>
      </c>
      <c r="G41" s="2">
        <f>COUNTIFS(Table2[Sub-Sector],Table3[[#This Row],[Sub-Sector]],Table2[1Y Return vs Nifty],"&gt;=10")/Table3[[#This Row],[Count]]</f>
        <v>0.66666666666666663</v>
      </c>
      <c r="H41" s="2">
        <f>COUNTIFS(Table2[Sub-Sector],Table3[[#This Row],[Sub-Sector]],Table2[RSI Exponential â€“ 14D],"&gt;=50")/Table3[[#This Row],[Count]]</f>
        <v>0.66666666666666663</v>
      </c>
      <c r="I41" s="2">
        <f>COUNTIFS(Table2[Sub-Sector],Table3[[#This Row],[Sub-Sector]],Table2[Relative Volume],"&gt;=1")/Table3[[#This Row],[Count]]</f>
        <v>0.33333333333333331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0.33333333333333331</v>
      </c>
      <c r="M41" s="2">
        <f>COUNTIFS(Table2[Sub-Sector],Table3[[#This Row],[Sub-Sector]],Table2[% Away From Current Week High],"&lt;=0.05")/Table3[[#This Row],[Count]]</f>
        <v>0.66666666666666663</v>
      </c>
      <c r="N41" s="2">
        <f>COUNTIFS(Table2[Sub-Sector],Table3[[#This Row],[Sub-Sector]],Table2[% Away From Current Month Low],"&gt;=0.05")/Table3[[#This Row],[Count]]</f>
        <v>0.66666666666666663</v>
      </c>
      <c r="O41" s="2">
        <f>COUNTIFS(Table2[Sub-Sector],Table3[[#This Row],[Sub-Sector]],Table2[% Away From Current Month High],"&lt;=0.05")/Table3[[#This Row],[Count]]</f>
        <v>0</v>
      </c>
      <c r="P41" s="2">
        <f>COUNTIFS(Table2[Sub-Sector],Table3[[#This Row],[Sub-Sector]],Table2[% Away From 52W High],"&lt;=10")/Table3[[#This Row],[Count]]</f>
        <v>0.33333333333333331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0.66666666666666663</v>
      </c>
      <c r="S41" s="2">
        <f>COUNTIFS(Table2[Sub-Sector],Table3[[#This Row],[Sub-Sector]],Table2[% Price above 50 EMA],"&gt;=0")/Table3[[#This Row],[Count]]</f>
        <v>0.66666666666666663</v>
      </c>
      <c r="T41" s="2">
        <f>COUNTIFS(Table2[Sub-Sector],Table3[[#This Row],[Sub-Sector]],Table2[% Price above 200 EMA],"&gt;=0")/Table3[[#This Row],[Count]]</f>
        <v>0.66666666666666663</v>
      </c>
      <c r="U41" s="2">
        <f>COUNTIFS(Table2[Sub-Sector],Table3[[#This Row],[Sub-Sector]],Table2[Rate of Change - Zone],"Positive")/Table3[[#This Row],[Count]]</f>
        <v>0.33333333333333331</v>
      </c>
      <c r="V41" s="2">
        <f>COUNTIFS(Table2[Sub-Sector],Table3[[#This Row],[Sub-Sector]],Table2[Sharpe Ratio],"&gt;=0.10")/Table3[[#This Row],[Count]]</f>
        <v>0.33333333333333331</v>
      </c>
      <c r="W4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304.5</v>
      </c>
      <c r="X41">
        <f>_xlfn.RANK.AVG(Table3[[#This Row],[Score]],Table3[Score],1)</f>
        <v>24</v>
      </c>
      <c r="Y4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206.5</v>
      </c>
      <c r="Z41">
        <f>_xlfn.RANK.AVG(Table3[[#This Row],[Score 2 ]],Table3[[Score 2 ]],1)</f>
        <v>40</v>
      </c>
    </row>
    <row r="42" spans="1:26" x14ac:dyDescent="0.3">
      <c r="A42" t="s">
        <v>274</v>
      </c>
      <c r="B42">
        <f>COUNTIFS(Table2[Sub-Sector],Table3[[#This Row],[Sub-Sector]])</f>
        <v>14</v>
      </c>
      <c r="C42" s="2">
        <f>COUNTIFS(Table2[Sub-Sector],Table3[[#This Row],[Sub-Sector]],Table2[Uptrend],"Uptrend")/Table3[[#This Row],[Count]]</f>
        <v>0.9285714285714286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0.2857142857142857</v>
      </c>
      <c r="F42" s="2">
        <f>COUNTIFS(Table2[Sub-Sector],Table3[[#This Row],[Sub-Sector]],Table2[6M Return vs Nifty],"&gt;=10")/Table3[[#This Row],[Count]]</f>
        <v>0.5</v>
      </c>
      <c r="G42" s="2">
        <f>COUNTIFS(Table2[Sub-Sector],Table3[[#This Row],[Sub-Sector]],Table2[1Y Return vs Nifty],"&gt;=10")/Table3[[#This Row],[Count]]</f>
        <v>0.42857142857142855</v>
      </c>
      <c r="H42" s="2">
        <f>COUNTIFS(Table2[Sub-Sector],Table3[[#This Row],[Sub-Sector]],Table2[RSI Exponential â€“ 14D],"&gt;=50")/Table3[[#This Row],[Count]]</f>
        <v>0.6428571428571429</v>
      </c>
      <c r="I42" s="2">
        <f>COUNTIFS(Table2[Sub-Sector],Table3[[#This Row],[Sub-Sector]],Table2[Relative Volume],"&gt;=1")/Table3[[#This Row],[Count]]</f>
        <v>0.5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0.9285714285714286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0.7142857142857143</v>
      </c>
      <c r="N42" s="2">
        <f>COUNTIFS(Table2[Sub-Sector],Table3[[#This Row],[Sub-Sector]],Table2[% Away From Current Month Low],"&gt;=0.05")/Table3[[#This Row],[Count]]</f>
        <v>0.5714285714285714</v>
      </c>
      <c r="O42" s="2">
        <f>COUNTIFS(Table2[Sub-Sector],Table3[[#This Row],[Sub-Sector]],Table2[% Away From Current Month High],"&lt;=0.05")/Table3[[#This Row],[Count]]</f>
        <v>0.35714285714285715</v>
      </c>
      <c r="P42" s="2">
        <f>COUNTIFS(Table2[Sub-Sector],Table3[[#This Row],[Sub-Sector]],Table2[% Away From 52W High],"&lt;=10")/Table3[[#This Row],[Count]]</f>
        <v>0.5714285714285714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0.7142857142857143</v>
      </c>
      <c r="S42" s="2">
        <f>COUNTIFS(Table2[Sub-Sector],Table3[[#This Row],[Sub-Sector]],Table2[% Price above 50 EMA],"&gt;=0")/Table3[[#This Row],[Count]]</f>
        <v>0.8571428571428571</v>
      </c>
      <c r="T42" s="2">
        <f>COUNTIFS(Table2[Sub-Sector],Table3[[#This Row],[Sub-Sector]],Table2[% Price above 200 EMA],"&gt;=0")/Table3[[#This Row],[Count]]</f>
        <v>0.9285714285714286</v>
      </c>
      <c r="U42" s="2">
        <f>COUNTIFS(Table2[Sub-Sector],Table3[[#This Row],[Sub-Sector]],Table2[Rate of Change - Zone],"Positive")/Table3[[#This Row],[Count]]</f>
        <v>0.6428571428571429</v>
      </c>
      <c r="V42" s="2">
        <f>COUNTIFS(Table2[Sub-Sector],Table3[[#This Row],[Sub-Sector]],Table2[Sharpe Ratio],"&gt;=0.10")/Table3[[#This Row],[Count]]</f>
        <v>0.21428571428571427</v>
      </c>
      <c r="W4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351.5</v>
      </c>
      <c r="X42">
        <f>_xlfn.RANK.AVG(Table3[[#This Row],[Score]],Table3[Score],1)</f>
        <v>44</v>
      </c>
      <c r="Y4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207.5</v>
      </c>
      <c r="Z42">
        <f>_xlfn.RANK.AVG(Table3[[#This Row],[Score 2 ]],Table3[[Score 2 ]],1)</f>
        <v>41</v>
      </c>
    </row>
    <row r="43" spans="1:26" x14ac:dyDescent="0.3">
      <c r="A43" t="s">
        <v>1013</v>
      </c>
      <c r="B43">
        <f>COUNTIFS(Table2[Sub-Sector],Table3[[#This Row],[Sub-Sector]])</f>
        <v>2</v>
      </c>
      <c r="C43" s="2">
        <f>COUNTIFS(Table2[Sub-Sector],Table3[[#This Row],[Sub-Sector]],Table2[Uptrend],"Uptrend")/Table3[[#This Row],[Count]]</f>
        <v>0.5</v>
      </c>
      <c r="D43" s="2">
        <f>COUNTIFS(Table2[Sub-Sector],Table3[[#This Row],[Sub-Sector]],Table2[1W Return vs Nifty],"&gt;=5")/Table3[[#This Row],[Count]]</f>
        <v>0.5</v>
      </c>
      <c r="E43" s="2">
        <f>COUNTIFS(Table2[Sub-Sector],Table3[[#This Row],[Sub-Sector]],Table2[1M Return vs Nifty],"&gt;=5")/Table3[[#This Row],[Count]]</f>
        <v>0.5</v>
      </c>
      <c r="F43" s="2">
        <f>COUNTIFS(Table2[Sub-Sector],Table3[[#This Row],[Sub-Sector]],Table2[6M Return vs Nifty],"&gt;=10")/Table3[[#This Row],[Count]]</f>
        <v>0.5</v>
      </c>
      <c r="G43" s="2">
        <f>COUNTIFS(Table2[Sub-Sector],Table3[[#This Row],[Sub-Sector]],Table2[1Y Return vs Nifty],"&gt;=10")/Table3[[#This Row],[Count]]</f>
        <v>0.5</v>
      </c>
      <c r="H43" s="2">
        <f>COUNTIFS(Table2[Sub-Sector],Table3[[#This Row],[Sub-Sector]],Table2[RSI Exponential â€“ 14D],"&gt;=50")/Table3[[#This Row],[Count]]</f>
        <v>0.5</v>
      </c>
      <c r="I43" s="2">
        <f>COUNTIFS(Table2[Sub-Sector],Table3[[#This Row],[Sub-Sector]],Table2[Relative Volume],"&gt;=1")/Table3[[#This Row],[Count]]</f>
        <v>0.5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0.5</v>
      </c>
      <c r="L43" s="2">
        <f>COUNTIFS(Table2[Sub-Sector],Table3[[#This Row],[Sub-Sector]],Table2[% Away From Current Week Low],"&gt;=0.05")/Table3[[#This Row],[Count]]</f>
        <v>0.5</v>
      </c>
      <c r="M43" s="2">
        <f>COUNTIFS(Table2[Sub-Sector],Table3[[#This Row],[Sub-Sector]],Table2[% Away From Current Week High],"&lt;=0.05")/Table3[[#This Row],[Count]]</f>
        <v>0.5</v>
      </c>
      <c r="N43" s="2">
        <f>COUNTIFS(Table2[Sub-Sector],Table3[[#This Row],[Sub-Sector]],Table2[% Away From Current Month Low],"&gt;=0.05")/Table3[[#This Row],[Count]]</f>
        <v>0.5</v>
      </c>
      <c r="O43" s="2">
        <f>COUNTIFS(Table2[Sub-Sector],Table3[[#This Row],[Sub-Sector]],Table2[% Away From Current Month High],"&lt;=0.05")/Table3[[#This Row],[Count]]</f>
        <v>0</v>
      </c>
      <c r="P43" s="2">
        <f>COUNTIFS(Table2[Sub-Sector],Table3[[#This Row],[Sub-Sector]],Table2[% Away From 52W High],"&lt;=10")/Table3[[#This Row],[Count]]</f>
        <v>0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0.5</v>
      </c>
      <c r="S43" s="2">
        <f>COUNTIFS(Table2[Sub-Sector],Table3[[#This Row],[Sub-Sector]],Table2[% Price above 50 EMA],"&gt;=0")/Table3[[#This Row],[Count]]</f>
        <v>0.5</v>
      </c>
      <c r="T43" s="2">
        <f>COUNTIFS(Table2[Sub-Sector],Table3[[#This Row],[Sub-Sector]],Table2[% Price above 200 EMA],"&gt;=0")/Table3[[#This Row],[Count]]</f>
        <v>0.5</v>
      </c>
      <c r="U43" s="2">
        <f>COUNTIFS(Table2[Sub-Sector],Table3[[#This Row],[Sub-Sector]],Table2[Rate of Change - Zone],"Positive")/Table3[[#This Row],[Count]]</f>
        <v>0.5</v>
      </c>
      <c r="V43" s="2">
        <f>COUNTIFS(Table2[Sub-Sector],Table3[[#This Row],[Sub-Sector]],Table2[Sharpe Ratio],"&gt;=0.10")/Table3[[#This Row],[Count]]</f>
        <v>0</v>
      </c>
      <c r="W4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307.5</v>
      </c>
      <c r="X43">
        <f>_xlfn.RANK.AVG(Table3[[#This Row],[Score]],Table3[Score],1)</f>
        <v>25</v>
      </c>
      <c r="Y4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210</v>
      </c>
      <c r="Z43">
        <f>_xlfn.RANK.AVG(Table3[[#This Row],[Score 2 ]],Table3[[Score 2 ]],1)</f>
        <v>43</v>
      </c>
    </row>
    <row r="44" spans="1:26" x14ac:dyDescent="0.3">
      <c r="A44" t="s">
        <v>1581</v>
      </c>
      <c r="B44">
        <f>COUNTIFS(Table2[Sub-Sector],Table3[[#This Row],[Sub-Sector]])</f>
        <v>2</v>
      </c>
      <c r="C44" s="2">
        <f>COUNTIFS(Table2[Sub-Sector],Table3[[#This Row],[Sub-Sector]],Table2[Uptrend],"Uptrend")/Table3[[#This Row],[Count]]</f>
        <v>0.5</v>
      </c>
      <c r="D44" s="2">
        <f>COUNTIFS(Table2[Sub-Sector],Table3[[#This Row],[Sub-Sector]],Table2[1W Return vs Nifty],"&gt;=5")/Table3[[#This Row],[Count]]</f>
        <v>0.5</v>
      </c>
      <c r="E44" s="2">
        <f>COUNTIFS(Table2[Sub-Sector],Table3[[#This Row],[Sub-Sector]],Table2[1M Return vs Nifty],"&gt;=5")/Table3[[#This Row],[Count]]</f>
        <v>0</v>
      </c>
      <c r="F44" s="2">
        <f>COUNTIFS(Table2[Sub-Sector],Table3[[#This Row],[Sub-Sector]],Table2[6M Return vs Nifty],"&gt;=10")/Table3[[#This Row],[Count]]</f>
        <v>0.5</v>
      </c>
      <c r="G44" s="2">
        <f>COUNTIFS(Table2[Sub-Sector],Table3[[#This Row],[Sub-Sector]],Table2[1Y Return vs Nifty],"&gt;=10")/Table3[[#This Row],[Count]]</f>
        <v>0.5</v>
      </c>
      <c r="H44" s="2">
        <f>COUNTIFS(Table2[Sub-Sector],Table3[[#This Row],[Sub-Sector]],Table2[RSI Exponential â€“ 14D],"&gt;=50")/Table3[[#This Row],[Count]]</f>
        <v>0.5</v>
      </c>
      <c r="I44" s="2">
        <f>COUNTIFS(Table2[Sub-Sector],Table3[[#This Row],[Sub-Sector]],Table2[Relative Volume],"&gt;=1")/Table3[[#This Row],[Count]]</f>
        <v>0.5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0.5</v>
      </c>
      <c r="M44" s="2">
        <f>COUNTIFS(Table2[Sub-Sector],Table3[[#This Row],[Sub-Sector]],Table2[% Away From Current Week High],"&lt;=0.05")/Table3[[#This Row],[Count]]</f>
        <v>0.5</v>
      </c>
      <c r="N44" s="2">
        <f>COUNTIFS(Table2[Sub-Sector],Table3[[#This Row],[Sub-Sector]],Table2[% Away From Current Month Low],"&gt;=0.05")/Table3[[#This Row],[Count]]</f>
        <v>0.5</v>
      </c>
      <c r="O44" s="2">
        <f>COUNTIFS(Table2[Sub-Sector],Table3[[#This Row],[Sub-Sector]],Table2[% Away From Current Month High],"&lt;=0.05")/Table3[[#This Row],[Count]]</f>
        <v>0</v>
      </c>
      <c r="P44" s="2">
        <f>COUNTIFS(Table2[Sub-Sector],Table3[[#This Row],[Sub-Sector]],Table2[% Away From 52W High],"&lt;=10")/Table3[[#This Row],[Count]]</f>
        <v>0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0.5</v>
      </c>
      <c r="S44" s="2">
        <f>COUNTIFS(Table2[Sub-Sector],Table3[[#This Row],[Sub-Sector]],Table2[% Price above 50 EMA],"&gt;=0")/Table3[[#This Row],[Count]]</f>
        <v>0.5</v>
      </c>
      <c r="T44" s="2">
        <f>COUNTIFS(Table2[Sub-Sector],Table3[[#This Row],[Sub-Sector]],Table2[% Price above 200 EMA],"&gt;=0")/Table3[[#This Row],[Count]]</f>
        <v>0.5</v>
      </c>
      <c r="U44" s="2">
        <f>COUNTIFS(Table2[Sub-Sector],Table3[[#This Row],[Sub-Sector]],Table2[Rate of Change - Zone],"Positive")/Table3[[#This Row],[Count]]</f>
        <v>0.5</v>
      </c>
      <c r="V44" s="2">
        <f>COUNTIFS(Table2[Sub-Sector],Table3[[#This Row],[Sub-Sector]],Table2[Sharpe Ratio],"&gt;=0.10")/Table3[[#This Row],[Count]]</f>
        <v>0.5</v>
      </c>
      <c r="W4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384</v>
      </c>
      <c r="X44">
        <f>_xlfn.RANK.AVG(Table3[[#This Row],[Score]],Table3[Score],1)</f>
        <v>47</v>
      </c>
      <c r="Y4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210</v>
      </c>
      <c r="Z44">
        <f>_xlfn.RANK.AVG(Table3[[#This Row],[Score 2 ]],Table3[[Score 2 ]],1)</f>
        <v>43</v>
      </c>
    </row>
    <row r="45" spans="1:26" x14ac:dyDescent="0.3">
      <c r="A45" t="s">
        <v>204</v>
      </c>
      <c r="B45">
        <f>COUNTIFS(Table2[Sub-Sector],Table3[[#This Row],[Sub-Sector]])</f>
        <v>2</v>
      </c>
      <c r="C45" s="2">
        <f>COUNTIFS(Table2[Sub-Sector],Table3[[#This Row],[Sub-Sector]],Table2[Uptrend],"Uptrend")/Table3[[#This Row],[Count]]</f>
        <v>1</v>
      </c>
      <c r="D45" s="2">
        <f>COUNTIFS(Table2[Sub-Sector],Table3[[#This Row],[Sub-Sector]],Table2[1W Return vs Nifty],"&gt;=5")/Table3[[#This Row],[Count]]</f>
        <v>0</v>
      </c>
      <c r="E45" s="2">
        <f>COUNTIFS(Table2[Sub-Sector],Table3[[#This Row],[Sub-Sector]],Table2[1M Return vs Nifty],"&gt;=5")/Table3[[#This Row],[Count]]</f>
        <v>0</v>
      </c>
      <c r="F45" s="2">
        <f>COUNTIFS(Table2[Sub-Sector],Table3[[#This Row],[Sub-Sector]],Table2[6M Return vs Nifty],"&gt;=10")/Table3[[#This Row],[Count]]</f>
        <v>0.5</v>
      </c>
      <c r="G45" s="2">
        <f>COUNTIFS(Table2[Sub-Sector],Table3[[#This Row],[Sub-Sector]],Table2[1Y Return vs Nifty],"&gt;=10")/Table3[[#This Row],[Count]]</f>
        <v>0.5</v>
      </c>
      <c r="H45" s="2">
        <f>COUNTIFS(Table2[Sub-Sector],Table3[[#This Row],[Sub-Sector]],Table2[RSI Exponential â€“ 14D],"&gt;=50")/Table3[[#This Row],[Count]]</f>
        <v>0.5</v>
      </c>
      <c r="I45" s="2">
        <f>COUNTIFS(Table2[Sub-Sector],Table3[[#This Row],[Sub-Sector]],Table2[Relative Volume],"&gt;=1")/Table3[[#This Row],[Count]]</f>
        <v>0.5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0.5</v>
      </c>
      <c r="O45" s="2">
        <f>COUNTIFS(Table2[Sub-Sector],Table3[[#This Row],[Sub-Sector]],Table2[% Away From Current Month High],"&lt;=0.05")/Table3[[#This Row],[Count]]</f>
        <v>0.5</v>
      </c>
      <c r="P45" s="2">
        <f>COUNTIFS(Table2[Sub-Sector],Table3[[#This Row],[Sub-Sector]],Table2[% Away From 52W High],"&lt;=10")/Table3[[#This Row],[Count]]</f>
        <v>1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0.5</v>
      </c>
      <c r="S45" s="2">
        <f>COUNTIFS(Table2[Sub-Sector],Table3[[#This Row],[Sub-Sector]],Table2[% Price above 50 EMA],"&gt;=0")/Table3[[#This Row],[Count]]</f>
        <v>0.5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0.5</v>
      </c>
      <c r="V45" s="2">
        <f>COUNTIFS(Table2[Sub-Sector],Table3[[#This Row],[Sub-Sector]],Table2[Sharpe Ratio],"&gt;=0.10")/Table3[[#This Row],[Count]]</f>
        <v>0</v>
      </c>
      <c r="W4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392</v>
      </c>
      <c r="X45">
        <f>_xlfn.RANK.AVG(Table3[[#This Row],[Score]],Table3[Score],1)</f>
        <v>49</v>
      </c>
      <c r="Y4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210</v>
      </c>
      <c r="Z45">
        <f>_xlfn.RANK.AVG(Table3[[#This Row],[Score 2 ]],Table3[[Score 2 ]],1)</f>
        <v>43</v>
      </c>
    </row>
    <row r="46" spans="1:26" x14ac:dyDescent="0.3">
      <c r="A46" t="s">
        <v>89</v>
      </c>
      <c r="B46">
        <f>COUNTIFS(Table2[Sub-Sector],Table3[[#This Row],[Sub-Sector]])</f>
        <v>5</v>
      </c>
      <c r="C46" s="2">
        <f>COUNTIFS(Table2[Sub-Sector],Table3[[#This Row],[Sub-Sector]],Table2[Uptrend],"Uptrend")/Table3[[#This Row],[Count]]</f>
        <v>0.8</v>
      </c>
      <c r="D46" s="2">
        <f>COUNTIFS(Table2[Sub-Sector],Table3[[#This Row],[Sub-Sector]],Table2[1W Return vs Nifty],"&gt;=5")/Table3[[#This Row],[Count]]</f>
        <v>0.4</v>
      </c>
      <c r="E46" s="2">
        <f>COUNTIFS(Table2[Sub-Sector],Table3[[#This Row],[Sub-Sector]],Table2[1M Return vs Nifty],"&gt;=5")/Table3[[#This Row],[Count]]</f>
        <v>0.6</v>
      </c>
      <c r="F46" s="2">
        <f>COUNTIFS(Table2[Sub-Sector],Table3[[#This Row],[Sub-Sector]],Table2[6M Return vs Nifty],"&gt;=10")/Table3[[#This Row],[Count]]</f>
        <v>0.4</v>
      </c>
      <c r="G46" s="2">
        <f>COUNTIFS(Table2[Sub-Sector],Table3[[#This Row],[Sub-Sector]],Table2[1Y Return vs Nifty],"&gt;=10")/Table3[[#This Row],[Count]]</f>
        <v>0.6</v>
      </c>
      <c r="H46" s="2">
        <f>COUNTIFS(Table2[Sub-Sector],Table3[[#This Row],[Sub-Sector]],Table2[RSI Exponential â€“ 14D],"&gt;=50")/Table3[[#This Row],[Count]]</f>
        <v>0.8</v>
      </c>
      <c r="I46" s="2">
        <f>COUNTIFS(Table2[Sub-Sector],Table3[[#This Row],[Sub-Sector]],Table2[Relative Volume],"&gt;=1")/Table3[[#This Row],[Count]]</f>
        <v>0.4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0.8</v>
      </c>
      <c r="L46" s="2">
        <f>COUNTIFS(Table2[Sub-Sector],Table3[[#This Row],[Sub-Sector]],Table2[% Away From Current Week Low],"&gt;=0.05")/Table3[[#This Row],[Count]]</f>
        <v>0.2</v>
      </c>
      <c r="M46" s="2">
        <f>COUNTIFS(Table2[Sub-Sector],Table3[[#This Row],[Sub-Sector]],Table2[% Away From Current Week High],"&lt;=0.05")/Table3[[#This Row],[Count]]</f>
        <v>0.6</v>
      </c>
      <c r="N46" s="2">
        <f>COUNTIFS(Table2[Sub-Sector],Table3[[#This Row],[Sub-Sector]],Table2[% Away From Current Month Low],"&gt;=0.05")/Table3[[#This Row],[Count]]</f>
        <v>0.6</v>
      </c>
      <c r="O46" s="2">
        <f>COUNTIFS(Table2[Sub-Sector],Table3[[#This Row],[Sub-Sector]],Table2[% Away From Current Month High],"&lt;=0.05")/Table3[[#This Row],[Count]]</f>
        <v>0.4</v>
      </c>
      <c r="P46" s="2">
        <f>COUNTIFS(Table2[Sub-Sector],Table3[[#This Row],[Sub-Sector]],Table2[% Away From 52W High],"&lt;=10")/Table3[[#This Row],[Count]]</f>
        <v>0.8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0.8</v>
      </c>
      <c r="S46" s="2">
        <f>COUNTIFS(Table2[Sub-Sector],Table3[[#This Row],[Sub-Sector]],Table2[% Price above 50 EMA],"&gt;=0")/Table3[[#This Row],[Count]]</f>
        <v>0.8</v>
      </c>
      <c r="T46" s="2">
        <f>COUNTIFS(Table2[Sub-Sector],Table3[[#This Row],[Sub-Sector]],Table2[% Price above 200 EMA],"&gt;=0")/Table3[[#This Row],[Count]]</f>
        <v>0.8</v>
      </c>
      <c r="U46" s="2">
        <f>COUNTIFS(Table2[Sub-Sector],Table3[[#This Row],[Sub-Sector]],Table2[Rate of Change - Zone],"Positive")/Table3[[#This Row],[Count]]</f>
        <v>0.6</v>
      </c>
      <c r="V46" s="2">
        <f>COUNTIFS(Table2[Sub-Sector],Table3[[#This Row],[Sub-Sector]],Table2[Sharpe Ratio],"&gt;=0.10")/Table3[[#This Row],[Count]]</f>
        <v>0.4</v>
      </c>
      <c r="W4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270</v>
      </c>
      <c r="X46">
        <f>_xlfn.RANK.AVG(Table3[[#This Row],[Score]],Table3[Score],1)</f>
        <v>15.5</v>
      </c>
      <c r="Y4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214.5</v>
      </c>
      <c r="Z46">
        <f>_xlfn.RANK.AVG(Table3[[#This Row],[Score 2 ]],Table3[[Score 2 ]],1)</f>
        <v>45</v>
      </c>
    </row>
    <row r="47" spans="1:26" x14ac:dyDescent="0.3">
      <c r="A47" t="s">
        <v>263</v>
      </c>
      <c r="B47">
        <f>COUNTIFS(Table2[Sub-Sector],Table3[[#This Row],[Sub-Sector]])</f>
        <v>21</v>
      </c>
      <c r="C47" s="2">
        <f>COUNTIFS(Table2[Sub-Sector],Table3[[#This Row],[Sub-Sector]],Table2[Uptrend],"Uptrend")/Table3[[#This Row],[Count]]</f>
        <v>0.90476190476190477</v>
      </c>
      <c r="D47" s="2">
        <f>COUNTIFS(Table2[Sub-Sector],Table3[[#This Row],[Sub-Sector]],Table2[1W Return vs Nifty],"&gt;=5")/Table3[[#This Row],[Count]]</f>
        <v>9.5238095238095233E-2</v>
      </c>
      <c r="E47" s="2">
        <f>COUNTIFS(Table2[Sub-Sector],Table3[[#This Row],[Sub-Sector]],Table2[1M Return vs Nifty],"&gt;=5")/Table3[[#This Row],[Count]]</f>
        <v>0.14285714285714285</v>
      </c>
      <c r="F47" s="2">
        <f>COUNTIFS(Table2[Sub-Sector],Table3[[#This Row],[Sub-Sector]],Table2[6M Return vs Nifty],"&gt;=10")/Table3[[#This Row],[Count]]</f>
        <v>0.76190476190476186</v>
      </c>
      <c r="G47" s="2">
        <f>COUNTIFS(Table2[Sub-Sector],Table3[[#This Row],[Sub-Sector]],Table2[1Y Return vs Nifty],"&gt;=10")/Table3[[#This Row],[Count]]</f>
        <v>0.5714285714285714</v>
      </c>
      <c r="H47" s="2">
        <f>COUNTIFS(Table2[Sub-Sector],Table3[[#This Row],[Sub-Sector]],Table2[RSI Exponential â€“ 14D],"&gt;=50")/Table3[[#This Row],[Count]]</f>
        <v>0.42857142857142855</v>
      </c>
      <c r="I47" s="2">
        <f>COUNTIFS(Table2[Sub-Sector],Table3[[#This Row],[Sub-Sector]],Table2[Relative Volume],"&gt;=1")/Table3[[#This Row],[Count]]</f>
        <v>0.2857142857142857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0.95238095238095233</v>
      </c>
      <c r="L47" s="2">
        <f>COUNTIFS(Table2[Sub-Sector],Table3[[#This Row],[Sub-Sector]],Table2[% Away From Current Week Low],"&gt;=0.05")/Table3[[#This Row],[Count]]</f>
        <v>0.23809523809523808</v>
      </c>
      <c r="M47" s="2">
        <f>COUNTIFS(Table2[Sub-Sector],Table3[[#This Row],[Sub-Sector]],Table2[% Away From Current Week High],"&lt;=0.05")/Table3[[#This Row],[Count]]</f>
        <v>0.76190476190476186</v>
      </c>
      <c r="N47" s="2">
        <f>COUNTIFS(Table2[Sub-Sector],Table3[[#This Row],[Sub-Sector]],Table2[% Away From Current Month Low],"&gt;=0.05")/Table3[[#This Row],[Count]]</f>
        <v>0.47619047619047616</v>
      </c>
      <c r="O47" s="2">
        <f>COUNTIFS(Table2[Sub-Sector],Table3[[#This Row],[Sub-Sector]],Table2[% Away From Current Month High],"&lt;=0.05")/Table3[[#This Row],[Count]]</f>
        <v>0.23809523809523808</v>
      </c>
      <c r="P47" s="2">
        <f>COUNTIFS(Table2[Sub-Sector],Table3[[#This Row],[Sub-Sector]],Table2[% Away From 52W High],"&lt;=10")/Table3[[#This Row],[Count]]</f>
        <v>0.2857142857142857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0.42857142857142855</v>
      </c>
      <c r="S47" s="2">
        <f>COUNTIFS(Table2[Sub-Sector],Table3[[#This Row],[Sub-Sector]],Table2[% Price above 50 EMA],"&gt;=0")/Table3[[#This Row],[Count]]</f>
        <v>0.7142857142857143</v>
      </c>
      <c r="T47" s="2">
        <f>COUNTIFS(Table2[Sub-Sector],Table3[[#This Row],[Sub-Sector]],Table2[% Price above 200 EMA],"&gt;=0")/Table3[[#This Row],[Count]]</f>
        <v>1</v>
      </c>
      <c r="U47" s="2">
        <f>COUNTIFS(Table2[Sub-Sector],Table3[[#This Row],[Sub-Sector]],Table2[Rate of Change - Zone],"Positive")/Table3[[#This Row],[Count]]</f>
        <v>0.38095238095238093</v>
      </c>
      <c r="V47" s="2">
        <f>COUNTIFS(Table2[Sub-Sector],Table3[[#This Row],[Sub-Sector]],Table2[Sharpe Ratio],"&gt;=0.10")/Table3[[#This Row],[Count]]</f>
        <v>0.23809523809523808</v>
      </c>
      <c r="W4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323</v>
      </c>
      <c r="X47">
        <f>_xlfn.RANK.AVG(Table3[[#This Row],[Score]],Table3[Score],1)</f>
        <v>32</v>
      </c>
      <c r="Y4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215</v>
      </c>
      <c r="Z47">
        <f>_xlfn.RANK.AVG(Table3[[#This Row],[Score 2 ]],Table3[[Score 2 ]],1)</f>
        <v>46</v>
      </c>
    </row>
    <row r="48" spans="1:26" x14ac:dyDescent="0.3">
      <c r="A48" t="s">
        <v>873</v>
      </c>
      <c r="B48">
        <f>COUNTIFS(Table2[Sub-Sector],Table3[[#This Row],[Sub-Sector]])</f>
        <v>3</v>
      </c>
      <c r="C48" s="2">
        <f>COUNTIFS(Table2[Sub-Sector],Table3[[#This Row],[Sub-Sector]],Table2[Uptrend],"Uptrend")/Table3[[#This Row],[Count]]</f>
        <v>1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</v>
      </c>
      <c r="F48" s="2">
        <f>COUNTIFS(Table2[Sub-Sector],Table3[[#This Row],[Sub-Sector]],Table2[6M Return vs Nifty],"&gt;=10")/Table3[[#This Row],[Count]]</f>
        <v>0.33333333333333331</v>
      </c>
      <c r="G48" s="2">
        <f>COUNTIFS(Table2[Sub-Sector],Table3[[#This Row],[Sub-Sector]],Table2[1Y Return vs Nifty],"&gt;=10")/Table3[[#This Row],[Count]]</f>
        <v>0.66666666666666663</v>
      </c>
      <c r="H48" s="2">
        <f>COUNTIFS(Table2[Sub-Sector],Table3[[#This Row],[Sub-Sector]],Table2[RSI Exponential â€“ 14D],"&gt;=50")/Table3[[#This Row],[Count]]</f>
        <v>0</v>
      </c>
      <c r="I48" s="2">
        <f>COUNTIFS(Table2[Sub-Sector],Table3[[#This Row],[Sub-Sector]],Table2[Relative Volume],"&gt;=1")/Table3[[#This Row],[Count]]</f>
        <v>0.66666666666666663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0.33333333333333331</v>
      </c>
      <c r="N48" s="2">
        <f>COUNTIFS(Table2[Sub-Sector],Table3[[#This Row],[Sub-Sector]],Table2[% Away From Current Month Low],"&gt;=0.05")/Table3[[#This Row],[Count]]</f>
        <v>0</v>
      </c>
      <c r="O48" s="2">
        <f>COUNTIFS(Table2[Sub-Sector],Table3[[#This Row],[Sub-Sector]],Table2[% Away From Current Month High],"&lt;=0.05")/Table3[[#This Row],[Count]]</f>
        <v>0</v>
      </c>
      <c r="P48" s="2">
        <f>COUNTIFS(Table2[Sub-Sector],Table3[[#This Row],[Sub-Sector]],Table2[% Away From 52W High],"&lt;=10")/Table3[[#This Row],[Count]]</f>
        <v>0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</v>
      </c>
      <c r="S48" s="2">
        <f>COUNTIFS(Table2[Sub-Sector],Table3[[#This Row],[Sub-Sector]],Table2[% Price above 50 EMA],"&gt;=0")/Table3[[#This Row],[Count]]</f>
        <v>0.33333333333333331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0.33333333333333331</v>
      </c>
      <c r="V48" s="2">
        <f>COUNTIFS(Table2[Sub-Sector],Table3[[#This Row],[Sub-Sector]],Table2[Sharpe Ratio],"&gt;=0.10")/Table3[[#This Row],[Count]]</f>
        <v>0</v>
      </c>
      <c r="W4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399</v>
      </c>
      <c r="X48">
        <f>_xlfn.RANK.AVG(Table3[[#This Row],[Score]],Table3[Score],1)</f>
        <v>51</v>
      </c>
      <c r="Y4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217</v>
      </c>
      <c r="Z48">
        <f>_xlfn.RANK.AVG(Table3[[#This Row],[Score 2 ]],Table3[[Score 2 ]],1)</f>
        <v>47</v>
      </c>
    </row>
    <row r="49" spans="1:26" x14ac:dyDescent="0.3">
      <c r="A49" t="s">
        <v>149</v>
      </c>
      <c r="B49">
        <f>COUNTIFS(Table2[Sub-Sector],Table3[[#This Row],[Sub-Sector]])</f>
        <v>3</v>
      </c>
      <c r="C49" s="2">
        <f>COUNTIFS(Table2[Sub-Sector],Table3[[#This Row],[Sub-Sector]],Table2[Uptrend],"Uptrend")/Table3[[#This Row],[Count]]</f>
        <v>0.66666666666666663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</v>
      </c>
      <c r="F49" s="2">
        <f>COUNTIFS(Table2[Sub-Sector],Table3[[#This Row],[Sub-Sector]],Table2[6M Return vs Nifty],"&gt;=10")/Table3[[#This Row],[Count]]</f>
        <v>0.33333333333333331</v>
      </c>
      <c r="G49" s="2">
        <f>COUNTIFS(Table2[Sub-Sector],Table3[[#This Row],[Sub-Sector]],Table2[1Y Return vs Nifty],"&gt;=10")/Table3[[#This Row],[Count]]</f>
        <v>0.66666666666666663</v>
      </c>
      <c r="H49" s="2">
        <f>COUNTIFS(Table2[Sub-Sector],Table3[[#This Row],[Sub-Sector]],Table2[RSI Exponential â€“ 14D],"&gt;=50")/Table3[[#This Row],[Count]]</f>
        <v>0.66666666666666663</v>
      </c>
      <c r="I49" s="2">
        <f>COUNTIFS(Table2[Sub-Sector],Table3[[#This Row],[Sub-Sector]],Table2[Relative Volume],"&gt;=1")/Table3[[#This Row],[Count]]</f>
        <v>0.33333333333333331</v>
      </c>
      <c r="J49" s="2">
        <f>COUNTIFS(Table2[Sub-Sector],Table3[[#This Row],[Sub-Sector]],Table2[% Away From Day Low],"&gt;=0.05")/Table3[[#This Row],[Count]]</f>
        <v>0.33333333333333331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0.33333333333333331</v>
      </c>
      <c r="M49" s="2">
        <f>COUNTIFS(Table2[Sub-Sector],Table3[[#This Row],[Sub-Sector]],Table2[% Away From Current Week High],"&lt;=0.05")/Table3[[#This Row],[Count]]</f>
        <v>0.66666666666666663</v>
      </c>
      <c r="N49" s="2">
        <f>COUNTIFS(Table2[Sub-Sector],Table3[[#This Row],[Sub-Sector]],Table2[% Away From Current Month Low],"&gt;=0.05")/Table3[[#This Row],[Count]]</f>
        <v>0.66666666666666663</v>
      </c>
      <c r="O49" s="2">
        <f>COUNTIFS(Table2[Sub-Sector],Table3[[#This Row],[Sub-Sector]],Table2[% Away From Current Month High],"&lt;=0.05")/Table3[[#This Row],[Count]]</f>
        <v>0.33333333333333331</v>
      </c>
      <c r="P49" s="2">
        <f>COUNTIFS(Table2[Sub-Sector],Table3[[#This Row],[Sub-Sector]],Table2[% Away From 52W High],"&lt;=10")/Table3[[#This Row],[Count]]</f>
        <v>0.33333333333333331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0.66666666666666663</v>
      </c>
      <c r="S49" s="2">
        <f>COUNTIFS(Table2[Sub-Sector],Table3[[#This Row],[Sub-Sector]],Table2[% Price above 50 EMA],"&gt;=0")/Table3[[#This Row],[Count]]</f>
        <v>0.66666666666666663</v>
      </c>
      <c r="T49" s="2">
        <f>COUNTIFS(Table2[Sub-Sector],Table3[[#This Row],[Sub-Sector]],Table2[% Price above 200 EMA],"&gt;=0")/Table3[[#This Row],[Count]]</f>
        <v>0.66666666666666663</v>
      </c>
      <c r="U49" s="2">
        <f>COUNTIFS(Table2[Sub-Sector],Table3[[#This Row],[Sub-Sector]],Table2[Rate of Change - Zone],"Positive")/Table3[[#This Row],[Count]]</f>
        <v>0.66666666666666663</v>
      </c>
      <c r="V49" s="2">
        <f>COUNTIFS(Table2[Sub-Sector],Table3[[#This Row],[Sub-Sector]],Table2[Sharpe Ratio],"&gt;=0.10")/Table3[[#This Row],[Count]]</f>
        <v>0.33333333333333331</v>
      </c>
      <c r="W4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445.5</v>
      </c>
      <c r="X49">
        <f>_xlfn.RANK.AVG(Table3[[#This Row],[Score]],Table3[Score],1)</f>
        <v>68.5</v>
      </c>
      <c r="Y4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218.5</v>
      </c>
      <c r="Z49">
        <f>_xlfn.RANK.AVG(Table3[[#This Row],[Score 2 ]],Table3[[Score 2 ]],1)</f>
        <v>48.5</v>
      </c>
    </row>
    <row r="50" spans="1:26" x14ac:dyDescent="0.3">
      <c r="A50" t="s">
        <v>1446</v>
      </c>
      <c r="B50">
        <f>COUNTIFS(Table2[Sub-Sector],Table3[[#This Row],[Sub-Sector]])</f>
        <v>3</v>
      </c>
      <c r="C50" s="2">
        <f>COUNTIFS(Table2[Sub-Sector],Table3[[#This Row],[Sub-Sector]],Table2[Uptrend],"Uptrend")/Table3[[#This Row],[Count]]</f>
        <v>0.66666666666666663</v>
      </c>
      <c r="D50" s="2">
        <f>COUNTIFS(Table2[Sub-Sector],Table3[[#This Row],[Sub-Sector]],Table2[1W Return vs Nifty],"&gt;=5")/Table3[[#This Row],[Count]]</f>
        <v>0</v>
      </c>
      <c r="E50" s="2">
        <f>COUNTIFS(Table2[Sub-Sector],Table3[[#This Row],[Sub-Sector]],Table2[1M Return vs Nifty],"&gt;=5")/Table3[[#This Row],[Count]]</f>
        <v>0</v>
      </c>
      <c r="F50" s="2">
        <f>COUNTIFS(Table2[Sub-Sector],Table3[[#This Row],[Sub-Sector]],Table2[6M Return vs Nifty],"&gt;=10")/Table3[[#This Row],[Count]]</f>
        <v>0.33333333333333331</v>
      </c>
      <c r="G50" s="2">
        <f>COUNTIFS(Table2[Sub-Sector],Table3[[#This Row],[Sub-Sector]],Table2[1Y Return vs Nifty],"&gt;=10")/Table3[[#This Row],[Count]]</f>
        <v>0</v>
      </c>
      <c r="H50" s="2">
        <f>COUNTIFS(Table2[Sub-Sector],Table3[[#This Row],[Sub-Sector]],Table2[RSI Exponential â€“ 14D],"&gt;=50")/Table3[[#This Row],[Count]]</f>
        <v>0.33333333333333331</v>
      </c>
      <c r="I50" s="2">
        <f>COUNTIFS(Table2[Sub-Sector],Table3[[#This Row],[Sub-Sector]],Table2[Relative Volume],"&gt;=1")/Table3[[#This Row],[Count]]</f>
        <v>0.66666666666666663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</v>
      </c>
      <c r="M50" s="2">
        <f>COUNTIFS(Table2[Sub-Sector],Table3[[#This Row],[Sub-Sector]],Table2[% Away From Current Week High],"&lt;=0.05")/Table3[[#This Row],[Count]]</f>
        <v>0.33333333333333331</v>
      </c>
      <c r="N50" s="2">
        <f>COUNTIFS(Table2[Sub-Sector],Table3[[#This Row],[Sub-Sector]],Table2[% Away From Current Month Low],"&gt;=0.05")/Table3[[#This Row],[Count]]</f>
        <v>0.66666666666666663</v>
      </c>
      <c r="O50" s="2">
        <f>COUNTIFS(Table2[Sub-Sector],Table3[[#This Row],[Sub-Sector]],Table2[% Away From Current Month High],"&lt;=0.05")/Table3[[#This Row],[Count]]</f>
        <v>0.33333333333333331</v>
      </c>
      <c r="P50" s="2">
        <f>COUNTIFS(Table2[Sub-Sector],Table3[[#This Row],[Sub-Sector]],Table2[% Away From 52W High],"&lt;=10")/Table3[[#This Row],[Count]]</f>
        <v>0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0.33333333333333331</v>
      </c>
      <c r="S50" s="2">
        <f>COUNTIFS(Table2[Sub-Sector],Table3[[#This Row],[Sub-Sector]],Table2[% Price above 50 EMA],"&gt;=0")/Table3[[#This Row],[Count]]</f>
        <v>0.66666666666666663</v>
      </c>
      <c r="T50" s="2">
        <f>COUNTIFS(Table2[Sub-Sector],Table3[[#This Row],[Sub-Sector]],Table2[% Price above 200 EMA],"&gt;=0")/Table3[[#This Row],[Count]]</f>
        <v>0.66666666666666663</v>
      </c>
      <c r="U50" s="2">
        <f>COUNTIFS(Table2[Sub-Sector],Table3[[#This Row],[Sub-Sector]],Table2[Rate of Change - Zone],"Positive")/Table3[[#This Row],[Count]]</f>
        <v>1</v>
      </c>
      <c r="V50" s="2">
        <f>COUNTIFS(Table2[Sub-Sector],Table3[[#This Row],[Sub-Sector]],Table2[Sharpe Ratio],"&gt;=0.10")/Table3[[#This Row],[Count]]</f>
        <v>0.33333333333333331</v>
      </c>
      <c r="W5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445.5</v>
      </c>
      <c r="X50">
        <f>_xlfn.RANK.AVG(Table3[[#This Row],[Score]],Table3[Score],1)</f>
        <v>68.5</v>
      </c>
      <c r="Y5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218.5</v>
      </c>
      <c r="Z50">
        <f>_xlfn.RANK.AVG(Table3[[#This Row],[Score 2 ]],Table3[[Score 2 ]],1)</f>
        <v>48.5</v>
      </c>
    </row>
    <row r="51" spans="1:26" x14ac:dyDescent="0.3">
      <c r="A51" t="s">
        <v>54</v>
      </c>
      <c r="B51">
        <f>COUNTIFS(Table2[Sub-Sector],Table3[[#This Row],[Sub-Sector]])</f>
        <v>44</v>
      </c>
      <c r="C51" s="2">
        <f>COUNTIFS(Table2[Sub-Sector],Table3[[#This Row],[Sub-Sector]],Table2[Uptrend],"Uptrend")/Table3[[#This Row],[Count]]</f>
        <v>0.90909090909090906</v>
      </c>
      <c r="D51" s="2">
        <f>COUNTIFS(Table2[Sub-Sector],Table3[[#This Row],[Sub-Sector]],Table2[1W Return vs Nifty],"&gt;=5")/Table3[[#This Row],[Count]]</f>
        <v>6.8181818181818177E-2</v>
      </c>
      <c r="E51" s="2">
        <f>COUNTIFS(Table2[Sub-Sector],Table3[[#This Row],[Sub-Sector]],Table2[1M Return vs Nifty],"&gt;=5")/Table3[[#This Row],[Count]]</f>
        <v>0.22727272727272727</v>
      </c>
      <c r="F51" s="2">
        <f>COUNTIFS(Table2[Sub-Sector],Table3[[#This Row],[Sub-Sector]],Table2[6M Return vs Nifty],"&gt;=10")/Table3[[#This Row],[Count]]</f>
        <v>0.63636363636363635</v>
      </c>
      <c r="G51" s="2">
        <f>COUNTIFS(Table2[Sub-Sector],Table3[[#This Row],[Sub-Sector]],Table2[1Y Return vs Nifty],"&gt;=10")/Table3[[#This Row],[Count]]</f>
        <v>0.70454545454545459</v>
      </c>
      <c r="H51" s="2">
        <f>COUNTIFS(Table2[Sub-Sector],Table3[[#This Row],[Sub-Sector]],Table2[RSI Exponential â€“ 14D],"&gt;=50")/Table3[[#This Row],[Count]]</f>
        <v>0.38636363636363635</v>
      </c>
      <c r="I51" s="2">
        <f>COUNTIFS(Table2[Sub-Sector],Table3[[#This Row],[Sub-Sector]],Table2[Relative Volume],"&gt;=1")/Table3[[#This Row],[Count]]</f>
        <v>0.29545454545454547</v>
      </c>
      <c r="J51" s="2">
        <f>COUNTIFS(Table2[Sub-Sector],Table3[[#This Row],[Sub-Sector]],Table2[% Away From Day Low],"&gt;=0.05")/Table3[[#This Row],[Count]]</f>
        <v>4.5454545454545456E-2</v>
      </c>
      <c r="K51" s="2">
        <f>COUNTIFS(Table2[Sub-Sector],Table3[[#This Row],[Sub-Sector]],Table2[% Away From Day High],"&lt;=0.05")/Table3[[#This Row],[Count]]</f>
        <v>0.93181818181818177</v>
      </c>
      <c r="L51" s="2">
        <f>COUNTIFS(Table2[Sub-Sector],Table3[[#This Row],[Sub-Sector]],Table2[% Away From Current Week Low],"&gt;=0.05")/Table3[[#This Row],[Count]]</f>
        <v>0.13636363636363635</v>
      </c>
      <c r="M51" s="2">
        <f>COUNTIFS(Table2[Sub-Sector],Table3[[#This Row],[Sub-Sector]],Table2[% Away From Current Week High],"&lt;=0.05")/Table3[[#This Row],[Count]]</f>
        <v>0.61363636363636365</v>
      </c>
      <c r="N51" s="2">
        <f>COUNTIFS(Table2[Sub-Sector],Table3[[#This Row],[Sub-Sector]],Table2[% Away From Current Month Low],"&gt;=0.05")/Table3[[#This Row],[Count]]</f>
        <v>0.45454545454545453</v>
      </c>
      <c r="O51" s="2">
        <f>COUNTIFS(Table2[Sub-Sector],Table3[[#This Row],[Sub-Sector]],Table2[% Away From Current Month High],"&lt;=0.05")/Table3[[#This Row],[Count]]</f>
        <v>0.27272727272727271</v>
      </c>
      <c r="P51" s="2">
        <f>COUNTIFS(Table2[Sub-Sector],Table3[[#This Row],[Sub-Sector]],Table2[% Away From 52W High],"&lt;=10")/Table3[[#This Row],[Count]]</f>
        <v>0.61363636363636365</v>
      </c>
      <c r="Q51" s="2">
        <f>COUNTIFS(Table2[Sub-Sector],Table3[[#This Row],[Sub-Sector]],Table2[% Away From 52W Low],"&gt;=10")/Table3[[#This Row],[Count]]</f>
        <v>0.97727272727272729</v>
      </c>
      <c r="R51" s="2">
        <f>COUNTIFS(Table2[Sub-Sector],Table3[[#This Row],[Sub-Sector]],Table2[% Price above 20 EMA],"&gt;=0")/Table3[[#This Row],[Count]]</f>
        <v>0.45454545454545453</v>
      </c>
      <c r="S51" s="2">
        <f>COUNTIFS(Table2[Sub-Sector],Table3[[#This Row],[Sub-Sector]],Table2[% Price above 50 EMA],"&gt;=0")/Table3[[#This Row],[Count]]</f>
        <v>0.77272727272727271</v>
      </c>
      <c r="T51" s="2">
        <f>COUNTIFS(Table2[Sub-Sector],Table3[[#This Row],[Sub-Sector]],Table2[% Price above 200 EMA],"&gt;=0")/Table3[[#This Row],[Count]]</f>
        <v>0.97727272727272729</v>
      </c>
      <c r="U51" s="2">
        <f>COUNTIFS(Table2[Sub-Sector],Table3[[#This Row],[Sub-Sector]],Table2[Rate of Change - Zone],"Positive")/Table3[[#This Row],[Count]]</f>
        <v>0.29545454545454547</v>
      </c>
      <c r="V51" s="2">
        <f>COUNTIFS(Table2[Sub-Sector],Table3[[#This Row],[Sub-Sector]],Table2[Sharpe Ratio],"&gt;=0.10")/Table3[[#This Row],[Count]]</f>
        <v>9.0909090909090912E-2</v>
      </c>
      <c r="W5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322.5</v>
      </c>
      <c r="X51">
        <f>_xlfn.RANK.AVG(Table3[[#This Row],[Score]],Table3[Score],1)</f>
        <v>30.5</v>
      </c>
      <c r="Y5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220</v>
      </c>
      <c r="Z51">
        <f>_xlfn.RANK.AVG(Table3[[#This Row],[Score 2 ]],Table3[[Score 2 ]],1)</f>
        <v>50.5</v>
      </c>
    </row>
    <row r="52" spans="1:26" x14ac:dyDescent="0.3">
      <c r="A52" t="s">
        <v>560</v>
      </c>
      <c r="B52">
        <f>COUNTIFS(Table2[Sub-Sector],Table3[[#This Row],[Sub-Sector]])</f>
        <v>5</v>
      </c>
      <c r="C52" s="2">
        <f>COUNTIFS(Table2[Sub-Sector],Table3[[#This Row],[Sub-Sector]],Table2[Uptrend],"Uptrend")/Table3[[#This Row],[Count]]</f>
        <v>0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</v>
      </c>
      <c r="F52" s="2">
        <f>COUNTIFS(Table2[Sub-Sector],Table3[[#This Row],[Sub-Sector]],Table2[6M Return vs Nifty],"&gt;=10")/Table3[[#This Row],[Count]]</f>
        <v>0.2</v>
      </c>
      <c r="G52" s="2">
        <f>COUNTIFS(Table2[Sub-Sector],Table3[[#This Row],[Sub-Sector]],Table2[1Y Return vs Nifty],"&gt;=10")/Table3[[#This Row],[Count]]</f>
        <v>0.4</v>
      </c>
      <c r="H52" s="2">
        <f>COUNTIFS(Table2[Sub-Sector],Table3[[#This Row],[Sub-Sector]],Table2[RSI Exponential â€“ 14D],"&gt;=50")/Table3[[#This Row],[Count]]</f>
        <v>0.6</v>
      </c>
      <c r="I52" s="2">
        <f>COUNTIFS(Table2[Sub-Sector],Table3[[#This Row],[Sub-Sector]],Table2[Relative Volume],"&gt;=1")/Table3[[#This Row],[Count]]</f>
        <v>0.6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0.6</v>
      </c>
      <c r="N52" s="2">
        <f>COUNTIFS(Table2[Sub-Sector],Table3[[#This Row],[Sub-Sector]],Table2[% Away From Current Month Low],"&gt;=0.05")/Table3[[#This Row],[Count]]</f>
        <v>0.6</v>
      </c>
      <c r="O52" s="2">
        <f>COUNTIFS(Table2[Sub-Sector],Table3[[#This Row],[Sub-Sector]],Table2[% Away From Current Month High],"&lt;=0.05")/Table3[[#This Row],[Count]]</f>
        <v>0.4</v>
      </c>
      <c r="P52" s="2">
        <f>COUNTIFS(Table2[Sub-Sector],Table3[[#This Row],[Sub-Sector]],Table2[% Away From 52W High],"&lt;=10")/Table3[[#This Row],[Count]]</f>
        <v>0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0.6</v>
      </c>
      <c r="S52" s="2">
        <f>COUNTIFS(Table2[Sub-Sector],Table3[[#This Row],[Sub-Sector]],Table2[% Price above 50 EMA],"&gt;=0")/Table3[[#This Row],[Count]]</f>
        <v>0.6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0.8</v>
      </c>
      <c r="V52" s="2">
        <f>COUNTIFS(Table2[Sub-Sector],Table3[[#This Row],[Sub-Sector]],Table2[Sharpe Ratio],"&gt;=0.10")/Table3[[#This Row],[Count]]</f>
        <v>0.4</v>
      </c>
      <c r="W5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496.5</v>
      </c>
      <c r="X52">
        <f>_xlfn.RANK.AVG(Table3[[#This Row],[Score]],Table3[Score],1)</f>
        <v>82</v>
      </c>
      <c r="Y5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220</v>
      </c>
      <c r="Z52">
        <f>_xlfn.RANK.AVG(Table3[[#This Row],[Score 2 ]],Table3[[Score 2 ]],1)</f>
        <v>50.5</v>
      </c>
    </row>
    <row r="53" spans="1:26" x14ac:dyDescent="0.3">
      <c r="A53" t="s">
        <v>86</v>
      </c>
      <c r="B53">
        <f>COUNTIFS(Table2[Sub-Sector],Table3[[#This Row],[Sub-Sector]])</f>
        <v>3</v>
      </c>
      <c r="C53" s="2">
        <f>COUNTIFS(Table2[Sub-Sector],Table3[[#This Row],[Sub-Sector]],Table2[Uptrend],"Uptrend")/Table3[[#This Row],[Count]]</f>
        <v>1</v>
      </c>
      <c r="D53" s="2">
        <f>COUNTIFS(Table2[Sub-Sector],Table3[[#This Row],[Sub-Sector]],Table2[1W Return vs Nifty],"&gt;=5")/Table3[[#This Row],[Count]]</f>
        <v>0.33333333333333331</v>
      </c>
      <c r="E53" s="2">
        <f>COUNTIFS(Table2[Sub-Sector],Table3[[#This Row],[Sub-Sector]],Table2[1M Return vs Nifty],"&gt;=5")/Table3[[#This Row],[Count]]</f>
        <v>0.33333333333333331</v>
      </c>
      <c r="F53" s="2">
        <f>COUNTIFS(Table2[Sub-Sector],Table3[[#This Row],[Sub-Sector]],Table2[6M Return vs Nifty],"&gt;=10")/Table3[[#This Row],[Count]]</f>
        <v>0.33333333333333331</v>
      </c>
      <c r="G53" s="2">
        <f>COUNTIFS(Table2[Sub-Sector],Table3[[#This Row],[Sub-Sector]],Table2[1Y Return vs Nifty],"&gt;=10")/Table3[[#This Row],[Count]]</f>
        <v>0.33333333333333331</v>
      </c>
      <c r="H53" s="2">
        <f>COUNTIFS(Table2[Sub-Sector],Table3[[#This Row],[Sub-Sector]],Table2[RSI Exponential â€“ 14D],"&gt;=50")/Table3[[#This Row],[Count]]</f>
        <v>0.66666666666666663</v>
      </c>
      <c r="I53" s="2">
        <f>COUNTIFS(Table2[Sub-Sector],Table3[[#This Row],[Sub-Sector]],Table2[Relative Volume],"&gt;=1")/Table3[[#This Row],[Count]]</f>
        <v>0.66666666666666663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0.66666666666666663</v>
      </c>
      <c r="M53" s="2">
        <f>COUNTIFS(Table2[Sub-Sector],Table3[[#This Row],[Sub-Sector]],Table2[% Away From Current Week High],"&lt;=0.05")/Table3[[#This Row],[Count]]</f>
        <v>0.66666666666666663</v>
      </c>
      <c r="N53" s="2">
        <f>COUNTIFS(Table2[Sub-Sector],Table3[[#This Row],[Sub-Sector]],Table2[% Away From Current Month Low],"&gt;=0.05")/Table3[[#This Row],[Count]]</f>
        <v>0.66666666666666663</v>
      </c>
      <c r="O53" s="2">
        <f>COUNTIFS(Table2[Sub-Sector],Table3[[#This Row],[Sub-Sector]],Table2[% Away From Current Month High],"&lt;=0.05")/Table3[[#This Row],[Count]]</f>
        <v>0.33333333333333331</v>
      </c>
      <c r="P53" s="2">
        <f>COUNTIFS(Table2[Sub-Sector],Table3[[#This Row],[Sub-Sector]],Table2[% Away From 52W High],"&lt;=10")/Table3[[#This Row],[Count]]</f>
        <v>1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0.66666666666666663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0.66666666666666663</v>
      </c>
      <c r="V53" s="2">
        <f>COUNTIFS(Table2[Sub-Sector],Table3[[#This Row],[Sub-Sector]],Table2[Sharpe Ratio],"&gt;=0.10")/Table3[[#This Row],[Count]]</f>
        <v>0.33333333333333331</v>
      </c>
      <c r="W5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275</v>
      </c>
      <c r="X53">
        <f>_xlfn.RANK.AVG(Table3[[#This Row],[Score]],Table3[Score],1)</f>
        <v>17</v>
      </c>
      <c r="Y5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222</v>
      </c>
      <c r="Z53">
        <f>_xlfn.RANK.AVG(Table3[[#This Row],[Score 2 ]],Table3[[Score 2 ]],1)</f>
        <v>52</v>
      </c>
    </row>
    <row r="54" spans="1:26" x14ac:dyDescent="0.3">
      <c r="A54" t="s">
        <v>122</v>
      </c>
      <c r="B54">
        <f>COUNTIFS(Table2[Sub-Sector],Table3[[#This Row],[Sub-Sector]])</f>
        <v>8</v>
      </c>
      <c r="C54" s="2">
        <f>COUNTIFS(Table2[Sub-Sector],Table3[[#This Row],[Sub-Sector]],Table2[Uptrend],"Uptrend")/Table3[[#This Row],[Count]]</f>
        <v>0.75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0.25</v>
      </c>
      <c r="F54" s="2">
        <f>COUNTIFS(Table2[Sub-Sector],Table3[[#This Row],[Sub-Sector]],Table2[6M Return vs Nifty],"&gt;=10")/Table3[[#This Row],[Count]]</f>
        <v>0.625</v>
      </c>
      <c r="G54" s="2">
        <f>COUNTIFS(Table2[Sub-Sector],Table3[[#This Row],[Sub-Sector]],Table2[1Y Return vs Nifty],"&gt;=10")/Table3[[#This Row],[Count]]</f>
        <v>0.625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Volume],"&gt;=1")/Table3[[#This Row],[Count]]</f>
        <v>0.25</v>
      </c>
      <c r="J54" s="2">
        <f>COUNTIFS(Table2[Sub-Sector],Table3[[#This Row],[Sub-Sector]],Table2[% Away From Day Low],"&gt;=0.05")/Table3[[#This Row],[Count]]</f>
        <v>0.125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0.25</v>
      </c>
      <c r="M54" s="2">
        <f>COUNTIFS(Table2[Sub-Sector],Table3[[#This Row],[Sub-Sector]],Table2[% Away From Current Week High],"&lt;=0.05")/Table3[[#This Row],[Count]]</f>
        <v>0.75</v>
      </c>
      <c r="N54" s="2">
        <f>COUNTIFS(Table2[Sub-Sector],Table3[[#This Row],[Sub-Sector]],Table2[% Away From Current Month Low],"&gt;=0.05")/Table3[[#This Row],[Count]]</f>
        <v>0.625</v>
      </c>
      <c r="O54" s="2">
        <f>COUNTIFS(Table2[Sub-Sector],Table3[[#This Row],[Sub-Sector]],Table2[% Away From Current Month High],"&lt;=0.05")/Table3[[#This Row],[Count]]</f>
        <v>0.375</v>
      </c>
      <c r="P54" s="2">
        <f>COUNTIFS(Table2[Sub-Sector],Table3[[#This Row],[Sub-Sector]],Table2[% Away From 52W High],"&lt;=10")/Table3[[#This Row],[Count]]</f>
        <v>0.375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0.5</v>
      </c>
      <c r="S54" s="2">
        <f>COUNTIFS(Table2[Sub-Sector],Table3[[#This Row],[Sub-Sector]],Table2[% Price above 50 EMA],"&gt;=0")/Table3[[#This Row],[Count]]</f>
        <v>0.625</v>
      </c>
      <c r="T54" s="2">
        <f>COUNTIFS(Table2[Sub-Sector],Table3[[#This Row],[Sub-Sector]],Table2[% Price above 200 EMA],"&gt;=0")/Table3[[#This Row],[Count]]</f>
        <v>0.75</v>
      </c>
      <c r="U54" s="2">
        <f>COUNTIFS(Table2[Sub-Sector],Table3[[#This Row],[Sub-Sector]],Table2[Rate of Change - Zone],"Positive")/Table3[[#This Row],[Count]]</f>
        <v>0.375</v>
      </c>
      <c r="V54" s="2">
        <f>COUNTIFS(Table2[Sub-Sector],Table3[[#This Row],[Sub-Sector]],Table2[Sharpe Ratio],"&gt;=0.10")/Table3[[#This Row],[Count]]</f>
        <v>0</v>
      </c>
      <c r="W5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387.5</v>
      </c>
      <c r="X54">
        <f>_xlfn.RANK.AVG(Table3[[#This Row],[Score]],Table3[Score],1)</f>
        <v>48</v>
      </c>
      <c r="Y5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225</v>
      </c>
      <c r="Z54">
        <f>_xlfn.RANK.AVG(Table3[[#This Row],[Score 2 ]],Table3[[Score 2 ]],1)</f>
        <v>53</v>
      </c>
    </row>
    <row r="55" spans="1:26" x14ac:dyDescent="0.3">
      <c r="A55" t="s">
        <v>778</v>
      </c>
      <c r="B55">
        <f>COUNTIFS(Table2[Sub-Sector],Table3[[#This Row],[Sub-Sector]])</f>
        <v>5</v>
      </c>
      <c r="C55" s="2">
        <f>COUNTIFS(Table2[Sub-Sector],Table3[[#This Row],[Sub-Sector]],Table2[Uptrend],"Uptrend")/Table3[[#This Row],[Count]]</f>
        <v>0.2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0.6</v>
      </c>
      <c r="G55" s="2">
        <f>COUNTIFS(Table2[Sub-Sector],Table3[[#This Row],[Sub-Sector]],Table2[1Y Return vs Nifty],"&gt;=10")/Table3[[#This Row],[Count]]</f>
        <v>1</v>
      </c>
      <c r="H55" s="2">
        <f>COUNTIFS(Table2[Sub-Sector],Table3[[#This Row],[Sub-Sector]],Table2[RSI Exponential â€“ 14D],"&gt;=50")/Table3[[#This Row],[Count]]</f>
        <v>0.2</v>
      </c>
      <c r="I55" s="2">
        <f>COUNTIFS(Table2[Sub-Sector],Table3[[#This Row],[Sub-Sector]],Table2[Relative Volume],"&gt;=1")/Table3[[#This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0.6</v>
      </c>
      <c r="N55" s="2">
        <f>COUNTIFS(Table2[Sub-Sector],Table3[[#This Row],[Sub-Sector]],Table2[% Away From Current Month Low],"&gt;=0.05")/Table3[[#This Row],[Count]]</f>
        <v>0.6</v>
      </c>
      <c r="O55" s="2">
        <f>COUNTIFS(Table2[Sub-Sector],Table3[[#This Row],[Sub-Sector]],Table2[% Away From Current Month High],"&lt;=0.05")/Table3[[#This Row],[Count]]</f>
        <v>0.2</v>
      </c>
      <c r="P55" s="2">
        <f>COUNTIFS(Table2[Sub-Sector],Table3[[#This Row],[Sub-Sector]],Table2[% Away From 52W High],"&lt;=10")/Table3[[#This Row],[Count]]</f>
        <v>0.2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0.2</v>
      </c>
      <c r="S55" s="2">
        <f>COUNTIFS(Table2[Sub-Sector],Table3[[#This Row],[Sub-Sector]],Table2[% Price above 50 EMA],"&gt;=0")/Table3[[#This Row],[Count]]</f>
        <v>0.2</v>
      </c>
      <c r="T55" s="2">
        <f>COUNTIFS(Table2[Sub-Sector],Table3[[#This Row],[Sub-Sector]],Table2[% Price above 200 EMA],"&gt;=0")/Table3[[#This Row],[Count]]</f>
        <v>1</v>
      </c>
      <c r="U55" s="2">
        <f>COUNTIFS(Table2[Sub-Sector],Table3[[#This Row],[Sub-Sector]],Table2[Rate of Change - Zone],"Positive")/Table3[[#This Row],[Count]]</f>
        <v>0.4</v>
      </c>
      <c r="V55" s="2">
        <f>COUNTIFS(Table2[Sub-Sector],Table3[[#This Row],[Sub-Sector]],Table2[Sharpe Ratio],"&gt;=0.10")/Table3[[#This Row],[Count]]</f>
        <v>1</v>
      </c>
      <c r="W5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494.5</v>
      </c>
      <c r="X55">
        <f>_xlfn.RANK.AVG(Table3[[#This Row],[Score]],Table3[Score],1)</f>
        <v>81</v>
      </c>
      <c r="Y5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55">
        <f>_xlfn.RANK.AVG(Table3[[#This Row],[Score 2 ]],Table3[[Score 2 ]],1)</f>
        <v>54</v>
      </c>
    </row>
    <row r="56" spans="1:26" x14ac:dyDescent="0.3">
      <c r="A56" t="s">
        <v>1004</v>
      </c>
      <c r="B56">
        <f>COUNTIFS(Table2[Sub-Sector],Table3[[#This Row],[Sub-Sector]])</f>
        <v>2</v>
      </c>
      <c r="C56" s="2">
        <f>COUNTIFS(Table2[Sub-Sector],Table3[[#This Row],[Sub-Sector]],Table2[Uptrend],"Uptrend")/Table3[[#This Row],[Count]]</f>
        <v>0.5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0.5</v>
      </c>
      <c r="G56" s="2">
        <f>COUNTIFS(Table2[Sub-Sector],Table3[[#This Row],[Sub-Sector]],Table2[1Y Return vs Nifty],"&gt;=10")/Table3[[#This Row],[Count]]</f>
        <v>0.5</v>
      </c>
      <c r="H56" s="2">
        <f>COUNTIFS(Table2[Sub-Sector],Table3[[#This Row],[Sub-Sector]],Table2[RSI Exponential â€“ 14D],"&gt;=50")/Table3[[#This Row],[Count]]</f>
        <v>0</v>
      </c>
      <c r="I56" s="2">
        <f>COUNTIFS(Table2[Sub-Sector],Table3[[#This Row],[Sub-Sector]],Table2[Relative Volume],"&gt;=1")/Table3[[#This Row],[Count]]</f>
        <v>1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1</v>
      </c>
      <c r="N56" s="2">
        <f>COUNTIFS(Table2[Sub-Sector],Table3[[#This Row],[Sub-Sector]],Table2[% Away From Current Month Low],"&gt;=0.05")/Table3[[#This Row],[Count]]</f>
        <v>0</v>
      </c>
      <c r="O56" s="2">
        <f>COUNTIFS(Table2[Sub-Sector],Table3[[#This Row],[Sub-Sector]],Table2[% Away From Current Month High],"&lt;=0.05")/Table3[[#This Row],[Count]]</f>
        <v>0</v>
      </c>
      <c r="P56" s="2">
        <f>COUNTIFS(Table2[Sub-Sector],Table3[[#This Row],[Sub-Sector]],Table2[% Away From 52W High],"&lt;=10")/Table3[[#This Row],[Count]]</f>
        <v>0</v>
      </c>
      <c r="Q56" s="2">
        <f>COUNTIFS(Table2[Sub-Sector],Table3[[#This Row],[Sub-Sector]],Table2[% Away From 52W Low],"&gt;=10")/Table3[[#This Row],[Count]]</f>
        <v>0.5</v>
      </c>
      <c r="R56" s="2">
        <f>COUNTIFS(Table2[Sub-Sector],Table3[[#This Row],[Sub-Sector]],Table2[% Price above 20 EMA],"&gt;=0")/Table3[[#This Row],[Count]]</f>
        <v>0</v>
      </c>
      <c r="S56" s="2">
        <f>COUNTIFS(Table2[Sub-Sector],Table3[[#This Row],[Sub-Sector]],Table2[% Price above 50 EMA],"&gt;=0")/Table3[[#This Row],[Count]]</f>
        <v>0</v>
      </c>
      <c r="T56" s="2">
        <f>COUNTIFS(Table2[Sub-Sector],Table3[[#This Row],[Sub-Sector]],Table2[% Price above 200 EMA],"&gt;=0")/Table3[[#This Row],[Count]]</f>
        <v>0.5</v>
      </c>
      <c r="U56" s="2">
        <f>COUNTIFS(Table2[Sub-Sector],Table3[[#This Row],[Sub-Sector]],Table2[Rate of Change - Zone],"Positive")/Table3[[#This Row],[Count]]</f>
        <v>0</v>
      </c>
      <c r="V56" s="2">
        <f>COUNTIFS(Table2[Sub-Sector],Table3[[#This Row],[Sub-Sector]],Table2[Sharpe Ratio],"&gt;=0.10")/Table3[[#This Row],[Count]]</f>
        <v>0</v>
      </c>
      <c r="W5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476.5</v>
      </c>
      <c r="X56">
        <f>_xlfn.RANK.AVG(Table3[[#This Row],[Score]],Table3[Score],1)</f>
        <v>73</v>
      </c>
      <c r="Y5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230.5</v>
      </c>
      <c r="Z56">
        <f>_xlfn.RANK.AVG(Table3[[#This Row],[Score 2 ]],Table3[[Score 2 ]],1)</f>
        <v>55</v>
      </c>
    </row>
    <row r="57" spans="1:26" x14ac:dyDescent="0.3">
      <c r="A57" t="s">
        <v>492</v>
      </c>
      <c r="B57">
        <f>COUNTIFS(Table2[Sub-Sector],Table3[[#This Row],[Sub-Sector]])</f>
        <v>6</v>
      </c>
      <c r="C57" s="2">
        <f>COUNTIFS(Table2[Sub-Sector],Table3[[#This Row],[Sub-Sector]],Table2[Uptrend],"Uptrend")/Table3[[#This Row],[Count]]</f>
        <v>0.83333333333333337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0.16666666666666666</v>
      </c>
      <c r="F57" s="2">
        <f>COUNTIFS(Table2[Sub-Sector],Table3[[#This Row],[Sub-Sector]],Table2[6M Return vs Nifty],"&gt;=10")/Table3[[#This Row],[Count]]</f>
        <v>0.33333333333333331</v>
      </c>
      <c r="G57" s="2">
        <f>COUNTIFS(Table2[Sub-Sector],Table3[[#This Row],[Sub-Sector]],Table2[1Y Return vs Nifty],"&gt;=10")/Table3[[#This Row],[Count]]</f>
        <v>0</v>
      </c>
      <c r="H57" s="2">
        <f>COUNTIFS(Table2[Sub-Sector],Table3[[#This Row],[Sub-Sector]],Table2[RSI Exponential â€“ 14D],"&gt;=50")/Table3[[#This Row],[Count]]</f>
        <v>1</v>
      </c>
      <c r="I57" s="2">
        <f>COUNTIFS(Table2[Sub-Sector],Table3[[#This Row],[Sub-Sector]],Table2[Relative Volume],"&gt;=1")/Table3[[#This Row],[Count]]</f>
        <v>0.5</v>
      </c>
      <c r="J57" s="2">
        <f>COUNTIFS(Table2[Sub-Sector],Table3[[#This Row],[Sub-Sector]],Table2[% Away From Day Low],"&gt;=0.05")/Table3[[#This Row],[Count]]</f>
        <v>0.16666666666666666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0.33333333333333331</v>
      </c>
      <c r="M57" s="2">
        <f>COUNTIFS(Table2[Sub-Sector],Table3[[#This Row],[Sub-Sector]],Table2[% Away From Current Week High],"&lt;=0.05")/Table3[[#This Row],[Count]]</f>
        <v>0.66666666666666663</v>
      </c>
      <c r="N57" s="2">
        <f>COUNTIFS(Table2[Sub-Sector],Table3[[#This Row],[Sub-Sector]],Table2[% Away From Current Month Low],"&gt;=0.05")/Table3[[#This Row],[Count]]</f>
        <v>1</v>
      </c>
      <c r="O57" s="2">
        <f>COUNTIFS(Table2[Sub-Sector],Table3[[#This Row],[Sub-Sector]],Table2[% Away From Current Month High],"&lt;=0.05")/Table3[[#This Row],[Count]]</f>
        <v>0.66666666666666663</v>
      </c>
      <c r="P57" s="2">
        <f>COUNTIFS(Table2[Sub-Sector],Table3[[#This Row],[Sub-Sector]],Table2[% Away From 52W High],"&lt;=10")/Table3[[#This Row],[Count]]</f>
        <v>0.33333333333333331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1</v>
      </c>
      <c r="S57" s="2">
        <f>COUNTIFS(Table2[Sub-Sector],Table3[[#This Row],[Sub-Sector]],Table2[% Price above 50 EMA],"&gt;=0")/Table3[[#This Row],[Count]]</f>
        <v>1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1</v>
      </c>
      <c r="V57" s="2">
        <f>COUNTIFS(Table2[Sub-Sector],Table3[[#This Row],[Sub-Sector]],Table2[Sharpe Ratio],"&gt;=0.10")/Table3[[#This Row],[Count]]</f>
        <v>0</v>
      </c>
      <c r="W5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393</v>
      </c>
      <c r="X57">
        <f>_xlfn.RANK.AVG(Table3[[#This Row],[Score]],Table3[Score],1)</f>
        <v>50</v>
      </c>
      <c r="Y5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</v>
      </c>
      <c r="Z57">
        <f>_xlfn.RANK.AVG(Table3[[#This Row],[Score 2 ]],Table3[[Score 2 ]],1)</f>
        <v>56</v>
      </c>
    </row>
    <row r="58" spans="1:26" x14ac:dyDescent="0.3">
      <c r="A58" t="s">
        <v>540</v>
      </c>
      <c r="B58">
        <f>COUNTIFS(Table2[Sub-Sector],Table3[[#This Row],[Sub-Sector]])</f>
        <v>4</v>
      </c>
      <c r="C58" s="2">
        <f>COUNTIFS(Table2[Sub-Sector],Table3[[#This Row],[Sub-Sector]],Table2[Uptrend],"Uptrend")/Table3[[#This Row],[Count]]</f>
        <v>0.5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1</v>
      </c>
      <c r="G58" s="2">
        <f>COUNTIFS(Table2[Sub-Sector],Table3[[#This Row],[Sub-Sector]],Table2[1Y Return vs Nifty],"&gt;=10")/Table3[[#This Row],[Count]]</f>
        <v>0.75</v>
      </c>
      <c r="H58" s="2">
        <f>COUNTIFS(Table2[Sub-Sector],Table3[[#This Row],[Sub-Sector]],Table2[RSI Exponential â€“ 14D],"&gt;=50")/Table3[[#This Row],[Count]]</f>
        <v>0.25</v>
      </c>
      <c r="I58" s="2">
        <f>COUNTIFS(Table2[Sub-Sector],Table3[[#This Row],[Sub-Sector]],Table2[Relative Volume],"&gt;=1")/Table3[[#This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0.25</v>
      </c>
      <c r="M58" s="2">
        <f>COUNTIFS(Table2[Sub-Sector],Table3[[#This Row],[Sub-Sector]],Table2[% Away From Current Week High],"&lt;=0.05")/Table3[[#This Row],[Count]]</f>
        <v>0.75</v>
      </c>
      <c r="N58" s="2">
        <f>COUNTIFS(Table2[Sub-Sector],Table3[[#This Row],[Sub-Sector]],Table2[% Away From Current Month Low],"&gt;=0.05")/Table3[[#This Row],[Count]]</f>
        <v>0.25</v>
      </c>
      <c r="O58" s="2">
        <f>COUNTIFS(Table2[Sub-Sector],Table3[[#This Row],[Sub-Sector]],Table2[% Away From Current Month High],"&lt;=0.05")/Table3[[#This Row],[Count]]</f>
        <v>0.25</v>
      </c>
      <c r="P58" s="2">
        <f>COUNTIFS(Table2[Sub-Sector],Table3[[#This Row],[Sub-Sector]],Table2[% Away From 52W High],"&lt;=10")/Table3[[#This Row],[Count]]</f>
        <v>0.25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0.25</v>
      </c>
      <c r="S58" s="2">
        <f>COUNTIFS(Table2[Sub-Sector],Table3[[#This Row],[Sub-Sector]],Table2[% Price above 50 EMA],"&gt;=0")/Table3[[#This Row],[Count]]</f>
        <v>0.25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0.25</v>
      </c>
      <c r="V58" s="2">
        <f>COUNTIFS(Table2[Sub-Sector],Table3[[#This Row],[Sub-Sector]],Table2[Sharpe Ratio],"&gt;=0.10")/Table3[[#This Row],[Count]]</f>
        <v>0.5</v>
      </c>
      <c r="W5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481.5</v>
      </c>
      <c r="X58">
        <f>_xlfn.RANK.AVG(Table3[[#This Row],[Score]],Table3[Score],1)</f>
        <v>75</v>
      </c>
      <c r="Y5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235.5</v>
      </c>
      <c r="Z58">
        <f>_xlfn.RANK.AVG(Table3[[#This Row],[Score 2 ]],Table3[[Score 2 ]],1)</f>
        <v>57</v>
      </c>
    </row>
    <row r="59" spans="1:26" x14ac:dyDescent="0.3">
      <c r="A59" t="s">
        <v>1399</v>
      </c>
      <c r="B59">
        <f>COUNTIFS(Table2[Sub-Sector],Table3[[#This Row],[Sub-Sector]])</f>
        <v>1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</v>
      </c>
      <c r="F59" s="2">
        <f>COUNTIFS(Table2[Sub-Sector],Table3[[#This Row],[Sub-Sector]],Table2[6M Return vs Nifty],"&gt;=10")/Table3[[#This Row],[Count]]</f>
        <v>1</v>
      </c>
      <c r="G59" s="2">
        <f>COUNTIFS(Table2[Sub-Sector],Table3[[#This Row],[Sub-Sector]],Table2[1Y Return vs Nifty],"&gt;=10")/Table3[[#This Row],[Count]]</f>
        <v>0</v>
      </c>
      <c r="H59" s="2">
        <f>COUNTIFS(Table2[Sub-Sector],Table3[[#This Row],[Sub-Sector]],Table2[RSI Exponential â€“ 14D],"&gt;=50")/Table3[[#This Row],[Count]]</f>
        <v>0</v>
      </c>
      <c r="I59" s="2">
        <f>COUNTIFS(Table2[Sub-Sector],Table3[[#This Row],[Sub-Sector]],Table2[Relative Volume],"&gt;=1")/Table3[[#This Row],[Count]]</f>
        <v>1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</v>
      </c>
      <c r="M59" s="2">
        <f>COUNTIFS(Table2[Sub-Sector],Table3[[#This Row],[Sub-Sector]],Table2[% Away From Current Week High],"&lt;=0.05")/Table3[[#This Row],[Count]]</f>
        <v>0</v>
      </c>
      <c r="N59" s="2">
        <f>COUNTIFS(Table2[Sub-Sector],Table3[[#This Row],[Sub-Sector]],Table2[% Away From Current Month Low],"&gt;=0.05")/Table3[[#This Row],[Count]]</f>
        <v>0</v>
      </c>
      <c r="O59" s="2">
        <f>COUNTIFS(Table2[Sub-Sector],Table3[[#This Row],[Sub-Sector]],Table2[% Away From Current Month High],"&lt;=0.05")/Table3[[#This Row],[Count]]</f>
        <v>0</v>
      </c>
      <c r="P59" s="2">
        <f>COUNTIFS(Table2[Sub-Sector],Table3[[#This Row],[Sub-Sector]],Table2[% Away From 52W High],"&lt;=10")/Table3[[#This Row],[Count]]</f>
        <v>0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0</v>
      </c>
      <c r="S59" s="2">
        <f>COUNTIFS(Table2[Sub-Sector],Table3[[#This Row],[Sub-Sector]],Table2[% Price above 50 EMA],"&gt;=0")/Table3[[#This Row],[Count]]</f>
        <v>0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0</v>
      </c>
      <c r="V59" s="2">
        <f>COUNTIFS(Table2[Sub-Sector],Table3[[#This Row],[Sub-Sector]],Table2[Sharpe Ratio],"&gt;=0.10")/Table3[[#This Row],[Count]]</f>
        <v>1</v>
      </c>
      <c r="W5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418.5</v>
      </c>
      <c r="X59">
        <f>_xlfn.RANK.AVG(Table3[[#This Row],[Score]],Table3[Score],1)</f>
        <v>57</v>
      </c>
      <c r="Y5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9">
        <f>_xlfn.RANK.AVG(Table3[[#This Row],[Score 2 ]],Table3[[Score 2 ]],1)</f>
        <v>58.5</v>
      </c>
    </row>
    <row r="60" spans="1:26" x14ac:dyDescent="0.3">
      <c r="A60" t="s">
        <v>506</v>
      </c>
      <c r="B60">
        <f>COUNTIFS(Table2[Sub-Sector],Table3[[#This Row],[Sub-Sector]])</f>
        <v>1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</v>
      </c>
      <c r="F60" s="2">
        <f>COUNTIFS(Table2[Sub-Sector],Table3[[#This Row],[Sub-Sector]],Table2[6M Return vs Nifty],"&gt;=10")/Table3[[#This Row],[Count]]</f>
        <v>1</v>
      </c>
      <c r="G60" s="2">
        <f>COUNTIFS(Table2[Sub-Sector],Table3[[#This Row],[Sub-Sector]],Table2[1Y Return vs Nifty],"&gt;=10")/Table3[[#This Row],[Count]]</f>
        <v>0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Volume],"&gt;=1")/Table3[[#This Row],[Count]]</f>
        <v>1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1</v>
      </c>
      <c r="O60" s="2">
        <f>COUNTIFS(Table2[Sub-Sector],Table3[[#This Row],[Sub-Sector]],Table2[% Away From Current Month High],"&lt;=0.05")/Table3[[#This Row],[Count]]</f>
        <v>0</v>
      </c>
      <c r="P60" s="2">
        <f>COUNTIFS(Table2[Sub-Sector],Table3[[#This Row],[Sub-Sector]],Table2[% Away From 52W High],"&lt;=10")/Table3[[#This Row],[Count]]</f>
        <v>1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0</v>
      </c>
      <c r="V60" s="2">
        <f>COUNTIFS(Table2[Sub-Sector],Table3[[#This Row],[Sub-Sector]],Table2[Sharpe Ratio],"&gt;=0.10")/Table3[[#This Row],[Count]]</f>
        <v>0</v>
      </c>
      <c r="W6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418.5</v>
      </c>
      <c r="X60">
        <f>_xlfn.RANK.AVG(Table3[[#This Row],[Score]],Table3[Score],1)</f>
        <v>57</v>
      </c>
      <c r="Y6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60">
        <f>_xlfn.RANK.AVG(Table3[[#This Row],[Score 2 ]],Table3[[Score 2 ]],1)</f>
        <v>58.5</v>
      </c>
    </row>
    <row r="61" spans="1:26" x14ac:dyDescent="0.3">
      <c r="A61" t="s">
        <v>324</v>
      </c>
      <c r="B61">
        <f>COUNTIFS(Table2[Sub-Sector],Table3[[#This Row],[Sub-Sector]])</f>
        <v>3</v>
      </c>
      <c r="C61" s="2">
        <f>COUNTIFS(Table2[Sub-Sector],Table3[[#This Row],[Sub-Sector]],Table2[Uptrend],"Uptrend")/Table3[[#This Row],[Count]]</f>
        <v>0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0</v>
      </c>
      <c r="F61" s="2">
        <f>COUNTIFS(Table2[Sub-Sector],Table3[[#This Row],[Sub-Sector]],Table2[6M Return vs Nifty],"&gt;=10")/Table3[[#This Row],[Count]]</f>
        <v>1</v>
      </c>
      <c r="G61" s="2">
        <f>COUNTIFS(Table2[Sub-Sector],Table3[[#This Row],[Sub-Sector]],Table2[1Y Return vs Nifty],"&gt;=10")/Table3[[#This Row],[Count]]</f>
        <v>1</v>
      </c>
      <c r="H61" s="2">
        <f>COUNTIFS(Table2[Sub-Sector],Table3[[#This Row],[Sub-Sector]],Table2[RSI Exponential â€“ 14D],"&gt;=50")/Table3[[#This Row],[Count]]</f>
        <v>0</v>
      </c>
      <c r="I61" s="2">
        <f>COUNTIFS(Table2[Sub-Sector],Table3[[#This Row],[Sub-Sector]],Table2[Relative Volume],"&gt;=1")/Table3[[#This Row],[Count]]</f>
        <v>0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0.33333333333333331</v>
      </c>
      <c r="N61" s="2">
        <f>COUNTIFS(Table2[Sub-Sector],Table3[[#This Row],[Sub-Sector]],Table2[% Away From Current Month Low],"&gt;=0.05")/Table3[[#This Row],[Count]]</f>
        <v>0.33333333333333331</v>
      </c>
      <c r="O61" s="2">
        <f>COUNTIFS(Table2[Sub-Sector],Table3[[#This Row],[Sub-Sector]],Table2[% Away From Current Month High],"&lt;=0.05")/Table3[[#This Row],[Count]]</f>
        <v>0</v>
      </c>
      <c r="P61" s="2">
        <f>COUNTIFS(Table2[Sub-Sector],Table3[[#This Row],[Sub-Sector]],Table2[% Away From 52W High],"&lt;=10")/Table3[[#This Row],[Count]]</f>
        <v>0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</v>
      </c>
      <c r="S61" s="2">
        <f>COUNTIFS(Table2[Sub-Sector],Table3[[#This Row],[Sub-Sector]],Table2[% Price above 50 EMA],"&gt;=0")/Table3[[#This Row],[Count]]</f>
        <v>0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0</v>
      </c>
      <c r="V61" s="2">
        <f>COUNTIFS(Table2[Sub-Sector],Table3[[#This Row],[Sub-Sector]],Table2[Sharpe Ratio],"&gt;=0.10")/Table3[[#This Row],[Count]]</f>
        <v>1</v>
      </c>
      <c r="W6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514.5</v>
      </c>
      <c r="X61">
        <f>_xlfn.RANK.AVG(Table3[[#This Row],[Score]],Table3[Score],1)</f>
        <v>85.5</v>
      </c>
      <c r="Y6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1">
        <f>_xlfn.RANK.AVG(Table3[[#This Row],[Score 2 ]],Table3[[Score 2 ]],1)</f>
        <v>61.5</v>
      </c>
    </row>
    <row r="62" spans="1:26" x14ac:dyDescent="0.3">
      <c r="A62" t="s">
        <v>1378</v>
      </c>
      <c r="B62">
        <f>COUNTIFS(Table2[Sub-Sector],Table3[[#This Row],[Sub-Sector]])</f>
        <v>1</v>
      </c>
      <c r="C62" s="2">
        <f>COUNTIFS(Table2[Sub-Sector],Table3[[#This Row],[Sub-Sector]],Table2[Uptrend],"Uptrend")/Table3[[#This Row],[Count]]</f>
        <v>0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</v>
      </c>
      <c r="F62" s="2">
        <f>COUNTIFS(Table2[Sub-Sector],Table3[[#This Row],[Sub-Sector]],Table2[6M Return vs Nifty],"&gt;=10")/Table3[[#This Row],[Count]]</f>
        <v>1</v>
      </c>
      <c r="G62" s="2">
        <f>COUNTIFS(Table2[Sub-Sector],Table3[[#This Row],[Sub-Sector]],Table2[1Y Return vs Nifty],"&gt;=10")/Table3[[#This Row],[Count]]</f>
        <v>1</v>
      </c>
      <c r="H62" s="2">
        <f>COUNTIFS(Table2[Sub-Sector],Table3[[#This Row],[Sub-Sector]],Table2[RSI Exponential â€“ 14D],"&gt;=50")/Table3[[#This Row],[Count]]</f>
        <v>1</v>
      </c>
      <c r="I62" s="2">
        <f>COUNTIFS(Table2[Sub-Sector],Table3[[#This Row],[Sub-Sector]],Table2[Relative Volume],"&gt;=1")/Table3[[#This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1</v>
      </c>
      <c r="M62" s="2">
        <f>COUNTIFS(Table2[Sub-Sector],Table3[[#This Row],[Sub-Sector]],Table2[% Away From Current Week High],"&lt;=0.05")/Table3[[#This Row],[Count]]</f>
        <v>1</v>
      </c>
      <c r="N62" s="2">
        <f>COUNTIFS(Table2[Sub-Sector],Table3[[#This Row],[Sub-Sector]],Table2[% Away From Current Month Low],"&gt;=0.05")/Table3[[#This Row],[Count]]</f>
        <v>1</v>
      </c>
      <c r="O62" s="2">
        <f>COUNTIFS(Table2[Sub-Sector],Table3[[#This Row],[Sub-Sector]],Table2[% Away From Current Month High],"&lt;=0.05")/Table3[[#This Row],[Count]]</f>
        <v>1</v>
      </c>
      <c r="P62" s="2">
        <f>COUNTIFS(Table2[Sub-Sector],Table3[[#This Row],[Sub-Sector]],Table2[% Away From 52W High],"&lt;=10")/Table3[[#This Row],[Count]]</f>
        <v>0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1</v>
      </c>
      <c r="S62" s="2">
        <f>COUNTIFS(Table2[Sub-Sector],Table3[[#This Row],[Sub-Sector]],Table2[% Price above 50 EMA],"&gt;=0")/Table3[[#This Row],[Count]]</f>
        <v>0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0</v>
      </c>
      <c r="V62" s="2">
        <f>COUNTIFS(Table2[Sub-Sector],Table3[[#This Row],[Sub-Sector]],Table2[Sharpe Ratio],"&gt;=0.10")/Table3[[#This Row],[Count]]</f>
        <v>0</v>
      </c>
      <c r="W6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514.5</v>
      </c>
      <c r="X62">
        <f>_xlfn.RANK.AVG(Table3[[#This Row],[Score]],Table3[Score],1)</f>
        <v>85.5</v>
      </c>
      <c r="Y6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2">
        <f>_xlfn.RANK.AVG(Table3[[#This Row],[Score 2 ]],Table3[[Score 2 ]],1)</f>
        <v>61.5</v>
      </c>
    </row>
    <row r="63" spans="1:26" x14ac:dyDescent="0.3">
      <c r="A63" t="s">
        <v>1675</v>
      </c>
      <c r="B63">
        <f>COUNTIFS(Table2[Sub-Sector],Table3[[#This Row],[Sub-Sector]])</f>
        <v>1</v>
      </c>
      <c r="C63" s="2">
        <f>COUNTIFS(Table2[Sub-Sector],Table3[[#This Row],[Sub-Sector]],Table2[Uptrend],"Uptrend")/Table3[[#This Row],[Count]]</f>
        <v>1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</v>
      </c>
      <c r="F63" s="2">
        <f>COUNTIFS(Table2[Sub-Sector],Table3[[#This Row],[Sub-Sector]],Table2[6M Return vs Nifty],"&gt;=10")/Table3[[#This Row],[Count]]</f>
        <v>1</v>
      </c>
      <c r="G63" s="2">
        <f>COUNTIFS(Table2[Sub-Sector],Table3[[#This Row],[Sub-Sector]],Table2[1Y Return vs Nifty],"&gt;=10")/Table3[[#This Row],[Count]]</f>
        <v>1</v>
      </c>
      <c r="H63" s="2">
        <f>COUNTIFS(Table2[Sub-Sector],Table3[[#This Row],[Sub-Sector]],Table2[RSI Exponential â€“ 14D],"&gt;=50")/Table3[[#This Row],[Count]]</f>
        <v>0</v>
      </c>
      <c r="I63" s="2">
        <f>COUNTIFS(Table2[Sub-Sector],Table3[[#This Row],[Sub-Sector]],Table2[Relative Volume],"&gt;=1")/Table3[[#This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0</v>
      </c>
      <c r="N63" s="2">
        <f>COUNTIFS(Table2[Sub-Sector],Table3[[#This Row],[Sub-Sector]],Table2[% Away From Current Month Low],"&gt;=0.05")/Table3[[#This Row],[Count]]</f>
        <v>0</v>
      </c>
      <c r="O63" s="2">
        <f>COUNTIFS(Table2[Sub-Sector],Table3[[#This Row],[Sub-Sector]],Table2[% Away From Current Month High],"&lt;=0.05")/Table3[[#This Row],[Count]]</f>
        <v>0</v>
      </c>
      <c r="P63" s="2">
        <f>COUNTIFS(Table2[Sub-Sector],Table3[[#This Row],[Sub-Sector]],Table2[% Away From 52W High],"&lt;=10")/Table3[[#This Row],[Count]]</f>
        <v>0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</v>
      </c>
      <c r="S63" s="2">
        <f>COUNTIFS(Table2[Sub-Sector],Table3[[#This Row],[Sub-Sector]],Table2[% Price above 50 EMA],"&gt;=0")/Table3[[#This Row],[Count]]</f>
        <v>0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0</v>
      </c>
      <c r="V63" s="2">
        <f>COUNTIFS(Table2[Sub-Sector],Table3[[#This Row],[Sub-Sector]],Table2[Sharpe Ratio],"&gt;=0.10")/Table3[[#This Row],[Count]]</f>
        <v>0</v>
      </c>
      <c r="W6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420</v>
      </c>
      <c r="X63">
        <f>_xlfn.RANK.AVG(Table3[[#This Row],[Score]],Table3[Score],1)</f>
        <v>59.5</v>
      </c>
      <c r="Y6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3">
        <f>_xlfn.RANK.AVG(Table3[[#This Row],[Score 2 ]],Table3[[Score 2 ]],1)</f>
        <v>61.5</v>
      </c>
    </row>
    <row r="64" spans="1:26" x14ac:dyDescent="0.3">
      <c r="A64" t="s">
        <v>334</v>
      </c>
      <c r="B64">
        <f>COUNTIFS(Table2[Sub-Sector],Table3[[#This Row],[Sub-Sector]])</f>
        <v>1</v>
      </c>
      <c r="C64" s="2">
        <f>COUNTIFS(Table2[Sub-Sector],Table3[[#This Row],[Sub-Sector]],Table2[Uptrend],"Uptrend")/Table3[[#This Row],[Count]]</f>
        <v>1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0</v>
      </c>
      <c r="G64" s="2">
        <f>COUNTIFS(Table2[Sub-Sector],Table3[[#This Row],[Sub-Sector]],Table2[1Y Return vs Nifty],"&gt;=10")/Table3[[#This Row],[Count]]</f>
        <v>0</v>
      </c>
      <c r="H64" s="2">
        <f>COUNTIFS(Table2[Sub-Sector],Table3[[#This Row],[Sub-Sector]],Table2[RSI Exponential â€“ 14D],"&gt;=50")/Table3[[#This Row],[Count]]</f>
        <v>1</v>
      </c>
      <c r="I64" s="2">
        <f>COUNTIFS(Table2[Sub-Sector],Table3[[#This Row],[Sub-Sector]],Table2[Relative Volume],"&gt;=1")/Table3[[#This Row],[Count]]</f>
        <v>1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0</v>
      </c>
      <c r="N64" s="2">
        <f>COUNTIFS(Table2[Sub-Sector],Table3[[#This Row],[Sub-Sector]],Table2[% Away From Current Month Low],"&gt;=0.05")/Table3[[#This Row],[Count]]</f>
        <v>1</v>
      </c>
      <c r="O64" s="2">
        <f>COUNTIFS(Table2[Sub-Sector],Table3[[#This Row],[Sub-Sector]],Table2[% Away From Current Month High],"&lt;=0.05")/Table3[[#This Row],[Count]]</f>
        <v>0</v>
      </c>
      <c r="P64" s="2">
        <f>COUNTIFS(Table2[Sub-Sector],Table3[[#This Row],[Sub-Sector]],Table2[% Away From 52W High],"&lt;=10")/Table3[[#This Row],[Count]]</f>
        <v>0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1</v>
      </c>
      <c r="S64" s="2">
        <f>COUNTIFS(Table2[Sub-Sector],Table3[[#This Row],[Sub-Sector]],Table2[% Price above 50 EMA],"&gt;=0")/Table3[[#This Row],[Count]]</f>
        <v>1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1</v>
      </c>
      <c r="V64" s="2">
        <f>COUNTIFS(Table2[Sub-Sector],Table3[[#This Row],[Sub-Sector]],Table2[Sharpe Ratio],"&gt;=0.10")/Table3[[#This Row],[Count]]</f>
        <v>1</v>
      </c>
      <c r="W6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420</v>
      </c>
      <c r="X64">
        <f>_xlfn.RANK.AVG(Table3[[#This Row],[Score]],Table3[Score],1)</f>
        <v>59.5</v>
      </c>
      <c r="Y6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64">
        <f>_xlfn.RANK.AVG(Table3[[#This Row],[Score 2 ]],Table3[[Score 2 ]],1)</f>
        <v>61.5</v>
      </c>
    </row>
    <row r="65" spans="1:26" x14ac:dyDescent="0.3">
      <c r="A65" t="s">
        <v>103</v>
      </c>
      <c r="B65">
        <f>COUNTIFS(Table2[Sub-Sector],Table3[[#This Row],[Sub-Sector]])</f>
        <v>1</v>
      </c>
      <c r="C65" s="2">
        <f>COUNTIFS(Table2[Sub-Sector],Table3[[#This Row],[Sub-Sector]],Table2[Uptrend],"Uptrend")/Table3[[#This Row],[Count]]</f>
        <v>0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</v>
      </c>
      <c r="G65" s="2">
        <f>COUNTIFS(Table2[Sub-Sector],Table3[[#This Row],[Sub-Sector]],Table2[1Y Return vs Nifty],"&gt;=10")/Table3[[#This Row],[Count]]</f>
        <v>1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Volume],"&gt;=1")/Table3[[#This Row],[Count]]</f>
        <v>0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1</v>
      </c>
      <c r="O65" s="2">
        <f>COUNTIFS(Table2[Sub-Sector],Table3[[#This Row],[Sub-Sector]],Table2[% Away From Current Month High],"&lt;=0.05")/Table3[[#This Row],[Count]]</f>
        <v>1</v>
      </c>
      <c r="P65" s="2">
        <f>COUNTIFS(Table2[Sub-Sector],Table3[[#This Row],[Sub-Sector]],Table2[% Away From 52W High],"&lt;=10")/Table3[[#This Row],[Count]]</f>
        <v>1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1</v>
      </c>
      <c r="W6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516</v>
      </c>
      <c r="X65">
        <f>_xlfn.RANK.AVG(Table3[[#This Row],[Score]],Table3[Score],1)</f>
        <v>87</v>
      </c>
      <c r="Y6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65">
        <f>_xlfn.RANK.AVG(Table3[[#This Row],[Score 2 ]],Table3[[Score 2 ]],1)</f>
        <v>64</v>
      </c>
    </row>
    <row r="66" spans="1:26" x14ac:dyDescent="0.3">
      <c r="A66" t="s">
        <v>470</v>
      </c>
      <c r="B66">
        <f>COUNTIFS(Table2[Sub-Sector],Table3[[#This Row],[Sub-Sector]])</f>
        <v>10</v>
      </c>
      <c r="C66" s="2">
        <f>COUNTIFS(Table2[Sub-Sector],Table3[[#This Row],[Sub-Sector]],Table2[Uptrend],"Uptrend")/Table3[[#This Row],[Count]]</f>
        <v>0.8</v>
      </c>
      <c r="D66" s="2">
        <f>COUNTIFS(Table2[Sub-Sector],Table3[[#This Row],[Sub-Sector]],Table2[1W Return vs Nifty],"&gt;=5")/Table3[[#This Row],[Count]]</f>
        <v>0.1</v>
      </c>
      <c r="E66" s="2">
        <f>COUNTIFS(Table2[Sub-Sector],Table3[[#This Row],[Sub-Sector]],Table2[1M Return vs Nifty],"&gt;=5")/Table3[[#This Row],[Count]]</f>
        <v>0.3</v>
      </c>
      <c r="F66" s="2">
        <f>COUNTIFS(Table2[Sub-Sector],Table3[[#This Row],[Sub-Sector]],Table2[6M Return vs Nifty],"&gt;=10")/Table3[[#This Row],[Count]]</f>
        <v>0.6</v>
      </c>
      <c r="G66" s="2">
        <f>COUNTIFS(Table2[Sub-Sector],Table3[[#This Row],[Sub-Sector]],Table2[1Y Return vs Nifty],"&gt;=10")/Table3[[#This Row],[Count]]</f>
        <v>0.2</v>
      </c>
      <c r="H66" s="2">
        <f>COUNTIFS(Table2[Sub-Sector],Table3[[#This Row],[Sub-Sector]],Table2[RSI Exponential â€“ 14D],"&gt;=50")/Table3[[#This Row],[Count]]</f>
        <v>0.3</v>
      </c>
      <c r="I66" s="2">
        <f>COUNTIFS(Table2[Sub-Sector],Table3[[#This Row],[Sub-Sector]],Table2[Relative Volume],"&gt;=1")/Table3[[#This Row],[Count]]</f>
        <v>0.4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0.2</v>
      </c>
      <c r="M66" s="2">
        <f>COUNTIFS(Table2[Sub-Sector],Table3[[#This Row],[Sub-Sector]],Table2[% Away From Current Week High],"&lt;=0.05")/Table3[[#This Row],[Count]]</f>
        <v>0.6</v>
      </c>
      <c r="N66" s="2">
        <f>COUNTIFS(Table2[Sub-Sector],Table3[[#This Row],[Sub-Sector]],Table2[% Away From Current Month Low],"&gt;=0.05")/Table3[[#This Row],[Count]]</f>
        <v>0.4</v>
      </c>
      <c r="O66" s="2">
        <f>COUNTIFS(Table2[Sub-Sector],Table3[[#This Row],[Sub-Sector]],Table2[% Away From Current Month High],"&lt;=0.05")/Table3[[#This Row],[Count]]</f>
        <v>0.3</v>
      </c>
      <c r="P66" s="2">
        <f>COUNTIFS(Table2[Sub-Sector],Table3[[#This Row],[Sub-Sector]],Table2[% Away From 52W High],"&lt;=10")/Table3[[#This Row],[Count]]</f>
        <v>0.4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0.3</v>
      </c>
      <c r="S66" s="2">
        <f>COUNTIFS(Table2[Sub-Sector],Table3[[#This Row],[Sub-Sector]],Table2[% Price above 50 EMA],"&gt;=0")/Table3[[#This Row],[Count]]</f>
        <v>0.6</v>
      </c>
      <c r="T66" s="2">
        <f>COUNTIFS(Table2[Sub-Sector],Table3[[#This Row],[Sub-Sector]],Table2[% Price above 200 EMA],"&gt;=0")/Table3[[#This Row],[Count]]</f>
        <v>0.9</v>
      </c>
      <c r="U66" s="2">
        <f>COUNTIFS(Table2[Sub-Sector],Table3[[#This Row],[Sub-Sector]],Table2[Rate of Change - Zone],"Positive")/Table3[[#This Row],[Count]]</f>
        <v>0.5</v>
      </c>
      <c r="V66" s="2">
        <f>COUNTIFS(Table2[Sub-Sector],Table3[[#This Row],[Sub-Sector]],Table2[Sharpe Ratio],"&gt;=0.10")/Table3[[#This Row],[Count]]</f>
        <v>0.4</v>
      </c>
      <c r="W6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337</v>
      </c>
      <c r="X66">
        <f>_xlfn.RANK.AVG(Table3[[#This Row],[Score]],Table3[Score],1)</f>
        <v>39</v>
      </c>
      <c r="Y6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</v>
      </c>
      <c r="Z66">
        <f>_xlfn.RANK.AVG(Table3[[#This Row],[Score 2 ]],Table3[[Score 2 ]],1)</f>
        <v>65.5</v>
      </c>
    </row>
    <row r="67" spans="1:26" x14ac:dyDescent="0.3">
      <c r="A67" t="s">
        <v>51</v>
      </c>
      <c r="B67">
        <f>COUNTIFS(Table2[Sub-Sector],Table3[[#This Row],[Sub-Sector]])</f>
        <v>17</v>
      </c>
      <c r="C67" s="2">
        <f>COUNTIFS(Table2[Sub-Sector],Table3[[#This Row],[Sub-Sector]],Table2[Uptrend],"Uptrend")/Table3[[#This Row],[Count]]</f>
        <v>0.6470588235294118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0.35294117647058826</v>
      </c>
      <c r="F67" s="2">
        <f>COUNTIFS(Table2[Sub-Sector],Table3[[#This Row],[Sub-Sector]],Table2[6M Return vs Nifty],"&gt;=10")/Table3[[#This Row],[Count]]</f>
        <v>0.23529411764705882</v>
      </c>
      <c r="G67" s="2">
        <f>COUNTIFS(Table2[Sub-Sector],Table3[[#This Row],[Sub-Sector]],Table2[1Y Return vs Nifty],"&gt;=10")/Table3[[#This Row],[Count]]</f>
        <v>0.41176470588235292</v>
      </c>
      <c r="H67" s="2">
        <f>COUNTIFS(Table2[Sub-Sector],Table3[[#This Row],[Sub-Sector]],Table2[RSI Exponential â€“ 14D],"&gt;=50")/Table3[[#This Row],[Count]]</f>
        <v>0.6470588235294118</v>
      </c>
      <c r="I67" s="2">
        <f>COUNTIFS(Table2[Sub-Sector],Table3[[#This Row],[Sub-Sector]],Table2[Relative Volume],"&gt;=1")/Table3[[#This Row],[Count]]</f>
        <v>0.47058823529411764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0.94117647058823528</v>
      </c>
      <c r="L67" s="2">
        <f>COUNTIFS(Table2[Sub-Sector],Table3[[#This Row],[Sub-Sector]],Table2[% Away From Current Week Low],"&gt;=0.05")/Table3[[#This Row],[Count]]</f>
        <v>5.8823529411764705E-2</v>
      </c>
      <c r="M67" s="2">
        <f>COUNTIFS(Table2[Sub-Sector],Table3[[#This Row],[Sub-Sector]],Table2[% Away From Current Week High],"&lt;=0.05")/Table3[[#This Row],[Count]]</f>
        <v>0.82352941176470584</v>
      </c>
      <c r="N67" s="2">
        <f>COUNTIFS(Table2[Sub-Sector],Table3[[#This Row],[Sub-Sector]],Table2[% Away From Current Month Low],"&gt;=0.05")/Table3[[#This Row],[Count]]</f>
        <v>0.70588235294117652</v>
      </c>
      <c r="O67" s="2">
        <f>COUNTIFS(Table2[Sub-Sector],Table3[[#This Row],[Sub-Sector]],Table2[% Away From Current Month High],"&lt;=0.05")/Table3[[#This Row],[Count]]</f>
        <v>0.6470588235294118</v>
      </c>
      <c r="P67" s="2">
        <f>COUNTIFS(Table2[Sub-Sector],Table3[[#This Row],[Sub-Sector]],Table2[% Away From 52W High],"&lt;=10")/Table3[[#This Row],[Count]]</f>
        <v>0.47058823529411764</v>
      </c>
      <c r="Q67" s="2">
        <f>COUNTIFS(Table2[Sub-Sector],Table3[[#This Row],[Sub-Sector]],Table2[% Away From 52W Low],"&gt;=10")/Table3[[#This Row],[Count]]</f>
        <v>0.82352941176470584</v>
      </c>
      <c r="R67" s="2">
        <f>COUNTIFS(Table2[Sub-Sector],Table3[[#This Row],[Sub-Sector]],Table2[% Price above 20 EMA],"&gt;=0")/Table3[[#This Row],[Count]]</f>
        <v>0.6470588235294118</v>
      </c>
      <c r="S67" s="2">
        <f>COUNTIFS(Table2[Sub-Sector],Table3[[#This Row],[Sub-Sector]],Table2[% Price above 50 EMA],"&gt;=0")/Table3[[#This Row],[Count]]</f>
        <v>0.6470588235294118</v>
      </c>
      <c r="T67" s="2">
        <f>COUNTIFS(Table2[Sub-Sector],Table3[[#This Row],[Sub-Sector]],Table2[% Price above 200 EMA],"&gt;=0")/Table3[[#This Row],[Count]]</f>
        <v>0.6470588235294118</v>
      </c>
      <c r="U67" s="2">
        <f>COUNTIFS(Table2[Sub-Sector],Table3[[#This Row],[Sub-Sector]],Table2[Rate of Change - Zone],"Positive")/Table3[[#This Row],[Count]]</f>
        <v>0.70588235294117652</v>
      </c>
      <c r="V67" s="2">
        <f>COUNTIFS(Table2[Sub-Sector],Table3[[#This Row],[Sub-Sector]],Table2[Sharpe Ratio],"&gt;=0.10")/Table3[[#This Row],[Count]]</f>
        <v>0.11764705882352941</v>
      </c>
      <c r="W6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407</v>
      </c>
      <c r="X67">
        <f>_xlfn.RANK.AVG(Table3[[#This Row],[Score]],Table3[Score],1)</f>
        <v>53</v>
      </c>
      <c r="Y6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</v>
      </c>
      <c r="Z67">
        <f>_xlfn.RANK.AVG(Table3[[#This Row],[Score 2 ]],Table3[[Score 2 ]],1)</f>
        <v>65.5</v>
      </c>
    </row>
    <row r="68" spans="1:26" x14ac:dyDescent="0.3">
      <c r="A68" t="s">
        <v>409</v>
      </c>
      <c r="B68">
        <f>COUNTIFS(Table2[Sub-Sector],Table3[[#This Row],[Sub-Sector]])</f>
        <v>6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0.33333333333333331</v>
      </c>
      <c r="G68" s="2">
        <f>COUNTIFS(Table2[Sub-Sector],Table3[[#This Row],[Sub-Sector]],Table2[1Y Return vs Nifty],"&gt;=10")/Table3[[#This Row],[Count]]</f>
        <v>0.66666666666666663</v>
      </c>
      <c r="H68" s="2">
        <f>COUNTIFS(Table2[Sub-Sector],Table3[[#This Row],[Sub-Sector]],Table2[RSI Exponential â€“ 14D],"&gt;=50")/Table3[[#This Row],[Count]]</f>
        <v>0.83333333333333337</v>
      </c>
      <c r="I68" s="2">
        <f>COUNTIFS(Table2[Sub-Sector],Table3[[#This Row],[Sub-Sector]],Table2[Relative Volume],"&gt;=1")/Table3[[#This Row],[Count]]</f>
        <v>0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0.33333333333333331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0.83333333333333337</v>
      </c>
      <c r="O68" s="2">
        <f>COUNTIFS(Table2[Sub-Sector],Table3[[#This Row],[Sub-Sector]],Table2[% Away From Current Month High],"&lt;=0.05")/Table3[[#This Row],[Count]]</f>
        <v>0.83333333333333337</v>
      </c>
      <c r="P68" s="2">
        <f>COUNTIFS(Table2[Sub-Sector],Table3[[#This Row],[Sub-Sector]],Table2[% Away From 52W High],"&lt;=10")/Table3[[#This Row],[Count]]</f>
        <v>0.66666666666666663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0.83333333333333337</v>
      </c>
      <c r="S68" s="2">
        <f>COUNTIFS(Table2[Sub-Sector],Table3[[#This Row],[Sub-Sector]],Table2[% Price above 50 EMA],"&gt;=0")/Table3[[#This Row],[Count]]</f>
        <v>0.83333333333333337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0.83333333333333337</v>
      </c>
      <c r="V68" s="2">
        <f>COUNTIFS(Table2[Sub-Sector],Table3[[#This Row],[Sub-Sector]],Table2[Sharpe Ratio],"&gt;=0.10")/Table3[[#This Row],[Count]]</f>
        <v>0.5</v>
      </c>
      <c r="W6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429</v>
      </c>
      <c r="X68">
        <f>_xlfn.RANK.AVG(Table3[[#This Row],[Score]],Table3[Score],1)</f>
        <v>63</v>
      </c>
      <c r="Y6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247</v>
      </c>
      <c r="Z68">
        <f>_xlfn.RANK.AVG(Table3[[#This Row],[Score 2 ]],Table3[[Score 2 ]],1)</f>
        <v>67</v>
      </c>
    </row>
    <row r="69" spans="1:26" x14ac:dyDescent="0.3">
      <c r="A69" t="s">
        <v>833</v>
      </c>
      <c r="B69">
        <f>COUNTIFS(Table2[Sub-Sector],Table3[[#This Row],[Sub-Sector]])</f>
        <v>3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0.33333333333333331</v>
      </c>
      <c r="F69" s="2">
        <f>COUNTIFS(Table2[Sub-Sector],Table3[[#This Row],[Sub-Sector]],Table2[6M Return vs Nifty],"&gt;=10")/Table3[[#This Row],[Count]]</f>
        <v>0.66666666666666663</v>
      </c>
      <c r="G69" s="2">
        <f>COUNTIFS(Table2[Sub-Sector],Table3[[#This Row],[Sub-Sector]],Table2[1Y Return vs Nifty],"&gt;=10")/Table3[[#This Row],[Count]]</f>
        <v>0.33333333333333331</v>
      </c>
      <c r="H69" s="2">
        <f>COUNTIFS(Table2[Sub-Sector],Table3[[#This Row],[Sub-Sector]],Table2[RSI Exponential â€“ 14D],"&gt;=50")/Table3[[#This Row],[Count]]</f>
        <v>0.33333333333333331</v>
      </c>
      <c r="I69" s="2">
        <f>COUNTIFS(Table2[Sub-Sector],Table3[[#This Row],[Sub-Sector]],Table2[Relative Volume],"&gt;=1")/Table3[[#This Row],[Count]]</f>
        <v>0.33333333333333331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0.33333333333333331</v>
      </c>
      <c r="N69" s="2">
        <f>COUNTIFS(Table2[Sub-Sector],Table3[[#This Row],[Sub-Sector]],Table2[% Away From Current Month Low],"&gt;=0.05")/Table3[[#This Row],[Count]]</f>
        <v>0.33333333333333331</v>
      </c>
      <c r="O69" s="2">
        <f>COUNTIFS(Table2[Sub-Sector],Table3[[#This Row],[Sub-Sector]],Table2[% Away From Current Month High],"&lt;=0.05")/Table3[[#This Row],[Count]]</f>
        <v>0</v>
      </c>
      <c r="P69" s="2">
        <f>COUNTIFS(Table2[Sub-Sector],Table3[[#This Row],[Sub-Sector]],Table2[% Away From 52W High],"&lt;=10")/Table3[[#This Row],[Count]]</f>
        <v>0.33333333333333331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0.66666666666666663</v>
      </c>
      <c r="S69" s="2">
        <f>COUNTIFS(Table2[Sub-Sector],Table3[[#This Row],[Sub-Sector]],Table2[% Price above 50 EMA],"&gt;=0")/Table3[[#This Row],[Count]]</f>
        <v>1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0.33333333333333331</v>
      </c>
      <c r="V69" s="2">
        <f>COUNTIFS(Table2[Sub-Sector],Table3[[#This Row],[Sub-Sector]],Table2[Sharpe Ratio],"&gt;=0.10")/Table3[[#This Row],[Count]]</f>
        <v>0</v>
      </c>
      <c r="W6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369.5</v>
      </c>
      <c r="X69">
        <f>_xlfn.RANK.AVG(Table3[[#This Row],[Score]],Table3[Score],1)</f>
        <v>45</v>
      </c>
      <c r="Y6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250</v>
      </c>
      <c r="Z69">
        <f>_xlfn.RANK.AVG(Table3[[#This Row],[Score 2 ]],Table3[[Score 2 ]],1)</f>
        <v>68</v>
      </c>
    </row>
    <row r="70" spans="1:26" x14ac:dyDescent="0.3">
      <c r="A70" t="s">
        <v>220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0.66666666666666663</v>
      </c>
      <c r="D70" s="2">
        <f>COUNTIFS(Table2[Sub-Sector],Table3[[#This Row],[Sub-Sector]],Table2[1W Return vs Nifty],"&gt;=5")/Table3[[#This Row],[Count]]</f>
        <v>0.33333333333333331</v>
      </c>
      <c r="E70" s="2">
        <f>COUNTIFS(Table2[Sub-Sector],Table3[[#This Row],[Sub-Sector]],Table2[1M Return vs Nifty],"&gt;=5")/Table3[[#This Row],[Count]]</f>
        <v>0.33333333333333331</v>
      </c>
      <c r="F70" s="2">
        <f>COUNTIFS(Table2[Sub-Sector],Table3[[#This Row],[Sub-Sector]],Table2[6M Return vs Nifty],"&gt;=10")/Table3[[#This Row],[Count]]</f>
        <v>0</v>
      </c>
      <c r="G70" s="2">
        <f>COUNTIFS(Table2[Sub-Sector],Table3[[#This Row],[Sub-Sector]],Table2[1Y Return vs Nifty],"&gt;=10")/Table3[[#This Row],[Count]]</f>
        <v>0.66666666666666663</v>
      </c>
      <c r="H70" s="2">
        <f>COUNTIFS(Table2[Sub-Sector],Table3[[#This Row],[Sub-Sector]],Table2[RSI Exponential â€“ 14D],"&gt;=50")/Table3[[#This Row],[Count]]</f>
        <v>0.66666666666666663</v>
      </c>
      <c r="I70" s="2">
        <f>COUNTIFS(Table2[Sub-Sector],Table3[[#This Row],[Sub-Sector]],Table2[Relative Volume],"&gt;=1")/Table3[[#This Row],[Count]]</f>
        <v>0.33333333333333331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0.33333333333333331</v>
      </c>
      <c r="M70" s="2">
        <f>COUNTIFS(Table2[Sub-Sector],Table3[[#This Row],[Sub-Sector]],Table2[% Away From Current Week High],"&lt;=0.05")/Table3[[#This Row],[Count]]</f>
        <v>0.66666666666666663</v>
      </c>
      <c r="N70" s="2">
        <f>COUNTIFS(Table2[Sub-Sector],Table3[[#This Row],[Sub-Sector]],Table2[% Away From Current Month Low],"&gt;=0.05")/Table3[[#This Row],[Count]]</f>
        <v>0.66666666666666663</v>
      </c>
      <c r="O70" s="2">
        <f>COUNTIFS(Table2[Sub-Sector],Table3[[#This Row],[Sub-Sector]],Table2[% Away From Current Month High],"&lt;=0.05")/Table3[[#This Row],[Count]]</f>
        <v>0.33333333333333331</v>
      </c>
      <c r="P70" s="2">
        <f>COUNTIFS(Table2[Sub-Sector],Table3[[#This Row],[Sub-Sector]],Table2[% Away From 52W High],"&lt;=10")/Table3[[#This Row],[Count]]</f>
        <v>0.66666666666666663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0.66666666666666663</v>
      </c>
      <c r="S70" s="2">
        <f>COUNTIFS(Table2[Sub-Sector],Table3[[#This Row],[Sub-Sector]],Table2[% Price above 50 EMA],"&gt;=0")/Table3[[#This Row],[Count]]</f>
        <v>1</v>
      </c>
      <c r="T70" s="2">
        <f>COUNTIFS(Table2[Sub-Sector],Table3[[#This Row],[Sub-Sector]],Table2[% Price above 200 EMA],"&gt;=0")/Table3[[#This Row],[Count]]</f>
        <v>0.66666666666666663</v>
      </c>
      <c r="U70" s="2">
        <f>COUNTIFS(Table2[Sub-Sector],Table3[[#This Row],[Sub-Sector]],Table2[Rate of Change - Zone],"Positive")/Table3[[#This Row],[Count]]</f>
        <v>0.66666666666666663</v>
      </c>
      <c r="V70" s="2">
        <f>COUNTIFS(Table2[Sub-Sector],Table3[[#This Row],[Sub-Sector]],Table2[Sharpe Ratio],"&gt;=0.10")/Table3[[#This Row],[Count]]</f>
        <v>0.66666666666666663</v>
      </c>
      <c r="W7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348.5</v>
      </c>
      <c r="X70">
        <f>_xlfn.RANK.AVG(Table3[[#This Row],[Score]],Table3[Score],1)</f>
        <v>43</v>
      </c>
      <c r="Y7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250.5</v>
      </c>
      <c r="Z70">
        <f>_xlfn.RANK.AVG(Table3[[#This Row],[Score 2 ]],Table3[[Score 2 ]],1)</f>
        <v>69</v>
      </c>
    </row>
    <row r="71" spans="1:26" x14ac:dyDescent="0.3">
      <c r="A71" t="s">
        <v>46</v>
      </c>
      <c r="B71">
        <f>COUNTIFS(Table2[Sub-Sector],Table3[[#This Row],[Sub-Sector]])</f>
        <v>27</v>
      </c>
      <c r="C71" s="2">
        <f>COUNTIFS(Table2[Sub-Sector],Table3[[#This Row],[Sub-Sector]],Table2[Uptrend],"Uptrend")/Table3[[#This Row],[Count]]</f>
        <v>0.51851851851851849</v>
      </c>
      <c r="D71" s="2">
        <f>COUNTIFS(Table2[Sub-Sector],Table3[[#This Row],[Sub-Sector]],Table2[1W Return vs Nifty],"&gt;=5")/Table3[[#This Row],[Count]]</f>
        <v>3.7037037037037035E-2</v>
      </c>
      <c r="E71" s="2">
        <f>COUNTIFS(Table2[Sub-Sector],Table3[[#This Row],[Sub-Sector]],Table2[1M Return vs Nifty],"&gt;=5")/Table3[[#This Row],[Count]]</f>
        <v>3.7037037037037035E-2</v>
      </c>
      <c r="F71" s="2">
        <f>COUNTIFS(Table2[Sub-Sector],Table3[[#This Row],[Sub-Sector]],Table2[6M Return vs Nifty],"&gt;=10")/Table3[[#This Row],[Count]]</f>
        <v>0.51851851851851849</v>
      </c>
      <c r="G71" s="2">
        <f>COUNTIFS(Table2[Sub-Sector],Table3[[#This Row],[Sub-Sector]],Table2[1Y Return vs Nifty],"&gt;=10")/Table3[[#This Row],[Count]]</f>
        <v>0.62962962962962965</v>
      </c>
      <c r="H71" s="2">
        <f>COUNTIFS(Table2[Sub-Sector],Table3[[#This Row],[Sub-Sector]],Table2[RSI Exponential â€“ 14D],"&gt;=50")/Table3[[#This Row],[Count]]</f>
        <v>0.37037037037037035</v>
      </c>
      <c r="I71" s="2">
        <f>COUNTIFS(Table2[Sub-Sector],Table3[[#This Row],[Sub-Sector]],Table2[Relative Volume],"&gt;=1")/Table3[[#This Row],[Count]]</f>
        <v>0.18518518518518517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0.14814814814814814</v>
      </c>
      <c r="M71" s="2">
        <f>COUNTIFS(Table2[Sub-Sector],Table3[[#This Row],[Sub-Sector]],Table2[% Away From Current Week High],"&lt;=0.05")/Table3[[#This Row],[Count]]</f>
        <v>0.55555555555555558</v>
      </c>
      <c r="N71" s="2">
        <f>COUNTIFS(Table2[Sub-Sector],Table3[[#This Row],[Sub-Sector]],Table2[% Away From Current Month Low],"&gt;=0.05")/Table3[[#This Row],[Count]]</f>
        <v>0.51851851851851849</v>
      </c>
      <c r="O71" s="2">
        <f>COUNTIFS(Table2[Sub-Sector],Table3[[#This Row],[Sub-Sector]],Table2[% Away From Current Month High],"&lt;=0.05")/Table3[[#This Row],[Count]]</f>
        <v>0.22222222222222221</v>
      </c>
      <c r="P71" s="2">
        <f>COUNTIFS(Table2[Sub-Sector],Table3[[#This Row],[Sub-Sector]],Table2[% Away From 52W High],"&lt;=10")/Table3[[#This Row],[Count]]</f>
        <v>0.14814814814814814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0.33333333333333331</v>
      </c>
      <c r="S71" s="2">
        <f>COUNTIFS(Table2[Sub-Sector],Table3[[#This Row],[Sub-Sector]],Table2[% Price above 50 EMA],"&gt;=0")/Table3[[#This Row],[Count]]</f>
        <v>0.40740740740740738</v>
      </c>
      <c r="T71" s="2">
        <f>COUNTIFS(Table2[Sub-Sector],Table3[[#This Row],[Sub-Sector]],Table2[% Price above 200 EMA],"&gt;=0")/Table3[[#This Row],[Count]]</f>
        <v>0.85185185185185186</v>
      </c>
      <c r="U71" s="2">
        <f>COUNTIFS(Table2[Sub-Sector],Table3[[#This Row],[Sub-Sector]],Table2[Rate of Change - Zone],"Positive")/Table3[[#This Row],[Count]]</f>
        <v>0.29629629629629628</v>
      </c>
      <c r="V71" s="2">
        <f>COUNTIFS(Table2[Sub-Sector],Table3[[#This Row],[Sub-Sector]],Table2[Sharpe Ratio],"&gt;=0.10")/Table3[[#This Row],[Count]]</f>
        <v>0.59259259259259256</v>
      </c>
      <c r="W7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412</v>
      </c>
      <c r="X71">
        <f>_xlfn.RANK.AVG(Table3[[#This Row],[Score]],Table3[Score],1)</f>
        <v>54</v>
      </c>
      <c r="Y7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</v>
      </c>
      <c r="Z71">
        <f>_xlfn.RANK.AVG(Table3[[#This Row],[Score 2 ]],Table3[[Score 2 ]],1)</f>
        <v>70</v>
      </c>
    </row>
    <row r="72" spans="1:26" x14ac:dyDescent="0.3">
      <c r="A72" t="s">
        <v>69</v>
      </c>
      <c r="B72">
        <f>COUNTIFS(Table2[Sub-Sector],Table3[[#This Row],[Sub-Sector]])</f>
        <v>3</v>
      </c>
      <c r="C72" s="2">
        <f>COUNTIFS(Table2[Sub-Sector],Table3[[#This Row],[Sub-Sector]],Table2[Uptrend],"Uptrend")/Table3[[#This Row],[Count]]</f>
        <v>0.66666666666666663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</v>
      </c>
      <c r="F72" s="2">
        <f>COUNTIFS(Table2[Sub-Sector],Table3[[#This Row],[Sub-Sector]],Table2[6M Return vs Nifty],"&gt;=10")/Table3[[#This Row],[Count]]</f>
        <v>0.66666666666666663</v>
      </c>
      <c r="G72" s="2">
        <f>COUNTIFS(Table2[Sub-Sector],Table3[[#This Row],[Sub-Sector]],Table2[1Y Return vs Nifty],"&gt;=10")/Table3[[#This Row],[Count]]</f>
        <v>1</v>
      </c>
      <c r="H72" s="2">
        <f>COUNTIFS(Table2[Sub-Sector],Table3[[#This Row],[Sub-Sector]],Table2[RSI Exponential â€“ 14D],"&gt;=50")/Table3[[#This Row],[Count]]</f>
        <v>0</v>
      </c>
      <c r="I72" s="2">
        <f>COUNTIFS(Table2[Sub-Sector],Table3[[#This Row],[Sub-Sector]],Table2[Relative Volume],"&gt;=1")/Table3[[#This Row],[Count]]</f>
        <v>0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0.66666666666666663</v>
      </c>
      <c r="N72" s="2">
        <f>COUNTIFS(Table2[Sub-Sector],Table3[[#This Row],[Sub-Sector]],Table2[% Away From Current Month Low],"&gt;=0.05")/Table3[[#This Row],[Count]]</f>
        <v>0</v>
      </c>
      <c r="O72" s="2">
        <f>COUNTIFS(Table2[Sub-Sector],Table3[[#This Row],[Sub-Sector]],Table2[% Away From Current Month High],"&lt;=0.05")/Table3[[#This Row],[Count]]</f>
        <v>0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</v>
      </c>
      <c r="S72" s="2">
        <f>COUNTIFS(Table2[Sub-Sector],Table3[[#This Row],[Sub-Sector]],Table2[% Price above 50 EMA],"&gt;=0")/Table3[[#This Row],[Count]]</f>
        <v>0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0</v>
      </c>
      <c r="V72" s="2">
        <f>COUNTIFS(Table2[Sub-Sector],Table3[[#This Row],[Sub-Sector]],Table2[Sharpe Ratio],"&gt;=0.10")/Table3[[#This Row],[Count]]</f>
        <v>0.33333333333333331</v>
      </c>
      <c r="W7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483</v>
      </c>
      <c r="X72">
        <f>_xlfn.RANK.AVG(Table3[[#This Row],[Score]],Table3[Score],1)</f>
        <v>77</v>
      </c>
      <c r="Y7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2">
        <f>_xlfn.RANK.AVG(Table3[[#This Row],[Score 2 ]],Table3[[Score 2 ]],1)</f>
        <v>71</v>
      </c>
    </row>
    <row r="73" spans="1:26" x14ac:dyDescent="0.3">
      <c r="A73" t="s">
        <v>27</v>
      </c>
      <c r="B73">
        <f>COUNTIFS(Table2[Sub-Sector],Table3[[#This Row],[Sub-Sector]])</f>
        <v>4</v>
      </c>
      <c r="C73" s="2">
        <f>COUNTIFS(Table2[Sub-Sector],Table3[[#This Row],[Sub-Sector]],Table2[Uptrend],"Uptrend")/Table3[[#This Row],[Count]]</f>
        <v>0.5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0.5</v>
      </c>
      <c r="F73" s="2">
        <f>COUNTIFS(Table2[Sub-Sector],Table3[[#This Row],[Sub-Sector]],Table2[6M Return vs Nifty],"&gt;=10")/Table3[[#This Row],[Count]]</f>
        <v>0.25</v>
      </c>
      <c r="G73" s="2">
        <f>COUNTIFS(Table2[Sub-Sector],Table3[[#This Row],[Sub-Sector]],Table2[1Y Return vs Nifty],"&gt;=10")/Table3[[#This Row],[Count]]</f>
        <v>0.25</v>
      </c>
      <c r="H73" s="2">
        <f>COUNTIFS(Table2[Sub-Sector],Table3[[#This Row],[Sub-Sector]],Table2[RSI Exponential â€“ 14D],"&gt;=50")/Table3[[#This Row],[Count]]</f>
        <v>0.5</v>
      </c>
      <c r="I73" s="2">
        <f>COUNTIFS(Table2[Sub-Sector],Table3[[#This Row],[Sub-Sector]],Table2[Relative Volume],"&gt;=1")/Table3[[#This Row],[Count]]</f>
        <v>0.75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0.25</v>
      </c>
      <c r="M73" s="2">
        <f>COUNTIFS(Table2[Sub-Sector],Table3[[#This Row],[Sub-Sector]],Table2[% Away From Current Week High],"&lt;=0.05")/Table3[[#This Row],[Count]]</f>
        <v>0.5</v>
      </c>
      <c r="N73" s="2">
        <f>COUNTIFS(Table2[Sub-Sector],Table3[[#This Row],[Sub-Sector]],Table2[% Away From Current Month Low],"&gt;=0.05")/Table3[[#This Row],[Count]]</f>
        <v>0.75</v>
      </c>
      <c r="O73" s="2">
        <f>COUNTIFS(Table2[Sub-Sector],Table3[[#This Row],[Sub-Sector]],Table2[% Away From Current Month High],"&lt;=0.05")/Table3[[#This Row],[Count]]</f>
        <v>0.5</v>
      </c>
      <c r="P73" s="2">
        <f>COUNTIFS(Table2[Sub-Sector],Table3[[#This Row],[Sub-Sector]],Table2[% Away From 52W High],"&lt;=10")/Table3[[#This Row],[Count]]</f>
        <v>0.5</v>
      </c>
      <c r="Q73" s="2">
        <f>COUNTIFS(Table2[Sub-Sector],Table3[[#This Row],[Sub-Sector]],Table2[% Away From 52W Low],"&gt;=10")/Table3[[#This Row],[Count]]</f>
        <v>0.75</v>
      </c>
      <c r="R73" s="2">
        <f>COUNTIFS(Table2[Sub-Sector],Table3[[#This Row],[Sub-Sector]],Table2[% Price above 20 EMA],"&gt;=0")/Table3[[#This Row],[Count]]</f>
        <v>0.5</v>
      </c>
      <c r="S73" s="2">
        <f>COUNTIFS(Table2[Sub-Sector],Table3[[#This Row],[Sub-Sector]],Table2[% Price above 50 EMA],"&gt;=0")/Table3[[#This Row],[Count]]</f>
        <v>0.5</v>
      </c>
      <c r="T73" s="2">
        <f>COUNTIFS(Table2[Sub-Sector],Table3[[#This Row],[Sub-Sector]],Table2[% Price above 200 EMA],"&gt;=0")/Table3[[#This Row],[Count]]</f>
        <v>0.5</v>
      </c>
      <c r="U73" s="2">
        <f>COUNTIFS(Table2[Sub-Sector],Table3[[#This Row],[Sub-Sector]],Table2[Rate of Change - Zone],"Positive")/Table3[[#This Row],[Count]]</f>
        <v>0.5</v>
      </c>
      <c r="V73" s="2">
        <f>COUNTIFS(Table2[Sub-Sector],Table3[[#This Row],[Sub-Sector]],Table2[Sharpe Ratio],"&gt;=0.10")/Table3[[#This Row],[Count]]</f>
        <v>0.25</v>
      </c>
      <c r="W7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426</v>
      </c>
      <c r="X73">
        <f>_xlfn.RANK.AVG(Table3[[#This Row],[Score]],Table3[Score],1)</f>
        <v>62</v>
      </c>
      <c r="Y7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256.5</v>
      </c>
      <c r="Z73">
        <f>_xlfn.RANK.AVG(Table3[[#This Row],[Score 2 ]],Table3[[Score 2 ]],1)</f>
        <v>72</v>
      </c>
    </row>
    <row r="74" spans="1:26" x14ac:dyDescent="0.3">
      <c r="A74" t="s">
        <v>735</v>
      </c>
      <c r="B74">
        <f>COUNTIFS(Table2[Sub-Sector],Table3[[#This Row],[Sub-Sector]])</f>
        <v>2</v>
      </c>
      <c r="C74" s="2">
        <f>COUNTIFS(Table2[Sub-Sector],Table3[[#This Row],[Sub-Sector]],Table2[Uptrend],"Uptrend")/Table3[[#This Row],[Count]]</f>
        <v>0.5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0.5</v>
      </c>
      <c r="F74" s="2">
        <f>COUNTIFS(Table2[Sub-Sector],Table3[[#This Row],[Sub-Sector]],Table2[6M Return vs Nifty],"&gt;=10")/Table3[[#This Row],[Count]]</f>
        <v>0.5</v>
      </c>
      <c r="G74" s="2">
        <f>COUNTIFS(Table2[Sub-Sector],Table3[[#This Row],[Sub-Sector]],Table2[1Y Return vs Nifty],"&gt;=10")/Table3[[#This Row],[Count]]</f>
        <v>0</v>
      </c>
      <c r="H74" s="2">
        <f>COUNTIFS(Table2[Sub-Sector],Table3[[#This Row],[Sub-Sector]],Table2[RSI Exponential â€“ 14D],"&gt;=50")/Table3[[#This Row],[Count]]</f>
        <v>0.5</v>
      </c>
      <c r="I74" s="2">
        <f>COUNTIFS(Table2[Sub-Sector],Table3[[#This Row],[Sub-Sector]],Table2[Relative Volume],"&gt;=1")/Table3[[#This Row],[Count]]</f>
        <v>0.5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0.5</v>
      </c>
      <c r="N74" s="2">
        <f>COUNTIFS(Table2[Sub-Sector],Table3[[#This Row],[Sub-Sector]],Table2[% Away From Current Month Low],"&gt;=0.05")/Table3[[#This Row],[Count]]</f>
        <v>0.5</v>
      </c>
      <c r="O74" s="2">
        <f>COUNTIFS(Table2[Sub-Sector],Table3[[#This Row],[Sub-Sector]],Table2[% Away From Current Month High],"&lt;=0.05")/Table3[[#This Row],[Count]]</f>
        <v>0</v>
      </c>
      <c r="P74" s="2">
        <f>COUNTIFS(Table2[Sub-Sector],Table3[[#This Row],[Sub-Sector]],Table2[% Away From 52W High],"&lt;=10")/Table3[[#This Row],[Count]]</f>
        <v>0.5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0.5</v>
      </c>
      <c r="S74" s="2">
        <f>COUNTIFS(Table2[Sub-Sector],Table3[[#This Row],[Sub-Sector]],Table2[% Price above 50 EMA],"&gt;=0")/Table3[[#This Row],[Count]]</f>
        <v>0.5</v>
      </c>
      <c r="T74" s="2">
        <f>COUNTIFS(Table2[Sub-Sector],Table3[[#This Row],[Sub-Sector]],Table2[% Price above 200 EMA],"&gt;=0")/Table3[[#This Row],[Count]]</f>
        <v>0.5</v>
      </c>
      <c r="U74" s="2">
        <f>COUNTIFS(Table2[Sub-Sector],Table3[[#This Row],[Sub-Sector]],Table2[Rate of Change - Zone],"Positive")/Table3[[#This Row],[Count]]</f>
        <v>0.5</v>
      </c>
      <c r="V74" s="2">
        <f>COUNTIFS(Table2[Sub-Sector],Table3[[#This Row],[Sub-Sector]],Table2[Sharpe Ratio],"&gt;=0.10")/Table3[[#This Row],[Count]]</f>
        <v>0</v>
      </c>
      <c r="W7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429.5</v>
      </c>
      <c r="X74">
        <f>_xlfn.RANK.AVG(Table3[[#This Row],[Score]],Table3[Score],1)</f>
        <v>64</v>
      </c>
      <c r="Y7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260</v>
      </c>
      <c r="Z74">
        <f>_xlfn.RANK.AVG(Table3[[#This Row],[Score 2 ]],Table3[[Score 2 ]],1)</f>
        <v>73</v>
      </c>
    </row>
    <row r="75" spans="1:26" x14ac:dyDescent="0.3">
      <c r="A75" t="s">
        <v>393</v>
      </c>
      <c r="B75">
        <f>COUNTIFS(Table2[Sub-Sector],Table3[[#This Row],[Sub-Sector]])</f>
        <v>6</v>
      </c>
      <c r="C75" s="2">
        <f>COUNTIFS(Table2[Sub-Sector],Table3[[#This Row],[Sub-Sector]],Table2[Uptrend],"Uptrend")/Table3[[#This Row],[Count]]</f>
        <v>0.66666666666666663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0.16666666666666666</v>
      </c>
      <c r="F75" s="2">
        <f>COUNTIFS(Table2[Sub-Sector],Table3[[#This Row],[Sub-Sector]],Table2[6M Return vs Nifty],"&gt;=10")/Table3[[#This Row],[Count]]</f>
        <v>0.5</v>
      </c>
      <c r="G75" s="2">
        <f>COUNTIFS(Table2[Sub-Sector],Table3[[#This Row],[Sub-Sector]],Table2[1Y Return vs Nifty],"&gt;=10")/Table3[[#This Row],[Count]]</f>
        <v>0.33333333333333331</v>
      </c>
      <c r="H75" s="2">
        <f>COUNTIFS(Table2[Sub-Sector],Table3[[#This Row],[Sub-Sector]],Table2[RSI Exponential â€“ 14D],"&gt;=50")/Table3[[#This Row],[Count]]</f>
        <v>0</v>
      </c>
      <c r="I75" s="2">
        <f>COUNTIFS(Table2[Sub-Sector],Table3[[#This Row],[Sub-Sector]],Table2[Relative Volume],"&gt;=1")/Table3[[#This Row],[Count]]</f>
        <v>0.5</v>
      </c>
      <c r="J75" s="2">
        <f>COUNTIFS(Table2[Sub-Sector],Table3[[#This Row],[Sub-Sector]],Table2[% Away From Day Low],"&gt;=0.05")/Table3[[#This Row],[Count]]</f>
        <v>0.16666666666666666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0.16666666666666666</v>
      </c>
      <c r="M75" s="2">
        <f>COUNTIFS(Table2[Sub-Sector],Table3[[#This Row],[Sub-Sector]],Table2[% Away From Current Week High],"&lt;=0.05")/Table3[[#This Row],[Count]]</f>
        <v>0.5</v>
      </c>
      <c r="N75" s="2">
        <f>COUNTIFS(Table2[Sub-Sector],Table3[[#This Row],[Sub-Sector]],Table2[% Away From Current Month Low],"&gt;=0.05")/Table3[[#This Row],[Count]]</f>
        <v>0.33333333333333331</v>
      </c>
      <c r="O75" s="2">
        <f>COUNTIFS(Table2[Sub-Sector],Table3[[#This Row],[Sub-Sector]],Table2[% Away From Current Month High],"&lt;=0.05")/Table3[[#This Row],[Count]]</f>
        <v>0</v>
      </c>
      <c r="P75" s="2">
        <f>COUNTIFS(Table2[Sub-Sector],Table3[[#This Row],[Sub-Sector]],Table2[% Away From 52W High],"&lt;=10")/Table3[[#This Row],[Count]]</f>
        <v>0</v>
      </c>
      <c r="Q75" s="2">
        <f>COUNTIFS(Table2[Sub-Sector],Table3[[#This Row],[Sub-Sector]],Table2[% Away From 52W Low],"&gt;=10")/Table3[[#This Row],[Count]]</f>
        <v>0.83333333333333337</v>
      </c>
      <c r="R75" s="2">
        <f>COUNTIFS(Table2[Sub-Sector],Table3[[#This Row],[Sub-Sector]],Table2[% Price above 20 EMA],"&gt;=0")/Table3[[#This Row],[Count]]</f>
        <v>0.16666666666666666</v>
      </c>
      <c r="S75" s="2">
        <f>COUNTIFS(Table2[Sub-Sector],Table3[[#This Row],[Sub-Sector]],Table2[% Price above 50 EMA],"&gt;=0")/Table3[[#This Row],[Count]]</f>
        <v>0.33333333333333331</v>
      </c>
      <c r="T75" s="2">
        <f>COUNTIFS(Table2[Sub-Sector],Table3[[#This Row],[Sub-Sector]],Table2[% Price above 200 EMA],"&gt;=0")/Table3[[#This Row],[Count]]</f>
        <v>0.66666666666666663</v>
      </c>
      <c r="U75" s="2">
        <f>COUNTIFS(Table2[Sub-Sector],Table3[[#This Row],[Sub-Sector]],Table2[Rate of Change - Zone],"Positive")/Table3[[#This Row],[Count]]</f>
        <v>0.16666666666666666</v>
      </c>
      <c r="V75" s="2">
        <f>COUNTIFS(Table2[Sub-Sector],Table3[[#This Row],[Sub-Sector]],Table2[Sharpe Ratio],"&gt;=0.10")/Table3[[#This Row],[Count]]</f>
        <v>0.16666666666666666</v>
      </c>
      <c r="W7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447.5</v>
      </c>
      <c r="X75">
        <f>_xlfn.RANK.AVG(Table3[[#This Row],[Score]],Table3[Score],1)</f>
        <v>71</v>
      </c>
      <c r="Y7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264.5</v>
      </c>
      <c r="Z75">
        <f>_xlfn.RANK.AVG(Table3[[#This Row],[Score 2 ]],Table3[[Score 2 ]],1)</f>
        <v>74</v>
      </c>
    </row>
    <row r="76" spans="1:26" x14ac:dyDescent="0.3">
      <c r="A76" t="s">
        <v>18</v>
      </c>
      <c r="B76">
        <f>COUNTIFS(Table2[Sub-Sector],Table3[[#This Row],[Sub-Sector]])</f>
        <v>6</v>
      </c>
      <c r="C76" s="2">
        <f>COUNTIFS(Table2[Sub-Sector],Table3[[#This Row],[Sub-Sector]],Table2[Uptrend],"Uptrend")/Table3[[#This Row],[Count]]</f>
        <v>0.33333333333333331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</v>
      </c>
      <c r="F76" s="2">
        <f>COUNTIFS(Table2[Sub-Sector],Table3[[#This Row],[Sub-Sector]],Table2[6M Return vs Nifty],"&gt;=10")/Table3[[#This Row],[Count]]</f>
        <v>0.16666666666666666</v>
      </c>
      <c r="G76" s="2">
        <f>COUNTIFS(Table2[Sub-Sector],Table3[[#This Row],[Sub-Sector]],Table2[1Y Return vs Nifty],"&gt;=10")/Table3[[#This Row],[Count]]</f>
        <v>0.83333333333333337</v>
      </c>
      <c r="H76" s="2">
        <f>COUNTIFS(Table2[Sub-Sector],Table3[[#This Row],[Sub-Sector]],Table2[RSI Exponential â€“ 14D],"&gt;=50")/Table3[[#This Row],[Count]]</f>
        <v>0.83333333333333337</v>
      </c>
      <c r="I76" s="2">
        <f>COUNTIFS(Table2[Sub-Sector],Table3[[#This Row],[Sub-Sector]],Table2[Relative Volume],"&gt;=1")/Table3[[#This Row],[Count]]</f>
        <v>0.16666666666666666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0.16666666666666666</v>
      </c>
      <c r="M76" s="2">
        <f>COUNTIFS(Table2[Sub-Sector],Table3[[#This Row],[Sub-Sector]],Table2[% Away From Current Week High],"&lt;=0.05")/Table3[[#This Row],[Count]]</f>
        <v>0.83333333333333337</v>
      </c>
      <c r="N76" s="2">
        <f>COUNTIFS(Table2[Sub-Sector],Table3[[#This Row],[Sub-Sector]],Table2[% Away From Current Month Low],"&gt;=0.05")/Table3[[#This Row],[Count]]</f>
        <v>0.66666666666666663</v>
      </c>
      <c r="O76" s="2">
        <f>COUNTIFS(Table2[Sub-Sector],Table3[[#This Row],[Sub-Sector]],Table2[% Away From Current Month High],"&lt;=0.05")/Table3[[#This Row],[Count]]</f>
        <v>0.16666666666666666</v>
      </c>
      <c r="P76" s="2">
        <f>COUNTIFS(Table2[Sub-Sector],Table3[[#This Row],[Sub-Sector]],Table2[% Away From 52W High],"&lt;=10")/Table3[[#This Row],[Count]]</f>
        <v>0.5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0.83333333333333337</v>
      </c>
      <c r="S76" s="2">
        <f>COUNTIFS(Table2[Sub-Sector],Table3[[#This Row],[Sub-Sector]],Table2[% Price above 50 EMA],"&gt;=0")/Table3[[#This Row],[Count]]</f>
        <v>0.5</v>
      </c>
      <c r="T76" s="2">
        <f>COUNTIFS(Table2[Sub-Sector],Table3[[#This Row],[Sub-Sector]],Table2[% Price above 200 EMA],"&gt;=0")/Table3[[#This Row],[Count]]</f>
        <v>0.83333333333333337</v>
      </c>
      <c r="U76" s="2">
        <f>COUNTIFS(Table2[Sub-Sector],Table3[[#This Row],[Sub-Sector]],Table2[Rate of Change - Zone],"Positive")/Table3[[#This Row],[Count]]</f>
        <v>0.5</v>
      </c>
      <c r="V76" s="2">
        <f>COUNTIFS(Table2[Sub-Sector],Table3[[#This Row],[Sub-Sector]],Table2[Sharpe Ratio],"&gt;=0.10")/Table3[[#This Row],[Count]]</f>
        <v>0.33333333333333331</v>
      </c>
      <c r="W7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528</v>
      </c>
      <c r="X76">
        <f>_xlfn.RANK.AVG(Table3[[#This Row],[Score]],Table3[Score],1)</f>
        <v>88.5</v>
      </c>
      <c r="Y7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269</v>
      </c>
      <c r="Z76">
        <f>_xlfn.RANK.AVG(Table3[[#This Row],[Score 2 ]],Table3[[Score 2 ]],1)</f>
        <v>75</v>
      </c>
    </row>
    <row r="77" spans="1:26" x14ac:dyDescent="0.3">
      <c r="A77" t="s">
        <v>190</v>
      </c>
      <c r="B77">
        <f>COUNTIFS(Table2[Sub-Sector],Table3[[#This Row],[Sub-Sector]])</f>
        <v>9</v>
      </c>
      <c r="C77" s="2">
        <f>COUNTIFS(Table2[Sub-Sector],Table3[[#This Row],[Sub-Sector]],Table2[Uptrend],"Uptrend")/Table3[[#This Row],[Count]]</f>
        <v>0.77777777777777779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</v>
      </c>
      <c r="F77" s="2">
        <f>COUNTIFS(Table2[Sub-Sector],Table3[[#This Row],[Sub-Sector]],Table2[6M Return vs Nifty],"&gt;=10")/Table3[[#This Row],[Count]]</f>
        <v>0.44444444444444442</v>
      </c>
      <c r="G77" s="2">
        <f>COUNTIFS(Table2[Sub-Sector],Table3[[#This Row],[Sub-Sector]],Table2[1Y Return vs Nifty],"&gt;=10")/Table3[[#This Row],[Count]]</f>
        <v>0.22222222222222221</v>
      </c>
      <c r="H77" s="2">
        <f>COUNTIFS(Table2[Sub-Sector],Table3[[#This Row],[Sub-Sector]],Table2[RSI Exponential â€“ 14D],"&gt;=50")/Table3[[#This Row],[Count]]</f>
        <v>0.22222222222222221</v>
      </c>
      <c r="I77" s="2">
        <f>COUNTIFS(Table2[Sub-Sector],Table3[[#This Row],[Sub-Sector]],Table2[Relative Volume],"&gt;=1")/Table3[[#This Row],[Count]]</f>
        <v>0.55555555555555558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0.88888888888888884</v>
      </c>
      <c r="N77" s="2">
        <f>COUNTIFS(Table2[Sub-Sector],Table3[[#This Row],[Sub-Sector]],Table2[% Away From Current Month Low],"&gt;=0.05")/Table3[[#This Row],[Count]]</f>
        <v>0.22222222222222221</v>
      </c>
      <c r="O77" s="2">
        <f>COUNTIFS(Table2[Sub-Sector],Table3[[#This Row],[Sub-Sector]],Table2[% Away From Current Month High],"&lt;=0.05")/Table3[[#This Row],[Count]]</f>
        <v>0.33333333333333331</v>
      </c>
      <c r="P77" s="2">
        <f>COUNTIFS(Table2[Sub-Sector],Table3[[#This Row],[Sub-Sector]],Table2[% Away From 52W High],"&lt;=10")/Table3[[#This Row],[Count]]</f>
        <v>0.44444444444444442</v>
      </c>
      <c r="Q77" s="2">
        <f>COUNTIFS(Table2[Sub-Sector],Table3[[#This Row],[Sub-Sector]],Table2[% Away From 52W Low],"&gt;=10")/Table3[[#This Row],[Count]]</f>
        <v>0.88888888888888884</v>
      </c>
      <c r="R77" s="2">
        <f>COUNTIFS(Table2[Sub-Sector],Table3[[#This Row],[Sub-Sector]],Table2[% Price above 20 EMA],"&gt;=0")/Table3[[#This Row],[Count]]</f>
        <v>0.22222222222222221</v>
      </c>
      <c r="S77" s="2">
        <f>COUNTIFS(Table2[Sub-Sector],Table3[[#This Row],[Sub-Sector]],Table2[% Price above 50 EMA],"&gt;=0")/Table3[[#This Row],[Count]]</f>
        <v>0.33333333333333331</v>
      </c>
      <c r="T77" s="2">
        <f>COUNTIFS(Table2[Sub-Sector],Table3[[#This Row],[Sub-Sector]],Table2[% Price above 200 EMA],"&gt;=0")/Table3[[#This Row],[Count]]</f>
        <v>0.77777777777777779</v>
      </c>
      <c r="U77" s="2">
        <f>COUNTIFS(Table2[Sub-Sector],Table3[[#This Row],[Sub-Sector]],Table2[Rate of Change - Zone],"Positive")/Table3[[#This Row],[Count]]</f>
        <v>0.22222222222222221</v>
      </c>
      <c r="V77" s="2">
        <f>COUNTIFS(Table2[Sub-Sector],Table3[[#This Row],[Sub-Sector]],Table2[Sharpe Ratio],"&gt;=0.10")/Table3[[#This Row],[Count]]</f>
        <v>0.1111111111111111</v>
      </c>
      <c r="W7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484.5</v>
      </c>
      <c r="X77">
        <f>_xlfn.RANK.AVG(Table3[[#This Row],[Score]],Table3[Score],1)</f>
        <v>79</v>
      </c>
      <c r="Y7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</v>
      </c>
      <c r="Z77">
        <f>_xlfn.RANK.AVG(Table3[[#This Row],[Score 2 ]],Table3[[Score 2 ]],1)</f>
        <v>76</v>
      </c>
    </row>
    <row r="78" spans="1:26" x14ac:dyDescent="0.3">
      <c r="A78" t="s">
        <v>92</v>
      </c>
      <c r="B78">
        <f>COUNTIFS(Table2[Sub-Sector],Table3[[#This Row],[Sub-Sector]])</f>
        <v>5</v>
      </c>
      <c r="C78" s="2">
        <f>COUNTIFS(Table2[Sub-Sector],Table3[[#This Row],[Sub-Sector]],Table2[Uptrend],"Uptrend")/Table3[[#This Row],[Count]]</f>
        <v>0.2</v>
      </c>
      <c r="D78" s="2">
        <f>COUNTIFS(Table2[Sub-Sector],Table3[[#This Row],[Sub-Sector]],Table2[1W Return vs Nifty],"&gt;=5")/Table3[[#This Row],[Count]]</f>
        <v>0.2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</v>
      </c>
      <c r="G78" s="2">
        <f>COUNTIFS(Table2[Sub-Sector],Table3[[#This Row],[Sub-Sector]],Table2[1Y Return vs Nifty],"&gt;=10")/Table3[[#This Row],[Count]]</f>
        <v>1</v>
      </c>
      <c r="H78" s="2">
        <f>COUNTIFS(Table2[Sub-Sector],Table3[[#This Row],[Sub-Sector]],Table2[RSI Exponential â€“ 14D],"&gt;=50")/Table3[[#This Row],[Count]]</f>
        <v>0.4</v>
      </c>
      <c r="I78" s="2">
        <f>COUNTIFS(Table2[Sub-Sector],Table3[[#This Row],[Sub-Sector]],Table2[Relative Volume],"&gt;=1")/Table3[[#This Row],[Count]]</f>
        <v>0.2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0.2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0.4</v>
      </c>
      <c r="O78" s="2">
        <f>COUNTIFS(Table2[Sub-Sector],Table3[[#This Row],[Sub-Sector]],Table2[% Away From Current Month High],"&lt;=0.05")/Table3[[#This Row],[Count]]</f>
        <v>0.4</v>
      </c>
      <c r="P78" s="2">
        <f>COUNTIFS(Table2[Sub-Sector],Table3[[#This Row],[Sub-Sector]],Table2[% Away From 52W High],"&lt;=10")/Table3[[#This Row],[Count]]</f>
        <v>0.2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0.4</v>
      </c>
      <c r="S78" s="2">
        <f>COUNTIFS(Table2[Sub-Sector],Table3[[#This Row],[Sub-Sector]],Table2[% Price above 50 EMA],"&gt;=0")/Table3[[#This Row],[Count]]</f>
        <v>0.4</v>
      </c>
      <c r="T78" s="2">
        <f>COUNTIFS(Table2[Sub-Sector],Table3[[#This Row],[Sub-Sector]],Table2[% Price above 200 EMA],"&gt;=0")/Table3[[#This Row],[Count]]</f>
        <v>1</v>
      </c>
      <c r="U78" s="2">
        <f>COUNTIFS(Table2[Sub-Sector],Table3[[#This Row],[Sub-Sector]],Table2[Rate of Change - Zone],"Positive")/Table3[[#This Row],[Count]]</f>
        <v>0.4</v>
      </c>
      <c r="V78" s="2">
        <f>COUNTIFS(Table2[Sub-Sector],Table3[[#This Row],[Sub-Sector]],Table2[Sharpe Ratio],"&gt;=0.10")/Table3[[#This Row],[Count]]</f>
        <v>0.8</v>
      </c>
      <c r="W7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479</v>
      </c>
      <c r="X78">
        <f>_xlfn.RANK.AVG(Table3[[#This Row],[Score]],Table3[Score],1)</f>
        <v>74</v>
      </c>
      <c r="Y7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274.5</v>
      </c>
      <c r="Z78">
        <f>_xlfn.RANK.AVG(Table3[[#This Row],[Score 2 ]],Table3[[Score 2 ]],1)</f>
        <v>77</v>
      </c>
    </row>
    <row r="79" spans="1:26" x14ac:dyDescent="0.3">
      <c r="A79" t="s">
        <v>43</v>
      </c>
      <c r="B79">
        <f>COUNTIFS(Table2[Sub-Sector],Table3[[#This Row],[Sub-Sector]])</f>
        <v>10</v>
      </c>
      <c r="C79" s="2">
        <f>COUNTIFS(Table2[Sub-Sector],Table3[[#This Row],[Sub-Sector]],Table2[Uptrend],"Uptrend")/Table3[[#This Row],[Count]]</f>
        <v>0.8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0.2</v>
      </c>
      <c r="F79" s="2">
        <f>COUNTIFS(Table2[Sub-Sector],Table3[[#This Row],[Sub-Sector]],Table2[6M Return vs Nifty],"&gt;=10")/Table3[[#This Row],[Count]]</f>
        <v>0.2</v>
      </c>
      <c r="G79" s="2">
        <f>COUNTIFS(Table2[Sub-Sector],Table3[[#This Row],[Sub-Sector]],Table2[1Y Return vs Nifty],"&gt;=10")/Table3[[#This Row],[Count]]</f>
        <v>0.5</v>
      </c>
      <c r="H79" s="2">
        <f>COUNTIFS(Table2[Sub-Sector],Table3[[#This Row],[Sub-Sector]],Table2[RSI Exponential â€“ 14D],"&gt;=50")/Table3[[#This Row],[Count]]</f>
        <v>0.7</v>
      </c>
      <c r="I79" s="2">
        <f>COUNTIFS(Table2[Sub-Sector],Table3[[#This Row],[Sub-Sector]],Table2[Relative Volume],"&gt;=1")/Table3[[#This Row],[Count]]</f>
        <v>0.1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0.6</v>
      </c>
      <c r="O79" s="2">
        <f>COUNTIFS(Table2[Sub-Sector],Table3[[#This Row],[Sub-Sector]],Table2[% Away From Current Month High],"&lt;=0.05")/Table3[[#This Row],[Count]]</f>
        <v>0.6</v>
      </c>
      <c r="P79" s="2">
        <f>COUNTIFS(Table2[Sub-Sector],Table3[[#This Row],[Sub-Sector]],Table2[% Away From 52W High],"&lt;=10")/Table3[[#This Row],[Count]]</f>
        <v>0.7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0.7</v>
      </c>
      <c r="S79" s="2">
        <f>COUNTIFS(Table2[Sub-Sector],Table3[[#This Row],[Sub-Sector]],Table2[% Price above 50 EMA],"&gt;=0")/Table3[[#This Row],[Count]]</f>
        <v>0.8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0.7</v>
      </c>
      <c r="V79" s="2">
        <f>COUNTIFS(Table2[Sub-Sector],Table3[[#This Row],[Sub-Sector]],Table2[Sharpe Ratio],"&gt;=0.10")/Table3[[#This Row],[Count]]</f>
        <v>0.1</v>
      </c>
      <c r="W7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438</v>
      </c>
      <c r="X79">
        <f>_xlfn.RANK.AVG(Table3[[#This Row],[Score]],Table3[Score],1)</f>
        <v>67</v>
      </c>
      <c r="Y7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276.5</v>
      </c>
      <c r="Z79">
        <f>_xlfn.RANK.AVG(Table3[[#This Row],[Score 2 ]],Table3[[Score 2 ]],1)</f>
        <v>78</v>
      </c>
    </row>
    <row r="80" spans="1:26" x14ac:dyDescent="0.3">
      <c r="A80" t="s">
        <v>1422</v>
      </c>
      <c r="B80">
        <f>COUNTIFS(Table2[Sub-Sector],Table3[[#This Row],[Sub-Sector]])</f>
        <v>3</v>
      </c>
      <c r="C80" s="2">
        <f>COUNTIFS(Table2[Sub-Sector],Table3[[#This Row],[Sub-Sector]],Table2[Uptrend],"Uptrend")/Table3[[#This Row],[Count]]</f>
        <v>1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</v>
      </c>
      <c r="F80" s="2">
        <f>COUNTIFS(Table2[Sub-Sector],Table3[[#This Row],[Sub-Sector]],Table2[6M Return vs Nifty],"&gt;=10")/Table3[[#This Row],[Count]]</f>
        <v>1</v>
      </c>
      <c r="G80" s="2">
        <f>COUNTIFS(Table2[Sub-Sector],Table3[[#This Row],[Sub-Sector]],Table2[1Y Return vs Nifty],"&gt;=10")/Table3[[#This Row],[Count]]</f>
        <v>0.33333333333333331</v>
      </c>
      <c r="H80" s="2">
        <f>COUNTIFS(Table2[Sub-Sector],Table3[[#This Row],[Sub-Sector]],Table2[RSI Exponential â€“ 14D],"&gt;=50")/Table3[[#This Row],[Count]]</f>
        <v>0.33333333333333331</v>
      </c>
      <c r="I80" s="2">
        <f>COUNTIFS(Table2[Sub-Sector],Table3[[#This Row],[Sub-Sector]],Table2[Relative Volume],"&gt;=1")/Table3[[#This Row],[Count]]</f>
        <v>0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0.33333333333333331</v>
      </c>
      <c r="M80" s="2">
        <f>COUNTIFS(Table2[Sub-Sector],Table3[[#This Row],[Sub-Sector]],Table2[% Away From Current Week High],"&lt;=0.05")/Table3[[#This Row],[Count]]</f>
        <v>0.66666666666666663</v>
      </c>
      <c r="N80" s="2">
        <f>COUNTIFS(Table2[Sub-Sector],Table3[[#This Row],[Sub-Sector]],Table2[% Away From Current Month Low],"&gt;=0.05")/Table3[[#This Row],[Count]]</f>
        <v>0.33333333333333331</v>
      </c>
      <c r="O80" s="2">
        <f>COUNTIFS(Table2[Sub-Sector],Table3[[#This Row],[Sub-Sector]],Table2[% Away From Current Month High],"&lt;=0.05")/Table3[[#This Row],[Count]]</f>
        <v>0.33333333333333331</v>
      </c>
      <c r="P80" s="2">
        <f>COUNTIFS(Table2[Sub-Sector],Table3[[#This Row],[Sub-Sector]],Table2[% Away From 52W High],"&lt;=10")/Table3[[#This Row],[Count]]</f>
        <v>0.33333333333333331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0.33333333333333331</v>
      </c>
      <c r="S80" s="2">
        <f>COUNTIFS(Table2[Sub-Sector],Table3[[#This Row],[Sub-Sector]],Table2[% Price above 50 EMA],"&gt;=0")/Table3[[#This Row],[Count]]</f>
        <v>1</v>
      </c>
      <c r="T80" s="2">
        <f>COUNTIFS(Table2[Sub-Sector],Table3[[#This Row],[Sub-Sector]],Table2[% Price above 200 EMA],"&gt;=0")/Table3[[#This Row],[Count]]</f>
        <v>1</v>
      </c>
      <c r="U80" s="2">
        <f>COUNTIFS(Table2[Sub-Sector],Table3[[#This Row],[Sub-Sector]],Table2[Rate of Change - Zone],"Positive")/Table3[[#This Row],[Count]]</f>
        <v>0.33333333333333331</v>
      </c>
      <c r="V80" s="2">
        <f>COUNTIFS(Table2[Sub-Sector],Table3[[#This Row],[Sub-Sector]],Table2[Sharpe Ratio],"&gt;=0.10")/Table3[[#This Row],[Count]]</f>
        <v>0.33333333333333331</v>
      </c>
      <c r="W8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459</v>
      </c>
      <c r="X80">
        <f>_xlfn.RANK.AVG(Table3[[#This Row],[Score]],Table3[Score],1)</f>
        <v>72</v>
      </c>
      <c r="Y8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277</v>
      </c>
      <c r="Z80">
        <f>_xlfn.RANK.AVG(Table3[[#This Row],[Score 2 ]],Table3[[Score 2 ]],1)</f>
        <v>79</v>
      </c>
    </row>
    <row r="81" spans="1:26" x14ac:dyDescent="0.3">
      <c r="A81" t="s">
        <v>180</v>
      </c>
      <c r="B81">
        <f>COUNTIFS(Table2[Sub-Sector],Table3[[#This Row],[Sub-Sector]])</f>
        <v>6</v>
      </c>
      <c r="C81" s="2">
        <f>COUNTIFS(Table2[Sub-Sector],Table3[[#This Row],[Sub-Sector]],Table2[Uptrend],"Uptrend")/Table3[[#This Row],[Count]]</f>
        <v>0.5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0.16666666666666666</v>
      </c>
      <c r="F81" s="2">
        <f>COUNTIFS(Table2[Sub-Sector],Table3[[#This Row],[Sub-Sector]],Table2[6M Return vs Nifty],"&gt;=10")/Table3[[#This Row],[Count]]</f>
        <v>0.33333333333333331</v>
      </c>
      <c r="G81" s="2">
        <f>COUNTIFS(Table2[Sub-Sector],Table3[[#This Row],[Sub-Sector]],Table2[1Y Return vs Nifty],"&gt;=10")/Table3[[#This Row],[Count]]</f>
        <v>0.33333333333333331</v>
      </c>
      <c r="H81" s="2">
        <f>COUNTIFS(Table2[Sub-Sector],Table3[[#This Row],[Sub-Sector]],Table2[RSI Exponential â€“ 14D],"&gt;=50")/Table3[[#This Row],[Count]]</f>
        <v>0.5</v>
      </c>
      <c r="I81" s="2">
        <f>COUNTIFS(Table2[Sub-Sector],Table3[[#This Row],[Sub-Sector]],Table2[Relative Volume],"&gt;=1")/Table3[[#This Row],[Count]]</f>
        <v>0.33333333333333331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0.33333333333333331</v>
      </c>
      <c r="M81" s="2">
        <f>COUNTIFS(Table2[Sub-Sector],Table3[[#This Row],[Sub-Sector]],Table2[% Away From Current Week High],"&lt;=0.05")/Table3[[#This Row],[Count]]</f>
        <v>0.83333333333333337</v>
      </c>
      <c r="N81" s="2">
        <f>COUNTIFS(Table2[Sub-Sector],Table3[[#This Row],[Sub-Sector]],Table2[% Away From Current Month Low],"&gt;=0.05")/Table3[[#This Row],[Count]]</f>
        <v>0.5</v>
      </c>
      <c r="O81" s="2">
        <f>COUNTIFS(Table2[Sub-Sector],Table3[[#This Row],[Sub-Sector]],Table2[% Away From Current Month High],"&lt;=0.05")/Table3[[#This Row],[Count]]</f>
        <v>0.5</v>
      </c>
      <c r="P81" s="2">
        <f>COUNTIFS(Table2[Sub-Sector],Table3[[#This Row],[Sub-Sector]],Table2[% Away From 52W High],"&lt;=10")/Table3[[#This Row],[Count]]</f>
        <v>0.5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0.5</v>
      </c>
      <c r="S81" s="2">
        <f>COUNTIFS(Table2[Sub-Sector],Table3[[#This Row],[Sub-Sector]],Table2[% Price above 50 EMA],"&gt;=0")/Table3[[#This Row],[Count]]</f>
        <v>0.66666666666666663</v>
      </c>
      <c r="T81" s="2">
        <f>COUNTIFS(Table2[Sub-Sector],Table3[[#This Row],[Sub-Sector]],Table2[% Price above 200 EMA],"&gt;=0")/Table3[[#This Row],[Count]]</f>
        <v>0.83333333333333337</v>
      </c>
      <c r="U81" s="2">
        <f>COUNTIFS(Table2[Sub-Sector],Table3[[#This Row],[Sub-Sector]],Table2[Rate of Change - Zone],"Positive")/Table3[[#This Row],[Count]]</f>
        <v>0.5</v>
      </c>
      <c r="V81" s="2">
        <f>COUNTIFS(Table2[Sub-Sector],Table3[[#This Row],[Sub-Sector]],Table2[Sharpe Ratio],"&gt;=0.10")/Table3[[#This Row],[Count]]</f>
        <v>0</v>
      </c>
      <c r="W8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483.5</v>
      </c>
      <c r="X81">
        <f>_xlfn.RANK.AVG(Table3[[#This Row],[Score]],Table3[Score],1)</f>
        <v>78</v>
      </c>
      <c r="Y8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281.5</v>
      </c>
      <c r="Z81">
        <f>_xlfn.RANK.AVG(Table3[[#This Row],[Score 2 ]],Table3[[Score 2 ]],1)</f>
        <v>80</v>
      </c>
    </row>
    <row r="82" spans="1:26" x14ac:dyDescent="0.3">
      <c r="A82" t="s">
        <v>998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0.5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1</v>
      </c>
      <c r="H82" s="2">
        <f>COUNTIFS(Table2[Sub-Sector],Table3[[#This Row],[Sub-Sector]],Table2[RSI Exponential â€“ 14D],"&gt;=50")/Table3[[#This Row],[Count]]</f>
        <v>0</v>
      </c>
      <c r="I82" s="2">
        <f>COUNTIFS(Table2[Sub-Sector],Table3[[#This Row],[Sub-Sector]],Table2[Relative Volume],"&gt;=1")/Table3[[#This Row],[Count]]</f>
        <v>0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0.5</v>
      </c>
      <c r="N82" s="2">
        <f>COUNTIFS(Table2[Sub-Sector],Table3[[#This Row],[Sub-Sector]],Table2[% Away From Current Month Low],"&gt;=0.05")/Table3[[#This Row],[Count]]</f>
        <v>0.5</v>
      </c>
      <c r="O82" s="2">
        <f>COUNTIFS(Table2[Sub-Sector],Table3[[#This Row],[Sub-Sector]],Table2[% Away From Current Month High],"&lt;=0.05")/Table3[[#This Row],[Count]]</f>
        <v>0</v>
      </c>
      <c r="P82" s="2">
        <f>COUNTIFS(Table2[Sub-Sector],Table3[[#This Row],[Sub-Sector]],Table2[% Away From 52W High],"&lt;=10")/Table3[[#This Row],[Count]]</f>
        <v>0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</v>
      </c>
      <c r="S82" s="2">
        <f>COUNTIFS(Table2[Sub-Sector],Table3[[#This Row],[Sub-Sector]],Table2[% Price above 50 EMA],"&gt;=0")/Table3[[#This Row],[Count]]</f>
        <v>0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</v>
      </c>
      <c r="V82" s="2">
        <f>COUNTIFS(Table2[Sub-Sector],Table3[[#This Row],[Sub-Sector]],Table2[Sharpe Ratio],"&gt;=0.10")/Table3[[#This Row],[Count]]</f>
        <v>1</v>
      </c>
      <c r="W8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528</v>
      </c>
      <c r="X82">
        <f>_xlfn.RANK.AVG(Table3[[#This Row],[Score]],Table3[Score],1)</f>
        <v>88.5</v>
      </c>
      <c r="Y8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282</v>
      </c>
      <c r="Z82">
        <f>_xlfn.RANK.AVG(Table3[[#This Row],[Score 2 ]],Table3[[Score 2 ]],1)</f>
        <v>81</v>
      </c>
    </row>
    <row r="83" spans="1:26" x14ac:dyDescent="0.3">
      <c r="A83" t="s">
        <v>379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0.5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</v>
      </c>
      <c r="F83" s="2">
        <f>COUNTIFS(Table2[Sub-Sector],Table3[[#This Row],[Sub-Sector]],Table2[6M Return vs Nifty],"&gt;=10")/Table3[[#This Row],[Count]]</f>
        <v>1</v>
      </c>
      <c r="G83" s="2">
        <f>COUNTIFS(Table2[Sub-Sector],Table3[[#This Row],[Sub-Sector]],Table2[1Y Return vs Nifty],"&gt;=10")/Table3[[#This Row],[Count]]</f>
        <v>0.5</v>
      </c>
      <c r="H83" s="2">
        <f>COUNTIFS(Table2[Sub-Sector],Table3[[#This Row],[Sub-Sector]],Table2[RSI Exponential â€“ 14D],"&gt;=50")/Table3[[#This Row],[Count]]</f>
        <v>0</v>
      </c>
      <c r="I83" s="2">
        <f>COUNTIFS(Table2[Sub-Sector],Table3[[#This Row],[Sub-Sector]],Table2[Relative Volume],"&gt;=1")/Table3[[#This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0</v>
      </c>
      <c r="N83" s="2">
        <f>COUNTIFS(Table2[Sub-Sector],Table3[[#This Row],[Sub-Sector]],Table2[% Away From Current Month Low],"&gt;=0.05")/Table3[[#This Row],[Count]]</f>
        <v>0</v>
      </c>
      <c r="O83" s="2">
        <f>COUNTIFS(Table2[Sub-Sector],Table3[[#This Row],[Sub-Sector]],Table2[% Away From Current Month High],"&lt;=0.05")/Table3[[#This Row],[Count]]</f>
        <v>0</v>
      </c>
      <c r="P83" s="2">
        <f>COUNTIFS(Table2[Sub-Sector],Table3[[#This Row],[Sub-Sector]],Table2[% Away From 52W High],"&lt;=10")/Table3[[#This Row],[Count]]</f>
        <v>0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</v>
      </c>
      <c r="S83" s="2">
        <f>COUNTIFS(Table2[Sub-Sector],Table3[[#This Row],[Sub-Sector]],Table2[% Price above 50 EMA],"&gt;=0")/Table3[[#This Row],[Count]]</f>
        <v>0.5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</v>
      </c>
      <c r="V83" s="2">
        <f>COUNTIFS(Table2[Sub-Sector],Table3[[#This Row],[Sub-Sector]],Table2[Sharpe Ratio],"&gt;=0.10")/Table3[[#This Row],[Count]]</f>
        <v>0.5</v>
      </c>
      <c r="W8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530</v>
      </c>
      <c r="X83">
        <f>_xlfn.RANK.AVG(Table3[[#This Row],[Score]],Table3[Score],1)</f>
        <v>90</v>
      </c>
      <c r="Y8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</v>
      </c>
      <c r="Z83">
        <f>_xlfn.RANK.AVG(Table3[[#This Row],[Score 2 ]],Table3[[Score 2 ]],1)</f>
        <v>82.5</v>
      </c>
    </row>
    <row r="84" spans="1:26" x14ac:dyDescent="0.3">
      <c r="A84" t="s">
        <v>473</v>
      </c>
      <c r="B84">
        <f>COUNTIFS(Table2[Sub-Sector],Table3[[#This Row],[Sub-Sector]])</f>
        <v>17</v>
      </c>
      <c r="C84" s="2">
        <f>COUNTIFS(Table2[Sub-Sector],Table3[[#This Row],[Sub-Sector]],Table2[Uptrend],"Uptrend")/Table3[[#This Row],[Count]]</f>
        <v>0.76470588235294112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0.23529411764705882</v>
      </c>
      <c r="F84" s="2">
        <f>COUNTIFS(Table2[Sub-Sector],Table3[[#This Row],[Sub-Sector]],Table2[6M Return vs Nifty],"&gt;=10")/Table3[[#This Row],[Count]]</f>
        <v>0.41176470588235292</v>
      </c>
      <c r="G84" s="2">
        <f>COUNTIFS(Table2[Sub-Sector],Table3[[#This Row],[Sub-Sector]],Table2[1Y Return vs Nifty],"&gt;=10")/Table3[[#This Row],[Count]]</f>
        <v>0.17647058823529413</v>
      </c>
      <c r="H84" s="2">
        <f>COUNTIFS(Table2[Sub-Sector],Table3[[#This Row],[Sub-Sector]],Table2[RSI Exponential â€“ 14D],"&gt;=50")/Table3[[#This Row],[Count]]</f>
        <v>0.47058823529411764</v>
      </c>
      <c r="I84" s="2">
        <f>COUNTIFS(Table2[Sub-Sector],Table3[[#This Row],[Sub-Sector]],Table2[Relative Volume],"&gt;=1")/Table3[[#This Row],[Count]]</f>
        <v>0.35294117647058826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5.8823529411764705E-2</v>
      </c>
      <c r="M84" s="2">
        <f>COUNTIFS(Table2[Sub-Sector],Table3[[#This Row],[Sub-Sector]],Table2[% Away From Current Week High],"&lt;=0.05")/Table3[[#This Row],[Count]]</f>
        <v>0.70588235294117652</v>
      </c>
      <c r="N84" s="2">
        <f>COUNTIFS(Table2[Sub-Sector],Table3[[#This Row],[Sub-Sector]],Table2[% Away From Current Month Low],"&gt;=0.05")/Table3[[#This Row],[Count]]</f>
        <v>0.58823529411764708</v>
      </c>
      <c r="O84" s="2">
        <f>COUNTIFS(Table2[Sub-Sector],Table3[[#This Row],[Sub-Sector]],Table2[% Away From Current Month High],"&lt;=0.05")/Table3[[#This Row],[Count]]</f>
        <v>0.29411764705882354</v>
      </c>
      <c r="P84" s="2">
        <f>COUNTIFS(Table2[Sub-Sector],Table3[[#This Row],[Sub-Sector]],Table2[% Away From 52W High],"&lt;=10")/Table3[[#This Row],[Count]]</f>
        <v>0.29411764705882354</v>
      </c>
      <c r="Q84" s="2">
        <f>COUNTIFS(Table2[Sub-Sector],Table3[[#This Row],[Sub-Sector]],Table2[% Away From 52W Low],"&gt;=10")/Table3[[#This Row],[Count]]</f>
        <v>0.94117647058823528</v>
      </c>
      <c r="R84" s="2">
        <f>COUNTIFS(Table2[Sub-Sector],Table3[[#This Row],[Sub-Sector]],Table2[% Price above 20 EMA],"&gt;=0")/Table3[[#This Row],[Count]]</f>
        <v>0.52941176470588236</v>
      </c>
      <c r="S84" s="2">
        <f>COUNTIFS(Table2[Sub-Sector],Table3[[#This Row],[Sub-Sector]],Table2[% Price above 50 EMA],"&gt;=0")/Table3[[#This Row],[Count]]</f>
        <v>0.70588235294117652</v>
      </c>
      <c r="T84" s="2">
        <f>COUNTIFS(Table2[Sub-Sector],Table3[[#This Row],[Sub-Sector]],Table2[% Price above 200 EMA],"&gt;=0")/Table3[[#This Row],[Count]]</f>
        <v>0.76470588235294112</v>
      </c>
      <c r="U84" s="2">
        <f>COUNTIFS(Table2[Sub-Sector],Table3[[#This Row],[Sub-Sector]],Table2[Rate of Change - Zone],"Positive")/Table3[[#This Row],[Count]]</f>
        <v>0.47058823529411764</v>
      </c>
      <c r="V84" s="2">
        <f>COUNTIFS(Table2[Sub-Sector],Table3[[#This Row],[Sub-Sector]],Table2[Sharpe Ratio],"&gt;=0.10")/Table3[[#This Row],[Count]]</f>
        <v>0.11764705882352941</v>
      </c>
      <c r="W8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447</v>
      </c>
      <c r="X84">
        <f>_xlfn.RANK.AVG(Table3[[#This Row],[Score]],Table3[Score],1)</f>
        <v>70</v>
      </c>
      <c r="Y8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</v>
      </c>
      <c r="Z84">
        <f>_xlfn.RANK.AVG(Table3[[#This Row],[Score 2 ]],Table3[[Score 2 ]],1)</f>
        <v>82.5</v>
      </c>
    </row>
    <row r="85" spans="1:26" x14ac:dyDescent="0.3">
      <c r="A85" t="s">
        <v>292</v>
      </c>
      <c r="B85">
        <f>COUNTIFS(Table2[Sub-Sector],Table3[[#This Row],[Sub-Sector]])</f>
        <v>14</v>
      </c>
      <c r="C85" s="2">
        <f>COUNTIFS(Table2[Sub-Sector],Table3[[#This Row],[Sub-Sector]],Table2[Uptrend],"Uptrend")/Table3[[#This Row],[Count]]</f>
        <v>0.7142857142857143</v>
      </c>
      <c r="D85" s="2">
        <f>COUNTIFS(Table2[Sub-Sector],Table3[[#This Row],[Sub-Sector]],Table2[1W Return vs Nifty],"&gt;=5")/Table3[[#This Row],[Count]]</f>
        <v>7.1428571428571425E-2</v>
      </c>
      <c r="E85" s="2">
        <f>COUNTIFS(Table2[Sub-Sector],Table3[[#This Row],[Sub-Sector]],Table2[1M Return vs Nifty],"&gt;=5")/Table3[[#This Row],[Count]]</f>
        <v>7.1428571428571425E-2</v>
      </c>
      <c r="F85" s="2">
        <f>COUNTIFS(Table2[Sub-Sector],Table3[[#This Row],[Sub-Sector]],Table2[6M Return vs Nifty],"&gt;=10")/Table3[[#This Row],[Count]]</f>
        <v>0.21428571428571427</v>
      </c>
      <c r="G85" s="2">
        <f>COUNTIFS(Table2[Sub-Sector],Table3[[#This Row],[Sub-Sector]],Table2[1Y Return vs Nifty],"&gt;=10")/Table3[[#This Row],[Count]]</f>
        <v>0.35714285714285715</v>
      </c>
      <c r="H85" s="2">
        <f>COUNTIFS(Table2[Sub-Sector],Table3[[#This Row],[Sub-Sector]],Table2[RSI Exponential â€“ 14D],"&gt;=50")/Table3[[#This Row],[Count]]</f>
        <v>0.5714285714285714</v>
      </c>
      <c r="I85" s="2">
        <f>COUNTIFS(Table2[Sub-Sector],Table3[[#This Row],[Sub-Sector]],Table2[Relative Volume],"&gt;=1")/Table3[[#This Row],[Count]]</f>
        <v>0.2857142857142857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0.8571428571428571</v>
      </c>
      <c r="L85" s="2">
        <f>COUNTIFS(Table2[Sub-Sector],Table3[[#This Row],[Sub-Sector]],Table2[% Away From Current Week Low],"&gt;=0.05")/Table3[[#This Row],[Count]]</f>
        <v>7.1428571428571425E-2</v>
      </c>
      <c r="M85" s="2">
        <f>COUNTIFS(Table2[Sub-Sector],Table3[[#This Row],[Sub-Sector]],Table2[% Away From Current Week High],"&lt;=0.05")/Table3[[#This Row],[Count]]</f>
        <v>0.8571428571428571</v>
      </c>
      <c r="N85" s="2">
        <f>COUNTIFS(Table2[Sub-Sector],Table3[[#This Row],[Sub-Sector]],Table2[% Away From Current Month Low],"&gt;=0.05")/Table3[[#This Row],[Count]]</f>
        <v>0.5</v>
      </c>
      <c r="O85" s="2">
        <f>COUNTIFS(Table2[Sub-Sector],Table3[[#This Row],[Sub-Sector]],Table2[% Away From Current Month High],"&lt;=0.05")/Table3[[#This Row],[Count]]</f>
        <v>0.5</v>
      </c>
      <c r="P85" s="2">
        <f>COUNTIFS(Table2[Sub-Sector],Table3[[#This Row],[Sub-Sector]],Table2[% Away From 52W High],"&lt;=10")/Table3[[#This Row],[Count]]</f>
        <v>0.2857142857142857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0.5714285714285714</v>
      </c>
      <c r="S85" s="2">
        <f>COUNTIFS(Table2[Sub-Sector],Table3[[#This Row],[Sub-Sector]],Table2[% Price above 50 EMA],"&gt;=0")/Table3[[#This Row],[Count]]</f>
        <v>0.7142857142857143</v>
      </c>
      <c r="T85" s="2">
        <f>COUNTIFS(Table2[Sub-Sector],Table3[[#This Row],[Sub-Sector]],Table2[% Price above 200 EMA],"&gt;=0")/Table3[[#This Row],[Count]]</f>
        <v>0.8571428571428571</v>
      </c>
      <c r="U85" s="2">
        <f>COUNTIFS(Table2[Sub-Sector],Table3[[#This Row],[Sub-Sector]],Table2[Rate of Change - Zone],"Positive")/Table3[[#This Row],[Count]]</f>
        <v>0.6428571428571429</v>
      </c>
      <c r="V85" s="2">
        <f>COUNTIFS(Table2[Sub-Sector],Table3[[#This Row],[Sub-Sector]],Table2[Sharpe Ratio],"&gt;=0.10")/Table3[[#This Row],[Count]]</f>
        <v>0.21428571428571427</v>
      </c>
      <c r="W8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</v>
      </c>
      <c r="X85">
        <f>_xlfn.RANK.AVG(Table3[[#This Row],[Score]],Table3[Score],1)</f>
        <v>55</v>
      </c>
      <c r="Y8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285</v>
      </c>
      <c r="Z85">
        <f>_xlfn.RANK.AVG(Table3[[#This Row],[Score 2 ]],Table3[[Score 2 ]],1)</f>
        <v>84.5</v>
      </c>
    </row>
    <row r="86" spans="1:26" x14ac:dyDescent="0.3">
      <c r="A86" t="s">
        <v>604</v>
      </c>
      <c r="B86">
        <f>COUNTIFS(Table2[Sub-Sector],Table3[[#This Row],[Sub-Sector]])</f>
        <v>14</v>
      </c>
      <c r="C86" s="2">
        <f>COUNTIFS(Table2[Sub-Sector],Table3[[#This Row],[Sub-Sector]],Table2[Uptrend],"Uptrend")/Table3[[#This Row],[Count]]</f>
        <v>0.5</v>
      </c>
      <c r="D86" s="2">
        <f>COUNTIFS(Table2[Sub-Sector],Table3[[#This Row],[Sub-Sector]],Table2[1W Return vs Nifty],"&gt;=5")/Table3[[#This Row],[Count]]</f>
        <v>7.1428571428571425E-2</v>
      </c>
      <c r="E86" s="2">
        <f>COUNTIFS(Table2[Sub-Sector],Table3[[#This Row],[Sub-Sector]],Table2[1M Return vs Nifty],"&gt;=5")/Table3[[#This Row],[Count]]</f>
        <v>0.21428571428571427</v>
      </c>
      <c r="F86" s="2">
        <f>COUNTIFS(Table2[Sub-Sector],Table3[[#This Row],[Sub-Sector]],Table2[6M Return vs Nifty],"&gt;=10")/Table3[[#This Row],[Count]]</f>
        <v>0.2857142857142857</v>
      </c>
      <c r="G86" s="2">
        <f>COUNTIFS(Table2[Sub-Sector],Table3[[#This Row],[Sub-Sector]],Table2[1Y Return vs Nifty],"&gt;=10")/Table3[[#This Row],[Count]]</f>
        <v>0.35714285714285715</v>
      </c>
      <c r="H86" s="2">
        <f>COUNTIFS(Table2[Sub-Sector],Table3[[#This Row],[Sub-Sector]],Table2[RSI Exponential â€“ 14D],"&gt;=50")/Table3[[#This Row],[Count]]</f>
        <v>0.35714285714285715</v>
      </c>
      <c r="I86" s="2">
        <f>COUNTIFS(Table2[Sub-Sector],Table3[[#This Row],[Sub-Sector]],Table2[Relative Volume],"&gt;=1")/Table3[[#This Row],[Count]]</f>
        <v>0.35714285714285715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0.9285714285714286</v>
      </c>
      <c r="L86" s="2">
        <f>COUNTIFS(Table2[Sub-Sector],Table3[[#This Row],[Sub-Sector]],Table2[% Away From Current Week Low],"&gt;=0.05")/Table3[[#This Row],[Count]]</f>
        <v>0.14285714285714285</v>
      </c>
      <c r="M86" s="2">
        <f>COUNTIFS(Table2[Sub-Sector],Table3[[#This Row],[Sub-Sector]],Table2[% Away From Current Week High],"&lt;=0.05")/Table3[[#This Row],[Count]]</f>
        <v>0.35714285714285715</v>
      </c>
      <c r="N86" s="2">
        <f>COUNTIFS(Table2[Sub-Sector],Table3[[#This Row],[Sub-Sector]],Table2[% Away From Current Month Low],"&gt;=0.05")/Table3[[#This Row],[Count]]</f>
        <v>0.42857142857142855</v>
      </c>
      <c r="O86" s="2">
        <f>COUNTIFS(Table2[Sub-Sector],Table3[[#This Row],[Sub-Sector]],Table2[% Away From Current Month High],"&lt;=0.05")/Table3[[#This Row],[Count]]</f>
        <v>0.14285714285714285</v>
      </c>
      <c r="P86" s="2">
        <f>COUNTIFS(Table2[Sub-Sector],Table3[[#This Row],[Sub-Sector]],Table2[% Away From 52W High],"&lt;=10")/Table3[[#This Row],[Count]]</f>
        <v>0.14285714285714285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0.42857142857142855</v>
      </c>
      <c r="S86" s="2">
        <f>COUNTIFS(Table2[Sub-Sector],Table3[[#This Row],[Sub-Sector]],Table2[% Price above 50 EMA],"&gt;=0")/Table3[[#This Row],[Count]]</f>
        <v>0.42857142857142855</v>
      </c>
      <c r="T86" s="2">
        <f>COUNTIFS(Table2[Sub-Sector],Table3[[#This Row],[Sub-Sector]],Table2[% Price above 200 EMA],"&gt;=0")/Table3[[#This Row],[Count]]</f>
        <v>0.6428571428571429</v>
      </c>
      <c r="U86" s="2">
        <f>COUNTIFS(Table2[Sub-Sector],Table3[[#This Row],[Sub-Sector]],Table2[Rate of Change - Zone],"Positive")/Table3[[#This Row],[Count]]</f>
        <v>0.42857142857142855</v>
      </c>
      <c r="V86" s="2">
        <f>COUNTIFS(Table2[Sub-Sector],Table3[[#This Row],[Sub-Sector]],Table2[Sharpe Ratio],"&gt;=0.10")/Table3[[#This Row],[Count]]</f>
        <v>0.21428571428571427</v>
      </c>
      <c r="W8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432.5</v>
      </c>
      <c r="X86">
        <f>_xlfn.RANK.AVG(Table3[[#This Row],[Score]],Table3[Score],1)</f>
        <v>65</v>
      </c>
      <c r="Y8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285</v>
      </c>
      <c r="Z86">
        <f>_xlfn.RANK.AVG(Table3[[#This Row],[Score 2 ]],Table3[[Score 2 ]],1)</f>
        <v>84.5</v>
      </c>
    </row>
    <row r="87" spans="1:26" x14ac:dyDescent="0.3">
      <c r="A87" t="s">
        <v>34</v>
      </c>
      <c r="B87">
        <f>COUNTIFS(Table2[Sub-Sector],Table3[[#This Row],[Sub-Sector]])</f>
        <v>11</v>
      </c>
      <c r="C87" s="2">
        <f>COUNTIFS(Table2[Sub-Sector],Table3[[#This Row],[Sub-Sector]],Table2[Uptrend],"Uptrend")/Table3[[#This Row],[Count]]</f>
        <v>0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</v>
      </c>
      <c r="F87" s="2">
        <f>COUNTIFS(Table2[Sub-Sector],Table3[[#This Row],[Sub-Sector]],Table2[6M Return vs Nifty],"&gt;=10")/Table3[[#This Row],[Count]]</f>
        <v>0</v>
      </c>
      <c r="G87" s="2">
        <f>COUNTIFS(Table2[Sub-Sector],Table3[[#This Row],[Sub-Sector]],Table2[1Y Return vs Nifty],"&gt;=10")/Table3[[#This Row],[Count]]</f>
        <v>9.0909090909090912E-2</v>
      </c>
      <c r="H87" s="2">
        <f>COUNTIFS(Table2[Sub-Sector],Table3[[#This Row],[Sub-Sector]],Table2[RSI Exponential â€“ 14D],"&gt;=50")/Table3[[#This Row],[Count]]</f>
        <v>0.45454545454545453</v>
      </c>
      <c r="I87" s="2">
        <f>COUNTIFS(Table2[Sub-Sector],Table3[[#This Row],[Sub-Sector]],Table2[Relative Volume],"&gt;=1")/Table3[[#This Row],[Count]]</f>
        <v>0.36363636363636365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0.81818181818181823</v>
      </c>
      <c r="N87" s="2">
        <f>COUNTIFS(Table2[Sub-Sector],Table3[[#This Row],[Sub-Sector]],Table2[% Away From Current Month Low],"&gt;=0.05")/Table3[[#This Row],[Count]]</f>
        <v>0.36363636363636365</v>
      </c>
      <c r="O87" s="2">
        <f>COUNTIFS(Table2[Sub-Sector],Table3[[#This Row],[Sub-Sector]],Table2[% Away From Current Month High],"&lt;=0.05")/Table3[[#This Row],[Count]]</f>
        <v>0.45454545454545453</v>
      </c>
      <c r="P87" s="2">
        <f>COUNTIFS(Table2[Sub-Sector],Table3[[#This Row],[Sub-Sector]],Table2[% Away From 52W High],"&lt;=10")/Table3[[#This Row],[Count]]</f>
        <v>0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0.45454545454545453</v>
      </c>
      <c r="S87" s="2">
        <f>COUNTIFS(Table2[Sub-Sector],Table3[[#This Row],[Sub-Sector]],Table2[% Price above 50 EMA],"&gt;=0")/Table3[[#This Row],[Count]]</f>
        <v>0.18181818181818182</v>
      </c>
      <c r="T87" s="2">
        <f>COUNTIFS(Table2[Sub-Sector],Table3[[#This Row],[Sub-Sector]],Table2[% Price above 200 EMA],"&gt;=0")/Table3[[#This Row],[Count]]</f>
        <v>0.54545454545454541</v>
      </c>
      <c r="U87" s="2">
        <f>COUNTIFS(Table2[Sub-Sector],Table3[[#This Row],[Sub-Sector]],Table2[Rate of Change - Zone],"Positive")/Table3[[#This Row],[Count]]</f>
        <v>0.72727272727272729</v>
      </c>
      <c r="V87" s="2">
        <f>COUNTIFS(Table2[Sub-Sector],Table3[[#This Row],[Sub-Sector]],Table2[Sharpe Ratio],"&gt;=0.10")/Table3[[#This Row],[Count]]</f>
        <v>0.63636363636363635</v>
      </c>
      <c r="W8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566</v>
      </c>
      <c r="X87">
        <f>_xlfn.RANK.AVG(Table3[[#This Row],[Score]],Table3[Score],1)</f>
        <v>96</v>
      </c>
      <c r="Y8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289.5</v>
      </c>
      <c r="Z87">
        <f>_xlfn.RANK.AVG(Table3[[#This Row],[Score 2 ]],Table3[[Score 2 ]],1)</f>
        <v>86</v>
      </c>
    </row>
    <row r="88" spans="1:26" x14ac:dyDescent="0.3">
      <c r="A88" t="s">
        <v>266</v>
      </c>
      <c r="B88">
        <f>COUNTIFS(Table2[Sub-Sector],Table3[[#This Row],[Sub-Sector]])</f>
        <v>23</v>
      </c>
      <c r="C88" s="2">
        <f>COUNTIFS(Table2[Sub-Sector],Table3[[#This Row],[Sub-Sector]],Table2[Uptrend],"Uptrend")/Table3[[#This Row],[Count]]</f>
        <v>0.39130434782608697</v>
      </c>
      <c r="D88" s="2">
        <f>COUNTIFS(Table2[Sub-Sector],Table3[[#This Row],[Sub-Sector]],Table2[1W Return vs Nifty],"&gt;=5")/Table3[[#This Row],[Count]]</f>
        <v>0</v>
      </c>
      <c r="E88" s="2">
        <f>COUNTIFS(Table2[Sub-Sector],Table3[[#This Row],[Sub-Sector]],Table2[1M Return vs Nifty],"&gt;=5")/Table3[[#This Row],[Count]]</f>
        <v>4.3478260869565216E-2</v>
      </c>
      <c r="F88" s="2">
        <f>COUNTIFS(Table2[Sub-Sector],Table3[[#This Row],[Sub-Sector]],Table2[6M Return vs Nifty],"&gt;=10")/Table3[[#This Row],[Count]]</f>
        <v>0.34782608695652173</v>
      </c>
      <c r="G88" s="2">
        <f>COUNTIFS(Table2[Sub-Sector],Table3[[#This Row],[Sub-Sector]],Table2[1Y Return vs Nifty],"&gt;=10")/Table3[[#This Row],[Count]]</f>
        <v>0.30434782608695654</v>
      </c>
      <c r="H88" s="2">
        <f>COUNTIFS(Table2[Sub-Sector],Table3[[#This Row],[Sub-Sector]],Table2[RSI Exponential â€“ 14D],"&gt;=50")/Table3[[#This Row],[Count]]</f>
        <v>0.47826086956521741</v>
      </c>
      <c r="I88" s="2">
        <f>COUNTIFS(Table2[Sub-Sector],Table3[[#This Row],[Sub-Sector]],Table2[Relative Volume],"&gt;=1")/Table3[[#This Row],[Count]]</f>
        <v>0.21739130434782608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4.3478260869565216E-2</v>
      </c>
      <c r="M88" s="2">
        <f>COUNTIFS(Table2[Sub-Sector],Table3[[#This Row],[Sub-Sector]],Table2[% Away From Current Week High],"&lt;=0.05")/Table3[[#This Row],[Count]]</f>
        <v>0.78260869565217395</v>
      </c>
      <c r="N88" s="2">
        <f>COUNTIFS(Table2[Sub-Sector],Table3[[#This Row],[Sub-Sector]],Table2[% Away From Current Month Low],"&gt;=0.05")/Table3[[#This Row],[Count]]</f>
        <v>0.43478260869565216</v>
      </c>
      <c r="O88" s="2">
        <f>COUNTIFS(Table2[Sub-Sector],Table3[[#This Row],[Sub-Sector]],Table2[% Away From Current Month High],"&lt;=0.05")/Table3[[#This Row],[Count]]</f>
        <v>0.34782608695652173</v>
      </c>
      <c r="P88" s="2">
        <f>COUNTIFS(Table2[Sub-Sector],Table3[[#This Row],[Sub-Sector]],Table2[% Away From 52W High],"&lt;=10")/Table3[[#This Row],[Count]]</f>
        <v>0.13043478260869565</v>
      </c>
      <c r="Q88" s="2">
        <f>COUNTIFS(Table2[Sub-Sector],Table3[[#This Row],[Sub-Sector]],Table2[% Away From 52W Low],"&gt;=10")/Table3[[#This Row],[Count]]</f>
        <v>0.86956521739130432</v>
      </c>
      <c r="R88" s="2">
        <f>COUNTIFS(Table2[Sub-Sector],Table3[[#This Row],[Sub-Sector]],Table2[% Price above 20 EMA],"&gt;=0")/Table3[[#This Row],[Count]]</f>
        <v>0.43478260869565216</v>
      </c>
      <c r="S88" s="2">
        <f>COUNTIFS(Table2[Sub-Sector],Table3[[#This Row],[Sub-Sector]],Table2[% Price above 50 EMA],"&gt;=0")/Table3[[#This Row],[Count]]</f>
        <v>0.34782608695652173</v>
      </c>
      <c r="T88" s="2">
        <f>COUNTIFS(Table2[Sub-Sector],Table3[[#This Row],[Sub-Sector]],Table2[% Price above 200 EMA],"&gt;=0")/Table3[[#This Row],[Count]]</f>
        <v>0.78260869565217395</v>
      </c>
      <c r="U88" s="2">
        <f>COUNTIFS(Table2[Sub-Sector],Table3[[#This Row],[Sub-Sector]],Table2[Rate of Change - Zone],"Positive")/Table3[[#This Row],[Count]]</f>
        <v>0.52173913043478259</v>
      </c>
      <c r="V88" s="2">
        <f>COUNTIFS(Table2[Sub-Sector],Table3[[#This Row],[Sub-Sector]],Table2[Sharpe Ratio],"&gt;=0.10")/Table3[[#This Row],[Count]]</f>
        <v>0.47826086956521741</v>
      </c>
      <c r="W8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512</v>
      </c>
      <c r="X88">
        <f>_xlfn.RANK.AVG(Table3[[#This Row],[Score]],Table3[Score],1)</f>
        <v>84</v>
      </c>
      <c r="Y8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290</v>
      </c>
      <c r="Z88">
        <f>_xlfn.RANK.AVG(Table3[[#This Row],[Score 2 ]],Table3[[Score 2 ]],1)</f>
        <v>87</v>
      </c>
    </row>
    <row r="89" spans="1:26" x14ac:dyDescent="0.3">
      <c r="A89" t="s">
        <v>143</v>
      </c>
      <c r="B89">
        <f>COUNTIFS(Table2[Sub-Sector],Table3[[#This Row],[Sub-Sector]])</f>
        <v>7</v>
      </c>
      <c r="C89" s="2">
        <f>COUNTIFS(Table2[Sub-Sector],Table3[[#This Row],[Sub-Sector]],Table2[Uptrend],"Uptrend")/Table3[[#This Row],[Count]]</f>
        <v>0.42857142857142855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</v>
      </c>
      <c r="F89" s="2">
        <f>COUNTIFS(Table2[Sub-Sector],Table3[[#This Row],[Sub-Sector]],Table2[6M Return vs Nifty],"&gt;=10")/Table3[[#This Row],[Count]]</f>
        <v>0.2857142857142857</v>
      </c>
      <c r="G89" s="2">
        <f>COUNTIFS(Table2[Sub-Sector],Table3[[#This Row],[Sub-Sector]],Table2[1Y Return vs Nifty],"&gt;=10")/Table3[[#This Row],[Count]]</f>
        <v>0.8571428571428571</v>
      </c>
      <c r="H89" s="2">
        <f>COUNTIFS(Table2[Sub-Sector],Table3[[#This Row],[Sub-Sector]],Table2[RSI Exponential â€“ 14D],"&gt;=50")/Table3[[#This Row],[Count]]</f>
        <v>0.14285714285714285</v>
      </c>
      <c r="I89" s="2">
        <f>COUNTIFS(Table2[Sub-Sector],Table3[[#This Row],[Sub-Sector]],Table2[Relative Volume],"&gt;=1")/Table3[[#This Row],[Count]]</f>
        <v>0.14285714285714285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0.5714285714285714</v>
      </c>
      <c r="N89" s="2">
        <f>COUNTIFS(Table2[Sub-Sector],Table3[[#This Row],[Sub-Sector]],Table2[% Away From Current Month Low],"&gt;=0.05")/Table3[[#This Row],[Count]]</f>
        <v>0.2857142857142857</v>
      </c>
      <c r="O89" s="2">
        <f>COUNTIFS(Table2[Sub-Sector],Table3[[#This Row],[Sub-Sector]],Table2[% Away From Current Month High],"&lt;=0.05")/Table3[[#This Row],[Count]]</f>
        <v>0</v>
      </c>
      <c r="P89" s="2">
        <f>COUNTIFS(Table2[Sub-Sector],Table3[[#This Row],[Sub-Sector]],Table2[% Away From 52W High],"&lt;=10")/Table3[[#This Row],[Count]]</f>
        <v>0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0.14285714285714285</v>
      </c>
      <c r="S89" s="2">
        <f>COUNTIFS(Table2[Sub-Sector],Table3[[#This Row],[Sub-Sector]],Table2[% Price above 50 EMA],"&gt;=0")/Table3[[#This Row],[Count]]</f>
        <v>0.14285714285714285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0.14285714285714285</v>
      </c>
      <c r="V89" s="2">
        <f>COUNTIFS(Table2[Sub-Sector],Table3[[#This Row],[Sub-Sector]],Table2[Sharpe Ratio],"&gt;=0.10")/Table3[[#This Row],[Count]]</f>
        <v>0.8571428571428571</v>
      </c>
      <c r="W8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548.5</v>
      </c>
      <c r="X89">
        <f>_xlfn.RANK.AVG(Table3[[#This Row],[Score]],Table3[Score],1)</f>
        <v>93</v>
      </c>
      <c r="Y8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295</v>
      </c>
      <c r="Z89">
        <f>_xlfn.RANK.AVG(Table3[[#This Row],[Score 2 ]],Table3[[Score 2 ]],1)</f>
        <v>88</v>
      </c>
    </row>
    <row r="90" spans="1:26" x14ac:dyDescent="0.3">
      <c r="A90" t="s">
        <v>106</v>
      </c>
      <c r="B90">
        <f>COUNTIFS(Table2[Sub-Sector],Table3[[#This Row],[Sub-Sector]])</f>
        <v>5</v>
      </c>
      <c r="C90" s="2">
        <f>COUNTIFS(Table2[Sub-Sector],Table3[[#This Row],[Sub-Sector]],Table2[Uptrend],"Uptrend")/Table3[[#This Row],[Count]]</f>
        <v>0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</v>
      </c>
      <c r="F90" s="2">
        <f>COUNTIFS(Table2[Sub-Sector],Table3[[#This Row],[Sub-Sector]],Table2[6M Return vs Nifty],"&gt;=10")/Table3[[#This Row],[Count]]</f>
        <v>0.6</v>
      </c>
      <c r="G90" s="2">
        <f>COUNTIFS(Table2[Sub-Sector],Table3[[#This Row],[Sub-Sector]],Table2[1Y Return vs Nifty],"&gt;=10")/Table3[[#This Row],[Count]]</f>
        <v>0.6</v>
      </c>
      <c r="H90" s="2">
        <f>COUNTIFS(Table2[Sub-Sector],Table3[[#This Row],[Sub-Sector]],Table2[RSI Exponential â€“ 14D],"&gt;=50")/Table3[[#This Row],[Count]]</f>
        <v>0</v>
      </c>
      <c r="I90" s="2">
        <f>COUNTIFS(Table2[Sub-Sector],Table3[[#This Row],[Sub-Sector]],Table2[Relative Volume],"&gt;=1")/Table3[[#This Row],[Count]]</f>
        <v>0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0.4</v>
      </c>
      <c r="N90" s="2">
        <f>COUNTIFS(Table2[Sub-Sector],Table3[[#This Row],[Sub-Sector]],Table2[% Away From Current Month Low],"&gt;=0.05")/Table3[[#This Row],[Count]]</f>
        <v>0</v>
      </c>
      <c r="O90" s="2">
        <f>COUNTIFS(Table2[Sub-Sector],Table3[[#This Row],[Sub-Sector]],Table2[% Away From Current Month High],"&lt;=0.05")/Table3[[#This Row],[Count]]</f>
        <v>0.2</v>
      </c>
      <c r="P90" s="2">
        <f>COUNTIFS(Table2[Sub-Sector],Table3[[#This Row],[Sub-Sector]],Table2[% Away From 52W High],"&lt;=10")/Table3[[#This Row],[Count]]</f>
        <v>0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0</v>
      </c>
      <c r="S90" s="2">
        <f>COUNTIFS(Table2[Sub-Sector],Table3[[#This Row],[Sub-Sector]],Table2[% Price above 50 EMA],"&gt;=0")/Table3[[#This Row],[Count]]</f>
        <v>0</v>
      </c>
      <c r="T90" s="2">
        <f>COUNTIFS(Table2[Sub-Sector],Table3[[#This Row],[Sub-Sector]],Table2[% Price above 200 EMA],"&gt;=0")/Table3[[#This Row],[Count]]</f>
        <v>0.4</v>
      </c>
      <c r="U90" s="2">
        <f>COUNTIFS(Table2[Sub-Sector],Table3[[#This Row],[Sub-Sector]],Table2[Rate of Change - Zone],"Positive")/Table3[[#This Row],[Count]]</f>
        <v>0</v>
      </c>
      <c r="V90" s="2">
        <f>COUNTIFS(Table2[Sub-Sector],Table3[[#This Row],[Sub-Sector]],Table2[Sharpe Ratio],"&gt;=0.10")/Table3[[#This Row],[Count]]</f>
        <v>0.6</v>
      </c>
      <c r="W9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574.5</v>
      </c>
      <c r="X90">
        <f>_xlfn.RANK.AVG(Table3[[#This Row],[Score]],Table3[Score],1)</f>
        <v>102</v>
      </c>
      <c r="Y9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298</v>
      </c>
      <c r="Z90">
        <f>_xlfn.RANK.AVG(Table3[[#This Row],[Score 2 ]],Table3[[Score 2 ]],1)</f>
        <v>89</v>
      </c>
    </row>
    <row r="91" spans="1:26" x14ac:dyDescent="0.3">
      <c r="A91" t="s">
        <v>228</v>
      </c>
      <c r="B91">
        <f>COUNTIFS(Table2[Sub-Sector],Table3[[#This Row],[Sub-Sector]])</f>
        <v>3</v>
      </c>
      <c r="C91" s="2">
        <f>COUNTIFS(Table2[Sub-Sector],Table3[[#This Row],[Sub-Sector]],Table2[Uptrend],"Uptrend")/Table3[[#This Row],[Count]]</f>
        <v>1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</v>
      </c>
      <c r="F91" s="2">
        <f>COUNTIFS(Table2[Sub-Sector],Table3[[#This Row],[Sub-Sector]],Table2[6M Return vs Nifty],"&gt;=10")/Table3[[#This Row],[Count]]</f>
        <v>0.33333333333333331</v>
      </c>
      <c r="G91" s="2">
        <f>COUNTIFS(Table2[Sub-Sector],Table3[[#This Row],[Sub-Sector]],Table2[1Y Return vs Nifty],"&gt;=10")/Table3[[#This Row],[Count]]</f>
        <v>0.33333333333333331</v>
      </c>
      <c r="H91" s="2">
        <f>COUNTIFS(Table2[Sub-Sector],Table3[[#This Row],[Sub-Sector]],Table2[RSI Exponential â€“ 14D],"&gt;=50")/Table3[[#This Row],[Count]]</f>
        <v>0.66666666666666663</v>
      </c>
      <c r="I91" s="2">
        <f>COUNTIFS(Table2[Sub-Sector],Table3[[#This Row],[Sub-Sector]],Table2[Relative Volume],"&gt;=1")/Table3[[#This Row],[Count]]</f>
        <v>0.33333333333333331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0.66666666666666663</v>
      </c>
      <c r="N91" s="2">
        <f>COUNTIFS(Table2[Sub-Sector],Table3[[#This Row],[Sub-Sector]],Table2[% Away From Current Month Low],"&gt;=0.05")/Table3[[#This Row],[Count]]</f>
        <v>0.33333333333333331</v>
      </c>
      <c r="O91" s="2">
        <f>COUNTIFS(Table2[Sub-Sector],Table3[[#This Row],[Sub-Sector]],Table2[% Away From Current Month High],"&lt;=0.05")/Table3[[#This Row],[Count]]</f>
        <v>0.33333333333333331</v>
      </c>
      <c r="P91" s="2">
        <f>COUNTIFS(Table2[Sub-Sector],Table3[[#This Row],[Sub-Sector]],Table2[% Away From 52W High],"&lt;=10")/Table3[[#This Row],[Count]]</f>
        <v>0.66666666666666663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0.66666666666666663</v>
      </c>
      <c r="S91" s="2">
        <f>COUNTIFS(Table2[Sub-Sector],Table3[[#This Row],[Sub-Sector]],Table2[% Price above 50 EMA],"&gt;=0")/Table3[[#This Row],[Count]]</f>
        <v>1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0.33333333333333331</v>
      </c>
      <c r="V91" s="2">
        <f>COUNTIFS(Table2[Sub-Sector],Table3[[#This Row],[Sub-Sector]],Table2[Sharpe Ratio],"&gt;=0.10")/Table3[[#This Row],[Count]]</f>
        <v>0</v>
      </c>
      <c r="W9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482.5</v>
      </c>
      <c r="X91">
        <f>_xlfn.RANK.AVG(Table3[[#This Row],[Score]],Table3[Score],1)</f>
        <v>76</v>
      </c>
      <c r="Y9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300.5</v>
      </c>
      <c r="Z91">
        <f>_xlfn.RANK.AVG(Table3[[#This Row],[Score 2 ]],Table3[[Score 2 ]],1)</f>
        <v>90</v>
      </c>
    </row>
    <row r="92" spans="1:26" x14ac:dyDescent="0.3">
      <c r="A92" t="s">
        <v>119</v>
      </c>
      <c r="B92">
        <f>COUNTIFS(Table2[Sub-Sector],Table3[[#This Row],[Sub-Sector]])</f>
        <v>3</v>
      </c>
      <c r="C92" s="2">
        <f>COUNTIFS(Table2[Sub-Sector],Table3[[#This Row],[Sub-Sector]],Table2[Uptrend],"Uptrend")/Table3[[#This Row],[Count]]</f>
        <v>0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</v>
      </c>
      <c r="F92" s="2">
        <f>COUNTIFS(Table2[Sub-Sector],Table3[[#This Row],[Sub-Sector]],Table2[6M Return vs Nifty],"&gt;=10")/Table3[[#This Row],[Count]]</f>
        <v>0.33333333333333331</v>
      </c>
      <c r="G92" s="2">
        <f>COUNTIFS(Table2[Sub-Sector],Table3[[#This Row],[Sub-Sector]],Table2[1Y Return vs Nifty],"&gt;=10")/Table3[[#This Row],[Count]]</f>
        <v>0.66666666666666663</v>
      </c>
      <c r="H92" s="2">
        <f>COUNTIFS(Table2[Sub-Sector],Table3[[#This Row],[Sub-Sector]],Table2[RSI Exponential â€“ 14D],"&gt;=50")/Table3[[#This Row],[Count]]</f>
        <v>0.33333333333333331</v>
      </c>
      <c r="I92" s="2">
        <f>COUNTIFS(Table2[Sub-Sector],Table3[[#This Row],[Sub-Sector]],Table2[Relative Volume],"&gt;=1")/Table3[[#This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1</v>
      </c>
      <c r="N92" s="2">
        <f>COUNTIFS(Table2[Sub-Sector],Table3[[#This Row],[Sub-Sector]],Table2[% Away From Current Month Low],"&gt;=0.05")/Table3[[#This Row],[Count]]</f>
        <v>0.33333333333333331</v>
      </c>
      <c r="O92" s="2">
        <f>COUNTIFS(Table2[Sub-Sector],Table3[[#This Row],[Sub-Sector]],Table2[% Away From Current Month High],"&lt;=0.05")/Table3[[#This Row],[Count]]</f>
        <v>0.33333333333333331</v>
      </c>
      <c r="P92" s="2">
        <f>COUNTIFS(Table2[Sub-Sector],Table3[[#This Row],[Sub-Sector]],Table2[% Away From 52W High],"&lt;=10")/Table3[[#This Row],[Count]]</f>
        <v>0</v>
      </c>
      <c r="Q92" s="2">
        <f>COUNTIFS(Table2[Sub-Sector],Table3[[#This Row],[Sub-Sector]],Table2[% Away From 52W Low],"&gt;=10")/Table3[[#This Row],[Count]]</f>
        <v>0.66666666666666663</v>
      </c>
      <c r="R92" s="2">
        <f>COUNTIFS(Table2[Sub-Sector],Table3[[#This Row],[Sub-Sector]],Table2[% Price above 20 EMA],"&gt;=0")/Table3[[#This Row],[Count]]</f>
        <v>0.33333333333333331</v>
      </c>
      <c r="S92" s="2">
        <f>COUNTIFS(Table2[Sub-Sector],Table3[[#This Row],[Sub-Sector]],Table2[% Price above 50 EMA],"&gt;=0")/Table3[[#This Row],[Count]]</f>
        <v>0.33333333333333331</v>
      </c>
      <c r="T92" s="2">
        <f>COUNTIFS(Table2[Sub-Sector],Table3[[#This Row],[Sub-Sector]],Table2[% Price above 200 EMA],"&gt;=0")/Table3[[#This Row],[Count]]</f>
        <v>0.66666666666666663</v>
      </c>
      <c r="U92" s="2">
        <f>COUNTIFS(Table2[Sub-Sector],Table3[[#This Row],[Sub-Sector]],Table2[Rate of Change - Zone],"Positive")/Table3[[#This Row],[Count]]</f>
        <v>0.33333333333333331</v>
      </c>
      <c r="V92" s="2">
        <f>COUNTIFS(Table2[Sub-Sector],Table3[[#This Row],[Sub-Sector]],Table2[Sharpe Ratio],"&gt;=0.10")/Table3[[#This Row],[Count]]</f>
        <v>0.33333333333333331</v>
      </c>
      <c r="W9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578.5</v>
      </c>
      <c r="X92">
        <f>_xlfn.RANK.AVG(Table3[[#This Row],[Score]],Table3[Score],1)</f>
        <v>103.5</v>
      </c>
      <c r="Y9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302</v>
      </c>
      <c r="Z92">
        <f>_xlfn.RANK.AVG(Table3[[#This Row],[Score 2 ]],Table3[[Score 2 ]],1)</f>
        <v>91.5</v>
      </c>
    </row>
    <row r="93" spans="1:26" x14ac:dyDescent="0.3">
      <c r="A93" t="s">
        <v>74</v>
      </c>
      <c r="B93">
        <f>COUNTIFS(Table2[Sub-Sector],Table3[[#This Row],[Sub-Sector]])</f>
        <v>3</v>
      </c>
      <c r="C93" s="2">
        <f>COUNTIFS(Table2[Sub-Sector],Table3[[#This Row],[Sub-Sector]],Table2[Uptrend],"Uptrend")/Table3[[#This Row],[Count]]</f>
        <v>0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</v>
      </c>
      <c r="F93" s="2">
        <f>COUNTIFS(Table2[Sub-Sector],Table3[[#This Row],[Sub-Sector]],Table2[6M Return vs Nifty],"&gt;=10")/Table3[[#This Row],[Count]]</f>
        <v>0.33333333333333331</v>
      </c>
      <c r="G93" s="2">
        <f>COUNTIFS(Table2[Sub-Sector],Table3[[#This Row],[Sub-Sector]],Table2[1Y Return vs Nifty],"&gt;=10")/Table3[[#This Row],[Count]]</f>
        <v>0.66666666666666663</v>
      </c>
      <c r="H93" s="2">
        <f>COUNTIFS(Table2[Sub-Sector],Table3[[#This Row],[Sub-Sector]],Table2[RSI Exponential â€“ 14D],"&gt;=50")/Table3[[#This Row],[Count]]</f>
        <v>0.33333333333333331</v>
      </c>
      <c r="I93" s="2">
        <f>COUNTIFS(Table2[Sub-Sector],Table3[[#This Row],[Sub-Sector]],Table2[Relative Volume],"&gt;=1")/Table3[[#This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0.33333333333333331</v>
      </c>
      <c r="N93" s="2">
        <f>COUNTIFS(Table2[Sub-Sector],Table3[[#This Row],[Sub-Sector]],Table2[% Away From Current Month Low],"&gt;=0.05")/Table3[[#This Row],[Count]]</f>
        <v>0.33333333333333331</v>
      </c>
      <c r="O93" s="2">
        <f>COUNTIFS(Table2[Sub-Sector],Table3[[#This Row],[Sub-Sector]],Table2[% Away From Current Month High],"&lt;=0.05")/Table3[[#This Row],[Count]]</f>
        <v>0.33333333333333331</v>
      </c>
      <c r="P93" s="2">
        <f>COUNTIFS(Table2[Sub-Sector],Table3[[#This Row],[Sub-Sector]],Table2[% Away From 52W High],"&lt;=10")/Table3[[#This Row],[Count]]</f>
        <v>0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0.33333333333333331</v>
      </c>
      <c r="S93" s="2">
        <f>COUNTIFS(Table2[Sub-Sector],Table3[[#This Row],[Sub-Sector]],Table2[% Price above 50 EMA],"&gt;=0")/Table3[[#This Row],[Count]]</f>
        <v>0.33333333333333331</v>
      </c>
      <c r="T93" s="2">
        <f>COUNTIFS(Table2[Sub-Sector],Table3[[#This Row],[Sub-Sector]],Table2[% Price above 200 EMA],"&gt;=0")/Table3[[#This Row],[Count]]</f>
        <v>0.66666666666666663</v>
      </c>
      <c r="U93" s="2">
        <f>COUNTIFS(Table2[Sub-Sector],Table3[[#This Row],[Sub-Sector]],Table2[Rate of Change - Zone],"Positive")/Table3[[#This Row],[Count]]</f>
        <v>0.33333333333333331</v>
      </c>
      <c r="V93" s="2">
        <f>COUNTIFS(Table2[Sub-Sector],Table3[[#This Row],[Sub-Sector]],Table2[Sharpe Ratio],"&gt;=0.10")/Table3[[#This Row],[Count]]</f>
        <v>0</v>
      </c>
      <c r="W9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578.5</v>
      </c>
      <c r="X93">
        <f>_xlfn.RANK.AVG(Table3[[#This Row],[Score]],Table3[Score],1)</f>
        <v>103.5</v>
      </c>
      <c r="Y9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302</v>
      </c>
      <c r="Z93">
        <f>_xlfn.RANK.AVG(Table3[[#This Row],[Score 2 ]],Table3[[Score 2 ]],1)</f>
        <v>91.5</v>
      </c>
    </row>
    <row r="94" spans="1:26" x14ac:dyDescent="0.3">
      <c r="A94" t="s">
        <v>388</v>
      </c>
      <c r="B94">
        <f>COUNTIFS(Table2[Sub-Sector],Table3[[#This Row],[Sub-Sector]])</f>
        <v>14</v>
      </c>
      <c r="C94" s="2">
        <f>COUNTIFS(Table2[Sub-Sector],Table3[[#This Row],[Sub-Sector]],Table2[Uptrend],"Uptrend")/Table3[[#This Row],[Count]]</f>
        <v>0.42857142857142855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</v>
      </c>
      <c r="F94" s="2">
        <f>COUNTIFS(Table2[Sub-Sector],Table3[[#This Row],[Sub-Sector]],Table2[6M Return vs Nifty],"&gt;=10")/Table3[[#This Row],[Count]]</f>
        <v>0.5714285714285714</v>
      </c>
      <c r="G94" s="2">
        <f>COUNTIFS(Table2[Sub-Sector],Table3[[#This Row],[Sub-Sector]],Table2[1Y Return vs Nifty],"&gt;=10")/Table3[[#This Row],[Count]]</f>
        <v>0.5</v>
      </c>
      <c r="H94" s="2">
        <f>COUNTIFS(Table2[Sub-Sector],Table3[[#This Row],[Sub-Sector]],Table2[RSI Exponential â€“ 14D],"&gt;=50")/Table3[[#This Row],[Count]]</f>
        <v>0.35714285714285715</v>
      </c>
      <c r="I94" s="2">
        <f>COUNTIFS(Table2[Sub-Sector],Table3[[#This Row],[Sub-Sector]],Table2[Relative Volume],"&gt;=1")/Table3[[#This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0.14285714285714285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0.21428571428571427</v>
      </c>
      <c r="O94" s="2">
        <f>COUNTIFS(Table2[Sub-Sector],Table3[[#This Row],[Sub-Sector]],Table2[% Away From Current Month High],"&lt;=0.05")/Table3[[#This Row],[Count]]</f>
        <v>0.14285714285714285</v>
      </c>
      <c r="P94" s="2">
        <f>COUNTIFS(Table2[Sub-Sector],Table3[[#This Row],[Sub-Sector]],Table2[% Away From 52W High],"&lt;=10")/Table3[[#This Row],[Count]]</f>
        <v>0.21428571428571427</v>
      </c>
      <c r="Q94" s="2">
        <f>COUNTIFS(Table2[Sub-Sector],Table3[[#This Row],[Sub-Sector]],Table2[% Away From 52W Low],"&gt;=10")/Table3[[#This Row],[Count]]</f>
        <v>0.9285714285714286</v>
      </c>
      <c r="R94" s="2">
        <f>COUNTIFS(Table2[Sub-Sector],Table3[[#This Row],[Sub-Sector]],Table2[% Price above 20 EMA],"&gt;=0")/Table3[[#This Row],[Count]]</f>
        <v>0.2857142857142857</v>
      </c>
      <c r="S94" s="2">
        <f>COUNTIFS(Table2[Sub-Sector],Table3[[#This Row],[Sub-Sector]],Table2[% Price above 50 EMA],"&gt;=0")/Table3[[#This Row],[Count]]</f>
        <v>0.21428571428571427</v>
      </c>
      <c r="T94" s="2">
        <f>COUNTIFS(Table2[Sub-Sector],Table3[[#This Row],[Sub-Sector]],Table2[% Price above 200 EMA],"&gt;=0")/Table3[[#This Row],[Count]]</f>
        <v>0.7857142857142857</v>
      </c>
      <c r="U94" s="2">
        <f>COUNTIFS(Table2[Sub-Sector],Table3[[#This Row],[Sub-Sector]],Table2[Rate of Change - Zone],"Positive")/Table3[[#This Row],[Count]]</f>
        <v>7.1428571428571425E-2</v>
      </c>
      <c r="V94" s="2">
        <f>COUNTIFS(Table2[Sub-Sector],Table3[[#This Row],[Sub-Sector]],Table2[Sharpe Ratio],"&gt;=0.10")/Table3[[#This Row],[Count]]</f>
        <v>7.1428571428571425E-2</v>
      </c>
      <c r="W9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558</v>
      </c>
      <c r="X94">
        <f>_xlfn.RANK.AVG(Table3[[#This Row],[Score]],Table3[Score],1)</f>
        <v>94</v>
      </c>
      <c r="Y9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304.5</v>
      </c>
      <c r="Z94">
        <f>_xlfn.RANK.AVG(Table3[[#This Row],[Score 2 ]],Table3[[Score 2 ]],1)</f>
        <v>93</v>
      </c>
    </row>
    <row r="95" spans="1:26" x14ac:dyDescent="0.3">
      <c r="A95" t="s">
        <v>693</v>
      </c>
      <c r="B95">
        <f>COUNTIFS(Table2[Sub-Sector],Table3[[#This Row],[Sub-Sector]])</f>
        <v>4</v>
      </c>
      <c r="C95" s="2">
        <f>COUNTIFS(Table2[Sub-Sector],Table3[[#This Row],[Sub-Sector]],Table2[Uptrend],"Uptrend")/Table3[[#This Row],[Count]]</f>
        <v>0.25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0.5</v>
      </c>
      <c r="G95" s="2">
        <f>COUNTIFS(Table2[Sub-Sector],Table3[[#This Row],[Sub-Sector]],Table2[1Y Return vs Nifty],"&gt;=10")/Table3[[#This Row],[Count]]</f>
        <v>0.5</v>
      </c>
      <c r="H95" s="2">
        <f>COUNTIFS(Table2[Sub-Sector],Table3[[#This Row],[Sub-Sector]],Table2[RSI Exponential â€“ 14D],"&gt;=50")/Table3[[#This Row],[Count]]</f>
        <v>0</v>
      </c>
      <c r="I95" s="2">
        <f>COUNTIFS(Table2[Sub-Sector],Table3[[#This Row],[Sub-Sector]],Table2[Relative Volume],"&gt;=1")/Table3[[#This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0.5</v>
      </c>
      <c r="N95" s="2">
        <f>COUNTIFS(Table2[Sub-Sector],Table3[[#This Row],[Sub-Sector]],Table2[% Away From Current Month Low],"&gt;=0.05")/Table3[[#This Row],[Count]]</f>
        <v>0.25</v>
      </c>
      <c r="O95" s="2">
        <f>COUNTIFS(Table2[Sub-Sector],Table3[[#This Row],[Sub-Sector]],Table2[% Away From Current Month High],"&lt;=0.05")/Table3[[#This Row],[Count]]</f>
        <v>0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0.25</v>
      </c>
      <c r="S95" s="2">
        <f>COUNTIFS(Table2[Sub-Sector],Table3[[#This Row],[Sub-Sector]],Table2[% Price above 50 EMA],"&gt;=0")/Table3[[#This Row],[Count]]</f>
        <v>0.25</v>
      </c>
      <c r="T95" s="2">
        <f>COUNTIFS(Table2[Sub-Sector],Table3[[#This Row],[Sub-Sector]],Table2[% Price above 200 EMA],"&gt;=0")/Table3[[#This Row],[Count]]</f>
        <v>0.5</v>
      </c>
      <c r="U95" s="2">
        <f>COUNTIFS(Table2[Sub-Sector],Table3[[#This Row],[Sub-Sector]],Table2[Rate of Change - Zone],"Positive")/Table3[[#This Row],[Count]]</f>
        <v>0.25</v>
      </c>
      <c r="V95" s="2">
        <f>COUNTIFS(Table2[Sub-Sector],Table3[[#This Row],[Sub-Sector]],Table2[Sharpe Ratio],"&gt;=0.10")/Table3[[#This Row],[Count]]</f>
        <v>0</v>
      </c>
      <c r="W9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572.5</v>
      </c>
      <c r="X95">
        <f>_xlfn.RANK.AVG(Table3[[#This Row],[Score]],Table3[Score],1)</f>
        <v>97.5</v>
      </c>
      <c r="Y9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308.5</v>
      </c>
      <c r="Z95">
        <f>_xlfn.RANK.AVG(Table3[[#This Row],[Score 2 ]],Table3[[Score 2 ]],1)</f>
        <v>94</v>
      </c>
    </row>
    <row r="96" spans="1:26" x14ac:dyDescent="0.3">
      <c r="A96" t="s">
        <v>164</v>
      </c>
      <c r="B96">
        <f>COUNTIFS(Table2[Sub-Sector],Table3[[#This Row],[Sub-Sector]])</f>
        <v>9</v>
      </c>
      <c r="C96" s="2">
        <f>COUNTIFS(Table2[Sub-Sector],Table3[[#This Row],[Sub-Sector]],Table2[Uptrend],"Uptrend")/Table3[[#This Row],[Count]]</f>
        <v>0.77777777777777779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0.1111111111111111</v>
      </c>
      <c r="F96" s="2">
        <f>COUNTIFS(Table2[Sub-Sector],Table3[[#This Row],[Sub-Sector]],Table2[6M Return vs Nifty],"&gt;=10")/Table3[[#This Row],[Count]]</f>
        <v>0.44444444444444442</v>
      </c>
      <c r="G96" s="2">
        <f>COUNTIFS(Table2[Sub-Sector],Table3[[#This Row],[Sub-Sector]],Table2[1Y Return vs Nifty],"&gt;=10")/Table3[[#This Row],[Count]]</f>
        <v>0.33333333333333331</v>
      </c>
      <c r="H96" s="2">
        <f>COUNTIFS(Table2[Sub-Sector],Table3[[#This Row],[Sub-Sector]],Table2[RSI Exponential â€“ 14D],"&gt;=50")/Table3[[#This Row],[Count]]</f>
        <v>0.55555555555555558</v>
      </c>
      <c r="I96" s="2">
        <f>COUNTIFS(Table2[Sub-Sector],Table3[[#This Row],[Sub-Sector]],Table2[Relative Volume],"&gt;=1")/Table3[[#This Row],[Count]]</f>
        <v>0.1111111111111111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0.88888888888888884</v>
      </c>
      <c r="N96" s="2">
        <f>COUNTIFS(Table2[Sub-Sector],Table3[[#This Row],[Sub-Sector]],Table2[% Away From Current Month Low],"&gt;=0.05")/Table3[[#This Row],[Count]]</f>
        <v>0.44444444444444442</v>
      </c>
      <c r="O96" s="2">
        <f>COUNTIFS(Table2[Sub-Sector],Table3[[#This Row],[Sub-Sector]],Table2[% Away From Current Month High],"&lt;=0.05")/Table3[[#This Row],[Count]]</f>
        <v>0.33333333333333331</v>
      </c>
      <c r="P96" s="2">
        <f>COUNTIFS(Table2[Sub-Sector],Table3[[#This Row],[Sub-Sector]],Table2[% Away From 52W High],"&lt;=10")/Table3[[#This Row],[Count]]</f>
        <v>0.66666666666666663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0.66666666666666663</v>
      </c>
      <c r="S96" s="2">
        <f>COUNTIFS(Table2[Sub-Sector],Table3[[#This Row],[Sub-Sector]],Table2[% Price above 50 EMA],"&gt;=0")/Table3[[#This Row],[Count]]</f>
        <v>0.55555555555555558</v>
      </c>
      <c r="T96" s="2">
        <f>COUNTIFS(Table2[Sub-Sector],Table3[[#This Row],[Sub-Sector]],Table2[% Price above 200 EMA],"&gt;=0")/Table3[[#This Row],[Count]]</f>
        <v>0.88888888888888884</v>
      </c>
      <c r="U96" s="2">
        <f>COUNTIFS(Table2[Sub-Sector],Table3[[#This Row],[Sub-Sector]],Table2[Rate of Change - Zone],"Positive")/Table3[[#This Row],[Count]]</f>
        <v>0.33333333333333331</v>
      </c>
      <c r="V96" s="2">
        <f>COUNTIFS(Table2[Sub-Sector],Table3[[#This Row],[Sub-Sector]],Table2[Sharpe Ratio],"&gt;=0.10")/Table3[[#This Row],[Count]]</f>
        <v>0</v>
      </c>
      <c r="W9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485</v>
      </c>
      <c r="X96">
        <f>_xlfn.RANK.AVG(Table3[[#This Row],[Score]],Table3[Score],1)</f>
        <v>80</v>
      </c>
      <c r="Y9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311.5</v>
      </c>
      <c r="Z96">
        <f>_xlfn.RANK.AVG(Table3[[#This Row],[Score 2 ]],Table3[[Score 2 ]],1)</f>
        <v>95</v>
      </c>
    </row>
    <row r="97" spans="1:26" x14ac:dyDescent="0.3">
      <c r="A97" t="s">
        <v>860</v>
      </c>
      <c r="B97">
        <f>COUNTIFS(Table2[Sub-Sector],Table3[[#This Row],[Sub-Sector]])</f>
        <v>2</v>
      </c>
      <c r="C97" s="2">
        <f>COUNTIFS(Table2[Sub-Sector],Table3[[#This Row],[Sub-Sector]],Table2[Uptrend],"Uptrend")/Table3[[#This Row],[Count]]</f>
        <v>0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</v>
      </c>
      <c r="F97" s="2">
        <f>COUNTIFS(Table2[Sub-Sector],Table3[[#This Row],[Sub-Sector]],Table2[6M Return vs Nifty],"&gt;=10")/Table3[[#This Row],[Count]]</f>
        <v>0</v>
      </c>
      <c r="G97" s="2">
        <f>COUNTIFS(Table2[Sub-Sector],Table3[[#This Row],[Sub-Sector]],Table2[1Y Return vs Nifty],"&gt;=10")/Table3[[#This Row],[Count]]</f>
        <v>0.5</v>
      </c>
      <c r="H97" s="2">
        <f>COUNTIFS(Table2[Sub-Sector],Table3[[#This Row],[Sub-Sector]],Table2[RSI Exponential â€“ 14D],"&gt;=50")/Table3[[#This Row],[Count]]</f>
        <v>0</v>
      </c>
      <c r="I97" s="2">
        <f>COUNTIFS(Table2[Sub-Sector],Table3[[#This Row],[Sub-Sector]],Table2[Relative Volume],"&gt;=1")/Table3[[#This Row],[Count]]</f>
        <v>0.5</v>
      </c>
      <c r="J97" s="2">
        <f>COUNTIFS(Table2[Sub-Sector],Table3[[#This Row],[Sub-Sector]],Table2[% Away From Day Low],"&gt;=0.05")/Table3[[#This Row],[Count]]</f>
        <v>0.5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0.5</v>
      </c>
      <c r="M97" s="2">
        <f>COUNTIFS(Table2[Sub-Sector],Table3[[#This Row],[Sub-Sector]],Table2[% Away From Current Week High],"&lt;=0.05")/Table3[[#This Row],[Count]]</f>
        <v>0.5</v>
      </c>
      <c r="N97" s="2">
        <f>COUNTIFS(Table2[Sub-Sector],Table3[[#This Row],[Sub-Sector]],Table2[% Away From Current Month Low],"&gt;=0.05")/Table3[[#This Row],[Count]]</f>
        <v>0.5</v>
      </c>
      <c r="O97" s="2">
        <f>COUNTIFS(Table2[Sub-Sector],Table3[[#This Row],[Sub-Sector]],Table2[% Away From Current Month High],"&lt;=0.05")/Table3[[#This Row],[Count]]</f>
        <v>0</v>
      </c>
      <c r="P97" s="2">
        <f>COUNTIFS(Table2[Sub-Sector],Table3[[#This Row],[Sub-Sector]],Table2[% Away From 52W High],"&lt;=10")/Table3[[#This Row],[Count]]</f>
        <v>0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</v>
      </c>
      <c r="S97" s="2">
        <f>COUNTIFS(Table2[Sub-Sector],Table3[[#This Row],[Sub-Sector]],Table2[% Price above 50 EMA],"&gt;=0")/Table3[[#This Row],[Count]]</f>
        <v>0</v>
      </c>
      <c r="T97" s="2">
        <f>COUNTIFS(Table2[Sub-Sector],Table3[[#This Row],[Sub-Sector]],Table2[% Price above 200 EMA],"&gt;=0")/Table3[[#This Row],[Count]]</f>
        <v>0.5</v>
      </c>
      <c r="U97" s="2">
        <f>COUNTIFS(Table2[Sub-Sector],Table3[[#This Row],[Sub-Sector]],Table2[Rate of Change - Zone],"Positive")/Table3[[#This Row],[Count]]</f>
        <v>0</v>
      </c>
      <c r="V97" s="2">
        <f>COUNTIFS(Table2[Sub-Sector],Table3[[#This Row],[Sub-Sector]],Table2[Sharpe Ratio],"&gt;=0.10")/Table3[[#This Row],[Count]]</f>
        <v>0.5</v>
      </c>
      <c r="W9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590.5</v>
      </c>
      <c r="X97">
        <f>_xlfn.RANK.AVG(Table3[[#This Row],[Score]],Table3[Score],1)</f>
        <v>107</v>
      </c>
      <c r="Y9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314</v>
      </c>
      <c r="Z97">
        <f>_xlfn.RANK.AVG(Table3[[#This Row],[Score 2 ]],Table3[[Score 2 ]],1)</f>
        <v>96</v>
      </c>
    </row>
    <row r="98" spans="1:26" x14ac:dyDescent="0.3">
      <c r="A98" t="s">
        <v>80</v>
      </c>
      <c r="B98">
        <f>COUNTIFS(Table2[Sub-Sector],Table3[[#This Row],[Sub-Sector]])</f>
        <v>19</v>
      </c>
      <c r="C98" s="2">
        <f>COUNTIFS(Table2[Sub-Sector],Table3[[#This Row],[Sub-Sector]],Table2[Uptrend],"Uptrend")/Table3[[#This Row],[Count]]</f>
        <v>0.36842105263157893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5.2631578947368418E-2</v>
      </c>
      <c r="F98" s="2">
        <f>COUNTIFS(Table2[Sub-Sector],Table3[[#This Row],[Sub-Sector]],Table2[6M Return vs Nifty],"&gt;=10")/Table3[[#This Row],[Count]]</f>
        <v>0.10526315789473684</v>
      </c>
      <c r="G98" s="2">
        <f>COUNTIFS(Table2[Sub-Sector],Table3[[#This Row],[Sub-Sector]],Table2[1Y Return vs Nifty],"&gt;=10")/Table3[[#This Row],[Count]]</f>
        <v>0.31578947368421051</v>
      </c>
      <c r="H98" s="2">
        <f>COUNTIFS(Table2[Sub-Sector],Table3[[#This Row],[Sub-Sector]],Table2[RSI Exponential â€“ 14D],"&gt;=50")/Table3[[#This Row],[Count]]</f>
        <v>0.57894736842105265</v>
      </c>
      <c r="I98" s="2">
        <f>COUNTIFS(Table2[Sub-Sector],Table3[[#This Row],[Sub-Sector]],Table2[Relative Volume],"&gt;=1")/Table3[[#This Row],[Count]]</f>
        <v>0.21052631578947367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0.94736842105263153</v>
      </c>
      <c r="L98" s="2">
        <f>COUNTIFS(Table2[Sub-Sector],Table3[[#This Row],[Sub-Sector]],Table2[% Away From Current Week Low],"&gt;=0.05")/Table3[[#This Row],[Count]]</f>
        <v>5.2631578947368418E-2</v>
      </c>
      <c r="M98" s="2">
        <f>COUNTIFS(Table2[Sub-Sector],Table3[[#This Row],[Sub-Sector]],Table2[% Away From Current Week High],"&lt;=0.05")/Table3[[#This Row],[Count]]</f>
        <v>0.78947368421052633</v>
      </c>
      <c r="N98" s="2">
        <f>COUNTIFS(Table2[Sub-Sector],Table3[[#This Row],[Sub-Sector]],Table2[% Away From Current Month Low],"&gt;=0.05")/Table3[[#This Row],[Count]]</f>
        <v>0.47368421052631576</v>
      </c>
      <c r="O98" s="2">
        <f>COUNTIFS(Table2[Sub-Sector],Table3[[#This Row],[Sub-Sector]],Table2[% Away From Current Month High],"&lt;=0.05")/Table3[[#This Row],[Count]]</f>
        <v>0.47368421052631576</v>
      </c>
      <c r="P98" s="2">
        <f>COUNTIFS(Table2[Sub-Sector],Table3[[#This Row],[Sub-Sector]],Table2[% Away From 52W High],"&lt;=10")/Table3[[#This Row],[Count]]</f>
        <v>0.21052631578947367</v>
      </c>
      <c r="Q98" s="2">
        <f>COUNTIFS(Table2[Sub-Sector],Table3[[#This Row],[Sub-Sector]],Table2[% Away From 52W Low],"&gt;=10")/Table3[[#This Row],[Count]]</f>
        <v>0.89473684210526316</v>
      </c>
      <c r="R98" s="2">
        <f>COUNTIFS(Table2[Sub-Sector],Table3[[#This Row],[Sub-Sector]],Table2[% Price above 20 EMA],"&gt;=0")/Table3[[#This Row],[Count]]</f>
        <v>0.57894736842105265</v>
      </c>
      <c r="S98" s="2">
        <f>COUNTIFS(Table2[Sub-Sector],Table3[[#This Row],[Sub-Sector]],Table2[% Price above 50 EMA],"&gt;=0")/Table3[[#This Row],[Count]]</f>
        <v>0.57894736842105265</v>
      </c>
      <c r="T98" s="2">
        <f>COUNTIFS(Table2[Sub-Sector],Table3[[#This Row],[Sub-Sector]],Table2[% Price above 200 EMA],"&gt;=0")/Table3[[#This Row],[Count]]</f>
        <v>0.68421052631578949</v>
      </c>
      <c r="U98" s="2">
        <f>COUNTIFS(Table2[Sub-Sector],Table3[[#This Row],[Sub-Sector]],Table2[Rate of Change - Zone],"Positive")/Table3[[#This Row],[Count]]</f>
        <v>0.52631578947368418</v>
      </c>
      <c r="V98" s="2">
        <f>COUNTIFS(Table2[Sub-Sector],Table3[[#This Row],[Sub-Sector]],Table2[Sharpe Ratio],"&gt;=0.10")/Table3[[#This Row],[Count]]</f>
        <v>0</v>
      </c>
      <c r="W9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537</v>
      </c>
      <c r="X98">
        <f>_xlfn.RANK.AVG(Table3[[#This Row],[Score]],Table3[Score],1)</f>
        <v>92</v>
      </c>
      <c r="Y9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</v>
      </c>
      <c r="Z98">
        <f>_xlfn.RANK.AVG(Table3[[#This Row],[Score 2 ]],Table3[[Score 2 ]],1)</f>
        <v>97</v>
      </c>
    </row>
    <row r="99" spans="1:26" x14ac:dyDescent="0.3">
      <c r="A99" t="s">
        <v>537</v>
      </c>
      <c r="B99">
        <f>COUNTIFS(Table2[Sub-Sector],Table3[[#This Row],[Sub-Sector]])</f>
        <v>2</v>
      </c>
      <c r="C99" s="2">
        <f>COUNTIFS(Table2[Sub-Sector],Table3[[#This Row],[Sub-Sector]],Table2[Uptrend],"Uptrend")/Table3[[#This Row],[Count]]</f>
        <v>0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</v>
      </c>
      <c r="F99" s="2">
        <f>COUNTIFS(Table2[Sub-Sector],Table3[[#This Row],[Sub-Sector]],Table2[6M Return vs Nifty],"&gt;=10")/Table3[[#This Row],[Count]]</f>
        <v>0</v>
      </c>
      <c r="G99" s="2">
        <f>COUNTIFS(Table2[Sub-Sector],Table3[[#This Row],[Sub-Sector]],Table2[1Y Return vs Nifty],"&gt;=10")/Table3[[#This Row],[Count]]</f>
        <v>0</v>
      </c>
      <c r="H99" s="2">
        <f>COUNTIFS(Table2[Sub-Sector],Table3[[#This Row],[Sub-Sector]],Table2[RSI Exponential â€“ 14D],"&gt;=50")/Table3[[#This Row],[Count]]</f>
        <v>0.5</v>
      </c>
      <c r="I99" s="2">
        <f>COUNTIFS(Table2[Sub-Sector],Table3[[#This Row],[Sub-Sector]],Table2[Relative Volume],"&gt;=1")/Table3[[#This Row],[Count]]</f>
        <v>0.5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</v>
      </c>
      <c r="O99" s="2">
        <f>COUNTIFS(Table2[Sub-Sector],Table3[[#This Row],[Sub-Sector]],Table2[% Away From Current Month High],"&lt;=0.05")/Table3[[#This Row],[Count]]</f>
        <v>0.5</v>
      </c>
      <c r="P99" s="2">
        <f>COUNTIFS(Table2[Sub-Sector],Table3[[#This Row],[Sub-Sector]],Table2[% Away From 52W High],"&lt;=10")/Table3[[#This Row],[Count]]</f>
        <v>0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0.5</v>
      </c>
      <c r="S99" s="2">
        <f>COUNTIFS(Table2[Sub-Sector],Table3[[#This Row],[Sub-Sector]],Table2[% Price above 50 EMA],"&gt;=0")/Table3[[#This Row],[Count]]</f>
        <v>0</v>
      </c>
      <c r="T99" s="2">
        <f>COUNTIFS(Table2[Sub-Sector],Table3[[#This Row],[Sub-Sector]],Table2[% Price above 200 EMA],"&gt;=0")/Table3[[#This Row],[Count]]</f>
        <v>0.5</v>
      </c>
      <c r="U99" s="2">
        <f>COUNTIFS(Table2[Sub-Sector],Table3[[#This Row],[Sub-Sector]],Table2[Rate of Change - Zone],"Positive")/Table3[[#This Row],[Count]]</f>
        <v>0.5</v>
      </c>
      <c r="V99" s="2">
        <f>COUNTIFS(Table2[Sub-Sector],Table3[[#This Row],[Sub-Sector]],Table2[Sharpe Ratio],"&gt;=0.10")/Table3[[#This Row],[Count]]</f>
        <v>0</v>
      </c>
      <c r="W9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593</v>
      </c>
      <c r="X99">
        <f>_xlfn.RANK.AVG(Table3[[#This Row],[Score]],Table3[Score],1)</f>
        <v>108</v>
      </c>
      <c r="Y9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316.5</v>
      </c>
      <c r="Z99">
        <f>_xlfn.RANK.AVG(Table3[[#This Row],[Score 2 ]],Table3[[Score 2 ]],1)</f>
        <v>98</v>
      </c>
    </row>
    <row r="100" spans="1:26" x14ac:dyDescent="0.3">
      <c r="A100" t="s">
        <v>1964</v>
      </c>
      <c r="B100">
        <f>COUNTIFS(Table2[Sub-Sector],Table3[[#This Row],[Sub-Sector]])</f>
        <v>3</v>
      </c>
      <c r="C100" s="2">
        <f>COUNTIFS(Table2[Sub-Sector],Table3[[#This Row],[Sub-Sector]],Table2[Uptrend],"Uptrend")/Table3[[#This Row],[Count]]</f>
        <v>0.33333333333333331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</v>
      </c>
      <c r="H100" s="2">
        <f>COUNTIFS(Table2[Sub-Sector],Table3[[#This Row],[Sub-Sector]],Table2[RSI Exponential â€“ 14D],"&gt;=50")/Table3[[#This Row],[Count]]</f>
        <v>0.66666666666666663</v>
      </c>
      <c r="I100" s="2">
        <f>COUNTIFS(Table2[Sub-Sector],Table3[[#This Row],[Sub-Sector]],Table2[Relative Volume],"&gt;=1")/Table3[[#This Row],[Count]]</f>
        <v>0.33333333333333331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0.33333333333333331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0.66666666666666663</v>
      </c>
      <c r="O100" s="2">
        <f>COUNTIFS(Table2[Sub-Sector],Table3[[#This Row],[Sub-Sector]],Table2[% Away From Current Month High],"&lt;=0.05")/Table3[[#This Row],[Count]]</f>
        <v>0.33333333333333331</v>
      </c>
      <c r="P100" s="2">
        <f>COUNTIFS(Table2[Sub-Sector],Table3[[#This Row],[Sub-Sector]],Table2[% Away From 52W High],"&lt;=10")/Table3[[#This Row],[Count]]</f>
        <v>0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0.66666666666666663</v>
      </c>
      <c r="S100" s="2">
        <f>COUNTIFS(Table2[Sub-Sector],Table3[[#This Row],[Sub-Sector]],Table2[% Price above 50 EMA],"&gt;=0")/Table3[[#This Row],[Count]]</f>
        <v>0.33333333333333331</v>
      </c>
      <c r="T100" s="2">
        <f>COUNTIFS(Table2[Sub-Sector],Table3[[#This Row],[Sub-Sector]],Table2[% Price above 200 EMA],"&gt;=0")/Table3[[#This Row],[Count]]</f>
        <v>0.33333333333333331</v>
      </c>
      <c r="U100" s="2">
        <f>COUNTIFS(Table2[Sub-Sector],Table3[[#This Row],[Sub-Sector]],Table2[Rate of Change - Zone],"Positive")/Table3[[#This Row],[Count]]</f>
        <v>0.66666666666666663</v>
      </c>
      <c r="V100" s="2">
        <f>COUNTIFS(Table2[Sub-Sector],Table3[[#This Row],[Sub-Sector]],Table2[Sharpe Ratio],"&gt;=0.10")/Table3[[#This Row],[Count]]</f>
        <v>0</v>
      </c>
      <c r="W10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581.5</v>
      </c>
      <c r="X100">
        <f>_xlfn.RANK.AVG(Table3[[#This Row],[Score]],Table3[Score],1)</f>
        <v>105</v>
      </c>
      <c r="Y10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322.5</v>
      </c>
      <c r="Z100">
        <f>_xlfn.RANK.AVG(Table3[[#This Row],[Score 2 ]],Table3[[Score 2 ]],1)</f>
        <v>99</v>
      </c>
    </row>
    <row r="101" spans="1:26" x14ac:dyDescent="0.3">
      <c r="A101" t="s">
        <v>438</v>
      </c>
      <c r="B101">
        <f>COUNTIFS(Table2[Sub-Sector],Table3[[#This Row],[Sub-Sector]])</f>
        <v>9</v>
      </c>
      <c r="C101" s="2">
        <f>COUNTIFS(Table2[Sub-Sector],Table3[[#This Row],[Sub-Sector]],Table2[Uptrend],"Uptrend")/Table3[[#This Row],[Count]]</f>
        <v>0.33333333333333331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0.22222222222222221</v>
      </c>
      <c r="G101" s="2">
        <f>COUNTIFS(Table2[Sub-Sector],Table3[[#This Row],[Sub-Sector]],Table2[1Y Return vs Nifty],"&gt;=10")/Table3[[#This Row],[Count]]</f>
        <v>0.22222222222222221</v>
      </c>
      <c r="H101" s="2">
        <f>COUNTIFS(Table2[Sub-Sector],Table3[[#This Row],[Sub-Sector]],Table2[RSI Exponential â€“ 14D],"&gt;=50")/Table3[[#This Row],[Count]]</f>
        <v>0.33333333333333331</v>
      </c>
      <c r="I101" s="2">
        <f>COUNTIFS(Table2[Sub-Sector],Table3[[#This Row],[Sub-Sector]],Table2[Relative Volume],"&gt;=1")/Table3[[#This Row],[Count]]</f>
        <v>0.22222222222222221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0.1111111111111111</v>
      </c>
      <c r="M101" s="2">
        <f>COUNTIFS(Table2[Sub-Sector],Table3[[#This Row],[Sub-Sector]],Table2[% Away From Current Week High],"&lt;=0.05")/Table3[[#This Row],[Count]]</f>
        <v>0.88888888888888884</v>
      </c>
      <c r="N101" s="2">
        <f>COUNTIFS(Table2[Sub-Sector],Table3[[#This Row],[Sub-Sector]],Table2[% Away From Current Month Low],"&gt;=0.05")/Table3[[#This Row],[Count]]</f>
        <v>0.33333333333333331</v>
      </c>
      <c r="O101" s="2">
        <f>COUNTIFS(Table2[Sub-Sector],Table3[[#This Row],[Sub-Sector]],Table2[% Away From Current Month High],"&lt;=0.05")/Table3[[#This Row],[Count]]</f>
        <v>0.55555555555555558</v>
      </c>
      <c r="P101" s="2">
        <f>COUNTIFS(Table2[Sub-Sector],Table3[[#This Row],[Sub-Sector]],Table2[% Away From 52W High],"&lt;=10")/Table3[[#This Row],[Count]]</f>
        <v>0.22222222222222221</v>
      </c>
      <c r="Q101" s="2">
        <f>COUNTIFS(Table2[Sub-Sector],Table3[[#This Row],[Sub-Sector]],Table2[% Away From 52W Low],"&gt;=10")/Table3[[#This Row],[Count]]</f>
        <v>0.88888888888888884</v>
      </c>
      <c r="R101" s="2">
        <f>COUNTIFS(Table2[Sub-Sector],Table3[[#This Row],[Sub-Sector]],Table2[% Price above 20 EMA],"&gt;=0")/Table3[[#This Row],[Count]]</f>
        <v>0.44444444444444442</v>
      </c>
      <c r="S101" s="2">
        <f>COUNTIFS(Table2[Sub-Sector],Table3[[#This Row],[Sub-Sector]],Table2[% Price above 50 EMA],"&gt;=0")/Table3[[#This Row],[Count]]</f>
        <v>0.44444444444444442</v>
      </c>
      <c r="T101" s="2">
        <f>COUNTIFS(Table2[Sub-Sector],Table3[[#This Row],[Sub-Sector]],Table2[% Price above 200 EMA],"&gt;=0")/Table3[[#This Row],[Count]]</f>
        <v>0.66666666666666663</v>
      </c>
      <c r="U101" s="2">
        <f>COUNTIFS(Table2[Sub-Sector],Table3[[#This Row],[Sub-Sector]],Table2[Rate of Change - Zone],"Positive")/Table3[[#This Row],[Count]]</f>
        <v>0.44444444444444442</v>
      </c>
      <c r="V101" s="2">
        <f>COUNTIFS(Table2[Sub-Sector],Table3[[#This Row],[Sub-Sector]],Table2[Sharpe Ratio],"&gt;=0.10")/Table3[[#This Row],[Count]]</f>
        <v>0.44444444444444442</v>
      </c>
      <c r="W10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586.5</v>
      </c>
      <c r="X101">
        <f>_xlfn.RANK.AVG(Table3[[#This Row],[Score]],Table3[Score],1)</f>
        <v>106</v>
      </c>
      <c r="Y10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327.5</v>
      </c>
      <c r="Z101">
        <f>_xlfn.RANK.AVG(Table3[[#This Row],[Score 2 ]],Table3[[Score 2 ]],1)</f>
        <v>100</v>
      </c>
    </row>
    <row r="102" spans="1:26" x14ac:dyDescent="0.3">
      <c r="A102" t="s">
        <v>740</v>
      </c>
      <c r="B102">
        <f>COUNTIFS(Table2[Sub-Sector],Table3[[#This Row],[Sub-Sector]])</f>
        <v>2</v>
      </c>
      <c r="C102" s="2">
        <f>COUNTIFS(Table2[Sub-Sector],Table3[[#This Row],[Sub-Sector]],Table2[Uptrend],"Uptrend")/Table3[[#This Row],[Count]]</f>
        <v>0.5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0.5</v>
      </c>
      <c r="G102" s="2">
        <f>COUNTIFS(Table2[Sub-Sector],Table3[[#This Row],[Sub-Sector]],Table2[1Y Return vs Nifty],"&gt;=10")/Table3[[#This Row],[Count]]</f>
        <v>0.5</v>
      </c>
      <c r="H102" s="2">
        <f>COUNTIFS(Table2[Sub-Sector],Table3[[#This Row],[Sub-Sector]],Table2[RSI Exponential â€“ 14D],"&gt;=50")/Table3[[#This Row],[Count]]</f>
        <v>0</v>
      </c>
      <c r="I102" s="2">
        <f>COUNTIFS(Table2[Sub-Sector],Table3[[#This Row],[Sub-Sector]],Table2[Relative Volume],"&gt;=1")/Table3[[#This Row],[Count]]</f>
        <v>0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0.5</v>
      </c>
      <c r="N102" s="2">
        <f>COUNTIFS(Table2[Sub-Sector],Table3[[#This Row],[Sub-Sector]],Table2[% Away From Current Month Low],"&gt;=0.05")/Table3[[#This Row],[Count]]</f>
        <v>0</v>
      </c>
      <c r="O102" s="2">
        <f>COUNTIFS(Table2[Sub-Sector],Table3[[#This Row],[Sub-Sector]],Table2[% Away From Current Month High],"&lt;=0.05")/Table3[[#This Row],[Count]]</f>
        <v>0</v>
      </c>
      <c r="P102" s="2">
        <f>COUNTIFS(Table2[Sub-Sector],Table3[[#This Row],[Sub-Sector]],Table2[% Away From 52W High],"&lt;=10")/Table3[[#This Row],[Count]]</f>
        <v>0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</v>
      </c>
      <c r="S102" s="2">
        <f>COUNTIFS(Table2[Sub-Sector],Table3[[#This Row],[Sub-Sector]],Table2[% Price above 50 EMA],"&gt;=0")/Table3[[#This Row],[Count]]</f>
        <v>0.5</v>
      </c>
      <c r="T102" s="2">
        <f>COUNTIFS(Table2[Sub-Sector],Table3[[#This Row],[Sub-Sector]],Table2[% Price above 200 EMA],"&gt;=0")/Table3[[#This Row],[Count]]</f>
        <v>0.5</v>
      </c>
      <c r="U102" s="2">
        <f>COUNTIFS(Table2[Sub-Sector],Table3[[#This Row],[Sub-Sector]],Table2[Rate of Change - Zone],"Positive")/Table3[[#This Row],[Count]]</f>
        <v>0</v>
      </c>
      <c r="V102" s="2">
        <f>COUNTIFS(Table2[Sub-Sector],Table3[[#This Row],[Sub-Sector]],Table2[Sharpe Ratio],"&gt;=0.10")/Table3[[#This Row],[Count]]</f>
        <v>0</v>
      </c>
      <c r="W10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574</v>
      </c>
      <c r="X102">
        <f>_xlfn.RANK.AVG(Table3[[#This Row],[Score]],Table3[Score],1)</f>
        <v>101</v>
      </c>
      <c r="Y10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328</v>
      </c>
      <c r="Z102">
        <f>_xlfn.RANK.AVG(Table3[[#This Row],[Score 2 ]],Table3[[Score 2 ]],1)</f>
        <v>101.5</v>
      </c>
    </row>
    <row r="103" spans="1:26" x14ac:dyDescent="0.3">
      <c r="A103" t="s">
        <v>1121</v>
      </c>
      <c r="B103">
        <f>COUNTIFS(Table2[Sub-Sector],Table3[[#This Row],[Sub-Sector]])</f>
        <v>2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0.5</v>
      </c>
      <c r="F103" s="2">
        <f>COUNTIFS(Table2[Sub-Sector],Table3[[#This Row],[Sub-Sector]],Table2[6M Return vs Nifty],"&gt;=10")/Table3[[#This Row],[Count]]</f>
        <v>0.5</v>
      </c>
      <c r="G103" s="2">
        <f>COUNTIFS(Table2[Sub-Sector],Table3[[#This Row],[Sub-Sector]],Table2[1Y Return vs Nifty],"&gt;=10")/Table3[[#This Row],[Count]]</f>
        <v>0.5</v>
      </c>
      <c r="H103" s="2">
        <f>COUNTIFS(Table2[Sub-Sector],Table3[[#This Row],[Sub-Sector]],Table2[RSI Exponential â€“ 14D],"&gt;=50")/Table3[[#This Row],[Count]]</f>
        <v>0</v>
      </c>
      <c r="I103" s="2">
        <f>COUNTIFS(Table2[Sub-Sector],Table3[[#This Row],[Sub-Sector]],Table2[Relative Volume],"&gt;=1")/Table3[[#This Row],[Count]]</f>
        <v>0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0.5</v>
      </c>
      <c r="N103" s="2">
        <f>COUNTIFS(Table2[Sub-Sector],Table3[[#This Row],[Sub-Sector]],Table2[% Away From Current Month Low],"&gt;=0.05")/Table3[[#This Row],[Count]]</f>
        <v>0</v>
      </c>
      <c r="O103" s="2">
        <f>COUNTIFS(Table2[Sub-Sector],Table3[[#This Row],[Sub-Sector]],Table2[% Away From Current Month High],"&lt;=0.05")/Table3[[#This Row],[Count]]</f>
        <v>0</v>
      </c>
      <c r="P103" s="2">
        <f>COUNTIFS(Table2[Sub-Sector],Table3[[#This Row],[Sub-Sector]],Table2[% Away From 52W High],"&lt;=10")/Table3[[#This Row],[Count]]</f>
        <v>0.5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</v>
      </c>
      <c r="S103" s="2">
        <f>COUNTIFS(Table2[Sub-Sector],Table3[[#This Row],[Sub-Sector]],Table2[% Price above 50 EMA],"&gt;=0")/Table3[[#This Row],[Count]]</f>
        <v>0.5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0</v>
      </c>
      <c r="V103" s="2">
        <f>COUNTIFS(Table2[Sub-Sector],Table3[[#This Row],[Sub-Sector]],Table2[Sharpe Ratio],"&gt;=0.10")/Table3[[#This Row],[Count]]</f>
        <v>0</v>
      </c>
      <c r="W10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433.5</v>
      </c>
      <c r="X103">
        <f>_xlfn.RANK.AVG(Table3[[#This Row],[Score]],Table3[Score],1)</f>
        <v>66</v>
      </c>
      <c r="Y10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328</v>
      </c>
      <c r="Z103">
        <f>_xlfn.RANK.AVG(Table3[[#This Row],[Score 2 ]],Table3[[Score 2 ]],1)</f>
        <v>101.5</v>
      </c>
    </row>
    <row r="104" spans="1:26" x14ac:dyDescent="0.3">
      <c r="A104" t="s">
        <v>1814</v>
      </c>
      <c r="B104">
        <f>COUNTIFS(Table2[Sub-Sector],Table3[[#This Row],[Sub-Sector]])</f>
        <v>1</v>
      </c>
      <c r="C104" s="2">
        <f>COUNTIFS(Table2[Sub-Sector],Table3[[#This Row],[Sub-Sector]],Table2[Uptrend],"Uptrend")/Table3[[#This Row],[Count]]</f>
        <v>0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1</v>
      </c>
      <c r="G104" s="2">
        <f>COUNTIFS(Table2[Sub-Sector],Table3[[#This Row],[Sub-Sector]],Table2[1Y Return vs Nifty],"&gt;=10")/Table3[[#This Row],[Count]]</f>
        <v>0</v>
      </c>
      <c r="H104" s="2">
        <f>COUNTIFS(Table2[Sub-Sector],Table3[[#This Row],[Sub-Sector]],Table2[RSI Exponential â€“ 14D],"&gt;=50")/Table3[[#This Row],[Count]]</f>
        <v>0</v>
      </c>
      <c r="I104" s="2">
        <f>COUNTIFS(Table2[Sub-Sector],Table3[[#This Row],[Sub-Sector]],Table2[Relative Volume],"&gt;=1")/Table3[[#This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0</v>
      </c>
      <c r="P104" s="2">
        <f>COUNTIFS(Table2[Sub-Sector],Table3[[#This Row],[Sub-Sector]],Table2[% Away From 52W High],"&lt;=10")/Table3[[#This Row],[Count]]</f>
        <v>0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</v>
      </c>
      <c r="S104" s="2">
        <f>COUNTIFS(Table2[Sub-Sector],Table3[[#This Row],[Sub-Sector]],Table2[% Price above 50 EMA],"&gt;=0")/Table3[[#This Row],[Count]]</f>
        <v>0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0</v>
      </c>
      <c r="V104" s="2">
        <f>COUNTIFS(Table2[Sub-Sector],Table3[[#This Row],[Sub-Sector]],Table2[Sharpe Ratio],"&gt;=0.10")/Table3[[#This Row],[Count]]</f>
        <v>0</v>
      </c>
      <c r="W10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610.5</v>
      </c>
      <c r="X104">
        <f>_xlfn.RANK.AVG(Table3[[#This Row],[Score]],Table3[Score],1)</f>
        <v>113</v>
      </c>
      <c r="Y10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334</v>
      </c>
      <c r="Z104">
        <f>_xlfn.RANK.AVG(Table3[[#This Row],[Score 2 ]],Table3[[Score 2 ]],1)</f>
        <v>103</v>
      </c>
    </row>
    <row r="105" spans="1:26" x14ac:dyDescent="0.3">
      <c r="A105" t="s">
        <v>1576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0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0</v>
      </c>
      <c r="G105" s="2">
        <f>COUNTIFS(Table2[Sub-Sector],Table3[[#This Row],[Sub-Sector]],Table2[1Y Return vs Nifty],"&gt;=10")/Table3[[#This Row],[Count]]</f>
        <v>0</v>
      </c>
      <c r="H105" s="2">
        <f>COUNTIFS(Table2[Sub-Sector],Table3[[#This Row],[Sub-Sector]],Table2[RSI Exponential â€“ 14D],"&gt;=50")/Table3[[#This Row],[Count]]</f>
        <v>1</v>
      </c>
      <c r="I105" s="2">
        <f>COUNTIFS(Table2[Sub-Sector],Table3[[#This Row],[Sub-Sector]],Table2[Relative Volume],"&gt;=1")/Table3[[#This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1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1</v>
      </c>
      <c r="O105" s="2">
        <f>COUNTIFS(Table2[Sub-Sector],Table3[[#This Row],[Sub-Sector]],Table2[% Away From Current Month High],"&lt;=0.05")/Table3[[#This Row],[Count]]</f>
        <v>1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0</v>
      </c>
      <c r="U105" s="2">
        <f>COUNTIFS(Table2[Sub-Sector],Table3[[#This Row],[Sub-Sector]],Table2[Rate of Change - Zone],"Positive")/Table3[[#This Row],[Count]]</f>
        <v>1</v>
      </c>
      <c r="V105" s="2">
        <f>COUNTIFS(Table2[Sub-Sector],Table3[[#This Row],[Sub-Sector]],Table2[Sharpe Ratio],"&gt;=0.10")/Table3[[#This Row],[Count]]</f>
        <v>0</v>
      </c>
      <c r="W10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612</v>
      </c>
      <c r="X105">
        <f>_xlfn.RANK.AVG(Table3[[#This Row],[Score]],Table3[Score],1)</f>
        <v>114</v>
      </c>
      <c r="Y10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05">
        <f>_xlfn.RANK.AVG(Table3[[#This Row],[Score 2 ]],Table3[[Score 2 ]],1)</f>
        <v>104</v>
      </c>
    </row>
    <row r="106" spans="1:26" x14ac:dyDescent="0.3">
      <c r="A106" t="s">
        <v>448</v>
      </c>
      <c r="B106">
        <f>COUNTIFS(Table2[Sub-Sector],Table3[[#This Row],[Sub-Sector]])</f>
        <v>4</v>
      </c>
      <c r="C106" s="2">
        <f>COUNTIFS(Table2[Sub-Sector],Table3[[#This Row],[Sub-Sector]],Table2[Uptrend],"Uptrend")/Table3[[#This Row],[Count]]</f>
        <v>0.25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0.25</v>
      </c>
      <c r="G106" s="2">
        <f>COUNTIFS(Table2[Sub-Sector],Table3[[#This Row],[Sub-Sector]],Table2[1Y Return vs Nifty],"&gt;=10")/Table3[[#This Row],[Count]]</f>
        <v>0.25</v>
      </c>
      <c r="H106" s="2">
        <f>COUNTIFS(Table2[Sub-Sector],Table3[[#This Row],[Sub-Sector]],Table2[RSI Exponential â€“ 14D],"&gt;=50")/Table3[[#This Row],[Count]]</f>
        <v>0</v>
      </c>
      <c r="I106" s="2">
        <f>COUNTIFS(Table2[Sub-Sector],Table3[[#This Row],[Sub-Sector]],Table2[Relative Volume],"&gt;=1")/Table3[[#This Row],[Count]]</f>
        <v>0.25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0.75</v>
      </c>
      <c r="N106" s="2">
        <f>COUNTIFS(Table2[Sub-Sector],Table3[[#This Row],[Sub-Sector]],Table2[% Away From Current Month Low],"&gt;=0.05")/Table3[[#This Row],[Count]]</f>
        <v>0.25</v>
      </c>
      <c r="O106" s="2">
        <f>COUNTIFS(Table2[Sub-Sector],Table3[[#This Row],[Sub-Sector]],Table2[% Away From Current Month High],"&lt;=0.05")/Table3[[#This Row],[Count]]</f>
        <v>0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</v>
      </c>
      <c r="S106" s="2">
        <f>COUNTIFS(Table2[Sub-Sector],Table3[[#This Row],[Sub-Sector]],Table2[% Price above 50 EMA],"&gt;=0")/Table3[[#This Row],[Count]]</f>
        <v>0.25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0.25</v>
      </c>
      <c r="V106" s="2">
        <f>COUNTIFS(Table2[Sub-Sector],Table3[[#This Row],[Sub-Sector]],Table2[Sharpe Ratio],"&gt;=0.10")/Table3[[#This Row],[Count]]</f>
        <v>0.5</v>
      </c>
      <c r="W10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605</v>
      </c>
      <c r="X106">
        <f>_xlfn.RANK.AVG(Table3[[#This Row],[Score]],Table3[Score],1)</f>
        <v>111</v>
      </c>
      <c r="Y10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341</v>
      </c>
      <c r="Z106">
        <f>_xlfn.RANK.AVG(Table3[[#This Row],[Score 2 ]],Table3[[Score 2 ]],1)</f>
        <v>105</v>
      </c>
    </row>
    <row r="107" spans="1:26" x14ac:dyDescent="0.3">
      <c r="A107" t="s">
        <v>37</v>
      </c>
      <c r="B107">
        <f>COUNTIFS(Table2[Sub-Sector],Table3[[#This Row],[Sub-Sector]])</f>
        <v>3</v>
      </c>
      <c r="C107" s="2">
        <f>COUNTIFS(Table2[Sub-Sector],Table3[[#This Row],[Sub-Sector]],Table2[Uptrend],"Uptrend")/Table3[[#This Row],[Count]]</f>
        <v>0.66666666666666663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0.33333333333333331</v>
      </c>
      <c r="G107" s="2">
        <f>COUNTIFS(Table2[Sub-Sector],Table3[[#This Row],[Sub-Sector]],Table2[1Y Return vs Nifty],"&gt;=10")/Table3[[#This Row],[Count]]</f>
        <v>0.33333333333333331</v>
      </c>
      <c r="H107" s="2">
        <f>COUNTIFS(Table2[Sub-Sector],Table3[[#This Row],[Sub-Sector]],Table2[RSI Exponential â€“ 14D],"&gt;=50")/Table3[[#This Row],[Count]]</f>
        <v>0.33333333333333331</v>
      </c>
      <c r="I107" s="2">
        <f>COUNTIFS(Table2[Sub-Sector],Table3[[#This Row],[Sub-Sector]],Table2[Relative Volume],"&gt;=1")/Table3[[#This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0.33333333333333331</v>
      </c>
      <c r="O107" s="2">
        <f>COUNTIFS(Table2[Sub-Sector],Table3[[#This Row],[Sub-Sector]],Table2[% Away From Current Month High],"&lt;=0.05")/Table3[[#This Row],[Count]]</f>
        <v>0.33333333333333331</v>
      </c>
      <c r="P107" s="2">
        <f>COUNTIFS(Table2[Sub-Sector],Table3[[#This Row],[Sub-Sector]],Table2[% Away From 52W High],"&lt;=10")/Table3[[#This Row],[Count]]</f>
        <v>0.33333333333333331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0.33333333333333331</v>
      </c>
      <c r="S107" s="2">
        <f>COUNTIFS(Table2[Sub-Sector],Table3[[#This Row],[Sub-Sector]],Table2[% Price above 50 EMA],"&gt;=0")/Table3[[#This Row],[Count]]</f>
        <v>0.66666666666666663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0.33333333333333331</v>
      </c>
      <c r="V107" s="2">
        <f>COUNTIFS(Table2[Sub-Sector],Table3[[#This Row],[Sub-Sector]],Table2[Sharpe Ratio],"&gt;=0.10")/Table3[[#This Row],[Count]]</f>
        <v>0.33333333333333331</v>
      </c>
      <c r="W10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572.5</v>
      </c>
      <c r="X107">
        <f>_xlfn.RANK.AVG(Table3[[#This Row],[Score]],Table3[Score],1)</f>
        <v>97.5</v>
      </c>
      <c r="Y10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345.5</v>
      </c>
      <c r="Z107">
        <f>_xlfn.RANK.AVG(Table3[[#This Row],[Score 2 ]],Table3[[Score 2 ]],1)</f>
        <v>106</v>
      </c>
    </row>
    <row r="108" spans="1:26" x14ac:dyDescent="0.3">
      <c r="A108" t="s">
        <v>24</v>
      </c>
      <c r="B108">
        <f>COUNTIFS(Table2[Sub-Sector],Table3[[#This Row],[Sub-Sector]])</f>
        <v>21</v>
      </c>
      <c r="C108" s="2">
        <f>COUNTIFS(Table2[Sub-Sector],Table3[[#This Row],[Sub-Sector]],Table2[Uptrend],"Uptrend")/Table3[[#This Row],[Count]]</f>
        <v>0.33333333333333331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4.7619047619047616E-2</v>
      </c>
      <c r="H108" s="2">
        <f>COUNTIFS(Table2[Sub-Sector],Table3[[#This Row],[Sub-Sector]],Table2[RSI Exponential â€“ 14D],"&gt;=50")/Table3[[#This Row],[Count]]</f>
        <v>0.47619047619047616</v>
      </c>
      <c r="I108" s="2">
        <f>COUNTIFS(Table2[Sub-Sector],Table3[[#This Row],[Sub-Sector]],Table2[Relative Volume],"&gt;=1")/Table3[[#This Row],[Count]]</f>
        <v>0.14285714285714285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0.90476190476190477</v>
      </c>
      <c r="N108" s="2">
        <f>COUNTIFS(Table2[Sub-Sector],Table3[[#This Row],[Sub-Sector]],Table2[% Away From Current Month Low],"&gt;=0.05")/Table3[[#This Row],[Count]]</f>
        <v>0.42857142857142855</v>
      </c>
      <c r="O108" s="2">
        <f>COUNTIFS(Table2[Sub-Sector],Table3[[#This Row],[Sub-Sector]],Table2[% Away From Current Month High],"&lt;=0.05")/Table3[[#This Row],[Count]]</f>
        <v>0.66666666666666663</v>
      </c>
      <c r="P108" s="2">
        <f>COUNTIFS(Table2[Sub-Sector],Table3[[#This Row],[Sub-Sector]],Table2[% Away From 52W High],"&lt;=10")/Table3[[#This Row],[Count]]</f>
        <v>0.33333333333333331</v>
      </c>
      <c r="Q108" s="2">
        <f>COUNTIFS(Table2[Sub-Sector],Table3[[#This Row],[Sub-Sector]],Table2[% Away From 52W Low],"&gt;=10")/Table3[[#This Row],[Count]]</f>
        <v>0.61904761904761907</v>
      </c>
      <c r="R108" s="2">
        <f>COUNTIFS(Table2[Sub-Sector],Table3[[#This Row],[Sub-Sector]],Table2[% Price above 20 EMA],"&gt;=0")/Table3[[#This Row],[Count]]</f>
        <v>0.52380952380952384</v>
      </c>
      <c r="S108" s="2">
        <f>COUNTIFS(Table2[Sub-Sector],Table3[[#This Row],[Sub-Sector]],Table2[% Price above 50 EMA],"&gt;=0")/Table3[[#This Row],[Count]]</f>
        <v>0.47619047619047616</v>
      </c>
      <c r="T108" s="2">
        <f>COUNTIFS(Table2[Sub-Sector],Table3[[#This Row],[Sub-Sector]],Table2[% Price above 200 EMA],"&gt;=0")/Table3[[#This Row],[Count]]</f>
        <v>0.47619047619047616</v>
      </c>
      <c r="U108" s="2">
        <f>COUNTIFS(Table2[Sub-Sector],Table3[[#This Row],[Sub-Sector]],Table2[Rate of Change - Zone],"Positive")/Table3[[#This Row],[Count]]</f>
        <v>0.52380952380952384</v>
      </c>
      <c r="V108" s="2">
        <f>COUNTIFS(Table2[Sub-Sector],Table3[[#This Row],[Sub-Sector]],Table2[Sharpe Ratio],"&gt;=0.10")/Table3[[#This Row],[Count]]</f>
        <v>0.23809523809523808</v>
      </c>
      <c r="W10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605.5</v>
      </c>
      <c r="X108">
        <f>_xlfn.RANK.AVG(Table3[[#This Row],[Score]],Table3[Score],1)</f>
        <v>112</v>
      </c>
      <c r="Y10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346.5</v>
      </c>
      <c r="Z108">
        <f>_xlfn.RANK.AVG(Table3[[#This Row],[Score 2 ]],Table3[[Score 2 ]],1)</f>
        <v>107</v>
      </c>
    </row>
    <row r="109" spans="1:26" x14ac:dyDescent="0.3">
      <c r="A109" t="s">
        <v>281</v>
      </c>
      <c r="B109">
        <f>COUNTIFS(Table2[Sub-Sector],Table3[[#This Row],[Sub-Sector]])</f>
        <v>6</v>
      </c>
      <c r="C109" s="2">
        <f>COUNTIFS(Table2[Sub-Sector],Table3[[#This Row],[Sub-Sector]],Table2[Uptrend],"Uptrend")/Table3[[#This Row],[Count]]</f>
        <v>0.5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0.33333333333333331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0.5</v>
      </c>
      <c r="H109" s="2">
        <f>COUNTIFS(Table2[Sub-Sector],Table3[[#This Row],[Sub-Sector]],Table2[RSI Exponential â€“ 14D],"&gt;=50")/Table3[[#This Row],[Count]]</f>
        <v>0.16666666666666666</v>
      </c>
      <c r="I109" s="2">
        <f>COUNTIFS(Table2[Sub-Sector],Table3[[#This Row],[Sub-Sector]],Table2[Relative Volume],"&gt;=1")/Table3[[#This Row],[Count]]</f>
        <v>0.16666666666666666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0.83333333333333337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0.66666666666666663</v>
      </c>
      <c r="N109" s="2">
        <f>COUNTIFS(Table2[Sub-Sector],Table3[[#This Row],[Sub-Sector]],Table2[% Away From Current Month Low],"&gt;=0.05")/Table3[[#This Row],[Count]]</f>
        <v>0.33333333333333331</v>
      </c>
      <c r="O109" s="2">
        <f>COUNTIFS(Table2[Sub-Sector],Table3[[#This Row],[Sub-Sector]],Table2[% Away From Current Month High],"&lt;=0.05")/Table3[[#This Row],[Count]]</f>
        <v>0.16666666666666666</v>
      </c>
      <c r="P109" s="2">
        <f>COUNTIFS(Table2[Sub-Sector],Table3[[#This Row],[Sub-Sector]],Table2[% Away From 52W High],"&lt;=10")/Table3[[#This Row],[Count]]</f>
        <v>0.33333333333333331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0.33333333333333331</v>
      </c>
      <c r="S109" s="2">
        <f>COUNTIFS(Table2[Sub-Sector],Table3[[#This Row],[Sub-Sector]],Table2[% Price above 50 EMA],"&gt;=0")/Table3[[#This Row],[Count]]</f>
        <v>0.33333333333333331</v>
      </c>
      <c r="T109" s="2">
        <f>COUNTIFS(Table2[Sub-Sector],Table3[[#This Row],[Sub-Sector]],Table2[% Price above 200 EMA],"&gt;=0")/Table3[[#This Row],[Count]]</f>
        <v>0.5</v>
      </c>
      <c r="U109" s="2">
        <f>COUNTIFS(Table2[Sub-Sector],Table3[[#This Row],[Sub-Sector]],Table2[Rate of Change - Zone],"Positive")/Table3[[#This Row],[Count]]</f>
        <v>0.16666666666666666</v>
      </c>
      <c r="V109" s="2">
        <f>COUNTIFS(Table2[Sub-Sector],Table3[[#This Row],[Sub-Sector]],Table2[Sharpe Ratio],"&gt;=0.10")/Table3[[#This Row],[Count]]</f>
        <v>0.66666666666666663</v>
      </c>
      <c r="W10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530.5</v>
      </c>
      <c r="X109">
        <f>_xlfn.RANK.AVG(Table3[[#This Row],[Score]],Table3[Score],1)</f>
        <v>91</v>
      </c>
      <c r="Y10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347</v>
      </c>
      <c r="Z109">
        <f>_xlfn.RANK.AVG(Table3[[#This Row],[Score 2 ]],Table3[[Score 2 ]],1)</f>
        <v>108</v>
      </c>
    </row>
    <row r="110" spans="1:26" x14ac:dyDescent="0.3">
      <c r="A110" t="s">
        <v>435</v>
      </c>
      <c r="B110">
        <f>COUNTIFS(Table2[Sub-Sector],Table3[[#This Row],[Sub-Sector]])</f>
        <v>11</v>
      </c>
      <c r="C110" s="2">
        <f>COUNTIFS(Table2[Sub-Sector],Table3[[#This Row],[Sub-Sector]],Table2[Uptrend],"Uptrend")/Table3[[#This Row],[Count]]</f>
        <v>0.27272727272727271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9.0909090909090912E-2</v>
      </c>
      <c r="F110" s="2">
        <f>COUNTIFS(Table2[Sub-Sector],Table3[[#This Row],[Sub-Sector]],Table2[6M Return vs Nifty],"&gt;=10")/Table3[[#This Row],[Count]]</f>
        <v>0.18181818181818182</v>
      </c>
      <c r="G110" s="2">
        <f>COUNTIFS(Table2[Sub-Sector],Table3[[#This Row],[Sub-Sector]],Table2[1Y Return vs Nifty],"&gt;=10")/Table3[[#This Row],[Count]]</f>
        <v>9.0909090909090912E-2</v>
      </c>
      <c r="H110" s="2">
        <f>COUNTIFS(Table2[Sub-Sector],Table3[[#This Row],[Sub-Sector]],Table2[RSI Exponential â€“ 14D],"&gt;=50")/Table3[[#This Row],[Count]]</f>
        <v>0.27272727272727271</v>
      </c>
      <c r="I110" s="2">
        <f>COUNTIFS(Table2[Sub-Sector],Table3[[#This Row],[Sub-Sector]],Table2[Relative Volume],"&gt;=1")/Table3[[#This Row],[Count]]</f>
        <v>0.18181818181818182</v>
      </c>
      <c r="J110" s="2">
        <f>COUNTIFS(Table2[Sub-Sector],Table3[[#This Row],[Sub-Sector]],Table2[% Away From Day Low],"&gt;=0.05")/Table3[[#This Row],[Count]]</f>
        <v>9.0909090909090912E-2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0.18181818181818182</v>
      </c>
      <c r="M110" s="2">
        <f>COUNTIFS(Table2[Sub-Sector],Table3[[#This Row],[Sub-Sector]],Table2[% Away From Current Week High],"&lt;=0.05")/Table3[[#This Row],[Count]]</f>
        <v>0.72727272727272729</v>
      </c>
      <c r="N110" s="2">
        <f>COUNTIFS(Table2[Sub-Sector],Table3[[#This Row],[Sub-Sector]],Table2[% Away From Current Month Low],"&gt;=0.05")/Table3[[#This Row],[Count]]</f>
        <v>0.45454545454545453</v>
      </c>
      <c r="O110" s="2">
        <f>COUNTIFS(Table2[Sub-Sector],Table3[[#This Row],[Sub-Sector]],Table2[% Away From Current Month High],"&lt;=0.05")/Table3[[#This Row],[Count]]</f>
        <v>0.27272727272727271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0.81818181818181823</v>
      </c>
      <c r="R110" s="2">
        <f>COUNTIFS(Table2[Sub-Sector],Table3[[#This Row],[Sub-Sector]],Table2[% Price above 20 EMA],"&gt;=0")/Table3[[#This Row],[Count]]</f>
        <v>0.27272727272727271</v>
      </c>
      <c r="S110" s="2">
        <f>COUNTIFS(Table2[Sub-Sector],Table3[[#This Row],[Sub-Sector]],Table2[% Price above 50 EMA],"&gt;=0")/Table3[[#This Row],[Count]]</f>
        <v>0.72727272727272729</v>
      </c>
      <c r="T110" s="2">
        <f>COUNTIFS(Table2[Sub-Sector],Table3[[#This Row],[Sub-Sector]],Table2[% Price above 200 EMA],"&gt;=0")/Table3[[#This Row],[Count]]</f>
        <v>0.45454545454545453</v>
      </c>
      <c r="U110" s="2">
        <f>COUNTIFS(Table2[Sub-Sector],Table3[[#This Row],[Sub-Sector]],Table2[Rate of Change - Zone],"Positive")/Table3[[#This Row],[Count]]</f>
        <v>0.36363636363636365</v>
      </c>
      <c r="V110" s="2">
        <f>COUNTIFS(Table2[Sub-Sector],Table3[[#This Row],[Sub-Sector]],Table2[Sharpe Ratio],"&gt;=0.10")/Table3[[#This Row],[Count]]</f>
        <v>0</v>
      </c>
      <c r="W1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573.5</v>
      </c>
      <c r="X110">
        <f>_xlfn.RANK.AVG(Table3[[#This Row],[Score]],Table3[Score],1)</f>
        <v>100</v>
      </c>
      <c r="Y1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347.5</v>
      </c>
      <c r="Z110">
        <f>_xlfn.RANK.AVG(Table3[[#This Row],[Score 2 ]],Table3[[Score 2 ]],1)</f>
        <v>109</v>
      </c>
    </row>
    <row r="111" spans="1:26" x14ac:dyDescent="0.3">
      <c r="A111" t="s">
        <v>1552</v>
      </c>
      <c r="B111">
        <f>COUNTIFS(Table2[Sub-Sector],Table3[[#This Row],[Sub-Sector]])</f>
        <v>2</v>
      </c>
      <c r="C111" s="2">
        <f>COUNTIFS(Table2[Sub-Sector],Table3[[#This Row],[Sub-Sector]],Table2[Uptrend],"Uptrend")/Table3[[#This Row],[Count]]</f>
        <v>0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0.5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0</v>
      </c>
      <c r="H111" s="2">
        <f>COUNTIFS(Table2[Sub-Sector],Table3[[#This Row],[Sub-Sector]],Table2[RSI Exponential â€“ 14D],"&gt;=50")/Table3[[#This Row],[Count]]</f>
        <v>0</v>
      </c>
      <c r="I111" s="2">
        <f>COUNTIFS(Table2[Sub-Sector],Table3[[#This Row],[Sub-Sector]],Table2[Relative Volume],"&gt;=1")/Table3[[#This Row],[Count]]</f>
        <v>0.5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0.5</v>
      </c>
      <c r="O111" s="2">
        <f>COUNTIFS(Table2[Sub-Sector],Table3[[#This Row],[Sub-Sector]],Table2[% Away From Current Month High],"&lt;=0.05")/Table3[[#This Row],[Count]]</f>
        <v>0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0</v>
      </c>
      <c r="S111" s="2">
        <f>COUNTIFS(Table2[Sub-Sector],Table3[[#This Row],[Sub-Sector]],Table2[% Price above 50 EMA],"&gt;=0")/Table3[[#This Row],[Count]]</f>
        <v>0.5</v>
      </c>
      <c r="T111" s="2">
        <f>COUNTIFS(Table2[Sub-Sector],Table3[[#This Row],[Sub-Sector]],Table2[% Price above 200 EMA],"&gt;=0")/Table3[[#This Row],[Count]]</f>
        <v>0.5</v>
      </c>
      <c r="U111" s="2">
        <f>COUNTIFS(Table2[Sub-Sector],Table3[[#This Row],[Sub-Sector]],Table2[Rate of Change - Zone],"Positive")/Table3[[#This Row],[Count]]</f>
        <v>0</v>
      </c>
      <c r="V111" s="2">
        <f>COUNTIFS(Table2[Sub-Sector],Table3[[#This Row],[Sub-Sector]],Table2[Sharpe Ratio],"&gt;=0.10")/Table3[[#This Row],[Count]]</f>
        <v>0</v>
      </c>
      <c r="W1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564</v>
      </c>
      <c r="X111">
        <f>_xlfn.RANK.AVG(Table3[[#This Row],[Score]],Table3[Score],1)</f>
        <v>95</v>
      </c>
      <c r="Y1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364</v>
      </c>
      <c r="Z111">
        <f>_xlfn.RANK.AVG(Table3[[#This Row],[Score 2 ]],Table3[[Score 2 ]],1)</f>
        <v>110</v>
      </c>
    </row>
    <row r="112" spans="1:26" x14ac:dyDescent="0.3">
      <c r="A112" t="s">
        <v>21</v>
      </c>
      <c r="B112">
        <f>COUNTIFS(Table2[Sub-Sector],Table3[[#This Row],[Sub-Sector]])</f>
        <v>21</v>
      </c>
      <c r="C112" s="2">
        <f>COUNTIFS(Table2[Sub-Sector],Table3[[#This Row],[Sub-Sector]],Table2[Uptrend],"Uptrend")/Table3[[#This Row],[Count]]</f>
        <v>0.5714285714285714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9.5238095238095233E-2</v>
      </c>
      <c r="F112" s="2">
        <f>COUNTIFS(Table2[Sub-Sector],Table3[[#This Row],[Sub-Sector]],Table2[6M Return vs Nifty],"&gt;=10")/Table3[[#This Row],[Count]]</f>
        <v>4.7619047619047616E-2</v>
      </c>
      <c r="G112" s="2">
        <f>COUNTIFS(Table2[Sub-Sector],Table3[[#This Row],[Sub-Sector]],Table2[1Y Return vs Nifty],"&gt;=10")/Table3[[#This Row],[Count]]</f>
        <v>0.19047619047619047</v>
      </c>
      <c r="H112" s="2">
        <f>COUNTIFS(Table2[Sub-Sector],Table3[[#This Row],[Sub-Sector]],Table2[RSI Exponential â€“ 14D],"&gt;=50")/Table3[[#This Row],[Count]]</f>
        <v>0.2857142857142857</v>
      </c>
      <c r="I112" s="2">
        <f>COUNTIFS(Table2[Sub-Sector],Table3[[#This Row],[Sub-Sector]],Table2[Relative Volume],"&gt;=1")/Table3[[#This Row],[Count]]</f>
        <v>9.5238095238095233E-2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0.8571428571428571</v>
      </c>
      <c r="N112" s="2">
        <f>COUNTIFS(Table2[Sub-Sector],Table3[[#This Row],[Sub-Sector]],Table2[% Away From Current Month Low],"&gt;=0.05")/Table3[[#This Row],[Count]]</f>
        <v>9.5238095238095233E-2</v>
      </c>
      <c r="O112" s="2">
        <f>COUNTIFS(Table2[Sub-Sector],Table3[[#This Row],[Sub-Sector]],Table2[% Away From Current Month High],"&lt;=0.05")/Table3[[#This Row],[Count]]</f>
        <v>0.42857142857142855</v>
      </c>
      <c r="P112" s="2">
        <f>COUNTIFS(Table2[Sub-Sector],Table3[[#This Row],[Sub-Sector]],Table2[% Away From 52W High],"&lt;=10")/Table3[[#This Row],[Count]]</f>
        <v>0.42857142857142855</v>
      </c>
      <c r="Q112" s="2">
        <f>COUNTIFS(Table2[Sub-Sector],Table3[[#This Row],[Sub-Sector]],Table2[% Away From 52W Low],"&gt;=10")/Table3[[#This Row],[Count]]</f>
        <v>0.95238095238095233</v>
      </c>
      <c r="R112" s="2">
        <f>COUNTIFS(Table2[Sub-Sector],Table3[[#This Row],[Sub-Sector]],Table2[% Price above 20 EMA],"&gt;=0")/Table3[[#This Row],[Count]]</f>
        <v>0.2857142857142857</v>
      </c>
      <c r="S112" s="2">
        <f>COUNTIFS(Table2[Sub-Sector],Table3[[#This Row],[Sub-Sector]],Table2[% Price above 50 EMA],"&gt;=0")/Table3[[#This Row],[Count]]</f>
        <v>0.47619047619047616</v>
      </c>
      <c r="T112" s="2">
        <f>COUNTIFS(Table2[Sub-Sector],Table3[[#This Row],[Sub-Sector]],Table2[% Price above 200 EMA],"&gt;=0")/Table3[[#This Row],[Count]]</f>
        <v>0.76190476190476186</v>
      </c>
      <c r="U112" s="2">
        <f>COUNTIFS(Table2[Sub-Sector],Table3[[#This Row],[Sub-Sector]],Table2[Rate of Change - Zone],"Positive")/Table3[[#This Row],[Count]]</f>
        <v>0.19047619047619047</v>
      </c>
      <c r="V112" s="2">
        <f>COUNTIFS(Table2[Sub-Sector],Table3[[#This Row],[Sub-Sector]],Table2[Sharpe Ratio],"&gt;=0.10")/Table3[[#This Row],[Count]]</f>
        <v>9.5238095238095233E-2</v>
      </c>
      <c r="W1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573</v>
      </c>
      <c r="X112">
        <f>_xlfn.RANK.AVG(Table3[[#This Row],[Score]],Table3[Score],1)</f>
        <v>99</v>
      </c>
      <c r="Y1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373</v>
      </c>
      <c r="Z112">
        <f>_xlfn.RANK.AVG(Table3[[#This Row],[Score 2 ]],Table3[[Score 2 ]],1)</f>
        <v>111</v>
      </c>
    </row>
    <row r="113" spans="1:26" x14ac:dyDescent="0.3">
      <c r="A113" t="s">
        <v>609</v>
      </c>
      <c r="B113">
        <f>COUNTIFS(Table2[Sub-Sector],Table3[[#This Row],[Sub-Sector]])</f>
        <v>3</v>
      </c>
      <c r="C113" s="2">
        <f>COUNTIFS(Table2[Sub-Sector],Table3[[#This Row],[Sub-Sector]],Table2[Uptrend],"Uptrend")/Table3[[#This Row],[Count]]</f>
        <v>0.66666666666666663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0.33333333333333331</v>
      </c>
      <c r="G113" s="2">
        <f>COUNTIFS(Table2[Sub-Sector],Table3[[#This Row],[Sub-Sector]],Table2[1Y Return vs Nifty],"&gt;=10")/Table3[[#This Row],[Count]]</f>
        <v>0</v>
      </c>
      <c r="H113" s="2">
        <f>COUNTIFS(Table2[Sub-Sector],Table3[[#This Row],[Sub-Sector]],Table2[RSI Exponential â€“ 14D],"&gt;=50")/Table3[[#This Row],[Count]]</f>
        <v>0.66666666666666663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0.33333333333333331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0.66666666666666663</v>
      </c>
      <c r="O113" s="2">
        <f>COUNTIFS(Table2[Sub-Sector],Table3[[#This Row],[Sub-Sector]],Table2[% Away From Current Month High],"&lt;=0.05")/Table3[[#This Row],[Count]]</f>
        <v>0.33333333333333331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0.66666666666666663</v>
      </c>
      <c r="R113" s="2">
        <f>COUNTIFS(Table2[Sub-Sector],Table3[[#This Row],[Sub-Sector]],Table2[% Price above 20 EMA],"&gt;=0")/Table3[[#This Row],[Count]]</f>
        <v>0.66666666666666663</v>
      </c>
      <c r="S113" s="2">
        <f>COUNTIFS(Table2[Sub-Sector],Table3[[#This Row],[Sub-Sector]],Table2[% Price above 50 EMA],"&gt;=0")/Table3[[#This Row],[Count]]</f>
        <v>0.33333333333333331</v>
      </c>
      <c r="T113" s="2">
        <f>COUNTIFS(Table2[Sub-Sector],Table3[[#This Row],[Sub-Sector]],Table2[% Price above 200 EMA],"&gt;=0")/Table3[[#This Row],[Count]]</f>
        <v>0.33333333333333331</v>
      </c>
      <c r="U113" s="2">
        <f>COUNTIFS(Table2[Sub-Sector],Table3[[#This Row],[Sub-Sector]],Table2[Rate of Change - Zone],"Positive")/Table3[[#This Row],[Count]]</f>
        <v>0.33333333333333331</v>
      </c>
      <c r="V113" s="2">
        <f>COUNTIFS(Table2[Sub-Sector],Table3[[#This Row],[Sub-Sector]],Table2[Sharpe Ratio],"&gt;=0.10")/Table3[[#This Row],[Count]]</f>
        <v>0</v>
      </c>
      <c r="W1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601</v>
      </c>
      <c r="X113">
        <f>_xlfn.RANK.AVG(Table3[[#This Row],[Score]],Table3[Score],1)</f>
        <v>110</v>
      </c>
      <c r="Y1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374</v>
      </c>
      <c r="Z113">
        <f>_xlfn.RANK.AVG(Table3[[#This Row],[Score 2 ]],Table3[[Score 2 ]],1)</f>
        <v>112</v>
      </c>
    </row>
    <row r="114" spans="1:26" x14ac:dyDescent="0.3">
      <c r="A114" t="s">
        <v>195</v>
      </c>
      <c r="B114">
        <f>COUNTIFS(Table2[Sub-Sector],Table3[[#This Row],[Sub-Sector]])</f>
        <v>4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0.25</v>
      </c>
      <c r="F114" s="2">
        <f>COUNTIFS(Table2[Sub-Sector],Table3[[#This Row],[Sub-Sector]],Table2[6M Return vs Nifty],"&gt;=10")/Table3[[#This Row],[Count]]</f>
        <v>0.5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0.25</v>
      </c>
      <c r="I114" s="2">
        <f>COUNTIFS(Table2[Sub-Sector],Table3[[#This Row],[Sub-Sector]],Table2[Relative Volume],"&gt;=1")/Table3[[#This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0.5</v>
      </c>
      <c r="N114" s="2">
        <f>COUNTIFS(Table2[Sub-Sector],Table3[[#This Row],[Sub-Sector]],Table2[% Away From Current Month Low],"&gt;=0.05")/Table3[[#This Row],[Count]]</f>
        <v>0.25</v>
      </c>
      <c r="O114" s="2">
        <f>COUNTIFS(Table2[Sub-Sector],Table3[[#This Row],[Sub-Sector]],Table2[% Away From Current Month High],"&lt;=0.05")/Table3[[#This Row],[Count]]</f>
        <v>0.25</v>
      </c>
      <c r="P114" s="2">
        <f>COUNTIFS(Table2[Sub-Sector],Table3[[#This Row],[Sub-Sector]],Table2[% Away From 52W High],"&lt;=10")/Table3[[#This Row],[Count]]</f>
        <v>0.5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0.25</v>
      </c>
      <c r="S114" s="2">
        <f>COUNTIFS(Table2[Sub-Sector],Table3[[#This Row],[Sub-Sector]],Table2[% Price above 50 EMA],"&gt;=0")/Table3[[#This Row],[Count]]</f>
        <v>0.5</v>
      </c>
      <c r="T114" s="2">
        <f>COUNTIFS(Table2[Sub-Sector],Table3[[#This Row],[Sub-Sector]],Table2[% Price above 200 EMA],"&gt;=0")/Table3[[#This Row],[Count]]</f>
        <v>0.75</v>
      </c>
      <c r="U114" s="2">
        <f>COUNTIFS(Table2[Sub-Sector],Table3[[#This Row],[Sub-Sector]],Table2[Rate of Change - Zone],"Positive")/Table3[[#This Row],[Count]]</f>
        <v>0</v>
      </c>
      <c r="V114" s="2">
        <f>COUNTIFS(Table2[Sub-Sector],Table3[[#This Row],[Sub-Sector]],Table2[Sharpe Ratio],"&gt;=0.10")/Table3[[#This Row],[Count]]</f>
        <v>0</v>
      </c>
      <c r="W1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506.5</v>
      </c>
      <c r="X114">
        <f>_xlfn.RANK.AVG(Table3[[#This Row],[Score]],Table3[Score],1)</f>
        <v>83</v>
      </c>
      <c r="Y1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378</v>
      </c>
      <c r="Z114">
        <f>_xlfn.RANK.AVG(Table3[[#This Row],[Score 2 ]],Table3[[Score 2 ]],1)</f>
        <v>113</v>
      </c>
    </row>
    <row r="115" spans="1:26" x14ac:dyDescent="0.3">
      <c r="A115" t="s">
        <v>592</v>
      </c>
      <c r="B115">
        <f>COUNTIFS(Table2[Sub-Sector],Table3[[#This Row],[Sub-Sector]])</f>
        <v>2</v>
      </c>
      <c r="C115" s="2">
        <f>COUNTIFS(Table2[Sub-Sector],Table3[[#This Row],[Sub-Sector]],Table2[Uptrend],"Uptrend")/Table3[[#This Row],[Count]]</f>
        <v>0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0</v>
      </c>
      <c r="H115" s="2">
        <f>COUNTIFS(Table2[Sub-Sector],Table3[[#This Row],[Sub-Sector]],Table2[RSI Exponential â€“ 14D],"&gt;=50")/Table3[[#This Row],[Count]]</f>
        <v>0.5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0.5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0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0.5</v>
      </c>
      <c r="S115" s="2">
        <f>COUNTIFS(Table2[Sub-Sector],Table3[[#This Row],[Sub-Sector]],Table2[% Price above 50 EMA],"&gt;=0")/Table3[[#This Row],[Count]]</f>
        <v>0.5</v>
      </c>
      <c r="T115" s="2">
        <f>COUNTIFS(Table2[Sub-Sector],Table3[[#This Row],[Sub-Sector]],Table2[% Price above 200 EMA],"&gt;=0")/Table3[[#This Row],[Count]]</f>
        <v>0.5</v>
      </c>
      <c r="U115" s="2">
        <f>COUNTIFS(Table2[Sub-Sector],Table3[[#This Row],[Sub-Sector]],Table2[Rate of Change - Zone],"Positive")/Table3[[#This Row],[Count]]</f>
        <v>0.5</v>
      </c>
      <c r="V115" s="2">
        <f>COUNTIFS(Table2[Sub-Sector],Table3[[#This Row],[Sub-Sector]],Table2[Sharpe Ratio],"&gt;=0.10")/Table3[[#This Row],[Count]]</f>
        <v>0.5</v>
      </c>
      <c r="W1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663.5</v>
      </c>
      <c r="X115">
        <f>_xlfn.RANK.AVG(Table3[[#This Row],[Score]],Table3[Score],1)</f>
        <v>118</v>
      </c>
      <c r="Y1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387</v>
      </c>
      <c r="Z115">
        <f>_xlfn.RANK.AVG(Table3[[#This Row],[Score 2 ]],Table3[[Score 2 ]],1)</f>
        <v>114</v>
      </c>
    </row>
    <row r="116" spans="1:26" x14ac:dyDescent="0.3">
      <c r="A116" t="s">
        <v>100</v>
      </c>
      <c r="B116">
        <f>COUNTIFS(Table2[Sub-Sector],Table3[[#This Row],[Sub-Sector]])</f>
        <v>4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</v>
      </c>
      <c r="H116" s="2">
        <f>COUNTIFS(Table2[Sub-Sector],Table3[[#This Row],[Sub-Sector]],Table2[RSI Exponential â€“ 14D],"&gt;=50")/Table3[[#This Row],[Count]]</f>
        <v>0.75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0.25</v>
      </c>
      <c r="O116" s="2">
        <f>COUNTIFS(Table2[Sub-Sector],Table3[[#This Row],[Sub-Sector]],Table2[% Away From Current Month High],"&lt;=0.05")/Table3[[#This Row],[Count]]</f>
        <v>0.5</v>
      </c>
      <c r="P116" s="2">
        <f>COUNTIFS(Table2[Sub-Sector],Table3[[#This Row],[Sub-Sector]],Table2[% Away From 52W High],"&lt;=10")/Table3[[#This Row],[Count]]</f>
        <v>0.75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0.75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0.25</v>
      </c>
      <c r="V116" s="2">
        <f>COUNTIFS(Table2[Sub-Sector],Table3[[#This Row],[Sub-Sector]],Table2[Sharpe Ratio],"&gt;=0.10")/Table3[[#This Row],[Count]]</f>
        <v>0</v>
      </c>
      <c r="W1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597</v>
      </c>
      <c r="X116">
        <f>_xlfn.RANK.AVG(Table3[[#This Row],[Score]],Table3[Score],1)</f>
        <v>109</v>
      </c>
      <c r="Y1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415</v>
      </c>
      <c r="Z116">
        <f>_xlfn.RANK.AVG(Table3[[#This Row],[Score 2 ]],Table3[[Score 2 ]],1)</f>
        <v>115</v>
      </c>
    </row>
    <row r="117" spans="1:26" x14ac:dyDescent="0.3">
      <c r="A117" t="s">
        <v>303</v>
      </c>
      <c r="B117">
        <f>COUNTIFS(Table2[Sub-Sector],Table3[[#This Row],[Sub-Sector]])</f>
        <v>1</v>
      </c>
      <c r="C117" s="2">
        <f>COUNTIFS(Table2[Sub-Sector],Table3[[#This Row],[Sub-Sector]],Table2[Uptrend],"Uptrend")/Table3[[#This Row],[Count]]</f>
        <v>0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Volume],"&gt;=1")/Table3[[#This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0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</v>
      </c>
      <c r="S117" s="2">
        <f>COUNTIFS(Table2[Sub-Sector],Table3[[#This Row],[Sub-Sector]],Table2[% Price above 50 EMA],"&gt;=0")/Table3[[#This Row],[Count]]</f>
        <v>0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</v>
      </c>
      <c r="V117" s="2">
        <f>COUNTIFS(Table2[Sub-Sector],Table3[[#This Row],[Sub-Sector]],Table2[Sharpe Ratio],"&gt;=0.10")/Table3[[#This Row],[Count]]</f>
        <v>0</v>
      </c>
      <c r="W1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711</v>
      </c>
      <c r="X117">
        <f>_xlfn.RANK.AVG(Table3[[#This Row],[Score]],Table3[Score],1)</f>
        <v>120</v>
      </c>
      <c r="Y1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17">
        <f>_xlfn.RANK.AVG(Table3[[#This Row],[Score 2 ]],Table3[[Score 2 ]],1)</f>
        <v>118.5</v>
      </c>
    </row>
    <row r="118" spans="1:26" x14ac:dyDescent="0.3">
      <c r="A118" t="s">
        <v>422</v>
      </c>
      <c r="B118">
        <f>COUNTIFS(Table2[Sub-Sector],Table3[[#This Row],[Sub-Sector]])</f>
        <v>1</v>
      </c>
      <c r="C118" s="2">
        <f>COUNTIFS(Table2[Sub-Sector],Table3[[#This Row],[Sub-Sector]],Table2[Uptrend],"Uptrend")/Table3[[#This Row],[Count]]</f>
        <v>1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</v>
      </c>
      <c r="I118" s="2">
        <f>COUNTIFS(Table2[Sub-Sector],Table3[[#This Row],[Sub-Sector]],Table2[Relative Volume],"&gt;=1")/Table3[[#This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0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</v>
      </c>
      <c r="S118" s="2">
        <f>COUNTIFS(Table2[Sub-Sector],Table3[[#This Row],[Sub-Sector]],Table2[% Price above 50 EMA],"&gt;=0")/Table3[[#This Row],[Count]]</f>
        <v>1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0</v>
      </c>
      <c r="V118" s="2">
        <f>COUNTIFS(Table2[Sub-Sector],Table3[[#This Row],[Sub-Sector]],Table2[Sharpe Ratio],"&gt;=0.10")/Table3[[#This Row],[Count]]</f>
        <v>0</v>
      </c>
      <c r="W1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616.5</v>
      </c>
      <c r="X118">
        <f>_xlfn.RANK.AVG(Table3[[#This Row],[Score]],Table3[Score],1)</f>
        <v>116</v>
      </c>
      <c r="Y1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18">
        <f>_xlfn.RANK.AVG(Table3[[#This Row],[Score 2 ]],Table3[[Score 2 ]],1)</f>
        <v>118.5</v>
      </c>
    </row>
    <row r="119" spans="1:26" x14ac:dyDescent="0.3">
      <c r="A119" t="s">
        <v>1517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1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Volume],"&gt;=1")/Table3[[#This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0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0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0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</v>
      </c>
      <c r="S119" s="2">
        <f>COUNTIFS(Table2[Sub-Sector],Table3[[#This Row],[Sub-Sector]],Table2[% Price above 50 EMA],"&gt;=0")/Table3[[#This Row],[Count]]</f>
        <v>1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0</v>
      </c>
      <c r="V119" s="2">
        <f>COUNTIFS(Table2[Sub-Sector],Table3[[#This Row],[Sub-Sector]],Table2[Sharpe Ratio],"&gt;=0.10")/Table3[[#This Row],[Count]]</f>
        <v>0</v>
      </c>
      <c r="W1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616.5</v>
      </c>
      <c r="X119">
        <f>_xlfn.RANK.AVG(Table3[[#This Row],[Score]],Table3[Score],1)</f>
        <v>116</v>
      </c>
      <c r="Y1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19">
        <f>_xlfn.RANK.AVG(Table3[[#This Row],[Score 2 ]],Table3[[Score 2 ]],1)</f>
        <v>118.5</v>
      </c>
    </row>
    <row r="120" spans="1:26" x14ac:dyDescent="0.3">
      <c r="A120" t="s">
        <v>1468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0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0</v>
      </c>
      <c r="N120" s="2">
        <f>COUNTIFS(Table2[Sub-Sector],Table3[[#This Row],[Sub-Sector]],Table2[% Away From Current Month Low],"&gt;=0.05")/Table3[[#This Row],[Count]]</f>
        <v>1</v>
      </c>
      <c r="O120" s="2">
        <f>COUNTIFS(Table2[Sub-Sector],Table3[[#This Row],[Sub-Sector]],Table2[% Away From Current Month High],"&lt;=0.05")/Table3[[#This Row],[Count]]</f>
        <v>0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</v>
      </c>
      <c r="S120" s="2">
        <f>COUNTIFS(Table2[Sub-Sector],Table3[[#This Row],[Sub-Sector]],Table2[% Price above 50 EMA],"&gt;=0")/Table3[[#This Row],[Count]]</f>
        <v>0</v>
      </c>
      <c r="T120" s="2">
        <f>COUNTIFS(Table2[Sub-Sector],Table3[[#This Row],[Sub-Sector]],Table2[% Price above 200 EMA],"&gt;=0")/Table3[[#This Row],[Count]]</f>
        <v>0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0</v>
      </c>
      <c r="W1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711</v>
      </c>
      <c r="X120">
        <f>_xlfn.RANK.AVG(Table3[[#This Row],[Score]],Table3[Score],1)</f>
        <v>120</v>
      </c>
      <c r="Y1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20">
        <f>_xlfn.RANK.AVG(Table3[[#This Row],[Score 2 ]],Table3[[Score 2 ]],1)</f>
        <v>118.5</v>
      </c>
    </row>
    <row r="121" spans="1:26" x14ac:dyDescent="0.3">
      <c r="A121" t="s">
        <v>341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1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1</v>
      </c>
      <c r="O121" s="2">
        <f>COUNTIFS(Table2[Sub-Sector],Table3[[#This Row],[Sub-Sector]],Table2[% Away From Current Month High],"&lt;=0.05")/Table3[[#This Row],[Count]]</f>
        <v>1</v>
      </c>
      <c r="P121" s="2">
        <f>COUNTIFS(Table2[Sub-Sector],Table3[[#This Row],[Sub-Sector]],Table2[% Away From 52W High],"&lt;=10")/Table3[[#This Row],[Count]]</f>
        <v>1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1</v>
      </c>
      <c r="S121" s="2">
        <f>COUNTIFS(Table2[Sub-Sector],Table3[[#This Row],[Sub-Sector]],Table2[% Price above 50 EMA],"&gt;=0")/Table3[[#This Row],[Count]]</f>
        <v>1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616.5</v>
      </c>
      <c r="X121">
        <f>_xlfn.RANK.AVG(Table3[[#This Row],[Score]],Table3[Score],1)</f>
        <v>116</v>
      </c>
      <c r="Y1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21">
        <f>_xlfn.RANK.AVG(Table3[[#This Row],[Score 2 ]],Table3[[Score 2 ]],1)</f>
        <v>118.5</v>
      </c>
    </row>
    <row r="122" spans="1:26" x14ac:dyDescent="0.3">
      <c r="A122" t="s">
        <v>1232</v>
      </c>
      <c r="B122">
        <f>COUNTIFS(Table2[Sub-Sector],Table3[[#This Row],[Sub-Sector]])</f>
        <v>2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711</v>
      </c>
      <c r="X122">
        <f>_xlfn.RANK.AVG(Table3[[#This Row],[Score]],Table3[Score],1)</f>
        <v>120</v>
      </c>
      <c r="Y1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22">
        <f>_xlfn.RANK.AVG(Table3[[#This Row],[Score 2 ]],Table3[[Score 2 ]],1)</f>
        <v>118.5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CB30-90E2-4BA3-BDA3-004DA46257BF}">
  <dimension ref="A1:AV742"/>
  <sheetViews>
    <sheetView tabSelected="1" topLeftCell="AI2" workbookViewId="0">
      <selection activeCell="AL16" sqref="AL16"/>
    </sheetView>
  </sheetViews>
  <sheetFormatPr defaultRowHeight="14.4" x14ac:dyDescent="0.3"/>
  <cols>
    <col min="1" max="1" width="48.5546875" bestFit="1" customWidth="1"/>
    <col min="2" max="2" width="14.109375" bestFit="1" customWidth="1"/>
    <col min="3" max="3" width="31.88671875" bestFit="1" customWidth="1"/>
    <col min="4" max="4" width="37.109375" bestFit="1" customWidth="1"/>
    <col min="5" max="5" width="13" bestFit="1" customWidth="1"/>
    <col min="6" max="6" width="12.6640625" bestFit="1" customWidth="1"/>
    <col min="7" max="7" width="18.5546875" bestFit="1" customWidth="1"/>
    <col min="8" max="8" width="25.6640625" bestFit="1" customWidth="1"/>
    <col min="9" max="9" width="19.44140625" bestFit="1" customWidth="1"/>
    <col min="10" max="10" width="26.33203125" bestFit="1" customWidth="1"/>
    <col min="11" max="11" width="19.44140625" bestFit="1" customWidth="1"/>
    <col min="12" max="12" width="26.33203125" bestFit="1" customWidth="1"/>
    <col min="13" max="13" width="19.5546875" bestFit="1" customWidth="1"/>
    <col min="14" max="14" width="26.5546875" bestFit="1" customWidth="1"/>
    <col min="15" max="15" width="10.88671875" bestFit="1" customWidth="1"/>
    <col min="16" max="17" width="12" bestFit="1" customWidth="1"/>
    <col min="18" max="18" width="23.88671875" bestFit="1" customWidth="1"/>
    <col min="19" max="20" width="22.21875" bestFit="1" customWidth="1"/>
    <col min="21" max="21" width="23.33203125" bestFit="1" customWidth="1"/>
    <col min="22" max="22" width="17.6640625" bestFit="1" customWidth="1"/>
    <col min="23" max="23" width="10.33203125" bestFit="1" customWidth="1"/>
    <col min="24" max="24" width="10.6640625" bestFit="1" customWidth="1"/>
    <col min="25" max="25" width="19.44140625" bestFit="1" customWidth="1"/>
    <col min="26" max="26" width="19.88671875" bestFit="1" customWidth="1"/>
    <col min="27" max="27" width="20.109375" bestFit="1" customWidth="1"/>
    <col min="28" max="28" width="20.5546875" bestFit="1" customWidth="1"/>
    <col min="29" max="29" width="22.44140625" bestFit="1" customWidth="1"/>
    <col min="30" max="30" width="23" bestFit="1" customWidth="1"/>
    <col min="31" max="31" width="31.77734375" bestFit="1" customWidth="1"/>
    <col min="32" max="32" width="32.21875" bestFit="1" customWidth="1"/>
    <col min="33" max="33" width="32.44140625" bestFit="1" customWidth="1"/>
    <col min="34" max="34" width="32.88671875" bestFit="1" customWidth="1"/>
    <col min="35" max="35" width="23.77734375" bestFit="1" customWidth="1"/>
    <col min="36" max="36" width="23.33203125" bestFit="1" customWidth="1"/>
    <col min="37" max="37" width="19.33203125" bestFit="1" customWidth="1"/>
    <col min="38" max="38" width="29.6640625" bestFit="1" customWidth="1"/>
    <col min="39" max="39" width="35.77734375" bestFit="1" customWidth="1"/>
    <col min="40" max="40" width="16.21875" bestFit="1" customWidth="1"/>
    <col min="41" max="41" width="22.21875" bestFit="1" customWidth="1"/>
    <col min="42" max="42" width="14" bestFit="1" customWidth="1"/>
    <col min="43" max="43" width="21.1093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10398</v>
      </c>
      <c r="D1" t="s">
        <v>2</v>
      </c>
      <c r="E1" t="s">
        <v>3</v>
      </c>
      <c r="F1" t="s">
        <v>4</v>
      </c>
      <c r="G1" t="s">
        <v>5</v>
      </c>
      <c r="H1" t="s">
        <v>10419</v>
      </c>
      <c r="I1" t="s">
        <v>6</v>
      </c>
      <c r="J1" t="s">
        <v>10420</v>
      </c>
      <c r="K1" t="s">
        <v>7</v>
      </c>
      <c r="L1" t="s">
        <v>10421</v>
      </c>
      <c r="M1" t="s">
        <v>8</v>
      </c>
      <c r="N1" t="s">
        <v>10422</v>
      </c>
      <c r="O1" t="s">
        <v>10423</v>
      </c>
      <c r="P1" t="s">
        <v>9</v>
      </c>
      <c r="Q1" t="s">
        <v>10</v>
      </c>
      <c r="R1" t="s">
        <v>11</v>
      </c>
      <c r="S1" s="2" t="s">
        <v>10424</v>
      </c>
      <c r="T1" s="2" t="s">
        <v>10425</v>
      </c>
      <c r="U1" s="2" t="s">
        <v>10426</v>
      </c>
      <c r="V1" t="s">
        <v>12</v>
      </c>
      <c r="W1" t="s">
        <v>10427</v>
      </c>
      <c r="X1" t="s">
        <v>10428</v>
      </c>
      <c r="Y1" t="s">
        <v>10429</v>
      </c>
      <c r="Z1" t="s">
        <v>10430</v>
      </c>
      <c r="AA1" t="s">
        <v>10431</v>
      </c>
      <c r="AB1" t="s">
        <v>10432</v>
      </c>
      <c r="AC1" s="2" t="s">
        <v>10433</v>
      </c>
      <c r="AD1" s="2" t="s">
        <v>10434</v>
      </c>
      <c r="AE1" s="2" t="s">
        <v>10435</v>
      </c>
      <c r="AF1" s="2" t="s">
        <v>10436</v>
      </c>
      <c r="AG1" s="2" t="s">
        <v>10437</v>
      </c>
      <c r="AH1" s="2" t="s">
        <v>10438</v>
      </c>
      <c r="AI1" t="s">
        <v>13</v>
      </c>
      <c r="AJ1" t="s">
        <v>14</v>
      </c>
      <c r="AK1" t="s">
        <v>10439</v>
      </c>
      <c r="AL1" t="s">
        <v>10440</v>
      </c>
      <c r="AM1" t="s">
        <v>10441</v>
      </c>
      <c r="AN1" t="s">
        <v>10442</v>
      </c>
      <c r="AO1" t="s">
        <v>10443</v>
      </c>
      <c r="AP1" t="s">
        <v>15</v>
      </c>
      <c r="AQ1" s="3" t="s">
        <v>10444</v>
      </c>
      <c r="AR1" s="3" t="s">
        <v>10445</v>
      </c>
      <c r="AS1" s="3" t="s">
        <v>10446</v>
      </c>
      <c r="AT1" s="3" t="s">
        <v>10447</v>
      </c>
      <c r="AU1" s="3" t="s">
        <v>10448</v>
      </c>
      <c r="AV1" s="3" t="s">
        <v>10449</v>
      </c>
    </row>
    <row r="2" spans="1:48" x14ac:dyDescent="0.3">
      <c r="A2" t="s">
        <v>890</v>
      </c>
      <c r="B2" t="s">
        <v>891</v>
      </c>
      <c r="C2" t="s">
        <v>10410</v>
      </c>
      <c r="D2" t="s">
        <v>138</v>
      </c>
      <c r="E2">
        <v>17627.350221249999</v>
      </c>
      <c r="F2">
        <v>673.75</v>
      </c>
      <c r="G2">
        <v>247.18395690904299</v>
      </c>
      <c r="H2">
        <f>(Table2[[#This Row],[1Y Return vs Nifty]]-AVERAGE(Table2[1Y Return vs Nifty]))/_xlfn.STDEV.P(Table2[1Y Return vs Nifty])</f>
        <v>3.7410434682259051</v>
      </c>
      <c r="I2">
        <v>14.3624391079431</v>
      </c>
      <c r="J2">
        <f>(Table2[[#This Row],[1M Return vs Nifty]]-AVERAGE(Table2[1M Return vs Nifty]))/_xlfn.STDEV.P(Table2[1M Return vs Nifty])</f>
        <v>1.6542475117899751</v>
      </c>
      <c r="K2">
        <v>306.20881088282601</v>
      </c>
      <c r="L2">
        <f>(Table2[[#This Row],[6M Return vs Nifty]]-AVERAGE(Table2[6M Return vs Nifty]))/_xlfn.STDEV.P(Table2[6M Return vs Nifty])</f>
        <v>8.8120879296597003</v>
      </c>
      <c r="M2">
        <v>4.6216922760044703</v>
      </c>
      <c r="N2">
        <f>(Table2[[#This Row],[1W Return vs Nifty]]-AVERAGE(Table2[1W Return vs Nifty]))/_xlfn.STDEV.P(Table2[1W Return vs Nifty])</f>
        <v>1.5322748991926582</v>
      </c>
      <c r="O2">
        <v>602.41999999999996</v>
      </c>
      <c r="P2">
        <v>526.79313787265801</v>
      </c>
      <c r="Q2">
        <v>347.73396744222202</v>
      </c>
      <c r="R2">
        <v>79.267041021997997</v>
      </c>
      <c r="S2" s="2">
        <f>(Table2[[#This Row],[Close Price]]-Table2[[#This Row],[20D EMA]])/Table2[[#This Row],[20D EMA]]</f>
        <v>0.11840576342086924</v>
      </c>
      <c r="T2" s="2">
        <f>(Table2[[#This Row],[Close Price]]-Table2[[#This Row],[50D EMA]])/Table2[[#This Row],[50D EMA]]</f>
        <v>0.27896502737449469</v>
      </c>
      <c r="U2" s="2">
        <f>(Table2[[#This Row],[Close Price]]-Table2[[#This Row],[200D EMA]])/Table2[[#This Row],[200D EMA]]</f>
        <v>0.93754439624005781</v>
      </c>
      <c r="V2">
        <v>1.05922368557955</v>
      </c>
      <c r="W2">
        <v>659.95</v>
      </c>
      <c r="X2">
        <v>680.6</v>
      </c>
      <c r="Y2">
        <v>613</v>
      </c>
      <c r="Z2">
        <v>694</v>
      </c>
      <c r="AA2">
        <v>511</v>
      </c>
      <c r="AB2">
        <v>694</v>
      </c>
      <c r="AC2" s="2">
        <f>(Table2[[#This Row],[Close Price]]/Table2[[#This Row],[Day Low]])-1</f>
        <v>2.0910675051140082E-2</v>
      </c>
      <c r="AD2" s="2">
        <f>(Table2[[#This Row],[Day High]]/Table2[[#This Row],[Close Price]])-1</f>
        <v>1.0166975881261697E-2</v>
      </c>
      <c r="AE2" s="2">
        <f>(Table2[[#This Row],[Close Price]]/Table2[[#This Row],[Current Week Low]])-1</f>
        <v>9.9102773246329434E-2</v>
      </c>
      <c r="AF2" s="2">
        <f>(Table2[[#This Row],[Current Week High]]/Table2[[#This Row],[Close Price]])-1</f>
        <v>3.0055658627087256E-2</v>
      </c>
      <c r="AG2" s="2">
        <f>(Table2[[#This Row],[Close Price]]/Table2[[#This Row],[Current Month Low]])-1</f>
        <v>0.31849315068493156</v>
      </c>
      <c r="AH2" s="2">
        <f>(Table2[[#This Row],[Current Month High]]/Table2[[#This Row],[Close Price]])-1</f>
        <v>3.0055658627087256E-2</v>
      </c>
      <c r="AI2">
        <v>3.0055658627087198</v>
      </c>
      <c r="AJ2">
        <v>359.254967451688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0.56999999999999995</v>
      </c>
      <c r="AM2" t="s">
        <v>10458</v>
      </c>
      <c r="AN2">
        <v>9.75</v>
      </c>
      <c r="AO2" t="s">
        <v>10458</v>
      </c>
      <c r="AP2">
        <v>0.28020775764418498</v>
      </c>
      <c r="AQ2">
        <f>(Table2[[#This Row],[Sharpe Ratio]]-AVERAGE(Table2[Sharpe Ratio]))/_xlfn.STDEV.P(Table2[Sharpe Ratio])</f>
        <v>2.580251760368391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18.319905569236631</v>
      </c>
      <c r="AS2">
        <f>_xlfn.RANK.AVG(Table2[[#This Row],[1Y Return vs Nifty Z-Score]],Table2[1Y Return vs Nifty Z-Score])</f>
        <v>4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4</v>
      </c>
      <c r="AV2">
        <f>(Table2[[#This Row],[Rank 1Y]]+Table2[[#This Row],[Rank 6M]]+Table2[[#This Row],[Rank Sharpe]])/3</f>
        <v>3</v>
      </c>
    </row>
    <row r="3" spans="1:48" x14ac:dyDescent="0.3">
      <c r="A3" t="s">
        <v>713</v>
      </c>
      <c r="B3" t="s">
        <v>714</v>
      </c>
      <c r="C3" t="s">
        <v>10413</v>
      </c>
      <c r="D3" t="s">
        <v>130</v>
      </c>
      <c r="E3">
        <v>24946.058792644999</v>
      </c>
      <c r="F3">
        <v>729.65</v>
      </c>
      <c r="G3">
        <v>206.76861584700501</v>
      </c>
      <c r="H3">
        <f>(Table2[[#This Row],[1Y Return vs Nifty]]-AVERAGE(Table2[1Y Return vs Nifty]))/_xlfn.STDEV.P(Table2[1Y Return vs Nifty])</f>
        <v>3.0702806041758586</v>
      </c>
      <c r="I3">
        <v>17.633888484013202</v>
      </c>
      <c r="J3">
        <f>(Table2[[#This Row],[1M Return vs Nifty]]-AVERAGE(Table2[1M Return vs Nifty]))/_xlfn.STDEV.P(Table2[1M Return vs Nifty])</f>
        <v>1.9645086759275829</v>
      </c>
      <c r="K3">
        <v>123.069057540272</v>
      </c>
      <c r="L3">
        <f>(Table2[[#This Row],[6M Return vs Nifty]]-AVERAGE(Table2[6M Return vs Nifty]))/_xlfn.STDEV.P(Table2[6M Return vs Nifty])</f>
        <v>3.3468584086547528</v>
      </c>
      <c r="M3">
        <v>4.4229559975592601</v>
      </c>
      <c r="N3">
        <f>(Table2[[#This Row],[1W Return vs Nifty]]-AVERAGE(Table2[1W Return vs Nifty]))/_xlfn.STDEV.P(Table2[1W Return vs Nifty])</f>
        <v>1.4925578323932138</v>
      </c>
      <c r="O3">
        <v>663.2</v>
      </c>
      <c r="P3">
        <v>598.223126044217</v>
      </c>
      <c r="Q3">
        <v>439.754700467156</v>
      </c>
      <c r="R3">
        <v>78.683925079912399</v>
      </c>
      <c r="S3" s="2">
        <f>(Table2[[#This Row],[Close Price]]-Table2[[#This Row],[20D EMA]])/Table2[[#This Row],[20D EMA]]</f>
        <v>0.10019601930036177</v>
      </c>
      <c r="T3" s="2">
        <f>(Table2[[#This Row],[Close Price]]-Table2[[#This Row],[50D EMA]])/Table2[[#This Row],[50D EMA]]</f>
        <v>0.21969540834178436</v>
      </c>
      <c r="U3" s="2">
        <f>(Table2[[#This Row],[Close Price]]-Table2[[#This Row],[200D EMA]])/Table2[[#This Row],[200D EMA]]</f>
        <v>0.65922046819484859</v>
      </c>
      <c r="V3">
        <v>1.36352321133967</v>
      </c>
      <c r="W3">
        <v>703.65</v>
      </c>
      <c r="X3">
        <v>734</v>
      </c>
      <c r="Y3">
        <v>703.65</v>
      </c>
      <c r="Z3">
        <v>748</v>
      </c>
      <c r="AA3">
        <v>591.20000000000005</v>
      </c>
      <c r="AB3">
        <v>749</v>
      </c>
      <c r="AC3" s="2">
        <f>(Table2[[#This Row],[Close Price]]/Table2[[#This Row],[Day Low]])-1</f>
        <v>3.6950188303844334E-2</v>
      </c>
      <c r="AD3" s="2">
        <f>(Table2[[#This Row],[Day High]]/Table2[[#This Row],[Close Price]])-1</f>
        <v>5.961762488864597E-3</v>
      </c>
      <c r="AE3" s="2">
        <f>(Table2[[#This Row],[Close Price]]/Table2[[#This Row],[Current Week Low]])-1</f>
        <v>3.6950188303844334E-2</v>
      </c>
      <c r="AF3" s="2">
        <f>(Table2[[#This Row],[Current Week High]]/Table2[[#This Row],[Close Price]])-1</f>
        <v>2.5149044062221737E-2</v>
      </c>
      <c r="AG3" s="2">
        <f>(Table2[[#This Row],[Close Price]]/Table2[[#This Row],[Current Month Low]])-1</f>
        <v>0.23418470906630562</v>
      </c>
      <c r="AH3" s="2">
        <f>(Table2[[#This Row],[Current Month High]]/Table2[[#This Row],[Close Price]])-1</f>
        <v>2.6519564174604326E-2</v>
      </c>
      <c r="AI3">
        <v>2.65195641746043</v>
      </c>
      <c r="AJ3">
        <v>242.31761670185301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0.38</v>
      </c>
      <c r="AM3" t="s">
        <v>10458</v>
      </c>
      <c r="AN3">
        <v>19.7</v>
      </c>
      <c r="AO3" t="s">
        <v>10458</v>
      </c>
      <c r="AP3">
        <v>0.237959784488051</v>
      </c>
      <c r="AQ3">
        <f>(Table2[[#This Row],[Sharpe Ratio]]-AVERAGE(Table2[Sharpe Ratio]))/_xlfn.STDEV.P(Table2[Sharpe Ratio])</f>
        <v>2.0902501073004469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11.964455628451855</v>
      </c>
      <c r="AS3">
        <f>_xlfn.RANK.AVG(Table2[[#This Row],[1Y Return vs Nifty Z-Score]],Table2[1Y Return vs Nifty Z-Score])</f>
        <v>9</v>
      </c>
      <c r="AT3">
        <f>_xlfn.RANK.AVG(Table2[[#This Row],[6M Return vs Nifty Z-Score]],Table2[6M Return vs Nifty Z-Score])</f>
        <v>5</v>
      </c>
      <c r="AU3">
        <f>_xlfn.RANK.AVG(Table2[[#This Row],[Sharpe Ratio Z-Score]],Table2[Sharpe Ratio Z-Score])</f>
        <v>14</v>
      </c>
      <c r="AV3">
        <f>(Table2[[#This Row],[Rank 1Y]]+Table2[[#This Row],[Rank 6M]]+Table2[[#This Row],[Rank Sharpe]])/3</f>
        <v>9.3333333333333339</v>
      </c>
    </row>
    <row r="4" spans="1:48" x14ac:dyDescent="0.3">
      <c r="A4" t="s">
        <v>109</v>
      </c>
      <c r="B4" t="s">
        <v>110</v>
      </c>
      <c r="C4" t="s">
        <v>10409</v>
      </c>
      <c r="D4" t="s">
        <v>111</v>
      </c>
      <c r="E4">
        <v>278894.13265294</v>
      </c>
      <c r="F4">
        <v>7845.4</v>
      </c>
      <c r="G4">
        <v>231.42588020178999</v>
      </c>
      <c r="H4">
        <f>(Table2[[#This Row],[1Y Return vs Nifty]]-AVERAGE(Table2[1Y Return vs Nifty]))/_xlfn.STDEV.P(Table2[1Y Return vs Nifty])</f>
        <v>3.4795107832028496</v>
      </c>
      <c r="I4">
        <v>3.9645292910091698</v>
      </c>
      <c r="J4">
        <f>(Table2[[#This Row],[1M Return vs Nifty]]-AVERAGE(Table2[1M Return vs Nifty]))/_xlfn.STDEV.P(Table2[1M Return vs Nifty])</f>
        <v>0.66811958084972412</v>
      </c>
      <c r="K4">
        <v>82.971461784839505</v>
      </c>
      <c r="L4">
        <f>(Table2[[#This Row],[6M Return vs Nifty]]-AVERAGE(Table2[6M Return vs Nifty]))/_xlfn.STDEV.P(Table2[6M Return vs Nifty])</f>
        <v>2.1502718672607775</v>
      </c>
      <c r="M4">
        <v>-0.38414318472006798</v>
      </c>
      <c r="N4">
        <f>(Table2[[#This Row],[1W Return vs Nifty]]-AVERAGE(Table2[1W Return vs Nifty]))/_xlfn.STDEV.P(Table2[1W Return vs Nifty])</f>
        <v>0.53186821483665869</v>
      </c>
      <c r="O4">
        <v>7301.35</v>
      </c>
      <c r="P4">
        <v>6706.5058560202497</v>
      </c>
      <c r="Q4">
        <v>4961.9031298801101</v>
      </c>
      <c r="R4">
        <v>88.454863937287399</v>
      </c>
      <c r="S4" s="2">
        <f>(Table2[[#This Row],[Close Price]]-Table2[[#This Row],[20D EMA]])/Table2[[#This Row],[20D EMA]]</f>
        <v>7.4513617344737521E-2</v>
      </c>
      <c r="T4" s="2">
        <f>(Table2[[#This Row],[Close Price]]-Table2[[#This Row],[50D EMA]])/Table2[[#This Row],[50D EMA]]</f>
        <v>0.1698193020971413</v>
      </c>
      <c r="U4" s="2">
        <f>(Table2[[#This Row],[Close Price]]-Table2[[#This Row],[200D EMA]])/Table2[[#This Row],[200D EMA]]</f>
        <v>0.58112719951257108</v>
      </c>
      <c r="V4">
        <v>0.78980802840771902</v>
      </c>
      <c r="W4">
        <v>7710.55</v>
      </c>
      <c r="X4">
        <v>7939.9</v>
      </c>
      <c r="Y4">
        <v>7464.15</v>
      </c>
      <c r="Z4">
        <v>7939.9</v>
      </c>
      <c r="AA4">
        <v>6950.05</v>
      </c>
      <c r="AB4">
        <v>7939.9</v>
      </c>
      <c r="AC4" s="2">
        <f>(Table2[[#This Row],[Close Price]]/Table2[[#This Row],[Day Low]])-1</f>
        <v>1.7489024777739504E-2</v>
      </c>
      <c r="AD4" s="2">
        <f>(Table2[[#This Row],[Day High]]/Table2[[#This Row],[Close Price]])-1</f>
        <v>1.2045274938180306E-2</v>
      </c>
      <c r="AE4" s="2">
        <f>(Table2[[#This Row],[Close Price]]/Table2[[#This Row],[Current Week Low]])-1</f>
        <v>5.1077483705445292E-2</v>
      </c>
      <c r="AF4" s="2">
        <f>(Table2[[#This Row],[Current Week High]]/Table2[[#This Row],[Close Price]])-1</f>
        <v>1.2045274938180306E-2</v>
      </c>
      <c r="AG4" s="2">
        <f>(Table2[[#This Row],[Close Price]]/Table2[[#This Row],[Current Month Low]])-1</f>
        <v>0.12882641132078176</v>
      </c>
      <c r="AH4" s="2">
        <f>(Table2[[#This Row],[Current Month High]]/Table2[[#This Row],[Close Price]])-1</f>
        <v>1.2045274938180306E-2</v>
      </c>
      <c r="AI4">
        <v>1.2045274938180299</v>
      </c>
      <c r="AJ4">
        <v>303.36246786632302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0.22</v>
      </c>
      <c r="AM4" t="s">
        <v>10458</v>
      </c>
      <c r="AN4">
        <v>9.91</v>
      </c>
      <c r="AO4" t="s">
        <v>10458</v>
      </c>
      <c r="AP4">
        <v>0.28404251628389499</v>
      </c>
      <c r="AQ4">
        <f>(Table2[[#This Row],[Sharpe Ratio]]-AVERAGE(Table2[Sharpe Ratio]))/_xlfn.STDEV.P(Table2[Sharpe Ratio])</f>
        <v>2.6247281679259844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9.4544986140759928</v>
      </c>
      <c r="AS4">
        <f>_xlfn.RANK.AVG(Table2[[#This Row],[1Y Return vs Nifty Z-Score]],Table2[1Y Return vs Nifty Z-Score])</f>
        <v>6</v>
      </c>
      <c r="AT4">
        <f>_xlfn.RANK.AVG(Table2[[#This Row],[6M Return vs Nifty Z-Score]],Table2[6M Return vs Nifty Z-Score])</f>
        <v>24</v>
      </c>
      <c r="AU4">
        <f>_xlfn.RANK.AVG(Table2[[#This Row],[Sharpe Ratio Z-Score]],Table2[Sharpe Ratio Z-Score])</f>
        <v>3</v>
      </c>
      <c r="AV4">
        <f>(Table2[[#This Row],[Rank 1Y]]+Table2[[#This Row],[Rank 6M]]+Table2[[#This Row],[Rank Sharpe]])/3</f>
        <v>11</v>
      </c>
    </row>
    <row r="5" spans="1:48" x14ac:dyDescent="0.3">
      <c r="A5" t="s">
        <v>914</v>
      </c>
      <c r="B5" t="s">
        <v>915</v>
      </c>
      <c r="C5" t="s">
        <v>10408</v>
      </c>
      <c r="D5" t="s">
        <v>916</v>
      </c>
      <c r="E5">
        <v>17141.47205316</v>
      </c>
      <c r="F5">
        <v>2519.4</v>
      </c>
      <c r="G5">
        <v>178.39520493646299</v>
      </c>
      <c r="H5">
        <f>(Table2[[#This Row],[1Y Return vs Nifty]]-AVERAGE(Table2[1Y Return vs Nifty]))/_xlfn.STDEV.P(Table2[1Y Return vs Nifty])</f>
        <v>2.5993745109670958</v>
      </c>
      <c r="I5">
        <v>12.493323901821199</v>
      </c>
      <c r="J5">
        <f>(Table2[[#This Row],[1M Return vs Nifty]]-AVERAGE(Table2[1M Return vs Nifty]))/_xlfn.STDEV.P(Table2[1M Return vs Nifty])</f>
        <v>1.476982393765951</v>
      </c>
      <c r="K5">
        <v>153.27333110532501</v>
      </c>
      <c r="L5">
        <f>(Table2[[#This Row],[6M Return vs Nifty]]-AVERAGE(Table2[6M Return vs Nifty]))/_xlfn.STDEV.P(Table2[6M Return vs Nifty])</f>
        <v>4.2482098877051557</v>
      </c>
      <c r="M5">
        <v>-5.2547493549053499</v>
      </c>
      <c r="N5">
        <f>(Table2[[#This Row],[1W Return vs Nifty]]-AVERAGE(Table2[1W Return vs Nifty]))/_xlfn.STDEV.P(Table2[1W Return vs Nifty])</f>
        <v>-0.44151315331835411</v>
      </c>
      <c r="O5">
        <v>2390.7399999999998</v>
      </c>
      <c r="P5">
        <v>2107.6855315769299</v>
      </c>
      <c r="Q5">
        <v>1453.3428734290301</v>
      </c>
      <c r="R5">
        <v>58.896928209930003</v>
      </c>
      <c r="S5" s="2">
        <f>(Table2[[#This Row],[Close Price]]-Table2[[#This Row],[20D EMA]])/Table2[[#This Row],[20D EMA]]</f>
        <v>5.3815973296970944E-2</v>
      </c>
      <c r="T5" s="2">
        <f>(Table2[[#This Row],[Close Price]]-Table2[[#This Row],[50D EMA]])/Table2[[#This Row],[50D EMA]]</f>
        <v>0.19533960937475969</v>
      </c>
      <c r="U5" s="2">
        <f>(Table2[[#This Row],[Close Price]]-Table2[[#This Row],[200D EMA]])/Table2[[#This Row],[200D EMA]]</f>
        <v>0.73352073076582769</v>
      </c>
      <c r="V5">
        <v>0.76647236729286705</v>
      </c>
      <c r="W5">
        <v>2484</v>
      </c>
      <c r="X5">
        <v>2579</v>
      </c>
      <c r="Y5">
        <v>2362</v>
      </c>
      <c r="Z5">
        <v>2600</v>
      </c>
      <c r="AA5">
        <v>2157</v>
      </c>
      <c r="AB5">
        <v>2700</v>
      </c>
      <c r="AC5" s="2">
        <f>(Table2[[#This Row],[Close Price]]/Table2[[#This Row],[Day Low]])-1</f>
        <v>1.4251207729468529E-2</v>
      </c>
      <c r="AD5" s="2">
        <f>(Table2[[#This Row],[Day High]]/Table2[[#This Row],[Close Price]])-1</f>
        <v>2.3656426133206176E-2</v>
      </c>
      <c r="AE5" s="2">
        <f>(Table2[[#This Row],[Close Price]]/Table2[[#This Row],[Current Week Low]])-1</f>
        <v>6.6638441998306597E-2</v>
      </c>
      <c r="AF5" s="2">
        <f>(Table2[[#This Row],[Current Week High]]/Table2[[#This Row],[Close Price]])-1</f>
        <v>3.1991744066047545E-2</v>
      </c>
      <c r="AG5" s="2">
        <f>(Table2[[#This Row],[Close Price]]/Table2[[#This Row],[Current Month Low]])-1</f>
        <v>0.1680111265646731</v>
      </c>
      <c r="AH5" s="2">
        <f>(Table2[[#This Row],[Current Month High]]/Table2[[#This Row],[Close Price]])-1</f>
        <v>7.1683734222433904E-2</v>
      </c>
      <c r="AI5">
        <v>7.1683734222433904</v>
      </c>
      <c r="AJ5">
        <v>245.12328767123199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0.81</v>
      </c>
      <c r="AM5" t="s">
        <v>10458</v>
      </c>
      <c r="AN5">
        <v>9.99</v>
      </c>
      <c r="AO5" t="s">
        <v>10458</v>
      </c>
      <c r="AP5">
        <v>0.25295968145267</v>
      </c>
      <c r="AQ5">
        <f>(Table2[[#This Row],[Sharpe Ratio]]-AVERAGE(Table2[Sharpe Ratio]))/_xlfn.STDEV.P(Table2[Sharpe Ratio])</f>
        <v>2.2642223421659913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10.147275981285841</v>
      </c>
      <c r="AS5">
        <f>_xlfn.RANK.AVG(Table2[[#This Row],[1Y Return vs Nifty Z-Score]],Table2[1Y Return vs Nifty Z-Score])</f>
        <v>23</v>
      </c>
      <c r="AT5">
        <f>_xlfn.RANK.AVG(Table2[[#This Row],[6M Return vs Nifty Z-Score]],Table2[6M Return vs Nifty Z-Score])</f>
        <v>4</v>
      </c>
      <c r="AU5">
        <f>_xlfn.RANK.AVG(Table2[[#This Row],[Sharpe Ratio Z-Score]],Table2[Sharpe Ratio Z-Score])</f>
        <v>8</v>
      </c>
      <c r="AV5">
        <f>(Table2[[#This Row],[Rank 1Y]]+Table2[[#This Row],[Rank 6M]]+Table2[[#This Row],[Rank Sharpe]])/3</f>
        <v>11.666666666666666</v>
      </c>
    </row>
    <row r="6" spans="1:48" x14ac:dyDescent="0.3">
      <c r="A6" t="s">
        <v>246</v>
      </c>
      <c r="B6" t="s">
        <v>247</v>
      </c>
      <c r="C6" t="s">
        <v>10412</v>
      </c>
      <c r="D6" t="s">
        <v>248</v>
      </c>
      <c r="E6">
        <v>111672.56903906399</v>
      </c>
      <c r="F6">
        <v>81.84</v>
      </c>
      <c r="G6">
        <v>181.45395008861999</v>
      </c>
      <c r="H6">
        <f>(Table2[[#This Row],[1Y Return vs Nifty]]-AVERAGE(Table2[1Y Return vs Nifty]))/_xlfn.STDEV.P(Table2[1Y Return vs Nifty])</f>
        <v>2.6501397056863651</v>
      </c>
      <c r="I6">
        <v>-0.42816211095742501</v>
      </c>
      <c r="J6">
        <f>(Table2[[#This Row],[1M Return vs Nifty]]-AVERAGE(Table2[1M Return vs Nifty]))/_xlfn.STDEV.P(Table2[1M Return vs Nifty])</f>
        <v>0.25152088363601155</v>
      </c>
      <c r="K6">
        <v>101.45458057435</v>
      </c>
      <c r="L6">
        <f>(Table2[[#This Row],[6M Return vs Nifty]]-AVERAGE(Table2[6M Return vs Nifty]))/_xlfn.STDEV.P(Table2[6M Return vs Nifty])</f>
        <v>2.701842373418069</v>
      </c>
      <c r="M6">
        <v>-2.9795906589785099</v>
      </c>
      <c r="N6">
        <f>(Table2[[#This Row],[1W Return vs Nifty]]-AVERAGE(Table2[1W Return vs Nifty]))/_xlfn.STDEV.P(Table2[1W Return vs Nifty])</f>
        <v>1.3172979542763112E-2</v>
      </c>
      <c r="O6">
        <v>80.3</v>
      </c>
      <c r="P6">
        <v>73.980952683742402</v>
      </c>
      <c r="Q6">
        <v>54.195537073698198</v>
      </c>
      <c r="R6">
        <v>52.908773260939697</v>
      </c>
      <c r="S6" s="2">
        <f>(Table2[[#This Row],[Close Price]]-Table2[[#This Row],[20D EMA]])/Table2[[#This Row],[20D EMA]]</f>
        <v>1.9178082191780899E-2</v>
      </c>
      <c r="T6" s="2">
        <f>(Table2[[#This Row],[Close Price]]-Table2[[#This Row],[50D EMA]])/Table2[[#This Row],[50D EMA]]</f>
        <v>0.10623068548270612</v>
      </c>
      <c r="U6" s="2">
        <f>(Table2[[#This Row],[Close Price]]-Table2[[#This Row],[200D EMA]])/Table2[[#This Row],[200D EMA]]</f>
        <v>0.51008744296987552</v>
      </c>
      <c r="V6">
        <v>0.77795802281579096</v>
      </c>
      <c r="W6">
        <v>81.5</v>
      </c>
      <c r="X6">
        <v>83.36</v>
      </c>
      <c r="Y6">
        <v>81.5</v>
      </c>
      <c r="Z6">
        <v>84.99</v>
      </c>
      <c r="AA6">
        <v>72.5</v>
      </c>
      <c r="AB6">
        <v>86.04</v>
      </c>
      <c r="AC6" s="2">
        <f>(Table2[[#This Row],[Close Price]]/Table2[[#This Row],[Day Low]])-1</f>
        <v>4.171779141104226E-3</v>
      </c>
      <c r="AD6" s="2">
        <f>(Table2[[#This Row],[Day High]]/Table2[[#This Row],[Close Price]])-1</f>
        <v>1.8572825024437911E-2</v>
      </c>
      <c r="AE6" s="2">
        <f>(Table2[[#This Row],[Close Price]]/Table2[[#This Row],[Current Week Low]])-1</f>
        <v>4.171779141104226E-3</v>
      </c>
      <c r="AF6" s="2">
        <f>(Table2[[#This Row],[Current Week High]]/Table2[[#This Row],[Close Price]])-1</f>
        <v>3.8489736070381086E-2</v>
      </c>
      <c r="AG6" s="2">
        <f>(Table2[[#This Row],[Close Price]]/Table2[[#This Row],[Current Month Low]])-1</f>
        <v>0.1288275862068966</v>
      </c>
      <c r="AH6" s="2">
        <f>(Table2[[#This Row],[Current Month High]]/Table2[[#This Row],[Close Price]])-1</f>
        <v>5.1319648093841597E-2</v>
      </c>
      <c r="AI6">
        <v>5.1319648093841597</v>
      </c>
      <c r="AJ6">
        <v>228.01603206412801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0.42</v>
      </c>
      <c r="AM6" t="s">
        <v>10458</v>
      </c>
      <c r="AN6">
        <v>4.8600000000000003</v>
      </c>
      <c r="AO6" t="s">
        <v>10458</v>
      </c>
      <c r="AP6">
        <v>0.22202565817377701</v>
      </c>
      <c r="AQ6">
        <f>(Table2[[#This Row],[Sharpe Ratio]]-AVERAGE(Table2[Sharpe Ratio]))/_xlfn.STDEV.P(Table2[Sharpe Ratio])</f>
        <v>1.9054424668171288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7.5221184091003375</v>
      </c>
      <c r="AS6">
        <f>_xlfn.RANK.AVG(Table2[[#This Row],[1Y Return vs Nifty Z-Score]],Table2[1Y Return vs Nifty Z-Score])</f>
        <v>20</v>
      </c>
      <c r="AT6">
        <f>_xlfn.RANK.AVG(Table2[[#This Row],[6M Return vs Nifty Z-Score]],Table2[6M Return vs Nifty Z-Score])</f>
        <v>10</v>
      </c>
      <c r="AU6">
        <f>_xlfn.RANK.AVG(Table2[[#This Row],[Sharpe Ratio Z-Score]],Table2[Sharpe Ratio Z-Score])</f>
        <v>18</v>
      </c>
      <c r="AV6">
        <f>(Table2[[#This Row],[Rank 1Y]]+Table2[[#This Row],[Rank 6M]]+Table2[[#This Row],[Rank Sharpe]])/3</f>
        <v>16</v>
      </c>
    </row>
    <row r="7" spans="1:48" x14ac:dyDescent="0.3">
      <c r="A7" t="s">
        <v>624</v>
      </c>
      <c r="B7" t="s">
        <v>625</v>
      </c>
      <c r="C7" t="s">
        <v>10412</v>
      </c>
      <c r="D7" t="s">
        <v>161</v>
      </c>
      <c r="E7">
        <v>31972.939869631999</v>
      </c>
      <c r="F7">
        <v>245.23</v>
      </c>
      <c r="G7">
        <v>365.24634574886801</v>
      </c>
      <c r="H7">
        <f>(Table2[[#This Row],[1Y Return vs Nifty]]-AVERAGE(Table2[1Y Return vs Nifty]))/_xlfn.STDEV.P(Table2[1Y Return vs Nifty])</f>
        <v>5.7004941123075881</v>
      </c>
      <c r="I7">
        <v>6.9860511992279903</v>
      </c>
      <c r="J7">
        <f>(Table2[[#This Row],[1M Return vs Nifty]]-AVERAGE(Table2[1M Return vs Nifty]))/_xlfn.STDEV.P(Table2[1M Return vs Nifty])</f>
        <v>0.95467786035989133</v>
      </c>
      <c r="K7">
        <v>75.133948638422495</v>
      </c>
      <c r="L7">
        <f>(Table2[[#This Row],[6M Return vs Nifty]]-AVERAGE(Table2[6M Return vs Nifty]))/_xlfn.STDEV.P(Table2[6M Return vs Nifty])</f>
        <v>1.9163859553422218</v>
      </c>
      <c r="M7">
        <v>-4.6200433887776802</v>
      </c>
      <c r="N7">
        <f>(Table2[[#This Row],[1W Return vs Nifty]]-AVERAGE(Table2[1W Return vs Nifty]))/_xlfn.STDEV.P(Table2[1W Return vs Nifty])</f>
        <v>-0.31466837464022124</v>
      </c>
      <c r="O7">
        <v>238.59</v>
      </c>
      <c r="P7">
        <v>215.07402438560999</v>
      </c>
      <c r="Q7">
        <v>156.721155013887</v>
      </c>
      <c r="R7">
        <v>53.142515939440003</v>
      </c>
      <c r="S7" s="2">
        <f>(Table2[[#This Row],[Close Price]]-Table2[[#This Row],[20D EMA]])/Table2[[#This Row],[20D EMA]]</f>
        <v>2.7830168909007025E-2</v>
      </c>
      <c r="T7" s="2">
        <f>(Table2[[#This Row],[Close Price]]-Table2[[#This Row],[50D EMA]])/Table2[[#This Row],[50D EMA]]</f>
        <v>0.14021207675141106</v>
      </c>
      <c r="U7" s="2">
        <f>(Table2[[#This Row],[Close Price]]-Table2[[#This Row],[200D EMA]])/Table2[[#This Row],[200D EMA]]</f>
        <v>0.56475365421005386</v>
      </c>
      <c r="V7">
        <v>0.79881762317565597</v>
      </c>
      <c r="W7">
        <v>241.7</v>
      </c>
      <c r="X7">
        <v>247.9</v>
      </c>
      <c r="Y7">
        <v>241.7</v>
      </c>
      <c r="Z7">
        <v>261.89999999999998</v>
      </c>
      <c r="AA7">
        <v>214.75</v>
      </c>
      <c r="AB7">
        <v>261.89999999999998</v>
      </c>
      <c r="AC7" s="2">
        <f>(Table2[[#This Row],[Close Price]]/Table2[[#This Row],[Day Low]])-1</f>
        <v>1.4604882085229587E-2</v>
      </c>
      <c r="AD7" s="2">
        <f>(Table2[[#This Row],[Day High]]/Table2[[#This Row],[Close Price]])-1</f>
        <v>1.0887738041838402E-2</v>
      </c>
      <c r="AE7" s="2">
        <f>(Table2[[#This Row],[Close Price]]/Table2[[#This Row],[Current Week Low]])-1</f>
        <v>1.4604882085229587E-2</v>
      </c>
      <c r="AF7" s="2">
        <f>(Table2[[#This Row],[Current Week High]]/Table2[[#This Row],[Close Price]])-1</f>
        <v>6.7977001182563335E-2</v>
      </c>
      <c r="AG7" s="2">
        <f>(Table2[[#This Row],[Close Price]]/Table2[[#This Row],[Current Month Low]])-1</f>
        <v>0.14193247962747368</v>
      </c>
      <c r="AH7" s="2">
        <f>(Table2[[#This Row],[Current Month High]]/Table2[[#This Row],[Close Price]])-1</f>
        <v>6.7977001182563335E-2</v>
      </c>
      <c r="AI7">
        <v>6.7977001182563299</v>
      </c>
      <c r="AJ7">
        <v>419.00529100529099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0.48</v>
      </c>
      <c r="AM7" t="s">
        <v>10458</v>
      </c>
      <c r="AN7">
        <v>1.54</v>
      </c>
      <c r="AO7" t="s">
        <v>10458</v>
      </c>
      <c r="AP7">
        <v>0.20640185703078401</v>
      </c>
      <c r="AQ7">
        <f>(Table2[[#This Row],[Sharpe Ratio]]-AVERAGE(Table2[Sharpe Ratio]))/_xlfn.STDEV.P(Table2[Sharpe Ratio])</f>
        <v>1.7242340486291459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9.9811236019986254</v>
      </c>
      <c r="AS7">
        <f>_xlfn.RANK.AVG(Table2[[#This Row],[1Y Return vs Nifty Z-Score]],Table2[1Y Return vs Nifty Z-Score])</f>
        <v>1</v>
      </c>
      <c r="AT7">
        <f>_xlfn.RANK.AVG(Table2[[#This Row],[6M Return vs Nifty Z-Score]],Table2[6M Return vs Nifty Z-Score])</f>
        <v>32</v>
      </c>
      <c r="AU7">
        <f>_xlfn.RANK.AVG(Table2[[#This Row],[Sharpe Ratio Z-Score]],Table2[Sharpe Ratio Z-Score])</f>
        <v>28</v>
      </c>
      <c r="AV7">
        <f>(Table2[[#This Row],[Rank 1Y]]+Table2[[#This Row],[Rank 6M]]+Table2[[#This Row],[Rank Sharpe]])/3</f>
        <v>20.333333333333332</v>
      </c>
    </row>
    <row r="8" spans="1:48" x14ac:dyDescent="0.3">
      <c r="A8" t="s">
        <v>255</v>
      </c>
      <c r="B8" t="s">
        <v>256</v>
      </c>
      <c r="C8" t="s">
        <v>10404</v>
      </c>
      <c r="D8" t="s">
        <v>143</v>
      </c>
      <c r="E8">
        <v>108806.7739185</v>
      </c>
      <c r="F8">
        <v>521.85</v>
      </c>
      <c r="G8">
        <v>179.73210984128499</v>
      </c>
      <c r="H8">
        <f>(Table2[[#This Row],[1Y Return vs Nifty]]-AVERAGE(Table2[1Y Return vs Nifty]))/_xlfn.STDEV.P(Table2[1Y Return vs Nifty])</f>
        <v>2.6215627726359618</v>
      </c>
      <c r="I8">
        <v>-13.845432916749299</v>
      </c>
      <c r="J8">
        <f>(Table2[[#This Row],[1M Return vs Nifty]]-AVERAGE(Table2[1M Return vs Nifty]))/_xlfn.STDEV.P(Table2[1M Return vs Nifty])</f>
        <v>-1.0209603872663831</v>
      </c>
      <c r="K8">
        <v>81.226341972180407</v>
      </c>
      <c r="L8">
        <f>(Table2[[#This Row],[6M Return vs Nifty]]-AVERAGE(Table2[6M Return vs Nifty]))/_xlfn.STDEV.P(Table2[6M Return vs Nifty])</f>
        <v>2.0981942590748819</v>
      </c>
      <c r="M8">
        <v>-4.6186694065353704</v>
      </c>
      <c r="N8">
        <f>(Table2[[#This Row],[1W Return vs Nifty]]-AVERAGE(Table2[1W Return vs Nifty]))/_xlfn.STDEV.P(Table2[1W Return vs Nifty])</f>
        <v>-0.31439378690553083</v>
      </c>
      <c r="O8">
        <v>545.63</v>
      </c>
      <c r="P8">
        <v>540.01447159400902</v>
      </c>
      <c r="Q8">
        <v>396.14281532889601</v>
      </c>
      <c r="R8">
        <v>35.158114599646602</v>
      </c>
      <c r="S8" s="2">
        <f>(Table2[[#This Row],[Close Price]]-Table2[[#This Row],[20D EMA]])/Table2[[#This Row],[20D EMA]]</f>
        <v>-4.3582647581694507E-2</v>
      </c>
      <c r="T8" s="2">
        <f>(Table2[[#This Row],[Close Price]]-Table2[[#This Row],[50D EMA]])/Table2[[#This Row],[50D EMA]]</f>
        <v>-3.363700891272655E-2</v>
      </c>
      <c r="U8" s="2">
        <f>(Table2[[#This Row],[Close Price]]-Table2[[#This Row],[200D EMA]])/Table2[[#This Row],[200D EMA]]</f>
        <v>0.31732794287013921</v>
      </c>
      <c r="V8">
        <v>0.24669105975119099</v>
      </c>
      <c r="W8">
        <v>517.5</v>
      </c>
      <c r="X8">
        <v>529.5</v>
      </c>
      <c r="Y8">
        <v>516</v>
      </c>
      <c r="Z8">
        <v>544.4</v>
      </c>
      <c r="AA8">
        <v>501.2</v>
      </c>
      <c r="AB8">
        <v>619.5</v>
      </c>
      <c r="AC8" s="2">
        <f>(Table2[[#This Row],[Close Price]]/Table2[[#This Row],[Day Low]])-1</f>
        <v>8.405797101449286E-3</v>
      </c>
      <c r="AD8" s="2">
        <f>(Table2[[#This Row],[Day High]]/Table2[[#This Row],[Close Price]])-1</f>
        <v>1.4659384880712834E-2</v>
      </c>
      <c r="AE8" s="2">
        <f>(Table2[[#This Row],[Close Price]]/Table2[[#This Row],[Current Week Low]])-1</f>
        <v>1.1337209302325624E-2</v>
      </c>
      <c r="AF8" s="2">
        <f>(Table2[[#This Row],[Current Week High]]/Table2[[#This Row],[Close Price]])-1</f>
        <v>4.3211650857525985E-2</v>
      </c>
      <c r="AG8" s="2">
        <f>(Table2[[#This Row],[Close Price]]/Table2[[#This Row],[Current Month Low]])-1</f>
        <v>4.1201117318435898E-2</v>
      </c>
      <c r="AH8" s="2">
        <f>(Table2[[#This Row],[Current Month High]]/Table2[[#This Row],[Close Price]])-1</f>
        <v>0.18712273641851107</v>
      </c>
      <c r="AI8">
        <v>23.9819871610616</v>
      </c>
      <c r="AJ8">
        <v>267.11220541681303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-0.08</v>
      </c>
      <c r="AM8" t="s">
        <v>10459</v>
      </c>
      <c r="AN8">
        <v>-7.7</v>
      </c>
      <c r="AO8" t="s">
        <v>10459</v>
      </c>
      <c r="AP8">
        <v>0.214884332641992</v>
      </c>
      <c r="AQ8">
        <f>(Table2[[#This Row],[Sharpe Ratio]]-AVERAGE(Table2[Sharpe Ratio]))/_xlfn.STDEV.P(Table2[Sharpe Ratio])</f>
        <v>1.8226157403671071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5.2070185979060364</v>
      </c>
      <c r="AS8">
        <f>_xlfn.RANK.AVG(Table2[[#This Row],[1Y Return vs Nifty Z-Score]],Table2[1Y Return vs Nifty Z-Score])</f>
        <v>22</v>
      </c>
      <c r="AT8">
        <f>_xlfn.RANK.AVG(Table2[[#This Row],[6M Return vs Nifty Z-Score]],Table2[6M Return vs Nifty Z-Score])</f>
        <v>25</v>
      </c>
      <c r="AU8">
        <f>_xlfn.RANK.AVG(Table2[[#This Row],[Sharpe Ratio Z-Score]],Table2[Sharpe Ratio Z-Score])</f>
        <v>22</v>
      </c>
      <c r="AV8">
        <f>(Table2[[#This Row],[Rank 1Y]]+Table2[[#This Row],[Rank 6M]]+Table2[[#This Row],[Rank Sharpe]])/3</f>
        <v>23</v>
      </c>
    </row>
    <row r="9" spans="1:48" x14ac:dyDescent="0.3">
      <c r="A9" t="s">
        <v>614</v>
      </c>
      <c r="B9" t="s">
        <v>615</v>
      </c>
      <c r="C9" t="s">
        <v>10414</v>
      </c>
      <c r="D9" t="s">
        <v>263</v>
      </c>
      <c r="E9">
        <v>32428.277354559999</v>
      </c>
      <c r="F9">
        <v>656.9</v>
      </c>
      <c r="G9">
        <v>132.313510261565</v>
      </c>
      <c r="H9">
        <f>(Table2[[#This Row],[1Y Return vs Nifty]]-AVERAGE(Table2[1Y Return vs Nifty]))/_xlfn.STDEV.P(Table2[1Y Return vs Nifty])</f>
        <v>1.8345686553647069</v>
      </c>
      <c r="I9">
        <v>19.294185477635299</v>
      </c>
      <c r="J9">
        <f>(Table2[[#This Row],[1M Return vs Nifty]]-AVERAGE(Table2[1M Return vs Nifty]))/_xlfn.STDEV.P(Table2[1M Return vs Nifty])</f>
        <v>2.1219696722136292</v>
      </c>
      <c r="K9">
        <v>93.381808654133806</v>
      </c>
      <c r="L9">
        <f>(Table2[[#This Row],[6M Return vs Nifty]]-AVERAGE(Table2[6M Return vs Nifty]))/_xlfn.STDEV.P(Table2[6M Return vs Nifty])</f>
        <v>2.4609359038533651</v>
      </c>
      <c r="M9">
        <v>-4.1385824558267297</v>
      </c>
      <c r="N9">
        <f>(Table2[[#This Row],[1W Return vs Nifty]]-AVERAGE(Table2[1W Return vs Nifty]))/_xlfn.STDEV.P(Table2[1W Return vs Nifty])</f>
        <v>-0.21844932402230657</v>
      </c>
      <c r="O9">
        <v>598.87</v>
      </c>
      <c r="P9">
        <v>531.16415412378001</v>
      </c>
      <c r="Q9">
        <v>400.715734847102</v>
      </c>
      <c r="R9">
        <v>76.889835077866394</v>
      </c>
      <c r="S9" s="2">
        <f>(Table2[[#This Row],[Close Price]]-Table2[[#This Row],[20D EMA]])/Table2[[#This Row],[20D EMA]]</f>
        <v>9.689916008482638E-2</v>
      </c>
      <c r="T9" s="2">
        <f>(Table2[[#This Row],[Close Price]]-Table2[[#This Row],[50D EMA]])/Table2[[#This Row],[50D EMA]]</f>
        <v>0.23671749100546247</v>
      </c>
      <c r="U9" s="2">
        <f>(Table2[[#This Row],[Close Price]]-Table2[[#This Row],[200D EMA]])/Table2[[#This Row],[200D EMA]]</f>
        <v>0.63931670976346422</v>
      </c>
      <c r="V9">
        <v>1.78051873400848</v>
      </c>
      <c r="W9">
        <v>652</v>
      </c>
      <c r="X9">
        <v>681.25</v>
      </c>
      <c r="Y9">
        <v>636.20000000000005</v>
      </c>
      <c r="Z9">
        <v>681.25</v>
      </c>
      <c r="AA9">
        <v>511.2</v>
      </c>
      <c r="AB9">
        <v>688.7</v>
      </c>
      <c r="AC9" s="2">
        <f>(Table2[[#This Row],[Close Price]]/Table2[[#This Row],[Day Low]])-1</f>
        <v>7.5153374233127845E-3</v>
      </c>
      <c r="AD9" s="2">
        <f>(Table2[[#This Row],[Day High]]/Table2[[#This Row],[Close Price]])-1</f>
        <v>3.7068046886892914E-2</v>
      </c>
      <c r="AE9" s="2">
        <f>(Table2[[#This Row],[Close Price]]/Table2[[#This Row],[Current Week Low]])-1</f>
        <v>3.2536938069789301E-2</v>
      </c>
      <c r="AF9" s="2">
        <f>(Table2[[#This Row],[Current Week High]]/Table2[[#This Row],[Close Price]])-1</f>
        <v>3.7068046886892914E-2</v>
      </c>
      <c r="AG9" s="2">
        <f>(Table2[[#This Row],[Close Price]]/Table2[[#This Row],[Current Month Low]])-1</f>
        <v>0.28501564945226909</v>
      </c>
      <c r="AH9" s="2">
        <f>(Table2[[#This Row],[Current Month High]]/Table2[[#This Row],[Close Price]])-1</f>
        <v>4.8409194702390135E-2</v>
      </c>
      <c r="AI9">
        <v>4.8409194702390099</v>
      </c>
      <c r="AJ9">
        <v>193.25892857142799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0.49</v>
      </c>
      <c r="AM9" t="s">
        <v>10458</v>
      </c>
      <c r="AN9">
        <v>16.71</v>
      </c>
      <c r="AO9" t="s">
        <v>10458</v>
      </c>
      <c r="AP9">
        <v>0.24197127036350499</v>
      </c>
      <c r="AQ9">
        <f>(Table2[[#This Row],[Sharpe Ratio]]-AVERAGE(Table2[Sharpe Ratio]))/_xlfn.STDEV.P(Table2[Sharpe Ratio])</f>
        <v>2.1367762377485717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8.3358011451579657</v>
      </c>
      <c r="AS9">
        <f>_xlfn.RANK.AVG(Table2[[#This Row],[1Y Return vs Nifty Z-Score]],Table2[1Y Return vs Nifty Z-Score])</f>
        <v>45</v>
      </c>
      <c r="AT9">
        <f>_xlfn.RANK.AVG(Table2[[#This Row],[6M Return vs Nifty Z-Score]],Table2[6M Return vs Nifty Z-Score])</f>
        <v>18</v>
      </c>
      <c r="AU9">
        <f>_xlfn.RANK.AVG(Table2[[#This Row],[Sharpe Ratio Z-Score]],Table2[Sharpe Ratio Z-Score])</f>
        <v>11</v>
      </c>
      <c r="AV9">
        <f>(Table2[[#This Row],[Rank 1Y]]+Table2[[#This Row],[Rank 6M]]+Table2[[#This Row],[Rank Sharpe]])/3</f>
        <v>24.666666666666668</v>
      </c>
    </row>
    <row r="10" spans="1:48" x14ac:dyDescent="0.3">
      <c r="A10" t="s">
        <v>922</v>
      </c>
      <c r="B10" t="s">
        <v>923</v>
      </c>
      <c r="C10" t="s">
        <v>10406</v>
      </c>
      <c r="D10" t="s">
        <v>125</v>
      </c>
      <c r="E10">
        <v>17063.109525610002</v>
      </c>
      <c r="F10">
        <v>1175.95</v>
      </c>
      <c r="G10">
        <v>134.49387440934601</v>
      </c>
      <c r="H10">
        <f>(Table2[[#This Row],[1Y Return vs Nifty]]-AVERAGE(Table2[1Y Return vs Nifty]))/_xlfn.STDEV.P(Table2[1Y Return vs Nifty])</f>
        <v>1.8707555898803074</v>
      </c>
      <c r="I10">
        <v>17.934258523455799</v>
      </c>
      <c r="J10">
        <f>(Table2[[#This Row],[1M Return vs Nifty]]-AVERAGE(Table2[1M Return vs Nifty]))/_xlfn.STDEV.P(Table2[1M Return vs Nifty])</f>
        <v>1.992995486327648</v>
      </c>
      <c r="K10">
        <v>118.908147365057</v>
      </c>
      <c r="L10">
        <f>(Table2[[#This Row],[6M Return vs Nifty]]-AVERAGE(Table2[6M Return vs Nifty]))/_xlfn.STDEV.P(Table2[6M Return vs Nifty])</f>
        <v>3.2226891406023914</v>
      </c>
      <c r="M10">
        <v>-15.0542995075549</v>
      </c>
      <c r="N10">
        <f>(Table2[[#This Row],[1W Return vs Nifty]]-AVERAGE(Table2[1W Return vs Nifty]))/_xlfn.STDEV.P(Table2[1W Return vs Nifty])</f>
        <v>-2.3999345903213016</v>
      </c>
      <c r="O10">
        <v>1110.79</v>
      </c>
      <c r="P10">
        <v>987.62284420808601</v>
      </c>
      <c r="Q10">
        <v>702.49392098017904</v>
      </c>
      <c r="R10">
        <v>55.420949552752802</v>
      </c>
      <c r="S10" s="2">
        <f>(Table2[[#This Row],[Close Price]]-Table2[[#This Row],[20D EMA]])/Table2[[#This Row],[20D EMA]]</f>
        <v>5.8660953015421534E-2</v>
      </c>
      <c r="T10" s="2">
        <f>(Table2[[#This Row],[Close Price]]-Table2[[#This Row],[50D EMA]])/Table2[[#This Row],[50D EMA]]</f>
        <v>0.19068732248991466</v>
      </c>
      <c r="U10" s="2">
        <f>(Table2[[#This Row],[Close Price]]-Table2[[#This Row],[200D EMA]])/Table2[[#This Row],[200D EMA]]</f>
        <v>0.67396466343682371</v>
      </c>
      <c r="V10">
        <v>2.2663728129342902</v>
      </c>
      <c r="W10">
        <v>1145.3</v>
      </c>
      <c r="X10">
        <v>1193</v>
      </c>
      <c r="Y10">
        <v>1145.3</v>
      </c>
      <c r="Z10">
        <v>1279.8</v>
      </c>
      <c r="AA10">
        <v>930</v>
      </c>
      <c r="AB10">
        <v>1347.8</v>
      </c>
      <c r="AC10" s="2">
        <f>(Table2[[#This Row],[Close Price]]/Table2[[#This Row],[Day Low]])-1</f>
        <v>2.6761547192875268E-2</v>
      </c>
      <c r="AD10" s="2">
        <f>(Table2[[#This Row],[Day High]]/Table2[[#This Row],[Close Price]])-1</f>
        <v>1.4498915770228216E-2</v>
      </c>
      <c r="AE10" s="2">
        <f>(Table2[[#This Row],[Close Price]]/Table2[[#This Row],[Current Week Low]])-1</f>
        <v>2.6761547192875268E-2</v>
      </c>
      <c r="AF10" s="2">
        <f>(Table2[[#This Row],[Current Week High]]/Table2[[#This Row],[Close Price]])-1</f>
        <v>8.8311577873208869E-2</v>
      </c>
      <c r="AG10" s="2">
        <f>(Table2[[#This Row],[Close Price]]/Table2[[#This Row],[Current Month Low]])-1</f>
        <v>0.2644623655913978</v>
      </c>
      <c r="AH10" s="2">
        <f>(Table2[[#This Row],[Current Month High]]/Table2[[#This Row],[Close Price]])-1</f>
        <v>0.14613716569582036</v>
      </c>
      <c r="AI10">
        <v>14.613716569581999</v>
      </c>
      <c r="AJ10">
        <v>214.34108527131701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0.52</v>
      </c>
      <c r="AM10" t="s">
        <v>10458</v>
      </c>
      <c r="AN10">
        <v>17.79</v>
      </c>
      <c r="AO10" t="s">
        <v>10458</v>
      </c>
      <c r="AP10">
        <v>0.20532729336490499</v>
      </c>
      <c r="AQ10">
        <f>(Table2[[#This Row],[Sharpe Ratio]]-AVERAGE(Table2[Sharpe Ratio]))/_xlfn.STDEV.P(Table2[Sharpe Ratio])</f>
        <v>1.7117710135230222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6.3982766400120674</v>
      </c>
      <c r="AS10">
        <f>_xlfn.RANK.AVG(Table2[[#This Row],[1Y Return vs Nifty Z-Score]],Table2[1Y Return vs Nifty Z-Score])</f>
        <v>41</v>
      </c>
      <c r="AT10">
        <f>_xlfn.RANK.AVG(Table2[[#This Row],[6M Return vs Nifty Z-Score]],Table2[6M Return vs Nifty Z-Score])</f>
        <v>6</v>
      </c>
      <c r="AU10">
        <f>_xlfn.RANK.AVG(Table2[[#This Row],[Sharpe Ratio Z-Score]],Table2[Sharpe Ratio Z-Score])</f>
        <v>29</v>
      </c>
      <c r="AV10">
        <f>(Table2[[#This Row],[Rank 1Y]]+Table2[[#This Row],[Rank 6M]]+Table2[[#This Row],[Rank Sharpe]])/3</f>
        <v>25.333333333333332</v>
      </c>
    </row>
    <row r="11" spans="1:48" x14ac:dyDescent="0.3">
      <c r="A11" t="s">
        <v>344</v>
      </c>
      <c r="B11" t="s">
        <v>345</v>
      </c>
      <c r="C11" t="s">
        <v>10410</v>
      </c>
      <c r="D11" t="s">
        <v>89</v>
      </c>
      <c r="E11">
        <v>73908.418152629994</v>
      </c>
      <c r="F11">
        <v>716.7</v>
      </c>
      <c r="G11">
        <v>197.64754545654</v>
      </c>
      <c r="H11">
        <f>(Table2[[#This Row],[1Y Return vs Nifty]]-AVERAGE(Table2[1Y Return vs Nifty]))/_xlfn.STDEV.P(Table2[1Y Return vs Nifty])</f>
        <v>2.9189005802161683</v>
      </c>
      <c r="I11">
        <v>23.710502942717699</v>
      </c>
      <c r="J11">
        <f>(Table2[[#This Row],[1M Return vs Nifty]]-AVERAGE(Table2[1M Return vs Nifty]))/_xlfn.STDEV.P(Table2[1M Return vs Nifty])</f>
        <v>2.5408090429037276</v>
      </c>
      <c r="K11">
        <v>59.656649157049301</v>
      </c>
      <c r="L11">
        <f>(Table2[[#This Row],[6M Return vs Nifty]]-AVERAGE(Table2[6M Return vs Nifty]))/_xlfn.STDEV.P(Table2[6M Return vs Nifty])</f>
        <v>1.454514665864074</v>
      </c>
      <c r="M11">
        <v>5.2585742233710597</v>
      </c>
      <c r="N11">
        <f>(Table2[[#This Row],[1W Return vs Nifty]]-AVERAGE(Table2[1W Return vs Nifty]))/_xlfn.STDEV.P(Table2[1W Return vs Nifty])</f>
        <v>1.6595545435777301</v>
      </c>
      <c r="O11">
        <v>692.43</v>
      </c>
      <c r="P11">
        <v>624.04861394245404</v>
      </c>
      <c r="Q11">
        <v>468.09975348393903</v>
      </c>
      <c r="R11">
        <v>52.317027299557203</v>
      </c>
      <c r="S11" s="2">
        <f>(Table2[[#This Row],[Close Price]]-Table2[[#This Row],[20D EMA]])/Table2[[#This Row],[20D EMA]]</f>
        <v>3.5050474416186611E-2</v>
      </c>
      <c r="T11" s="2">
        <f>(Table2[[#This Row],[Close Price]]-Table2[[#This Row],[50D EMA]])/Table2[[#This Row],[50D EMA]]</f>
        <v>0.14846821864119988</v>
      </c>
      <c r="U11" s="2">
        <f>(Table2[[#This Row],[Close Price]]-Table2[[#This Row],[200D EMA]])/Table2[[#This Row],[200D EMA]]</f>
        <v>0.5310839082178469</v>
      </c>
      <c r="V11">
        <v>2.0955535430451602</v>
      </c>
      <c r="W11">
        <v>711</v>
      </c>
      <c r="X11">
        <v>763.4</v>
      </c>
      <c r="Y11">
        <v>711</v>
      </c>
      <c r="Z11">
        <v>786.25</v>
      </c>
      <c r="AA11">
        <v>616</v>
      </c>
      <c r="AB11">
        <v>786.25</v>
      </c>
      <c r="AC11" s="2">
        <f>(Table2[[#This Row],[Close Price]]/Table2[[#This Row],[Day Low]])-1</f>
        <v>8.0168776371307704E-3</v>
      </c>
      <c r="AD11" s="2">
        <f>(Table2[[#This Row],[Day High]]/Table2[[#This Row],[Close Price]])-1</f>
        <v>6.5159760011162193E-2</v>
      </c>
      <c r="AE11" s="2">
        <f>(Table2[[#This Row],[Close Price]]/Table2[[#This Row],[Current Week Low]])-1</f>
        <v>8.0168776371307704E-3</v>
      </c>
      <c r="AF11" s="2">
        <f>(Table2[[#This Row],[Current Week High]]/Table2[[#This Row],[Close Price]])-1</f>
        <v>9.7041998046602407E-2</v>
      </c>
      <c r="AG11" s="2">
        <f>(Table2[[#This Row],[Close Price]]/Table2[[#This Row],[Current Month Low]])-1</f>
        <v>0.16347402597402594</v>
      </c>
      <c r="AH11" s="2">
        <f>(Table2[[#This Row],[Current Month High]]/Table2[[#This Row],[Close Price]])-1</f>
        <v>9.7041998046602407E-2</v>
      </c>
      <c r="AI11">
        <v>9.7041998046602398</v>
      </c>
      <c r="AJ11">
        <v>248.67428849428299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0.26</v>
      </c>
      <c r="AM11" t="s">
        <v>10458</v>
      </c>
      <c r="AN11">
        <v>11.95</v>
      </c>
      <c r="AO11" t="s">
        <v>10458</v>
      </c>
      <c r="AP11">
        <v>0.24142479483441101</v>
      </c>
      <c r="AQ11">
        <f>(Table2[[#This Row],[Sharpe Ratio]]-AVERAGE(Table2[Sharpe Ratio]))/_xlfn.STDEV.P(Table2[Sharpe Ratio])</f>
        <v>2.1304380896052839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10.704216922166985</v>
      </c>
      <c r="AS11">
        <f>_xlfn.RANK.AVG(Table2[[#This Row],[1Y Return vs Nifty Z-Score]],Table2[1Y Return vs Nifty Z-Score])</f>
        <v>11</v>
      </c>
      <c r="AT11">
        <f>_xlfn.RANK.AVG(Table2[[#This Row],[6M Return vs Nifty Z-Score]],Table2[6M Return vs Nifty Z-Score])</f>
        <v>57</v>
      </c>
      <c r="AU11">
        <f>_xlfn.RANK.AVG(Table2[[#This Row],[Sharpe Ratio Z-Score]],Table2[Sharpe Ratio Z-Score])</f>
        <v>12</v>
      </c>
      <c r="AV11">
        <f>(Table2[[#This Row],[Rank 1Y]]+Table2[[#This Row],[Rank 6M]]+Table2[[#This Row],[Rank Sharpe]])/3</f>
        <v>26.666666666666668</v>
      </c>
    </row>
    <row r="12" spans="1:48" x14ac:dyDescent="0.3">
      <c r="A12" t="s">
        <v>865</v>
      </c>
      <c r="B12" t="s">
        <v>866</v>
      </c>
      <c r="C12" t="s">
        <v>10404</v>
      </c>
      <c r="D12" t="s">
        <v>46</v>
      </c>
      <c r="E12">
        <v>18657.940656819999</v>
      </c>
      <c r="F12">
        <v>1604.3</v>
      </c>
      <c r="G12">
        <v>181.53115244665801</v>
      </c>
      <c r="H12">
        <f>(Table2[[#This Row],[1Y Return vs Nifty]]-AVERAGE(Table2[1Y Return vs Nifty]))/_xlfn.STDEV.P(Table2[1Y Return vs Nifty])</f>
        <v>2.6514210130668845</v>
      </c>
      <c r="I12">
        <v>-10.5079917173941</v>
      </c>
      <c r="J12">
        <f>(Table2[[#This Row],[1M Return vs Nifty]]-AVERAGE(Table2[1M Return vs Nifty]))/_xlfn.STDEV.P(Table2[1M Return vs Nifty])</f>
        <v>-0.70444062103461913</v>
      </c>
      <c r="K12">
        <v>98.438044888989694</v>
      </c>
      <c r="L12">
        <f>(Table2[[#This Row],[6M Return vs Nifty]]-AVERAGE(Table2[6M Return vs Nifty]))/_xlfn.STDEV.P(Table2[6M Return vs Nifty])</f>
        <v>2.6118233601896321</v>
      </c>
      <c r="M12">
        <v>-2.28360726082881</v>
      </c>
      <c r="N12">
        <f>(Table2[[#This Row],[1W Return vs Nifty]]-AVERAGE(Table2[1W Return vs Nifty]))/_xlfn.STDEV.P(Table2[1W Return vs Nifty])</f>
        <v>0.15226393632163132</v>
      </c>
      <c r="O12">
        <v>1593.29</v>
      </c>
      <c r="P12">
        <v>1575.2825888923701</v>
      </c>
      <c r="Q12">
        <v>1212.07762688757</v>
      </c>
      <c r="R12">
        <v>56.616428474408202</v>
      </c>
      <c r="S12" s="2">
        <f>(Table2[[#This Row],[Close Price]]-Table2[[#This Row],[20D EMA]])/Table2[[#This Row],[20D EMA]]</f>
        <v>6.9102297761236128E-3</v>
      </c>
      <c r="T12" s="2">
        <f>(Table2[[#This Row],[Close Price]]-Table2[[#This Row],[50D EMA]])/Table2[[#This Row],[50D EMA]]</f>
        <v>1.8420448059438599E-2</v>
      </c>
      <c r="U12" s="2">
        <f>(Table2[[#This Row],[Close Price]]-Table2[[#This Row],[200D EMA]])/Table2[[#This Row],[200D EMA]]</f>
        <v>0.3235950935911564</v>
      </c>
      <c r="V12">
        <v>1.45003114407551</v>
      </c>
      <c r="W12">
        <v>1576</v>
      </c>
      <c r="X12">
        <v>1629</v>
      </c>
      <c r="Y12">
        <v>1519.95</v>
      </c>
      <c r="Z12">
        <v>1629</v>
      </c>
      <c r="AA12">
        <v>1453.2</v>
      </c>
      <c r="AB12">
        <v>1700</v>
      </c>
      <c r="AC12" s="2">
        <f>(Table2[[#This Row],[Close Price]]/Table2[[#This Row],[Day Low]])-1</f>
        <v>1.7956852791878086E-2</v>
      </c>
      <c r="AD12" s="2">
        <f>(Table2[[#This Row],[Day High]]/Table2[[#This Row],[Close Price]])-1</f>
        <v>1.5396122919653532E-2</v>
      </c>
      <c r="AE12" s="2">
        <f>(Table2[[#This Row],[Close Price]]/Table2[[#This Row],[Current Week Low]])-1</f>
        <v>5.5495246554162936E-2</v>
      </c>
      <c r="AF12" s="2">
        <f>(Table2[[#This Row],[Current Week High]]/Table2[[#This Row],[Close Price]])-1</f>
        <v>1.5396122919653532E-2</v>
      </c>
      <c r="AG12" s="2">
        <f>(Table2[[#This Row],[Close Price]]/Table2[[#This Row],[Current Month Low]])-1</f>
        <v>0.10397742912193775</v>
      </c>
      <c r="AH12" s="2">
        <f>(Table2[[#This Row],[Current Month High]]/Table2[[#This Row],[Close Price]])-1</f>
        <v>5.9652184753475002E-2</v>
      </c>
      <c r="AI12">
        <v>11.9927694321511</v>
      </c>
      <c r="AJ12">
        <v>234.229166666666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-0.01</v>
      </c>
      <c r="AM12" t="s">
        <v>10459</v>
      </c>
      <c r="AN12">
        <v>-2.13</v>
      </c>
      <c r="AO12" t="s">
        <v>10459</v>
      </c>
      <c r="AP12">
        <v>0.18400022304081501</v>
      </c>
      <c r="AQ12">
        <f>(Table2[[#This Row],[Sharpe Ratio]]-AVERAGE(Table2[Sharpe Ratio]))/_xlfn.STDEV.P(Table2[Sharpe Ratio])</f>
        <v>1.4644147752656349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6.1754824638091641</v>
      </c>
      <c r="AS12">
        <f>_xlfn.RANK.AVG(Table2[[#This Row],[1Y Return vs Nifty Z-Score]],Table2[1Y Return vs Nifty Z-Score])</f>
        <v>19</v>
      </c>
      <c r="AT12">
        <f>_xlfn.RANK.AVG(Table2[[#This Row],[6M Return vs Nifty Z-Score]],Table2[6M Return vs Nifty Z-Score])</f>
        <v>13</v>
      </c>
      <c r="AU12">
        <f>_xlfn.RANK.AVG(Table2[[#This Row],[Sharpe Ratio Z-Score]],Table2[Sharpe Ratio Z-Score])</f>
        <v>52</v>
      </c>
      <c r="AV12">
        <f>(Table2[[#This Row],[Rank 1Y]]+Table2[[#This Row],[Rank 6M]]+Table2[[#This Row],[Rank Sharpe]])/3</f>
        <v>28</v>
      </c>
    </row>
    <row r="13" spans="1:48" x14ac:dyDescent="0.3">
      <c r="A13" t="s">
        <v>569</v>
      </c>
      <c r="B13" t="s">
        <v>570</v>
      </c>
      <c r="C13" t="s">
        <v>10403</v>
      </c>
      <c r="D13" t="s">
        <v>40</v>
      </c>
      <c r="E13">
        <v>36956.8542419</v>
      </c>
      <c r="F13">
        <v>7136.95</v>
      </c>
      <c r="G13">
        <v>203.57961889219001</v>
      </c>
      <c r="H13">
        <f>(Table2[[#This Row],[1Y Return vs Nifty]]-AVERAGE(Table2[1Y Return vs Nifty]))/_xlfn.STDEV.P(Table2[1Y Return vs Nifty])</f>
        <v>3.017353654293756</v>
      </c>
      <c r="I13">
        <v>24.5923828150422</v>
      </c>
      <c r="J13">
        <f>(Table2[[#This Row],[1M Return vs Nifty]]-AVERAGE(Table2[1M Return vs Nifty]))/_xlfn.STDEV.P(Table2[1M Return vs Nifty])</f>
        <v>2.6244456957641815</v>
      </c>
      <c r="K13">
        <v>113.813574821129</v>
      </c>
      <c r="L13">
        <f>(Table2[[#This Row],[6M Return vs Nifty]]-AVERAGE(Table2[6M Return vs Nifty]))/_xlfn.STDEV.P(Table2[6M Return vs Nifty])</f>
        <v>3.0706576577822875</v>
      </c>
      <c r="M13">
        <v>-9.6560573706208697</v>
      </c>
      <c r="N13">
        <f>(Table2[[#This Row],[1W Return vs Nifty]]-AVERAGE(Table2[1W Return vs Nifty]))/_xlfn.STDEV.P(Table2[1W Return vs Nifty])</f>
        <v>-1.3211061789736853</v>
      </c>
      <c r="O13">
        <v>6959.65</v>
      </c>
      <c r="P13">
        <v>6015.1676552989802</v>
      </c>
      <c r="Q13">
        <v>4160.6523414210897</v>
      </c>
      <c r="R13">
        <v>48.865176641949198</v>
      </c>
      <c r="S13" s="2">
        <f>(Table2[[#This Row],[Close Price]]-Table2[[#This Row],[20D EMA]])/Table2[[#This Row],[20D EMA]]</f>
        <v>2.5475419022508342E-2</v>
      </c>
      <c r="T13" s="2">
        <f>(Table2[[#This Row],[Close Price]]-Table2[[#This Row],[50D EMA]])/Table2[[#This Row],[50D EMA]]</f>
        <v>0.18649228234109164</v>
      </c>
      <c r="U13" s="2">
        <f>(Table2[[#This Row],[Close Price]]-Table2[[#This Row],[200D EMA]])/Table2[[#This Row],[200D EMA]]</f>
        <v>0.7153439928033839</v>
      </c>
      <c r="V13">
        <v>1.0987973902485999</v>
      </c>
      <c r="W13">
        <v>7014.35</v>
      </c>
      <c r="X13">
        <v>7317.75</v>
      </c>
      <c r="Y13">
        <v>7014.35</v>
      </c>
      <c r="Z13">
        <v>7622.35</v>
      </c>
      <c r="AA13">
        <v>6285.25</v>
      </c>
      <c r="AB13">
        <v>8480</v>
      </c>
      <c r="AC13" s="2">
        <f>(Table2[[#This Row],[Close Price]]/Table2[[#This Row],[Day Low]])-1</f>
        <v>1.7478454881777905E-2</v>
      </c>
      <c r="AD13" s="2">
        <f>(Table2[[#This Row],[Day High]]/Table2[[#This Row],[Close Price]])-1</f>
        <v>2.533295034993932E-2</v>
      </c>
      <c r="AE13" s="2">
        <f>(Table2[[#This Row],[Close Price]]/Table2[[#This Row],[Current Week Low]])-1</f>
        <v>1.7478454881777905E-2</v>
      </c>
      <c r="AF13" s="2">
        <f>(Table2[[#This Row],[Current Week High]]/Table2[[#This Row],[Close Price]])-1</f>
        <v>6.8012246127547638E-2</v>
      </c>
      <c r="AG13" s="2">
        <f>(Table2[[#This Row],[Close Price]]/Table2[[#This Row],[Current Month Low]])-1</f>
        <v>0.13550773636689062</v>
      </c>
      <c r="AH13" s="2">
        <f>(Table2[[#This Row],[Current Month High]]/Table2[[#This Row],[Close Price]])-1</f>
        <v>0.18818262703255595</v>
      </c>
      <c r="AI13">
        <v>18.818262703255499</v>
      </c>
      <c r="AJ13">
        <v>258.26263741780002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0.56000000000000005</v>
      </c>
      <c r="AM13" t="s">
        <v>10458</v>
      </c>
      <c r="AN13">
        <v>5.49</v>
      </c>
      <c r="AO13" t="s">
        <v>10458</v>
      </c>
      <c r="AP13">
        <v>0.17371096563239299</v>
      </c>
      <c r="AQ13">
        <f>(Table2[[#This Row],[Sharpe Ratio]]-AVERAGE(Table2[Sharpe Ratio]))/_xlfn.STDEV.P(Table2[Sharpe Ratio])</f>
        <v>1.3450776151056483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8.7364284439721871</v>
      </c>
      <c r="AS13">
        <f>_xlfn.RANK.AVG(Table2[[#This Row],[1Y Return vs Nifty Z-Score]],Table2[1Y Return vs Nifty Z-Score])</f>
        <v>10</v>
      </c>
      <c r="AT13">
        <f>_xlfn.RANK.AVG(Table2[[#This Row],[6M Return vs Nifty Z-Score]],Table2[6M Return vs Nifty Z-Score])</f>
        <v>7</v>
      </c>
      <c r="AU13">
        <f>_xlfn.RANK.AVG(Table2[[#This Row],[Sharpe Ratio Z-Score]],Table2[Sharpe Ratio Z-Score])</f>
        <v>68</v>
      </c>
      <c r="AV13">
        <f>(Table2[[#This Row],[Rank 1Y]]+Table2[[#This Row],[Rank 6M]]+Table2[[#This Row],[Rank Sharpe]])/3</f>
        <v>28.333333333333332</v>
      </c>
    </row>
    <row r="14" spans="1:48" x14ac:dyDescent="0.3">
      <c r="A14" t="s">
        <v>502</v>
      </c>
      <c r="B14" t="s">
        <v>503</v>
      </c>
      <c r="C14" t="s">
        <v>10412</v>
      </c>
      <c r="D14" t="s">
        <v>324</v>
      </c>
      <c r="E14">
        <v>44852.642182199997</v>
      </c>
      <c r="F14">
        <v>1704.9</v>
      </c>
      <c r="G14">
        <v>180.15748420102599</v>
      </c>
      <c r="H14">
        <f>(Table2[[#This Row],[1Y Return vs Nifty]]-AVERAGE(Table2[1Y Return vs Nifty]))/_xlfn.STDEV.P(Table2[1Y Return vs Nifty])</f>
        <v>2.6286225998286943</v>
      </c>
      <c r="I14">
        <v>-21.917143596673199</v>
      </c>
      <c r="J14">
        <f>(Table2[[#This Row],[1M Return vs Nifty]]-AVERAGE(Table2[1M Return vs Nifty]))/_xlfn.STDEV.P(Table2[1M Return vs Nifty])</f>
        <v>-1.7864737925642948</v>
      </c>
      <c r="K14">
        <v>71.726408140033399</v>
      </c>
      <c r="L14">
        <f>(Table2[[#This Row],[6M Return vs Nifty]]-AVERAGE(Table2[6M Return vs Nifty]))/_xlfn.STDEV.P(Table2[6M Return vs Nifty])</f>
        <v>1.8146986341248419</v>
      </c>
      <c r="M14">
        <v>-3.3716165159590599</v>
      </c>
      <c r="N14">
        <f>(Table2[[#This Row],[1W Return vs Nifty]]-AVERAGE(Table2[1W Return vs Nifty]))/_xlfn.STDEV.P(Table2[1W Return vs Nifty])</f>
        <v>-6.5172641451133231E-2</v>
      </c>
      <c r="O14">
        <v>1840.09</v>
      </c>
      <c r="P14">
        <v>1988.5841347599901</v>
      </c>
      <c r="Q14">
        <v>1590.14516231581</v>
      </c>
      <c r="R14">
        <v>35.138977779123799</v>
      </c>
      <c r="S14" s="2">
        <f>(Table2[[#This Row],[Close Price]]-Table2[[#This Row],[20D EMA]])/Table2[[#This Row],[20D EMA]]</f>
        <v>-7.3469232483193661E-2</v>
      </c>
      <c r="T14" s="2">
        <f>(Table2[[#This Row],[Close Price]]-Table2[[#This Row],[50D EMA]])/Table2[[#This Row],[50D EMA]]</f>
        <v>-0.14265634015743012</v>
      </c>
      <c r="U14" s="2">
        <f>(Table2[[#This Row],[Close Price]]-Table2[[#This Row],[200D EMA]])/Table2[[#This Row],[200D EMA]]</f>
        <v>7.2166265322007914E-2</v>
      </c>
      <c r="V14">
        <v>0.59904312589414799</v>
      </c>
      <c r="W14">
        <v>1685</v>
      </c>
      <c r="X14">
        <v>1759.25</v>
      </c>
      <c r="Y14">
        <v>1662</v>
      </c>
      <c r="Z14">
        <v>1935</v>
      </c>
      <c r="AA14">
        <v>1638</v>
      </c>
      <c r="AB14">
        <v>1998.7</v>
      </c>
      <c r="AC14" s="2">
        <f>(Table2[[#This Row],[Close Price]]/Table2[[#This Row],[Day Low]])-1</f>
        <v>1.1810089020771519E-2</v>
      </c>
      <c r="AD14" s="2">
        <f>(Table2[[#This Row],[Day High]]/Table2[[#This Row],[Close Price]])-1</f>
        <v>3.1878702563200134E-2</v>
      </c>
      <c r="AE14" s="2">
        <f>(Table2[[#This Row],[Close Price]]/Table2[[#This Row],[Current Week Low]])-1</f>
        <v>2.5812274368231192E-2</v>
      </c>
      <c r="AF14" s="2">
        <f>(Table2[[#This Row],[Current Week High]]/Table2[[#This Row],[Close Price]])-1</f>
        <v>0.1349639275030794</v>
      </c>
      <c r="AG14" s="2">
        <f>(Table2[[#This Row],[Close Price]]/Table2[[#This Row],[Current Month Low]])-1</f>
        <v>4.0842490842490919E-2</v>
      </c>
      <c r="AH14" s="2">
        <f>(Table2[[#This Row],[Current Month High]]/Table2[[#This Row],[Close Price]])-1</f>
        <v>0.17232682268754762</v>
      </c>
      <c r="AI14">
        <v>74.758050325532196</v>
      </c>
      <c r="AJ14">
        <v>291.39118457300202</v>
      </c>
      <c r="AK14" t="str">
        <f>IF(AND(Table2[[#This Row],[20D EMA]]&gt;Table2[[#This Row],[50D EMA]],Table2[[#This Row],[50D EMA]]&gt;Table2[[#This Row],[200D EMA]]),"Uptrend","Downtrend/NoTrend")</f>
        <v>Downtrend/NoTrend</v>
      </c>
      <c r="AL14">
        <v>-0.41</v>
      </c>
      <c r="AM14" t="s">
        <v>10459</v>
      </c>
      <c r="AN14">
        <v>-7.32</v>
      </c>
      <c r="AO14" t="s">
        <v>10459</v>
      </c>
      <c r="AP14">
        <v>0.200426622290686</v>
      </c>
      <c r="AQ14">
        <f>(Table2[[#This Row],[Sharpe Ratio]]-AVERAGE(Table2[Sharpe Ratio]))/_xlfn.STDEV.P(Table2[Sharpe Ratio])</f>
        <v>1.6549319098189215</v>
      </c>
      <c r="AR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">
        <f>_xlfn.RANK.AVG(Table2[[#This Row],[1Y Return vs Nifty Z-Score]],Table2[1Y Return vs Nifty Z-Score])</f>
        <v>21</v>
      </c>
      <c r="AT14">
        <f>_xlfn.RANK.AVG(Table2[[#This Row],[6M Return vs Nifty Z-Score]],Table2[6M Return vs Nifty Z-Score])</f>
        <v>37</v>
      </c>
      <c r="AU14">
        <f>_xlfn.RANK.AVG(Table2[[#This Row],[Sharpe Ratio Z-Score]],Table2[Sharpe Ratio Z-Score])</f>
        <v>32</v>
      </c>
      <c r="AV14">
        <f>(Table2[[#This Row],[Rank 1Y]]+Table2[[#This Row],[Rank 6M]]+Table2[[#This Row],[Rank Sharpe]])/3</f>
        <v>30</v>
      </c>
    </row>
    <row r="15" spans="1:48" x14ac:dyDescent="0.3">
      <c r="A15" t="s">
        <v>960</v>
      </c>
      <c r="B15" t="s">
        <v>961</v>
      </c>
      <c r="C15" t="s">
        <v>10405</v>
      </c>
      <c r="D15" t="s">
        <v>54</v>
      </c>
      <c r="E15">
        <v>15893.730642645</v>
      </c>
      <c r="F15">
        <v>12388.05</v>
      </c>
      <c r="G15">
        <v>194.224610651039</v>
      </c>
      <c r="H15">
        <f>(Table2[[#This Row],[1Y Return vs Nifty]]-AVERAGE(Table2[1Y Return vs Nifty]))/_xlfn.STDEV.P(Table2[1Y Return vs Nifty])</f>
        <v>2.8620910249022566</v>
      </c>
      <c r="I15">
        <v>-3.0281473493680799</v>
      </c>
      <c r="J15">
        <f>(Table2[[#This Row],[1M Return vs Nifty]]-AVERAGE(Table2[1M Return vs Nifty]))/_xlfn.STDEV.P(Table2[1M Return vs Nifty])</f>
        <v>4.9407431299337444E-3</v>
      </c>
      <c r="K15">
        <v>72.768176321810301</v>
      </c>
      <c r="L15">
        <f>(Table2[[#This Row],[6M Return vs Nifty]]-AVERAGE(Table2[6M Return vs Nifty]))/_xlfn.STDEV.P(Table2[6M Return vs Nifty])</f>
        <v>1.845786926629208</v>
      </c>
      <c r="M15">
        <v>-3.78871131843121</v>
      </c>
      <c r="N15">
        <f>(Table2[[#This Row],[1W Return vs Nifty]]-AVERAGE(Table2[1W Return vs Nifty]))/_xlfn.STDEV.P(Table2[1W Return vs Nifty])</f>
        <v>-0.14852824346344745</v>
      </c>
      <c r="O15">
        <v>12465.65</v>
      </c>
      <c r="P15">
        <v>11378.393223872599</v>
      </c>
      <c r="Q15">
        <v>8163.6525409453197</v>
      </c>
      <c r="R15">
        <v>44.174967802046297</v>
      </c>
      <c r="S15" s="2">
        <f>(Table2[[#This Row],[Close Price]]-Table2[[#This Row],[20D EMA]])/Table2[[#This Row],[20D EMA]]</f>
        <v>-6.2251065929173665E-3</v>
      </c>
      <c r="T15" s="2">
        <f>(Table2[[#This Row],[Close Price]]-Table2[[#This Row],[50D EMA]])/Table2[[#This Row],[50D EMA]]</f>
        <v>8.8734565264371013E-2</v>
      </c>
      <c r="U15" s="2">
        <f>(Table2[[#This Row],[Close Price]]-Table2[[#This Row],[200D EMA]])/Table2[[#This Row],[200D EMA]]</f>
        <v>0.5174641421676075</v>
      </c>
      <c r="V15">
        <v>0.57687081850355404</v>
      </c>
      <c r="W15">
        <v>11601</v>
      </c>
      <c r="X15">
        <v>12900</v>
      </c>
      <c r="Y15">
        <v>11601</v>
      </c>
      <c r="Z15">
        <v>13189.95</v>
      </c>
      <c r="AA15">
        <v>11601</v>
      </c>
      <c r="AB15">
        <v>13221.7</v>
      </c>
      <c r="AC15" s="2">
        <f>(Table2[[#This Row],[Close Price]]/Table2[[#This Row],[Day Low]])-1</f>
        <v>6.7843289371605886E-2</v>
      </c>
      <c r="AD15" s="2">
        <f>(Table2[[#This Row],[Day High]]/Table2[[#This Row],[Close Price]])-1</f>
        <v>4.1326116701175808E-2</v>
      </c>
      <c r="AE15" s="2">
        <f>(Table2[[#This Row],[Close Price]]/Table2[[#This Row],[Current Week Low]])-1</f>
        <v>6.7843289371605886E-2</v>
      </c>
      <c r="AF15" s="2">
        <f>(Table2[[#This Row],[Current Week High]]/Table2[[#This Row],[Close Price]])-1</f>
        <v>6.4731737440517412E-2</v>
      </c>
      <c r="AG15" s="2">
        <f>(Table2[[#This Row],[Close Price]]/Table2[[#This Row],[Current Month Low]])-1</f>
        <v>6.7843289371605886E-2</v>
      </c>
      <c r="AH15" s="2">
        <f>(Table2[[#This Row],[Current Month High]]/Table2[[#This Row],[Close Price]])-1</f>
        <v>6.7294691254878858E-2</v>
      </c>
      <c r="AI15">
        <v>6.7294691254878796</v>
      </c>
      <c r="AJ15">
        <v>243.05474786076201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0.41</v>
      </c>
      <c r="AM15" t="s">
        <v>10458</v>
      </c>
      <c r="AN15">
        <v>-0.77</v>
      </c>
      <c r="AO15" t="s">
        <v>10459</v>
      </c>
      <c r="AP15">
        <v>0.179565935530416</v>
      </c>
      <c r="AQ15">
        <f>(Table2[[#This Row],[Sharpe Ratio]]-AVERAGE(Table2[Sharpe Ratio]))/_xlfn.STDEV.P(Table2[Sharpe Ratio])</f>
        <v>1.4129848947777803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5.9772753459757322</v>
      </c>
      <c r="AS15">
        <f>_xlfn.RANK.AVG(Table2[[#This Row],[1Y Return vs Nifty Z-Score]],Table2[1Y Return vs Nifty Z-Score])</f>
        <v>13</v>
      </c>
      <c r="AT15">
        <f>_xlfn.RANK.AVG(Table2[[#This Row],[6M Return vs Nifty Z-Score]],Table2[6M Return vs Nifty Z-Score])</f>
        <v>34</v>
      </c>
      <c r="AU15">
        <f>_xlfn.RANK.AVG(Table2[[#This Row],[Sharpe Ratio Z-Score]],Table2[Sharpe Ratio Z-Score])</f>
        <v>57</v>
      </c>
      <c r="AV15">
        <f>(Table2[[#This Row],[Rank 1Y]]+Table2[[#This Row],[Rank 6M]]+Table2[[#This Row],[Rank Sharpe]])/3</f>
        <v>34.666666666666664</v>
      </c>
    </row>
    <row r="16" spans="1:48" x14ac:dyDescent="0.3">
      <c r="A16" t="s">
        <v>1018</v>
      </c>
      <c r="B16" t="s">
        <v>1019</v>
      </c>
      <c r="C16" t="s">
        <v>10405</v>
      </c>
      <c r="D16" t="s">
        <v>54</v>
      </c>
      <c r="E16">
        <v>14237.498571828</v>
      </c>
      <c r="F16">
        <v>314.18</v>
      </c>
      <c r="G16">
        <v>162.94120211052501</v>
      </c>
      <c r="H16">
        <f>(Table2[[#This Row],[1Y Return vs Nifty]]-AVERAGE(Table2[1Y Return vs Nifty]))/_xlfn.STDEV.P(Table2[1Y Return vs Nifty])</f>
        <v>2.3428884607652241</v>
      </c>
      <c r="I16">
        <v>27.611751889754999</v>
      </c>
      <c r="J16">
        <f>(Table2[[#This Row],[1M Return vs Nifty]]-AVERAGE(Table2[1M Return vs Nifty]))/_xlfn.STDEV.P(Table2[1M Return vs Nifty])</f>
        <v>2.9107998025811508</v>
      </c>
      <c r="K16">
        <v>98.588546387562005</v>
      </c>
      <c r="L16">
        <f>(Table2[[#This Row],[6M Return vs Nifty]]-AVERAGE(Table2[6M Return vs Nifty]))/_xlfn.STDEV.P(Table2[6M Return vs Nifty])</f>
        <v>2.6163146037232758</v>
      </c>
      <c r="M16">
        <v>6.5250194695562698</v>
      </c>
      <c r="N16">
        <f>(Table2[[#This Row],[1W Return vs Nifty]]-AVERAGE(Table2[1W Return vs Nifty]))/_xlfn.STDEV.P(Table2[1W Return vs Nifty])</f>
        <v>1.9126512143722563</v>
      </c>
      <c r="O16">
        <v>280.67</v>
      </c>
      <c r="P16">
        <v>245.375735153965</v>
      </c>
      <c r="Q16">
        <v>185.244155589976</v>
      </c>
      <c r="R16">
        <v>70.018260159009401</v>
      </c>
      <c r="S16" s="2">
        <f>(Table2[[#This Row],[Close Price]]-Table2[[#This Row],[20D EMA]])/Table2[[#This Row],[20D EMA]]</f>
        <v>0.11939288131969925</v>
      </c>
      <c r="T16" s="2">
        <f>(Table2[[#This Row],[Close Price]]-Table2[[#This Row],[50D EMA]])/Table2[[#This Row],[50D EMA]]</f>
        <v>0.28040370333628406</v>
      </c>
      <c r="U16" s="2">
        <f>(Table2[[#This Row],[Close Price]]-Table2[[#This Row],[200D EMA]])/Table2[[#This Row],[200D EMA]]</f>
        <v>0.69603191528165553</v>
      </c>
      <c r="V16">
        <v>1.6511749780902001</v>
      </c>
      <c r="W16">
        <v>304.2</v>
      </c>
      <c r="X16">
        <v>315.89999999999998</v>
      </c>
      <c r="Y16">
        <v>299.44</v>
      </c>
      <c r="Z16">
        <v>327.60000000000002</v>
      </c>
      <c r="AA16">
        <v>237.32</v>
      </c>
      <c r="AB16">
        <v>328.8</v>
      </c>
      <c r="AC16" s="2">
        <f>(Table2[[#This Row],[Close Price]]/Table2[[#This Row],[Day Low]])-1</f>
        <v>3.2807363576594417E-2</v>
      </c>
      <c r="AD16" s="2">
        <f>(Table2[[#This Row],[Day High]]/Table2[[#This Row],[Close Price]])-1</f>
        <v>5.4745687185688841E-3</v>
      </c>
      <c r="AE16" s="2">
        <f>(Table2[[#This Row],[Close Price]]/Table2[[#This Row],[Current Week Low]])-1</f>
        <v>4.9225220411434734E-2</v>
      </c>
      <c r="AF16" s="2">
        <f>(Table2[[#This Row],[Current Week High]]/Table2[[#This Row],[Close Price]])-1</f>
        <v>4.2714367559997468E-2</v>
      </c>
      <c r="AG16" s="2">
        <f>(Table2[[#This Row],[Close Price]]/Table2[[#This Row],[Current Month Low]])-1</f>
        <v>0.32386650935445815</v>
      </c>
      <c r="AH16" s="2">
        <f>(Table2[[#This Row],[Current Month High]]/Table2[[#This Row],[Close Price]])-1</f>
        <v>4.6533834107836292E-2</v>
      </c>
      <c r="AI16">
        <v>4.6533834107836203</v>
      </c>
      <c r="AJ16">
        <v>222.40123140071799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0.49</v>
      </c>
      <c r="AM16" t="s">
        <v>10458</v>
      </c>
      <c r="AN16">
        <v>19.190000000000001</v>
      </c>
      <c r="AO16" t="s">
        <v>10458</v>
      </c>
      <c r="AP16">
        <v>0.172313239076408</v>
      </c>
      <c r="AQ16">
        <f>(Table2[[#This Row],[Sharpe Ratio]]-AVERAGE(Table2[Sharpe Ratio]))/_xlfn.STDEV.P(Table2[Sharpe Ratio])</f>
        <v>1.32886646290579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11.111520544347698</v>
      </c>
      <c r="AS16">
        <f>_xlfn.RANK.AVG(Table2[[#This Row],[1Y Return vs Nifty Z-Score]],Table2[1Y Return vs Nifty Z-Score])</f>
        <v>30</v>
      </c>
      <c r="AT16">
        <f>_xlfn.RANK.AVG(Table2[[#This Row],[6M Return vs Nifty Z-Score]],Table2[6M Return vs Nifty Z-Score])</f>
        <v>12</v>
      </c>
      <c r="AU16">
        <f>_xlfn.RANK.AVG(Table2[[#This Row],[Sharpe Ratio Z-Score]],Table2[Sharpe Ratio Z-Score])</f>
        <v>74</v>
      </c>
      <c r="AV16">
        <f>(Table2[[#This Row],[Rank 1Y]]+Table2[[#This Row],[Rank 6M]]+Table2[[#This Row],[Rank Sharpe]])/3</f>
        <v>38.666666666666664</v>
      </c>
    </row>
    <row r="17" spans="1:48" x14ac:dyDescent="0.3">
      <c r="A17" t="s">
        <v>1296</v>
      </c>
      <c r="B17" t="s">
        <v>1297</v>
      </c>
      <c r="C17" t="s">
        <v>10418</v>
      </c>
      <c r="D17" t="s">
        <v>1298</v>
      </c>
      <c r="E17">
        <v>9131.1095910999993</v>
      </c>
      <c r="F17">
        <v>1468.25</v>
      </c>
      <c r="G17">
        <v>185.41911636703901</v>
      </c>
      <c r="H17">
        <f>(Table2[[#This Row],[1Y Return vs Nifty]]-AVERAGE(Table2[1Y Return vs Nifty]))/_xlfn.STDEV.P(Table2[1Y Return vs Nifty])</f>
        <v>2.7159485351915862</v>
      </c>
      <c r="I17">
        <v>2.92791816700842</v>
      </c>
      <c r="J17">
        <f>(Table2[[#This Row],[1M Return vs Nifty]]-AVERAGE(Table2[1M Return vs Nifty]))/_xlfn.STDEV.P(Table2[1M Return vs Nifty])</f>
        <v>0.56980836245122335</v>
      </c>
      <c r="K17">
        <v>80.243717938170803</v>
      </c>
      <c r="L17">
        <f>(Table2[[#This Row],[6M Return vs Nifty]]-AVERAGE(Table2[6M Return vs Nifty]))/_xlfn.STDEV.P(Table2[6M Return vs Nifty])</f>
        <v>2.068870937509228</v>
      </c>
      <c r="M17">
        <v>0.95621826062817294</v>
      </c>
      <c r="N17">
        <f>(Table2[[#This Row],[1W Return vs Nifty]]-AVERAGE(Table2[1W Return vs Nifty]))/_xlfn.STDEV.P(Table2[1W Return vs Nifty])</f>
        <v>0.79973689727740505</v>
      </c>
      <c r="O17">
        <v>1402.47</v>
      </c>
      <c r="P17">
        <v>1333.0968857994301</v>
      </c>
      <c r="Q17">
        <v>1030.8922261492201</v>
      </c>
      <c r="R17">
        <v>65.883072926818798</v>
      </c>
      <c r="S17" s="2">
        <f>(Table2[[#This Row],[Close Price]]-Table2[[#This Row],[20D EMA]])/Table2[[#This Row],[20D EMA]]</f>
        <v>4.6902964056272131E-2</v>
      </c>
      <c r="T17" s="2">
        <f>(Table2[[#This Row],[Close Price]]-Table2[[#This Row],[50D EMA]])/Table2[[#This Row],[50D EMA]]</f>
        <v>0.10138281443776792</v>
      </c>
      <c r="U17" s="2">
        <f>(Table2[[#This Row],[Close Price]]-Table2[[#This Row],[200D EMA]])/Table2[[#This Row],[200D EMA]]</f>
        <v>0.42425169455829526</v>
      </c>
      <c r="V17">
        <v>1.03663154338775</v>
      </c>
      <c r="W17">
        <v>1439</v>
      </c>
      <c r="X17">
        <v>1494</v>
      </c>
      <c r="Y17">
        <v>1439</v>
      </c>
      <c r="Z17">
        <v>1537.8</v>
      </c>
      <c r="AA17">
        <v>1245.0999999999999</v>
      </c>
      <c r="AB17">
        <v>1548</v>
      </c>
      <c r="AC17" s="2">
        <f>(Table2[[#This Row],[Close Price]]/Table2[[#This Row],[Day Low]])-1</f>
        <v>2.0326615705350992E-2</v>
      </c>
      <c r="AD17" s="2">
        <f>(Table2[[#This Row],[Day High]]/Table2[[#This Row],[Close Price]])-1</f>
        <v>1.753788523752764E-2</v>
      </c>
      <c r="AE17" s="2">
        <f>(Table2[[#This Row],[Close Price]]/Table2[[#This Row],[Current Week Low]])-1</f>
        <v>2.0326615705350992E-2</v>
      </c>
      <c r="AF17" s="2">
        <f>(Table2[[#This Row],[Current Week High]]/Table2[[#This Row],[Close Price]])-1</f>
        <v>4.7369317214370765E-2</v>
      </c>
      <c r="AG17" s="2">
        <f>(Table2[[#This Row],[Close Price]]/Table2[[#This Row],[Current Month Low]])-1</f>
        <v>0.17922255240542939</v>
      </c>
      <c r="AH17" s="2">
        <f>(Table2[[#This Row],[Current Month High]]/Table2[[#This Row],[Close Price]])-1</f>
        <v>5.4316363017197444E-2</v>
      </c>
      <c r="AI17">
        <v>5.43163630171974</v>
      </c>
      <c r="AJ17">
        <v>237.17992880927699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</v>
      </c>
      <c r="AM17">
        <v>0</v>
      </c>
      <c r="AN17">
        <v>7.93</v>
      </c>
      <c r="AO17" t="s">
        <v>10458</v>
      </c>
      <c r="AP17">
        <v>0.171084262071966</v>
      </c>
      <c r="AQ17">
        <f>(Table2[[#This Row],[Sharpe Ratio]]-AVERAGE(Table2[Sharpe Ratio]))/_xlfn.STDEV.P(Table2[Sharpe Ratio])</f>
        <v>1.3146125065909262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7.4689772390203686</v>
      </c>
      <c r="AS17">
        <f>_xlfn.RANK.AVG(Table2[[#This Row],[1Y Return vs Nifty Z-Score]],Table2[1Y Return vs Nifty Z-Score])</f>
        <v>17</v>
      </c>
      <c r="AT17">
        <f>_xlfn.RANK.AVG(Table2[[#This Row],[6M Return vs Nifty Z-Score]],Table2[6M Return vs Nifty Z-Score])</f>
        <v>26</v>
      </c>
      <c r="AU17">
        <f>_xlfn.RANK.AVG(Table2[[#This Row],[Sharpe Ratio Z-Score]],Table2[Sharpe Ratio Z-Score])</f>
        <v>76</v>
      </c>
      <c r="AV17">
        <f>(Table2[[#This Row],[Rank 1Y]]+Table2[[#This Row],[Rank 6M]]+Table2[[#This Row],[Rank Sharpe]])/3</f>
        <v>39.666666666666664</v>
      </c>
    </row>
    <row r="18" spans="1:48" x14ac:dyDescent="0.3">
      <c r="A18" t="s">
        <v>1024</v>
      </c>
      <c r="B18" t="s">
        <v>1025</v>
      </c>
      <c r="C18" t="s">
        <v>10403</v>
      </c>
      <c r="D18" t="s">
        <v>393</v>
      </c>
      <c r="E18">
        <v>14025.54640816</v>
      </c>
      <c r="F18">
        <v>403.9</v>
      </c>
      <c r="G18">
        <v>117.08769514084</v>
      </c>
      <c r="H18">
        <f>(Table2[[#This Row],[1Y Return vs Nifty]]-AVERAGE(Table2[1Y Return vs Nifty]))/_xlfn.STDEV.P(Table2[1Y Return vs Nifty])</f>
        <v>1.5818697769314636</v>
      </c>
      <c r="I18">
        <v>10.5638014540949</v>
      </c>
      <c r="J18">
        <f>(Table2[[#This Row],[1M Return vs Nifty]]-AVERAGE(Table2[1M Return vs Nifty]))/_xlfn.STDEV.P(Table2[1M Return vs Nifty])</f>
        <v>1.2939883100915288</v>
      </c>
      <c r="K18">
        <v>94.3958207515374</v>
      </c>
      <c r="L18">
        <f>(Table2[[#This Row],[6M Return vs Nifty]]-AVERAGE(Table2[6M Return vs Nifty]))/_xlfn.STDEV.P(Table2[6M Return vs Nifty])</f>
        <v>2.4911959033796318</v>
      </c>
      <c r="M18">
        <v>-3.3744997612453398</v>
      </c>
      <c r="N18">
        <f>(Table2[[#This Row],[1W Return vs Nifty]]-AVERAGE(Table2[1W Return vs Nifty]))/_xlfn.STDEV.P(Table2[1W Return vs Nifty])</f>
        <v>-6.5748852531114441E-2</v>
      </c>
      <c r="O18">
        <v>406.78</v>
      </c>
      <c r="P18">
        <v>364.29588051446899</v>
      </c>
      <c r="Q18">
        <v>267.659367130193</v>
      </c>
      <c r="R18">
        <v>41.306597706181698</v>
      </c>
      <c r="S18" s="2">
        <f>(Table2[[#This Row],[Close Price]]-Table2[[#This Row],[20D EMA]])/Table2[[#This Row],[20D EMA]]</f>
        <v>-7.0799941000049063E-3</v>
      </c>
      <c r="T18" s="2">
        <f>(Table2[[#This Row],[Close Price]]-Table2[[#This Row],[50D EMA]])/Table2[[#This Row],[50D EMA]]</f>
        <v>0.10871415682659086</v>
      </c>
      <c r="U18" s="2">
        <f>(Table2[[#This Row],[Close Price]]-Table2[[#This Row],[200D EMA]])/Table2[[#This Row],[200D EMA]]</f>
        <v>0.50900752822724027</v>
      </c>
      <c r="V18">
        <v>1.2488610506958</v>
      </c>
      <c r="W18">
        <v>402.5</v>
      </c>
      <c r="X18">
        <v>420.6</v>
      </c>
      <c r="Y18">
        <v>402.5</v>
      </c>
      <c r="Z18">
        <v>442.4</v>
      </c>
      <c r="AA18">
        <v>379.55</v>
      </c>
      <c r="AB18">
        <v>447.95</v>
      </c>
      <c r="AC18" s="2">
        <f>(Table2[[#This Row],[Close Price]]/Table2[[#This Row],[Day Low]])-1</f>
        <v>3.4782608695651529E-3</v>
      </c>
      <c r="AD18" s="2">
        <f>(Table2[[#This Row],[Day High]]/Table2[[#This Row],[Close Price]])-1</f>
        <v>4.1346868036642892E-2</v>
      </c>
      <c r="AE18" s="2">
        <f>(Table2[[#This Row],[Close Price]]/Table2[[#This Row],[Current Week Low]])-1</f>
        <v>3.4782608695651529E-3</v>
      </c>
      <c r="AF18" s="2">
        <f>(Table2[[#This Row],[Current Week High]]/Table2[[#This Row],[Close Price]])-1</f>
        <v>9.5320623916811176E-2</v>
      </c>
      <c r="AG18" s="2">
        <f>(Table2[[#This Row],[Close Price]]/Table2[[#This Row],[Current Month Low]])-1</f>
        <v>6.4154920300355522E-2</v>
      </c>
      <c r="AH18" s="2">
        <f>(Table2[[#This Row],[Current Month High]]/Table2[[#This Row],[Close Price]])-1</f>
        <v>0.10906164892300074</v>
      </c>
      <c r="AI18">
        <v>10.9061648923</v>
      </c>
      <c r="AJ18">
        <v>168.63984037246399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0.32</v>
      </c>
      <c r="AM18" t="s">
        <v>10458</v>
      </c>
      <c r="AN18">
        <v>0.06</v>
      </c>
      <c r="AO18" t="s">
        <v>10458</v>
      </c>
      <c r="AP18">
        <v>0.18562445704004801</v>
      </c>
      <c r="AQ18">
        <f>(Table2[[#This Row],[Sharpe Ratio]]-AVERAGE(Table2[Sharpe Ratio]))/_xlfn.STDEV.P(Table2[Sharpe Ratio])</f>
        <v>1.4832530125853765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6.7845581504568866</v>
      </c>
      <c r="AS18">
        <f>_xlfn.RANK.AVG(Table2[[#This Row],[1Y Return vs Nifty Z-Score]],Table2[1Y Return vs Nifty Z-Score])</f>
        <v>58</v>
      </c>
      <c r="AT18">
        <f>_xlfn.RANK.AVG(Table2[[#This Row],[6M Return vs Nifty Z-Score]],Table2[6M Return vs Nifty Z-Score])</f>
        <v>17</v>
      </c>
      <c r="AU18">
        <f>_xlfn.RANK.AVG(Table2[[#This Row],[Sharpe Ratio Z-Score]],Table2[Sharpe Ratio Z-Score])</f>
        <v>49</v>
      </c>
      <c r="AV18">
        <f>(Table2[[#This Row],[Rank 1Y]]+Table2[[#This Row],[Rank 6M]]+Table2[[#This Row],[Rank Sharpe]])/3</f>
        <v>41.333333333333336</v>
      </c>
    </row>
    <row r="19" spans="1:48" x14ac:dyDescent="0.3">
      <c r="A19" t="s">
        <v>423</v>
      </c>
      <c r="B19" t="s">
        <v>424</v>
      </c>
      <c r="C19" t="s">
        <v>10412</v>
      </c>
      <c r="D19" t="s">
        <v>161</v>
      </c>
      <c r="E19">
        <v>57283.071929999998</v>
      </c>
      <c r="F19">
        <v>13516</v>
      </c>
      <c r="G19">
        <v>193.94864183754899</v>
      </c>
      <c r="H19">
        <f>(Table2[[#This Row],[1Y Return vs Nifty]]-AVERAGE(Table2[1Y Return vs Nifty]))/_xlfn.STDEV.P(Table2[1Y Return vs Nifty])</f>
        <v>2.85751084255415</v>
      </c>
      <c r="I19">
        <v>3.7959662329734698</v>
      </c>
      <c r="J19">
        <f>(Table2[[#This Row],[1M Return vs Nifty]]-AVERAGE(Table2[1M Return vs Nifty]))/_xlfn.STDEV.P(Table2[1M Return vs Nifty])</f>
        <v>0.65213321988100381</v>
      </c>
      <c r="K19">
        <v>74.352251261619301</v>
      </c>
      <c r="L19">
        <f>(Table2[[#This Row],[6M Return vs Nifty]]-AVERAGE(Table2[6M Return vs Nifty]))/_xlfn.STDEV.P(Table2[6M Return vs Nifty])</f>
        <v>1.8930586574605539</v>
      </c>
      <c r="M19">
        <v>9.64636590003973E-2</v>
      </c>
      <c r="N19">
        <f>(Table2[[#This Row],[1W Return vs Nifty]]-AVERAGE(Table2[1W Return vs Nifty]))/_xlfn.STDEV.P(Table2[1W Return vs Nifty])</f>
        <v>0.62791657734827877</v>
      </c>
      <c r="O19">
        <v>12611.37</v>
      </c>
      <c r="P19">
        <v>12141.8186890423</v>
      </c>
      <c r="Q19">
        <v>9592.1418875684503</v>
      </c>
      <c r="R19">
        <v>75.335812715300804</v>
      </c>
      <c r="S19" s="2">
        <f>(Table2[[#This Row],[Close Price]]-Table2[[#This Row],[20D EMA]])/Table2[[#This Row],[20D EMA]]</f>
        <v>7.173130278470928E-2</v>
      </c>
      <c r="T19" s="2">
        <f>(Table2[[#This Row],[Close Price]]-Table2[[#This Row],[50D EMA]])/Table2[[#This Row],[50D EMA]]</f>
        <v>0.11317755158029705</v>
      </c>
      <c r="U19" s="2">
        <f>(Table2[[#This Row],[Close Price]]-Table2[[#This Row],[200D EMA]])/Table2[[#This Row],[200D EMA]]</f>
        <v>0.40907006572921156</v>
      </c>
      <c r="V19">
        <v>0.867621237778881</v>
      </c>
      <c r="W19">
        <v>13081.3</v>
      </c>
      <c r="X19">
        <v>13638</v>
      </c>
      <c r="Y19">
        <v>12619</v>
      </c>
      <c r="Z19">
        <v>13638</v>
      </c>
      <c r="AA19">
        <v>11210</v>
      </c>
      <c r="AB19">
        <v>13638</v>
      </c>
      <c r="AC19" s="2">
        <f>(Table2[[#This Row],[Close Price]]/Table2[[#This Row],[Day Low]])-1</f>
        <v>3.3230642214458816E-2</v>
      </c>
      <c r="AD19" s="2">
        <f>(Table2[[#This Row],[Day High]]/Table2[[#This Row],[Close Price]])-1</f>
        <v>9.0263391535956305E-3</v>
      </c>
      <c r="AE19" s="2">
        <f>(Table2[[#This Row],[Close Price]]/Table2[[#This Row],[Current Week Low]])-1</f>
        <v>7.108328710674372E-2</v>
      </c>
      <c r="AF19" s="2">
        <f>(Table2[[#This Row],[Current Week High]]/Table2[[#This Row],[Close Price]])-1</f>
        <v>9.0263391535956305E-3</v>
      </c>
      <c r="AG19" s="2">
        <f>(Table2[[#This Row],[Close Price]]/Table2[[#This Row],[Current Month Low]])-1</f>
        <v>0.20570918822479922</v>
      </c>
      <c r="AH19" s="2">
        <f>(Table2[[#This Row],[Current Month High]]/Table2[[#This Row],[Close Price]])-1</f>
        <v>9.0263391535956305E-3</v>
      </c>
      <c r="AI19">
        <v>6.4072210713228701</v>
      </c>
      <c r="AJ19">
        <v>246.928822608383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-0.04</v>
      </c>
      <c r="AM19" t="s">
        <v>10459</v>
      </c>
      <c r="AN19">
        <v>13.55</v>
      </c>
      <c r="AO19" t="s">
        <v>10458</v>
      </c>
      <c r="AP19">
        <v>0.16754569078633</v>
      </c>
      <c r="AQ19">
        <f>(Table2[[#This Row],[Sharpe Ratio]]-AVERAGE(Table2[Sharpe Ratio]))/_xlfn.STDEV.P(Table2[Sharpe Ratio])</f>
        <v>1.2735713476919541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7.3041906449359413</v>
      </c>
      <c r="AS19">
        <f>_xlfn.RANK.AVG(Table2[[#This Row],[1Y Return vs Nifty Z-Score]],Table2[1Y Return vs Nifty Z-Score])</f>
        <v>14</v>
      </c>
      <c r="AT19">
        <f>_xlfn.RANK.AVG(Table2[[#This Row],[6M Return vs Nifty Z-Score]],Table2[6M Return vs Nifty Z-Score])</f>
        <v>33</v>
      </c>
      <c r="AU19">
        <f>_xlfn.RANK.AVG(Table2[[#This Row],[Sharpe Ratio Z-Score]],Table2[Sharpe Ratio Z-Score])</f>
        <v>81</v>
      </c>
      <c r="AV19">
        <f>(Table2[[#This Row],[Rank 1Y]]+Table2[[#This Row],[Rank 6M]]+Table2[[#This Row],[Rank Sharpe]])/3</f>
        <v>42.666666666666664</v>
      </c>
    </row>
    <row r="20" spans="1:48" x14ac:dyDescent="0.3">
      <c r="A20" t="s">
        <v>628</v>
      </c>
      <c r="B20" t="s">
        <v>629</v>
      </c>
      <c r="C20" t="s">
        <v>10401</v>
      </c>
      <c r="D20" t="s">
        <v>185</v>
      </c>
      <c r="E20">
        <v>31639.568784939998</v>
      </c>
      <c r="F20">
        <v>14368.1</v>
      </c>
      <c r="G20">
        <v>133.04179994152699</v>
      </c>
      <c r="H20">
        <f>(Table2[[#This Row],[1Y Return vs Nifty]]-AVERAGE(Table2[1Y Return vs Nifty]))/_xlfn.STDEV.P(Table2[1Y Return vs Nifty])</f>
        <v>1.8466558890426197</v>
      </c>
      <c r="I20">
        <v>3.8424237085200201</v>
      </c>
      <c r="J20">
        <f>(Table2[[#This Row],[1M Return vs Nifty]]-AVERAGE(Table2[1M Return vs Nifty]))/_xlfn.STDEV.P(Table2[1M Return vs Nifty])</f>
        <v>0.6565392029145185</v>
      </c>
      <c r="K20">
        <v>57.4508874334106</v>
      </c>
      <c r="L20">
        <f>(Table2[[#This Row],[6M Return vs Nifty]]-AVERAGE(Table2[6M Return vs Nifty]))/_xlfn.STDEV.P(Table2[6M Return vs Nifty])</f>
        <v>1.3886906496780047</v>
      </c>
      <c r="M20">
        <v>2.6104984409033598</v>
      </c>
      <c r="N20">
        <f>(Table2[[#This Row],[1W Return vs Nifty]]-AVERAGE(Table2[1W Return vs Nifty]))/_xlfn.STDEV.P(Table2[1W Return vs Nifty])</f>
        <v>1.1303416411068017</v>
      </c>
      <c r="O20">
        <v>14184.62</v>
      </c>
      <c r="P20">
        <v>13718.4256121087</v>
      </c>
      <c r="Q20">
        <v>10909.7285684207</v>
      </c>
      <c r="R20">
        <v>53.692716783227702</v>
      </c>
      <c r="S20" s="2">
        <f>(Table2[[#This Row],[Close Price]]-Table2[[#This Row],[20D EMA]])/Table2[[#This Row],[20D EMA]]</f>
        <v>1.2935136789001014E-2</v>
      </c>
      <c r="T20" s="2">
        <f>(Table2[[#This Row],[Close Price]]-Table2[[#This Row],[50D EMA]])/Table2[[#This Row],[50D EMA]]</f>
        <v>4.7357795002209213E-2</v>
      </c>
      <c r="U20" s="2">
        <f>(Table2[[#This Row],[Close Price]]-Table2[[#This Row],[200D EMA]])/Table2[[#This Row],[200D EMA]]</f>
        <v>0.31699885197784866</v>
      </c>
      <c r="V20">
        <v>1.1336310441449999</v>
      </c>
      <c r="W20">
        <v>14310</v>
      </c>
      <c r="X20">
        <v>14857.95</v>
      </c>
      <c r="Y20">
        <v>13830.2</v>
      </c>
      <c r="Z20">
        <v>15137.45</v>
      </c>
      <c r="AA20">
        <v>13578.05</v>
      </c>
      <c r="AB20">
        <v>15137.45</v>
      </c>
      <c r="AC20" s="2">
        <f>(Table2[[#This Row],[Close Price]]/Table2[[#This Row],[Day Low]])-1</f>
        <v>4.0600978336826632E-3</v>
      </c>
      <c r="AD20" s="2">
        <f>(Table2[[#This Row],[Day High]]/Table2[[#This Row],[Close Price]])-1</f>
        <v>3.4092886324566196E-2</v>
      </c>
      <c r="AE20" s="2">
        <f>(Table2[[#This Row],[Close Price]]/Table2[[#This Row],[Current Week Low]])-1</f>
        <v>3.8893146881462171E-2</v>
      </c>
      <c r="AF20" s="2">
        <f>(Table2[[#This Row],[Current Week High]]/Table2[[#This Row],[Close Price]])-1</f>
        <v>5.3545701936929646E-2</v>
      </c>
      <c r="AG20" s="2">
        <f>(Table2[[#This Row],[Close Price]]/Table2[[#This Row],[Current Month Low]])-1</f>
        <v>5.8185821970017759E-2</v>
      </c>
      <c r="AH20" s="2">
        <f>(Table2[[#This Row],[Current Month High]]/Table2[[#This Row],[Close Price]])-1</f>
        <v>5.3545701936929646E-2</v>
      </c>
      <c r="AI20">
        <v>5.3545701936929602</v>
      </c>
      <c r="AJ20">
        <v>178.30862057276701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-0.04</v>
      </c>
      <c r="AM20" t="s">
        <v>10459</v>
      </c>
      <c r="AN20">
        <v>0.28000000000000003</v>
      </c>
      <c r="AO20" t="s">
        <v>10458</v>
      </c>
      <c r="AP20">
        <v>0.21252653629490101</v>
      </c>
      <c r="AQ20">
        <f>(Table2[[#This Row],[Sharpe Ratio]]-AVERAGE(Table2[Sharpe Ratio]))/_xlfn.STDEV.P(Table2[Sharpe Ratio])</f>
        <v>1.7952694792008621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6.8174968619428062</v>
      </c>
      <c r="AS20">
        <f>_xlfn.RANK.AVG(Table2[[#This Row],[1Y Return vs Nifty Z-Score]],Table2[1Y Return vs Nifty Z-Score])</f>
        <v>44</v>
      </c>
      <c r="AT20">
        <f>_xlfn.RANK.AVG(Table2[[#This Row],[6M Return vs Nifty Z-Score]],Table2[6M Return vs Nifty Z-Score])</f>
        <v>61</v>
      </c>
      <c r="AU20">
        <f>_xlfn.RANK.AVG(Table2[[#This Row],[Sharpe Ratio Z-Score]],Table2[Sharpe Ratio Z-Score])</f>
        <v>23</v>
      </c>
      <c r="AV20">
        <f>(Table2[[#This Row],[Rank 1Y]]+Table2[[#This Row],[Rank 6M]]+Table2[[#This Row],[Rank Sharpe]])/3</f>
        <v>42.666666666666664</v>
      </c>
    </row>
    <row r="21" spans="1:48" x14ac:dyDescent="0.3">
      <c r="A21" t="s">
        <v>1276</v>
      </c>
      <c r="B21" t="s">
        <v>1277</v>
      </c>
      <c r="C21" t="s">
        <v>10401</v>
      </c>
      <c r="D21" t="s">
        <v>545</v>
      </c>
      <c r="E21">
        <v>9335.9216749999996</v>
      </c>
      <c r="F21">
        <v>468.25</v>
      </c>
      <c r="G21">
        <v>92.211510409094501</v>
      </c>
      <c r="H21">
        <f>(Table2[[#This Row],[1Y Return vs Nifty]]-AVERAGE(Table2[1Y Return vs Nifty]))/_xlfn.STDEV.P(Table2[1Y Return vs Nifty])</f>
        <v>1.1690062335633546</v>
      </c>
      <c r="I21">
        <v>3.9649657989456801</v>
      </c>
      <c r="J21">
        <f>(Table2[[#This Row],[1M Return vs Nifty]]-AVERAGE(Table2[1M Return vs Nifty]))/_xlfn.STDEV.P(Table2[1M Return vs Nifty])</f>
        <v>0.66816097884949976</v>
      </c>
      <c r="K21">
        <v>59.822032000944397</v>
      </c>
      <c r="L21">
        <f>(Table2[[#This Row],[6M Return vs Nifty]]-AVERAGE(Table2[6M Return vs Nifty]))/_xlfn.STDEV.P(Table2[6M Return vs Nifty])</f>
        <v>1.4594499963110503</v>
      </c>
      <c r="M21">
        <v>-3.1592702512241901</v>
      </c>
      <c r="N21">
        <f>(Table2[[#This Row],[1W Return vs Nifty]]-AVERAGE(Table2[1W Return vs Nifty]))/_xlfn.STDEV.P(Table2[1W Return vs Nifty])</f>
        <v>-2.2735644808809498E-2</v>
      </c>
      <c r="O21">
        <v>454.73</v>
      </c>
      <c r="P21">
        <v>429.64873850500101</v>
      </c>
      <c r="Q21">
        <v>344.91361158990901</v>
      </c>
      <c r="R21">
        <v>66.113742299273198</v>
      </c>
      <c r="S21" s="2">
        <f>(Table2[[#This Row],[Close Price]]-Table2[[#This Row],[20D EMA]])/Table2[[#This Row],[20D EMA]]</f>
        <v>2.9731928836892182E-2</v>
      </c>
      <c r="T21" s="2">
        <f>(Table2[[#This Row],[Close Price]]-Table2[[#This Row],[50D EMA]])/Table2[[#This Row],[50D EMA]]</f>
        <v>8.9843767793466214E-2</v>
      </c>
      <c r="U21" s="2">
        <f>(Table2[[#This Row],[Close Price]]-Table2[[#This Row],[200D EMA]])/Table2[[#This Row],[200D EMA]]</f>
        <v>0.35758631803935276</v>
      </c>
      <c r="V21">
        <v>0.8719555075041</v>
      </c>
      <c r="W21">
        <v>467.25</v>
      </c>
      <c r="X21">
        <v>473.4</v>
      </c>
      <c r="Y21">
        <v>458.65</v>
      </c>
      <c r="Z21">
        <v>477</v>
      </c>
      <c r="AA21">
        <v>441.1</v>
      </c>
      <c r="AB21">
        <v>477</v>
      </c>
      <c r="AC21" s="2">
        <f>(Table2[[#This Row],[Close Price]]/Table2[[#This Row],[Day Low]])-1</f>
        <v>2.1401819154627244E-3</v>
      </c>
      <c r="AD21" s="2">
        <f>(Table2[[#This Row],[Day High]]/Table2[[#This Row],[Close Price]])-1</f>
        <v>1.0998398291510947E-2</v>
      </c>
      <c r="AE21" s="2">
        <f>(Table2[[#This Row],[Close Price]]/Table2[[#This Row],[Current Week Low]])-1</f>
        <v>2.093099313201785E-2</v>
      </c>
      <c r="AF21" s="2">
        <f>(Table2[[#This Row],[Current Week High]]/Table2[[#This Row],[Close Price]])-1</f>
        <v>1.8686599038974849E-2</v>
      </c>
      <c r="AG21" s="2">
        <f>(Table2[[#This Row],[Close Price]]/Table2[[#This Row],[Current Month Low]])-1</f>
        <v>6.1550668782588858E-2</v>
      </c>
      <c r="AH21" s="2">
        <f>(Table2[[#This Row],[Current Month High]]/Table2[[#This Row],[Close Price]])-1</f>
        <v>1.8686599038974849E-2</v>
      </c>
      <c r="AI21">
        <v>1.86865990389748</v>
      </c>
      <c r="AJ21">
        <v>141.989664082687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0.13</v>
      </c>
      <c r="AM21" t="s">
        <v>10458</v>
      </c>
      <c r="AN21">
        <v>1.87</v>
      </c>
      <c r="AO21" t="s">
        <v>10458</v>
      </c>
      <c r="AP21">
        <v>0.33500777152619299</v>
      </c>
      <c r="AQ21">
        <f>(Table2[[#This Row],[Sharpe Ratio]]-AVERAGE(Table2[Sharpe Ratio]))/_xlfn.STDEV.P(Table2[Sharpe Ratio])</f>
        <v>3.2158348519191762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6.4897164158342715</v>
      </c>
      <c r="AS21">
        <f>_xlfn.RANK.AVG(Table2[[#This Row],[1Y Return vs Nifty Z-Score]],Table2[1Y Return vs Nifty Z-Score])</f>
        <v>81</v>
      </c>
      <c r="AT21">
        <f>_xlfn.RANK.AVG(Table2[[#This Row],[6M Return vs Nifty Z-Score]],Table2[6M Return vs Nifty Z-Score])</f>
        <v>56</v>
      </c>
      <c r="AU21">
        <f>_xlfn.RANK.AVG(Table2[[#This Row],[Sharpe Ratio Z-Score]],Table2[Sharpe Ratio Z-Score])</f>
        <v>1</v>
      </c>
      <c r="AV21">
        <f>(Table2[[#This Row],[Rank 1Y]]+Table2[[#This Row],[Rank 6M]]+Table2[[#This Row],[Rank Sharpe]])/3</f>
        <v>46</v>
      </c>
    </row>
    <row r="22" spans="1:48" x14ac:dyDescent="0.3">
      <c r="A22" t="s">
        <v>813</v>
      </c>
      <c r="B22" t="s">
        <v>814</v>
      </c>
      <c r="C22" t="s">
        <v>10414</v>
      </c>
      <c r="D22" t="s">
        <v>263</v>
      </c>
      <c r="E22">
        <v>20466.022388879999</v>
      </c>
      <c r="F22">
        <v>542.20000000000005</v>
      </c>
      <c r="G22">
        <v>191.16108077959299</v>
      </c>
      <c r="H22">
        <f>(Table2[[#This Row],[1Y Return vs Nifty]]-AVERAGE(Table2[1Y Return vs Nifty]))/_xlfn.STDEV.P(Table2[1Y Return vs Nifty])</f>
        <v>2.8112464194461331</v>
      </c>
      <c r="I22">
        <v>2.1843695704841402</v>
      </c>
      <c r="J22">
        <f>(Table2[[#This Row],[1M Return vs Nifty]]-AVERAGE(Table2[1M Return vs Nifty]))/_xlfn.STDEV.P(Table2[1M Return vs Nifty])</f>
        <v>0.49929091693059779</v>
      </c>
      <c r="K22">
        <v>88.124585602500304</v>
      </c>
      <c r="L22">
        <f>(Table2[[#This Row],[6M Return vs Nifty]]-AVERAGE(Table2[6M Return vs Nifty]))/_xlfn.STDEV.P(Table2[6M Return vs Nifty])</f>
        <v>2.304050628560057</v>
      </c>
      <c r="M22">
        <v>-3.9601991175309599</v>
      </c>
      <c r="N22">
        <f>(Table2[[#This Row],[1W Return vs Nifty]]-AVERAGE(Table2[1W Return vs Nifty]))/_xlfn.STDEV.P(Table2[1W Return vs Nifty])</f>
        <v>-0.18279975355420411</v>
      </c>
      <c r="O22">
        <v>500.56</v>
      </c>
      <c r="P22">
        <v>440.69430944977302</v>
      </c>
      <c r="Q22">
        <v>322.219921921457</v>
      </c>
      <c r="R22">
        <v>74.1342230610596</v>
      </c>
      <c r="S22" s="2">
        <f>(Table2[[#This Row],[Close Price]]-Table2[[#This Row],[20D EMA]])/Table2[[#This Row],[20D EMA]]</f>
        <v>8.3186830749560584E-2</v>
      </c>
      <c r="T22" s="2">
        <f>(Table2[[#This Row],[Close Price]]-Table2[[#This Row],[50D EMA]])/Table2[[#This Row],[50D EMA]]</f>
        <v>0.23033129399143257</v>
      </c>
      <c r="U22" s="2">
        <f>(Table2[[#This Row],[Close Price]]-Table2[[#This Row],[200D EMA]])/Table2[[#This Row],[200D EMA]]</f>
        <v>0.6827016677515193</v>
      </c>
      <c r="V22">
        <v>0.61432025177188998</v>
      </c>
      <c r="W22">
        <v>520.65</v>
      </c>
      <c r="X22">
        <v>548</v>
      </c>
      <c r="Y22">
        <v>515.54999999999995</v>
      </c>
      <c r="Z22">
        <v>548</v>
      </c>
      <c r="AA22">
        <v>460</v>
      </c>
      <c r="AB22">
        <v>548</v>
      </c>
      <c r="AC22" s="2">
        <f>(Table2[[#This Row],[Close Price]]/Table2[[#This Row],[Day Low]])-1</f>
        <v>4.1390569480457273E-2</v>
      </c>
      <c r="AD22" s="2">
        <f>(Table2[[#This Row],[Day High]]/Table2[[#This Row],[Close Price]])-1</f>
        <v>1.0697159719660565E-2</v>
      </c>
      <c r="AE22" s="2">
        <f>(Table2[[#This Row],[Close Price]]/Table2[[#This Row],[Current Week Low]])-1</f>
        <v>5.1692367374648551E-2</v>
      </c>
      <c r="AF22" s="2">
        <f>(Table2[[#This Row],[Current Week High]]/Table2[[#This Row],[Close Price]])-1</f>
        <v>1.0697159719660565E-2</v>
      </c>
      <c r="AG22" s="2">
        <f>(Table2[[#This Row],[Close Price]]/Table2[[#This Row],[Current Month Low]])-1</f>
        <v>0.17869565217391314</v>
      </c>
      <c r="AH22" s="2">
        <f>(Table2[[#This Row],[Current Month High]]/Table2[[#This Row],[Close Price]])-1</f>
        <v>1.0697159719660565E-2</v>
      </c>
      <c r="AI22">
        <v>1.0697159719660501</v>
      </c>
      <c r="AJ22">
        <v>235.62364593005199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0.95</v>
      </c>
      <c r="AM22" t="s">
        <v>10458</v>
      </c>
      <c r="AN22">
        <v>11.17</v>
      </c>
      <c r="AO22" t="s">
        <v>10458</v>
      </c>
      <c r="AP22">
        <v>0.143542571532941</v>
      </c>
      <c r="AQ22">
        <f>(Table2[[#This Row],[Sharpe Ratio]]-AVERAGE(Table2[Sharpe Ratio]))/_xlfn.STDEV.P(Table2[Sharpe Ratio])</f>
        <v>0.99517768204837664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6.4269658934309595</v>
      </c>
      <c r="AS22">
        <f>_xlfn.RANK.AVG(Table2[[#This Row],[1Y Return vs Nifty Z-Score]],Table2[1Y Return vs Nifty Z-Score])</f>
        <v>16</v>
      </c>
      <c r="AT22">
        <f>_xlfn.RANK.AVG(Table2[[#This Row],[6M Return vs Nifty Z-Score]],Table2[6M Return vs Nifty Z-Score])</f>
        <v>22</v>
      </c>
      <c r="AU22">
        <f>_xlfn.RANK.AVG(Table2[[#This Row],[Sharpe Ratio Z-Score]],Table2[Sharpe Ratio Z-Score])</f>
        <v>116</v>
      </c>
      <c r="AV22">
        <f>(Table2[[#This Row],[Rank 1Y]]+Table2[[#This Row],[Rank 6M]]+Table2[[#This Row],[Rank Sharpe]])/3</f>
        <v>51.333333333333336</v>
      </c>
    </row>
    <row r="23" spans="1:48" x14ac:dyDescent="0.3">
      <c r="A23" t="s">
        <v>1286</v>
      </c>
      <c r="B23" t="s">
        <v>1287</v>
      </c>
      <c r="C23" t="s">
        <v>10404</v>
      </c>
      <c r="D23" t="s">
        <v>46</v>
      </c>
      <c r="E23">
        <v>9264.5044051200002</v>
      </c>
      <c r="F23">
        <v>539.29999999999995</v>
      </c>
      <c r="G23">
        <v>115.611559845583</v>
      </c>
      <c r="H23">
        <f>(Table2[[#This Row],[1Y Return vs Nifty]]-AVERAGE(Table2[1Y Return vs Nifty]))/_xlfn.STDEV.P(Table2[1Y Return vs Nifty])</f>
        <v>1.5573707448225407</v>
      </c>
      <c r="I23">
        <v>-4.3595091531745398</v>
      </c>
      <c r="J23">
        <f>(Table2[[#This Row],[1M Return vs Nifty]]-AVERAGE(Table2[1M Return vs Nifty]))/_xlfn.STDEV.P(Table2[1M Return vs Nifty])</f>
        <v>-0.12132435091640816</v>
      </c>
      <c r="K23">
        <v>53.134388532829099</v>
      </c>
      <c r="L23">
        <f>(Table2[[#This Row],[6M Return vs Nifty]]-AVERAGE(Table2[6M Return vs Nifty]))/_xlfn.STDEV.P(Table2[6M Return vs Nifty])</f>
        <v>1.2598783258199604</v>
      </c>
      <c r="M23">
        <v>10.559233215187399</v>
      </c>
      <c r="N23">
        <f>(Table2[[#This Row],[1W Return vs Nifty]]-AVERAGE(Table2[1W Return vs Nifty]))/_xlfn.STDEV.P(Table2[1W Return vs Nifty])</f>
        <v>2.7188811491983782</v>
      </c>
      <c r="O23">
        <v>525.04999999999995</v>
      </c>
      <c r="P23">
        <v>515.15072089620196</v>
      </c>
      <c r="Q23">
        <v>416.62742231205198</v>
      </c>
      <c r="R23">
        <v>56.387159470276799</v>
      </c>
      <c r="S23" s="2">
        <f>(Table2[[#This Row],[Close Price]]-Table2[[#This Row],[20D EMA]])/Table2[[#This Row],[20D EMA]]</f>
        <v>2.714027235501381E-2</v>
      </c>
      <c r="T23" s="2">
        <f>(Table2[[#This Row],[Close Price]]-Table2[[#This Row],[50D EMA]])/Table2[[#This Row],[50D EMA]]</f>
        <v>4.6878084654110086E-2</v>
      </c>
      <c r="U23" s="2">
        <f>(Table2[[#This Row],[Close Price]]-Table2[[#This Row],[200D EMA]])/Table2[[#This Row],[200D EMA]]</f>
        <v>0.29444191889046323</v>
      </c>
      <c r="V23">
        <v>1.4803042929343999</v>
      </c>
      <c r="W23">
        <v>537.1</v>
      </c>
      <c r="X23">
        <v>560.6</v>
      </c>
      <c r="Y23">
        <v>537.1</v>
      </c>
      <c r="Z23">
        <v>615</v>
      </c>
      <c r="AA23">
        <v>466.6</v>
      </c>
      <c r="AB23">
        <v>615</v>
      </c>
      <c r="AC23" s="2">
        <f>(Table2[[#This Row],[Close Price]]/Table2[[#This Row],[Day Low]])-1</f>
        <v>4.0960714950659671E-3</v>
      </c>
      <c r="AD23" s="2">
        <f>(Table2[[#This Row],[Day High]]/Table2[[#This Row],[Close Price]])-1</f>
        <v>3.9495642499536521E-2</v>
      </c>
      <c r="AE23" s="2">
        <f>(Table2[[#This Row],[Close Price]]/Table2[[#This Row],[Current Week Low]])-1</f>
        <v>4.0960714950659671E-3</v>
      </c>
      <c r="AF23" s="2">
        <f>(Table2[[#This Row],[Current Week High]]/Table2[[#This Row],[Close Price]])-1</f>
        <v>0.14036714259224925</v>
      </c>
      <c r="AG23" s="2">
        <f>(Table2[[#This Row],[Close Price]]/Table2[[#This Row],[Current Month Low]])-1</f>
        <v>0.15580797256750945</v>
      </c>
      <c r="AH23" s="2">
        <f>(Table2[[#This Row],[Current Month High]]/Table2[[#This Row],[Close Price]])-1</f>
        <v>0.14036714259224925</v>
      </c>
      <c r="AI23">
        <v>14.036714259224899</v>
      </c>
      <c r="AJ23">
        <v>186.86170212765899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0.04</v>
      </c>
      <c r="AM23" t="s">
        <v>10458</v>
      </c>
      <c r="AN23">
        <v>12.1</v>
      </c>
      <c r="AO23" t="s">
        <v>10458</v>
      </c>
      <c r="AP23">
        <v>0.217087898490401</v>
      </c>
      <c r="AQ23">
        <f>(Table2[[#This Row],[Sharpe Ratio]]-AVERAGE(Table2[Sharpe Ratio]))/_xlfn.STDEV.P(Table2[Sharpe Ratio])</f>
        <v>1.8481732009433598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7.2629790698678303</v>
      </c>
      <c r="AS23">
        <f>_xlfn.RANK.AVG(Table2[[#This Row],[1Y Return vs Nifty Z-Score]],Table2[1Y Return vs Nifty Z-Score])</f>
        <v>61</v>
      </c>
      <c r="AT23">
        <f>_xlfn.RANK.AVG(Table2[[#This Row],[6M Return vs Nifty Z-Score]],Table2[6M Return vs Nifty Z-Score])</f>
        <v>73</v>
      </c>
      <c r="AU23">
        <f>_xlfn.RANK.AVG(Table2[[#This Row],[Sharpe Ratio Z-Score]],Table2[Sharpe Ratio Z-Score])</f>
        <v>21</v>
      </c>
      <c r="AV23">
        <f>(Table2[[#This Row],[Rank 1Y]]+Table2[[#This Row],[Rank 6M]]+Table2[[#This Row],[Rank Sharpe]])/3</f>
        <v>51.666666666666664</v>
      </c>
    </row>
    <row r="24" spans="1:48" x14ac:dyDescent="0.3">
      <c r="A24" t="s">
        <v>1451</v>
      </c>
      <c r="B24" t="s">
        <v>1452</v>
      </c>
      <c r="C24" t="s">
        <v>10413</v>
      </c>
      <c r="D24" t="s">
        <v>130</v>
      </c>
      <c r="E24">
        <v>7485.7087299449904</v>
      </c>
      <c r="F24">
        <v>253.67</v>
      </c>
      <c r="G24">
        <v>164.41946110342701</v>
      </c>
      <c r="H24">
        <f>(Table2[[#This Row],[1Y Return vs Nifty]]-AVERAGE(Table2[1Y Return vs Nifty]))/_xlfn.STDEV.P(Table2[1Y Return vs Nifty])</f>
        <v>2.3674227393295104</v>
      </c>
      <c r="I24">
        <v>12.129318708031899</v>
      </c>
      <c r="J24">
        <f>(Table2[[#This Row],[1M Return vs Nifty]]-AVERAGE(Table2[1M Return vs Nifty]))/_xlfn.STDEV.P(Table2[1M Return vs Nifty])</f>
        <v>1.4424604855245124</v>
      </c>
      <c r="K24">
        <v>58.875623748323598</v>
      </c>
      <c r="L24">
        <f>(Table2[[#This Row],[6M Return vs Nifty]]-AVERAGE(Table2[6M Return vs Nifty]))/_xlfn.STDEV.P(Table2[6M Return vs Nifty])</f>
        <v>1.4312074207547139</v>
      </c>
      <c r="M24">
        <v>5.3513680466481404</v>
      </c>
      <c r="N24">
        <f>(Table2[[#This Row],[1W Return vs Nifty]]-AVERAGE(Table2[1W Return vs Nifty]))/_xlfn.STDEV.P(Table2[1W Return vs Nifty])</f>
        <v>1.6780992124550216</v>
      </c>
      <c r="O24">
        <v>238.3</v>
      </c>
      <c r="P24">
        <v>225.17940639985599</v>
      </c>
      <c r="Q24">
        <v>178.76812561244401</v>
      </c>
      <c r="R24">
        <v>68.061828547694205</v>
      </c>
      <c r="S24" s="2">
        <f>(Table2[[#This Row],[Close Price]]-Table2[[#This Row],[20D EMA]])/Table2[[#This Row],[20D EMA]]</f>
        <v>6.4498531263113612E-2</v>
      </c>
      <c r="T24" s="2">
        <f>(Table2[[#This Row],[Close Price]]-Table2[[#This Row],[50D EMA]])/Table2[[#This Row],[50D EMA]]</f>
        <v>0.12652397506347729</v>
      </c>
      <c r="U24" s="2">
        <f>(Table2[[#This Row],[Close Price]]-Table2[[#This Row],[200D EMA]])/Table2[[#This Row],[200D EMA]]</f>
        <v>0.41898897877319397</v>
      </c>
      <c r="V24">
        <v>0.55771265114753898</v>
      </c>
      <c r="W24">
        <v>250</v>
      </c>
      <c r="X24">
        <v>260</v>
      </c>
      <c r="Y24">
        <v>230</v>
      </c>
      <c r="Z24">
        <v>260</v>
      </c>
      <c r="AA24">
        <v>224.54</v>
      </c>
      <c r="AB24">
        <v>260</v>
      </c>
      <c r="AC24" s="2">
        <f>(Table2[[#This Row],[Close Price]]/Table2[[#This Row],[Day Low]])-1</f>
        <v>1.4680000000000026E-2</v>
      </c>
      <c r="AD24" s="2">
        <f>(Table2[[#This Row],[Day High]]/Table2[[#This Row],[Close Price]])-1</f>
        <v>2.4953679977924192E-2</v>
      </c>
      <c r="AE24" s="2">
        <f>(Table2[[#This Row],[Close Price]]/Table2[[#This Row],[Current Week Low]])-1</f>
        <v>0.1029130434782608</v>
      </c>
      <c r="AF24" s="2">
        <f>(Table2[[#This Row],[Current Week High]]/Table2[[#This Row],[Close Price]])-1</f>
        <v>2.4953679977924192E-2</v>
      </c>
      <c r="AG24" s="2">
        <f>(Table2[[#This Row],[Close Price]]/Table2[[#This Row],[Current Month Low]])-1</f>
        <v>0.12973189632136806</v>
      </c>
      <c r="AH24" s="2">
        <f>(Table2[[#This Row],[Current Month High]]/Table2[[#This Row],[Close Price]])-1</f>
        <v>2.4953679977924192E-2</v>
      </c>
      <c r="AI24">
        <v>2.4953679977924099</v>
      </c>
      <c r="AJ24">
        <v>201.449792038027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0.12</v>
      </c>
      <c r="AM24" t="s">
        <v>10458</v>
      </c>
      <c r="AN24">
        <v>8.06</v>
      </c>
      <c r="AO24" t="s">
        <v>10458</v>
      </c>
      <c r="AP24">
        <v>0.16916511572583401</v>
      </c>
      <c r="AQ24">
        <f>(Table2[[#This Row],[Sharpe Ratio]]-AVERAGE(Table2[Sharpe Ratio]))/_xlfn.STDEV.P(Table2[Sharpe Ratio])</f>
        <v>1.2923538084373216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8.2115436665010808</v>
      </c>
      <c r="AS24">
        <f>_xlfn.RANK.AVG(Table2[[#This Row],[1Y Return vs Nifty Z-Score]],Table2[1Y Return vs Nifty Z-Score])</f>
        <v>29</v>
      </c>
      <c r="AT24">
        <f>_xlfn.RANK.AVG(Table2[[#This Row],[6M Return vs Nifty Z-Score]],Table2[6M Return vs Nifty Z-Score])</f>
        <v>58</v>
      </c>
      <c r="AU24">
        <f>_xlfn.RANK.AVG(Table2[[#This Row],[Sharpe Ratio Z-Score]],Table2[Sharpe Ratio Z-Score])</f>
        <v>78</v>
      </c>
      <c r="AV24">
        <f>(Table2[[#This Row],[Rank 1Y]]+Table2[[#This Row],[Rank 6M]]+Table2[[#This Row],[Rank Sharpe]])/3</f>
        <v>55</v>
      </c>
    </row>
    <row r="25" spans="1:48" x14ac:dyDescent="0.3">
      <c r="A25" t="s">
        <v>443</v>
      </c>
      <c r="B25" t="s">
        <v>444</v>
      </c>
      <c r="C25" t="s">
        <v>10401</v>
      </c>
      <c r="D25" t="s">
        <v>445</v>
      </c>
      <c r="E25">
        <v>50888.650229895</v>
      </c>
      <c r="F25">
        <v>3759.05</v>
      </c>
      <c r="G25">
        <v>161.00432470617301</v>
      </c>
      <c r="H25">
        <f>(Table2[[#This Row],[1Y Return vs Nifty]]-AVERAGE(Table2[1Y Return vs Nifty]))/_xlfn.STDEV.P(Table2[1Y Return vs Nifty])</f>
        <v>2.3107426121612815</v>
      </c>
      <c r="I25">
        <v>34.485143758211599</v>
      </c>
      <c r="J25">
        <f>(Table2[[#This Row],[1M Return vs Nifty]]-AVERAGE(Table2[1M Return vs Nifty]))/_xlfn.STDEV.P(Table2[1M Return vs Nifty])</f>
        <v>3.5626657853716535</v>
      </c>
      <c r="K25">
        <v>43.5769379810095</v>
      </c>
      <c r="L25">
        <f>(Table2[[#This Row],[6M Return vs Nifty]]-AVERAGE(Table2[6M Return vs Nifty]))/_xlfn.STDEV.P(Table2[6M Return vs Nifty])</f>
        <v>0.97466629540049732</v>
      </c>
      <c r="M25">
        <v>-4.2324227727028703</v>
      </c>
      <c r="N25">
        <f>(Table2[[#This Row],[1W Return vs Nifty]]-AVERAGE(Table2[1W Return vs Nifty]))/_xlfn.STDEV.P(Table2[1W Return vs Nifty])</f>
        <v>-0.23720313265256232</v>
      </c>
      <c r="O25">
        <v>3381.2</v>
      </c>
      <c r="P25">
        <v>3005.1515536766901</v>
      </c>
      <c r="Q25">
        <v>2495.8383552473301</v>
      </c>
      <c r="R25">
        <v>62.629559911584998</v>
      </c>
      <c r="S25" s="2">
        <f>(Table2[[#This Row],[Close Price]]-Table2[[#This Row],[20D EMA]])/Table2[[#This Row],[20D EMA]]</f>
        <v>0.1117502661776885</v>
      </c>
      <c r="T25" s="2">
        <f>(Table2[[#This Row],[Close Price]]-Table2[[#This Row],[50D EMA]])/Table2[[#This Row],[50D EMA]]</f>
        <v>0.25086869425967673</v>
      </c>
      <c r="U25" s="2">
        <f>(Table2[[#This Row],[Close Price]]-Table2[[#This Row],[200D EMA]])/Table2[[#This Row],[200D EMA]]</f>
        <v>0.50612718652105559</v>
      </c>
      <c r="V25">
        <v>2.9890944275781401</v>
      </c>
      <c r="W25">
        <v>3735</v>
      </c>
      <c r="X25">
        <v>3939.95</v>
      </c>
      <c r="Y25">
        <v>3735</v>
      </c>
      <c r="Z25">
        <v>4200</v>
      </c>
      <c r="AA25">
        <v>2700.1</v>
      </c>
      <c r="AB25">
        <v>4200</v>
      </c>
      <c r="AC25" s="2">
        <f>(Table2[[#This Row],[Close Price]]/Table2[[#This Row],[Day Low]])-1</f>
        <v>6.4390896921018292E-3</v>
      </c>
      <c r="AD25" s="2">
        <f>(Table2[[#This Row],[Day High]]/Table2[[#This Row],[Close Price]])-1</f>
        <v>4.8123861081922126E-2</v>
      </c>
      <c r="AE25" s="2">
        <f>(Table2[[#This Row],[Close Price]]/Table2[[#This Row],[Current Week Low]])-1</f>
        <v>6.4390896921018292E-3</v>
      </c>
      <c r="AF25" s="2">
        <f>(Table2[[#This Row],[Current Week High]]/Table2[[#This Row],[Close Price]])-1</f>
        <v>0.11730357404131353</v>
      </c>
      <c r="AG25" s="2">
        <f>(Table2[[#This Row],[Close Price]]/Table2[[#This Row],[Current Month Low]])-1</f>
        <v>0.39218917817858601</v>
      </c>
      <c r="AH25" s="2">
        <f>(Table2[[#This Row],[Current Month High]]/Table2[[#This Row],[Close Price]])-1</f>
        <v>0.11730357404131353</v>
      </c>
      <c r="AI25">
        <v>11.730357404131301</v>
      </c>
      <c r="AJ25">
        <v>213.11065761525899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0.51</v>
      </c>
      <c r="AM25" t="s">
        <v>10458</v>
      </c>
      <c r="AN25">
        <v>31.86</v>
      </c>
      <c r="AO25" t="s">
        <v>10458</v>
      </c>
      <c r="AP25">
        <v>0.198148913412692</v>
      </c>
      <c r="AQ25">
        <f>(Table2[[#This Row],[Sharpe Ratio]]-AVERAGE(Table2[Sharpe Ratio]))/_xlfn.STDEV.P(Table2[Sharpe Ratio])</f>
        <v>1.6285145214320291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8.2393860817128992</v>
      </c>
      <c r="AS25">
        <f>_xlfn.RANK.AVG(Table2[[#This Row],[1Y Return vs Nifty Z-Score]],Table2[1Y Return vs Nifty Z-Score])</f>
        <v>32</v>
      </c>
      <c r="AT25">
        <f>_xlfn.RANK.AVG(Table2[[#This Row],[6M Return vs Nifty Z-Score]],Table2[6M Return vs Nifty Z-Score])</f>
        <v>105</v>
      </c>
      <c r="AU25">
        <f>_xlfn.RANK.AVG(Table2[[#This Row],[Sharpe Ratio Z-Score]],Table2[Sharpe Ratio Z-Score])</f>
        <v>34</v>
      </c>
      <c r="AV25">
        <f>(Table2[[#This Row],[Rank 1Y]]+Table2[[#This Row],[Rank 6M]]+Table2[[#This Row],[Rank Sharpe]])/3</f>
        <v>57</v>
      </c>
    </row>
    <row r="26" spans="1:48" x14ac:dyDescent="0.3">
      <c r="A26" t="s">
        <v>990</v>
      </c>
      <c r="B26" t="s">
        <v>991</v>
      </c>
      <c r="C26" t="s">
        <v>10412</v>
      </c>
      <c r="D26" t="s">
        <v>138</v>
      </c>
      <c r="E26">
        <v>15051.63308</v>
      </c>
      <c r="F26">
        <v>1698.2</v>
      </c>
      <c r="G26">
        <v>84.068231864192398</v>
      </c>
      <c r="H26">
        <f>(Table2[[#This Row],[1Y Return vs Nifty]]-AVERAGE(Table2[1Y Return vs Nifty]))/_xlfn.STDEV.P(Table2[1Y Return vs Nifty])</f>
        <v>1.0338543655845276</v>
      </c>
      <c r="I26">
        <v>-12.135897779532501</v>
      </c>
      <c r="J26">
        <f>(Table2[[#This Row],[1M Return vs Nifty]]-AVERAGE(Table2[1M Return vs Nifty]))/_xlfn.STDEV.P(Table2[1M Return vs Nifty])</f>
        <v>-0.85882969201956072</v>
      </c>
      <c r="K26">
        <v>71.724190515057799</v>
      </c>
      <c r="L26">
        <f>(Table2[[#This Row],[6M Return vs Nifty]]-AVERAGE(Table2[6M Return vs Nifty]))/_xlfn.STDEV.P(Table2[6M Return vs Nifty])</f>
        <v>1.8146324560872398</v>
      </c>
      <c r="M26">
        <v>-2.3652491640343398</v>
      </c>
      <c r="N26">
        <f>(Table2[[#This Row],[1W Return vs Nifty]]-AVERAGE(Table2[1W Return vs Nifty]))/_xlfn.STDEV.P(Table2[1W Return vs Nifty])</f>
        <v>0.13594795743435564</v>
      </c>
      <c r="O26">
        <v>1681.83</v>
      </c>
      <c r="P26">
        <v>1603.56097829184</v>
      </c>
      <c r="Q26">
        <v>1199.0578836843699</v>
      </c>
      <c r="R26">
        <v>46.363579868101397</v>
      </c>
      <c r="S26" s="2">
        <f>(Table2[[#This Row],[Close Price]]-Table2[[#This Row],[20D EMA]])/Table2[[#This Row],[20D EMA]]</f>
        <v>9.7334451163316859E-3</v>
      </c>
      <c r="T26" s="2">
        <f>(Table2[[#This Row],[Close Price]]-Table2[[#This Row],[50D EMA]])/Table2[[#This Row],[50D EMA]]</f>
        <v>5.9018037348958378E-2</v>
      </c>
      <c r="U26" s="2">
        <f>(Table2[[#This Row],[Close Price]]-Table2[[#This Row],[200D EMA]])/Table2[[#This Row],[200D EMA]]</f>
        <v>0.41627858263348039</v>
      </c>
      <c r="V26">
        <v>0.60771274608481396</v>
      </c>
      <c r="W26">
        <v>1613.3</v>
      </c>
      <c r="X26">
        <v>1765</v>
      </c>
      <c r="Y26">
        <v>1613.3</v>
      </c>
      <c r="Z26">
        <v>1765</v>
      </c>
      <c r="AA26">
        <v>1576</v>
      </c>
      <c r="AB26">
        <v>1765</v>
      </c>
      <c r="AC26" s="2">
        <f>(Table2[[#This Row],[Close Price]]/Table2[[#This Row],[Day Low]])-1</f>
        <v>5.2625054236657753E-2</v>
      </c>
      <c r="AD26" s="2">
        <f>(Table2[[#This Row],[Day High]]/Table2[[#This Row],[Close Price]])-1</f>
        <v>3.9335767283005474E-2</v>
      </c>
      <c r="AE26" s="2">
        <f>(Table2[[#This Row],[Close Price]]/Table2[[#This Row],[Current Week Low]])-1</f>
        <v>5.2625054236657753E-2</v>
      </c>
      <c r="AF26" s="2">
        <f>(Table2[[#This Row],[Current Week High]]/Table2[[#This Row],[Close Price]])-1</f>
        <v>3.9335767283005474E-2</v>
      </c>
      <c r="AG26" s="2">
        <f>(Table2[[#This Row],[Close Price]]/Table2[[#This Row],[Current Month Low]])-1</f>
        <v>7.7538071065989866E-2</v>
      </c>
      <c r="AH26" s="2">
        <f>(Table2[[#This Row],[Current Month High]]/Table2[[#This Row],[Close Price]])-1</f>
        <v>3.9335767283005474E-2</v>
      </c>
      <c r="AI26">
        <v>16.005181957366599</v>
      </c>
      <c r="AJ26">
        <v>161.26153846153801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0.12</v>
      </c>
      <c r="AM26" t="s">
        <v>10458</v>
      </c>
      <c r="AN26">
        <v>3.47</v>
      </c>
      <c r="AO26" t="s">
        <v>10458</v>
      </c>
      <c r="AP26">
        <v>0.19271299073458101</v>
      </c>
      <c r="AQ26">
        <f>(Table2[[#This Row],[Sharpe Ratio]]-AVERAGE(Table2[Sharpe Ratio]))/_xlfn.STDEV.P(Table2[Sharpe Ratio])</f>
        <v>1.5654674472355909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3.6910725343221529</v>
      </c>
      <c r="AS26">
        <f>_xlfn.RANK.AVG(Table2[[#This Row],[1Y Return vs Nifty Z-Score]],Table2[1Y Return vs Nifty Z-Score])</f>
        <v>97</v>
      </c>
      <c r="AT26">
        <f>_xlfn.RANK.AVG(Table2[[#This Row],[6M Return vs Nifty Z-Score]],Table2[6M Return vs Nifty Z-Score])</f>
        <v>38</v>
      </c>
      <c r="AU26">
        <f>_xlfn.RANK.AVG(Table2[[#This Row],[Sharpe Ratio Z-Score]],Table2[Sharpe Ratio Z-Score])</f>
        <v>39</v>
      </c>
      <c r="AV26">
        <f>(Table2[[#This Row],[Rank 1Y]]+Table2[[#This Row],[Rank 6M]]+Table2[[#This Row],[Rank Sharpe]])/3</f>
        <v>58</v>
      </c>
    </row>
    <row r="27" spans="1:48" x14ac:dyDescent="0.3">
      <c r="A27" t="s">
        <v>322</v>
      </c>
      <c r="B27" t="s">
        <v>323</v>
      </c>
      <c r="C27" t="s">
        <v>10412</v>
      </c>
      <c r="D27" t="s">
        <v>324</v>
      </c>
      <c r="E27">
        <v>85414.706550000003</v>
      </c>
      <c r="F27">
        <v>4234.95</v>
      </c>
      <c r="G27">
        <v>56.206099463042598</v>
      </c>
      <c r="H27">
        <f>(Table2[[#This Row],[1Y Return vs Nifty]]-AVERAGE(Table2[1Y Return vs Nifty]))/_xlfn.STDEV.P(Table2[1Y Return vs Nifty])</f>
        <v>0.5714338283125745</v>
      </c>
      <c r="I27">
        <v>-8.2950456522641502</v>
      </c>
      <c r="J27">
        <f>(Table2[[#This Row],[1M Return vs Nifty]]-AVERAGE(Table2[1M Return vs Nifty]))/_xlfn.STDEV.P(Table2[1M Return vs Nifty])</f>
        <v>-0.49456690959552002</v>
      </c>
      <c r="K27">
        <v>105.95128012197701</v>
      </c>
      <c r="L27">
        <f>(Table2[[#This Row],[6M Return vs Nifty]]-AVERAGE(Table2[6M Return vs Nifty]))/_xlfn.STDEV.P(Table2[6M Return vs Nifty])</f>
        <v>2.8360322184202813</v>
      </c>
      <c r="M27">
        <v>-2.55823216158905</v>
      </c>
      <c r="N27">
        <f>(Table2[[#This Row],[1W Return vs Nifty]]-AVERAGE(Table2[1W Return vs Nifty]))/_xlfn.STDEV.P(Table2[1W Return vs Nifty])</f>
        <v>9.738067286506899E-2</v>
      </c>
      <c r="O27">
        <v>4327.21</v>
      </c>
      <c r="P27">
        <v>4395.4649659809202</v>
      </c>
      <c r="Q27">
        <v>3430.3016636376601</v>
      </c>
      <c r="R27">
        <v>45.246391175636099</v>
      </c>
      <c r="S27" s="2">
        <f>(Table2[[#This Row],[Close Price]]-Table2[[#This Row],[20D EMA]])/Table2[[#This Row],[20D EMA]]</f>
        <v>-2.1320897298721397E-2</v>
      </c>
      <c r="T27" s="2">
        <f>(Table2[[#This Row],[Close Price]]-Table2[[#This Row],[50D EMA]])/Table2[[#This Row],[50D EMA]]</f>
        <v>-3.651831313029219E-2</v>
      </c>
      <c r="U27" s="2">
        <f>(Table2[[#This Row],[Close Price]]-Table2[[#This Row],[200D EMA]])/Table2[[#This Row],[200D EMA]]</f>
        <v>0.23457072154670244</v>
      </c>
      <c r="V27">
        <v>0.46276896229440401</v>
      </c>
      <c r="W27">
        <v>4200</v>
      </c>
      <c r="X27">
        <v>4280.3</v>
      </c>
      <c r="Y27">
        <v>4200</v>
      </c>
      <c r="Z27">
        <v>4425</v>
      </c>
      <c r="AA27">
        <v>3970</v>
      </c>
      <c r="AB27">
        <v>4925</v>
      </c>
      <c r="AC27" s="2">
        <f>(Table2[[#This Row],[Close Price]]/Table2[[#This Row],[Day Low]])-1</f>
        <v>8.3214285714285907E-3</v>
      </c>
      <c r="AD27" s="2">
        <f>(Table2[[#This Row],[Day High]]/Table2[[#This Row],[Close Price]])-1</f>
        <v>1.0708508955241669E-2</v>
      </c>
      <c r="AE27" s="2">
        <f>(Table2[[#This Row],[Close Price]]/Table2[[#This Row],[Current Week Low]])-1</f>
        <v>8.3214285714285907E-3</v>
      </c>
      <c r="AF27" s="2">
        <f>(Table2[[#This Row],[Current Week High]]/Table2[[#This Row],[Close Price]])-1</f>
        <v>4.4876562887401272E-2</v>
      </c>
      <c r="AG27" s="2">
        <f>(Table2[[#This Row],[Close Price]]/Table2[[#This Row],[Current Month Low]])-1</f>
        <v>6.673803526448352E-2</v>
      </c>
      <c r="AH27" s="2">
        <f>(Table2[[#This Row],[Current Month High]]/Table2[[#This Row],[Close Price]])-1</f>
        <v>0.16294171123626011</v>
      </c>
      <c r="AI27">
        <v>38.372353864862603</v>
      </c>
      <c r="AJ27">
        <v>143.10849598163</v>
      </c>
      <c r="AK27" t="str">
        <f>IF(AND(Table2[[#This Row],[20D EMA]]&gt;Table2[[#This Row],[50D EMA]],Table2[[#This Row],[50D EMA]]&gt;Table2[[#This Row],[200D EMA]]),"Uptrend","Downtrend/NoTrend")</f>
        <v>Downtrend/NoTrend</v>
      </c>
      <c r="AL27">
        <v>-0.26</v>
      </c>
      <c r="AM27" t="s">
        <v>10459</v>
      </c>
      <c r="AN27">
        <v>-3.59</v>
      </c>
      <c r="AO27" t="s">
        <v>10459</v>
      </c>
      <c r="AP27">
        <v>0.25125244233910599</v>
      </c>
      <c r="AQ27">
        <f>(Table2[[#This Row],[Sharpe Ratio]]-AVERAGE(Table2[Sharpe Ratio]))/_xlfn.STDEV.P(Table2[Sharpe Ratio])</f>
        <v>2.2444213925503251</v>
      </c>
      <c r="AR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">
        <f>_xlfn.RANK.AVG(Table2[[#This Row],[1Y Return vs Nifty Z-Score]],Table2[1Y Return vs Nifty Z-Score])</f>
        <v>161</v>
      </c>
      <c r="AT27">
        <f>_xlfn.RANK.AVG(Table2[[#This Row],[6M Return vs Nifty Z-Score]],Table2[6M Return vs Nifty Z-Score])</f>
        <v>8</v>
      </c>
      <c r="AU27">
        <f>_xlfn.RANK.AVG(Table2[[#This Row],[Sharpe Ratio Z-Score]],Table2[Sharpe Ratio Z-Score])</f>
        <v>9</v>
      </c>
      <c r="AV27">
        <f>(Table2[[#This Row],[Rank 1Y]]+Table2[[#This Row],[Rank 6M]]+Table2[[#This Row],[Rank Sharpe]])/3</f>
        <v>59.333333333333336</v>
      </c>
    </row>
    <row r="28" spans="1:48" x14ac:dyDescent="0.3">
      <c r="A28" t="s">
        <v>867</v>
      </c>
      <c r="B28" t="s">
        <v>868</v>
      </c>
      <c r="C28" t="s">
        <v>10400</v>
      </c>
      <c r="D28" t="s">
        <v>292</v>
      </c>
      <c r="E28">
        <v>18630.982234800002</v>
      </c>
      <c r="F28">
        <v>1332</v>
      </c>
      <c r="G28">
        <v>171.82188213938801</v>
      </c>
      <c r="H28">
        <f>(Table2[[#This Row],[1Y Return vs Nifty]]-AVERAGE(Table2[1Y Return vs Nifty]))/_xlfn.STDEV.P(Table2[1Y Return vs Nifty])</f>
        <v>2.4902787886540416</v>
      </c>
      <c r="I28">
        <v>15.415320783453099</v>
      </c>
      <c r="J28">
        <f>(Table2[[#This Row],[1M Return vs Nifty]]-AVERAGE(Table2[1M Return vs Nifty]))/_xlfn.STDEV.P(Table2[1M Return vs Nifty])</f>
        <v>1.7541018139021796</v>
      </c>
      <c r="K28">
        <v>55.0817181485384</v>
      </c>
      <c r="L28">
        <f>(Table2[[#This Row],[6M Return vs Nifty]]-AVERAGE(Table2[6M Return vs Nifty]))/_xlfn.STDEV.P(Table2[6M Return vs Nifty])</f>
        <v>1.317990249138953</v>
      </c>
      <c r="M28">
        <v>5.0878825694697198</v>
      </c>
      <c r="N28">
        <f>(Table2[[#This Row],[1W Return vs Nifty]]-AVERAGE(Table2[1W Return vs Nifty]))/_xlfn.STDEV.P(Table2[1W Return vs Nifty])</f>
        <v>1.625442141588799</v>
      </c>
      <c r="O28">
        <v>1204.1300000000001</v>
      </c>
      <c r="P28">
        <v>1115.2403140230999</v>
      </c>
      <c r="Q28">
        <v>906.18025767436302</v>
      </c>
      <c r="R28">
        <v>75.908879738550496</v>
      </c>
      <c r="S28" s="2">
        <f>(Table2[[#This Row],[Close Price]]-Table2[[#This Row],[20D EMA]])/Table2[[#This Row],[20D EMA]]</f>
        <v>0.10619285293116182</v>
      </c>
      <c r="T28" s="2">
        <f>(Table2[[#This Row],[Close Price]]-Table2[[#This Row],[50D EMA]])/Table2[[#This Row],[50D EMA]]</f>
        <v>0.19436141542889951</v>
      </c>
      <c r="U28" s="2">
        <f>(Table2[[#This Row],[Close Price]]-Table2[[#This Row],[200D EMA]])/Table2[[#This Row],[200D EMA]]</f>
        <v>0.46990622309348062</v>
      </c>
      <c r="V28">
        <v>2.3223280039788201</v>
      </c>
      <c r="W28">
        <v>1302.1500000000001</v>
      </c>
      <c r="X28">
        <v>1548</v>
      </c>
      <c r="Y28">
        <v>1276.05</v>
      </c>
      <c r="Z28">
        <v>1548</v>
      </c>
      <c r="AA28">
        <v>1035.25</v>
      </c>
      <c r="AB28">
        <v>1548</v>
      </c>
      <c r="AC28" s="2">
        <f>(Table2[[#This Row],[Close Price]]/Table2[[#This Row],[Day Low]])-1</f>
        <v>2.2923626310332734E-2</v>
      </c>
      <c r="AD28" s="2">
        <f>(Table2[[#This Row],[Day High]]/Table2[[#This Row],[Close Price]])-1</f>
        <v>0.16216216216216206</v>
      </c>
      <c r="AE28" s="2">
        <f>(Table2[[#This Row],[Close Price]]/Table2[[#This Row],[Current Week Low]])-1</f>
        <v>4.3846244269425183E-2</v>
      </c>
      <c r="AF28" s="2">
        <f>(Table2[[#This Row],[Current Week High]]/Table2[[#This Row],[Close Price]])-1</f>
        <v>0.16216216216216206</v>
      </c>
      <c r="AG28" s="2">
        <f>(Table2[[#This Row],[Close Price]]/Table2[[#This Row],[Current Month Low]])-1</f>
        <v>0.28664573774450619</v>
      </c>
      <c r="AH28" s="2">
        <f>(Table2[[#This Row],[Current Month High]]/Table2[[#This Row],[Close Price]])-1</f>
        <v>0.16216216216216206</v>
      </c>
      <c r="AI28">
        <v>16.2162162162162</v>
      </c>
      <c r="AJ28">
        <v>212.14482394985001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0.25</v>
      </c>
      <c r="AM28" t="s">
        <v>10458</v>
      </c>
      <c r="AN28">
        <v>24.44</v>
      </c>
      <c r="AO28" t="s">
        <v>10458</v>
      </c>
      <c r="AP28">
        <v>0.161556765432604</v>
      </c>
      <c r="AQ28">
        <f>(Table2[[#This Row],[Sharpe Ratio]]-AVERAGE(Table2[Sharpe Ratio]))/_xlfn.STDEV.P(Table2[Sharpe Ratio])</f>
        <v>1.2041104220143826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8.3919234152983559</v>
      </c>
      <c r="AS28">
        <f>_xlfn.RANK.AVG(Table2[[#This Row],[1Y Return vs Nifty Z-Score]],Table2[1Y Return vs Nifty Z-Score])</f>
        <v>26</v>
      </c>
      <c r="AT28">
        <f>_xlfn.RANK.AVG(Table2[[#This Row],[6M Return vs Nifty Z-Score]],Table2[6M Return vs Nifty Z-Score])</f>
        <v>68</v>
      </c>
      <c r="AU28">
        <f>_xlfn.RANK.AVG(Table2[[#This Row],[Sharpe Ratio Z-Score]],Table2[Sharpe Ratio Z-Score])</f>
        <v>87</v>
      </c>
      <c r="AV28">
        <f>(Table2[[#This Row],[Rank 1Y]]+Table2[[#This Row],[Rank 6M]]+Table2[[#This Row],[Rank Sharpe]])/3</f>
        <v>60.333333333333336</v>
      </c>
    </row>
    <row r="29" spans="1:48" x14ac:dyDescent="0.3">
      <c r="A29" t="s">
        <v>1214</v>
      </c>
      <c r="B29" t="s">
        <v>1215</v>
      </c>
      <c r="C29" t="s">
        <v>10401</v>
      </c>
      <c r="D29" t="s">
        <v>396</v>
      </c>
      <c r="E29">
        <v>10088.88098485</v>
      </c>
      <c r="F29">
        <v>326.5</v>
      </c>
      <c r="G29">
        <v>284.20390090506697</v>
      </c>
      <c r="H29">
        <f>(Table2[[#This Row],[1Y Return vs Nifty]]-AVERAGE(Table2[1Y Return vs Nifty]))/_xlfn.STDEV.P(Table2[1Y Return vs Nifty])</f>
        <v>4.3554538136348073</v>
      </c>
      <c r="I29">
        <v>14.038169240950699</v>
      </c>
      <c r="J29">
        <f>(Table2[[#This Row],[1M Return vs Nifty]]-AVERAGE(Table2[1M Return vs Nifty]))/_xlfn.STDEV.P(Table2[1M Return vs Nifty])</f>
        <v>1.6234940643535767</v>
      </c>
      <c r="K29">
        <v>169.16180941115601</v>
      </c>
      <c r="L29">
        <f>(Table2[[#This Row],[6M Return vs Nifty]]-AVERAGE(Table2[6M Return vs Nifty]))/_xlfn.STDEV.P(Table2[6M Return vs Nifty])</f>
        <v>4.7223515150472828</v>
      </c>
      <c r="M29">
        <v>-4.40649358857197</v>
      </c>
      <c r="N29">
        <f>(Table2[[#This Row],[1W Return vs Nifty]]-AVERAGE(Table2[1W Return vs Nifty]))/_xlfn.STDEV.P(Table2[1W Return vs Nifty])</f>
        <v>-0.27199085372590837</v>
      </c>
      <c r="O29">
        <v>308.23</v>
      </c>
      <c r="P29">
        <v>271.66968237260699</v>
      </c>
      <c r="Q29">
        <v>194.93464980946001</v>
      </c>
      <c r="R29">
        <v>61.124173191182898</v>
      </c>
      <c r="S29" s="2">
        <f>(Table2[[#This Row],[Close Price]]-Table2[[#This Row],[20D EMA]])/Table2[[#This Row],[20D EMA]]</f>
        <v>5.9273918826850014E-2</v>
      </c>
      <c r="T29" s="2">
        <f>(Table2[[#This Row],[Close Price]]-Table2[[#This Row],[50D EMA]])/Table2[[#This Row],[50D EMA]]</f>
        <v>0.20182714960512527</v>
      </c>
      <c r="U29" s="2">
        <f>(Table2[[#This Row],[Close Price]]-Table2[[#This Row],[200D EMA]])/Table2[[#This Row],[200D EMA]]</f>
        <v>0.67492028902578016</v>
      </c>
      <c r="V29">
        <v>0.79396256555488798</v>
      </c>
      <c r="W29">
        <v>325</v>
      </c>
      <c r="X29">
        <v>344.4</v>
      </c>
      <c r="Y29">
        <v>314.10000000000002</v>
      </c>
      <c r="Z29">
        <v>344.4</v>
      </c>
      <c r="AA29">
        <v>268.25</v>
      </c>
      <c r="AB29">
        <v>348</v>
      </c>
      <c r="AC29" s="2">
        <f>(Table2[[#This Row],[Close Price]]/Table2[[#This Row],[Day Low]])-1</f>
        <v>4.6153846153846878E-3</v>
      </c>
      <c r="AD29" s="2">
        <f>(Table2[[#This Row],[Day High]]/Table2[[#This Row],[Close Price]])-1</f>
        <v>5.4823889739663123E-2</v>
      </c>
      <c r="AE29" s="2">
        <f>(Table2[[#This Row],[Close Price]]/Table2[[#This Row],[Current Week Low]])-1</f>
        <v>3.9477873288761511E-2</v>
      </c>
      <c r="AF29" s="2">
        <f>(Table2[[#This Row],[Current Week High]]/Table2[[#This Row],[Close Price]])-1</f>
        <v>5.4823889739663123E-2</v>
      </c>
      <c r="AG29" s="2">
        <f>(Table2[[#This Row],[Close Price]]/Table2[[#This Row],[Current Month Low]])-1</f>
        <v>0.21714818266542402</v>
      </c>
      <c r="AH29" s="2">
        <f>(Table2[[#This Row],[Current Month High]]/Table2[[#This Row],[Close Price]])-1</f>
        <v>6.5849923430321589E-2</v>
      </c>
      <c r="AI29">
        <v>6.58499234303215</v>
      </c>
      <c r="AJ29">
        <v>323.47600518806701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0.57999999999999996</v>
      </c>
      <c r="AM29" t="s">
        <v>10458</v>
      </c>
      <c r="AN29">
        <v>7.56</v>
      </c>
      <c r="AO29" t="s">
        <v>10458</v>
      </c>
      <c r="AP29">
        <v>0.118210380159425</v>
      </c>
      <c r="AQ29">
        <f>(Table2[[#This Row],[Sharpe Ratio]]-AVERAGE(Table2[Sharpe Ratio]))/_xlfn.STDEV.P(Table2[Sharpe Ratio])</f>
        <v>0.70136913405051537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11.130677673360273</v>
      </c>
      <c r="AS29">
        <f>_xlfn.RANK.AVG(Table2[[#This Row],[1Y Return vs Nifty Z-Score]],Table2[1Y Return vs Nifty Z-Score])</f>
        <v>3</v>
      </c>
      <c r="AT29">
        <f>_xlfn.RANK.AVG(Table2[[#This Row],[6M Return vs Nifty Z-Score]],Table2[6M Return vs Nifty Z-Score])</f>
        <v>3</v>
      </c>
      <c r="AU29">
        <f>_xlfn.RANK.AVG(Table2[[#This Row],[Sharpe Ratio Z-Score]],Table2[Sharpe Ratio Z-Score])</f>
        <v>175</v>
      </c>
      <c r="AV29">
        <f>(Table2[[#This Row],[Rank 1Y]]+Table2[[#This Row],[Rank 6M]]+Table2[[#This Row],[Rank Sharpe]])/3</f>
        <v>60.333333333333336</v>
      </c>
    </row>
    <row r="30" spans="1:48" x14ac:dyDescent="0.3">
      <c r="A30" t="s">
        <v>834</v>
      </c>
      <c r="B30" t="s">
        <v>835</v>
      </c>
      <c r="C30" t="s">
        <v>10412</v>
      </c>
      <c r="D30" t="s">
        <v>324</v>
      </c>
      <c r="E30">
        <v>19535.125319999999</v>
      </c>
      <c r="F30">
        <v>1705.35</v>
      </c>
      <c r="G30">
        <v>68.704502533273299</v>
      </c>
      <c r="H30">
        <f>(Table2[[#This Row],[1Y Return vs Nifty]]-AVERAGE(Table2[1Y Return vs Nifty]))/_xlfn.STDEV.P(Table2[1Y Return vs Nifty])</f>
        <v>0.77886656101105967</v>
      </c>
      <c r="I30">
        <v>-8.9285430341552008</v>
      </c>
      <c r="J30">
        <f>(Table2[[#This Row],[1M Return vs Nifty]]-AVERAGE(Table2[1M Return vs Nifty]))/_xlfn.STDEV.P(Table2[1M Return vs Nifty])</f>
        <v>-0.55464720202534012</v>
      </c>
      <c r="K30">
        <v>96.564852004899706</v>
      </c>
      <c r="L30">
        <f>(Table2[[#This Row],[6M Return vs Nifty]]-AVERAGE(Table2[6M Return vs Nifty]))/_xlfn.STDEV.P(Table2[6M Return vs Nifty])</f>
        <v>2.5559238142864746</v>
      </c>
      <c r="M30">
        <v>-7.85020931037789</v>
      </c>
      <c r="N30">
        <f>(Table2[[#This Row],[1W Return vs Nifty]]-AVERAGE(Table2[1W Return vs Nifty]))/_xlfn.STDEV.P(Table2[1W Return vs Nifty])</f>
        <v>-0.96021088295911949</v>
      </c>
      <c r="O30">
        <v>1791.35</v>
      </c>
      <c r="P30">
        <v>1864.23902068644</v>
      </c>
      <c r="Q30">
        <v>1473.4704215231</v>
      </c>
      <c r="R30">
        <v>38.233226794958902</v>
      </c>
      <c r="S30" s="2">
        <f>(Table2[[#This Row],[Close Price]]-Table2[[#This Row],[20D EMA]])/Table2[[#This Row],[20D EMA]]</f>
        <v>-4.8008485220643653E-2</v>
      </c>
      <c r="T30" s="2">
        <f>(Table2[[#This Row],[Close Price]]-Table2[[#This Row],[50D EMA]])/Table2[[#This Row],[50D EMA]]</f>
        <v>-8.5229961889723135E-2</v>
      </c>
      <c r="U30" s="2">
        <f>(Table2[[#This Row],[Close Price]]-Table2[[#This Row],[200D EMA]])/Table2[[#This Row],[200D EMA]]</f>
        <v>0.15736968661862258</v>
      </c>
      <c r="V30">
        <v>0.500878745357212</v>
      </c>
      <c r="W30">
        <v>1690.05</v>
      </c>
      <c r="X30">
        <v>1733.3</v>
      </c>
      <c r="Y30">
        <v>1690.05</v>
      </c>
      <c r="Z30">
        <v>1874.2</v>
      </c>
      <c r="AA30">
        <v>1670.25</v>
      </c>
      <c r="AB30">
        <v>1994.95</v>
      </c>
      <c r="AC30" s="2">
        <f>(Table2[[#This Row],[Close Price]]/Table2[[#This Row],[Day Low]])-1</f>
        <v>9.0529865980295554E-3</v>
      </c>
      <c r="AD30" s="2">
        <f>(Table2[[#This Row],[Day High]]/Table2[[#This Row],[Close Price]])-1</f>
        <v>1.638959744334012E-2</v>
      </c>
      <c r="AE30" s="2">
        <f>(Table2[[#This Row],[Close Price]]/Table2[[#This Row],[Current Week Low]])-1</f>
        <v>9.0529865980295554E-3</v>
      </c>
      <c r="AF30" s="2">
        <f>(Table2[[#This Row],[Current Week High]]/Table2[[#This Row],[Close Price]])-1</f>
        <v>9.9011933034274469E-2</v>
      </c>
      <c r="AG30" s="2">
        <f>(Table2[[#This Row],[Close Price]]/Table2[[#This Row],[Current Month Low]])-1</f>
        <v>2.1014818140996816E-2</v>
      </c>
      <c r="AH30" s="2">
        <f>(Table2[[#This Row],[Current Month High]]/Table2[[#This Row],[Close Price]])-1</f>
        <v>0.16981851232884759</v>
      </c>
      <c r="AI30">
        <v>66.171167209077296</v>
      </c>
      <c r="AJ30">
        <v>163.04951411383601</v>
      </c>
      <c r="AK30" t="str">
        <f>IF(AND(Table2[[#This Row],[20D EMA]]&gt;Table2[[#This Row],[50D EMA]],Table2[[#This Row],[50D EMA]]&gt;Table2[[#This Row],[200D EMA]]),"Uptrend","Downtrend/NoTrend")</f>
        <v>Downtrend/NoTrend</v>
      </c>
      <c r="AL30">
        <v>-0.36</v>
      </c>
      <c r="AM30" t="s">
        <v>10459</v>
      </c>
      <c r="AN30">
        <v>-4.72</v>
      </c>
      <c r="AO30" t="s">
        <v>10459</v>
      </c>
      <c r="AP30">
        <v>0.18834867584635401</v>
      </c>
      <c r="AQ30">
        <f>(Table2[[#This Row],[Sharpe Ratio]]-AVERAGE(Table2[Sharpe Ratio]))/_xlfn.STDEV.P(Table2[Sharpe Ratio])</f>
        <v>1.5148491252195966</v>
      </c>
      <c r="AR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">
        <f>_xlfn.RANK.AVG(Table2[[#This Row],[1Y Return vs Nifty Z-Score]],Table2[1Y Return vs Nifty Z-Score])</f>
        <v>127</v>
      </c>
      <c r="AT30">
        <f>_xlfn.RANK.AVG(Table2[[#This Row],[6M Return vs Nifty Z-Score]],Table2[6M Return vs Nifty Z-Score])</f>
        <v>15</v>
      </c>
      <c r="AU30">
        <f>_xlfn.RANK.AVG(Table2[[#This Row],[Sharpe Ratio Z-Score]],Table2[Sharpe Ratio Z-Score])</f>
        <v>43</v>
      </c>
      <c r="AV30">
        <f>(Table2[[#This Row],[Rank 1Y]]+Table2[[#This Row],[Rank 6M]]+Table2[[#This Row],[Rank Sharpe]])/3</f>
        <v>61.666666666666664</v>
      </c>
    </row>
    <row r="31" spans="1:48" x14ac:dyDescent="0.3">
      <c r="A31" t="s">
        <v>509</v>
      </c>
      <c r="B31" t="s">
        <v>510</v>
      </c>
      <c r="C31" t="s">
        <v>10410</v>
      </c>
      <c r="D31" t="s">
        <v>327</v>
      </c>
      <c r="E31">
        <v>43894.644942239996</v>
      </c>
      <c r="F31">
        <v>2134.8000000000002</v>
      </c>
      <c r="G31">
        <v>104.90376746981001</v>
      </c>
      <c r="H31">
        <f>(Table2[[#This Row],[1Y Return vs Nifty]]-AVERAGE(Table2[1Y Return vs Nifty]))/_xlfn.STDEV.P(Table2[1Y Return vs Nifty])</f>
        <v>1.379656310330903</v>
      </c>
      <c r="I31">
        <v>14.798891350710999</v>
      </c>
      <c r="J31">
        <f>(Table2[[#This Row],[1M Return vs Nifty]]-AVERAGE(Table2[1M Return vs Nifty]))/_xlfn.STDEV.P(Table2[1M Return vs Nifty])</f>
        <v>1.6956402296238995</v>
      </c>
      <c r="K31">
        <v>49.560470481300499</v>
      </c>
      <c r="L31">
        <f>(Table2[[#This Row],[6M Return vs Nifty]]-AVERAGE(Table2[6M Return vs Nifty]))/_xlfn.STDEV.P(Table2[6M Return vs Nifty])</f>
        <v>1.1532259901889717</v>
      </c>
      <c r="M31">
        <v>5.1618221121180499</v>
      </c>
      <c r="N31">
        <f>(Table2[[#This Row],[1W Return vs Nifty]]-AVERAGE(Table2[1W Return vs Nifty]))/_xlfn.STDEV.P(Table2[1W Return vs Nifty])</f>
        <v>1.6402188183861039</v>
      </c>
      <c r="O31">
        <v>1891.03</v>
      </c>
      <c r="P31">
        <v>1783.3277816386501</v>
      </c>
      <c r="Q31">
        <v>1478.1305323982399</v>
      </c>
      <c r="R31">
        <v>87.086895809401696</v>
      </c>
      <c r="S31" s="2">
        <f>(Table2[[#This Row],[Close Price]]-Table2[[#This Row],[20D EMA]])/Table2[[#This Row],[20D EMA]]</f>
        <v>0.12890858421072127</v>
      </c>
      <c r="T31" s="2">
        <f>(Table2[[#This Row],[Close Price]]-Table2[[#This Row],[50D EMA]])/Table2[[#This Row],[50D EMA]]</f>
        <v>0.19708783880347117</v>
      </c>
      <c r="U31" s="2">
        <f>(Table2[[#This Row],[Close Price]]-Table2[[#This Row],[200D EMA]])/Table2[[#This Row],[200D EMA]]</f>
        <v>0.44425675081369576</v>
      </c>
      <c r="V31">
        <v>1.2489124735263299</v>
      </c>
      <c r="W31">
        <v>2032.65</v>
      </c>
      <c r="X31">
        <v>2197.15</v>
      </c>
      <c r="Y31">
        <v>1907.85</v>
      </c>
      <c r="Z31">
        <v>2197.15</v>
      </c>
      <c r="AA31">
        <v>1650</v>
      </c>
      <c r="AB31">
        <v>2197.15</v>
      </c>
      <c r="AC31" s="2">
        <f>(Table2[[#This Row],[Close Price]]/Table2[[#This Row],[Day Low]])-1</f>
        <v>5.025459375691832E-2</v>
      </c>
      <c r="AD31" s="2">
        <f>(Table2[[#This Row],[Day High]]/Table2[[#This Row],[Close Price]])-1</f>
        <v>2.920648304290796E-2</v>
      </c>
      <c r="AE31" s="2">
        <f>(Table2[[#This Row],[Close Price]]/Table2[[#This Row],[Current Week Low]])-1</f>
        <v>0.11895589275886476</v>
      </c>
      <c r="AF31" s="2">
        <f>(Table2[[#This Row],[Current Week High]]/Table2[[#This Row],[Close Price]])-1</f>
        <v>2.920648304290796E-2</v>
      </c>
      <c r="AG31" s="2">
        <f>(Table2[[#This Row],[Close Price]]/Table2[[#This Row],[Current Month Low]])-1</f>
        <v>0.29381818181818198</v>
      </c>
      <c r="AH31" s="2">
        <f>(Table2[[#This Row],[Current Month High]]/Table2[[#This Row],[Close Price]])-1</f>
        <v>2.920648304290796E-2</v>
      </c>
      <c r="AI31">
        <v>2.9206483042907898</v>
      </c>
      <c r="AJ31">
        <v>162.26044226044201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0.01</v>
      </c>
      <c r="AM31" t="s">
        <v>10458</v>
      </c>
      <c r="AN31">
        <v>18.600000000000001</v>
      </c>
      <c r="AO31" t="s">
        <v>10458</v>
      </c>
      <c r="AP31">
        <v>0.190159996591964</v>
      </c>
      <c r="AQ31">
        <f>(Table2[[#This Row],[Sharpe Ratio]]-AVERAGE(Table2[Sharpe Ratio]))/_xlfn.STDEV.P(Table2[Sharpe Ratio])</f>
        <v>1.5358572374029926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7.4045985859328702</v>
      </c>
      <c r="AS31">
        <f>_xlfn.RANK.AVG(Table2[[#This Row],[1Y Return vs Nifty Z-Score]],Table2[1Y Return vs Nifty Z-Score])</f>
        <v>65</v>
      </c>
      <c r="AT31">
        <f>_xlfn.RANK.AVG(Table2[[#This Row],[6M Return vs Nifty Z-Score]],Table2[6M Return vs Nifty Z-Score])</f>
        <v>91</v>
      </c>
      <c r="AU31">
        <f>_xlfn.RANK.AVG(Table2[[#This Row],[Sharpe Ratio Z-Score]],Table2[Sharpe Ratio Z-Score])</f>
        <v>41</v>
      </c>
      <c r="AV31">
        <f>(Table2[[#This Row],[Rank 1Y]]+Table2[[#This Row],[Rank 6M]]+Table2[[#This Row],[Rank Sharpe]])/3</f>
        <v>65.666666666666671</v>
      </c>
    </row>
    <row r="32" spans="1:48" x14ac:dyDescent="0.3">
      <c r="A32" t="s">
        <v>984</v>
      </c>
      <c r="B32" t="s">
        <v>985</v>
      </c>
      <c r="C32" t="s">
        <v>10408</v>
      </c>
      <c r="D32" t="s">
        <v>125</v>
      </c>
      <c r="E32">
        <v>15476.585378399999</v>
      </c>
      <c r="F32">
        <v>439.2</v>
      </c>
      <c r="G32">
        <v>64.1223457522958</v>
      </c>
      <c r="H32">
        <f>(Table2[[#This Row],[1Y Return vs Nifty]]-AVERAGE(Table2[1Y Return vs Nifty]))/_xlfn.STDEV.P(Table2[1Y Return vs Nifty])</f>
        <v>0.70281770121752507</v>
      </c>
      <c r="I32">
        <v>24.7887031365977</v>
      </c>
      <c r="J32">
        <f>(Table2[[#This Row],[1M Return vs Nifty]]-AVERAGE(Table2[1M Return vs Nifty]))/_xlfn.STDEV.P(Table2[1M Return vs Nifty])</f>
        <v>2.6430645293476158</v>
      </c>
      <c r="K32">
        <v>89.954661738442894</v>
      </c>
      <c r="L32">
        <f>(Table2[[#This Row],[6M Return vs Nifty]]-AVERAGE(Table2[6M Return vs Nifty]))/_xlfn.STDEV.P(Table2[6M Return vs Nifty])</f>
        <v>2.3586634908212192</v>
      </c>
      <c r="M32">
        <v>3.9099138445707098</v>
      </c>
      <c r="N32">
        <f>(Table2[[#This Row],[1W Return vs Nifty]]-AVERAGE(Table2[1W Return vs Nifty]))/_xlfn.STDEV.P(Table2[1W Return vs Nifty])</f>
        <v>1.3900273350900021</v>
      </c>
      <c r="O32">
        <v>396.4</v>
      </c>
      <c r="P32">
        <v>348.72885559850801</v>
      </c>
      <c r="Q32">
        <v>270.84209738095899</v>
      </c>
      <c r="R32">
        <v>72.280023102566105</v>
      </c>
      <c r="S32" s="2">
        <f>(Table2[[#This Row],[Close Price]]-Table2[[#This Row],[20D EMA]])/Table2[[#This Row],[20D EMA]]</f>
        <v>0.10797174571140265</v>
      </c>
      <c r="T32" s="2">
        <f>(Table2[[#This Row],[Close Price]]-Table2[[#This Row],[50D EMA]])/Table2[[#This Row],[50D EMA]]</f>
        <v>0.25943119690001087</v>
      </c>
      <c r="U32" s="2">
        <f>(Table2[[#This Row],[Close Price]]-Table2[[#This Row],[200D EMA]])/Table2[[#This Row],[200D EMA]]</f>
        <v>0.62160906390498605</v>
      </c>
      <c r="V32">
        <v>0.69704611113637505</v>
      </c>
      <c r="W32">
        <v>430.3</v>
      </c>
      <c r="X32">
        <v>460.15</v>
      </c>
      <c r="Y32">
        <v>418.05</v>
      </c>
      <c r="Z32">
        <v>466.65</v>
      </c>
      <c r="AA32">
        <v>341.3</v>
      </c>
      <c r="AB32">
        <v>466.65</v>
      </c>
      <c r="AC32" s="2">
        <f>(Table2[[#This Row],[Close Price]]/Table2[[#This Row],[Day Low]])-1</f>
        <v>2.0683244248198784E-2</v>
      </c>
      <c r="AD32" s="2">
        <f>(Table2[[#This Row],[Day High]]/Table2[[#This Row],[Close Price]])-1</f>
        <v>4.770036429872504E-2</v>
      </c>
      <c r="AE32" s="2">
        <f>(Table2[[#This Row],[Close Price]]/Table2[[#This Row],[Current Week Low]])-1</f>
        <v>5.059203444564031E-2</v>
      </c>
      <c r="AF32" s="2">
        <f>(Table2[[#This Row],[Current Week High]]/Table2[[#This Row],[Close Price]])-1</f>
        <v>6.25E-2</v>
      </c>
      <c r="AG32" s="2">
        <f>(Table2[[#This Row],[Close Price]]/Table2[[#This Row],[Current Month Low]])-1</f>
        <v>0.28684441840023434</v>
      </c>
      <c r="AH32" s="2">
        <f>(Table2[[#This Row],[Current Month High]]/Table2[[#This Row],[Close Price]])-1</f>
        <v>6.25E-2</v>
      </c>
      <c r="AI32">
        <v>6.25</v>
      </c>
      <c r="AJ32">
        <v>143.66158113730901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0.62</v>
      </c>
      <c r="AM32" t="s">
        <v>10458</v>
      </c>
      <c r="AN32">
        <v>19.23</v>
      </c>
      <c r="AO32" t="s">
        <v>10458</v>
      </c>
      <c r="AP32">
        <v>0.187761898781206</v>
      </c>
      <c r="AQ32">
        <f>(Table2[[#This Row],[Sharpe Ratio]]-AVERAGE(Table2[Sharpe Ratio]))/_xlfn.STDEV.P(Table2[Sharpe Ratio])</f>
        <v>1.5080435506458225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8.6026166071221848</v>
      </c>
      <c r="AS32">
        <f>_xlfn.RANK.AVG(Table2[[#This Row],[1Y Return vs Nifty Z-Score]],Table2[1Y Return vs Nifty Z-Score])</f>
        <v>137</v>
      </c>
      <c r="AT32">
        <f>_xlfn.RANK.AVG(Table2[[#This Row],[6M Return vs Nifty Z-Score]],Table2[6M Return vs Nifty Z-Score])</f>
        <v>20</v>
      </c>
      <c r="AU32">
        <f>_xlfn.RANK.AVG(Table2[[#This Row],[Sharpe Ratio Z-Score]],Table2[Sharpe Ratio Z-Score])</f>
        <v>44</v>
      </c>
      <c r="AV32">
        <f>(Table2[[#This Row],[Rank 1Y]]+Table2[[#This Row],[Rank 6M]]+Table2[[#This Row],[Rank Sharpe]])/3</f>
        <v>67</v>
      </c>
    </row>
    <row r="33" spans="1:48" x14ac:dyDescent="0.3">
      <c r="A33" t="s">
        <v>493</v>
      </c>
      <c r="B33" t="s">
        <v>494</v>
      </c>
      <c r="C33" t="s">
        <v>10401</v>
      </c>
      <c r="D33" t="s">
        <v>396</v>
      </c>
      <c r="E33">
        <v>45180.386352479902</v>
      </c>
      <c r="F33">
        <v>754.8</v>
      </c>
      <c r="G33">
        <v>218.26550534558999</v>
      </c>
      <c r="H33">
        <f>(Table2[[#This Row],[1Y Return vs Nifty]]-AVERAGE(Table2[1Y Return vs Nifty]))/_xlfn.STDEV.P(Table2[1Y Return vs Nifty])</f>
        <v>3.2610914775989048</v>
      </c>
      <c r="I33">
        <v>3.53189192837181</v>
      </c>
      <c r="J33">
        <f>(Table2[[#This Row],[1M Return vs Nifty]]-AVERAGE(Table2[1M Return vs Nifty]))/_xlfn.STDEV.P(Table2[1M Return vs Nifty])</f>
        <v>0.62708866263862251</v>
      </c>
      <c r="K33">
        <v>62.0045315134616</v>
      </c>
      <c r="L33">
        <f>(Table2[[#This Row],[6M Return vs Nifty]]-AVERAGE(Table2[6M Return vs Nifty]))/_xlfn.STDEV.P(Table2[6M Return vs Nifty])</f>
        <v>1.524579825022119</v>
      </c>
      <c r="M33">
        <v>-5.7364323230376204</v>
      </c>
      <c r="N33">
        <f>(Table2[[#This Row],[1W Return vs Nifty]]-AVERAGE(Table2[1W Return vs Nifty]))/_xlfn.STDEV.P(Table2[1W Return vs Nifty])</f>
        <v>-0.53777657724444028</v>
      </c>
      <c r="O33">
        <v>751.89</v>
      </c>
      <c r="P33">
        <v>701.14144093244795</v>
      </c>
      <c r="Q33">
        <v>545.46057050926595</v>
      </c>
      <c r="R33">
        <v>45.433703303545599</v>
      </c>
      <c r="S33" s="2">
        <f>(Table2[[#This Row],[Close Price]]-Table2[[#This Row],[20D EMA]])/Table2[[#This Row],[20D EMA]]</f>
        <v>3.8702469776163645E-3</v>
      </c>
      <c r="T33" s="2">
        <f>(Table2[[#This Row],[Close Price]]-Table2[[#This Row],[50D EMA]])/Table2[[#This Row],[50D EMA]]</f>
        <v>7.6530291799884895E-2</v>
      </c>
      <c r="U33" s="2">
        <f>(Table2[[#This Row],[Close Price]]-Table2[[#This Row],[200D EMA]])/Table2[[#This Row],[200D EMA]]</f>
        <v>0.38378471480584841</v>
      </c>
      <c r="V33">
        <v>1.0745521142068499</v>
      </c>
      <c r="W33">
        <v>752</v>
      </c>
      <c r="X33">
        <v>786</v>
      </c>
      <c r="Y33">
        <v>752</v>
      </c>
      <c r="Z33">
        <v>803</v>
      </c>
      <c r="AA33">
        <v>715</v>
      </c>
      <c r="AB33">
        <v>828.85</v>
      </c>
      <c r="AC33" s="2">
        <f>(Table2[[#This Row],[Close Price]]/Table2[[#This Row],[Day Low]])-1</f>
        <v>3.7234042553191404E-3</v>
      </c>
      <c r="AD33" s="2">
        <f>(Table2[[#This Row],[Day High]]/Table2[[#This Row],[Close Price]])-1</f>
        <v>4.133545310015907E-2</v>
      </c>
      <c r="AE33" s="2">
        <f>(Table2[[#This Row],[Close Price]]/Table2[[#This Row],[Current Week Low]])-1</f>
        <v>3.7234042553191404E-3</v>
      </c>
      <c r="AF33" s="2">
        <f>(Table2[[#This Row],[Current Week High]]/Table2[[#This Row],[Close Price]])-1</f>
        <v>6.3857975622681584E-2</v>
      </c>
      <c r="AG33" s="2">
        <f>(Table2[[#This Row],[Close Price]]/Table2[[#This Row],[Current Month Low]])-1</f>
        <v>5.5664335664335596E-2</v>
      </c>
      <c r="AH33" s="2">
        <f>(Table2[[#This Row],[Current Month High]]/Table2[[#This Row],[Close Price]])-1</f>
        <v>9.8105458399576184E-2</v>
      </c>
      <c r="AI33">
        <v>9.8105458399576193</v>
      </c>
      <c r="AJ33">
        <v>256.98492462311498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0.31</v>
      </c>
      <c r="AM33" t="s">
        <v>10458</v>
      </c>
      <c r="AN33">
        <v>2.44</v>
      </c>
      <c r="AO33" t="s">
        <v>10458</v>
      </c>
      <c r="AP33">
        <v>0.12916973724518699</v>
      </c>
      <c r="AQ33">
        <f>(Table2[[#This Row],[Sharpe Ratio]]-AVERAGE(Table2[Sharpe Ratio]))/_xlfn.STDEV.P(Table2[Sharpe Ratio])</f>
        <v>0.82847826349299059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5.7034616515081975</v>
      </c>
      <c r="AS33">
        <f>_xlfn.RANK.AVG(Table2[[#This Row],[1Y Return vs Nifty Z-Score]],Table2[1Y Return vs Nifty Z-Score])</f>
        <v>7</v>
      </c>
      <c r="AT33">
        <f>_xlfn.RANK.AVG(Table2[[#This Row],[6M Return vs Nifty Z-Score]],Table2[6M Return vs Nifty Z-Score])</f>
        <v>53</v>
      </c>
      <c r="AU33">
        <f>_xlfn.RANK.AVG(Table2[[#This Row],[Sharpe Ratio Z-Score]],Table2[Sharpe Ratio Z-Score])</f>
        <v>148</v>
      </c>
      <c r="AV33">
        <f>(Table2[[#This Row],[Rank 1Y]]+Table2[[#This Row],[Rank 6M]]+Table2[[#This Row],[Rank Sharpe]])/3</f>
        <v>69.333333333333329</v>
      </c>
    </row>
    <row r="34" spans="1:48" x14ac:dyDescent="0.3">
      <c r="A34" t="s">
        <v>1410</v>
      </c>
      <c r="B34" t="s">
        <v>1411</v>
      </c>
      <c r="C34" t="s">
        <v>10412</v>
      </c>
      <c r="D34" t="s">
        <v>263</v>
      </c>
      <c r="E34">
        <v>7910.7463189699902</v>
      </c>
      <c r="F34">
        <v>3405.05</v>
      </c>
      <c r="G34">
        <v>128.97481329566401</v>
      </c>
      <c r="H34">
        <f>(Table2[[#This Row],[1Y Return vs Nifty]]-AVERAGE(Table2[1Y Return vs Nifty]))/_xlfn.STDEV.P(Table2[1Y Return vs Nifty])</f>
        <v>1.7791571734819898</v>
      </c>
      <c r="I34">
        <v>-8.1414955537113105</v>
      </c>
      <c r="J34">
        <f>(Table2[[#This Row],[1M Return vs Nifty]]-AVERAGE(Table2[1M Return vs Nifty]))/_xlfn.STDEV.P(Table2[1M Return vs Nifty])</f>
        <v>-0.4800043635023637</v>
      </c>
      <c r="K34">
        <v>79.262171326299907</v>
      </c>
      <c r="L34">
        <f>(Table2[[#This Row],[6M Return vs Nifty]]-AVERAGE(Table2[6M Return vs Nifty]))/_xlfn.STDEV.P(Table2[6M Return vs Nifty])</f>
        <v>2.0395797682162051</v>
      </c>
      <c r="M34">
        <v>-0.108780238801339</v>
      </c>
      <c r="N34">
        <f>(Table2[[#This Row],[1W Return vs Nifty]]-AVERAGE(Table2[1W Return vs Nifty]))/_xlfn.STDEV.P(Table2[1W Return vs Nifty])</f>
        <v>0.58689897521270673</v>
      </c>
      <c r="O34">
        <v>3259.32</v>
      </c>
      <c r="P34">
        <v>3016.6070051131401</v>
      </c>
      <c r="Q34">
        <v>2231.0105062078001</v>
      </c>
      <c r="R34">
        <v>63.237342007861599</v>
      </c>
      <c r="S34" s="2">
        <f>(Table2[[#This Row],[Close Price]]-Table2[[#This Row],[20D EMA]])/Table2[[#This Row],[20D EMA]]</f>
        <v>4.4711780371365813E-2</v>
      </c>
      <c r="T34" s="2">
        <f>(Table2[[#This Row],[Close Price]]-Table2[[#This Row],[50D EMA]])/Table2[[#This Row],[50D EMA]]</f>
        <v>0.12876818035244578</v>
      </c>
      <c r="U34" s="2">
        <f>(Table2[[#This Row],[Close Price]]-Table2[[#This Row],[200D EMA]])/Table2[[#This Row],[200D EMA]]</f>
        <v>0.52623664950273796</v>
      </c>
      <c r="V34">
        <v>0.59203947033511395</v>
      </c>
      <c r="W34">
        <v>3325.65</v>
      </c>
      <c r="X34">
        <v>3441.25</v>
      </c>
      <c r="Y34">
        <v>3190</v>
      </c>
      <c r="Z34">
        <v>3441.25</v>
      </c>
      <c r="AA34">
        <v>3113.4</v>
      </c>
      <c r="AB34">
        <v>3589.95</v>
      </c>
      <c r="AC34" s="2">
        <f>(Table2[[#This Row],[Close Price]]/Table2[[#This Row],[Day Low]])-1</f>
        <v>2.3875031948641601E-2</v>
      </c>
      <c r="AD34" s="2">
        <f>(Table2[[#This Row],[Day High]]/Table2[[#This Row],[Close Price]])-1</f>
        <v>1.063126826331473E-2</v>
      </c>
      <c r="AE34" s="2">
        <f>(Table2[[#This Row],[Close Price]]/Table2[[#This Row],[Current Week Low]])-1</f>
        <v>6.7413793103448416E-2</v>
      </c>
      <c r="AF34" s="2">
        <f>(Table2[[#This Row],[Current Week High]]/Table2[[#This Row],[Close Price]])-1</f>
        <v>1.063126826331473E-2</v>
      </c>
      <c r="AG34" s="2">
        <f>(Table2[[#This Row],[Close Price]]/Table2[[#This Row],[Current Month Low]])-1</f>
        <v>9.3675724288559081E-2</v>
      </c>
      <c r="AH34" s="2">
        <f>(Table2[[#This Row],[Current Month High]]/Table2[[#This Row],[Close Price]])-1</f>
        <v>5.4301698947151866E-2</v>
      </c>
      <c r="AI34">
        <v>5.4301698947151804</v>
      </c>
      <c r="AJ34">
        <v>168.114173228346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0.24</v>
      </c>
      <c r="AM34" t="s">
        <v>10458</v>
      </c>
      <c r="AN34">
        <v>1.81</v>
      </c>
      <c r="AO34" t="s">
        <v>10458</v>
      </c>
      <c r="AP34">
        <v>0.13359863699484101</v>
      </c>
      <c r="AQ34">
        <f>(Table2[[#This Row],[Sharpe Ratio]]-AVERAGE(Table2[Sharpe Ratio]))/_xlfn.STDEV.P(Table2[Sharpe Ratio])</f>
        <v>0.87984565549976157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4.8054772089082993</v>
      </c>
      <c r="AS34">
        <f>_xlfn.RANK.AVG(Table2[[#This Row],[1Y Return vs Nifty Z-Score]],Table2[1Y Return vs Nifty Z-Score])</f>
        <v>47</v>
      </c>
      <c r="AT34">
        <f>_xlfn.RANK.AVG(Table2[[#This Row],[6M Return vs Nifty Z-Score]],Table2[6M Return vs Nifty Z-Score])</f>
        <v>28</v>
      </c>
      <c r="AU34">
        <f>_xlfn.RANK.AVG(Table2[[#This Row],[Sharpe Ratio Z-Score]],Table2[Sharpe Ratio Z-Score])</f>
        <v>134</v>
      </c>
      <c r="AV34">
        <f>(Table2[[#This Row],[Rank 1Y]]+Table2[[#This Row],[Rank 6M]]+Table2[[#This Row],[Rank Sharpe]])/3</f>
        <v>69.666666666666671</v>
      </c>
    </row>
    <row r="35" spans="1:48" x14ac:dyDescent="0.3">
      <c r="A35" t="s">
        <v>1282</v>
      </c>
      <c r="B35" t="s">
        <v>1283</v>
      </c>
      <c r="C35" t="s">
        <v>10412</v>
      </c>
      <c r="D35" t="s">
        <v>266</v>
      </c>
      <c r="E35">
        <v>9311.1104485039996</v>
      </c>
      <c r="F35">
        <v>81.37</v>
      </c>
      <c r="G35">
        <v>69.057944119056003</v>
      </c>
      <c r="H35">
        <f>(Table2[[#This Row],[1Y Return vs Nifty]]-AVERAGE(Table2[1Y Return vs Nifty]))/_xlfn.STDEV.P(Table2[1Y Return vs Nifty])</f>
        <v>0.78473253873447124</v>
      </c>
      <c r="I35">
        <v>-6.0901966748488601</v>
      </c>
      <c r="J35">
        <f>(Table2[[#This Row],[1M Return vs Nifty]]-AVERAGE(Table2[1M Return vs Nifty]))/_xlfn.STDEV.P(Table2[1M Return vs Nifty])</f>
        <v>-0.28546111829568738</v>
      </c>
      <c r="K35">
        <v>54.729110028125703</v>
      </c>
      <c r="L35">
        <f>(Table2[[#This Row],[6M Return vs Nifty]]-AVERAGE(Table2[6M Return vs Nifty]))/_xlfn.STDEV.P(Table2[6M Return vs Nifty])</f>
        <v>1.3074677695906649</v>
      </c>
      <c r="M35">
        <v>-4.4190722049241797</v>
      </c>
      <c r="N35">
        <f>(Table2[[#This Row],[1W Return vs Nifty]]-AVERAGE(Table2[1W Return vs Nifty]))/_xlfn.STDEV.P(Table2[1W Return vs Nifty])</f>
        <v>-0.27450466625079684</v>
      </c>
      <c r="O35">
        <v>78.73</v>
      </c>
      <c r="P35">
        <v>78.002139991732605</v>
      </c>
      <c r="Q35">
        <v>64.896439186344907</v>
      </c>
      <c r="R35">
        <v>61.488452763505798</v>
      </c>
      <c r="S35" s="2">
        <f>(Table2[[#This Row],[Close Price]]-Table2[[#This Row],[20D EMA]])/Table2[[#This Row],[20D EMA]]</f>
        <v>3.3532325670011437E-2</v>
      </c>
      <c r="T35" s="2">
        <f>(Table2[[#This Row],[Close Price]]-Table2[[#This Row],[50D EMA]])/Table2[[#This Row],[50D EMA]]</f>
        <v>4.3176507832020462E-2</v>
      </c>
      <c r="U35" s="2">
        <f>(Table2[[#This Row],[Close Price]]-Table2[[#This Row],[200D EMA]])/Table2[[#This Row],[200D EMA]]</f>
        <v>0.25384383211461869</v>
      </c>
      <c r="V35">
        <v>0.75810519525434905</v>
      </c>
      <c r="W35">
        <v>77.709999999999994</v>
      </c>
      <c r="X35">
        <v>81.8</v>
      </c>
      <c r="Y35">
        <v>76.36</v>
      </c>
      <c r="Z35">
        <v>81.8</v>
      </c>
      <c r="AA35">
        <v>72.56</v>
      </c>
      <c r="AB35">
        <v>83.95</v>
      </c>
      <c r="AC35" s="2">
        <f>(Table2[[#This Row],[Close Price]]/Table2[[#This Row],[Day Low]])-1</f>
        <v>4.7098185561703865E-2</v>
      </c>
      <c r="AD35" s="2">
        <f>(Table2[[#This Row],[Day High]]/Table2[[#This Row],[Close Price]])-1</f>
        <v>5.2845028880421641E-3</v>
      </c>
      <c r="AE35" s="2">
        <f>(Table2[[#This Row],[Close Price]]/Table2[[#This Row],[Current Week Low]])-1</f>
        <v>6.5610267155578939E-2</v>
      </c>
      <c r="AF35" s="2">
        <f>(Table2[[#This Row],[Current Week High]]/Table2[[#This Row],[Close Price]])-1</f>
        <v>5.2845028880421641E-3</v>
      </c>
      <c r="AG35" s="2">
        <f>(Table2[[#This Row],[Close Price]]/Table2[[#This Row],[Current Month Low]])-1</f>
        <v>0.12141675854465284</v>
      </c>
      <c r="AH35" s="2">
        <f>(Table2[[#This Row],[Current Month High]]/Table2[[#This Row],[Close Price]])-1</f>
        <v>3.170701732825365E-2</v>
      </c>
      <c r="AI35">
        <v>14.7843185449182</v>
      </c>
      <c r="AJ35">
        <v>105.56988570172599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-0.09</v>
      </c>
      <c r="AM35" t="s">
        <v>10459</v>
      </c>
      <c r="AN35">
        <v>2.87</v>
      </c>
      <c r="AO35" t="s">
        <v>10458</v>
      </c>
      <c r="AP35">
        <v>0.22540543299898</v>
      </c>
      <c r="AQ35">
        <f>(Table2[[#This Row],[Sharpe Ratio]]-AVERAGE(Table2[Sharpe Ratio]))/_xlfn.STDEV.P(Table2[Sharpe Ratio])</f>
        <v>1.9446418680576694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3.4768763918363215</v>
      </c>
      <c r="AS35">
        <f>_xlfn.RANK.AVG(Table2[[#This Row],[1Y Return vs Nifty Z-Score]],Table2[1Y Return vs Nifty Z-Score])</f>
        <v>126</v>
      </c>
      <c r="AT35">
        <f>_xlfn.RANK.AVG(Table2[[#This Row],[6M Return vs Nifty Z-Score]],Table2[6M Return vs Nifty Z-Score])</f>
        <v>69</v>
      </c>
      <c r="AU35">
        <f>_xlfn.RANK.AVG(Table2[[#This Row],[Sharpe Ratio Z-Score]],Table2[Sharpe Ratio Z-Score])</f>
        <v>17</v>
      </c>
      <c r="AV35">
        <f>(Table2[[#This Row],[Rank 1Y]]+Table2[[#This Row],[Rank 6M]]+Table2[[#This Row],[Rank Sharpe]])/3</f>
        <v>70.666666666666671</v>
      </c>
    </row>
    <row r="36" spans="1:48" x14ac:dyDescent="0.3">
      <c r="A36" t="s">
        <v>1036</v>
      </c>
      <c r="B36" t="s">
        <v>1037</v>
      </c>
      <c r="C36" t="s">
        <v>10412</v>
      </c>
      <c r="D36" t="s">
        <v>161</v>
      </c>
      <c r="E36">
        <v>13662.917632000001</v>
      </c>
      <c r="F36">
        <v>13504.75</v>
      </c>
      <c r="G36">
        <v>155.800656849495</v>
      </c>
      <c r="H36">
        <f>(Table2[[#This Row],[1Y Return vs Nifty]]-AVERAGE(Table2[1Y Return vs Nifty]))/_xlfn.STDEV.P(Table2[1Y Return vs Nifty])</f>
        <v>2.2243786953072173</v>
      </c>
      <c r="I36">
        <v>-10.3082532059409</v>
      </c>
      <c r="J36">
        <f>(Table2[[#This Row],[1M Return vs Nifty]]-AVERAGE(Table2[1M Return vs Nifty]))/_xlfn.STDEV.P(Table2[1M Return vs Nifty])</f>
        <v>-0.68549760955478789</v>
      </c>
      <c r="K36">
        <v>28.134990079384298</v>
      </c>
      <c r="L36">
        <f>(Table2[[#This Row],[6M Return vs Nifty]]-AVERAGE(Table2[6M Return vs Nifty]))/_xlfn.STDEV.P(Table2[6M Return vs Nifty])</f>
        <v>0.51384996255370152</v>
      </c>
      <c r="M36">
        <v>-0.96478397763660795</v>
      </c>
      <c r="N36">
        <f>(Table2[[#This Row],[1W Return vs Nifty]]-AVERAGE(Table2[1W Return vs Nifty]))/_xlfn.STDEV.P(Table2[1W Return vs Nifty])</f>
        <v>0.41582825807000173</v>
      </c>
      <c r="O36">
        <v>13714.23</v>
      </c>
      <c r="P36">
        <v>13350.5579682634</v>
      </c>
      <c r="Q36">
        <v>10561.244878588201</v>
      </c>
      <c r="R36">
        <v>40.309070031403699</v>
      </c>
      <c r="S36" s="2">
        <f>(Table2[[#This Row],[Close Price]]-Table2[[#This Row],[20D EMA]])/Table2[[#This Row],[20D EMA]]</f>
        <v>-1.5274645386580184E-2</v>
      </c>
      <c r="T36" s="2">
        <f>(Table2[[#This Row],[Close Price]]-Table2[[#This Row],[50D EMA]])/Table2[[#This Row],[50D EMA]]</f>
        <v>1.1549482209143735E-2</v>
      </c>
      <c r="U36" s="2">
        <f>(Table2[[#This Row],[Close Price]]-Table2[[#This Row],[200D EMA]])/Table2[[#This Row],[200D EMA]]</f>
        <v>0.27870815943103855</v>
      </c>
      <c r="V36">
        <v>0.59558191519591497</v>
      </c>
      <c r="W36">
        <v>13425.45</v>
      </c>
      <c r="X36">
        <v>13903.35</v>
      </c>
      <c r="Y36">
        <v>13425.45</v>
      </c>
      <c r="Z36">
        <v>14020</v>
      </c>
      <c r="AA36">
        <v>13200</v>
      </c>
      <c r="AB36">
        <v>14400</v>
      </c>
      <c r="AC36" s="2">
        <f>(Table2[[#This Row],[Close Price]]/Table2[[#This Row],[Day Low]])-1</f>
        <v>5.9066921406729644E-3</v>
      </c>
      <c r="AD36" s="2">
        <f>(Table2[[#This Row],[Day High]]/Table2[[#This Row],[Close Price]])-1</f>
        <v>2.9515540828227049E-2</v>
      </c>
      <c r="AE36" s="2">
        <f>(Table2[[#This Row],[Close Price]]/Table2[[#This Row],[Current Week Low]])-1</f>
        <v>5.9066921406729644E-3</v>
      </c>
      <c r="AF36" s="2">
        <f>(Table2[[#This Row],[Current Week High]]/Table2[[#This Row],[Close Price]])-1</f>
        <v>3.8153242377682028E-2</v>
      </c>
      <c r="AG36" s="2">
        <f>(Table2[[#This Row],[Close Price]]/Table2[[#This Row],[Current Month Low]])-1</f>
        <v>2.3087121212121309E-2</v>
      </c>
      <c r="AH36" s="2">
        <f>(Table2[[#This Row],[Current Month High]]/Table2[[#This Row],[Close Price]])-1</f>
        <v>6.6291490031285205E-2</v>
      </c>
      <c r="AI36">
        <v>9.59106980877098</v>
      </c>
      <c r="AJ36">
        <v>220.621787490651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0.03</v>
      </c>
      <c r="AM36" t="s">
        <v>10458</v>
      </c>
      <c r="AN36">
        <v>-1.78</v>
      </c>
      <c r="AO36" t="s">
        <v>10459</v>
      </c>
      <c r="AP36">
        <v>0.221532713331904</v>
      </c>
      <c r="AQ36">
        <f>(Table2[[#This Row],[Sharpe Ratio]]-AVERAGE(Table2[Sharpe Ratio]))/_xlfn.STDEV.P(Table2[Sharpe Ratio])</f>
        <v>1.8997251798245331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4.3682844862006656</v>
      </c>
      <c r="AS36">
        <f>_xlfn.RANK.AVG(Table2[[#This Row],[1Y Return vs Nifty Z-Score]],Table2[1Y Return vs Nifty Z-Score])</f>
        <v>33</v>
      </c>
      <c r="AT36">
        <f>_xlfn.RANK.AVG(Table2[[#This Row],[6M Return vs Nifty Z-Score]],Table2[6M Return vs Nifty Z-Score])</f>
        <v>169</v>
      </c>
      <c r="AU36">
        <f>_xlfn.RANK.AVG(Table2[[#This Row],[Sharpe Ratio Z-Score]],Table2[Sharpe Ratio Z-Score])</f>
        <v>19</v>
      </c>
      <c r="AV36">
        <f>(Table2[[#This Row],[Rank 1Y]]+Table2[[#This Row],[Rank 6M]]+Table2[[#This Row],[Rank Sharpe]])/3</f>
        <v>73.666666666666671</v>
      </c>
    </row>
    <row r="37" spans="1:48" x14ac:dyDescent="0.3">
      <c r="A37" t="s">
        <v>1499</v>
      </c>
      <c r="B37" t="s">
        <v>1500</v>
      </c>
      <c r="C37" t="s">
        <v>10407</v>
      </c>
      <c r="D37" t="s">
        <v>185</v>
      </c>
      <c r="E37">
        <v>7006.3234787699903</v>
      </c>
      <c r="F37">
        <v>2440.9</v>
      </c>
      <c r="G37">
        <v>111.964325408923</v>
      </c>
      <c r="H37">
        <f>(Table2[[#This Row],[1Y Return vs Nifty]]-AVERAGE(Table2[1Y Return vs Nifty]))/_xlfn.STDEV.P(Table2[1Y Return vs Nifty])</f>
        <v>1.4968385470899834</v>
      </c>
      <c r="I37">
        <v>-14.373085999512201</v>
      </c>
      <c r="J37">
        <f>(Table2[[#This Row],[1M Return vs Nifty]]-AVERAGE(Table2[1M Return vs Nifty]))/_xlfn.STDEV.P(Table2[1M Return vs Nifty])</f>
        <v>-1.071002506492289</v>
      </c>
      <c r="K37">
        <v>62.719732007348398</v>
      </c>
      <c r="L37">
        <f>(Table2[[#This Row],[6M Return vs Nifty]]-AVERAGE(Table2[6M Return vs Nifty]))/_xlfn.STDEV.P(Table2[6M Return vs Nifty])</f>
        <v>1.5459227327266869</v>
      </c>
      <c r="M37">
        <v>-2.0554470872568298</v>
      </c>
      <c r="N37">
        <f>(Table2[[#This Row],[1W Return vs Nifty]]-AVERAGE(Table2[1W Return vs Nifty]))/_xlfn.STDEV.P(Table2[1W Return vs Nifty])</f>
        <v>0.19786131253107569</v>
      </c>
      <c r="O37">
        <v>2529.09</v>
      </c>
      <c r="P37">
        <v>2477.3500085871301</v>
      </c>
      <c r="Q37">
        <v>1913.10325918026</v>
      </c>
      <c r="R37">
        <v>30.60401148579</v>
      </c>
      <c r="S37" s="2">
        <f>(Table2[[#This Row],[Close Price]]-Table2[[#This Row],[20D EMA]])/Table2[[#This Row],[20D EMA]]</f>
        <v>-3.4870249773634017E-2</v>
      </c>
      <c r="T37" s="2">
        <f>(Table2[[#This Row],[Close Price]]-Table2[[#This Row],[50D EMA]])/Table2[[#This Row],[50D EMA]]</f>
        <v>-1.4713305936094998E-2</v>
      </c>
      <c r="U37" s="2">
        <f>(Table2[[#This Row],[Close Price]]-Table2[[#This Row],[200D EMA]])/Table2[[#This Row],[200D EMA]]</f>
        <v>0.27588512971636153</v>
      </c>
      <c r="V37">
        <v>0.31328587388040202</v>
      </c>
      <c r="W37">
        <v>2406</v>
      </c>
      <c r="X37">
        <v>2497.25</v>
      </c>
      <c r="Y37">
        <v>2406</v>
      </c>
      <c r="Z37">
        <v>2524.9499999999998</v>
      </c>
      <c r="AA37">
        <v>2372.1</v>
      </c>
      <c r="AB37">
        <v>2719.95</v>
      </c>
      <c r="AC37" s="2">
        <f>(Table2[[#This Row],[Close Price]]/Table2[[#This Row],[Day Low]])-1</f>
        <v>1.4505403158769692E-2</v>
      </c>
      <c r="AD37" s="2">
        <f>(Table2[[#This Row],[Day High]]/Table2[[#This Row],[Close Price]])-1</f>
        <v>2.3085747060510364E-2</v>
      </c>
      <c r="AE37" s="2">
        <f>(Table2[[#This Row],[Close Price]]/Table2[[#This Row],[Current Week Low]])-1</f>
        <v>1.4505403158769692E-2</v>
      </c>
      <c r="AF37" s="2">
        <f>(Table2[[#This Row],[Current Week High]]/Table2[[#This Row],[Close Price]])-1</f>
        <v>3.4434020238436558E-2</v>
      </c>
      <c r="AG37" s="2">
        <f>(Table2[[#This Row],[Close Price]]/Table2[[#This Row],[Current Month Low]])-1</f>
        <v>2.9003836263226779E-2</v>
      </c>
      <c r="AH37" s="2">
        <f>(Table2[[#This Row],[Current Month High]]/Table2[[#This Row],[Close Price]])-1</f>
        <v>0.11432258593141853</v>
      </c>
      <c r="AI37">
        <v>20.943094760129402</v>
      </c>
      <c r="AJ37">
        <v>182.315521628498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-0.22</v>
      </c>
      <c r="AM37" t="s">
        <v>10459</v>
      </c>
      <c r="AN37">
        <v>-7.2</v>
      </c>
      <c r="AO37" t="s">
        <v>10459</v>
      </c>
      <c r="AP37">
        <v>0.14412837165193301</v>
      </c>
      <c r="AQ37">
        <f>(Table2[[#This Row],[Sharpe Ratio]]-AVERAGE(Table2[Sharpe Ratio]))/_xlfn.STDEV.P(Table2[Sharpe Ratio])</f>
        <v>1.0019719257772455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3.1715920116327023</v>
      </c>
      <c r="AS37">
        <f>_xlfn.RANK.AVG(Table2[[#This Row],[1Y Return vs Nifty Z-Score]],Table2[1Y Return vs Nifty Z-Score])</f>
        <v>62</v>
      </c>
      <c r="AT37">
        <f>_xlfn.RANK.AVG(Table2[[#This Row],[6M Return vs Nifty Z-Score]],Table2[6M Return vs Nifty Z-Score])</f>
        <v>51</v>
      </c>
      <c r="AU37">
        <f>_xlfn.RANK.AVG(Table2[[#This Row],[Sharpe Ratio Z-Score]],Table2[Sharpe Ratio Z-Score])</f>
        <v>115</v>
      </c>
      <c r="AV37">
        <f>(Table2[[#This Row],[Rank 1Y]]+Table2[[#This Row],[Rank 6M]]+Table2[[#This Row],[Rank Sharpe]])/3</f>
        <v>76</v>
      </c>
    </row>
    <row r="38" spans="1:48" x14ac:dyDescent="0.3">
      <c r="A38" t="s">
        <v>1434</v>
      </c>
      <c r="B38" t="s">
        <v>1435</v>
      </c>
      <c r="C38" t="s">
        <v>10404</v>
      </c>
      <c r="D38" t="s">
        <v>46</v>
      </c>
      <c r="E38">
        <v>7699.3788839999997</v>
      </c>
      <c r="F38">
        <v>564</v>
      </c>
      <c r="G38">
        <v>62.654142529952402</v>
      </c>
      <c r="H38">
        <f>(Table2[[#This Row],[1Y Return vs Nifty]]-AVERAGE(Table2[1Y Return vs Nifty]))/_xlfn.STDEV.P(Table2[1Y Return vs Nifty])</f>
        <v>0.67845031565185931</v>
      </c>
      <c r="I38">
        <v>-10.180396109960499</v>
      </c>
      <c r="J38">
        <f>(Table2[[#This Row],[1M Return vs Nifty]]-AVERAGE(Table2[1M Return vs Nifty]))/_xlfn.STDEV.P(Table2[1M Return vs Nifty])</f>
        <v>-0.67337176352082406</v>
      </c>
      <c r="K38">
        <v>67.523842508031095</v>
      </c>
      <c r="L38">
        <f>(Table2[[#This Row],[6M Return vs Nifty]]-AVERAGE(Table2[6M Return vs Nifty]))/_xlfn.STDEV.P(Table2[6M Return vs Nifty])</f>
        <v>1.6892862900718317</v>
      </c>
      <c r="M38">
        <v>-2.7330835159870999</v>
      </c>
      <c r="N38">
        <f>(Table2[[#This Row],[1W Return vs Nifty]]-AVERAGE(Table2[1W Return vs Nifty]))/_xlfn.STDEV.P(Table2[1W Return vs Nifty])</f>
        <v>6.2436962653069562E-2</v>
      </c>
      <c r="O38">
        <v>574.70000000000005</v>
      </c>
      <c r="P38">
        <v>552.58805416507096</v>
      </c>
      <c r="Q38">
        <v>436.270060729264</v>
      </c>
      <c r="R38">
        <v>40.384050743693599</v>
      </c>
      <c r="S38" s="2">
        <f>(Table2[[#This Row],[Close Price]]-Table2[[#This Row],[20D EMA]])/Table2[[#This Row],[20D EMA]]</f>
        <v>-1.8618409605011387E-2</v>
      </c>
      <c r="T38" s="2">
        <f>(Table2[[#This Row],[Close Price]]-Table2[[#This Row],[50D EMA]])/Table2[[#This Row],[50D EMA]]</f>
        <v>2.0651814220218428E-2</v>
      </c>
      <c r="U38" s="2">
        <f>(Table2[[#This Row],[Close Price]]-Table2[[#This Row],[200D EMA]])/Table2[[#This Row],[200D EMA]]</f>
        <v>0.29277722852955829</v>
      </c>
      <c r="V38">
        <v>0.51756455427374304</v>
      </c>
      <c r="W38">
        <v>560</v>
      </c>
      <c r="X38">
        <v>585</v>
      </c>
      <c r="Y38">
        <v>560</v>
      </c>
      <c r="Z38">
        <v>592.54999999999995</v>
      </c>
      <c r="AA38">
        <v>531.79999999999995</v>
      </c>
      <c r="AB38">
        <v>598.6</v>
      </c>
      <c r="AC38" s="2">
        <f>(Table2[[#This Row],[Close Price]]/Table2[[#This Row],[Day Low]])-1</f>
        <v>7.1428571428571175E-3</v>
      </c>
      <c r="AD38" s="2">
        <f>(Table2[[#This Row],[Day High]]/Table2[[#This Row],[Close Price]])-1</f>
        <v>3.7234042553191404E-2</v>
      </c>
      <c r="AE38" s="2">
        <f>(Table2[[#This Row],[Close Price]]/Table2[[#This Row],[Current Week Low]])-1</f>
        <v>7.1428571428571175E-3</v>
      </c>
      <c r="AF38" s="2">
        <f>(Table2[[#This Row],[Current Week High]]/Table2[[#This Row],[Close Price]])-1</f>
        <v>5.0620567375886383E-2</v>
      </c>
      <c r="AG38" s="2">
        <f>(Table2[[#This Row],[Close Price]]/Table2[[#This Row],[Current Month Low]])-1</f>
        <v>6.0549078600977913E-2</v>
      </c>
      <c r="AH38" s="2">
        <f>(Table2[[#This Row],[Current Month High]]/Table2[[#This Row],[Close Price]])-1</f>
        <v>6.1347517730496515E-2</v>
      </c>
      <c r="AI38">
        <v>9.7517730496453794</v>
      </c>
      <c r="AJ38">
        <v>133.78238341968901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0.09</v>
      </c>
      <c r="AM38" t="s">
        <v>10458</v>
      </c>
      <c r="AN38">
        <v>-4.18</v>
      </c>
      <c r="AO38" t="s">
        <v>10459</v>
      </c>
      <c r="AP38">
        <v>0.186137057853832</v>
      </c>
      <c r="AQ38">
        <f>(Table2[[#This Row],[Sharpe Ratio]]-AVERAGE(Table2[Sharpe Ratio]))/_xlfn.STDEV.P(Table2[Sharpe Ratio])</f>
        <v>1.4891982740347216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3.2460000788906584</v>
      </c>
      <c r="AS38">
        <f>_xlfn.RANK.AVG(Table2[[#This Row],[1Y Return vs Nifty Z-Score]],Table2[1Y Return vs Nifty Z-Score])</f>
        <v>142</v>
      </c>
      <c r="AT38">
        <f>_xlfn.RANK.AVG(Table2[[#This Row],[6M Return vs Nifty Z-Score]],Table2[6M Return vs Nifty Z-Score])</f>
        <v>47</v>
      </c>
      <c r="AU38">
        <f>_xlfn.RANK.AVG(Table2[[#This Row],[Sharpe Ratio Z-Score]],Table2[Sharpe Ratio Z-Score])</f>
        <v>46</v>
      </c>
      <c r="AV38">
        <f>(Table2[[#This Row],[Rank 1Y]]+Table2[[#This Row],[Rank 6M]]+Table2[[#This Row],[Rank Sharpe]])/3</f>
        <v>78.333333333333329</v>
      </c>
    </row>
    <row r="39" spans="1:48" x14ac:dyDescent="0.3">
      <c r="A39" t="s">
        <v>743</v>
      </c>
      <c r="B39" t="s">
        <v>744</v>
      </c>
      <c r="C39" t="s">
        <v>10412</v>
      </c>
      <c r="D39" t="s">
        <v>438</v>
      </c>
      <c r="E39">
        <v>23420.281990115</v>
      </c>
      <c r="F39">
        <v>735.85</v>
      </c>
      <c r="G39">
        <v>77.711389809782403</v>
      </c>
      <c r="H39">
        <f>(Table2[[#This Row],[1Y Return vs Nifty]]-AVERAGE(Table2[1Y Return vs Nifty]))/_xlfn.STDEV.P(Table2[1Y Return vs Nifty])</f>
        <v>0.92835151763912371</v>
      </c>
      <c r="I39">
        <v>-1.3922072282854701</v>
      </c>
      <c r="J39">
        <f>(Table2[[#This Row],[1M Return vs Nifty]]-AVERAGE(Table2[1M Return vs Nifty]))/_xlfn.STDEV.P(Table2[1M Return vs Nifty])</f>
        <v>0.16009175666517533</v>
      </c>
      <c r="K39">
        <v>52.468398362096799</v>
      </c>
      <c r="L39">
        <f>(Table2[[#This Row],[6M Return vs Nifty]]-AVERAGE(Table2[6M Return vs Nifty]))/_xlfn.STDEV.P(Table2[6M Return vs Nifty])</f>
        <v>1.2400039453244422</v>
      </c>
      <c r="M39">
        <v>-2.74574226177084</v>
      </c>
      <c r="N39">
        <f>(Table2[[#This Row],[1W Return vs Nifty]]-AVERAGE(Table2[1W Return vs Nifty]))/_xlfn.STDEV.P(Table2[1W Return vs Nifty])</f>
        <v>5.9907136413877911E-2</v>
      </c>
      <c r="O39">
        <v>706.73</v>
      </c>
      <c r="P39">
        <v>666.71862575304601</v>
      </c>
      <c r="Q39">
        <v>548.83788838720204</v>
      </c>
      <c r="R39">
        <v>60.516107708105302</v>
      </c>
      <c r="S39" s="2">
        <f>(Table2[[#This Row],[Close Price]]-Table2[[#This Row],[20D EMA]])/Table2[[#This Row],[20D EMA]]</f>
        <v>4.1203854371542177E-2</v>
      </c>
      <c r="T39" s="2">
        <f>(Table2[[#This Row],[Close Price]]-Table2[[#This Row],[50D EMA]])/Table2[[#This Row],[50D EMA]]</f>
        <v>0.10368897999342892</v>
      </c>
      <c r="U39" s="2">
        <f>(Table2[[#This Row],[Close Price]]-Table2[[#This Row],[200D EMA]])/Table2[[#This Row],[200D EMA]]</f>
        <v>0.34074198514673604</v>
      </c>
      <c r="V39">
        <v>0.67074615294233597</v>
      </c>
      <c r="W39">
        <v>720.55</v>
      </c>
      <c r="X39">
        <v>741.95</v>
      </c>
      <c r="Y39">
        <v>702.5</v>
      </c>
      <c r="Z39">
        <v>754.75</v>
      </c>
      <c r="AA39">
        <v>663.65</v>
      </c>
      <c r="AB39">
        <v>754.75</v>
      </c>
      <c r="AC39" s="2">
        <f>(Table2[[#This Row],[Close Price]]/Table2[[#This Row],[Day Low]])-1</f>
        <v>2.1233779751578696E-2</v>
      </c>
      <c r="AD39" s="2">
        <f>(Table2[[#This Row],[Day High]]/Table2[[#This Row],[Close Price]])-1</f>
        <v>8.2897329618809579E-3</v>
      </c>
      <c r="AE39" s="2">
        <f>(Table2[[#This Row],[Close Price]]/Table2[[#This Row],[Current Week Low]])-1</f>
        <v>4.7473309608540903E-2</v>
      </c>
      <c r="AF39" s="2">
        <f>(Table2[[#This Row],[Current Week High]]/Table2[[#This Row],[Close Price]])-1</f>
        <v>2.5684582455663518E-2</v>
      </c>
      <c r="AG39" s="2">
        <f>(Table2[[#This Row],[Close Price]]/Table2[[#This Row],[Current Month Low]])-1</f>
        <v>0.10879228509003247</v>
      </c>
      <c r="AH39" s="2">
        <f>(Table2[[#This Row],[Current Month High]]/Table2[[#This Row],[Close Price]])-1</f>
        <v>2.5684582455663518E-2</v>
      </c>
      <c r="AI39">
        <v>2.5684582455663501</v>
      </c>
      <c r="AJ39">
        <v>123.968954497032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0.3</v>
      </c>
      <c r="AM39" t="s">
        <v>10458</v>
      </c>
      <c r="AN39">
        <v>4.1100000000000003</v>
      </c>
      <c r="AO39" t="s">
        <v>10458</v>
      </c>
      <c r="AP39">
        <v>0.18190912679100801</v>
      </c>
      <c r="AQ39">
        <f>(Table2[[#This Row],[Sharpe Ratio]]-AVERAGE(Table2[Sharpe Ratio]))/_xlfn.STDEV.P(Table2[Sharpe Ratio])</f>
        <v>1.4401617628112175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3.828516118853837</v>
      </c>
      <c r="AS39">
        <f>_xlfn.RANK.AVG(Table2[[#This Row],[1Y Return vs Nifty Z-Score]],Table2[1Y Return vs Nifty Z-Score])</f>
        <v>106</v>
      </c>
      <c r="AT39">
        <f>_xlfn.RANK.AVG(Table2[[#This Row],[6M Return vs Nifty Z-Score]],Table2[6M Return vs Nifty Z-Score])</f>
        <v>77</v>
      </c>
      <c r="AU39">
        <f>_xlfn.RANK.AVG(Table2[[#This Row],[Sharpe Ratio Z-Score]],Table2[Sharpe Ratio Z-Score])</f>
        <v>54</v>
      </c>
      <c r="AV39">
        <f>(Table2[[#This Row],[Rank 1Y]]+Table2[[#This Row],[Rank 6M]]+Table2[[#This Row],[Rank Sharpe]])/3</f>
        <v>79</v>
      </c>
    </row>
    <row r="40" spans="1:48" x14ac:dyDescent="0.3">
      <c r="A40" t="s">
        <v>325</v>
      </c>
      <c r="B40" t="s">
        <v>326</v>
      </c>
      <c r="C40" t="s">
        <v>10410</v>
      </c>
      <c r="D40" t="s">
        <v>327</v>
      </c>
      <c r="E40">
        <v>84369.59895</v>
      </c>
      <c r="F40">
        <v>14100</v>
      </c>
      <c r="G40">
        <v>143.25563229762599</v>
      </c>
      <c r="H40">
        <f>(Table2[[#This Row],[1Y Return vs Nifty]]-AVERAGE(Table2[1Y Return vs Nifty]))/_xlfn.STDEV.P(Table2[1Y Return vs Nifty])</f>
        <v>2.0161721980498242</v>
      </c>
      <c r="I40">
        <v>0.94858449768771502</v>
      </c>
      <c r="J40">
        <f>(Table2[[#This Row],[1M Return vs Nifty]]-AVERAGE(Table2[1M Return vs Nifty]))/_xlfn.STDEV.P(Table2[1M Return vs Nifty])</f>
        <v>0.38209022964064671</v>
      </c>
      <c r="K40">
        <v>75.461106992292997</v>
      </c>
      <c r="L40">
        <f>(Table2[[#This Row],[6M Return vs Nifty]]-AVERAGE(Table2[6M Return vs Nifty]))/_xlfn.STDEV.P(Table2[6M Return vs Nifty])</f>
        <v>1.9261489667091318</v>
      </c>
      <c r="M40">
        <v>-3.37638069052558</v>
      </c>
      <c r="N40">
        <f>(Table2[[#This Row],[1W Return vs Nifty]]-AVERAGE(Table2[1W Return vs Nifty]))/_xlfn.STDEV.P(Table2[1W Return vs Nifty])</f>
        <v>-6.6124752665970427E-2</v>
      </c>
      <c r="O40">
        <v>13508.14</v>
      </c>
      <c r="P40">
        <v>12711.570460774999</v>
      </c>
      <c r="Q40">
        <v>9785.3188006865203</v>
      </c>
      <c r="R40">
        <v>63.961622150356597</v>
      </c>
      <c r="S40" s="2">
        <f>(Table2[[#This Row],[Close Price]]-Table2[[#This Row],[20D EMA]])/Table2[[#This Row],[20D EMA]]</f>
        <v>4.381506262150086E-2</v>
      </c>
      <c r="T40" s="2">
        <f>(Table2[[#This Row],[Close Price]]-Table2[[#This Row],[50D EMA]])/Table2[[#This Row],[50D EMA]]</f>
        <v>0.10922564945923689</v>
      </c>
      <c r="U40" s="2">
        <f>(Table2[[#This Row],[Close Price]]-Table2[[#This Row],[200D EMA]])/Table2[[#This Row],[200D EMA]]</f>
        <v>0.44093414708274703</v>
      </c>
      <c r="V40">
        <v>1.07041859453836</v>
      </c>
      <c r="W40">
        <v>13825</v>
      </c>
      <c r="X40">
        <v>14195</v>
      </c>
      <c r="Y40">
        <v>13825</v>
      </c>
      <c r="Z40">
        <v>14498</v>
      </c>
      <c r="AA40">
        <v>12022</v>
      </c>
      <c r="AB40">
        <v>14498</v>
      </c>
      <c r="AC40" s="2">
        <f>(Table2[[#This Row],[Close Price]]/Table2[[#This Row],[Day Low]])-1</f>
        <v>1.9891500904159143E-2</v>
      </c>
      <c r="AD40" s="2">
        <f>(Table2[[#This Row],[Day High]]/Table2[[#This Row],[Close Price]])-1</f>
        <v>6.737588652482307E-3</v>
      </c>
      <c r="AE40" s="2">
        <f>(Table2[[#This Row],[Close Price]]/Table2[[#This Row],[Current Week Low]])-1</f>
        <v>1.9891500904159143E-2</v>
      </c>
      <c r="AF40" s="2">
        <f>(Table2[[#This Row],[Current Week High]]/Table2[[#This Row],[Close Price]])-1</f>
        <v>2.8226950354609981E-2</v>
      </c>
      <c r="AG40" s="2">
        <f>(Table2[[#This Row],[Close Price]]/Table2[[#This Row],[Current Month Low]])-1</f>
        <v>0.17284977541174507</v>
      </c>
      <c r="AH40" s="2">
        <f>(Table2[[#This Row],[Current Month High]]/Table2[[#This Row],[Close Price]])-1</f>
        <v>2.8226950354609981E-2</v>
      </c>
      <c r="AI40">
        <v>2.8226950354609901</v>
      </c>
      <c r="AJ40">
        <v>187.696388492144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-0.02</v>
      </c>
      <c r="AM40" t="s">
        <v>10459</v>
      </c>
      <c r="AN40">
        <v>12.65</v>
      </c>
      <c r="AO40" t="s">
        <v>10458</v>
      </c>
      <c r="AP40">
        <v>0.120025421281423</v>
      </c>
      <c r="AQ40">
        <f>(Table2[[#This Row],[Sharpe Ratio]]-AVERAGE(Table2[Sharpe Ratio]))/_xlfn.STDEV.P(Table2[Sharpe Ratio])</f>
        <v>0.72242039600995889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4.9807070377435911</v>
      </c>
      <c r="AS40">
        <f>_xlfn.RANK.AVG(Table2[[#This Row],[1Y Return vs Nifty Z-Score]],Table2[1Y Return vs Nifty Z-Score])</f>
        <v>37</v>
      </c>
      <c r="AT40">
        <f>_xlfn.RANK.AVG(Table2[[#This Row],[6M Return vs Nifty Z-Score]],Table2[6M Return vs Nifty Z-Score])</f>
        <v>30</v>
      </c>
      <c r="AU40">
        <f>_xlfn.RANK.AVG(Table2[[#This Row],[Sharpe Ratio Z-Score]],Table2[Sharpe Ratio Z-Score])</f>
        <v>171</v>
      </c>
      <c r="AV40">
        <f>(Table2[[#This Row],[Rank 1Y]]+Table2[[#This Row],[Rank 6M]]+Table2[[#This Row],[Rank Sharpe]])/3</f>
        <v>79.333333333333329</v>
      </c>
    </row>
    <row r="41" spans="1:48" x14ac:dyDescent="0.3">
      <c r="A41" t="s">
        <v>655</v>
      </c>
      <c r="B41" t="s">
        <v>656</v>
      </c>
      <c r="C41" t="s">
        <v>10401</v>
      </c>
      <c r="D41" t="s">
        <v>445</v>
      </c>
      <c r="E41">
        <v>29094.269170169999</v>
      </c>
      <c r="F41">
        <v>5715.65</v>
      </c>
      <c r="G41">
        <v>167.25529146915801</v>
      </c>
      <c r="H41">
        <f>(Table2[[#This Row],[1Y Return vs Nifty]]-AVERAGE(Table2[1Y Return vs Nifty]))/_xlfn.STDEV.P(Table2[1Y Return vs Nifty])</f>
        <v>2.4144882755366148</v>
      </c>
      <c r="I41">
        <v>13.3251657791811</v>
      </c>
      <c r="J41">
        <f>(Table2[[#This Row],[1M Return vs Nifty]]-AVERAGE(Table2[1M Return vs Nifty]))/_xlfn.STDEV.P(Table2[1M Return vs Nifty])</f>
        <v>1.555873490518342</v>
      </c>
      <c r="K41">
        <v>50.874081596146702</v>
      </c>
      <c r="L41">
        <f>(Table2[[#This Row],[6M Return vs Nifty]]-AVERAGE(Table2[6M Return vs Nifty]))/_xlfn.STDEV.P(Table2[6M Return vs Nifty])</f>
        <v>1.1924265794272315</v>
      </c>
      <c r="M41">
        <v>-4.1322244650255797</v>
      </c>
      <c r="N41">
        <f>(Table2[[#This Row],[1W Return vs Nifty]]-AVERAGE(Table2[1W Return vs Nifty]))/_xlfn.STDEV.P(Table2[1W Return vs Nifty])</f>
        <v>-0.21717869166803744</v>
      </c>
      <c r="O41">
        <v>5482.82</v>
      </c>
      <c r="P41">
        <v>4987.4796117142396</v>
      </c>
      <c r="Q41">
        <v>3939.21980868837</v>
      </c>
      <c r="R41">
        <v>60.772195178911403</v>
      </c>
      <c r="S41" s="2">
        <f>(Table2[[#This Row],[Close Price]]-Table2[[#This Row],[20D EMA]])/Table2[[#This Row],[20D EMA]]</f>
        <v>4.2465373658081049E-2</v>
      </c>
      <c r="T41" s="2">
        <f>(Table2[[#This Row],[Close Price]]-Table2[[#This Row],[50D EMA]])/Table2[[#This Row],[50D EMA]]</f>
        <v>0.14599967217419493</v>
      </c>
      <c r="U41" s="2">
        <f>(Table2[[#This Row],[Close Price]]-Table2[[#This Row],[200D EMA]])/Table2[[#This Row],[200D EMA]]</f>
        <v>0.45095990515520945</v>
      </c>
      <c r="V41">
        <v>1.1352120269403601</v>
      </c>
      <c r="W41">
        <v>5630</v>
      </c>
      <c r="X41">
        <v>5813.45</v>
      </c>
      <c r="Y41">
        <v>5630</v>
      </c>
      <c r="Z41">
        <v>6035.45</v>
      </c>
      <c r="AA41">
        <v>5125.6000000000004</v>
      </c>
      <c r="AB41">
        <v>6035.45</v>
      </c>
      <c r="AC41" s="2">
        <f>(Table2[[#This Row],[Close Price]]/Table2[[#This Row],[Day Low]])-1</f>
        <v>1.5213143872113699E-2</v>
      </c>
      <c r="AD41" s="2">
        <f>(Table2[[#This Row],[Day High]]/Table2[[#This Row],[Close Price]])-1</f>
        <v>1.7110914769098873E-2</v>
      </c>
      <c r="AE41" s="2">
        <f>(Table2[[#This Row],[Close Price]]/Table2[[#This Row],[Current Week Low]])-1</f>
        <v>1.5213143872113699E-2</v>
      </c>
      <c r="AF41" s="2">
        <f>(Table2[[#This Row],[Current Week High]]/Table2[[#This Row],[Close Price]])-1</f>
        <v>5.5951641545580966E-2</v>
      </c>
      <c r="AG41" s="2">
        <f>(Table2[[#This Row],[Close Price]]/Table2[[#This Row],[Current Month Low]])-1</f>
        <v>0.11511823006087085</v>
      </c>
      <c r="AH41" s="2">
        <f>(Table2[[#This Row],[Current Month High]]/Table2[[#This Row],[Close Price]])-1</f>
        <v>5.5951641545580966E-2</v>
      </c>
      <c r="AI41">
        <v>5.5951641545580904</v>
      </c>
      <c r="AJ41">
        <v>201.482184772002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0.39</v>
      </c>
      <c r="AM41" t="s">
        <v>10458</v>
      </c>
      <c r="AN41">
        <v>9.2899999999999991</v>
      </c>
      <c r="AO41" t="s">
        <v>10458</v>
      </c>
      <c r="AP41">
        <v>0.136375837429212</v>
      </c>
      <c r="AQ41">
        <f>(Table2[[#This Row],[Sharpe Ratio]]-AVERAGE(Table2[Sharpe Ratio]))/_xlfn.STDEV.P(Table2[Sharpe Ratio])</f>
        <v>0.91205626117103555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5.8576659149851871</v>
      </c>
      <c r="AS41">
        <f>_xlfn.RANK.AVG(Table2[[#This Row],[1Y Return vs Nifty Z-Score]],Table2[1Y Return vs Nifty Z-Score])</f>
        <v>28</v>
      </c>
      <c r="AT41">
        <f>_xlfn.RANK.AVG(Table2[[#This Row],[6M Return vs Nifty Z-Score]],Table2[6M Return vs Nifty Z-Score])</f>
        <v>84</v>
      </c>
      <c r="AU41">
        <f>_xlfn.RANK.AVG(Table2[[#This Row],[Sharpe Ratio Z-Score]],Table2[Sharpe Ratio Z-Score])</f>
        <v>129</v>
      </c>
      <c r="AV41">
        <f>(Table2[[#This Row],[Rank 1Y]]+Table2[[#This Row],[Rank 6M]]+Table2[[#This Row],[Rank Sharpe]])/3</f>
        <v>80.333333333333329</v>
      </c>
    </row>
    <row r="42" spans="1:48" x14ac:dyDescent="0.3">
      <c r="A42" t="s">
        <v>1224</v>
      </c>
      <c r="B42" t="s">
        <v>1225</v>
      </c>
      <c r="C42" t="s">
        <v>10413</v>
      </c>
      <c r="D42" t="s">
        <v>130</v>
      </c>
      <c r="E42">
        <v>9940.1290886899897</v>
      </c>
      <c r="F42">
        <v>419.15</v>
      </c>
      <c r="G42">
        <v>240.75879339346301</v>
      </c>
      <c r="H42">
        <f>(Table2[[#This Row],[1Y Return vs Nifty]]-AVERAGE(Table2[1Y Return vs Nifty]))/_xlfn.STDEV.P(Table2[1Y Return vs Nifty])</f>
        <v>3.6344067068266939</v>
      </c>
      <c r="I42">
        <v>-11.97193033632</v>
      </c>
      <c r="J42">
        <f>(Table2[[#This Row],[1M Return vs Nifty]]-AVERAGE(Table2[1M Return vs Nifty]))/_xlfn.STDEV.P(Table2[1M Return vs Nifty])</f>
        <v>-0.84327917481336434</v>
      </c>
      <c r="K42">
        <v>80.030037223208197</v>
      </c>
      <c r="L42">
        <f>(Table2[[#This Row],[6M Return vs Nifty]]-AVERAGE(Table2[6M Return vs Nifty]))/_xlfn.STDEV.P(Table2[6M Return vs Nifty])</f>
        <v>2.0624943091138692</v>
      </c>
      <c r="M42">
        <v>-7.7499274637382598</v>
      </c>
      <c r="N42">
        <f>(Table2[[#This Row],[1W Return vs Nifty]]-AVERAGE(Table2[1W Return vs Nifty]))/_xlfn.STDEV.P(Table2[1W Return vs Nifty])</f>
        <v>-0.9401697468720519</v>
      </c>
      <c r="O42">
        <v>442.75</v>
      </c>
      <c r="P42">
        <v>447.06984044261998</v>
      </c>
      <c r="Q42">
        <v>359.06761424102899</v>
      </c>
      <c r="R42">
        <v>29.031523135695899</v>
      </c>
      <c r="S42" s="2">
        <f>(Table2[[#This Row],[Close Price]]-Table2[[#This Row],[20D EMA]])/Table2[[#This Row],[20D EMA]]</f>
        <v>-5.3303218520609874E-2</v>
      </c>
      <c r="T42" s="2">
        <f>(Table2[[#This Row],[Close Price]]-Table2[[#This Row],[50D EMA]])/Table2[[#This Row],[50D EMA]]</f>
        <v>-6.2450735694848165E-2</v>
      </c>
      <c r="U42" s="2">
        <f>(Table2[[#This Row],[Close Price]]-Table2[[#This Row],[200D EMA]])/Table2[[#This Row],[200D EMA]]</f>
        <v>0.16732889120609989</v>
      </c>
      <c r="V42">
        <v>0.85387792372818605</v>
      </c>
      <c r="W42">
        <v>414</v>
      </c>
      <c r="X42">
        <v>435</v>
      </c>
      <c r="Y42">
        <v>414</v>
      </c>
      <c r="Z42">
        <v>455.2</v>
      </c>
      <c r="AA42">
        <v>414</v>
      </c>
      <c r="AB42">
        <v>470</v>
      </c>
      <c r="AC42" s="2">
        <f>(Table2[[#This Row],[Close Price]]/Table2[[#This Row],[Day Low]])-1</f>
        <v>1.2439613526570081E-2</v>
      </c>
      <c r="AD42" s="2">
        <f>(Table2[[#This Row],[Day High]]/Table2[[#This Row],[Close Price]])-1</f>
        <v>3.7814624835977639E-2</v>
      </c>
      <c r="AE42" s="2">
        <f>(Table2[[#This Row],[Close Price]]/Table2[[#This Row],[Current Week Low]])-1</f>
        <v>1.2439613526570081E-2</v>
      </c>
      <c r="AF42" s="2">
        <f>(Table2[[#This Row],[Current Week High]]/Table2[[#This Row],[Close Price]])-1</f>
        <v>8.6007395920314922E-2</v>
      </c>
      <c r="AG42" s="2">
        <f>(Table2[[#This Row],[Close Price]]/Table2[[#This Row],[Current Month Low]])-1</f>
        <v>1.2439613526570081E-2</v>
      </c>
      <c r="AH42" s="2">
        <f>(Table2[[#This Row],[Current Month High]]/Table2[[#This Row],[Close Price]])-1</f>
        <v>0.12131695097220563</v>
      </c>
      <c r="AI42">
        <v>35.894071334844298</v>
      </c>
      <c r="AJ42">
        <v>280.526554698138</v>
      </c>
      <c r="AK42" t="str">
        <f>IF(AND(Table2[[#This Row],[20D EMA]]&gt;Table2[[#This Row],[50D EMA]],Table2[[#This Row],[50D EMA]]&gt;Table2[[#This Row],[200D EMA]]),"Uptrend","Downtrend/NoTrend")</f>
        <v>Downtrend/NoTrend</v>
      </c>
      <c r="AL42">
        <v>-0.15</v>
      </c>
      <c r="AM42" t="s">
        <v>10459</v>
      </c>
      <c r="AN42">
        <v>-4.51</v>
      </c>
      <c r="AO42" t="s">
        <v>10459</v>
      </c>
      <c r="AP42">
        <v>0.10472592940009399</v>
      </c>
      <c r="AQ42">
        <f>(Table2[[#This Row],[Sharpe Ratio]]-AVERAGE(Table2[Sharpe Ratio]))/_xlfn.STDEV.P(Table2[Sharpe Ratio])</f>
        <v>0.54497339079516915</v>
      </c>
      <c r="AR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">
        <f>_xlfn.RANK.AVG(Table2[[#This Row],[1Y Return vs Nifty Z-Score]],Table2[1Y Return vs Nifty Z-Score])</f>
        <v>5</v>
      </c>
      <c r="AT42">
        <f>_xlfn.RANK.AVG(Table2[[#This Row],[6M Return vs Nifty Z-Score]],Table2[6M Return vs Nifty Z-Score])</f>
        <v>27</v>
      </c>
      <c r="AU42">
        <f>_xlfn.RANK.AVG(Table2[[#This Row],[Sharpe Ratio Z-Score]],Table2[Sharpe Ratio Z-Score])</f>
        <v>209</v>
      </c>
      <c r="AV42">
        <f>(Table2[[#This Row],[Rank 1Y]]+Table2[[#This Row],[Rank 6M]]+Table2[[#This Row],[Rank Sharpe]])/3</f>
        <v>80.333333333333329</v>
      </c>
    </row>
    <row r="43" spans="1:48" x14ac:dyDescent="0.3">
      <c r="A43" t="s">
        <v>63</v>
      </c>
      <c r="B43" t="s">
        <v>64</v>
      </c>
      <c r="C43" t="s">
        <v>10407</v>
      </c>
      <c r="D43" t="s">
        <v>60</v>
      </c>
      <c r="E43">
        <v>381168.42614448001</v>
      </c>
      <c r="F43">
        <v>3181.1</v>
      </c>
      <c r="G43">
        <v>66.101720322398506</v>
      </c>
      <c r="H43">
        <f>(Table2[[#This Row],[1Y Return vs Nifty]]-AVERAGE(Table2[1Y Return vs Nifty]))/_xlfn.STDEV.P(Table2[1Y Return vs Nifty])</f>
        <v>0.73566886418635657</v>
      </c>
      <c r="I43">
        <v>6.8975394185652803</v>
      </c>
      <c r="J43">
        <f>(Table2[[#This Row],[1M Return vs Nifty]]-AVERAGE(Table2[1M Return vs Nifty]))/_xlfn.STDEV.P(Table2[1M Return vs Nifty])</f>
        <v>0.94628348681121854</v>
      </c>
      <c r="K43">
        <v>51.526037814283299</v>
      </c>
      <c r="L43">
        <f>(Table2[[#This Row],[6M Return vs Nifty]]-AVERAGE(Table2[6M Return vs Nifty]))/_xlfn.STDEV.P(Table2[6M Return vs Nifty])</f>
        <v>1.2118821607782573</v>
      </c>
      <c r="M43">
        <v>6.5778549744627002</v>
      </c>
      <c r="N43">
        <f>(Table2[[#This Row],[1W Return vs Nifty]]-AVERAGE(Table2[1W Return vs Nifty]))/_xlfn.STDEV.P(Table2[1W Return vs Nifty])</f>
        <v>1.9232102894146599</v>
      </c>
      <c r="O43">
        <v>2883.76</v>
      </c>
      <c r="P43">
        <v>2802.3856255956198</v>
      </c>
      <c r="Q43">
        <v>2377.4371008041198</v>
      </c>
      <c r="R43">
        <v>90.247831997885797</v>
      </c>
      <c r="S43" s="2">
        <f>(Table2[[#This Row],[Close Price]]-Table2[[#This Row],[20D EMA]])/Table2[[#This Row],[20D EMA]]</f>
        <v>0.10310844175659543</v>
      </c>
      <c r="T43" s="2">
        <f>(Table2[[#This Row],[Close Price]]-Table2[[#This Row],[50D EMA]])/Table2[[#This Row],[50D EMA]]</f>
        <v>0.13513999320628406</v>
      </c>
      <c r="U43" s="2">
        <f>(Table2[[#This Row],[Close Price]]-Table2[[#This Row],[200D EMA]])/Table2[[#This Row],[200D EMA]]</f>
        <v>0.33803750220102874</v>
      </c>
      <c r="V43">
        <v>1.31318702108449</v>
      </c>
      <c r="W43">
        <v>3045.65</v>
      </c>
      <c r="X43">
        <v>3197.2</v>
      </c>
      <c r="Y43">
        <v>2956.15</v>
      </c>
      <c r="Z43">
        <v>3197.2</v>
      </c>
      <c r="AA43">
        <v>2635.6</v>
      </c>
      <c r="AB43">
        <v>3197.2</v>
      </c>
      <c r="AC43" s="2">
        <f>(Table2[[#This Row],[Close Price]]/Table2[[#This Row],[Day Low]])-1</f>
        <v>4.4473265148654573E-2</v>
      </c>
      <c r="AD43" s="2">
        <f>(Table2[[#This Row],[Day High]]/Table2[[#This Row],[Close Price]])-1</f>
        <v>5.0611423721353965E-3</v>
      </c>
      <c r="AE43" s="2">
        <f>(Table2[[#This Row],[Close Price]]/Table2[[#This Row],[Current Week Low]])-1</f>
        <v>7.6095597314074004E-2</v>
      </c>
      <c r="AF43" s="2">
        <f>(Table2[[#This Row],[Current Week High]]/Table2[[#This Row],[Close Price]])-1</f>
        <v>5.0611423721353965E-3</v>
      </c>
      <c r="AG43" s="2">
        <f>(Table2[[#This Row],[Close Price]]/Table2[[#This Row],[Current Month Low]])-1</f>
        <v>0.20697374411898628</v>
      </c>
      <c r="AH43" s="2">
        <f>(Table2[[#This Row],[Current Month High]]/Table2[[#This Row],[Close Price]])-1</f>
        <v>5.0611423721353965E-3</v>
      </c>
      <c r="AI43">
        <v>0.50611423721353899</v>
      </c>
      <c r="AJ43">
        <v>119.386206896551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0.02</v>
      </c>
      <c r="AM43" t="s">
        <v>10458</v>
      </c>
      <c r="AN43">
        <v>18.260000000000002</v>
      </c>
      <c r="AO43" t="s">
        <v>10458</v>
      </c>
      <c r="AP43">
        <v>0.203890471618321</v>
      </c>
      <c r="AQ43">
        <f>(Table2[[#This Row],[Sharpe Ratio]]-AVERAGE(Table2[Sharpe Ratio]))/_xlfn.STDEV.P(Table2[Sharpe Ratio])</f>
        <v>1.6951064263631075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6.5121512275536002</v>
      </c>
      <c r="AS43">
        <f>_xlfn.RANK.AVG(Table2[[#This Row],[1Y Return vs Nifty Z-Score]],Table2[1Y Return vs Nifty Z-Score])</f>
        <v>133</v>
      </c>
      <c r="AT43">
        <f>_xlfn.RANK.AVG(Table2[[#This Row],[6M Return vs Nifty Z-Score]],Table2[6M Return vs Nifty Z-Score])</f>
        <v>81</v>
      </c>
      <c r="AU43">
        <f>_xlfn.RANK.AVG(Table2[[#This Row],[Sharpe Ratio Z-Score]],Table2[Sharpe Ratio Z-Score])</f>
        <v>30</v>
      </c>
      <c r="AV43">
        <f>(Table2[[#This Row],[Rank 1Y]]+Table2[[#This Row],[Rank 6M]]+Table2[[#This Row],[Rank Sharpe]])/3</f>
        <v>81.333333333333329</v>
      </c>
    </row>
    <row r="44" spans="1:48" x14ac:dyDescent="0.3">
      <c r="A44" t="s">
        <v>335</v>
      </c>
      <c r="B44" t="s">
        <v>336</v>
      </c>
      <c r="C44" t="s">
        <v>10413</v>
      </c>
      <c r="D44" t="s">
        <v>130</v>
      </c>
      <c r="E44">
        <v>78649.186712039998</v>
      </c>
      <c r="F44">
        <v>1825.95</v>
      </c>
      <c r="G44">
        <v>168.71929048802701</v>
      </c>
      <c r="H44">
        <f>(Table2[[#This Row],[1Y Return vs Nifty]]-AVERAGE(Table2[1Y Return vs Nifty]))/_xlfn.STDEV.P(Table2[1Y Return vs Nifty])</f>
        <v>2.4387858850348412</v>
      </c>
      <c r="I44">
        <v>4.2555251416315798</v>
      </c>
      <c r="J44">
        <f>(Table2[[#This Row],[1M Return vs Nifty]]-AVERAGE(Table2[1M Return vs Nifty]))/_xlfn.STDEV.P(Table2[1M Return vs Nifty])</f>
        <v>0.69571735204977203</v>
      </c>
      <c r="K44">
        <v>39.612240721115498</v>
      </c>
      <c r="L44">
        <f>(Table2[[#This Row],[6M Return vs Nifty]]-AVERAGE(Table2[6M Return vs Nifty]))/_xlfn.STDEV.P(Table2[6M Return vs Nifty])</f>
        <v>0.85635238424167193</v>
      </c>
      <c r="M44">
        <v>-7.3998547652989801</v>
      </c>
      <c r="N44">
        <f>(Table2[[#This Row],[1W Return vs Nifty]]-AVERAGE(Table2[1W Return vs Nifty]))/_xlfn.STDEV.P(Table2[1W Return vs Nifty])</f>
        <v>-0.87020838472242446</v>
      </c>
      <c r="O44">
        <v>1839.33</v>
      </c>
      <c r="P44">
        <v>1799.18472946785</v>
      </c>
      <c r="Q44">
        <v>1496.14065018476</v>
      </c>
      <c r="R44">
        <v>44.319712629483597</v>
      </c>
      <c r="S44" s="2">
        <f>(Table2[[#This Row],[Close Price]]-Table2[[#This Row],[20D EMA]])/Table2[[#This Row],[20D EMA]]</f>
        <v>-7.2743879564840909E-3</v>
      </c>
      <c r="T44" s="2">
        <f>(Table2[[#This Row],[Close Price]]-Table2[[#This Row],[50D EMA]])/Table2[[#This Row],[50D EMA]]</f>
        <v>1.4876332648769445E-2</v>
      </c>
      <c r="U44" s="2">
        <f>(Table2[[#This Row],[Close Price]]-Table2[[#This Row],[200D EMA]])/Table2[[#This Row],[200D EMA]]</f>
        <v>0.22044007010605018</v>
      </c>
      <c r="V44">
        <v>0.93838572132272302</v>
      </c>
      <c r="W44">
        <v>1797.15</v>
      </c>
      <c r="X44">
        <v>1915</v>
      </c>
      <c r="Y44">
        <v>1797.15</v>
      </c>
      <c r="Z44">
        <v>1928.8</v>
      </c>
      <c r="AA44">
        <v>1740.05</v>
      </c>
      <c r="AB44">
        <v>1972</v>
      </c>
      <c r="AC44" s="2">
        <f>(Table2[[#This Row],[Close Price]]/Table2[[#This Row],[Day Low]])-1</f>
        <v>1.6025373508054441E-2</v>
      </c>
      <c r="AD44" s="2">
        <f>(Table2[[#This Row],[Day High]]/Table2[[#This Row],[Close Price]])-1</f>
        <v>4.8769133875516735E-2</v>
      </c>
      <c r="AE44" s="2">
        <f>(Table2[[#This Row],[Close Price]]/Table2[[#This Row],[Current Week Low]])-1</f>
        <v>1.6025373508054441E-2</v>
      </c>
      <c r="AF44" s="2">
        <f>(Table2[[#This Row],[Current Week High]]/Table2[[#This Row],[Close Price]])-1</f>
        <v>5.6326843560886131E-2</v>
      </c>
      <c r="AG44" s="2">
        <f>(Table2[[#This Row],[Close Price]]/Table2[[#This Row],[Current Month Low]])-1</f>
        <v>4.9366397517312866E-2</v>
      </c>
      <c r="AH44" s="2">
        <f>(Table2[[#This Row],[Current Month High]]/Table2[[#This Row],[Close Price]])-1</f>
        <v>7.9985760836824626E-2</v>
      </c>
      <c r="AI44">
        <v>13.628522139160401</v>
      </c>
      <c r="AJ44">
        <v>208.385407870292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0.02</v>
      </c>
      <c r="AM44" t="s">
        <v>10458</v>
      </c>
      <c r="AN44">
        <v>-0.56999999999999995</v>
      </c>
      <c r="AO44" t="s">
        <v>10459</v>
      </c>
      <c r="AP44">
        <v>0.14846412496883399</v>
      </c>
      <c r="AQ44">
        <f>(Table2[[#This Row],[Sharpe Ratio]]-AVERAGE(Table2[Sharpe Ratio]))/_xlfn.STDEV.P(Table2[Sharpe Ratio])</f>
        <v>1.052258984158124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4.172906220761984</v>
      </c>
      <c r="AS44">
        <f>_xlfn.RANK.AVG(Table2[[#This Row],[1Y Return vs Nifty Z-Score]],Table2[1Y Return vs Nifty Z-Score])</f>
        <v>27</v>
      </c>
      <c r="AT44">
        <f>_xlfn.RANK.AVG(Table2[[#This Row],[6M Return vs Nifty Z-Score]],Table2[6M Return vs Nifty Z-Score])</f>
        <v>115</v>
      </c>
      <c r="AU44">
        <f>_xlfn.RANK.AVG(Table2[[#This Row],[Sharpe Ratio Z-Score]],Table2[Sharpe Ratio Z-Score])</f>
        <v>106</v>
      </c>
      <c r="AV44">
        <f>(Table2[[#This Row],[Rank 1Y]]+Table2[[#This Row],[Rank 6M]]+Table2[[#This Row],[Rank Sharpe]])/3</f>
        <v>82.666666666666671</v>
      </c>
    </row>
    <row r="45" spans="1:48" x14ac:dyDescent="0.3">
      <c r="A45" t="s">
        <v>457</v>
      </c>
      <c r="B45" t="s">
        <v>458</v>
      </c>
      <c r="C45" t="s">
        <v>10405</v>
      </c>
      <c r="D45" t="s">
        <v>54</v>
      </c>
      <c r="E45">
        <v>47359.638221479901</v>
      </c>
      <c r="F45">
        <v>1678.3</v>
      </c>
      <c r="G45">
        <v>86.861826567667606</v>
      </c>
      <c r="H45">
        <f>(Table2[[#This Row],[1Y Return vs Nifty]]-AVERAGE(Table2[1Y Return vs Nifty]))/_xlfn.STDEV.P(Table2[1Y Return vs Nifty])</f>
        <v>1.0802189275319749</v>
      </c>
      <c r="I45">
        <v>-4.81679635460294</v>
      </c>
      <c r="J45">
        <f>(Table2[[#This Row],[1M Return vs Nifty]]-AVERAGE(Table2[1M Return vs Nifty]))/_xlfn.STDEV.P(Table2[1M Return vs Nifty])</f>
        <v>-0.16469303652047482</v>
      </c>
      <c r="K45">
        <v>56.195897060102801</v>
      </c>
      <c r="L45">
        <f>(Table2[[#This Row],[6M Return vs Nifty]]-AVERAGE(Table2[6M Return vs Nifty]))/_xlfn.STDEV.P(Table2[6M Return vs Nifty])</f>
        <v>1.3512394119669344</v>
      </c>
      <c r="M45">
        <v>-0.53032200863402501</v>
      </c>
      <c r="N45">
        <f>(Table2[[#This Row],[1W Return vs Nifty]]-AVERAGE(Table2[1W Return vs Nifty]))/_xlfn.STDEV.P(Table2[1W Return vs Nifty])</f>
        <v>0.50265465524162267</v>
      </c>
      <c r="O45">
        <v>1680.85</v>
      </c>
      <c r="P45">
        <v>1587.93308903354</v>
      </c>
      <c r="Q45">
        <v>1230.4469905605099</v>
      </c>
      <c r="R45">
        <v>46.203735844061903</v>
      </c>
      <c r="S45" s="2">
        <f>(Table2[[#This Row],[Close Price]]-Table2[[#This Row],[20D EMA]])/Table2[[#This Row],[20D EMA]]</f>
        <v>-1.5170895677781805E-3</v>
      </c>
      <c r="T45" s="2">
        <f>(Table2[[#This Row],[Close Price]]-Table2[[#This Row],[50D EMA]])/Table2[[#This Row],[50D EMA]]</f>
        <v>5.6908513079389107E-2</v>
      </c>
      <c r="U45" s="2">
        <f>(Table2[[#This Row],[Close Price]]-Table2[[#This Row],[200D EMA]])/Table2[[#This Row],[200D EMA]]</f>
        <v>0.36397586639264967</v>
      </c>
      <c r="V45">
        <v>1.34773172609596</v>
      </c>
      <c r="W45">
        <v>1668</v>
      </c>
      <c r="X45">
        <v>1696.15</v>
      </c>
      <c r="Y45">
        <v>1668</v>
      </c>
      <c r="Z45">
        <v>1764</v>
      </c>
      <c r="AA45">
        <v>1610</v>
      </c>
      <c r="AB45">
        <v>1769.6</v>
      </c>
      <c r="AC45" s="2">
        <f>(Table2[[#This Row],[Close Price]]/Table2[[#This Row],[Day Low]])-1</f>
        <v>6.1750599520382643E-3</v>
      </c>
      <c r="AD45" s="2">
        <f>(Table2[[#This Row],[Day High]]/Table2[[#This Row],[Close Price]])-1</f>
        <v>1.0635762378597535E-2</v>
      </c>
      <c r="AE45" s="2">
        <f>(Table2[[#This Row],[Close Price]]/Table2[[#This Row],[Current Week Low]])-1</f>
        <v>6.1750599520382643E-3</v>
      </c>
      <c r="AF45" s="2">
        <f>(Table2[[#This Row],[Current Week High]]/Table2[[#This Row],[Close Price]])-1</f>
        <v>5.1063576237859731E-2</v>
      </c>
      <c r="AG45" s="2">
        <f>(Table2[[#This Row],[Close Price]]/Table2[[#This Row],[Current Month Low]])-1</f>
        <v>4.2422360248447255E-2</v>
      </c>
      <c r="AH45" s="2">
        <f>(Table2[[#This Row],[Current Month High]]/Table2[[#This Row],[Close Price]])-1</f>
        <v>5.4400286003694287E-2</v>
      </c>
      <c r="AI45">
        <v>5.4400286003694198</v>
      </c>
      <c r="AJ45">
        <v>132.419332502423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0.1</v>
      </c>
      <c r="AM45" t="s">
        <v>10458</v>
      </c>
      <c r="AN45">
        <v>-2.87</v>
      </c>
      <c r="AO45" t="s">
        <v>10459</v>
      </c>
      <c r="AP45">
        <v>0.151554464263221</v>
      </c>
      <c r="AQ45">
        <f>(Table2[[#This Row],[Sharpe Ratio]]-AVERAGE(Table2[Sharpe Ratio]))/_xlfn.STDEV.P(Table2[Sharpe Ratio])</f>
        <v>1.0881014459300589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3.8575214041501162</v>
      </c>
      <c r="AS45">
        <f>_xlfn.RANK.AVG(Table2[[#This Row],[1Y Return vs Nifty Z-Score]],Table2[1Y Return vs Nifty Z-Score])</f>
        <v>91</v>
      </c>
      <c r="AT45">
        <f>_xlfn.RANK.AVG(Table2[[#This Row],[6M Return vs Nifty Z-Score]],Table2[6M Return vs Nifty Z-Score])</f>
        <v>64</v>
      </c>
      <c r="AU45">
        <f>_xlfn.RANK.AVG(Table2[[#This Row],[Sharpe Ratio Z-Score]],Table2[Sharpe Ratio Z-Score])</f>
        <v>99</v>
      </c>
      <c r="AV45">
        <f>(Table2[[#This Row],[Rank 1Y]]+Table2[[#This Row],[Rank 6M]]+Table2[[#This Row],[Rank Sharpe]])/3</f>
        <v>84.666666666666671</v>
      </c>
    </row>
    <row r="46" spans="1:48" x14ac:dyDescent="0.3">
      <c r="A46" t="s">
        <v>912</v>
      </c>
      <c r="B46" t="s">
        <v>913</v>
      </c>
      <c r="C46" t="s">
        <v>10401</v>
      </c>
      <c r="D46" t="s">
        <v>143</v>
      </c>
      <c r="E46">
        <v>17202.656297681999</v>
      </c>
      <c r="F46">
        <v>65.819999999999993</v>
      </c>
      <c r="G46">
        <v>133.16245211291101</v>
      </c>
      <c r="H46">
        <f>(Table2[[#This Row],[1Y Return vs Nifty]]-AVERAGE(Table2[1Y Return vs Nifty]))/_xlfn.STDEV.P(Table2[1Y Return vs Nifty])</f>
        <v>1.8486583216314521</v>
      </c>
      <c r="I46">
        <v>-10.617259890682901</v>
      </c>
      <c r="J46">
        <f>(Table2[[#This Row],[1M Return vs Nifty]]-AVERAGE(Table2[1M Return vs Nifty]))/_xlfn.STDEV.P(Table2[1M Return vs Nifty])</f>
        <v>-0.71480351122505148</v>
      </c>
      <c r="K46">
        <v>50.500763918336197</v>
      </c>
      <c r="L46">
        <f>(Table2[[#This Row],[6M Return vs Nifty]]-AVERAGE(Table2[6M Return vs Nifty]))/_xlfn.STDEV.P(Table2[6M Return vs Nifty])</f>
        <v>1.1812860883200562</v>
      </c>
      <c r="M46">
        <v>-8.9591991423686199</v>
      </c>
      <c r="N46">
        <f>(Table2[[#This Row],[1W Return vs Nifty]]-AVERAGE(Table2[1W Return vs Nifty]))/_xlfn.STDEV.P(Table2[1W Return vs Nifty])</f>
        <v>-1.1818403890647364</v>
      </c>
      <c r="O46">
        <v>70.599999999999994</v>
      </c>
      <c r="P46">
        <v>70.542862617248005</v>
      </c>
      <c r="Q46">
        <v>55.838830395897503</v>
      </c>
      <c r="R46">
        <v>28.554832107801701</v>
      </c>
      <c r="S46" s="2">
        <f>(Table2[[#This Row],[Close Price]]-Table2[[#This Row],[20D EMA]])/Table2[[#This Row],[20D EMA]]</f>
        <v>-6.7705382436260647E-2</v>
      </c>
      <c r="T46" s="2">
        <f>(Table2[[#This Row],[Close Price]]-Table2[[#This Row],[50D EMA]])/Table2[[#This Row],[50D EMA]]</f>
        <v>-6.6950254668191669E-2</v>
      </c>
      <c r="U46" s="2">
        <f>(Table2[[#This Row],[Close Price]]-Table2[[#This Row],[200D EMA]])/Table2[[#This Row],[200D EMA]]</f>
        <v>0.17874961802272654</v>
      </c>
      <c r="V46">
        <v>0.416128908819484</v>
      </c>
      <c r="W46">
        <v>65.510000000000005</v>
      </c>
      <c r="X46">
        <v>68.25</v>
      </c>
      <c r="Y46">
        <v>65.510000000000005</v>
      </c>
      <c r="Z46">
        <v>71.66</v>
      </c>
      <c r="AA46">
        <v>65.510000000000005</v>
      </c>
      <c r="AB46">
        <v>75.75</v>
      </c>
      <c r="AC46" s="2">
        <f>(Table2[[#This Row],[Close Price]]/Table2[[#This Row],[Day Low]])-1</f>
        <v>4.732101969164848E-3</v>
      </c>
      <c r="AD46" s="2">
        <f>(Table2[[#This Row],[Day High]]/Table2[[#This Row],[Close Price]])-1</f>
        <v>3.6918869644485097E-2</v>
      </c>
      <c r="AE46" s="2">
        <f>(Table2[[#This Row],[Close Price]]/Table2[[#This Row],[Current Week Low]])-1</f>
        <v>4.732101969164848E-3</v>
      </c>
      <c r="AF46" s="2">
        <f>(Table2[[#This Row],[Current Week High]]/Table2[[#This Row],[Close Price]])-1</f>
        <v>8.8726830750531782E-2</v>
      </c>
      <c r="AG46" s="2">
        <f>(Table2[[#This Row],[Close Price]]/Table2[[#This Row],[Current Month Low]])-1</f>
        <v>4.732101969164848E-3</v>
      </c>
      <c r="AH46" s="2">
        <f>(Table2[[#This Row],[Current Month High]]/Table2[[#This Row],[Close Price]])-1</f>
        <v>0.15086599817684609</v>
      </c>
      <c r="AI46">
        <v>38.863567304770598</v>
      </c>
      <c r="AJ46">
        <v>222.64705882352899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-0.02</v>
      </c>
      <c r="AM46" t="s">
        <v>10459</v>
      </c>
      <c r="AN46">
        <v>-4.9400000000000004</v>
      </c>
      <c r="AO46" t="s">
        <v>10459</v>
      </c>
      <c r="AP46">
        <v>0.137624536631309</v>
      </c>
      <c r="AQ46">
        <f>(Table2[[#This Row],[Sharpe Ratio]]-AVERAGE(Table2[Sharpe Ratio]))/_xlfn.STDEV.P(Table2[Sharpe Ratio])</f>
        <v>0.92653896004397107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2.0598394697056914</v>
      </c>
      <c r="AS46">
        <f>_xlfn.RANK.AVG(Table2[[#This Row],[1Y Return vs Nifty Z-Score]],Table2[1Y Return vs Nifty Z-Score])</f>
        <v>43</v>
      </c>
      <c r="AT46">
        <f>_xlfn.RANK.AVG(Table2[[#This Row],[6M Return vs Nifty Z-Score]],Table2[6M Return vs Nifty Z-Score])</f>
        <v>85</v>
      </c>
      <c r="AU46">
        <f>_xlfn.RANK.AVG(Table2[[#This Row],[Sharpe Ratio Z-Score]],Table2[Sharpe Ratio Z-Score])</f>
        <v>126</v>
      </c>
      <c r="AV46">
        <f>(Table2[[#This Row],[Rank 1Y]]+Table2[[#This Row],[Rank 6M]]+Table2[[#This Row],[Rank Sharpe]])/3</f>
        <v>84.666666666666671</v>
      </c>
    </row>
    <row r="47" spans="1:48" x14ac:dyDescent="0.3">
      <c r="A47" t="s">
        <v>1095</v>
      </c>
      <c r="B47" t="s">
        <v>1096</v>
      </c>
      <c r="C47" t="s">
        <v>10401</v>
      </c>
      <c r="D47" t="s">
        <v>396</v>
      </c>
      <c r="E47">
        <v>12186.649653768</v>
      </c>
      <c r="F47">
        <v>135.51</v>
      </c>
      <c r="G47">
        <v>125.291589548397</v>
      </c>
      <c r="H47">
        <f>(Table2[[#This Row],[1Y Return vs Nifty]]-AVERAGE(Table2[1Y Return vs Nifty]))/_xlfn.STDEV.P(Table2[1Y Return vs Nifty])</f>
        <v>1.7180276705573057</v>
      </c>
      <c r="I47">
        <v>22.476283086648401</v>
      </c>
      <c r="J47">
        <f>(Table2[[#This Row],[1M Return vs Nifty]]-AVERAGE(Table2[1M Return vs Nifty]))/_xlfn.STDEV.P(Table2[1M Return vs Nifty])</f>
        <v>2.4237567992875308</v>
      </c>
      <c r="K47">
        <v>97.158476130676107</v>
      </c>
      <c r="L47">
        <f>(Table2[[#This Row],[6M Return vs Nifty]]-AVERAGE(Table2[6M Return vs Nifty]))/_xlfn.STDEV.P(Table2[6M Return vs Nifty])</f>
        <v>2.5736386579365349</v>
      </c>
      <c r="M47">
        <v>-2.9018107117662</v>
      </c>
      <c r="N47">
        <f>(Table2[[#This Row],[1W Return vs Nifty]]-AVERAGE(Table2[1W Return vs Nifty]))/_xlfn.STDEV.P(Table2[1W Return vs Nifty])</f>
        <v>2.871715387900654E-2</v>
      </c>
      <c r="O47">
        <v>123.32</v>
      </c>
      <c r="P47">
        <v>105.27109995404</v>
      </c>
      <c r="Q47">
        <v>80.724011666728799</v>
      </c>
      <c r="R47">
        <v>65.329880673648901</v>
      </c>
      <c r="S47" s="2">
        <f>(Table2[[#This Row],[Close Price]]-Table2[[#This Row],[20D EMA]])/Table2[[#This Row],[20D EMA]]</f>
        <v>9.8848524164774562E-2</v>
      </c>
      <c r="T47" s="2">
        <f>(Table2[[#This Row],[Close Price]]-Table2[[#This Row],[50D EMA]])/Table2[[#This Row],[50D EMA]]</f>
        <v>0.28724787770966492</v>
      </c>
      <c r="U47" s="2">
        <f>(Table2[[#This Row],[Close Price]]-Table2[[#This Row],[200D EMA]])/Table2[[#This Row],[200D EMA]]</f>
        <v>0.67868267696427897</v>
      </c>
      <c r="V47">
        <v>1.0269862992679999</v>
      </c>
      <c r="W47">
        <v>132</v>
      </c>
      <c r="X47">
        <v>137.71</v>
      </c>
      <c r="Y47">
        <v>130.80000000000001</v>
      </c>
      <c r="Z47">
        <v>143.30000000000001</v>
      </c>
      <c r="AA47">
        <v>105.6</v>
      </c>
      <c r="AB47">
        <v>143.30000000000001</v>
      </c>
      <c r="AC47" s="2">
        <f>(Table2[[#This Row],[Close Price]]/Table2[[#This Row],[Day Low]])-1</f>
        <v>2.6590909090909109E-2</v>
      </c>
      <c r="AD47" s="2">
        <f>(Table2[[#This Row],[Day High]]/Table2[[#This Row],[Close Price]])-1</f>
        <v>1.6234964209283609E-2</v>
      </c>
      <c r="AE47" s="2">
        <f>(Table2[[#This Row],[Close Price]]/Table2[[#This Row],[Current Week Low]])-1</f>
        <v>3.6009174311926406E-2</v>
      </c>
      <c r="AF47" s="2">
        <f>(Table2[[#This Row],[Current Week High]]/Table2[[#This Row],[Close Price]])-1</f>
        <v>5.7486532359235731E-2</v>
      </c>
      <c r="AG47" s="2">
        <f>(Table2[[#This Row],[Close Price]]/Table2[[#This Row],[Current Month Low]])-1</f>
        <v>0.28323863636363633</v>
      </c>
      <c r="AH47" s="2">
        <f>(Table2[[#This Row],[Current Month High]]/Table2[[#This Row],[Close Price]])-1</f>
        <v>5.7486532359235731E-2</v>
      </c>
      <c r="AI47">
        <v>5.7486532359235696</v>
      </c>
      <c r="AJ47">
        <v>159.59770114942501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0.96</v>
      </c>
      <c r="AM47" t="s">
        <v>10458</v>
      </c>
      <c r="AN47">
        <v>17.420000000000002</v>
      </c>
      <c r="AO47" t="s">
        <v>10458</v>
      </c>
      <c r="AP47">
        <v>0.110622503987586</v>
      </c>
      <c r="AQ47">
        <f>(Table2[[#This Row],[Sharpe Ratio]]-AVERAGE(Table2[Sharpe Ratio]))/_xlfn.STDEV.P(Table2[Sharpe Ratio])</f>
        <v>0.61336321116907289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7.3575034928294505</v>
      </c>
      <c r="AS47">
        <f>_xlfn.RANK.AVG(Table2[[#This Row],[1Y Return vs Nifty Z-Score]],Table2[1Y Return vs Nifty Z-Score])</f>
        <v>52</v>
      </c>
      <c r="AT47">
        <f>_xlfn.RANK.AVG(Table2[[#This Row],[6M Return vs Nifty Z-Score]],Table2[6M Return vs Nifty Z-Score])</f>
        <v>14</v>
      </c>
      <c r="AU47">
        <f>_xlfn.RANK.AVG(Table2[[#This Row],[Sharpe Ratio Z-Score]],Table2[Sharpe Ratio Z-Score])</f>
        <v>192</v>
      </c>
      <c r="AV47">
        <f>(Table2[[#This Row],[Rank 1Y]]+Table2[[#This Row],[Rank 6M]]+Table2[[#This Row],[Rank Sharpe]])/3</f>
        <v>86</v>
      </c>
    </row>
    <row r="48" spans="1:48" x14ac:dyDescent="0.3">
      <c r="A48" t="s">
        <v>1321</v>
      </c>
      <c r="B48" t="s">
        <v>1322</v>
      </c>
      <c r="C48" t="s">
        <v>10412</v>
      </c>
      <c r="D48" t="s">
        <v>379</v>
      </c>
      <c r="E48">
        <v>8858.1760913100006</v>
      </c>
      <c r="F48">
        <v>390.35</v>
      </c>
      <c r="G48">
        <v>116.909078293748</v>
      </c>
      <c r="H48">
        <f>(Table2[[#This Row],[1Y Return vs Nifty]]-AVERAGE(Table2[1Y Return vs Nifty]))/_xlfn.STDEV.P(Table2[1Y Return vs Nifty])</f>
        <v>1.5789053197532077</v>
      </c>
      <c r="I48">
        <v>-3.8585780435486599</v>
      </c>
      <c r="J48">
        <f>(Table2[[#This Row],[1M Return vs Nifty]]-AVERAGE(Table2[1M Return vs Nifty]))/_xlfn.STDEV.P(Table2[1M Return vs Nifty])</f>
        <v>-7.3816518344665849E-2</v>
      </c>
      <c r="K48">
        <v>37.001588660604298</v>
      </c>
      <c r="L48">
        <f>(Table2[[#This Row],[6M Return vs Nifty]]-AVERAGE(Table2[6M Return vs Nifty]))/_xlfn.STDEV.P(Table2[6M Return vs Nifty])</f>
        <v>0.77844569031110311</v>
      </c>
      <c r="M48">
        <v>-8.6626506449406406</v>
      </c>
      <c r="N48">
        <f>(Table2[[#This Row],[1W Return vs Nifty]]-AVERAGE(Table2[1W Return vs Nifty]))/_xlfn.STDEV.P(Table2[1W Return vs Nifty])</f>
        <v>-1.1225757365626068</v>
      </c>
      <c r="O48">
        <v>405.71</v>
      </c>
      <c r="P48">
        <v>381.28159641591498</v>
      </c>
      <c r="Q48">
        <v>291.746815516222</v>
      </c>
      <c r="R48">
        <v>35.5889785956523</v>
      </c>
      <c r="S48" s="2">
        <f>(Table2[[#This Row],[Close Price]]-Table2[[#This Row],[20D EMA]])/Table2[[#This Row],[20D EMA]]</f>
        <v>-3.7859554854452582E-2</v>
      </c>
      <c r="T48" s="2">
        <f>(Table2[[#This Row],[Close Price]]-Table2[[#This Row],[50D EMA]])/Table2[[#This Row],[50D EMA]]</f>
        <v>2.3784005494440184E-2</v>
      </c>
      <c r="U48" s="2">
        <f>(Table2[[#This Row],[Close Price]]-Table2[[#This Row],[200D EMA]])/Table2[[#This Row],[200D EMA]]</f>
        <v>0.33797518683899874</v>
      </c>
      <c r="V48">
        <v>0.89607989298866897</v>
      </c>
      <c r="W48">
        <v>387.1</v>
      </c>
      <c r="X48">
        <v>407.8</v>
      </c>
      <c r="Y48">
        <v>387.1</v>
      </c>
      <c r="Z48">
        <v>416.55</v>
      </c>
      <c r="AA48">
        <v>387.1</v>
      </c>
      <c r="AB48">
        <v>446.8</v>
      </c>
      <c r="AC48" s="2">
        <f>(Table2[[#This Row],[Close Price]]/Table2[[#This Row],[Day Low]])-1</f>
        <v>8.3957633686386757E-3</v>
      </c>
      <c r="AD48" s="2">
        <f>(Table2[[#This Row],[Day High]]/Table2[[#This Row],[Close Price]])-1</f>
        <v>4.470347124375551E-2</v>
      </c>
      <c r="AE48" s="2">
        <f>(Table2[[#This Row],[Close Price]]/Table2[[#This Row],[Current Week Low]])-1</f>
        <v>8.3957633686386757E-3</v>
      </c>
      <c r="AF48" s="2">
        <f>(Table2[[#This Row],[Current Week High]]/Table2[[#This Row],[Close Price]])-1</f>
        <v>6.7119251953375203E-2</v>
      </c>
      <c r="AG48" s="2">
        <f>(Table2[[#This Row],[Close Price]]/Table2[[#This Row],[Current Month Low]])-1</f>
        <v>8.3957633686386757E-3</v>
      </c>
      <c r="AH48" s="2">
        <f>(Table2[[#This Row],[Current Month High]]/Table2[[#This Row],[Close Price]])-1</f>
        <v>0.14461380812091718</v>
      </c>
      <c r="AI48">
        <v>14.461380812091701</v>
      </c>
      <c r="AJ48">
        <v>178.622412562455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0.02</v>
      </c>
      <c r="AM48" t="s">
        <v>10458</v>
      </c>
      <c r="AN48">
        <v>-6.77</v>
      </c>
      <c r="AO48" t="s">
        <v>10459</v>
      </c>
      <c r="AP48">
        <v>0.16859668078464601</v>
      </c>
      <c r="AQ48">
        <f>(Table2[[#This Row],[Sharpe Ratio]]-AVERAGE(Table2[Sharpe Ratio]))/_xlfn.STDEV.P(Table2[Sharpe Ratio])</f>
        <v>1.2857609700113377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2.4467197251683759</v>
      </c>
      <c r="AS48">
        <f>_xlfn.RANK.AVG(Table2[[#This Row],[1Y Return vs Nifty Z-Score]],Table2[1Y Return vs Nifty Z-Score])</f>
        <v>59</v>
      </c>
      <c r="AT48">
        <f>_xlfn.RANK.AVG(Table2[[#This Row],[6M Return vs Nifty Z-Score]],Table2[6M Return vs Nifty Z-Score])</f>
        <v>125</v>
      </c>
      <c r="AU48">
        <f>_xlfn.RANK.AVG(Table2[[#This Row],[Sharpe Ratio Z-Score]],Table2[Sharpe Ratio Z-Score])</f>
        <v>80</v>
      </c>
      <c r="AV48">
        <f>(Table2[[#This Row],[Rank 1Y]]+Table2[[#This Row],[Rank 6M]]+Table2[[#This Row],[Rank Sharpe]])/3</f>
        <v>88</v>
      </c>
    </row>
    <row r="49" spans="1:48" x14ac:dyDescent="0.3">
      <c r="A49" t="s">
        <v>1309</v>
      </c>
      <c r="B49" t="s">
        <v>1310</v>
      </c>
      <c r="C49" t="s">
        <v>10416</v>
      </c>
      <c r="D49" t="s">
        <v>1153</v>
      </c>
      <c r="E49">
        <v>8973.1384600500005</v>
      </c>
      <c r="F49">
        <v>701.95</v>
      </c>
      <c r="G49">
        <v>105.89071693397401</v>
      </c>
      <c r="H49">
        <f>(Table2[[#This Row],[1Y Return vs Nifty]]-AVERAGE(Table2[1Y Return vs Nifty]))/_xlfn.STDEV.P(Table2[1Y Return vs Nifty])</f>
        <v>1.3960364529168361</v>
      </c>
      <c r="I49">
        <v>-15.2704714385982</v>
      </c>
      <c r="J49">
        <f>(Table2[[#This Row],[1M Return vs Nifty]]-AVERAGE(Table2[1M Return vs Nifty]))/_xlfn.STDEV.P(Table2[1M Return vs Nifty])</f>
        <v>-1.1561096926366221</v>
      </c>
      <c r="K49">
        <v>29.453883326142002</v>
      </c>
      <c r="L49">
        <f>(Table2[[#This Row],[6M Return vs Nifty]]-AVERAGE(Table2[6M Return vs Nifty]))/_xlfn.STDEV.P(Table2[6M Return vs Nifty])</f>
        <v>0.55320818039377873</v>
      </c>
      <c r="M49">
        <v>-0.28122215575723902</v>
      </c>
      <c r="N49">
        <f>(Table2[[#This Row],[1W Return vs Nifty]]-AVERAGE(Table2[1W Return vs Nifty]))/_xlfn.STDEV.P(Table2[1W Return vs Nifty])</f>
        <v>0.55243678648529793</v>
      </c>
      <c r="O49">
        <v>697.22</v>
      </c>
      <c r="P49">
        <v>665.44331451860501</v>
      </c>
      <c r="Q49">
        <v>519.08966166830896</v>
      </c>
      <c r="R49">
        <v>56.387526669647599</v>
      </c>
      <c r="S49" s="2">
        <f>(Table2[[#This Row],[Close Price]]-Table2[[#This Row],[20D EMA]])/Table2[[#This Row],[20D EMA]]</f>
        <v>6.7840853676027907E-3</v>
      </c>
      <c r="T49" s="2">
        <f>(Table2[[#This Row],[Close Price]]-Table2[[#This Row],[50D EMA]])/Table2[[#This Row],[50D EMA]]</f>
        <v>5.4860699153322631E-2</v>
      </c>
      <c r="U49" s="2">
        <f>(Table2[[#This Row],[Close Price]]-Table2[[#This Row],[200D EMA]])/Table2[[#This Row],[200D EMA]]</f>
        <v>0.35227120059373535</v>
      </c>
      <c r="V49">
        <v>0.58803379807747602</v>
      </c>
      <c r="W49">
        <v>695.15</v>
      </c>
      <c r="X49">
        <v>724.4</v>
      </c>
      <c r="Y49">
        <v>674.8</v>
      </c>
      <c r="Z49">
        <v>724.4</v>
      </c>
      <c r="AA49">
        <v>662.35</v>
      </c>
      <c r="AB49">
        <v>756.25</v>
      </c>
      <c r="AC49" s="2">
        <f>(Table2[[#This Row],[Close Price]]/Table2[[#This Row],[Day Low]])-1</f>
        <v>9.7820614255916816E-3</v>
      </c>
      <c r="AD49" s="2">
        <f>(Table2[[#This Row],[Day High]]/Table2[[#This Row],[Close Price]])-1</f>
        <v>3.198233492413971E-2</v>
      </c>
      <c r="AE49" s="2">
        <f>(Table2[[#This Row],[Close Price]]/Table2[[#This Row],[Current Week Low]])-1</f>
        <v>4.0234143449911164E-2</v>
      </c>
      <c r="AF49" s="2">
        <f>(Table2[[#This Row],[Current Week High]]/Table2[[#This Row],[Close Price]])-1</f>
        <v>3.198233492413971E-2</v>
      </c>
      <c r="AG49" s="2">
        <f>(Table2[[#This Row],[Close Price]]/Table2[[#This Row],[Current Month Low]])-1</f>
        <v>5.9787121612440597E-2</v>
      </c>
      <c r="AH49" s="2">
        <f>(Table2[[#This Row],[Current Month High]]/Table2[[#This Row],[Close Price]])-1</f>
        <v>7.7355937032552058E-2</v>
      </c>
      <c r="AI49">
        <v>11.824204003134099</v>
      </c>
      <c r="AJ49">
        <v>145.953048353188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0.41</v>
      </c>
      <c r="AM49" t="s">
        <v>10458</v>
      </c>
      <c r="AN49">
        <v>-2.82</v>
      </c>
      <c r="AO49" t="s">
        <v>10459</v>
      </c>
      <c r="AP49">
        <v>0.185833108441119</v>
      </c>
      <c r="AQ49">
        <f>(Table2[[#This Row],[Sharpe Ratio]]-AVERAGE(Table2[Sharpe Ratio]))/_xlfn.STDEV.P(Table2[Sharpe Ratio])</f>
        <v>1.4856729992451361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2.8312447264044267</v>
      </c>
      <c r="AS49">
        <f>_xlfn.RANK.AVG(Table2[[#This Row],[1Y Return vs Nifty Z-Score]],Table2[1Y Return vs Nifty Z-Score])</f>
        <v>64</v>
      </c>
      <c r="AT49">
        <f>_xlfn.RANK.AVG(Table2[[#This Row],[6M Return vs Nifty Z-Score]],Table2[6M Return vs Nifty Z-Score])</f>
        <v>154</v>
      </c>
      <c r="AU49">
        <f>_xlfn.RANK.AVG(Table2[[#This Row],[Sharpe Ratio Z-Score]],Table2[Sharpe Ratio Z-Score])</f>
        <v>47</v>
      </c>
      <c r="AV49">
        <f>(Table2[[#This Row],[Rank 1Y]]+Table2[[#This Row],[Rank 6M]]+Table2[[#This Row],[Rank Sharpe]])/3</f>
        <v>88.333333333333329</v>
      </c>
    </row>
    <row r="50" spans="1:48" x14ac:dyDescent="0.3">
      <c r="A50" t="s">
        <v>1144</v>
      </c>
      <c r="B50" t="s">
        <v>1145</v>
      </c>
      <c r="C50" t="s">
        <v>10403</v>
      </c>
      <c r="D50" t="s">
        <v>114</v>
      </c>
      <c r="E50">
        <v>11459.25633104</v>
      </c>
      <c r="F50">
        <v>1949.6</v>
      </c>
      <c r="G50">
        <v>60.916350701705802</v>
      </c>
      <c r="H50">
        <f>(Table2[[#This Row],[1Y Return vs Nifty]]-AVERAGE(Table2[1Y Return vs Nifty]))/_xlfn.STDEV.P(Table2[1Y Return vs Nifty])</f>
        <v>0.64960863837767335</v>
      </c>
      <c r="I50">
        <v>19.736590726982499</v>
      </c>
      <c r="J50">
        <f>(Table2[[#This Row],[1M Return vs Nifty]]-AVERAGE(Table2[1M Return vs Nifty]))/_xlfn.STDEV.P(Table2[1M Return vs Nifty])</f>
        <v>2.1639269675601764</v>
      </c>
      <c r="K50">
        <v>65.991205980896794</v>
      </c>
      <c r="L50">
        <f>(Table2[[#This Row],[6M Return vs Nifty]]-AVERAGE(Table2[6M Return vs Nifty]))/_xlfn.STDEV.P(Table2[6M Return vs Nifty])</f>
        <v>1.6435495767685349</v>
      </c>
      <c r="M50">
        <v>-4.2720252695472203</v>
      </c>
      <c r="N50">
        <f>(Table2[[#This Row],[1W Return vs Nifty]]-AVERAGE(Table2[1W Return vs Nifty]))/_xlfn.STDEV.P(Table2[1W Return vs Nifty])</f>
        <v>-0.24511761623299963</v>
      </c>
      <c r="O50">
        <v>1830.32</v>
      </c>
      <c r="P50">
        <v>1657.8517070324999</v>
      </c>
      <c r="Q50">
        <v>1346.4763145418899</v>
      </c>
      <c r="R50">
        <v>58.255464266441599</v>
      </c>
      <c r="S50" s="2">
        <f>(Table2[[#This Row],[Close Price]]-Table2[[#This Row],[20D EMA]])/Table2[[#This Row],[20D EMA]]</f>
        <v>6.5168932208575531E-2</v>
      </c>
      <c r="T50" s="2">
        <f>(Table2[[#This Row],[Close Price]]-Table2[[#This Row],[50D EMA]])/Table2[[#This Row],[50D EMA]]</f>
        <v>0.17597972830134478</v>
      </c>
      <c r="U50" s="2">
        <f>(Table2[[#This Row],[Close Price]]-Table2[[#This Row],[200D EMA]])/Table2[[#This Row],[200D EMA]]</f>
        <v>0.44792743767149745</v>
      </c>
      <c r="V50">
        <v>1.8914180682967801</v>
      </c>
      <c r="W50">
        <v>1897.8</v>
      </c>
      <c r="X50">
        <v>1960.6</v>
      </c>
      <c r="Y50">
        <v>1880.05</v>
      </c>
      <c r="Z50">
        <v>2098</v>
      </c>
      <c r="AA50">
        <v>1568.95</v>
      </c>
      <c r="AB50">
        <v>2200</v>
      </c>
      <c r="AC50" s="2">
        <f>(Table2[[#This Row],[Close Price]]/Table2[[#This Row],[Day Low]])-1</f>
        <v>2.7294762356412594E-2</v>
      </c>
      <c r="AD50" s="2">
        <f>(Table2[[#This Row],[Day High]]/Table2[[#This Row],[Close Price]])-1</f>
        <v>5.6421830118997818E-3</v>
      </c>
      <c r="AE50" s="2">
        <f>(Table2[[#This Row],[Close Price]]/Table2[[#This Row],[Current Week Low]])-1</f>
        <v>3.6993696976144186E-2</v>
      </c>
      <c r="AF50" s="2">
        <f>(Table2[[#This Row],[Current Week High]]/Table2[[#This Row],[Close Price]])-1</f>
        <v>7.6118178087812849E-2</v>
      </c>
      <c r="AG50" s="2">
        <f>(Table2[[#This Row],[Close Price]]/Table2[[#This Row],[Current Month Low]])-1</f>
        <v>0.2426144873960292</v>
      </c>
      <c r="AH50" s="2">
        <f>(Table2[[#This Row],[Current Month High]]/Table2[[#This Row],[Close Price]])-1</f>
        <v>0.12843660237997545</v>
      </c>
      <c r="AI50">
        <v>12.843660237997501</v>
      </c>
      <c r="AJ50">
        <v>102.429654241511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0.23</v>
      </c>
      <c r="AM50" t="s">
        <v>10458</v>
      </c>
      <c r="AN50">
        <v>7.14</v>
      </c>
      <c r="AO50" t="s">
        <v>10458</v>
      </c>
      <c r="AP50">
        <v>0.17194212781898499</v>
      </c>
      <c r="AQ50">
        <f>(Table2[[#This Row],[Sharpe Ratio]]-AVERAGE(Table2[Sharpe Ratio]))/_xlfn.STDEV.P(Table2[Sharpe Ratio])</f>
        <v>1.3245622296840598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5.5365297961574456</v>
      </c>
      <c r="AS50">
        <f>_xlfn.RANK.AVG(Table2[[#This Row],[1Y Return vs Nifty Z-Score]],Table2[1Y Return vs Nifty Z-Score])</f>
        <v>143</v>
      </c>
      <c r="AT50">
        <f>_xlfn.RANK.AVG(Table2[[#This Row],[6M Return vs Nifty Z-Score]],Table2[6M Return vs Nifty Z-Score])</f>
        <v>49</v>
      </c>
      <c r="AU50">
        <f>_xlfn.RANK.AVG(Table2[[#This Row],[Sharpe Ratio Z-Score]],Table2[Sharpe Ratio Z-Score])</f>
        <v>75</v>
      </c>
      <c r="AV50">
        <f>(Table2[[#This Row],[Rank 1Y]]+Table2[[#This Row],[Rank 6M]]+Table2[[#This Row],[Rank Sharpe]])/3</f>
        <v>89</v>
      </c>
    </row>
    <row r="51" spans="1:48" x14ac:dyDescent="0.3">
      <c r="A51" t="s">
        <v>644</v>
      </c>
      <c r="B51" t="s">
        <v>645</v>
      </c>
      <c r="C51" t="s">
        <v>10417</v>
      </c>
      <c r="D51" t="s">
        <v>646</v>
      </c>
      <c r="E51">
        <v>29932.316063999999</v>
      </c>
      <c r="F51">
        <v>2710.2</v>
      </c>
      <c r="G51">
        <v>119.73794060790399</v>
      </c>
      <c r="H51">
        <f>(Table2[[#This Row],[1Y Return vs Nifty]]-AVERAGE(Table2[1Y Return vs Nifty]))/_xlfn.STDEV.P(Table2[1Y Return vs Nifty])</f>
        <v>1.6258552090275267</v>
      </c>
      <c r="I51">
        <v>10.9910372810991</v>
      </c>
      <c r="J51">
        <f>(Table2[[#This Row],[1M Return vs Nifty]]-AVERAGE(Table2[1M Return vs Nifty]))/_xlfn.STDEV.P(Table2[1M Return vs Nifty])</f>
        <v>1.3345069517728654</v>
      </c>
      <c r="K51">
        <v>68.4836031985067</v>
      </c>
      <c r="L51">
        <f>(Table2[[#This Row],[6M Return vs Nifty]]-AVERAGE(Table2[6M Return vs Nifty]))/_xlfn.STDEV.P(Table2[6M Return vs Nifty])</f>
        <v>1.7179273271102309</v>
      </c>
      <c r="M51">
        <v>-2.6119920881528498</v>
      </c>
      <c r="N51">
        <f>(Table2[[#This Row],[1W Return vs Nifty]]-AVERAGE(Table2[1W Return vs Nifty]))/_xlfn.STDEV.P(Table2[1W Return vs Nifty])</f>
        <v>8.6636853914789577E-2</v>
      </c>
      <c r="O51">
        <v>2641.75</v>
      </c>
      <c r="P51">
        <v>2461.8703729078102</v>
      </c>
      <c r="Q51">
        <v>1968.4232248006499</v>
      </c>
      <c r="R51">
        <v>52.0191376248412</v>
      </c>
      <c r="S51" s="2">
        <f>(Table2[[#This Row],[Close Price]]-Table2[[#This Row],[20D EMA]])/Table2[[#This Row],[20D EMA]]</f>
        <v>2.5910854547175097E-2</v>
      </c>
      <c r="T51" s="2">
        <f>(Table2[[#This Row],[Close Price]]-Table2[[#This Row],[50D EMA]])/Table2[[#This Row],[50D EMA]]</f>
        <v>0.10087030975513057</v>
      </c>
      <c r="U51" s="2">
        <f>(Table2[[#This Row],[Close Price]]-Table2[[#This Row],[200D EMA]])/Table2[[#This Row],[200D EMA]]</f>
        <v>0.3768380528402232</v>
      </c>
      <c r="V51">
        <v>1.09877550394586</v>
      </c>
      <c r="W51">
        <v>2693.7</v>
      </c>
      <c r="X51">
        <v>2766.6</v>
      </c>
      <c r="Y51">
        <v>2693.7</v>
      </c>
      <c r="Z51">
        <v>2888</v>
      </c>
      <c r="AA51">
        <v>2282</v>
      </c>
      <c r="AB51">
        <v>2936.45</v>
      </c>
      <c r="AC51" s="2">
        <f>(Table2[[#This Row],[Close Price]]/Table2[[#This Row],[Day Low]])-1</f>
        <v>6.1254037197906452E-3</v>
      </c>
      <c r="AD51" s="2">
        <f>(Table2[[#This Row],[Day High]]/Table2[[#This Row],[Close Price]])-1</f>
        <v>2.0810272304627064E-2</v>
      </c>
      <c r="AE51" s="2">
        <f>(Table2[[#This Row],[Close Price]]/Table2[[#This Row],[Current Week Low]])-1</f>
        <v>6.1254037197906452E-3</v>
      </c>
      <c r="AF51" s="2">
        <f>(Table2[[#This Row],[Current Week High]]/Table2[[#This Row],[Close Price]])-1</f>
        <v>6.5604014463877203E-2</v>
      </c>
      <c r="AG51" s="2">
        <f>(Table2[[#This Row],[Close Price]]/Table2[[#This Row],[Current Month Low]])-1</f>
        <v>0.18764241893076239</v>
      </c>
      <c r="AH51" s="2">
        <f>(Table2[[#This Row],[Current Month High]]/Table2[[#This Row],[Close Price]])-1</f>
        <v>8.3480923917054195E-2</v>
      </c>
      <c r="AI51">
        <v>8.3480923917054195</v>
      </c>
      <c r="AJ51">
        <v>158.98991829518801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0.06</v>
      </c>
      <c r="AM51" t="s">
        <v>10458</v>
      </c>
      <c r="AN51">
        <v>9.06</v>
      </c>
      <c r="AO51" t="s">
        <v>10458</v>
      </c>
      <c r="AP51">
        <v>0.12172512885042799</v>
      </c>
      <c r="AQ51">
        <f>(Table2[[#This Row],[Sharpe Ratio]]-AVERAGE(Table2[Sharpe Ratio]))/_xlfn.STDEV.P(Table2[Sharpe Ratio])</f>
        <v>0.74213399304966954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5.5070603348750824</v>
      </c>
      <c r="AS51">
        <f>_xlfn.RANK.AVG(Table2[[#This Row],[1Y Return vs Nifty Z-Score]],Table2[1Y Return vs Nifty Z-Score])</f>
        <v>57</v>
      </c>
      <c r="AT51">
        <f>_xlfn.RANK.AVG(Table2[[#This Row],[6M Return vs Nifty Z-Score]],Table2[6M Return vs Nifty Z-Score])</f>
        <v>44</v>
      </c>
      <c r="AU51">
        <f>_xlfn.RANK.AVG(Table2[[#This Row],[Sharpe Ratio Z-Score]],Table2[Sharpe Ratio Z-Score])</f>
        <v>168</v>
      </c>
      <c r="AV51">
        <f>(Table2[[#This Row],[Rank 1Y]]+Table2[[#This Row],[Rank 6M]]+Table2[[#This Row],[Rank Sharpe]])/3</f>
        <v>89.666666666666671</v>
      </c>
    </row>
    <row r="52" spans="1:48" x14ac:dyDescent="0.3">
      <c r="A52" t="s">
        <v>699</v>
      </c>
      <c r="B52" t="s">
        <v>700</v>
      </c>
      <c r="C52" t="s">
        <v>10399</v>
      </c>
      <c r="D52" t="s">
        <v>448</v>
      </c>
      <c r="E52">
        <v>26263.575000000001</v>
      </c>
      <c r="F52">
        <v>748.25</v>
      </c>
      <c r="G52">
        <v>97.626077344080898</v>
      </c>
      <c r="H52">
        <f>(Table2[[#This Row],[1Y Return vs Nifty]]-AVERAGE(Table2[1Y Return vs Nifty]))/_xlfn.STDEV.P(Table2[1Y Return vs Nifty])</f>
        <v>1.2588703873589928</v>
      </c>
      <c r="I52">
        <v>-11.1181334519906</v>
      </c>
      <c r="J52">
        <f>(Table2[[#This Row],[1M Return vs Nifty]]-AVERAGE(Table2[1M Return vs Nifty]))/_xlfn.STDEV.P(Table2[1M Return vs Nifty])</f>
        <v>-0.76230588596873661</v>
      </c>
      <c r="K52">
        <v>71.961065100394904</v>
      </c>
      <c r="L52">
        <f>(Table2[[#This Row],[6M Return vs Nifty]]-AVERAGE(Table2[6M Return vs Nifty]))/_xlfn.STDEV.P(Table2[6M Return vs Nifty])</f>
        <v>1.8217012325431015</v>
      </c>
      <c r="M52">
        <v>-5.7062431185579596</v>
      </c>
      <c r="N52">
        <f>(Table2[[#This Row],[1W Return vs Nifty]]-AVERAGE(Table2[1W Return vs Nifty]))/_xlfn.STDEV.P(Table2[1W Return vs Nifty])</f>
        <v>-0.53174332221762177</v>
      </c>
      <c r="O52">
        <v>782.57</v>
      </c>
      <c r="P52">
        <v>787.48598948116501</v>
      </c>
      <c r="Q52">
        <v>645.673633999407</v>
      </c>
      <c r="R52">
        <v>32.347663539045598</v>
      </c>
      <c r="S52" s="2">
        <f>(Table2[[#This Row],[Close Price]]-Table2[[#This Row],[20D EMA]])/Table2[[#This Row],[20D EMA]]</f>
        <v>-4.385550174425297E-2</v>
      </c>
      <c r="T52" s="2">
        <f>(Table2[[#This Row],[Close Price]]-Table2[[#This Row],[50D EMA]])/Table2[[#This Row],[50D EMA]]</f>
        <v>-4.9824365138249165E-2</v>
      </c>
      <c r="U52" s="2">
        <f>(Table2[[#This Row],[Close Price]]-Table2[[#This Row],[200D EMA]])/Table2[[#This Row],[200D EMA]]</f>
        <v>0.15886720565809445</v>
      </c>
      <c r="V52">
        <v>0.450664094424374</v>
      </c>
      <c r="W52">
        <v>740.9</v>
      </c>
      <c r="X52">
        <v>753.4</v>
      </c>
      <c r="Y52">
        <v>740.9</v>
      </c>
      <c r="Z52">
        <v>775.2</v>
      </c>
      <c r="AA52">
        <v>740.9</v>
      </c>
      <c r="AB52">
        <v>868</v>
      </c>
      <c r="AC52" s="2">
        <f>(Table2[[#This Row],[Close Price]]/Table2[[#This Row],[Day Low]])-1</f>
        <v>9.9203671210690292E-3</v>
      </c>
      <c r="AD52" s="2">
        <f>(Table2[[#This Row],[Day High]]/Table2[[#This Row],[Close Price]])-1</f>
        <v>6.8827263615101053E-3</v>
      </c>
      <c r="AE52" s="2">
        <f>(Table2[[#This Row],[Close Price]]/Table2[[#This Row],[Current Week Low]])-1</f>
        <v>9.9203671210690292E-3</v>
      </c>
      <c r="AF52" s="2">
        <f>(Table2[[#This Row],[Current Week High]]/Table2[[#This Row],[Close Price]])-1</f>
        <v>3.601737387236903E-2</v>
      </c>
      <c r="AG52" s="2">
        <f>(Table2[[#This Row],[Close Price]]/Table2[[#This Row],[Current Month Low]])-1</f>
        <v>9.9203671210690292E-3</v>
      </c>
      <c r="AH52" s="2">
        <f>(Table2[[#This Row],[Current Month High]]/Table2[[#This Row],[Close Price]])-1</f>
        <v>0.16004009355162041</v>
      </c>
      <c r="AI52">
        <v>29.635816906114201</v>
      </c>
      <c r="AJ52">
        <v>167.23214285714201</v>
      </c>
      <c r="AK52" t="str">
        <f>IF(AND(Table2[[#This Row],[20D EMA]]&gt;Table2[[#This Row],[50D EMA]],Table2[[#This Row],[50D EMA]]&gt;Table2[[#This Row],[200D EMA]]),"Uptrend","Downtrend/NoTrend")</f>
        <v>Downtrend/NoTrend</v>
      </c>
      <c r="AL52">
        <v>-0.23</v>
      </c>
      <c r="AM52" t="s">
        <v>10459</v>
      </c>
      <c r="AN52">
        <v>-12.07</v>
      </c>
      <c r="AO52" t="s">
        <v>10459</v>
      </c>
      <c r="AP52">
        <v>0.112570168245163</v>
      </c>
      <c r="AQ52">
        <f>(Table2[[#This Row],[Sharpe Ratio]]-AVERAGE(Table2[Sharpe Ratio]))/_xlfn.STDEV.P(Table2[Sharpe Ratio])</f>
        <v>0.63595266658051008</v>
      </c>
      <c r="AR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">
        <f>_xlfn.RANK.AVG(Table2[[#This Row],[1Y Return vs Nifty Z-Score]],Table2[1Y Return vs Nifty Z-Score])</f>
        <v>73</v>
      </c>
      <c r="AT52">
        <f>_xlfn.RANK.AVG(Table2[[#This Row],[6M Return vs Nifty Z-Score]],Table2[6M Return vs Nifty Z-Score])</f>
        <v>36</v>
      </c>
      <c r="AU52">
        <f>_xlfn.RANK.AVG(Table2[[#This Row],[Sharpe Ratio Z-Score]],Table2[Sharpe Ratio Z-Score])</f>
        <v>189</v>
      </c>
      <c r="AV52">
        <f>(Table2[[#This Row],[Rank 1Y]]+Table2[[#This Row],[Rank 6M]]+Table2[[#This Row],[Rank Sharpe]])/3</f>
        <v>99.333333333333329</v>
      </c>
    </row>
    <row r="53" spans="1:48" x14ac:dyDescent="0.3">
      <c r="A53" t="s">
        <v>136</v>
      </c>
      <c r="B53" t="s">
        <v>137</v>
      </c>
      <c r="C53" t="s">
        <v>10412</v>
      </c>
      <c r="D53" t="s">
        <v>138</v>
      </c>
      <c r="E53">
        <v>212349.07498244999</v>
      </c>
      <c r="F53">
        <v>290.5</v>
      </c>
      <c r="G53">
        <v>77.7272184112893</v>
      </c>
      <c r="H53">
        <f>(Table2[[#This Row],[1Y Return vs Nifty]]-AVERAGE(Table2[1Y Return vs Nifty]))/_xlfn.STDEV.P(Table2[1Y Return vs Nifty])</f>
        <v>0.928614220805834</v>
      </c>
      <c r="I53">
        <v>-10.7431579162982</v>
      </c>
      <c r="J53">
        <f>(Table2[[#This Row],[1M Return vs Nifty]]-AVERAGE(Table2[1M Return vs Nifty]))/_xlfn.STDEV.P(Table2[1M Return vs Nifty])</f>
        <v>-0.72674356087880843</v>
      </c>
      <c r="K53">
        <v>26.548649844154902</v>
      </c>
      <c r="L53">
        <f>(Table2[[#This Row],[6M Return vs Nifty]]-AVERAGE(Table2[6M Return vs Nifty]))/_xlfn.STDEV.P(Table2[6M Return vs Nifty])</f>
        <v>0.46651063111036722</v>
      </c>
      <c r="M53">
        <v>-0.92680158833685899</v>
      </c>
      <c r="N53">
        <f>(Table2[[#This Row],[1W Return vs Nifty]]-AVERAGE(Table2[1W Return vs Nifty]))/_xlfn.STDEV.P(Table2[1W Return vs Nifty])</f>
        <v>0.42341896624277509</v>
      </c>
      <c r="O53">
        <v>289.27</v>
      </c>
      <c r="P53">
        <v>293.25585453710403</v>
      </c>
      <c r="Q53">
        <v>251.06137059429099</v>
      </c>
      <c r="R53">
        <v>55.212928654127097</v>
      </c>
      <c r="S53" s="2">
        <f>(Table2[[#This Row],[Close Price]]-Table2[[#This Row],[20D EMA]])/Table2[[#This Row],[20D EMA]]</f>
        <v>4.2520828291907845E-3</v>
      </c>
      <c r="T53" s="2">
        <f>(Table2[[#This Row],[Close Price]]-Table2[[#This Row],[50D EMA]])/Table2[[#This Row],[50D EMA]]</f>
        <v>-9.397440816498159E-3</v>
      </c>
      <c r="U53" s="2">
        <f>(Table2[[#This Row],[Close Price]]-Table2[[#This Row],[200D EMA]])/Table2[[#This Row],[200D EMA]]</f>
        <v>0.15708760496428925</v>
      </c>
      <c r="V53">
        <v>0.748007452486531</v>
      </c>
      <c r="W53">
        <v>289.05</v>
      </c>
      <c r="X53">
        <v>291.89999999999998</v>
      </c>
      <c r="Y53">
        <v>278.64999999999998</v>
      </c>
      <c r="Z53">
        <v>295</v>
      </c>
      <c r="AA53">
        <v>267.10000000000002</v>
      </c>
      <c r="AB53">
        <v>301.95</v>
      </c>
      <c r="AC53" s="2">
        <f>(Table2[[#This Row],[Close Price]]/Table2[[#This Row],[Day Low]])-1</f>
        <v>5.0164331430548881E-3</v>
      </c>
      <c r="AD53" s="2">
        <f>(Table2[[#This Row],[Day High]]/Table2[[#This Row],[Close Price]])-1</f>
        <v>4.8192771084336616E-3</v>
      </c>
      <c r="AE53" s="2">
        <f>(Table2[[#This Row],[Close Price]]/Table2[[#This Row],[Current Week Low]])-1</f>
        <v>4.2526466893953119E-2</v>
      </c>
      <c r="AF53" s="2">
        <f>(Table2[[#This Row],[Current Week High]]/Table2[[#This Row],[Close Price]])-1</f>
        <v>1.5490533562822817E-2</v>
      </c>
      <c r="AG53" s="2">
        <f>(Table2[[#This Row],[Close Price]]/Table2[[#This Row],[Current Month Low]])-1</f>
        <v>8.7607637588917875E-2</v>
      </c>
      <c r="AH53" s="2">
        <f>(Table2[[#This Row],[Current Month High]]/Table2[[#This Row],[Close Price]])-1</f>
        <v>3.9414802065404375E-2</v>
      </c>
      <c r="AI53">
        <v>17.211703958691899</v>
      </c>
      <c r="AJ53">
        <v>128.740157480314</v>
      </c>
      <c r="AK53" t="str">
        <f>IF(AND(Table2[[#This Row],[20D EMA]]&gt;Table2[[#This Row],[50D EMA]],Table2[[#This Row],[50D EMA]]&gt;Table2[[#This Row],[200D EMA]]),"Uptrend","Downtrend/NoTrend")</f>
        <v>Downtrend/NoTrend</v>
      </c>
      <c r="AL53">
        <v>-0.17</v>
      </c>
      <c r="AM53" t="s">
        <v>10459</v>
      </c>
      <c r="AN53">
        <v>1.66</v>
      </c>
      <c r="AO53" t="s">
        <v>10458</v>
      </c>
      <c r="AP53">
        <v>0.197660624491825</v>
      </c>
      <c r="AQ53">
        <f>(Table2[[#This Row],[Sharpe Ratio]]-AVERAGE(Table2[Sharpe Ratio]))/_xlfn.STDEV.P(Table2[Sharpe Ratio])</f>
        <v>1.6228512348758823</v>
      </c>
      <c r="AR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">
        <f>_xlfn.RANK.AVG(Table2[[#This Row],[1Y Return vs Nifty Z-Score]],Table2[1Y Return vs Nifty Z-Score])</f>
        <v>105</v>
      </c>
      <c r="AT53">
        <f>_xlfn.RANK.AVG(Table2[[#This Row],[6M Return vs Nifty Z-Score]],Table2[6M Return vs Nifty Z-Score])</f>
        <v>178</v>
      </c>
      <c r="AU53">
        <f>_xlfn.RANK.AVG(Table2[[#This Row],[Sharpe Ratio Z-Score]],Table2[Sharpe Ratio Z-Score])</f>
        <v>35</v>
      </c>
      <c r="AV53">
        <f>(Table2[[#This Row],[Rank 1Y]]+Table2[[#This Row],[Rank 6M]]+Table2[[#This Row],[Rank Sharpe]])/3</f>
        <v>106</v>
      </c>
    </row>
    <row r="54" spans="1:48" x14ac:dyDescent="0.3">
      <c r="A54" t="s">
        <v>986</v>
      </c>
      <c r="B54" t="s">
        <v>987</v>
      </c>
      <c r="C54" t="s">
        <v>10405</v>
      </c>
      <c r="D54" t="s">
        <v>54</v>
      </c>
      <c r="E54">
        <v>15291.096497549999</v>
      </c>
      <c r="F54">
        <v>1010.05</v>
      </c>
      <c r="G54">
        <v>302.99141478375202</v>
      </c>
      <c r="H54">
        <f>(Table2[[#This Row],[1Y Return vs Nifty]]-AVERAGE(Table2[1Y Return vs Nifty]))/_xlfn.STDEV.P(Table2[1Y Return vs Nifty])</f>
        <v>4.6672652764727092</v>
      </c>
      <c r="I54">
        <v>-7.8859752332573398</v>
      </c>
      <c r="J54">
        <f>(Table2[[#This Row],[1M Return vs Nifty]]-AVERAGE(Table2[1M Return vs Nifty]))/_xlfn.STDEV.P(Table2[1M Return vs Nifty])</f>
        <v>-0.45577105802474749</v>
      </c>
      <c r="K54">
        <v>70.970754856726998</v>
      </c>
      <c r="L54">
        <f>(Table2[[#This Row],[6M Return vs Nifty]]-AVERAGE(Table2[6M Return vs Nifty]))/_xlfn.STDEV.P(Table2[6M Return vs Nifty])</f>
        <v>1.7921485402419162</v>
      </c>
      <c r="M54">
        <v>0.49939267466250897</v>
      </c>
      <c r="N54">
        <f>(Table2[[#This Row],[1W Return vs Nifty]]-AVERAGE(Table2[1W Return vs Nifty]))/_xlfn.STDEV.P(Table2[1W Return vs Nifty])</f>
        <v>0.70844117384211081</v>
      </c>
      <c r="O54">
        <v>1005.48</v>
      </c>
      <c r="P54">
        <v>947.50891368817099</v>
      </c>
      <c r="Q54">
        <v>687.37604734007698</v>
      </c>
      <c r="R54">
        <v>45.854090864089002</v>
      </c>
      <c r="S54" s="2">
        <f>(Table2[[#This Row],[Close Price]]-Table2[[#This Row],[20D EMA]])/Table2[[#This Row],[20D EMA]]</f>
        <v>4.5450928909574889E-3</v>
      </c>
      <c r="T54" s="2">
        <f>(Table2[[#This Row],[Close Price]]-Table2[[#This Row],[50D EMA]])/Table2[[#This Row],[50D EMA]]</f>
        <v>6.6005802592809679E-2</v>
      </c>
      <c r="U54" s="2">
        <f>(Table2[[#This Row],[Close Price]]-Table2[[#This Row],[200D EMA]])/Table2[[#This Row],[200D EMA]]</f>
        <v>0.46942856666095195</v>
      </c>
      <c r="V54">
        <v>0.30723524705385302</v>
      </c>
      <c r="W54">
        <v>990.1</v>
      </c>
      <c r="X54">
        <v>1016</v>
      </c>
      <c r="Y54">
        <v>987.35</v>
      </c>
      <c r="Z54">
        <v>1044</v>
      </c>
      <c r="AA54">
        <v>955.55</v>
      </c>
      <c r="AB54">
        <v>1097.7</v>
      </c>
      <c r="AC54" s="2">
        <f>(Table2[[#This Row],[Close Price]]/Table2[[#This Row],[Day Low]])-1</f>
        <v>2.014947985052018E-2</v>
      </c>
      <c r="AD54" s="2">
        <f>(Table2[[#This Row],[Day High]]/Table2[[#This Row],[Close Price]])-1</f>
        <v>5.8907974852731027E-3</v>
      </c>
      <c r="AE54" s="2">
        <f>(Table2[[#This Row],[Close Price]]/Table2[[#This Row],[Current Week Low]])-1</f>
        <v>2.2990834050741871E-2</v>
      </c>
      <c r="AF54" s="2">
        <f>(Table2[[#This Row],[Current Week High]]/Table2[[#This Row],[Close Price]])-1</f>
        <v>3.3612197415969547E-2</v>
      </c>
      <c r="AG54" s="2">
        <f>(Table2[[#This Row],[Close Price]]/Table2[[#This Row],[Current Month Low]])-1</f>
        <v>5.7035215321019406E-2</v>
      </c>
      <c r="AH54" s="2">
        <f>(Table2[[#This Row],[Current Month High]]/Table2[[#This Row],[Close Price]])-1</f>
        <v>8.6777882283055385E-2</v>
      </c>
      <c r="AI54">
        <v>8.6777882283055305</v>
      </c>
      <c r="AJ54">
        <v>373.64595545134802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0.04</v>
      </c>
      <c r="AM54" t="s">
        <v>10458</v>
      </c>
      <c r="AN54">
        <v>-4.25</v>
      </c>
      <c r="AO54" t="s">
        <v>10459</v>
      </c>
      <c r="AP54">
        <v>8.1141398507425994E-2</v>
      </c>
      <c r="AQ54">
        <f>(Table2[[#This Row],[Sharpe Ratio]]-AVERAGE(Table2[Sharpe Ratio]))/_xlfn.STDEV.P(Table2[Sharpe Ratio])</f>
        <v>0.27143460867346558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6.9835185412054548</v>
      </c>
      <c r="AS54">
        <f>_xlfn.RANK.AVG(Table2[[#This Row],[1Y Return vs Nifty Z-Score]],Table2[1Y Return vs Nifty Z-Score])</f>
        <v>2</v>
      </c>
      <c r="AT54">
        <f>_xlfn.RANK.AVG(Table2[[#This Row],[6M Return vs Nifty Z-Score]],Table2[6M Return vs Nifty Z-Score])</f>
        <v>41</v>
      </c>
      <c r="AU54">
        <f>_xlfn.RANK.AVG(Table2[[#This Row],[Sharpe Ratio Z-Score]],Table2[Sharpe Ratio Z-Score])</f>
        <v>275</v>
      </c>
      <c r="AV54">
        <f>(Table2[[#This Row],[Rank 1Y]]+Table2[[#This Row],[Rank 6M]]+Table2[[#This Row],[Rank Sharpe]])/3</f>
        <v>106</v>
      </c>
    </row>
    <row r="55" spans="1:48" x14ac:dyDescent="0.3">
      <c r="A55" t="s">
        <v>1522</v>
      </c>
      <c r="B55" t="s">
        <v>1523</v>
      </c>
      <c r="C55" t="s">
        <v>10402</v>
      </c>
      <c r="D55" t="s">
        <v>1013</v>
      </c>
      <c r="E55">
        <v>6792.5916659650002</v>
      </c>
      <c r="F55">
        <v>791.15</v>
      </c>
      <c r="G55">
        <v>141.24657946167599</v>
      </c>
      <c r="H55">
        <f>(Table2[[#This Row],[1Y Return vs Nifty]]-AVERAGE(Table2[1Y Return vs Nifty]))/_xlfn.STDEV.P(Table2[1Y Return vs Nifty])</f>
        <v>1.9828284726510677</v>
      </c>
      <c r="I55">
        <v>34.707606760803003</v>
      </c>
      <c r="J55">
        <f>(Table2[[#This Row],[1M Return vs Nifty]]-AVERAGE(Table2[1M Return vs Nifty]))/_xlfn.STDEV.P(Table2[1M Return vs Nifty])</f>
        <v>3.5837639660943736</v>
      </c>
      <c r="K55">
        <v>180.25610143259999</v>
      </c>
      <c r="L55">
        <f>(Table2[[#This Row],[6M Return vs Nifty]]-AVERAGE(Table2[6M Return vs Nifty]))/_xlfn.STDEV.P(Table2[6M Return vs Nifty])</f>
        <v>5.0534257420439443</v>
      </c>
      <c r="M55">
        <v>25.695165902697099</v>
      </c>
      <c r="N55">
        <f>(Table2[[#This Row],[1W Return vs Nifty]]-AVERAGE(Table2[1W Return vs Nifty]))/_xlfn.STDEV.P(Table2[1W Return vs Nifty])</f>
        <v>5.7437684738719543</v>
      </c>
      <c r="O55">
        <v>661.68</v>
      </c>
      <c r="P55">
        <v>566.02478447416104</v>
      </c>
      <c r="Q55">
        <v>400.44668830526399</v>
      </c>
      <c r="R55">
        <v>70.595500487070197</v>
      </c>
      <c r="S55" s="2">
        <f>(Table2[[#This Row],[Close Price]]-Table2[[#This Row],[20D EMA]])/Table2[[#This Row],[20D EMA]]</f>
        <v>0.19566860113650109</v>
      </c>
      <c r="T55" s="2">
        <f>(Table2[[#This Row],[Close Price]]-Table2[[#This Row],[50D EMA]])/Table2[[#This Row],[50D EMA]]</f>
        <v>0.39773031446843982</v>
      </c>
      <c r="U55" s="2">
        <f>(Table2[[#This Row],[Close Price]]-Table2[[#This Row],[200D EMA]])/Table2[[#This Row],[200D EMA]]</f>
        <v>0.97566872970840868</v>
      </c>
      <c r="V55">
        <v>1.0955529277790299</v>
      </c>
      <c r="W55">
        <v>765.55</v>
      </c>
      <c r="X55">
        <v>873.8</v>
      </c>
      <c r="Y55">
        <v>672.45</v>
      </c>
      <c r="Z55">
        <v>873.8</v>
      </c>
      <c r="AA55">
        <v>549.9</v>
      </c>
      <c r="AB55">
        <v>873.8</v>
      </c>
      <c r="AC55" s="2">
        <f>(Table2[[#This Row],[Close Price]]/Table2[[#This Row],[Day Low]])-1</f>
        <v>3.3440010450003221E-2</v>
      </c>
      <c r="AD55" s="2">
        <f>(Table2[[#This Row],[Day High]]/Table2[[#This Row],[Close Price]])-1</f>
        <v>0.10446817923276241</v>
      </c>
      <c r="AE55" s="2">
        <f>(Table2[[#This Row],[Close Price]]/Table2[[#This Row],[Current Week Low]])-1</f>
        <v>0.17651870027511318</v>
      </c>
      <c r="AF55" s="2">
        <f>(Table2[[#This Row],[Current Week High]]/Table2[[#This Row],[Close Price]])-1</f>
        <v>0.10446817923276241</v>
      </c>
      <c r="AG55" s="2">
        <f>(Table2[[#This Row],[Close Price]]/Table2[[#This Row],[Current Month Low]])-1</f>
        <v>0.43871613020549183</v>
      </c>
      <c r="AH55" s="2">
        <f>(Table2[[#This Row],[Current Month High]]/Table2[[#This Row],[Close Price]])-1</f>
        <v>0.10446817923276241</v>
      </c>
      <c r="AI55">
        <v>10.4468179232762</v>
      </c>
      <c r="AJ55">
        <v>266.61260426320598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0.77</v>
      </c>
      <c r="AM55" t="s">
        <v>10458</v>
      </c>
      <c r="AN55">
        <v>37.44</v>
      </c>
      <c r="AO55" t="s">
        <v>10458</v>
      </c>
      <c r="AP55">
        <v>7.9971730478354E-2</v>
      </c>
      <c r="AQ55">
        <f>(Table2[[#This Row],[Sharpe Ratio]]-AVERAGE(Table2[Sharpe Ratio]))/_xlfn.STDEV.P(Table2[Sharpe Ratio])</f>
        <v>0.25786853141650756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16.621655186077845</v>
      </c>
      <c r="AS55">
        <f>_xlfn.RANK.AVG(Table2[[#This Row],[1Y Return vs Nifty Z-Score]],Table2[1Y Return vs Nifty Z-Score])</f>
        <v>38</v>
      </c>
      <c r="AT55">
        <f>_xlfn.RANK.AVG(Table2[[#This Row],[6M Return vs Nifty Z-Score]],Table2[6M Return vs Nifty Z-Score])</f>
        <v>2</v>
      </c>
      <c r="AU55">
        <f>_xlfn.RANK.AVG(Table2[[#This Row],[Sharpe Ratio Z-Score]],Table2[Sharpe Ratio Z-Score])</f>
        <v>278</v>
      </c>
      <c r="AV55">
        <f>(Table2[[#This Row],[Rank 1Y]]+Table2[[#This Row],[Rank 6M]]+Table2[[#This Row],[Rank Sharpe]])/3</f>
        <v>106</v>
      </c>
    </row>
    <row r="56" spans="1:48" x14ac:dyDescent="0.3">
      <c r="A56" t="s">
        <v>1261</v>
      </c>
      <c r="B56" t="s">
        <v>1262</v>
      </c>
      <c r="C56" t="s">
        <v>10414</v>
      </c>
      <c r="D56" t="s">
        <v>263</v>
      </c>
      <c r="E56">
        <v>9506.2606488199999</v>
      </c>
      <c r="F56">
        <v>2287.9</v>
      </c>
      <c r="G56">
        <v>101.908078184346</v>
      </c>
      <c r="H56">
        <f>(Table2[[#This Row],[1Y Return vs Nifty]]-AVERAGE(Table2[1Y Return vs Nifty]))/_xlfn.STDEV.P(Table2[1Y Return vs Nifty])</f>
        <v>1.3299376373686378</v>
      </c>
      <c r="I56">
        <v>11.0916488720391</v>
      </c>
      <c r="J56">
        <f>(Table2[[#This Row],[1M Return vs Nifty]]-AVERAGE(Table2[1M Return vs Nifty]))/_xlfn.STDEV.P(Table2[1M Return vs Nifty])</f>
        <v>1.3440488598821938</v>
      </c>
      <c r="K56">
        <v>91.533780189149397</v>
      </c>
      <c r="L56">
        <f>(Table2[[#This Row],[6M Return vs Nifty]]-AVERAGE(Table2[6M Return vs Nifty]))/_xlfn.STDEV.P(Table2[6M Return vs Nifty])</f>
        <v>2.4057873108354477</v>
      </c>
      <c r="M56">
        <v>6.1933469131226904</v>
      </c>
      <c r="N56">
        <f>(Table2[[#This Row],[1W Return vs Nifty]]-AVERAGE(Table2[1W Return vs Nifty]))/_xlfn.STDEV.P(Table2[1W Return vs Nifty])</f>
        <v>1.8463670855636019</v>
      </c>
      <c r="O56">
        <v>2055.83</v>
      </c>
      <c r="P56">
        <v>1887.2563485636999</v>
      </c>
      <c r="Q56">
        <v>1471.1840646491401</v>
      </c>
      <c r="R56">
        <v>73.729998438475505</v>
      </c>
      <c r="S56" s="2">
        <f>(Table2[[#This Row],[Close Price]]-Table2[[#This Row],[20D EMA]])/Table2[[#This Row],[20D EMA]]</f>
        <v>0.11288384739983373</v>
      </c>
      <c r="T56" s="2">
        <f>(Table2[[#This Row],[Close Price]]-Table2[[#This Row],[50D EMA]])/Table2[[#This Row],[50D EMA]]</f>
        <v>0.21228894089624378</v>
      </c>
      <c r="U56" s="2">
        <f>(Table2[[#This Row],[Close Price]]-Table2[[#This Row],[200D EMA]])/Table2[[#This Row],[200D EMA]]</f>
        <v>0.55514191254215162</v>
      </c>
      <c r="V56">
        <v>1.2233402925369801</v>
      </c>
      <c r="W56">
        <v>2222</v>
      </c>
      <c r="X56">
        <v>2362</v>
      </c>
      <c r="Y56">
        <v>1980.45</v>
      </c>
      <c r="Z56">
        <v>2367</v>
      </c>
      <c r="AA56">
        <v>1785.2</v>
      </c>
      <c r="AB56">
        <v>2367</v>
      </c>
      <c r="AC56" s="2">
        <f>(Table2[[#This Row],[Close Price]]/Table2[[#This Row],[Day Low]])-1</f>
        <v>2.9657965796579644E-2</v>
      </c>
      <c r="AD56" s="2">
        <f>(Table2[[#This Row],[Day High]]/Table2[[#This Row],[Close Price]])-1</f>
        <v>3.2387779186153098E-2</v>
      </c>
      <c r="AE56" s="2">
        <f>(Table2[[#This Row],[Close Price]]/Table2[[#This Row],[Current Week Low]])-1</f>
        <v>0.15524249539246138</v>
      </c>
      <c r="AF56" s="2">
        <f>(Table2[[#This Row],[Current Week High]]/Table2[[#This Row],[Close Price]])-1</f>
        <v>3.4573189387647973E-2</v>
      </c>
      <c r="AG56" s="2">
        <f>(Table2[[#This Row],[Close Price]]/Table2[[#This Row],[Current Month Low]])-1</f>
        <v>0.28159309881245798</v>
      </c>
      <c r="AH56" s="2">
        <f>(Table2[[#This Row],[Current Month High]]/Table2[[#This Row],[Close Price]])-1</f>
        <v>3.4573189387647973E-2</v>
      </c>
      <c r="AI56">
        <v>3.4573189387647898</v>
      </c>
      <c r="AJ56">
        <v>162.34376791652301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0.47</v>
      </c>
      <c r="AM56" t="s">
        <v>10458</v>
      </c>
      <c r="AN56">
        <v>6.79</v>
      </c>
      <c r="AO56" t="s">
        <v>10458</v>
      </c>
      <c r="AP56">
        <v>9.1135467095904005E-2</v>
      </c>
      <c r="AQ56">
        <f>(Table2[[#This Row],[Sharpe Ratio]]-AVERAGE(Table2[Sharpe Ratio]))/_xlfn.STDEV.P(Table2[Sharpe Ratio])</f>
        <v>0.38734810140199494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7.3134889950518751</v>
      </c>
      <c r="AS56">
        <f>_xlfn.RANK.AVG(Table2[[#This Row],[1Y Return vs Nifty Z-Score]],Table2[1Y Return vs Nifty Z-Score])</f>
        <v>69</v>
      </c>
      <c r="AT56">
        <f>_xlfn.RANK.AVG(Table2[[#This Row],[6M Return vs Nifty Z-Score]],Table2[6M Return vs Nifty Z-Score])</f>
        <v>19</v>
      </c>
      <c r="AU56">
        <f>_xlfn.RANK.AVG(Table2[[#This Row],[Sharpe Ratio Z-Score]],Table2[Sharpe Ratio Z-Score])</f>
        <v>240</v>
      </c>
      <c r="AV56">
        <f>(Table2[[#This Row],[Rank 1Y]]+Table2[[#This Row],[Rank 6M]]+Table2[[#This Row],[Rank Sharpe]])/3</f>
        <v>109.33333333333333</v>
      </c>
    </row>
    <row r="57" spans="1:48" x14ac:dyDescent="0.3">
      <c r="A57" t="s">
        <v>75</v>
      </c>
      <c r="B57" t="s">
        <v>76</v>
      </c>
      <c r="C57" t="s">
        <v>10407</v>
      </c>
      <c r="D57" t="s">
        <v>77</v>
      </c>
      <c r="E57">
        <v>352469.17880132003</v>
      </c>
      <c r="F57">
        <v>12621.65</v>
      </c>
      <c r="G57">
        <v>115.67173896746</v>
      </c>
      <c r="H57">
        <f>(Table2[[#This Row],[1Y Return vs Nifty]]-AVERAGE(Table2[1Y Return vs Nifty]))/_xlfn.STDEV.P(Table2[1Y Return vs Nifty])</f>
        <v>1.5583695219968881</v>
      </c>
      <c r="I57">
        <v>14.8592589019316</v>
      </c>
      <c r="J57">
        <f>(Table2[[#This Row],[1M Return vs Nifty]]-AVERAGE(Table2[1M Return vs Nifty]))/_xlfn.STDEV.P(Table2[1M Return vs Nifty])</f>
        <v>1.7013654310758444</v>
      </c>
      <c r="K57">
        <v>21.719571708519901</v>
      </c>
      <c r="L57">
        <f>(Table2[[#This Row],[6M Return vs Nifty]]-AVERAGE(Table2[6M Return vs Nifty]))/_xlfn.STDEV.P(Table2[6M Return vs Nifty])</f>
        <v>0.32240199328367458</v>
      </c>
      <c r="M57">
        <v>0.92411760382110297</v>
      </c>
      <c r="N57">
        <f>(Table2[[#This Row],[1W Return vs Nifty]]-AVERAGE(Table2[1W Return vs Nifty]))/_xlfn.STDEV.P(Table2[1W Return vs Nifty])</f>
        <v>0.79332164214287804</v>
      </c>
      <c r="O57">
        <v>11633.9</v>
      </c>
      <c r="P57">
        <v>10815.6458613331</v>
      </c>
      <c r="Q57">
        <v>8982.2387268392395</v>
      </c>
      <c r="R57">
        <v>85.524327614628007</v>
      </c>
      <c r="S57" s="2">
        <f>(Table2[[#This Row],[Close Price]]-Table2[[#This Row],[20D EMA]])/Table2[[#This Row],[20D EMA]]</f>
        <v>8.4902741127223028E-2</v>
      </c>
      <c r="T57" s="2">
        <f>(Table2[[#This Row],[Close Price]]-Table2[[#This Row],[50D EMA]])/Table2[[#This Row],[50D EMA]]</f>
        <v>0.16698070201461812</v>
      </c>
      <c r="U57" s="2">
        <f>(Table2[[#This Row],[Close Price]]-Table2[[#This Row],[200D EMA]])/Table2[[#This Row],[200D EMA]]</f>
        <v>0.40517864018533306</v>
      </c>
      <c r="V57">
        <v>1.38890215059929</v>
      </c>
      <c r="W57">
        <v>12391.05</v>
      </c>
      <c r="X57">
        <v>12676.5</v>
      </c>
      <c r="Y57">
        <v>12000</v>
      </c>
      <c r="Z57">
        <v>12676.5</v>
      </c>
      <c r="AA57">
        <v>10780</v>
      </c>
      <c r="AB57">
        <v>12676.5</v>
      </c>
      <c r="AC57" s="2">
        <f>(Table2[[#This Row],[Close Price]]/Table2[[#This Row],[Day Low]])-1</f>
        <v>1.8610206560380371E-2</v>
      </c>
      <c r="AD57" s="2">
        <f>(Table2[[#This Row],[Day High]]/Table2[[#This Row],[Close Price]])-1</f>
        <v>4.3457075738908557E-3</v>
      </c>
      <c r="AE57" s="2">
        <f>(Table2[[#This Row],[Close Price]]/Table2[[#This Row],[Current Week Low]])-1</f>
        <v>5.1804166666666651E-2</v>
      </c>
      <c r="AF57" s="2">
        <f>(Table2[[#This Row],[Current Week High]]/Table2[[#This Row],[Close Price]])-1</f>
        <v>4.3457075738908557E-3</v>
      </c>
      <c r="AG57" s="2">
        <f>(Table2[[#This Row],[Close Price]]/Table2[[#This Row],[Current Month Low]])-1</f>
        <v>0.17083951762523197</v>
      </c>
      <c r="AH57" s="2">
        <f>(Table2[[#This Row],[Current Month High]]/Table2[[#This Row],[Close Price]])-1</f>
        <v>4.3457075738908557E-3</v>
      </c>
      <c r="AI57">
        <v>0.43457075738908502</v>
      </c>
      <c r="AJ57">
        <v>157.42446028492401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0.24</v>
      </c>
      <c r="AM57" t="s">
        <v>10458</v>
      </c>
      <c r="AN57">
        <v>14.87</v>
      </c>
      <c r="AO57" t="s">
        <v>10458</v>
      </c>
      <c r="AP57">
        <v>0.18319735112086299</v>
      </c>
      <c r="AQ57">
        <f>(Table2[[#This Row],[Sharpe Ratio]]-AVERAGE(Table2[Sharpe Ratio]))/_xlfn.STDEV.P(Table2[Sharpe Ratio])</f>
        <v>1.4551028831536885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5.8305614716529739</v>
      </c>
      <c r="AS57">
        <f>_xlfn.RANK.AVG(Table2[[#This Row],[1Y Return vs Nifty Z-Score]],Table2[1Y Return vs Nifty Z-Score])</f>
        <v>60</v>
      </c>
      <c r="AT57">
        <f>_xlfn.RANK.AVG(Table2[[#This Row],[6M Return vs Nifty Z-Score]],Table2[6M Return vs Nifty Z-Score])</f>
        <v>216</v>
      </c>
      <c r="AU57">
        <f>_xlfn.RANK.AVG(Table2[[#This Row],[Sharpe Ratio Z-Score]],Table2[Sharpe Ratio Z-Score])</f>
        <v>53</v>
      </c>
      <c r="AV57">
        <f>(Table2[[#This Row],[Rank 1Y]]+Table2[[#This Row],[Rank 6M]]+Table2[[#This Row],[Rank Sharpe]])/3</f>
        <v>109.66666666666667</v>
      </c>
    </row>
    <row r="58" spans="1:48" x14ac:dyDescent="0.3">
      <c r="A58" t="s">
        <v>894</v>
      </c>
      <c r="B58" t="s">
        <v>895</v>
      </c>
      <c r="C58" t="s">
        <v>10412</v>
      </c>
      <c r="D58" t="s">
        <v>266</v>
      </c>
      <c r="E58">
        <v>17557.22654679</v>
      </c>
      <c r="F58">
        <v>1209.95</v>
      </c>
      <c r="G58">
        <v>103.627831039746</v>
      </c>
      <c r="H58">
        <f>(Table2[[#This Row],[1Y Return vs Nifty]]-AVERAGE(Table2[1Y Return vs Nifty]))/_xlfn.STDEV.P(Table2[1Y Return vs Nifty])</f>
        <v>1.3584799265200678</v>
      </c>
      <c r="I58">
        <v>-12.876574605094699</v>
      </c>
      <c r="J58">
        <f>(Table2[[#This Row],[1M Return vs Nifty]]-AVERAGE(Table2[1M Return vs Nifty]))/_xlfn.STDEV.P(Table2[1M Return vs Nifty])</f>
        <v>-0.92907478149874778</v>
      </c>
      <c r="K58">
        <v>22.832841227339401</v>
      </c>
      <c r="L58">
        <f>(Table2[[#This Row],[6M Return vs Nifty]]-AVERAGE(Table2[6M Return vs Nifty]))/_xlfn.STDEV.P(Table2[6M Return vs Nifty])</f>
        <v>0.35562401814742423</v>
      </c>
      <c r="M58">
        <v>-8.9028544344234799</v>
      </c>
      <c r="N58">
        <f>(Table2[[#This Row],[1W Return vs Nifty]]-AVERAGE(Table2[1W Return vs Nifty]))/_xlfn.STDEV.P(Table2[1W Return vs Nifty])</f>
        <v>-1.1705800064775218</v>
      </c>
      <c r="O58">
        <v>1264.25</v>
      </c>
      <c r="P58">
        <v>1268.6837395002899</v>
      </c>
      <c r="Q58">
        <v>1061.1694727421</v>
      </c>
      <c r="R58">
        <v>25.808668153968998</v>
      </c>
      <c r="S58" s="2">
        <f>(Table2[[#This Row],[Close Price]]-Table2[[#This Row],[20D EMA]])/Table2[[#This Row],[20D EMA]]</f>
        <v>-4.2950365829543175E-2</v>
      </c>
      <c r="T58" s="2">
        <f>(Table2[[#This Row],[Close Price]]-Table2[[#This Row],[50D EMA]])/Table2[[#This Row],[50D EMA]]</f>
        <v>-4.6295020320370736E-2</v>
      </c>
      <c r="U58" s="2">
        <f>(Table2[[#This Row],[Close Price]]-Table2[[#This Row],[200D EMA]])/Table2[[#This Row],[200D EMA]]</f>
        <v>0.14020430391146274</v>
      </c>
      <c r="V58">
        <v>0.87138128297052997</v>
      </c>
      <c r="W58">
        <v>1203</v>
      </c>
      <c r="X58">
        <v>1240.2</v>
      </c>
      <c r="Y58">
        <v>1195</v>
      </c>
      <c r="Z58">
        <v>1249.25</v>
      </c>
      <c r="AA58">
        <v>1195</v>
      </c>
      <c r="AB58">
        <v>1404.85</v>
      </c>
      <c r="AC58" s="2">
        <f>(Table2[[#This Row],[Close Price]]/Table2[[#This Row],[Day Low]])-1</f>
        <v>5.7772236076476524E-3</v>
      </c>
      <c r="AD58" s="2">
        <f>(Table2[[#This Row],[Day High]]/Table2[[#This Row],[Close Price]])-1</f>
        <v>2.5001033100541248E-2</v>
      </c>
      <c r="AE58" s="2">
        <f>(Table2[[#This Row],[Close Price]]/Table2[[#This Row],[Current Week Low]])-1</f>
        <v>1.2510460251045963E-2</v>
      </c>
      <c r="AF58" s="2">
        <f>(Table2[[#This Row],[Current Week High]]/Table2[[#This Row],[Close Price]])-1</f>
        <v>3.2480681019876778E-2</v>
      </c>
      <c r="AG58" s="2">
        <f>(Table2[[#This Row],[Close Price]]/Table2[[#This Row],[Current Month Low]])-1</f>
        <v>1.2510460251045963E-2</v>
      </c>
      <c r="AH58" s="2">
        <f>(Table2[[#This Row],[Current Month High]]/Table2[[#This Row],[Close Price]])-1</f>
        <v>0.16108103640646299</v>
      </c>
      <c r="AI58">
        <v>19.839662795983301</v>
      </c>
      <c r="AJ58">
        <v>146.27518827600201</v>
      </c>
      <c r="AK58" t="str">
        <f>IF(AND(Table2[[#This Row],[20D EMA]]&gt;Table2[[#This Row],[50D EMA]],Table2[[#This Row],[50D EMA]]&gt;Table2[[#This Row],[200D EMA]]),"Uptrend","Downtrend/NoTrend")</f>
        <v>Downtrend/NoTrend</v>
      </c>
      <c r="AL58">
        <v>-0.16</v>
      </c>
      <c r="AM58" t="s">
        <v>10459</v>
      </c>
      <c r="AN58">
        <v>-7.85</v>
      </c>
      <c r="AO58" t="s">
        <v>10459</v>
      </c>
      <c r="AP58">
        <v>0.18118515419048301</v>
      </c>
      <c r="AQ58">
        <f>(Table2[[#This Row],[Sharpe Ratio]]-AVERAGE(Table2[Sharpe Ratio]))/_xlfn.STDEV.P(Table2[Sharpe Ratio])</f>
        <v>1.4317649630470697</v>
      </c>
      <c r="AR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">
        <f>_xlfn.RANK.AVG(Table2[[#This Row],[1Y Return vs Nifty Z-Score]],Table2[1Y Return vs Nifty Z-Score])</f>
        <v>67</v>
      </c>
      <c r="AT58">
        <f>_xlfn.RANK.AVG(Table2[[#This Row],[6M Return vs Nifty Z-Score]],Table2[6M Return vs Nifty Z-Score])</f>
        <v>210</v>
      </c>
      <c r="AU58">
        <f>_xlfn.RANK.AVG(Table2[[#This Row],[Sharpe Ratio Z-Score]],Table2[Sharpe Ratio Z-Score])</f>
        <v>55</v>
      </c>
      <c r="AV58">
        <f>(Table2[[#This Row],[Rank 1Y]]+Table2[[#This Row],[Rank 6M]]+Table2[[#This Row],[Rank Sharpe]])/3</f>
        <v>110.66666666666667</v>
      </c>
    </row>
    <row r="59" spans="1:48" x14ac:dyDescent="0.3">
      <c r="A59" t="s">
        <v>968</v>
      </c>
      <c r="B59" t="s">
        <v>969</v>
      </c>
      <c r="C59" t="s">
        <v>10412</v>
      </c>
      <c r="D59" t="s">
        <v>161</v>
      </c>
      <c r="E59">
        <v>15759.6070839</v>
      </c>
      <c r="F59">
        <v>702.3</v>
      </c>
      <c r="G59">
        <v>58.177561855176798</v>
      </c>
      <c r="H59">
        <f>(Table2[[#This Row],[1Y Return vs Nifty]]-AVERAGE(Table2[1Y Return vs Nifty]))/_xlfn.STDEV.P(Table2[1Y Return vs Nifty])</f>
        <v>0.60415367492935845</v>
      </c>
      <c r="I59">
        <v>3.3729557312844798</v>
      </c>
      <c r="J59">
        <f>(Table2[[#This Row],[1M Return vs Nifty]]-AVERAGE(Table2[1M Return vs Nifty]))/_xlfn.STDEV.P(Table2[1M Return vs Nifty])</f>
        <v>0.61201530405553595</v>
      </c>
      <c r="K59">
        <v>29.7722698161834</v>
      </c>
      <c r="L59">
        <f>(Table2[[#This Row],[6M Return vs Nifty]]-AVERAGE(Table2[6M Return vs Nifty]))/_xlfn.STDEV.P(Table2[6M Return vs Nifty])</f>
        <v>0.5627094230934383</v>
      </c>
      <c r="M59">
        <v>1.93450343857214</v>
      </c>
      <c r="N59">
        <f>(Table2[[#This Row],[1W Return vs Nifty]]-AVERAGE(Table2[1W Return vs Nifty]))/_xlfn.STDEV.P(Table2[1W Return vs Nifty])</f>
        <v>0.99524532716892411</v>
      </c>
      <c r="O59">
        <v>639.73</v>
      </c>
      <c r="P59">
        <v>625.59768629856399</v>
      </c>
      <c r="Q59">
        <v>553.872714030986</v>
      </c>
      <c r="R59">
        <v>83.537304249616</v>
      </c>
      <c r="S59" s="2">
        <f>(Table2[[#This Row],[Close Price]]-Table2[[#This Row],[20D EMA]])/Table2[[#This Row],[20D EMA]]</f>
        <v>9.7806887280571395E-2</v>
      </c>
      <c r="T59" s="2">
        <f>(Table2[[#This Row],[Close Price]]-Table2[[#This Row],[50D EMA]])/Table2[[#This Row],[50D EMA]]</f>
        <v>0.12260645360639985</v>
      </c>
      <c r="U59" s="2">
        <f>(Table2[[#This Row],[Close Price]]-Table2[[#This Row],[200D EMA]])/Table2[[#This Row],[200D EMA]]</f>
        <v>0.26798085951695805</v>
      </c>
      <c r="V59">
        <v>1.2325541962687501</v>
      </c>
      <c r="W59">
        <v>665.8</v>
      </c>
      <c r="X59">
        <v>710</v>
      </c>
      <c r="Y59">
        <v>636.1</v>
      </c>
      <c r="Z59">
        <v>710</v>
      </c>
      <c r="AA59">
        <v>604.20000000000005</v>
      </c>
      <c r="AB59">
        <v>710</v>
      </c>
      <c r="AC59" s="2">
        <f>(Table2[[#This Row],[Close Price]]/Table2[[#This Row],[Day Low]])-1</f>
        <v>5.4821267647942262E-2</v>
      </c>
      <c r="AD59" s="2">
        <f>(Table2[[#This Row],[Day High]]/Table2[[#This Row],[Close Price]])-1</f>
        <v>1.0963975509041823E-2</v>
      </c>
      <c r="AE59" s="2">
        <f>(Table2[[#This Row],[Close Price]]/Table2[[#This Row],[Current Week Low]])-1</f>
        <v>0.10407168684169155</v>
      </c>
      <c r="AF59" s="2">
        <f>(Table2[[#This Row],[Current Week High]]/Table2[[#This Row],[Close Price]])-1</f>
        <v>1.0963975509041823E-2</v>
      </c>
      <c r="AG59" s="2">
        <f>(Table2[[#This Row],[Close Price]]/Table2[[#This Row],[Current Month Low]])-1</f>
        <v>0.16236345580933453</v>
      </c>
      <c r="AH59" s="2">
        <f>(Table2[[#This Row],[Current Month High]]/Table2[[#This Row],[Close Price]])-1</f>
        <v>1.0963975509041823E-2</v>
      </c>
      <c r="AI59">
        <v>2.0575252740993899</v>
      </c>
      <c r="AJ59">
        <v>96.929547844374298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0.04</v>
      </c>
      <c r="AM59" t="s">
        <v>10458</v>
      </c>
      <c r="AN59">
        <v>10.84</v>
      </c>
      <c r="AO59" t="s">
        <v>10458</v>
      </c>
      <c r="AP59">
        <v>0.20786496355526901</v>
      </c>
      <c r="AQ59">
        <f>(Table2[[#This Row],[Sharpe Ratio]]-AVERAGE(Table2[Sharpe Ratio]))/_xlfn.STDEV.P(Table2[Sharpe Ratio])</f>
        <v>1.7412034926534223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4.5153272219006793</v>
      </c>
      <c r="AS59">
        <f>_xlfn.RANK.AVG(Table2[[#This Row],[1Y Return vs Nifty Z-Score]],Table2[1Y Return vs Nifty Z-Score])</f>
        <v>155</v>
      </c>
      <c r="AT59">
        <f>_xlfn.RANK.AVG(Table2[[#This Row],[6M Return vs Nifty Z-Score]],Table2[6M Return vs Nifty Z-Score])</f>
        <v>153</v>
      </c>
      <c r="AU59">
        <f>_xlfn.RANK.AVG(Table2[[#This Row],[Sharpe Ratio Z-Score]],Table2[Sharpe Ratio Z-Score])</f>
        <v>27</v>
      </c>
      <c r="AV59">
        <f>(Table2[[#This Row],[Rank 1Y]]+Table2[[#This Row],[Rank 6M]]+Table2[[#This Row],[Rank Sharpe]])/3</f>
        <v>111.66666666666667</v>
      </c>
    </row>
    <row r="60" spans="1:48" x14ac:dyDescent="0.3">
      <c r="A60" t="s">
        <v>610</v>
      </c>
      <c r="B60" t="s">
        <v>611</v>
      </c>
      <c r="C60" t="s">
        <v>10413</v>
      </c>
      <c r="D60" t="s">
        <v>130</v>
      </c>
      <c r="E60">
        <v>32842.077534750002</v>
      </c>
      <c r="F60">
        <v>1344.75</v>
      </c>
      <c r="G60">
        <v>95.111761955706797</v>
      </c>
      <c r="H60">
        <f>(Table2[[#This Row],[1Y Return vs Nifty]]-AVERAGE(Table2[1Y Return vs Nifty]))/_xlfn.STDEV.P(Table2[1Y Return vs Nifty])</f>
        <v>1.2171409512905924</v>
      </c>
      <c r="I60">
        <v>12.1758576118111</v>
      </c>
      <c r="J60">
        <f>(Table2[[#This Row],[1M Return vs Nifty]]-AVERAGE(Table2[1M Return vs Nifty]))/_xlfn.STDEV.P(Table2[1M Return vs Nifty])</f>
        <v>1.446874191134583</v>
      </c>
      <c r="K60">
        <v>28.5794993542935</v>
      </c>
      <c r="L60">
        <f>(Table2[[#This Row],[6M Return vs Nifty]]-AVERAGE(Table2[6M Return vs Nifty]))/_xlfn.STDEV.P(Table2[6M Return vs Nifty])</f>
        <v>0.52711494280651583</v>
      </c>
      <c r="M60">
        <v>-4.8873139439953697</v>
      </c>
      <c r="N60">
        <f>(Table2[[#This Row],[1W Return vs Nifty]]-AVERAGE(Table2[1W Return vs Nifty]))/_xlfn.STDEV.P(Table2[1W Return vs Nifty])</f>
        <v>-0.36808188614477549</v>
      </c>
      <c r="O60">
        <v>1306.81</v>
      </c>
      <c r="P60">
        <v>1267.6546684433299</v>
      </c>
      <c r="Q60">
        <v>1101.2687533686001</v>
      </c>
      <c r="R60">
        <v>66.719668191530502</v>
      </c>
      <c r="S60" s="2">
        <f>(Table2[[#This Row],[Close Price]]-Table2[[#This Row],[20D EMA]])/Table2[[#This Row],[20D EMA]]</f>
        <v>2.9032529594967941E-2</v>
      </c>
      <c r="T60" s="2">
        <f>(Table2[[#This Row],[Close Price]]-Table2[[#This Row],[50D EMA]])/Table2[[#This Row],[50D EMA]]</f>
        <v>6.081729786184005E-2</v>
      </c>
      <c r="U60" s="2">
        <f>(Table2[[#This Row],[Close Price]]-Table2[[#This Row],[200D EMA]])/Table2[[#This Row],[200D EMA]]</f>
        <v>0.22109157813352173</v>
      </c>
      <c r="V60">
        <v>0.89955647078992595</v>
      </c>
      <c r="W60">
        <v>1330</v>
      </c>
      <c r="X60">
        <v>1352.75</v>
      </c>
      <c r="Y60">
        <v>1318.35</v>
      </c>
      <c r="Z60">
        <v>1361.7</v>
      </c>
      <c r="AA60">
        <v>1207.3499999999999</v>
      </c>
      <c r="AB60">
        <v>1376</v>
      </c>
      <c r="AC60" s="2">
        <f>(Table2[[#This Row],[Close Price]]/Table2[[#This Row],[Day Low]])-1</f>
        <v>1.1090225563909817E-2</v>
      </c>
      <c r="AD60" s="2">
        <f>(Table2[[#This Row],[Day High]]/Table2[[#This Row],[Close Price]])-1</f>
        <v>5.9490611637851298E-3</v>
      </c>
      <c r="AE60" s="2">
        <f>(Table2[[#This Row],[Close Price]]/Table2[[#This Row],[Current Week Low]])-1</f>
        <v>2.0025031289111483E-2</v>
      </c>
      <c r="AF60" s="2">
        <f>(Table2[[#This Row],[Current Week High]]/Table2[[#This Row],[Close Price]])-1</f>
        <v>1.2604573340769587E-2</v>
      </c>
      <c r="AG60" s="2">
        <f>(Table2[[#This Row],[Close Price]]/Table2[[#This Row],[Current Month Low]])-1</f>
        <v>0.11380295688905462</v>
      </c>
      <c r="AH60" s="2">
        <f>(Table2[[#This Row],[Current Month High]]/Table2[[#This Row],[Close Price]])-1</f>
        <v>2.3238520171035448E-2</v>
      </c>
      <c r="AI60">
        <v>8.0572597137014093</v>
      </c>
      <c r="AJ60">
        <v>138.00884955752201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0.03</v>
      </c>
      <c r="AM60" t="s">
        <v>10458</v>
      </c>
      <c r="AN60">
        <v>2.04</v>
      </c>
      <c r="AO60" t="s">
        <v>10458</v>
      </c>
      <c r="AP60">
        <v>0.149793224549152</v>
      </c>
      <c r="AQ60">
        <f>(Table2[[#This Row],[Sharpe Ratio]]-AVERAGE(Table2[Sharpe Ratio]))/_xlfn.STDEV.P(Table2[Sharpe Ratio])</f>
        <v>1.0676741850019824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3.8907223840888978</v>
      </c>
      <c r="AS60">
        <f>_xlfn.RANK.AVG(Table2[[#This Row],[1Y Return vs Nifty Z-Score]],Table2[1Y Return vs Nifty Z-Score])</f>
        <v>76</v>
      </c>
      <c r="AT60">
        <f>_xlfn.RANK.AVG(Table2[[#This Row],[6M Return vs Nifty Z-Score]],Table2[6M Return vs Nifty Z-Score])</f>
        <v>164</v>
      </c>
      <c r="AU60">
        <f>_xlfn.RANK.AVG(Table2[[#This Row],[Sharpe Ratio Z-Score]],Table2[Sharpe Ratio Z-Score])</f>
        <v>102</v>
      </c>
      <c r="AV60">
        <f>(Table2[[#This Row],[Rank 1Y]]+Table2[[#This Row],[Rank 6M]]+Table2[[#This Row],[Rank Sharpe]])/3</f>
        <v>114</v>
      </c>
    </row>
    <row r="61" spans="1:48" x14ac:dyDescent="0.3">
      <c r="A61" t="s">
        <v>1400</v>
      </c>
      <c r="B61" t="s">
        <v>1401</v>
      </c>
      <c r="C61" t="s">
        <v>10406</v>
      </c>
      <c r="D61" t="s">
        <v>57</v>
      </c>
      <c r="E61">
        <v>7996.0876255399899</v>
      </c>
      <c r="F61">
        <v>14.89</v>
      </c>
      <c r="G61">
        <v>92.290779925450195</v>
      </c>
      <c r="H61">
        <f>(Table2[[#This Row],[1Y Return vs Nifty]]-AVERAGE(Table2[1Y Return vs Nifty]))/_xlfn.STDEV.P(Table2[1Y Return vs Nifty])</f>
        <v>1.170321849030783</v>
      </c>
      <c r="I61">
        <v>-12.4978891014092</v>
      </c>
      <c r="J61">
        <f>(Table2[[#This Row],[1M Return vs Nifty]]-AVERAGE(Table2[1M Return vs Nifty]))/_xlfn.STDEV.P(Table2[1M Return vs Nifty])</f>
        <v>-0.89316060655386798</v>
      </c>
      <c r="K61">
        <v>54.001123544325203</v>
      </c>
      <c r="L61">
        <f>(Table2[[#This Row],[6M Return vs Nifty]]-AVERAGE(Table2[6M Return vs Nifty]))/_xlfn.STDEV.P(Table2[6M Return vs Nifty])</f>
        <v>1.2857433042599877</v>
      </c>
      <c r="M61">
        <v>-5.4243146581632997</v>
      </c>
      <c r="N61">
        <f>(Table2[[#This Row],[1W Return vs Nifty]]-AVERAGE(Table2[1W Return vs Nifty]))/_xlfn.STDEV.P(Table2[1W Return vs Nifty])</f>
        <v>-0.47540045627608102</v>
      </c>
      <c r="O61">
        <v>15.33</v>
      </c>
      <c r="P61">
        <v>15.6062054633658</v>
      </c>
      <c r="Q61">
        <v>13.141099018615799</v>
      </c>
      <c r="R61">
        <v>40.438429687341497</v>
      </c>
      <c r="S61" s="2">
        <f>(Table2[[#This Row],[Close Price]]-Table2[[#This Row],[20D EMA]])/Table2[[#This Row],[20D EMA]]</f>
        <v>-2.8701891715590313E-2</v>
      </c>
      <c r="T61" s="2">
        <f>(Table2[[#This Row],[Close Price]]-Table2[[#This Row],[50D EMA]])/Table2[[#This Row],[50D EMA]]</f>
        <v>-4.5892351285969489E-2</v>
      </c>
      <c r="U61" s="2">
        <f>(Table2[[#This Row],[Close Price]]-Table2[[#This Row],[200D EMA]])/Table2[[#This Row],[200D EMA]]</f>
        <v>0.13308635593618864</v>
      </c>
      <c r="V61">
        <v>0.763456986530749</v>
      </c>
      <c r="W61">
        <v>14.83</v>
      </c>
      <c r="X61">
        <v>15.09</v>
      </c>
      <c r="Y61">
        <v>14.5</v>
      </c>
      <c r="Z61">
        <v>15.78</v>
      </c>
      <c r="AA61">
        <v>14.23</v>
      </c>
      <c r="AB61">
        <v>16.29</v>
      </c>
      <c r="AC61" s="2">
        <f>(Table2[[#This Row],[Close Price]]/Table2[[#This Row],[Day Low]])-1</f>
        <v>4.0458530006743931E-3</v>
      </c>
      <c r="AD61" s="2">
        <f>(Table2[[#This Row],[Day High]]/Table2[[#This Row],[Close Price]])-1</f>
        <v>1.3431833445265218E-2</v>
      </c>
      <c r="AE61" s="2">
        <f>(Table2[[#This Row],[Close Price]]/Table2[[#This Row],[Current Week Low]])-1</f>
        <v>2.6896551724137963E-2</v>
      </c>
      <c r="AF61" s="2">
        <f>(Table2[[#This Row],[Current Week High]]/Table2[[#This Row],[Close Price]])-1</f>
        <v>5.9771658831430319E-2</v>
      </c>
      <c r="AG61" s="2">
        <f>(Table2[[#This Row],[Close Price]]/Table2[[#This Row],[Current Month Low]])-1</f>
        <v>4.6380885453267684E-2</v>
      </c>
      <c r="AH61" s="2">
        <f>(Table2[[#This Row],[Current Month High]]/Table2[[#This Row],[Close Price]])-1</f>
        <v>9.4022834116856746E-2</v>
      </c>
      <c r="AI61">
        <v>41.705842847548702</v>
      </c>
      <c r="AJ61">
        <v>136.34920634920601</v>
      </c>
      <c r="AK61" t="str">
        <f>IF(AND(Table2[[#This Row],[20D EMA]]&gt;Table2[[#This Row],[50D EMA]],Table2[[#This Row],[50D EMA]]&gt;Table2[[#This Row],[200D EMA]]),"Uptrend","Downtrend/NoTrend")</f>
        <v>Downtrend/NoTrend</v>
      </c>
      <c r="AL61">
        <v>-0.16</v>
      </c>
      <c r="AM61" t="s">
        <v>10459</v>
      </c>
      <c r="AN61">
        <v>-5.16</v>
      </c>
      <c r="AO61" t="s">
        <v>10459</v>
      </c>
      <c r="AP61">
        <v>0.106978737831371</v>
      </c>
      <c r="AQ61">
        <f>(Table2[[#This Row],[Sharpe Ratio]]-AVERAGE(Table2[Sharpe Ratio]))/_xlfn.STDEV.P(Table2[Sharpe Ratio])</f>
        <v>0.57110197810731256</v>
      </c>
      <c r="AR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">
        <f>_xlfn.RANK.AVG(Table2[[#This Row],[1Y Return vs Nifty Z-Score]],Table2[1Y Return vs Nifty Z-Score])</f>
        <v>80</v>
      </c>
      <c r="AT61">
        <f>_xlfn.RANK.AVG(Table2[[#This Row],[6M Return vs Nifty Z-Score]],Table2[6M Return vs Nifty Z-Score])</f>
        <v>72</v>
      </c>
      <c r="AU61">
        <f>_xlfn.RANK.AVG(Table2[[#This Row],[Sharpe Ratio Z-Score]],Table2[Sharpe Ratio Z-Score])</f>
        <v>201</v>
      </c>
      <c r="AV61">
        <f>(Table2[[#This Row],[Rank 1Y]]+Table2[[#This Row],[Rank 6M]]+Table2[[#This Row],[Rank Sharpe]])/3</f>
        <v>117.66666666666667</v>
      </c>
    </row>
    <row r="62" spans="1:48" x14ac:dyDescent="0.3">
      <c r="A62" t="s">
        <v>1079</v>
      </c>
      <c r="B62" t="s">
        <v>1080</v>
      </c>
      <c r="C62" t="s">
        <v>10405</v>
      </c>
      <c r="D62" t="s">
        <v>54</v>
      </c>
      <c r="E62">
        <v>12601.953646559999</v>
      </c>
      <c r="F62">
        <v>1370.4</v>
      </c>
      <c r="G62">
        <v>127.987036032136</v>
      </c>
      <c r="H62">
        <f>(Table2[[#This Row],[1Y Return vs Nifty]]-AVERAGE(Table2[1Y Return vs Nifty]))/_xlfn.STDEV.P(Table2[1Y Return vs Nifty])</f>
        <v>1.7627632921261325</v>
      </c>
      <c r="I62">
        <v>2.3449945345778702</v>
      </c>
      <c r="J62">
        <f>(Table2[[#This Row],[1M Return vs Nifty]]-AVERAGE(Table2[1M Return vs Nifty]))/_xlfn.STDEV.P(Table2[1M Return vs Nifty])</f>
        <v>0.51452443657905056</v>
      </c>
      <c r="K62">
        <v>58.248165581191998</v>
      </c>
      <c r="L62">
        <f>(Table2[[#This Row],[6M Return vs Nifty]]-AVERAGE(Table2[6M Return vs Nifty]))/_xlfn.STDEV.P(Table2[6M Return vs Nifty])</f>
        <v>1.4124829066303057</v>
      </c>
      <c r="M62">
        <v>-1.2059997413753101</v>
      </c>
      <c r="N62">
        <f>(Table2[[#This Row],[1W Return vs Nifty]]-AVERAGE(Table2[1W Return vs Nifty]))/_xlfn.STDEV.P(Table2[1W Return vs Nifty])</f>
        <v>0.36762174702712624</v>
      </c>
      <c r="O62">
        <v>1341.95</v>
      </c>
      <c r="P62">
        <v>1242.4787255071001</v>
      </c>
      <c r="Q62">
        <v>945.01583002580503</v>
      </c>
      <c r="R62">
        <v>53.7908700176434</v>
      </c>
      <c r="S62" s="2">
        <f>(Table2[[#This Row],[Close Price]]-Table2[[#This Row],[20D EMA]])/Table2[[#This Row],[20D EMA]]</f>
        <v>2.1200491821602923E-2</v>
      </c>
      <c r="T62" s="2">
        <f>(Table2[[#This Row],[Close Price]]-Table2[[#This Row],[50D EMA]])/Table2[[#This Row],[50D EMA]]</f>
        <v>0.10295651093799675</v>
      </c>
      <c r="U62" s="2">
        <f>(Table2[[#This Row],[Close Price]]-Table2[[#This Row],[200D EMA]])/Table2[[#This Row],[200D EMA]]</f>
        <v>0.45013443844912032</v>
      </c>
      <c r="V62">
        <v>0.75927485230640201</v>
      </c>
      <c r="W62">
        <v>1363.45</v>
      </c>
      <c r="X62">
        <v>1421</v>
      </c>
      <c r="Y62">
        <v>1278</v>
      </c>
      <c r="Z62">
        <v>1422</v>
      </c>
      <c r="AA62">
        <v>1250.55</v>
      </c>
      <c r="AB62">
        <v>1431</v>
      </c>
      <c r="AC62" s="2">
        <f>(Table2[[#This Row],[Close Price]]/Table2[[#This Row],[Day Low]])-1</f>
        <v>5.097363306318492E-3</v>
      </c>
      <c r="AD62" s="2">
        <f>(Table2[[#This Row],[Day High]]/Table2[[#This Row],[Close Price]])-1</f>
        <v>3.6923525977816674E-2</v>
      </c>
      <c r="AE62" s="2">
        <f>(Table2[[#This Row],[Close Price]]/Table2[[#This Row],[Current Week Low]])-1</f>
        <v>7.2300469483568053E-2</v>
      </c>
      <c r="AF62" s="2">
        <f>(Table2[[#This Row],[Current Week High]]/Table2[[#This Row],[Close Price]])-1</f>
        <v>3.7653239929947402E-2</v>
      </c>
      <c r="AG62" s="2">
        <f>(Table2[[#This Row],[Close Price]]/Table2[[#This Row],[Current Month Low]])-1</f>
        <v>9.5837831354204317E-2</v>
      </c>
      <c r="AH62" s="2">
        <f>(Table2[[#This Row],[Current Month High]]/Table2[[#This Row],[Close Price]])-1</f>
        <v>4.4220665499124179E-2</v>
      </c>
      <c r="AI62">
        <v>4.4220665499124099</v>
      </c>
      <c r="AJ62">
        <v>193.44753747323301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0.28999999999999998</v>
      </c>
      <c r="AM62" t="s">
        <v>10458</v>
      </c>
      <c r="AN62">
        <v>1.51</v>
      </c>
      <c r="AO62" t="s">
        <v>10458</v>
      </c>
      <c r="AP62">
        <v>8.9951698597291005E-2</v>
      </c>
      <c r="AQ62">
        <f>(Table2[[#This Row],[Sharpe Ratio]]-AVERAGE(Table2[Sharpe Ratio]))/_xlfn.STDEV.P(Table2[Sharpe Ratio])</f>
        <v>0.37361848367509315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4.4310108660377079</v>
      </c>
      <c r="AS62">
        <f>_xlfn.RANK.AVG(Table2[[#This Row],[1Y Return vs Nifty Z-Score]],Table2[1Y Return vs Nifty Z-Score])</f>
        <v>49</v>
      </c>
      <c r="AT62">
        <f>_xlfn.RANK.AVG(Table2[[#This Row],[6M Return vs Nifty Z-Score]],Table2[6M Return vs Nifty Z-Score])</f>
        <v>59</v>
      </c>
      <c r="AU62">
        <f>_xlfn.RANK.AVG(Table2[[#This Row],[Sharpe Ratio Z-Score]],Table2[Sharpe Ratio Z-Score])</f>
        <v>246</v>
      </c>
      <c r="AV62">
        <f>(Table2[[#This Row],[Rank 1Y]]+Table2[[#This Row],[Rank 6M]]+Table2[[#This Row],[Rank Sharpe]])/3</f>
        <v>118</v>
      </c>
    </row>
    <row r="63" spans="1:48" x14ac:dyDescent="0.3">
      <c r="A63" t="s">
        <v>1099</v>
      </c>
      <c r="B63" t="s">
        <v>1100</v>
      </c>
      <c r="C63" t="s">
        <v>10413</v>
      </c>
      <c r="D63" t="s">
        <v>470</v>
      </c>
      <c r="E63">
        <v>12139.313771555</v>
      </c>
      <c r="F63">
        <v>1824.05</v>
      </c>
      <c r="G63">
        <v>34.2473914787995</v>
      </c>
      <c r="H63">
        <f>(Table2[[#This Row],[1Y Return vs Nifty]]-AVERAGE(Table2[1Y Return vs Nifty]))/_xlfn.STDEV.P(Table2[1Y Return vs Nifty])</f>
        <v>0.20699088483375516</v>
      </c>
      <c r="I63">
        <v>-16.389289025699998</v>
      </c>
      <c r="J63">
        <f>(Table2[[#This Row],[1M Return vs Nifty]]-AVERAGE(Table2[1M Return vs Nifty]))/_xlfn.STDEV.P(Table2[1M Return vs Nifty])</f>
        <v>-1.2622172942308811</v>
      </c>
      <c r="K63">
        <v>52.524046575321101</v>
      </c>
      <c r="L63">
        <f>(Table2[[#This Row],[6M Return vs Nifty]]-AVERAGE(Table2[6M Return vs Nifty]))/_xlfn.STDEV.P(Table2[6M Return vs Nifty])</f>
        <v>1.2416645910998887</v>
      </c>
      <c r="M63">
        <v>-3.6679438650688199</v>
      </c>
      <c r="N63">
        <f>(Table2[[#This Row],[1W Return vs Nifty]]-AVERAGE(Table2[1W Return vs Nifty]))/_xlfn.STDEV.P(Table2[1W Return vs Nifty])</f>
        <v>-0.1243930978829933</v>
      </c>
      <c r="O63">
        <v>1889.69</v>
      </c>
      <c r="P63">
        <v>1879.0795027745201</v>
      </c>
      <c r="Q63">
        <v>1536.64778153936</v>
      </c>
      <c r="R63">
        <v>32.846462261786002</v>
      </c>
      <c r="S63" s="2">
        <f>(Table2[[#This Row],[Close Price]]-Table2[[#This Row],[20D EMA]])/Table2[[#This Row],[20D EMA]]</f>
        <v>-3.4735856145717073E-2</v>
      </c>
      <c r="T63" s="2">
        <f>(Table2[[#This Row],[Close Price]]-Table2[[#This Row],[50D EMA]])/Table2[[#This Row],[50D EMA]]</f>
        <v>-2.9285350988751301E-2</v>
      </c>
      <c r="U63" s="2">
        <f>(Table2[[#This Row],[Close Price]]-Table2[[#This Row],[200D EMA]])/Table2[[#This Row],[200D EMA]]</f>
        <v>0.18703194181084909</v>
      </c>
      <c r="V63">
        <v>0.28786121021434502</v>
      </c>
      <c r="W63">
        <v>1819.4</v>
      </c>
      <c r="X63">
        <v>1851</v>
      </c>
      <c r="Y63">
        <v>1819.4</v>
      </c>
      <c r="Z63">
        <v>1875</v>
      </c>
      <c r="AA63">
        <v>1805</v>
      </c>
      <c r="AB63">
        <v>2182</v>
      </c>
      <c r="AC63" s="2">
        <f>(Table2[[#This Row],[Close Price]]/Table2[[#This Row],[Day Low]])-1</f>
        <v>2.5557876222930265E-3</v>
      </c>
      <c r="AD63" s="2">
        <f>(Table2[[#This Row],[Day High]]/Table2[[#This Row],[Close Price]])-1</f>
        <v>1.4774814286889093E-2</v>
      </c>
      <c r="AE63" s="2">
        <f>(Table2[[#This Row],[Close Price]]/Table2[[#This Row],[Current Week Low]])-1</f>
        <v>2.5557876222930265E-3</v>
      </c>
      <c r="AF63" s="2">
        <f>(Table2[[#This Row],[Current Week High]]/Table2[[#This Row],[Close Price]])-1</f>
        <v>2.7932348345714342E-2</v>
      </c>
      <c r="AG63" s="2">
        <f>(Table2[[#This Row],[Close Price]]/Table2[[#This Row],[Current Month Low]])-1</f>
        <v>1.0554016620498485E-2</v>
      </c>
      <c r="AH63" s="2">
        <f>(Table2[[#This Row],[Current Month High]]/Table2[[#This Row],[Close Price]])-1</f>
        <v>0.19623913818151917</v>
      </c>
      <c r="AI63">
        <v>30.478879416682599</v>
      </c>
      <c r="AJ63">
        <v>103.03851485677799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-0.48</v>
      </c>
      <c r="AM63" t="s">
        <v>10459</v>
      </c>
      <c r="AN63">
        <v>-6.95</v>
      </c>
      <c r="AO63" t="s">
        <v>10459</v>
      </c>
      <c r="AP63">
        <v>0.19712418072540699</v>
      </c>
      <c r="AQ63">
        <f>(Table2[[#This Row],[Sharpe Ratio]]-AVERAGE(Table2[Sharpe Ratio]))/_xlfn.STDEV.P(Table2[Sharpe Ratio])</f>
        <v>1.6166294374099686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1.678674521229738</v>
      </c>
      <c r="AS63">
        <f>_xlfn.RANK.AVG(Table2[[#This Row],[1Y Return vs Nifty Z-Score]],Table2[1Y Return vs Nifty Z-Score])</f>
        <v>242</v>
      </c>
      <c r="AT63">
        <f>_xlfn.RANK.AVG(Table2[[#This Row],[6M Return vs Nifty Z-Score]],Table2[6M Return vs Nifty Z-Score])</f>
        <v>76</v>
      </c>
      <c r="AU63">
        <f>_xlfn.RANK.AVG(Table2[[#This Row],[Sharpe Ratio Z-Score]],Table2[Sharpe Ratio Z-Score])</f>
        <v>36</v>
      </c>
      <c r="AV63">
        <f>(Table2[[#This Row],[Rank 1Y]]+Table2[[#This Row],[Rank 6M]]+Table2[[#This Row],[Rank Sharpe]])/3</f>
        <v>118</v>
      </c>
    </row>
    <row r="64" spans="1:48" x14ac:dyDescent="0.3">
      <c r="A64" t="s">
        <v>1364</v>
      </c>
      <c r="B64" t="s">
        <v>1365</v>
      </c>
      <c r="C64" t="s">
        <v>10412</v>
      </c>
      <c r="D64" t="s">
        <v>998</v>
      </c>
      <c r="E64">
        <v>8258.3167958399899</v>
      </c>
      <c r="F64">
        <v>869.8</v>
      </c>
      <c r="G64">
        <v>67.238097230387893</v>
      </c>
      <c r="H64">
        <f>(Table2[[#This Row],[1Y Return vs Nifty]]-AVERAGE(Table2[1Y Return vs Nifty]))/_xlfn.STDEV.P(Table2[1Y Return vs Nifty])</f>
        <v>0.75452901504524095</v>
      </c>
      <c r="I64">
        <v>-5.33266364906844</v>
      </c>
      <c r="J64">
        <f>(Table2[[#This Row],[1M Return vs Nifty]]-AVERAGE(Table2[1M Return vs Nifty]))/_xlfn.STDEV.P(Table2[1M Return vs Nifty])</f>
        <v>-0.21361740273324259</v>
      </c>
      <c r="K64">
        <v>40.136446745204204</v>
      </c>
      <c r="L64">
        <f>(Table2[[#This Row],[6M Return vs Nifty]]-AVERAGE(Table2[6M Return vs Nifty]))/_xlfn.STDEV.P(Table2[6M Return vs Nifty])</f>
        <v>0.87199566313470145</v>
      </c>
      <c r="M64">
        <v>-5.8604216242993203</v>
      </c>
      <c r="N64">
        <f>(Table2[[#This Row],[1W Return vs Nifty]]-AVERAGE(Table2[1W Return vs Nifty]))/_xlfn.STDEV.P(Table2[1W Return vs Nifty])</f>
        <v>-0.56255560299229834</v>
      </c>
      <c r="O64">
        <v>892.62</v>
      </c>
      <c r="P64">
        <v>883.86642550629597</v>
      </c>
      <c r="Q64">
        <v>754.67794315870105</v>
      </c>
      <c r="R64">
        <v>37.476352860359697</v>
      </c>
      <c r="S64" s="2">
        <f>(Table2[[#This Row],[Close Price]]-Table2[[#This Row],[20D EMA]])/Table2[[#This Row],[20D EMA]]</f>
        <v>-2.5565190114494464E-2</v>
      </c>
      <c r="T64" s="2">
        <f>(Table2[[#This Row],[Close Price]]-Table2[[#This Row],[50D EMA]])/Table2[[#This Row],[50D EMA]]</f>
        <v>-1.5914650789273378E-2</v>
      </c>
      <c r="U64" s="2">
        <f>(Table2[[#This Row],[Close Price]]-Table2[[#This Row],[200D EMA]])/Table2[[#This Row],[200D EMA]]</f>
        <v>0.15254461573297884</v>
      </c>
      <c r="V64">
        <v>0.99402815580934301</v>
      </c>
      <c r="W64">
        <v>865.1</v>
      </c>
      <c r="X64">
        <v>882.95</v>
      </c>
      <c r="Y64">
        <v>865.1</v>
      </c>
      <c r="Z64">
        <v>929</v>
      </c>
      <c r="AA64">
        <v>847</v>
      </c>
      <c r="AB64">
        <v>943</v>
      </c>
      <c r="AC64" s="2">
        <f>(Table2[[#This Row],[Close Price]]/Table2[[#This Row],[Day Low]])-1</f>
        <v>5.4328979308748693E-3</v>
      </c>
      <c r="AD64" s="2">
        <f>(Table2[[#This Row],[Day High]]/Table2[[#This Row],[Close Price]])-1</f>
        <v>1.5118418027132874E-2</v>
      </c>
      <c r="AE64" s="2">
        <f>(Table2[[#This Row],[Close Price]]/Table2[[#This Row],[Current Week Low]])-1</f>
        <v>5.4328979308748693E-3</v>
      </c>
      <c r="AF64" s="2">
        <f>(Table2[[#This Row],[Current Week High]]/Table2[[#This Row],[Close Price]])-1</f>
        <v>6.8061623361692414E-2</v>
      </c>
      <c r="AG64" s="2">
        <f>(Table2[[#This Row],[Close Price]]/Table2[[#This Row],[Current Month Low]])-1</f>
        <v>2.6918536009445049E-2</v>
      </c>
      <c r="AH64" s="2">
        <f>(Table2[[#This Row],[Current Month High]]/Table2[[#This Row],[Close Price]])-1</f>
        <v>8.4157277535065633E-2</v>
      </c>
      <c r="AI64">
        <v>21.75212692573</v>
      </c>
      <c r="AJ64">
        <v>109.312958729394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</v>
      </c>
      <c r="AM64">
        <v>0</v>
      </c>
      <c r="AN64">
        <v>-0.23</v>
      </c>
      <c r="AO64" t="s">
        <v>10459</v>
      </c>
      <c r="AP64">
        <v>0.145510871717969</v>
      </c>
      <c r="AQ64">
        <f>(Table2[[#This Row],[Sharpe Ratio]]-AVERAGE(Table2[Sharpe Ratio]))/_xlfn.STDEV.P(Table2[Sharpe Ratio])</f>
        <v>1.0180064776649926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1.868358150119394</v>
      </c>
      <c r="AS64">
        <f>_xlfn.RANK.AVG(Table2[[#This Row],[1Y Return vs Nifty Z-Score]],Table2[1Y Return vs Nifty Z-Score])</f>
        <v>129</v>
      </c>
      <c r="AT64">
        <f>_xlfn.RANK.AVG(Table2[[#This Row],[6M Return vs Nifty Z-Score]],Table2[6M Return vs Nifty Z-Score])</f>
        <v>114</v>
      </c>
      <c r="AU64">
        <f>_xlfn.RANK.AVG(Table2[[#This Row],[Sharpe Ratio Z-Score]],Table2[Sharpe Ratio Z-Score])</f>
        <v>111</v>
      </c>
      <c r="AV64">
        <f>(Table2[[#This Row],[Rank 1Y]]+Table2[[#This Row],[Rank 6M]]+Table2[[#This Row],[Rank Sharpe]])/3</f>
        <v>118</v>
      </c>
    </row>
    <row r="65" spans="1:48" x14ac:dyDescent="0.3">
      <c r="A65" t="s">
        <v>1050</v>
      </c>
      <c r="B65" t="s">
        <v>1051</v>
      </c>
      <c r="C65" t="s">
        <v>10412</v>
      </c>
      <c r="D65" t="s">
        <v>266</v>
      </c>
      <c r="E65">
        <v>13415.34395844</v>
      </c>
      <c r="F65">
        <v>1689.4</v>
      </c>
      <c r="G65">
        <v>73.111894294951597</v>
      </c>
      <c r="H65">
        <f>(Table2[[#This Row],[1Y Return vs Nifty]]-AVERAGE(Table2[1Y Return vs Nifty]))/_xlfn.STDEV.P(Table2[1Y Return vs Nifty])</f>
        <v>0.85201489140658782</v>
      </c>
      <c r="I65">
        <v>-14.5709528485429</v>
      </c>
      <c r="J65">
        <f>(Table2[[#This Row],[1M Return vs Nifty]]-AVERAGE(Table2[1M Return vs Nifty]))/_xlfn.STDEV.P(Table2[1M Return vs Nifty])</f>
        <v>-1.0897680112785046</v>
      </c>
      <c r="K65">
        <v>44.9447277437434</v>
      </c>
      <c r="L65">
        <f>(Table2[[#This Row],[6M Return vs Nifty]]-AVERAGE(Table2[6M Return vs Nifty]))/_xlfn.STDEV.P(Table2[6M Return vs Nifty])</f>
        <v>1.0154836758620702</v>
      </c>
      <c r="M65">
        <v>0.82029890257261195</v>
      </c>
      <c r="N65">
        <f>(Table2[[#This Row],[1W Return vs Nifty]]-AVERAGE(Table2[1W Return vs Nifty]))/_xlfn.STDEV.P(Table2[1W Return vs Nifty])</f>
        <v>0.77257367239736108</v>
      </c>
      <c r="O65">
        <v>1706.03</v>
      </c>
      <c r="P65">
        <v>1814.34370799672</v>
      </c>
      <c r="Q65">
        <v>1550.0963351006601</v>
      </c>
      <c r="R65">
        <v>51.983744826160901</v>
      </c>
      <c r="S65" s="2">
        <f>(Table2[[#This Row],[Close Price]]-Table2[[#This Row],[20D EMA]])/Table2[[#This Row],[20D EMA]]</f>
        <v>-9.7477770027490033E-3</v>
      </c>
      <c r="T65" s="2">
        <f>(Table2[[#This Row],[Close Price]]-Table2[[#This Row],[50D EMA]])/Table2[[#This Row],[50D EMA]]</f>
        <v>-6.8864409453418624E-2</v>
      </c>
      <c r="U65" s="2">
        <f>(Table2[[#This Row],[Close Price]]-Table2[[#This Row],[200D EMA]])/Table2[[#This Row],[200D EMA]]</f>
        <v>8.9867746761877157E-2</v>
      </c>
      <c r="V65">
        <v>0.83244959356750803</v>
      </c>
      <c r="W65">
        <v>1674</v>
      </c>
      <c r="X65">
        <v>1715</v>
      </c>
      <c r="Y65">
        <v>1670.15</v>
      </c>
      <c r="Z65">
        <v>1739.3</v>
      </c>
      <c r="AA65">
        <v>1577.35</v>
      </c>
      <c r="AB65">
        <v>1816.7</v>
      </c>
      <c r="AC65" s="2">
        <f>(Table2[[#This Row],[Close Price]]/Table2[[#This Row],[Day Low]])-1</f>
        <v>9.1995221027478813E-3</v>
      </c>
      <c r="AD65" s="2">
        <f>(Table2[[#This Row],[Day High]]/Table2[[#This Row],[Close Price]])-1</f>
        <v>1.5153308867053239E-2</v>
      </c>
      <c r="AE65" s="2">
        <f>(Table2[[#This Row],[Close Price]]/Table2[[#This Row],[Current Week Low]])-1</f>
        <v>1.1525910846331255E-2</v>
      </c>
      <c r="AF65" s="2">
        <f>(Table2[[#This Row],[Current Week High]]/Table2[[#This Row],[Close Price]])-1</f>
        <v>2.9537113768201673E-2</v>
      </c>
      <c r="AG65" s="2">
        <f>(Table2[[#This Row],[Close Price]]/Table2[[#This Row],[Current Month Low]])-1</f>
        <v>7.1036865629061419E-2</v>
      </c>
      <c r="AH65" s="2">
        <f>(Table2[[#This Row],[Current Month High]]/Table2[[#This Row],[Close Price]])-1</f>
        <v>7.5352196045933351E-2</v>
      </c>
      <c r="AI65">
        <v>58.872972653012901</v>
      </c>
      <c r="AJ65">
        <v>110.320572673513</v>
      </c>
      <c r="AK65" t="str">
        <f>IF(AND(Table2[[#This Row],[20D EMA]]&gt;Table2[[#This Row],[50D EMA]],Table2[[#This Row],[50D EMA]]&gt;Table2[[#This Row],[200D EMA]]),"Uptrend","Downtrend/NoTrend")</f>
        <v>Downtrend/NoTrend</v>
      </c>
      <c r="AL65">
        <v>-0.35</v>
      </c>
      <c r="AM65" t="s">
        <v>10459</v>
      </c>
      <c r="AN65">
        <v>1.65</v>
      </c>
      <c r="AO65" t="s">
        <v>10458</v>
      </c>
      <c r="AP65">
        <v>0.130936093312919</v>
      </c>
      <c r="AQ65">
        <f>(Table2[[#This Row],[Sharpe Ratio]]-AVERAGE(Table2[Sharpe Ratio]))/_xlfn.STDEV.P(Table2[Sharpe Ratio])</f>
        <v>0.84896486506075397</v>
      </c>
      <c r="AR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">
        <f>_xlfn.RANK.AVG(Table2[[#This Row],[1Y Return vs Nifty Z-Score]],Table2[1Y Return vs Nifty Z-Score])</f>
        <v>117</v>
      </c>
      <c r="AT65">
        <f>_xlfn.RANK.AVG(Table2[[#This Row],[6M Return vs Nifty Z-Score]],Table2[6M Return vs Nifty Z-Score])</f>
        <v>101</v>
      </c>
      <c r="AU65">
        <f>_xlfn.RANK.AVG(Table2[[#This Row],[Sharpe Ratio Z-Score]],Table2[Sharpe Ratio Z-Score])</f>
        <v>139</v>
      </c>
      <c r="AV65">
        <f>(Table2[[#This Row],[Rank 1Y]]+Table2[[#This Row],[Rank 6M]]+Table2[[#This Row],[Rank Sharpe]])/3</f>
        <v>119</v>
      </c>
    </row>
    <row r="66" spans="1:48" x14ac:dyDescent="0.3">
      <c r="A66" t="s">
        <v>543</v>
      </c>
      <c r="B66" t="s">
        <v>544</v>
      </c>
      <c r="C66" t="s">
        <v>10401</v>
      </c>
      <c r="D66" t="s">
        <v>545</v>
      </c>
      <c r="E66">
        <v>39379.226231799999</v>
      </c>
      <c r="F66">
        <v>1079.75</v>
      </c>
      <c r="G66">
        <v>76.487497906778998</v>
      </c>
      <c r="H66">
        <f>(Table2[[#This Row],[1Y Return vs Nifty]]-AVERAGE(Table2[1Y Return vs Nifty]))/_xlfn.STDEV.P(Table2[1Y Return vs Nifty])</f>
        <v>0.90803890325623204</v>
      </c>
      <c r="I66">
        <v>-10.5219306335869</v>
      </c>
      <c r="J66">
        <f>(Table2[[#This Row],[1M Return vs Nifty]]-AVERAGE(Table2[1M Return vs Nifty]))/_xlfn.STDEV.P(Table2[1M Return vs Nifty])</f>
        <v>-0.70576257466056502</v>
      </c>
      <c r="K66">
        <v>46.9003400061371</v>
      </c>
      <c r="L66">
        <f>(Table2[[#This Row],[6M Return vs Nifty]]-AVERAGE(Table2[6M Return vs Nifty]))/_xlfn.STDEV.P(Table2[6M Return vs Nifty])</f>
        <v>1.0738427687024006</v>
      </c>
      <c r="M66">
        <v>-7.7242777098094004</v>
      </c>
      <c r="N66">
        <f>(Table2[[#This Row],[1W Return vs Nifty]]-AVERAGE(Table2[1W Return vs Nifty]))/_xlfn.STDEV.P(Table2[1W Return vs Nifty])</f>
        <v>-0.93504369239346496</v>
      </c>
      <c r="O66">
        <v>1077.83</v>
      </c>
      <c r="P66">
        <v>1045.9771534398201</v>
      </c>
      <c r="Q66">
        <v>854.38697359284902</v>
      </c>
      <c r="R66">
        <v>50.750446874368699</v>
      </c>
      <c r="S66" s="2">
        <f>(Table2[[#This Row],[Close Price]]-Table2[[#This Row],[20D EMA]])/Table2[[#This Row],[20D EMA]]</f>
        <v>1.7813569857956012E-3</v>
      </c>
      <c r="T66" s="2">
        <f>(Table2[[#This Row],[Close Price]]-Table2[[#This Row],[50D EMA]])/Table2[[#This Row],[50D EMA]]</f>
        <v>3.2288321450534459E-2</v>
      </c>
      <c r="U66" s="2">
        <f>(Table2[[#This Row],[Close Price]]-Table2[[#This Row],[200D EMA]])/Table2[[#This Row],[200D EMA]]</f>
        <v>0.26377160861835175</v>
      </c>
      <c r="V66">
        <v>0.65649182638994097</v>
      </c>
      <c r="W66">
        <v>1016.95</v>
      </c>
      <c r="X66">
        <v>1105</v>
      </c>
      <c r="Y66">
        <v>1016.95</v>
      </c>
      <c r="Z66">
        <v>1105</v>
      </c>
      <c r="AA66">
        <v>1016.95</v>
      </c>
      <c r="AB66">
        <v>1134.8</v>
      </c>
      <c r="AC66" s="2">
        <f>(Table2[[#This Row],[Close Price]]/Table2[[#This Row],[Day Low]])-1</f>
        <v>6.1753281872265031E-2</v>
      </c>
      <c r="AD66" s="2">
        <f>(Table2[[#This Row],[Day High]]/Table2[[#This Row],[Close Price]])-1</f>
        <v>2.3385042833989456E-2</v>
      </c>
      <c r="AE66" s="2">
        <f>(Table2[[#This Row],[Close Price]]/Table2[[#This Row],[Current Week Low]])-1</f>
        <v>6.1753281872265031E-2</v>
      </c>
      <c r="AF66" s="2">
        <f>(Table2[[#This Row],[Current Week High]]/Table2[[#This Row],[Close Price]])-1</f>
        <v>2.3385042833989456E-2</v>
      </c>
      <c r="AG66" s="2">
        <f>(Table2[[#This Row],[Close Price]]/Table2[[#This Row],[Current Month Low]])-1</f>
        <v>6.1753281872265031E-2</v>
      </c>
      <c r="AH66" s="2">
        <f>(Table2[[#This Row],[Current Month High]]/Table2[[#This Row],[Close Price]])-1</f>
        <v>5.0984024079647972E-2</v>
      </c>
      <c r="AI66">
        <v>12.5260476962259</v>
      </c>
      <c r="AJ66">
        <v>121.464465183058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0.02</v>
      </c>
      <c r="AM66" t="s">
        <v>10458</v>
      </c>
      <c r="AN66">
        <v>0.81</v>
      </c>
      <c r="AO66" t="s">
        <v>10458</v>
      </c>
      <c r="AP66">
        <v>0.12636658426988301</v>
      </c>
      <c r="AQ66">
        <f>(Table2[[#This Row],[Sharpe Ratio]]-AVERAGE(Table2[Sharpe Ratio]))/_xlfn.STDEV.P(Table2[Sharpe Ratio])</f>
        <v>0.79596665431767921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1.1370420592222819</v>
      </c>
      <c r="AS66">
        <f>_xlfn.RANK.AVG(Table2[[#This Row],[1Y Return vs Nifty Z-Score]],Table2[1Y Return vs Nifty Z-Score])</f>
        <v>109</v>
      </c>
      <c r="AT66">
        <f>_xlfn.RANK.AVG(Table2[[#This Row],[6M Return vs Nifty Z-Score]],Table2[6M Return vs Nifty Z-Score])</f>
        <v>96</v>
      </c>
      <c r="AU66">
        <f>_xlfn.RANK.AVG(Table2[[#This Row],[Sharpe Ratio Z-Score]],Table2[Sharpe Ratio Z-Score])</f>
        <v>153</v>
      </c>
      <c r="AV66">
        <f>(Table2[[#This Row],[Rank 1Y]]+Table2[[#This Row],[Rank 6M]]+Table2[[#This Row],[Rank Sharpe]])/3</f>
        <v>119.33333333333333</v>
      </c>
    </row>
    <row r="67" spans="1:48" x14ac:dyDescent="0.3">
      <c r="A67" t="s">
        <v>546</v>
      </c>
      <c r="B67" t="s">
        <v>547</v>
      </c>
      <c r="C67" t="s">
        <v>10401</v>
      </c>
      <c r="D67" t="s">
        <v>396</v>
      </c>
      <c r="E67">
        <v>39045.506560970003</v>
      </c>
      <c r="F67">
        <v>2079.35</v>
      </c>
      <c r="G67">
        <v>46.598195417161499</v>
      </c>
      <c r="H67">
        <f>(Table2[[#This Row],[1Y Return vs Nifty]]-AVERAGE(Table2[1Y Return vs Nifty]))/_xlfn.STDEV.P(Table2[1Y Return vs Nifty])</f>
        <v>0.41197395327550224</v>
      </c>
      <c r="I67">
        <v>13.033541606925001</v>
      </c>
      <c r="J67">
        <f>(Table2[[#This Row],[1M Return vs Nifty]]-AVERAGE(Table2[1M Return vs Nifty]))/_xlfn.STDEV.P(Table2[1M Return vs Nifty])</f>
        <v>1.5282161298889276</v>
      </c>
      <c r="K67">
        <v>72.577428601596395</v>
      </c>
      <c r="L67">
        <f>(Table2[[#This Row],[6M Return vs Nifty]]-AVERAGE(Table2[6M Return vs Nifty]))/_xlfn.STDEV.P(Table2[6M Return vs Nifty])</f>
        <v>1.8400946612823856</v>
      </c>
      <c r="M67">
        <v>0.1093281251655</v>
      </c>
      <c r="N67">
        <f>(Table2[[#This Row],[1W Return vs Nifty]]-AVERAGE(Table2[1W Return vs Nifty]))/_xlfn.STDEV.P(Table2[1W Return vs Nifty])</f>
        <v>0.63048751641393819</v>
      </c>
      <c r="O67">
        <v>1893.65</v>
      </c>
      <c r="P67">
        <v>1716.59538496665</v>
      </c>
      <c r="Q67">
        <v>1350.9667308092301</v>
      </c>
      <c r="R67">
        <v>83.831214105877507</v>
      </c>
      <c r="S67" s="2">
        <f>(Table2[[#This Row],[Close Price]]-Table2[[#This Row],[20D EMA]])/Table2[[#This Row],[20D EMA]]</f>
        <v>9.8064584268476127E-2</v>
      </c>
      <c r="T67" s="2">
        <f>(Table2[[#This Row],[Close Price]]-Table2[[#This Row],[50D EMA]])/Table2[[#This Row],[50D EMA]]</f>
        <v>0.21132214277763392</v>
      </c>
      <c r="U67" s="2">
        <f>(Table2[[#This Row],[Close Price]]-Table2[[#This Row],[200D EMA]])/Table2[[#This Row],[200D EMA]]</f>
        <v>0.5391570736567789</v>
      </c>
      <c r="V67">
        <v>0.70266868520180403</v>
      </c>
      <c r="W67">
        <v>2010.5</v>
      </c>
      <c r="X67">
        <v>2122.8000000000002</v>
      </c>
      <c r="Y67">
        <v>2000</v>
      </c>
      <c r="Z67">
        <v>2122.8000000000002</v>
      </c>
      <c r="AA67">
        <v>1612</v>
      </c>
      <c r="AB67">
        <v>2122.8000000000002</v>
      </c>
      <c r="AC67" s="2">
        <f>(Table2[[#This Row],[Close Price]]/Table2[[#This Row],[Day Low]])-1</f>
        <v>3.4245212633673194E-2</v>
      </c>
      <c r="AD67" s="2">
        <f>(Table2[[#This Row],[Day High]]/Table2[[#This Row],[Close Price]])-1</f>
        <v>2.0895953062255224E-2</v>
      </c>
      <c r="AE67" s="2">
        <f>(Table2[[#This Row],[Close Price]]/Table2[[#This Row],[Current Week Low]])-1</f>
        <v>3.9674999999999905E-2</v>
      </c>
      <c r="AF67" s="2">
        <f>(Table2[[#This Row],[Current Week High]]/Table2[[#This Row],[Close Price]])-1</f>
        <v>2.0895953062255224E-2</v>
      </c>
      <c r="AG67" s="2">
        <f>(Table2[[#This Row],[Close Price]]/Table2[[#This Row],[Current Month Low]])-1</f>
        <v>0.28991935483870956</v>
      </c>
      <c r="AH67" s="2">
        <f>(Table2[[#This Row],[Current Month High]]/Table2[[#This Row],[Close Price]])-1</f>
        <v>2.0895953062255224E-2</v>
      </c>
      <c r="AI67">
        <v>2.0895953062255201</v>
      </c>
      <c r="AJ67">
        <v>116.35105608157301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0.35</v>
      </c>
      <c r="AM67" t="s">
        <v>10458</v>
      </c>
      <c r="AN67">
        <v>13.61</v>
      </c>
      <c r="AO67" t="s">
        <v>10458</v>
      </c>
      <c r="AP67">
        <v>0.13256200242683999</v>
      </c>
      <c r="AQ67">
        <f>(Table2[[#This Row],[Sharpe Ratio]]-AVERAGE(Table2[Sharpe Ratio]))/_xlfn.STDEV.P(Table2[Sharpe Ratio])</f>
        <v>0.86782253074367799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5.2785947916044318</v>
      </c>
      <c r="AS67">
        <f>_xlfn.RANK.AVG(Table2[[#This Row],[1Y Return vs Nifty Z-Score]],Table2[1Y Return vs Nifty Z-Score])</f>
        <v>193</v>
      </c>
      <c r="AT67">
        <f>_xlfn.RANK.AVG(Table2[[#This Row],[6M Return vs Nifty Z-Score]],Table2[6M Return vs Nifty Z-Score])</f>
        <v>35</v>
      </c>
      <c r="AU67">
        <f>_xlfn.RANK.AVG(Table2[[#This Row],[Sharpe Ratio Z-Score]],Table2[Sharpe Ratio Z-Score])</f>
        <v>137</v>
      </c>
      <c r="AV67">
        <f>(Table2[[#This Row],[Rank 1Y]]+Table2[[#This Row],[Rank 6M]]+Table2[[#This Row],[Rank Sharpe]])/3</f>
        <v>121.66666666666667</v>
      </c>
    </row>
    <row r="68" spans="1:48" x14ac:dyDescent="0.3">
      <c r="A68" t="s">
        <v>933</v>
      </c>
      <c r="B68" t="s">
        <v>934</v>
      </c>
      <c r="C68" t="s">
        <v>10407</v>
      </c>
      <c r="D68" t="s">
        <v>540</v>
      </c>
      <c r="E68">
        <v>16713.469269069999</v>
      </c>
      <c r="F68">
        <v>602.95000000000005</v>
      </c>
      <c r="G68">
        <v>102.39621267357199</v>
      </c>
      <c r="H68">
        <f>(Table2[[#This Row],[1Y Return vs Nifty]]-AVERAGE(Table2[1Y Return vs Nifty]))/_xlfn.STDEV.P(Table2[1Y Return vs Nifty])</f>
        <v>1.3380390780451432</v>
      </c>
      <c r="I68">
        <v>-14.061551972126001</v>
      </c>
      <c r="J68">
        <f>(Table2[[#This Row],[1M Return vs Nifty]]-AVERAGE(Table2[1M Return vs Nifty]))/_xlfn.STDEV.P(Table2[1M Return vs Nifty])</f>
        <v>-1.0414569140364365</v>
      </c>
      <c r="K68">
        <v>13.8750455324331</v>
      </c>
      <c r="L68">
        <f>(Table2[[#This Row],[6M Return vs Nifty]]-AVERAGE(Table2[6M Return vs Nifty]))/_xlfn.STDEV.P(Table2[6M Return vs Nifty])</f>
        <v>8.8306799567565347E-2</v>
      </c>
      <c r="M68">
        <v>-6.5143641406761397</v>
      </c>
      <c r="N68">
        <f>(Table2[[#This Row],[1W Return vs Nifty]]-AVERAGE(Table2[1W Return vs Nifty]))/_xlfn.STDEV.P(Table2[1W Return vs Nifty])</f>
        <v>-0.69324476960610937</v>
      </c>
      <c r="O68">
        <v>617.34</v>
      </c>
      <c r="P68">
        <v>608.75181462476098</v>
      </c>
      <c r="Q68">
        <v>511.829859263223</v>
      </c>
      <c r="R68">
        <v>37.866435144004903</v>
      </c>
      <c r="S68" s="2">
        <f>(Table2[[#This Row],[Close Price]]-Table2[[#This Row],[20D EMA]])/Table2[[#This Row],[20D EMA]]</f>
        <v>-2.3309683480739925E-2</v>
      </c>
      <c r="T68" s="2">
        <f>(Table2[[#This Row],[Close Price]]-Table2[[#This Row],[50D EMA]])/Table2[[#This Row],[50D EMA]]</f>
        <v>-9.5306732323043944E-3</v>
      </c>
      <c r="U68" s="2">
        <f>(Table2[[#This Row],[Close Price]]-Table2[[#This Row],[200D EMA]])/Table2[[#This Row],[200D EMA]]</f>
        <v>0.17802818473299725</v>
      </c>
      <c r="V68">
        <v>0.44107533074197902</v>
      </c>
      <c r="W68">
        <v>601.15</v>
      </c>
      <c r="X68">
        <v>611.5</v>
      </c>
      <c r="Y68">
        <v>599</v>
      </c>
      <c r="Z68">
        <v>619.75</v>
      </c>
      <c r="AA68">
        <v>592.5</v>
      </c>
      <c r="AB68">
        <v>647.85</v>
      </c>
      <c r="AC68" s="2">
        <f>(Table2[[#This Row],[Close Price]]/Table2[[#This Row],[Day Low]])-1</f>
        <v>2.994260999750642E-3</v>
      </c>
      <c r="AD68" s="2">
        <f>(Table2[[#This Row],[Day High]]/Table2[[#This Row],[Close Price]])-1</f>
        <v>1.4180280288581093E-2</v>
      </c>
      <c r="AE68" s="2">
        <f>(Table2[[#This Row],[Close Price]]/Table2[[#This Row],[Current Week Low]])-1</f>
        <v>6.5943238731218656E-3</v>
      </c>
      <c r="AF68" s="2">
        <f>(Table2[[#This Row],[Current Week High]]/Table2[[#This Row],[Close Price]])-1</f>
        <v>2.7863006882826058E-2</v>
      </c>
      <c r="AG68" s="2">
        <f>(Table2[[#This Row],[Close Price]]/Table2[[#This Row],[Current Month Low]])-1</f>
        <v>1.7637130801687828E-2</v>
      </c>
      <c r="AH68" s="2">
        <f>(Table2[[#This Row],[Current Month High]]/Table2[[#This Row],[Close Price]])-1</f>
        <v>7.4467202918981679E-2</v>
      </c>
      <c r="AI68">
        <v>20.0762915664648</v>
      </c>
      <c r="AJ68">
        <v>142.051384985949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-0.04</v>
      </c>
      <c r="AM68" t="s">
        <v>10459</v>
      </c>
      <c r="AN68">
        <v>-1.7</v>
      </c>
      <c r="AO68" t="s">
        <v>10459</v>
      </c>
      <c r="AP68">
        <v>0.23381953418705401</v>
      </c>
      <c r="AQ68">
        <f>(Table2[[#This Row],[Sharpe Ratio]]-AVERAGE(Table2[Sharpe Ratio]))/_xlfn.STDEV.P(Table2[Sharpe Ratio])</f>
        <v>2.042230537601657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1.7338747315718197</v>
      </c>
      <c r="AS68">
        <f>_xlfn.RANK.AVG(Table2[[#This Row],[1Y Return vs Nifty Z-Score]],Table2[1Y Return vs Nifty Z-Score])</f>
        <v>68</v>
      </c>
      <c r="AT68">
        <f>_xlfn.RANK.AVG(Table2[[#This Row],[6M Return vs Nifty Z-Score]],Table2[6M Return vs Nifty Z-Score])</f>
        <v>281</v>
      </c>
      <c r="AU68">
        <f>_xlfn.RANK.AVG(Table2[[#This Row],[Sharpe Ratio Z-Score]],Table2[Sharpe Ratio Z-Score])</f>
        <v>16</v>
      </c>
      <c r="AV68">
        <f>(Table2[[#This Row],[Rank 1Y]]+Table2[[#This Row],[Rank 6M]]+Table2[[#This Row],[Rank Sharpe]])/3</f>
        <v>121.66666666666667</v>
      </c>
    </row>
    <row r="69" spans="1:48" x14ac:dyDescent="0.3">
      <c r="A69" t="s">
        <v>640</v>
      </c>
      <c r="B69" t="s">
        <v>641</v>
      </c>
      <c r="C69" t="s">
        <v>10404</v>
      </c>
      <c r="D69" t="s">
        <v>46</v>
      </c>
      <c r="E69">
        <v>30436.2</v>
      </c>
      <c r="F69">
        <v>169.09</v>
      </c>
      <c r="G69">
        <v>161.01021975455001</v>
      </c>
      <c r="H69">
        <f>(Table2[[#This Row],[1Y Return vs Nifty]]-AVERAGE(Table2[1Y Return vs Nifty]))/_xlfn.STDEV.P(Table2[1Y Return vs Nifty])</f>
        <v>2.3108404507401272</v>
      </c>
      <c r="I69">
        <v>-9.4736217323352392</v>
      </c>
      <c r="J69">
        <f>(Table2[[#This Row],[1M Return vs Nifty]]-AVERAGE(Table2[1M Return vs Nifty]))/_xlfn.STDEV.P(Table2[1M Return vs Nifty])</f>
        <v>-0.6063419501333196</v>
      </c>
      <c r="K69">
        <v>28.1525294271548</v>
      </c>
      <c r="L69">
        <f>(Table2[[#This Row],[6M Return vs Nifty]]-AVERAGE(Table2[6M Return vs Nifty]))/_xlfn.STDEV.P(Table2[6M Return vs Nifty])</f>
        <v>0.51437336918423915</v>
      </c>
      <c r="M69">
        <v>-5.4728949919006</v>
      </c>
      <c r="N69">
        <f>(Table2[[#This Row],[1W Return vs Nifty]]-AVERAGE(Table2[1W Return vs Nifty]))/_xlfn.STDEV.P(Table2[1W Return vs Nifty])</f>
        <v>-0.48510914346333556</v>
      </c>
      <c r="O69">
        <v>176.6</v>
      </c>
      <c r="P69">
        <v>175.79334473279599</v>
      </c>
      <c r="Q69">
        <v>143.24060541419701</v>
      </c>
      <c r="R69">
        <v>33.6111381618039</v>
      </c>
      <c r="S69" s="2">
        <f>(Table2[[#This Row],[Close Price]]-Table2[[#This Row],[20D EMA]])/Table2[[#This Row],[20D EMA]]</f>
        <v>-4.2525481313703234E-2</v>
      </c>
      <c r="T69" s="2">
        <f>(Table2[[#This Row],[Close Price]]-Table2[[#This Row],[50D EMA]])/Table2[[#This Row],[50D EMA]]</f>
        <v>-3.8131959676772728E-2</v>
      </c>
      <c r="U69" s="2">
        <f>(Table2[[#This Row],[Close Price]]-Table2[[#This Row],[200D EMA]])/Table2[[#This Row],[200D EMA]]</f>
        <v>0.18046136087638306</v>
      </c>
      <c r="V69">
        <v>0.30471301937809903</v>
      </c>
      <c r="W69">
        <v>168</v>
      </c>
      <c r="X69">
        <v>172.8</v>
      </c>
      <c r="Y69">
        <v>168</v>
      </c>
      <c r="Z69">
        <v>178.5</v>
      </c>
      <c r="AA69">
        <v>168</v>
      </c>
      <c r="AB69">
        <v>192</v>
      </c>
      <c r="AC69" s="2">
        <f>(Table2[[#This Row],[Close Price]]/Table2[[#This Row],[Day Low]])-1</f>
        <v>6.4880952380952372E-3</v>
      </c>
      <c r="AD69" s="2">
        <f>(Table2[[#This Row],[Day High]]/Table2[[#This Row],[Close Price]])-1</f>
        <v>2.1940978177302117E-2</v>
      </c>
      <c r="AE69" s="2">
        <f>(Table2[[#This Row],[Close Price]]/Table2[[#This Row],[Current Week Low]])-1</f>
        <v>6.4880952380952372E-3</v>
      </c>
      <c r="AF69" s="2">
        <f>(Table2[[#This Row],[Current Week High]]/Table2[[#This Row],[Close Price]])-1</f>
        <v>5.5650836832455974E-2</v>
      </c>
      <c r="AG69" s="2">
        <f>(Table2[[#This Row],[Close Price]]/Table2[[#This Row],[Current Month Low]])-1</f>
        <v>6.4880952380952372E-3</v>
      </c>
      <c r="AH69" s="2">
        <f>(Table2[[#This Row],[Current Month High]]/Table2[[#This Row],[Close Price]])-1</f>
        <v>0.13548997575255783</v>
      </c>
      <c r="AI69">
        <v>24.046365840676501</v>
      </c>
      <c r="AJ69">
        <v>198.218694885361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-0.11</v>
      </c>
      <c r="AM69" t="s">
        <v>10459</v>
      </c>
      <c r="AN69">
        <v>-6.26</v>
      </c>
      <c r="AO69" t="s">
        <v>10459</v>
      </c>
      <c r="AP69">
        <v>0.121986736476921</v>
      </c>
      <c r="AQ69">
        <f>(Table2[[#This Row],[Sharpe Ratio]]-AVERAGE(Table2[Sharpe Ratio]))/_xlfn.STDEV.P(Table2[Sharpe Ratio])</f>
        <v>0.74516817812082126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2.4789309044485326</v>
      </c>
      <c r="AS69">
        <f>_xlfn.RANK.AVG(Table2[[#This Row],[1Y Return vs Nifty Z-Score]],Table2[1Y Return vs Nifty Z-Score])</f>
        <v>31</v>
      </c>
      <c r="AT69">
        <f>_xlfn.RANK.AVG(Table2[[#This Row],[6M Return vs Nifty Z-Score]],Table2[6M Return vs Nifty Z-Score])</f>
        <v>168</v>
      </c>
      <c r="AU69">
        <f>_xlfn.RANK.AVG(Table2[[#This Row],[Sharpe Ratio Z-Score]],Table2[Sharpe Ratio Z-Score])</f>
        <v>167</v>
      </c>
      <c r="AV69">
        <f>(Table2[[#This Row],[Rank 1Y]]+Table2[[#This Row],[Rank 6M]]+Table2[[#This Row],[Rank Sharpe]])/3</f>
        <v>122</v>
      </c>
    </row>
    <row r="70" spans="1:48" x14ac:dyDescent="0.3">
      <c r="A70" t="s">
        <v>380</v>
      </c>
      <c r="B70" t="s">
        <v>381</v>
      </c>
      <c r="C70" t="s">
        <v>10407</v>
      </c>
      <c r="D70" t="s">
        <v>185</v>
      </c>
      <c r="E70">
        <v>66028.842174999998</v>
      </c>
      <c r="F70">
        <v>1150</v>
      </c>
      <c r="G70">
        <v>58.6553394679581</v>
      </c>
      <c r="H70">
        <f>(Table2[[#This Row],[1Y Return vs Nifty]]-AVERAGE(Table2[1Y Return vs Nifty]))/_xlfn.STDEV.P(Table2[1Y Return vs Nifty])</f>
        <v>0.61208322523146397</v>
      </c>
      <c r="I70">
        <v>-2.7569403466196198</v>
      </c>
      <c r="J70">
        <f>(Table2[[#This Row],[1M Return vs Nifty]]-AVERAGE(Table2[1M Return vs Nifty]))/_xlfn.STDEV.P(Table2[1M Return vs Nifty])</f>
        <v>3.0661758717248033E-2</v>
      </c>
      <c r="K70">
        <v>51.535379102872</v>
      </c>
      <c r="L70">
        <f>(Table2[[#This Row],[6M Return vs Nifty]]-AVERAGE(Table2[6M Return vs Nifty]))/_xlfn.STDEV.P(Table2[6M Return vs Nifty])</f>
        <v>1.2121609221352398</v>
      </c>
      <c r="M70">
        <v>7.6163769532968297</v>
      </c>
      <c r="N70">
        <f>(Table2[[#This Row],[1W Return vs Nifty]]-AVERAGE(Table2[1W Return vs Nifty]))/_xlfn.STDEV.P(Table2[1W Return vs Nifty])</f>
        <v>2.1307569292568549</v>
      </c>
      <c r="O70">
        <v>1103.75</v>
      </c>
      <c r="P70">
        <v>1074.56627037871</v>
      </c>
      <c r="Q70">
        <v>888.61171427761803</v>
      </c>
      <c r="R70">
        <v>67.468502066936495</v>
      </c>
      <c r="S70" s="2">
        <f>(Table2[[#This Row],[Close Price]]-Table2[[#This Row],[20D EMA]])/Table2[[#This Row],[20D EMA]]</f>
        <v>4.1902604756511891E-2</v>
      </c>
      <c r="T70" s="2">
        <f>(Table2[[#This Row],[Close Price]]-Table2[[#This Row],[50D EMA]])/Table2[[#This Row],[50D EMA]]</f>
        <v>7.0199234519714507E-2</v>
      </c>
      <c r="U70" s="2">
        <f>(Table2[[#This Row],[Close Price]]-Table2[[#This Row],[200D EMA]])/Table2[[#This Row],[200D EMA]]</f>
        <v>0.29415354481892375</v>
      </c>
      <c r="V70">
        <v>0.71147200586545001</v>
      </c>
      <c r="W70">
        <v>1140.3499999999999</v>
      </c>
      <c r="X70">
        <v>1178.55</v>
      </c>
      <c r="Y70">
        <v>1105.8</v>
      </c>
      <c r="Z70">
        <v>1178.55</v>
      </c>
      <c r="AA70">
        <v>1006.75</v>
      </c>
      <c r="AB70">
        <v>1255</v>
      </c>
      <c r="AC70" s="2">
        <f>(Table2[[#This Row],[Close Price]]/Table2[[#This Row],[Day Low]])-1</f>
        <v>8.462314201780341E-3</v>
      </c>
      <c r="AD70" s="2">
        <f>(Table2[[#This Row],[Day High]]/Table2[[#This Row],[Close Price]])-1</f>
        <v>2.4826086956521776E-2</v>
      </c>
      <c r="AE70" s="2">
        <f>(Table2[[#This Row],[Close Price]]/Table2[[#This Row],[Current Week Low]])-1</f>
        <v>3.9971061674805686E-2</v>
      </c>
      <c r="AF70" s="2">
        <f>(Table2[[#This Row],[Current Week High]]/Table2[[#This Row],[Close Price]])-1</f>
        <v>2.4826086956521776E-2</v>
      </c>
      <c r="AG70" s="2">
        <f>(Table2[[#This Row],[Close Price]]/Table2[[#This Row],[Current Month Low]])-1</f>
        <v>0.14228954556742002</v>
      </c>
      <c r="AH70" s="2">
        <f>(Table2[[#This Row],[Current Month High]]/Table2[[#This Row],[Close Price]])-1</f>
        <v>9.1304347826086873E-2</v>
      </c>
      <c r="AI70">
        <v>9.1304347826086794</v>
      </c>
      <c r="AJ70">
        <v>109.62449872402399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-0.03</v>
      </c>
      <c r="AM70" t="s">
        <v>10459</v>
      </c>
      <c r="AN70">
        <v>10.99</v>
      </c>
      <c r="AO70" t="s">
        <v>10458</v>
      </c>
      <c r="AP70">
        <v>0.12967368175281399</v>
      </c>
      <c r="AQ70">
        <f>(Table2[[#This Row],[Sharpe Ratio]]-AVERAGE(Table2[Sharpe Ratio]))/_xlfn.STDEV.P(Table2[Sharpe Ratio])</f>
        <v>0.83432312712417978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4.8199859624649868</v>
      </c>
      <c r="AS70">
        <f>_xlfn.RANK.AVG(Table2[[#This Row],[1Y Return vs Nifty Z-Score]],Table2[1Y Return vs Nifty Z-Score])</f>
        <v>152</v>
      </c>
      <c r="AT70">
        <f>_xlfn.RANK.AVG(Table2[[#This Row],[6M Return vs Nifty Z-Score]],Table2[6M Return vs Nifty Z-Score])</f>
        <v>80</v>
      </c>
      <c r="AU70">
        <f>_xlfn.RANK.AVG(Table2[[#This Row],[Sharpe Ratio Z-Score]],Table2[Sharpe Ratio Z-Score])</f>
        <v>145</v>
      </c>
      <c r="AV70">
        <f>(Table2[[#This Row],[Rank 1Y]]+Table2[[#This Row],[Rank 6M]]+Table2[[#This Row],[Rank Sharpe]])/3</f>
        <v>125.66666666666667</v>
      </c>
    </row>
    <row r="71" spans="1:48" x14ac:dyDescent="0.3">
      <c r="A71" t="s">
        <v>1206</v>
      </c>
      <c r="B71" t="s">
        <v>1207</v>
      </c>
      <c r="C71" t="s">
        <v>604</v>
      </c>
      <c r="D71" t="s">
        <v>470</v>
      </c>
      <c r="E71">
        <v>10172.15487201</v>
      </c>
      <c r="F71">
        <v>388.65</v>
      </c>
      <c r="G71">
        <v>94.899634175525705</v>
      </c>
      <c r="H71">
        <f>(Table2[[#This Row],[1Y Return vs Nifty]]-AVERAGE(Table2[1Y Return vs Nifty]))/_xlfn.STDEV.P(Table2[1Y Return vs Nifty])</f>
        <v>1.2136203219048243</v>
      </c>
      <c r="I71">
        <v>-8.2760056626583101</v>
      </c>
      <c r="J71">
        <f>(Table2[[#This Row],[1M Return vs Nifty]]-AVERAGE(Table2[1M Return vs Nifty]))/_xlfn.STDEV.P(Table2[1M Return vs Nifty])</f>
        <v>-0.49276117499253735</v>
      </c>
      <c r="K71">
        <v>21.804471706841799</v>
      </c>
      <c r="L71">
        <f>(Table2[[#This Row],[6M Return vs Nifty]]-AVERAGE(Table2[6M Return vs Nifty]))/_xlfn.STDEV.P(Table2[6M Return vs Nifty])</f>
        <v>0.32493556651774036</v>
      </c>
      <c r="M71">
        <v>-4.9436307154216701</v>
      </c>
      <c r="N71">
        <f>(Table2[[#This Row],[1W Return vs Nifty]]-AVERAGE(Table2[1W Return vs Nifty]))/_xlfn.STDEV.P(Table2[1W Return vs Nifty])</f>
        <v>-0.37933668567189888</v>
      </c>
      <c r="O71">
        <v>397.25</v>
      </c>
      <c r="P71">
        <v>391.68353907455202</v>
      </c>
      <c r="Q71">
        <v>331.97807845544901</v>
      </c>
      <c r="R71">
        <v>35.3616653950752</v>
      </c>
      <c r="S71" s="2">
        <f>(Table2[[#This Row],[Close Price]]-Table2[[#This Row],[20D EMA]])/Table2[[#This Row],[20D EMA]]</f>
        <v>-2.1648835745752104E-2</v>
      </c>
      <c r="T71" s="2">
        <f>(Table2[[#This Row],[Close Price]]-Table2[[#This Row],[50D EMA]])/Table2[[#This Row],[50D EMA]]</f>
        <v>-7.744872510393251E-3</v>
      </c>
      <c r="U71" s="2">
        <f>(Table2[[#This Row],[Close Price]]-Table2[[#This Row],[200D EMA]])/Table2[[#This Row],[200D EMA]]</f>
        <v>0.17070983062562747</v>
      </c>
      <c r="V71">
        <v>0.41135461622911002</v>
      </c>
      <c r="W71">
        <v>387.25</v>
      </c>
      <c r="X71">
        <v>398.5</v>
      </c>
      <c r="Y71">
        <v>387.25</v>
      </c>
      <c r="Z71">
        <v>408.35</v>
      </c>
      <c r="AA71">
        <v>385.15</v>
      </c>
      <c r="AB71">
        <v>416</v>
      </c>
      <c r="AC71" s="2">
        <f>(Table2[[#This Row],[Close Price]]/Table2[[#This Row],[Day Low]])-1</f>
        <v>3.6152356358940541E-3</v>
      </c>
      <c r="AD71" s="2">
        <f>(Table2[[#This Row],[Day High]]/Table2[[#This Row],[Close Price]])-1</f>
        <v>2.5344139971696933E-2</v>
      </c>
      <c r="AE71" s="2">
        <f>(Table2[[#This Row],[Close Price]]/Table2[[#This Row],[Current Week Low]])-1</f>
        <v>3.6152356358940541E-3</v>
      </c>
      <c r="AF71" s="2">
        <f>(Table2[[#This Row],[Current Week High]]/Table2[[#This Row],[Close Price]])-1</f>
        <v>5.0688279943393866E-2</v>
      </c>
      <c r="AG71" s="2">
        <f>(Table2[[#This Row],[Close Price]]/Table2[[#This Row],[Current Month Low]])-1</f>
        <v>9.0873685577048668E-3</v>
      </c>
      <c r="AH71" s="2">
        <f>(Table2[[#This Row],[Current Month High]]/Table2[[#This Row],[Close Price]])-1</f>
        <v>7.0371799819889391E-2</v>
      </c>
      <c r="AI71">
        <v>8.4008748231056298</v>
      </c>
      <c r="AJ71">
        <v>137.63375114643799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-0.11</v>
      </c>
      <c r="AM71" t="s">
        <v>10459</v>
      </c>
      <c r="AN71">
        <v>-4.1100000000000003</v>
      </c>
      <c r="AO71" t="s">
        <v>10459</v>
      </c>
      <c r="AP71">
        <v>0.162955828564018</v>
      </c>
      <c r="AQ71">
        <f>(Table2[[#This Row],[Sharpe Ratio]]-AVERAGE(Table2[Sharpe Ratio]))/_xlfn.STDEV.P(Table2[Sharpe Ratio])</f>
        <v>1.2203370761216872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1.8867951038798159</v>
      </c>
      <c r="AS71">
        <f>_xlfn.RANK.AVG(Table2[[#This Row],[1Y Return vs Nifty Z-Score]],Table2[1Y Return vs Nifty Z-Score])</f>
        <v>77</v>
      </c>
      <c r="AT71">
        <f>_xlfn.RANK.AVG(Table2[[#This Row],[6M Return vs Nifty Z-Score]],Table2[6M Return vs Nifty Z-Score])</f>
        <v>215</v>
      </c>
      <c r="AU71">
        <f>_xlfn.RANK.AVG(Table2[[#This Row],[Sharpe Ratio Z-Score]],Table2[Sharpe Ratio Z-Score])</f>
        <v>85</v>
      </c>
      <c r="AV71">
        <f>(Table2[[#This Row],[Rank 1Y]]+Table2[[#This Row],[Rank 6M]]+Table2[[#This Row],[Rank Sharpe]])/3</f>
        <v>125.66666666666667</v>
      </c>
    </row>
    <row r="72" spans="1:48" x14ac:dyDescent="0.3">
      <c r="A72" t="s">
        <v>1643</v>
      </c>
      <c r="B72" t="s">
        <v>1644</v>
      </c>
      <c r="C72" t="s">
        <v>10403</v>
      </c>
      <c r="D72" t="s">
        <v>114</v>
      </c>
      <c r="E72">
        <v>5646.1726200000003</v>
      </c>
      <c r="F72">
        <v>608.45000000000005</v>
      </c>
      <c r="G72">
        <v>124.338752772703</v>
      </c>
      <c r="H72">
        <f>(Table2[[#This Row],[1Y Return vs Nifty]]-AVERAGE(Table2[1Y Return vs Nifty]))/_xlfn.STDEV.P(Table2[1Y Return vs Nifty])</f>
        <v>1.7022136873558364</v>
      </c>
      <c r="I72">
        <v>7.117425857043</v>
      </c>
      <c r="J72">
        <f>(Table2[[#This Row],[1M Return vs Nifty]]-AVERAGE(Table2[1M Return vs Nifty]))/_xlfn.STDEV.P(Table2[1M Return vs Nifty])</f>
        <v>0.96713730863074576</v>
      </c>
      <c r="K72">
        <v>60.160247862018799</v>
      </c>
      <c r="L72">
        <f>(Table2[[#This Row],[6M Return vs Nifty]]-AVERAGE(Table2[6M Return vs Nifty]))/_xlfn.STDEV.P(Table2[6M Return vs Nifty])</f>
        <v>1.4695429841778544</v>
      </c>
      <c r="M72">
        <v>2.57888240830466</v>
      </c>
      <c r="N72">
        <f>(Table2[[#This Row],[1W Return vs Nifty]]-AVERAGE(Table2[1W Return vs Nifty]))/_xlfn.STDEV.P(Table2[1W Return vs Nifty])</f>
        <v>1.1240232371974612</v>
      </c>
      <c r="O72">
        <v>582.91999999999996</v>
      </c>
      <c r="P72">
        <v>561.83449768198898</v>
      </c>
      <c r="Q72">
        <v>445.43352768609202</v>
      </c>
      <c r="R72">
        <v>67.916261775146694</v>
      </c>
      <c r="S72" s="2">
        <f>(Table2[[#This Row],[Close Price]]-Table2[[#This Row],[20D EMA]])/Table2[[#This Row],[20D EMA]]</f>
        <v>4.3796747409593231E-2</v>
      </c>
      <c r="T72" s="2">
        <f>(Table2[[#This Row],[Close Price]]-Table2[[#This Row],[50D EMA]])/Table2[[#This Row],[50D EMA]]</f>
        <v>8.297016738975059E-2</v>
      </c>
      <c r="U72" s="2">
        <f>(Table2[[#This Row],[Close Price]]-Table2[[#This Row],[200D EMA]])/Table2[[#This Row],[200D EMA]]</f>
        <v>0.36597261360350436</v>
      </c>
      <c r="V72">
        <v>0.87668006826459599</v>
      </c>
      <c r="W72">
        <v>601.20000000000005</v>
      </c>
      <c r="X72">
        <v>619.70000000000005</v>
      </c>
      <c r="Y72">
        <v>600</v>
      </c>
      <c r="Z72">
        <v>622.5</v>
      </c>
      <c r="AA72">
        <v>544.04999999999995</v>
      </c>
      <c r="AB72">
        <v>622.5</v>
      </c>
      <c r="AC72" s="2">
        <f>(Table2[[#This Row],[Close Price]]/Table2[[#This Row],[Day Low]])-1</f>
        <v>1.205921490352635E-2</v>
      </c>
      <c r="AD72" s="2">
        <f>(Table2[[#This Row],[Day High]]/Table2[[#This Row],[Close Price]])-1</f>
        <v>1.8489604733338716E-2</v>
      </c>
      <c r="AE72" s="2">
        <f>(Table2[[#This Row],[Close Price]]/Table2[[#This Row],[Current Week Low]])-1</f>
        <v>1.4083333333333448E-2</v>
      </c>
      <c r="AF72" s="2">
        <f>(Table2[[#This Row],[Current Week High]]/Table2[[#This Row],[Close Price]])-1</f>
        <v>2.3091461911414202E-2</v>
      </c>
      <c r="AG72" s="2">
        <f>(Table2[[#This Row],[Close Price]]/Table2[[#This Row],[Current Month Low]])-1</f>
        <v>0.11837147321018304</v>
      </c>
      <c r="AH72" s="2">
        <f>(Table2[[#This Row],[Current Month High]]/Table2[[#This Row],[Close Price]])-1</f>
        <v>2.3091461911414202E-2</v>
      </c>
      <c r="AI72">
        <v>19.541457802613099</v>
      </c>
      <c r="AJ72">
        <v>190.70711896798801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-0.01</v>
      </c>
      <c r="AM72" t="s">
        <v>10459</v>
      </c>
      <c r="AN72">
        <v>6.08</v>
      </c>
      <c r="AO72" t="s">
        <v>10458</v>
      </c>
      <c r="AP72">
        <v>8.350675206225E-2</v>
      </c>
      <c r="AQ72">
        <f>(Table2[[#This Row],[Sharpe Ratio]]-AVERAGE(Table2[Sharpe Ratio]))/_xlfn.STDEV.P(Table2[Sharpe Ratio])</f>
        <v>0.29886852006302583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5.5617857374249233</v>
      </c>
      <c r="AS72">
        <f>_xlfn.RANK.AVG(Table2[[#This Row],[1Y Return vs Nifty Z-Score]],Table2[1Y Return vs Nifty Z-Score])</f>
        <v>54</v>
      </c>
      <c r="AT72">
        <f>_xlfn.RANK.AVG(Table2[[#This Row],[6M Return vs Nifty Z-Score]],Table2[6M Return vs Nifty Z-Score])</f>
        <v>55</v>
      </c>
      <c r="AU72">
        <f>_xlfn.RANK.AVG(Table2[[#This Row],[Sharpe Ratio Z-Score]],Table2[Sharpe Ratio Z-Score])</f>
        <v>268</v>
      </c>
      <c r="AV72">
        <f>(Table2[[#This Row],[Rank 1Y]]+Table2[[#This Row],[Rank 6M]]+Table2[[#This Row],[Rank Sharpe]])/3</f>
        <v>125.66666666666667</v>
      </c>
    </row>
    <row r="73" spans="1:48" x14ac:dyDescent="0.3">
      <c r="A73" t="s">
        <v>104</v>
      </c>
      <c r="B73" t="s">
        <v>105</v>
      </c>
      <c r="C73" t="s">
        <v>10412</v>
      </c>
      <c r="D73" t="s">
        <v>106</v>
      </c>
      <c r="E73">
        <v>292207.86074999999</v>
      </c>
      <c r="F73">
        <v>4369.3</v>
      </c>
      <c r="G73">
        <v>92.421257557380798</v>
      </c>
      <c r="H73">
        <f>(Table2[[#This Row],[1Y Return vs Nifty]]-AVERAGE(Table2[1Y Return vs Nifty]))/_xlfn.STDEV.P(Table2[1Y Return vs Nifty])</f>
        <v>1.1724873522230954</v>
      </c>
      <c r="I73">
        <v>-14.0521322944017</v>
      </c>
      <c r="J73">
        <f>(Table2[[#This Row],[1M Return vs Nifty]]-AVERAGE(Table2[1M Return vs Nifty]))/_xlfn.STDEV.P(Table2[1M Return vs Nifty])</f>
        <v>-1.0405635607117847</v>
      </c>
      <c r="K73">
        <v>13.2325290386944</v>
      </c>
      <c r="L73">
        <f>(Table2[[#This Row],[6M Return vs Nifty]]-AVERAGE(Table2[6M Return vs Nifty]))/_xlfn.STDEV.P(Table2[6M Return vs Nifty])</f>
        <v>6.9132917080428624E-2</v>
      </c>
      <c r="M73">
        <v>-4.1735039852818501</v>
      </c>
      <c r="N73">
        <f>(Table2[[#This Row],[1W Return vs Nifty]]-AVERAGE(Table2[1W Return vs Nifty]))/_xlfn.STDEV.P(Table2[1W Return vs Nifty])</f>
        <v>-0.22542832518383912</v>
      </c>
      <c r="O73">
        <v>4527.3500000000004</v>
      </c>
      <c r="P73">
        <v>4664.2269008352096</v>
      </c>
      <c r="Q73">
        <v>4043.7021848668301</v>
      </c>
      <c r="R73">
        <v>36.629078977556802</v>
      </c>
      <c r="S73" s="2">
        <f>(Table2[[#This Row],[Close Price]]-Table2[[#This Row],[20D EMA]])/Table2[[#This Row],[20D EMA]]</f>
        <v>-3.4910046716070148E-2</v>
      </c>
      <c r="T73" s="2">
        <f>(Table2[[#This Row],[Close Price]]-Table2[[#This Row],[50D EMA]])/Table2[[#This Row],[50D EMA]]</f>
        <v>-6.3231679569962104E-2</v>
      </c>
      <c r="U73" s="2">
        <f>(Table2[[#This Row],[Close Price]]-Table2[[#This Row],[200D EMA]])/Table2[[#This Row],[200D EMA]]</f>
        <v>8.051973173288797E-2</v>
      </c>
      <c r="V73">
        <v>0.76263958247393104</v>
      </c>
      <c r="W73">
        <v>4318</v>
      </c>
      <c r="X73">
        <v>4405</v>
      </c>
      <c r="Y73">
        <v>4318</v>
      </c>
      <c r="Z73">
        <v>4460.8</v>
      </c>
      <c r="AA73">
        <v>4172</v>
      </c>
      <c r="AB73">
        <v>4950</v>
      </c>
      <c r="AC73" s="2">
        <f>(Table2[[#This Row],[Close Price]]/Table2[[#This Row],[Day Low]])-1</f>
        <v>1.1880500231588709E-2</v>
      </c>
      <c r="AD73" s="2">
        <f>(Table2[[#This Row],[Day High]]/Table2[[#This Row],[Close Price]])-1</f>
        <v>8.1706451834389071E-3</v>
      </c>
      <c r="AE73" s="2">
        <f>(Table2[[#This Row],[Close Price]]/Table2[[#This Row],[Current Week Low]])-1</f>
        <v>1.1880500231588709E-2</v>
      </c>
      <c r="AF73" s="2">
        <f>(Table2[[#This Row],[Current Week High]]/Table2[[#This Row],[Close Price]])-1</f>
        <v>2.0941569587805908E-2</v>
      </c>
      <c r="AG73" s="2">
        <f>(Table2[[#This Row],[Close Price]]/Table2[[#This Row],[Current Month Low]])-1</f>
        <v>4.7291466922339431E-2</v>
      </c>
      <c r="AH73" s="2">
        <f>(Table2[[#This Row],[Current Month High]]/Table2[[#This Row],[Close Price]])-1</f>
        <v>0.13290458425834806</v>
      </c>
      <c r="AI73">
        <v>29.877783626667799</v>
      </c>
      <c r="AJ73">
        <v>147.160312252517</v>
      </c>
      <c r="AK73" t="str">
        <f>IF(AND(Table2[[#This Row],[20D EMA]]&gt;Table2[[#This Row],[50D EMA]],Table2[[#This Row],[50D EMA]]&gt;Table2[[#This Row],[200D EMA]]),"Uptrend","Downtrend/NoTrend")</f>
        <v>Downtrend/NoTrend</v>
      </c>
      <c r="AL73">
        <v>0</v>
      </c>
      <c r="AM73">
        <v>0</v>
      </c>
      <c r="AN73">
        <v>-6.75</v>
      </c>
      <c r="AO73" t="s">
        <v>10459</v>
      </c>
      <c r="AP73">
        <v>0.237937744443046</v>
      </c>
      <c r="AQ73">
        <f>(Table2[[#This Row],[Sharpe Ratio]]-AVERAGE(Table2[Sharpe Ratio]))/_xlfn.STDEV.P(Table2[Sharpe Ratio])</f>
        <v>2.0899944818188119</v>
      </c>
      <c r="AR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">
        <f>_xlfn.RANK.AVG(Table2[[#This Row],[1Y Return vs Nifty Z-Score]],Table2[1Y Return vs Nifty Z-Score])</f>
        <v>78</v>
      </c>
      <c r="AT73">
        <f>_xlfn.RANK.AVG(Table2[[#This Row],[6M Return vs Nifty Z-Score]],Table2[6M Return vs Nifty Z-Score])</f>
        <v>286</v>
      </c>
      <c r="AU73">
        <f>_xlfn.RANK.AVG(Table2[[#This Row],[Sharpe Ratio Z-Score]],Table2[Sharpe Ratio Z-Score])</f>
        <v>15</v>
      </c>
      <c r="AV73">
        <f>(Table2[[#This Row],[Rank 1Y]]+Table2[[#This Row],[Rank 6M]]+Table2[[#This Row],[Rank Sharpe]])/3</f>
        <v>126.33333333333333</v>
      </c>
    </row>
    <row r="74" spans="1:48" x14ac:dyDescent="0.3">
      <c r="A74" t="s">
        <v>649</v>
      </c>
      <c r="B74" t="s">
        <v>650</v>
      </c>
      <c r="C74" t="s">
        <v>10414</v>
      </c>
      <c r="D74" t="s">
        <v>164</v>
      </c>
      <c r="E74">
        <v>29690.2697606</v>
      </c>
      <c r="F74">
        <v>6859.15</v>
      </c>
      <c r="G74">
        <v>134.02501631436101</v>
      </c>
      <c r="H74">
        <f>(Table2[[#This Row],[1Y Return vs Nifty]]-AVERAGE(Table2[1Y Return vs Nifty]))/_xlfn.STDEV.P(Table2[1Y Return vs Nifty])</f>
        <v>1.8629740744863772</v>
      </c>
      <c r="I74">
        <v>-3.9889203429648701</v>
      </c>
      <c r="J74">
        <f>(Table2[[#This Row],[1M Return vs Nifty]]-AVERAGE(Table2[1M Return vs Nifty]))/_xlfn.STDEV.P(Table2[1M Return vs Nifty])</f>
        <v>-8.6178058721557038E-2</v>
      </c>
      <c r="K74">
        <v>95.159800017317494</v>
      </c>
      <c r="L74">
        <f>(Table2[[#This Row],[6M Return vs Nifty]]-AVERAGE(Table2[6M Return vs Nifty]))/_xlfn.STDEV.P(Table2[6M Return vs Nifty])</f>
        <v>2.5139944600041311</v>
      </c>
      <c r="M74">
        <v>-5.2286913212582498</v>
      </c>
      <c r="N74">
        <f>(Table2[[#This Row],[1W Return vs Nifty]]-AVERAGE(Table2[1W Return vs Nifty]))/_xlfn.STDEV.P(Table2[1W Return vs Nifty])</f>
        <v>-0.43630550491555192</v>
      </c>
      <c r="O74">
        <v>6753.34</v>
      </c>
      <c r="P74">
        <v>6427.8113407814199</v>
      </c>
      <c r="Q74">
        <v>4883.3187991169398</v>
      </c>
      <c r="R74">
        <v>55.966792503713101</v>
      </c>
      <c r="S74" s="2">
        <f>(Table2[[#This Row],[Close Price]]-Table2[[#This Row],[20D EMA]])/Table2[[#This Row],[20D EMA]]</f>
        <v>1.5667802894567651E-2</v>
      </c>
      <c r="T74" s="2">
        <f>(Table2[[#This Row],[Close Price]]-Table2[[#This Row],[50D EMA]])/Table2[[#This Row],[50D EMA]]</f>
        <v>6.7105058992932815E-2</v>
      </c>
      <c r="U74" s="2">
        <f>(Table2[[#This Row],[Close Price]]-Table2[[#This Row],[200D EMA]])/Table2[[#This Row],[200D EMA]]</f>
        <v>0.40460827608477112</v>
      </c>
      <c r="V74">
        <v>0.31701863545841302</v>
      </c>
      <c r="W74">
        <v>6651.05</v>
      </c>
      <c r="X74">
        <v>6925</v>
      </c>
      <c r="Y74">
        <v>6651.05</v>
      </c>
      <c r="Z74">
        <v>6925</v>
      </c>
      <c r="AA74">
        <v>6454.15</v>
      </c>
      <c r="AB74">
        <v>7300</v>
      </c>
      <c r="AC74" s="2">
        <f>(Table2[[#This Row],[Close Price]]/Table2[[#This Row],[Day Low]])-1</f>
        <v>3.1288292825944586E-2</v>
      </c>
      <c r="AD74" s="2">
        <f>(Table2[[#This Row],[Day High]]/Table2[[#This Row],[Close Price]])-1</f>
        <v>9.6003149078238703E-3</v>
      </c>
      <c r="AE74" s="2">
        <f>(Table2[[#This Row],[Close Price]]/Table2[[#This Row],[Current Week Low]])-1</f>
        <v>3.1288292825944586E-2</v>
      </c>
      <c r="AF74" s="2">
        <f>(Table2[[#This Row],[Current Week High]]/Table2[[#This Row],[Close Price]])-1</f>
        <v>9.6003149078238703E-3</v>
      </c>
      <c r="AG74" s="2">
        <f>(Table2[[#This Row],[Close Price]]/Table2[[#This Row],[Current Month Low]])-1</f>
        <v>6.2750323435309063E-2</v>
      </c>
      <c r="AH74" s="2">
        <f>(Table2[[#This Row],[Current Month High]]/Table2[[#This Row],[Close Price]])-1</f>
        <v>6.4271812104998549E-2</v>
      </c>
      <c r="AI74">
        <v>15.902116151418101</v>
      </c>
      <c r="AJ74">
        <v>182.269547325102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0.21</v>
      </c>
      <c r="AM74" t="s">
        <v>10458</v>
      </c>
      <c r="AN74">
        <v>-0.21</v>
      </c>
      <c r="AO74" t="s">
        <v>10459</v>
      </c>
      <c r="AP74">
        <v>6.3906850860430006E-2</v>
      </c>
      <c r="AQ74">
        <f>(Table2[[#This Row],[Sharpe Ratio]]-AVERAGE(Table2[Sharpe Ratio]))/_xlfn.STDEV.P(Table2[Sharpe Ratio])</f>
        <v>7.1544384219463422E-2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3.9260293550728624</v>
      </c>
      <c r="AS74">
        <f>_xlfn.RANK.AVG(Table2[[#This Row],[1Y Return vs Nifty Z-Score]],Table2[1Y Return vs Nifty Z-Score])</f>
        <v>42</v>
      </c>
      <c r="AT74">
        <f>_xlfn.RANK.AVG(Table2[[#This Row],[6M Return vs Nifty Z-Score]],Table2[6M Return vs Nifty Z-Score])</f>
        <v>16</v>
      </c>
      <c r="AU74">
        <f>_xlfn.RANK.AVG(Table2[[#This Row],[Sharpe Ratio Z-Score]],Table2[Sharpe Ratio Z-Score])</f>
        <v>331</v>
      </c>
      <c r="AV74">
        <f>(Table2[[#This Row],[Rank 1Y]]+Table2[[#This Row],[Rank 6M]]+Table2[[#This Row],[Rank Sharpe]])/3</f>
        <v>129.66666666666666</v>
      </c>
    </row>
    <row r="75" spans="1:48" x14ac:dyDescent="0.3">
      <c r="A75" t="s">
        <v>25</v>
      </c>
      <c r="B75" t="s">
        <v>26</v>
      </c>
      <c r="C75" t="s">
        <v>10402</v>
      </c>
      <c r="D75" t="s">
        <v>27</v>
      </c>
      <c r="E75">
        <v>1061174.2170921301</v>
      </c>
      <c r="F75">
        <v>1771.1</v>
      </c>
      <c r="G75">
        <v>60.7353383617912</v>
      </c>
      <c r="H75">
        <f>(Table2[[#This Row],[1Y Return vs Nifty]]-AVERAGE(Table2[1Y Return vs Nifty]))/_xlfn.STDEV.P(Table2[1Y Return vs Nifty])</f>
        <v>0.64660442383045114</v>
      </c>
      <c r="I75">
        <v>11.9602362796323</v>
      </c>
      <c r="J75">
        <f>(Table2[[#This Row],[1M Return vs Nifty]]-AVERAGE(Table2[1M Return vs Nifty]))/_xlfn.STDEV.P(Table2[1M Return vs Nifty])</f>
        <v>1.4264248679617879</v>
      </c>
      <c r="K75">
        <v>26.859445391294301</v>
      </c>
      <c r="L75">
        <f>(Table2[[#This Row],[6M Return vs Nifty]]-AVERAGE(Table2[6M Return vs Nifty]))/_xlfn.STDEV.P(Table2[6M Return vs Nifty])</f>
        <v>0.47578534601099309</v>
      </c>
      <c r="M75">
        <v>3.3969876562713899</v>
      </c>
      <c r="N75">
        <f>(Table2[[#This Row],[1W Return vs Nifty]]-AVERAGE(Table2[1W Return vs Nifty]))/_xlfn.STDEV.P(Table2[1W Return vs Nifty])</f>
        <v>1.2875200131091047</v>
      </c>
      <c r="O75">
        <v>1652.28</v>
      </c>
      <c r="P75">
        <v>1564.4226485649299</v>
      </c>
      <c r="Q75">
        <v>1336.20834480803</v>
      </c>
      <c r="R75">
        <v>90.131122139482699</v>
      </c>
      <c r="S75" s="2">
        <f>(Table2[[#This Row],[Close Price]]-Table2[[#This Row],[20D EMA]])/Table2[[#This Row],[20D EMA]]</f>
        <v>7.1912750865470706E-2</v>
      </c>
      <c r="T75" s="2">
        <f>(Table2[[#This Row],[Close Price]]-Table2[[#This Row],[50D EMA]])/Table2[[#This Row],[50D EMA]]</f>
        <v>0.13211094305279875</v>
      </c>
      <c r="U75" s="2">
        <f>(Table2[[#This Row],[Close Price]]-Table2[[#This Row],[200D EMA]])/Table2[[#This Row],[200D EMA]]</f>
        <v>0.32546695048102681</v>
      </c>
      <c r="V75">
        <v>1.0859507709976299</v>
      </c>
      <c r="W75">
        <v>1746.15</v>
      </c>
      <c r="X75">
        <v>1779</v>
      </c>
      <c r="Y75">
        <v>1719</v>
      </c>
      <c r="Z75">
        <v>1779</v>
      </c>
      <c r="AA75">
        <v>1523.25</v>
      </c>
      <c r="AB75">
        <v>1779</v>
      </c>
      <c r="AC75" s="2">
        <f>(Table2[[#This Row],[Close Price]]/Table2[[#This Row],[Day Low]])-1</f>
        <v>1.4288577728144736E-2</v>
      </c>
      <c r="AD75" s="2">
        <f>(Table2[[#This Row],[Day High]]/Table2[[#This Row],[Close Price]])-1</f>
        <v>4.4605047710462031E-3</v>
      </c>
      <c r="AE75" s="2">
        <f>(Table2[[#This Row],[Close Price]]/Table2[[#This Row],[Current Week Low]])-1</f>
        <v>3.0308318789994182E-2</v>
      </c>
      <c r="AF75" s="2">
        <f>(Table2[[#This Row],[Current Week High]]/Table2[[#This Row],[Close Price]])-1</f>
        <v>4.4605047710462031E-3</v>
      </c>
      <c r="AG75" s="2">
        <f>(Table2[[#This Row],[Close Price]]/Table2[[#This Row],[Current Month Low]])-1</f>
        <v>0.16271130805842771</v>
      </c>
      <c r="AH75" s="2">
        <f>(Table2[[#This Row],[Current Month High]]/Table2[[#This Row],[Close Price]])-1</f>
        <v>4.4605047710462031E-3</v>
      </c>
      <c r="AI75">
        <v>0.44605047710461998</v>
      </c>
      <c r="AJ75">
        <v>97.788821263052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0.13</v>
      </c>
      <c r="AM75" t="s">
        <v>10458</v>
      </c>
      <c r="AN75">
        <v>12.25</v>
      </c>
      <c r="AO75" t="s">
        <v>10458</v>
      </c>
      <c r="AP75">
        <v>0.17362522890784199</v>
      </c>
      <c r="AQ75">
        <f>(Table2[[#This Row],[Sharpe Ratio]]-AVERAGE(Table2[Sharpe Ratio]))/_xlfn.STDEV.P(Table2[Sharpe Ratio])</f>
        <v>1.3440832209697835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5.1804178718821206</v>
      </c>
      <c r="AS75">
        <f>_xlfn.RANK.AVG(Table2[[#This Row],[1Y Return vs Nifty Z-Score]],Table2[1Y Return vs Nifty Z-Score])</f>
        <v>145</v>
      </c>
      <c r="AT75">
        <f>_xlfn.RANK.AVG(Table2[[#This Row],[6M Return vs Nifty Z-Score]],Table2[6M Return vs Nifty Z-Score])</f>
        <v>176</v>
      </c>
      <c r="AU75">
        <f>_xlfn.RANK.AVG(Table2[[#This Row],[Sharpe Ratio Z-Score]],Table2[Sharpe Ratio Z-Score])</f>
        <v>69</v>
      </c>
      <c r="AV75">
        <f>(Table2[[#This Row],[Rank 1Y]]+Table2[[#This Row],[Rank 6M]]+Table2[[#This Row],[Rank Sharpe]])/3</f>
        <v>130</v>
      </c>
    </row>
    <row r="76" spans="1:48" x14ac:dyDescent="0.3">
      <c r="A76" t="s">
        <v>642</v>
      </c>
      <c r="B76" t="s">
        <v>643</v>
      </c>
      <c r="C76" t="s">
        <v>10405</v>
      </c>
      <c r="D76" t="s">
        <v>54</v>
      </c>
      <c r="E76">
        <v>30009.389838059898</v>
      </c>
      <c r="F76">
        <v>1178.8499999999999</v>
      </c>
      <c r="G76">
        <v>88.815866860373106</v>
      </c>
      <c r="H76">
        <f>(Table2[[#This Row],[1Y Return vs Nifty]]-AVERAGE(Table2[1Y Return vs Nifty]))/_xlfn.STDEV.P(Table2[1Y Return vs Nifty])</f>
        <v>1.1126496241130674</v>
      </c>
      <c r="I76">
        <v>6.1687962022043097</v>
      </c>
      <c r="J76">
        <f>(Table2[[#This Row],[1M Return vs Nifty]]-AVERAGE(Table2[1M Return vs Nifty]))/_xlfn.STDEV.P(Table2[1M Return vs Nifty])</f>
        <v>0.87717016953985416</v>
      </c>
      <c r="K76">
        <v>64.383033355863901</v>
      </c>
      <c r="L76">
        <f>(Table2[[#This Row],[6M Return vs Nifty]]-AVERAGE(Table2[6M Return vs Nifty]))/_xlfn.STDEV.P(Table2[6M Return vs Nifty])</f>
        <v>1.5955587263671898</v>
      </c>
      <c r="M76">
        <v>0.68418108861832105</v>
      </c>
      <c r="N76">
        <f>(Table2[[#This Row],[1W Return vs Nifty]]-AVERAGE(Table2[1W Return vs Nifty]))/_xlfn.STDEV.P(Table2[1W Return vs Nifty])</f>
        <v>0.74537078648386967</v>
      </c>
      <c r="O76">
        <v>1159.8800000000001</v>
      </c>
      <c r="P76">
        <v>1060.0839268301499</v>
      </c>
      <c r="Q76">
        <v>818.06390136272205</v>
      </c>
      <c r="R76">
        <v>50.2749570778711</v>
      </c>
      <c r="S76" s="2">
        <f>(Table2[[#This Row],[Close Price]]-Table2[[#This Row],[20D EMA]])/Table2[[#This Row],[20D EMA]]</f>
        <v>1.6355140186915713E-2</v>
      </c>
      <c r="T76" s="2">
        <f>(Table2[[#This Row],[Close Price]]-Table2[[#This Row],[50D EMA]])/Table2[[#This Row],[50D EMA]]</f>
        <v>0.11203459477494657</v>
      </c>
      <c r="U76" s="2">
        <f>(Table2[[#This Row],[Close Price]]-Table2[[#This Row],[200D EMA]])/Table2[[#This Row],[200D EMA]]</f>
        <v>0.44102434789786504</v>
      </c>
      <c r="V76">
        <v>0.85408418458745605</v>
      </c>
      <c r="W76">
        <v>1174.2</v>
      </c>
      <c r="X76">
        <v>1197.3499999999999</v>
      </c>
      <c r="Y76">
        <v>1170</v>
      </c>
      <c r="Z76">
        <v>1287.9000000000001</v>
      </c>
      <c r="AA76">
        <v>1061.5</v>
      </c>
      <c r="AB76">
        <v>1287.9000000000001</v>
      </c>
      <c r="AC76" s="2">
        <f>(Table2[[#This Row],[Close Price]]/Table2[[#This Row],[Day Low]])-1</f>
        <v>3.9601430761369016E-3</v>
      </c>
      <c r="AD76" s="2">
        <f>(Table2[[#This Row],[Day High]]/Table2[[#This Row],[Close Price]])-1</f>
        <v>1.5693260380879703E-2</v>
      </c>
      <c r="AE76" s="2">
        <f>(Table2[[#This Row],[Close Price]]/Table2[[#This Row],[Current Week Low]])-1</f>
        <v>7.5641025641024484E-3</v>
      </c>
      <c r="AF76" s="2">
        <f>(Table2[[#This Row],[Current Week High]]/Table2[[#This Row],[Close Price]])-1</f>
        <v>9.2505407812699003E-2</v>
      </c>
      <c r="AG76" s="2">
        <f>(Table2[[#This Row],[Close Price]]/Table2[[#This Row],[Current Month Low]])-1</f>
        <v>0.11055110692416381</v>
      </c>
      <c r="AH76" s="2">
        <f>(Table2[[#This Row],[Current Month High]]/Table2[[#This Row],[Close Price]])-1</f>
        <v>9.2505407812699003E-2</v>
      </c>
      <c r="AI76">
        <v>9.2505407812698994</v>
      </c>
      <c r="AJ76">
        <v>124.86409155937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0.28999999999999998</v>
      </c>
      <c r="AM76" t="s">
        <v>10458</v>
      </c>
      <c r="AN76">
        <v>-1.26</v>
      </c>
      <c r="AO76" t="s">
        <v>10459</v>
      </c>
      <c r="AP76">
        <v>8.7680167846844001E-2</v>
      </c>
      <c r="AQ76">
        <f>(Table2[[#This Row],[Sharpe Ratio]]-AVERAGE(Table2[Sharpe Ratio]))/_xlfn.STDEV.P(Table2[Sharpe Ratio])</f>
        <v>0.34727275062417884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4.6780220571281594</v>
      </c>
      <c r="AS76">
        <f>_xlfn.RANK.AVG(Table2[[#This Row],[1Y Return vs Nifty Z-Score]],Table2[1Y Return vs Nifty Z-Score])</f>
        <v>88</v>
      </c>
      <c r="AT76">
        <f>_xlfn.RANK.AVG(Table2[[#This Row],[6M Return vs Nifty Z-Score]],Table2[6M Return vs Nifty Z-Score])</f>
        <v>50</v>
      </c>
      <c r="AU76">
        <f>_xlfn.RANK.AVG(Table2[[#This Row],[Sharpe Ratio Z-Score]],Table2[Sharpe Ratio Z-Score])</f>
        <v>254</v>
      </c>
      <c r="AV76">
        <f>(Table2[[#This Row],[Rank 1Y]]+Table2[[#This Row],[Rank 6M]]+Table2[[#This Row],[Rank Sharpe]])/3</f>
        <v>130.66666666666666</v>
      </c>
    </row>
    <row r="77" spans="1:48" x14ac:dyDescent="0.3">
      <c r="A77" t="s">
        <v>795</v>
      </c>
      <c r="B77" t="s">
        <v>796</v>
      </c>
      <c r="C77" t="s">
        <v>10408</v>
      </c>
      <c r="D77" t="s">
        <v>125</v>
      </c>
      <c r="E77">
        <v>21156.02291313</v>
      </c>
      <c r="F77">
        <v>1159.55</v>
      </c>
      <c r="G77">
        <v>129.50203572918099</v>
      </c>
      <c r="H77">
        <f>(Table2[[#This Row],[1Y Return vs Nifty]]-AVERAGE(Table2[1Y Return vs Nifty]))/_xlfn.STDEV.P(Table2[1Y Return vs Nifty])</f>
        <v>1.7879073465648903</v>
      </c>
      <c r="I77">
        <v>18.3512392477191</v>
      </c>
      <c r="J77">
        <f>(Table2[[#This Row],[1M Return vs Nifty]]-AVERAGE(Table2[1M Return vs Nifty]))/_xlfn.STDEV.P(Table2[1M Return vs Nifty])</f>
        <v>2.0325415437660443</v>
      </c>
      <c r="K77">
        <v>9.0949312096781405</v>
      </c>
      <c r="L77">
        <f>(Table2[[#This Row],[6M Return vs Nifty]]-AVERAGE(Table2[6M Return vs Nifty]))/_xlfn.STDEV.P(Table2[6M Return vs Nifty])</f>
        <v>-5.4340667373347917E-2</v>
      </c>
      <c r="M77">
        <v>-3.3152986200185199</v>
      </c>
      <c r="N77">
        <f>(Table2[[#This Row],[1W Return vs Nifty]]-AVERAGE(Table2[1W Return vs Nifty]))/_xlfn.STDEV.P(Table2[1W Return vs Nifty])</f>
        <v>-5.3917617191980481E-2</v>
      </c>
      <c r="O77">
        <v>1080.25</v>
      </c>
      <c r="P77">
        <v>1010.6165455630399</v>
      </c>
      <c r="Q77">
        <v>878.16726497376999</v>
      </c>
      <c r="R77">
        <v>67.479185529342502</v>
      </c>
      <c r="S77" s="2">
        <f>(Table2[[#This Row],[Close Price]]-Table2[[#This Row],[20D EMA]])/Table2[[#This Row],[20D EMA]]</f>
        <v>7.3408933117333902E-2</v>
      </c>
      <c r="T77" s="2">
        <f>(Table2[[#This Row],[Close Price]]-Table2[[#This Row],[50D EMA]])/Table2[[#This Row],[50D EMA]]</f>
        <v>0.14736890573465272</v>
      </c>
      <c r="U77" s="2">
        <f>(Table2[[#This Row],[Close Price]]-Table2[[#This Row],[200D EMA]])/Table2[[#This Row],[200D EMA]]</f>
        <v>0.32042043270040882</v>
      </c>
      <c r="V77">
        <v>1.6491538385878299</v>
      </c>
      <c r="W77">
        <v>1120</v>
      </c>
      <c r="X77">
        <v>1180</v>
      </c>
      <c r="Y77">
        <v>1100</v>
      </c>
      <c r="Z77">
        <v>1180</v>
      </c>
      <c r="AA77">
        <v>895.3</v>
      </c>
      <c r="AB77">
        <v>1180</v>
      </c>
      <c r="AC77" s="2">
        <f>(Table2[[#This Row],[Close Price]]/Table2[[#This Row],[Day Low]])-1</f>
        <v>3.5312499999999858E-2</v>
      </c>
      <c r="AD77" s="2">
        <f>(Table2[[#This Row],[Day High]]/Table2[[#This Row],[Close Price]])-1</f>
        <v>1.7636151955499946E-2</v>
      </c>
      <c r="AE77" s="2">
        <f>(Table2[[#This Row],[Close Price]]/Table2[[#This Row],[Current Week Low]])-1</f>
        <v>5.4136363636363649E-2</v>
      </c>
      <c r="AF77" s="2">
        <f>(Table2[[#This Row],[Current Week High]]/Table2[[#This Row],[Close Price]])-1</f>
        <v>1.7636151955499946E-2</v>
      </c>
      <c r="AG77" s="2">
        <f>(Table2[[#This Row],[Close Price]]/Table2[[#This Row],[Current Month Low]])-1</f>
        <v>0.29515246286161068</v>
      </c>
      <c r="AH77" s="2">
        <f>(Table2[[#This Row],[Current Month High]]/Table2[[#This Row],[Close Price]])-1</f>
        <v>1.7636151955499946E-2</v>
      </c>
      <c r="AI77">
        <v>13.319822344875099</v>
      </c>
      <c r="AJ77">
        <v>186.98180918203099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0.27</v>
      </c>
      <c r="AM77" t="s">
        <v>10458</v>
      </c>
      <c r="AN77">
        <v>3.47</v>
      </c>
      <c r="AO77" t="s">
        <v>10458</v>
      </c>
      <c r="AP77">
        <v>0.24307928669530399</v>
      </c>
      <c r="AQ77">
        <f>(Table2[[#This Row],[Sharpe Ratio]]-AVERAGE(Table2[Sharpe Ratio]))/_xlfn.STDEV.P(Table2[Sharpe Ratio])</f>
        <v>2.1496272645233074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5.8618178702889141</v>
      </c>
      <c r="AS77">
        <f>_xlfn.RANK.AVG(Table2[[#This Row],[1Y Return vs Nifty Z-Score]],Table2[1Y Return vs Nifty Z-Score])</f>
        <v>46</v>
      </c>
      <c r="AT77">
        <f>_xlfn.RANK.AVG(Table2[[#This Row],[6M Return vs Nifty Z-Score]],Table2[6M Return vs Nifty Z-Score])</f>
        <v>336</v>
      </c>
      <c r="AU77">
        <f>_xlfn.RANK.AVG(Table2[[#This Row],[Sharpe Ratio Z-Score]],Table2[Sharpe Ratio Z-Score])</f>
        <v>10</v>
      </c>
      <c r="AV77">
        <f>(Table2[[#This Row],[Rank 1Y]]+Table2[[#This Row],[Rank 6M]]+Table2[[#This Row],[Rank Sharpe]])/3</f>
        <v>130.66666666666666</v>
      </c>
    </row>
    <row r="78" spans="1:48" x14ac:dyDescent="0.3">
      <c r="A78" t="s">
        <v>886</v>
      </c>
      <c r="B78" t="s">
        <v>887</v>
      </c>
      <c r="C78" t="s">
        <v>10406</v>
      </c>
      <c r="D78" t="s">
        <v>57</v>
      </c>
      <c r="E78">
        <v>17734.926814890001</v>
      </c>
      <c r="F78">
        <v>44.15</v>
      </c>
      <c r="G78">
        <v>99.053140372021105</v>
      </c>
      <c r="H78">
        <f>(Table2[[#This Row],[1Y Return vs Nifty]]-AVERAGE(Table2[1Y Return vs Nifty]))/_xlfn.STDEV.P(Table2[1Y Return vs Nifty])</f>
        <v>1.2825549798589488</v>
      </c>
      <c r="I78">
        <v>23.577190141608899</v>
      </c>
      <c r="J78">
        <f>(Table2[[#This Row],[1M Return vs Nifty]]-AVERAGE(Table2[1M Return vs Nifty]))/_xlfn.STDEV.P(Table2[1M Return vs Nifty])</f>
        <v>2.5281657829563127</v>
      </c>
      <c r="K78">
        <v>40.8253567765463</v>
      </c>
      <c r="L78">
        <f>(Table2[[#This Row],[6M Return vs Nifty]]-AVERAGE(Table2[6M Return vs Nifty]))/_xlfn.STDEV.P(Table2[6M Return vs Nifty])</f>
        <v>0.89255401473171891</v>
      </c>
      <c r="M78">
        <v>18.348045307555299</v>
      </c>
      <c r="N78">
        <f>(Table2[[#This Row],[1W Return vs Nifty]]-AVERAGE(Table2[1W Return vs Nifty]))/_xlfn.STDEV.P(Table2[1W Return vs Nifty])</f>
        <v>4.2754604138452192</v>
      </c>
      <c r="O78">
        <v>34.96</v>
      </c>
      <c r="P78">
        <v>32.480766929035703</v>
      </c>
      <c r="Q78">
        <v>27.8044984050977</v>
      </c>
      <c r="R78">
        <v>93.743331911033394</v>
      </c>
      <c r="S78" s="2">
        <f>(Table2[[#This Row],[Close Price]]-Table2[[#This Row],[20D EMA]])/Table2[[#This Row],[20D EMA]]</f>
        <v>0.26287185354691067</v>
      </c>
      <c r="T78" s="2">
        <f>(Table2[[#This Row],[Close Price]]-Table2[[#This Row],[50D EMA]])/Table2[[#This Row],[50D EMA]]</f>
        <v>0.35926593409753382</v>
      </c>
      <c r="U78" s="2">
        <f>(Table2[[#This Row],[Close Price]]-Table2[[#This Row],[200D EMA]])/Table2[[#This Row],[200D EMA]]</f>
        <v>0.58787255776948311</v>
      </c>
      <c r="V78">
        <v>1.2348378754916001</v>
      </c>
      <c r="W78">
        <v>42.3</v>
      </c>
      <c r="X78">
        <v>44.15</v>
      </c>
      <c r="Y78">
        <v>38.15</v>
      </c>
      <c r="Z78">
        <v>44.15</v>
      </c>
      <c r="AA78">
        <v>29.21</v>
      </c>
      <c r="AB78">
        <v>44.15</v>
      </c>
      <c r="AC78" s="2">
        <f>(Table2[[#This Row],[Close Price]]/Table2[[#This Row],[Day Low]])-1</f>
        <v>4.3735224586288535E-2</v>
      </c>
      <c r="AD78" s="2">
        <f>(Table2[[#This Row],[Day High]]/Table2[[#This Row],[Close Price]])-1</f>
        <v>0</v>
      </c>
      <c r="AE78" s="2">
        <f>(Table2[[#This Row],[Close Price]]/Table2[[#This Row],[Current Week Low]])-1</f>
        <v>0.15727391874180863</v>
      </c>
      <c r="AF78" s="2">
        <f>(Table2[[#This Row],[Current Week High]]/Table2[[#This Row],[Close Price]])-1</f>
        <v>0</v>
      </c>
      <c r="AG78" s="2">
        <f>(Table2[[#This Row],[Close Price]]/Table2[[#This Row],[Current Month Low]])-1</f>
        <v>0.51146867511126315</v>
      </c>
      <c r="AH78" s="2">
        <f>(Table2[[#This Row],[Current Month High]]/Table2[[#This Row],[Close Price]])-1</f>
        <v>0</v>
      </c>
      <c r="AI78">
        <v>0</v>
      </c>
      <c r="AJ78">
        <v>183.922829581993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0.52</v>
      </c>
      <c r="AM78" t="s">
        <v>10458</v>
      </c>
      <c r="AN78">
        <v>47.02</v>
      </c>
      <c r="AO78" t="s">
        <v>10458</v>
      </c>
      <c r="AP78">
        <v>0.103630811980606</v>
      </c>
      <c r="AQ78">
        <f>(Table2[[#This Row],[Sharpe Ratio]]-AVERAGE(Table2[Sharpe Ratio]))/_xlfn.STDEV.P(Table2[Sharpe Ratio])</f>
        <v>0.53227196855487624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9.5110071599470754</v>
      </c>
      <c r="AS78">
        <f>_xlfn.RANK.AVG(Table2[[#This Row],[1Y Return vs Nifty Z-Score]],Table2[1Y Return vs Nifty Z-Score])</f>
        <v>71</v>
      </c>
      <c r="AT78">
        <f>_xlfn.RANK.AVG(Table2[[#This Row],[6M Return vs Nifty Z-Score]],Table2[6M Return vs Nifty Z-Score])</f>
        <v>110</v>
      </c>
      <c r="AU78">
        <f>_xlfn.RANK.AVG(Table2[[#This Row],[Sharpe Ratio Z-Score]],Table2[Sharpe Ratio Z-Score])</f>
        <v>213</v>
      </c>
      <c r="AV78">
        <f>(Table2[[#This Row],[Rank 1Y]]+Table2[[#This Row],[Rank 6M]]+Table2[[#This Row],[Rank Sharpe]])/3</f>
        <v>131.33333333333334</v>
      </c>
    </row>
    <row r="79" spans="1:48" x14ac:dyDescent="0.3">
      <c r="A79" t="s">
        <v>1009</v>
      </c>
      <c r="B79" t="s">
        <v>1010</v>
      </c>
      <c r="C79" t="s">
        <v>10407</v>
      </c>
      <c r="D79" t="s">
        <v>185</v>
      </c>
      <c r="E79">
        <v>14553.3007499049</v>
      </c>
      <c r="F79">
        <v>618.54999999999995</v>
      </c>
      <c r="G79">
        <v>52.910821983848301</v>
      </c>
      <c r="H79">
        <f>(Table2[[#This Row],[1Y Return vs Nifty]]-AVERAGE(Table2[1Y Return vs Nifty]))/_xlfn.STDEV.P(Table2[1Y Return vs Nifty])</f>
        <v>0.51674296831485556</v>
      </c>
      <c r="I79">
        <v>-8.2862946996366702</v>
      </c>
      <c r="J79">
        <f>(Table2[[#This Row],[1M Return vs Nifty]]-AVERAGE(Table2[1M Return vs Nifty]))/_xlfn.STDEV.P(Table2[1M Return vs Nifty])</f>
        <v>-0.49373697752645757</v>
      </c>
      <c r="K79">
        <v>33.646570752737098</v>
      </c>
      <c r="L79">
        <f>(Table2[[#This Row],[6M Return vs Nifty]]-AVERAGE(Table2[6M Return vs Nifty]))/_xlfn.STDEV.P(Table2[6M Return vs Nifty])</f>
        <v>0.67832574049726024</v>
      </c>
      <c r="M79">
        <v>8.7687557106168796</v>
      </c>
      <c r="N79">
        <f>(Table2[[#This Row],[1W Return vs Nifty]]-AVERAGE(Table2[1W Return vs Nifty]))/_xlfn.STDEV.P(Table2[1W Return vs Nifty])</f>
        <v>2.3610576294652423</v>
      </c>
      <c r="O79">
        <v>566.14</v>
      </c>
      <c r="P79">
        <v>540.47640654515101</v>
      </c>
      <c r="Q79">
        <v>457.282688534378</v>
      </c>
      <c r="R79">
        <v>73.938837147794302</v>
      </c>
      <c r="S79" s="2">
        <f>(Table2[[#This Row],[Close Price]]-Table2[[#This Row],[20D EMA]])/Table2[[#This Row],[20D EMA]]</f>
        <v>9.2574274914332094E-2</v>
      </c>
      <c r="T79" s="2">
        <f>(Table2[[#This Row],[Close Price]]-Table2[[#This Row],[50D EMA]])/Table2[[#This Row],[50D EMA]]</f>
        <v>0.14445328696938547</v>
      </c>
      <c r="U79" s="2">
        <f>(Table2[[#This Row],[Close Price]]-Table2[[#This Row],[200D EMA]])/Table2[[#This Row],[200D EMA]]</f>
        <v>0.35266437044116983</v>
      </c>
      <c r="V79">
        <v>1.99280122301058</v>
      </c>
      <c r="W79">
        <v>593.9</v>
      </c>
      <c r="X79">
        <v>623.79999999999995</v>
      </c>
      <c r="Y79">
        <v>550</v>
      </c>
      <c r="Z79">
        <v>623.79999999999995</v>
      </c>
      <c r="AA79">
        <v>516</v>
      </c>
      <c r="AB79">
        <v>623.79999999999995</v>
      </c>
      <c r="AC79" s="2">
        <f>(Table2[[#This Row],[Close Price]]/Table2[[#This Row],[Day Low]])-1</f>
        <v>4.1505303923219383E-2</v>
      </c>
      <c r="AD79" s="2">
        <f>(Table2[[#This Row],[Day High]]/Table2[[#This Row],[Close Price]])-1</f>
        <v>8.4875919489126872E-3</v>
      </c>
      <c r="AE79" s="2">
        <f>(Table2[[#This Row],[Close Price]]/Table2[[#This Row],[Current Week Low]])-1</f>
        <v>0.12463636363636366</v>
      </c>
      <c r="AF79" s="2">
        <f>(Table2[[#This Row],[Current Week High]]/Table2[[#This Row],[Close Price]])-1</f>
        <v>8.4875919489126872E-3</v>
      </c>
      <c r="AG79" s="2">
        <f>(Table2[[#This Row],[Close Price]]/Table2[[#This Row],[Current Month Low]])-1</f>
        <v>0.19874031007751936</v>
      </c>
      <c r="AH79" s="2">
        <f>(Table2[[#This Row],[Current Month High]]/Table2[[#This Row],[Close Price]])-1</f>
        <v>8.4875919489126872E-3</v>
      </c>
      <c r="AI79">
        <v>5.4078085845929902</v>
      </c>
      <c r="AJ79">
        <v>97.619808306709203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0.18</v>
      </c>
      <c r="AM79" t="s">
        <v>10458</v>
      </c>
      <c r="AN79">
        <v>13.88</v>
      </c>
      <c r="AO79" t="s">
        <v>10458</v>
      </c>
      <c r="AP79">
        <v>0.16137887724379199</v>
      </c>
      <c r="AQ79">
        <f>(Table2[[#This Row],[Sharpe Ratio]]-AVERAGE(Table2[Sharpe Ratio]))/_xlfn.STDEV.P(Table2[Sharpe Ratio])</f>
        <v>1.2020472341247053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4.2644365948756064</v>
      </c>
      <c r="AS79">
        <f>_xlfn.RANK.AVG(Table2[[#This Row],[1Y Return vs Nifty Z-Score]],Table2[1Y Return vs Nifty Z-Score])</f>
        <v>171</v>
      </c>
      <c r="AT79">
        <f>_xlfn.RANK.AVG(Table2[[#This Row],[6M Return vs Nifty Z-Score]],Table2[6M Return vs Nifty Z-Score])</f>
        <v>140</v>
      </c>
      <c r="AU79">
        <f>_xlfn.RANK.AVG(Table2[[#This Row],[Sharpe Ratio Z-Score]],Table2[Sharpe Ratio Z-Score])</f>
        <v>88</v>
      </c>
      <c r="AV79">
        <f>(Table2[[#This Row],[Rank 1Y]]+Table2[[#This Row],[Rank 6M]]+Table2[[#This Row],[Rank Sharpe]])/3</f>
        <v>133</v>
      </c>
    </row>
    <row r="80" spans="1:48" x14ac:dyDescent="0.3">
      <c r="A80" t="s">
        <v>200</v>
      </c>
      <c r="B80" t="s">
        <v>201</v>
      </c>
      <c r="C80" t="s">
        <v>10407</v>
      </c>
      <c r="D80" t="s">
        <v>77</v>
      </c>
      <c r="E80">
        <v>137352.43552853999</v>
      </c>
      <c r="F80">
        <v>2891.1</v>
      </c>
      <c r="G80">
        <v>55.522080521218399</v>
      </c>
      <c r="H80">
        <f>(Table2[[#This Row],[1Y Return vs Nifty]]-AVERAGE(Table2[1Y Return vs Nifty]))/_xlfn.STDEV.P(Table2[1Y Return vs Nifty])</f>
        <v>0.56008134451741864</v>
      </c>
      <c r="I80">
        <v>-1.4205270112999999</v>
      </c>
      <c r="J80">
        <f>(Table2[[#This Row],[1M Return vs Nifty]]-AVERAGE(Table2[1M Return vs Nifty]))/_xlfn.STDEV.P(Table2[1M Return vs Nifty])</f>
        <v>0.15740593523370708</v>
      </c>
      <c r="K80">
        <v>19.659927554960898</v>
      </c>
      <c r="L80">
        <f>(Table2[[#This Row],[6M Return vs Nifty]]-AVERAGE(Table2[6M Return vs Nifty]))/_xlfn.STDEV.P(Table2[6M Return vs Nifty])</f>
        <v>0.26093839608344627</v>
      </c>
      <c r="M80">
        <v>-0.41160154190283599</v>
      </c>
      <c r="N80">
        <f>(Table2[[#This Row],[1W Return vs Nifty]]-AVERAGE(Table2[1W Return vs Nifty]))/_xlfn.STDEV.P(Table2[1W Return vs Nifty])</f>
        <v>0.52638071444184953</v>
      </c>
      <c r="O80">
        <v>2799.08</v>
      </c>
      <c r="P80">
        <v>2681.9194811932898</v>
      </c>
      <c r="Q80">
        <v>2278.9394881888202</v>
      </c>
      <c r="R80">
        <v>74.631954574609594</v>
      </c>
      <c r="S80" s="2">
        <f>(Table2[[#This Row],[Close Price]]-Table2[[#This Row],[20D EMA]])/Table2[[#This Row],[20D EMA]]</f>
        <v>3.2875087528759443E-2</v>
      </c>
      <c r="T80" s="2">
        <f>(Table2[[#This Row],[Close Price]]-Table2[[#This Row],[50D EMA]])/Table2[[#This Row],[50D EMA]]</f>
        <v>7.7996569350261627E-2</v>
      </c>
      <c r="U80" s="2">
        <f>(Table2[[#This Row],[Close Price]]-Table2[[#This Row],[200D EMA]])/Table2[[#This Row],[200D EMA]]</f>
        <v>0.268616395908648</v>
      </c>
      <c r="V80">
        <v>0.74660936851385795</v>
      </c>
      <c r="W80">
        <v>2831.4</v>
      </c>
      <c r="X80">
        <v>2902</v>
      </c>
      <c r="Y80">
        <v>2813.45</v>
      </c>
      <c r="Z80">
        <v>2902</v>
      </c>
      <c r="AA80">
        <v>2716.05</v>
      </c>
      <c r="AB80">
        <v>2902</v>
      </c>
      <c r="AC80" s="2">
        <f>(Table2[[#This Row],[Close Price]]/Table2[[#This Row],[Day Low]])-1</f>
        <v>2.1084975630430103E-2</v>
      </c>
      <c r="AD80" s="2">
        <f>(Table2[[#This Row],[Day High]]/Table2[[#This Row],[Close Price]])-1</f>
        <v>3.7701912766767709E-3</v>
      </c>
      <c r="AE80" s="2">
        <f>(Table2[[#This Row],[Close Price]]/Table2[[#This Row],[Current Week Low]])-1</f>
        <v>2.7599566368693207E-2</v>
      </c>
      <c r="AF80" s="2">
        <f>(Table2[[#This Row],[Current Week High]]/Table2[[#This Row],[Close Price]])-1</f>
        <v>3.7701912766767709E-3</v>
      </c>
      <c r="AG80" s="2">
        <f>(Table2[[#This Row],[Close Price]]/Table2[[#This Row],[Current Month Low]])-1</f>
        <v>6.4450212624951542E-2</v>
      </c>
      <c r="AH80" s="2">
        <f>(Table2[[#This Row],[Current Month High]]/Table2[[#This Row],[Close Price]])-1</f>
        <v>3.7701912766767709E-3</v>
      </c>
      <c r="AI80">
        <v>0.37701912766767698</v>
      </c>
      <c r="AJ80">
        <v>94.105206619893195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0.11</v>
      </c>
      <c r="AM80" t="s">
        <v>10458</v>
      </c>
      <c r="AN80">
        <v>4.9400000000000004</v>
      </c>
      <c r="AO80" t="s">
        <v>10458</v>
      </c>
      <c r="AP80">
        <v>0.26253345988773802</v>
      </c>
      <c r="AQ80">
        <f>(Table2[[#This Row],[Sharpe Ratio]]-AVERAGE(Table2[Sharpe Ratio]))/_xlfn.STDEV.P(Table2[Sharpe Ratio])</f>
        <v>2.3752612135919082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3.8800676038683299</v>
      </c>
      <c r="AS80">
        <f>_xlfn.RANK.AVG(Table2[[#This Row],[1Y Return vs Nifty Z-Score]],Table2[1Y Return vs Nifty Z-Score])</f>
        <v>164</v>
      </c>
      <c r="AT80">
        <f>_xlfn.RANK.AVG(Table2[[#This Row],[6M Return vs Nifty Z-Score]],Table2[6M Return vs Nifty Z-Score])</f>
        <v>232</v>
      </c>
      <c r="AU80">
        <f>_xlfn.RANK.AVG(Table2[[#This Row],[Sharpe Ratio Z-Score]],Table2[Sharpe Ratio Z-Score])</f>
        <v>6</v>
      </c>
      <c r="AV80">
        <f>(Table2[[#This Row],[Rank 1Y]]+Table2[[#This Row],[Rank 6M]]+Table2[[#This Row],[Rank Sharpe]])/3</f>
        <v>134</v>
      </c>
    </row>
    <row r="81" spans="1:48" x14ac:dyDescent="0.3">
      <c r="A81" t="s">
        <v>312</v>
      </c>
      <c r="B81" t="s">
        <v>313</v>
      </c>
      <c r="C81" t="s">
        <v>10406</v>
      </c>
      <c r="D81" t="s">
        <v>83</v>
      </c>
      <c r="E81">
        <v>90807.735168960004</v>
      </c>
      <c r="F81">
        <v>1889.4</v>
      </c>
      <c r="G81">
        <v>128.265779820566</v>
      </c>
      <c r="H81">
        <f>(Table2[[#This Row],[1Y Return vs Nifty]]-AVERAGE(Table2[1Y Return vs Nifty]))/_xlfn.STDEV.P(Table2[1Y Return vs Nifty])</f>
        <v>1.7673895300088329</v>
      </c>
      <c r="I81">
        <v>7.5626140353297799</v>
      </c>
      <c r="J81">
        <f>(Table2[[#This Row],[1M Return vs Nifty]]-AVERAGE(Table2[1M Return vs Nifty]))/_xlfn.STDEV.P(Table2[1M Return vs Nifty])</f>
        <v>1.009358534325359</v>
      </c>
      <c r="K81">
        <v>15.338456988006399</v>
      </c>
      <c r="L81">
        <f>(Table2[[#This Row],[6M Return vs Nifty]]-AVERAGE(Table2[6M Return vs Nifty]))/_xlfn.STDEV.P(Table2[6M Return vs Nifty])</f>
        <v>0.13197770849041604</v>
      </c>
      <c r="M81">
        <v>-3.7413143019544299</v>
      </c>
      <c r="N81">
        <f>(Table2[[#This Row],[1W Return vs Nifty]]-AVERAGE(Table2[1W Return vs Nifty]))/_xlfn.STDEV.P(Table2[1W Return vs Nifty])</f>
        <v>-0.13905603997735058</v>
      </c>
      <c r="O81">
        <v>1804.92</v>
      </c>
      <c r="P81">
        <v>1721.4259768627201</v>
      </c>
      <c r="Q81">
        <v>1409.37718298134</v>
      </c>
      <c r="R81">
        <v>61.085889369107598</v>
      </c>
      <c r="S81" s="2">
        <f>(Table2[[#This Row],[Close Price]]-Table2[[#This Row],[20D EMA]])/Table2[[#This Row],[20D EMA]]</f>
        <v>4.6805398577222268E-2</v>
      </c>
      <c r="T81" s="2">
        <f>(Table2[[#This Row],[Close Price]]-Table2[[#This Row],[50D EMA]])/Table2[[#This Row],[50D EMA]]</f>
        <v>9.757841777397297E-2</v>
      </c>
      <c r="U81" s="2">
        <f>(Table2[[#This Row],[Close Price]]-Table2[[#This Row],[200D EMA]])/Table2[[#This Row],[200D EMA]]</f>
        <v>0.34059215858968223</v>
      </c>
      <c r="V81">
        <v>1.4965007182810699</v>
      </c>
      <c r="W81">
        <v>1852.65</v>
      </c>
      <c r="X81">
        <v>1917</v>
      </c>
      <c r="Y81">
        <v>1850</v>
      </c>
      <c r="Z81">
        <v>1930</v>
      </c>
      <c r="AA81">
        <v>1659.8</v>
      </c>
      <c r="AB81">
        <v>1969.9</v>
      </c>
      <c r="AC81" s="2">
        <f>(Table2[[#This Row],[Close Price]]/Table2[[#This Row],[Day Low]])-1</f>
        <v>1.9836450489838953E-2</v>
      </c>
      <c r="AD81" s="2">
        <f>(Table2[[#This Row],[Day High]]/Table2[[#This Row],[Close Price]])-1</f>
        <v>1.4607812003810672E-2</v>
      </c>
      <c r="AE81" s="2">
        <f>(Table2[[#This Row],[Close Price]]/Table2[[#This Row],[Current Week Low]])-1</f>
        <v>2.1297297297297346E-2</v>
      </c>
      <c r="AF81" s="2">
        <f>(Table2[[#This Row],[Current Week High]]/Table2[[#This Row],[Close Price]])-1</f>
        <v>2.1488303165025924E-2</v>
      </c>
      <c r="AG81" s="2">
        <f>(Table2[[#This Row],[Close Price]]/Table2[[#This Row],[Current Month Low]])-1</f>
        <v>0.1383299192673817</v>
      </c>
      <c r="AH81" s="2">
        <f>(Table2[[#This Row],[Current Month High]]/Table2[[#This Row],[Close Price]])-1</f>
        <v>4.2606118344447941E-2</v>
      </c>
      <c r="AI81">
        <v>4.2606118344447896</v>
      </c>
      <c r="AJ81">
        <v>173.05441144591299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0.2</v>
      </c>
      <c r="AM81" t="s">
        <v>10458</v>
      </c>
      <c r="AN81">
        <v>11.91</v>
      </c>
      <c r="AO81" t="s">
        <v>10458</v>
      </c>
      <c r="AP81">
        <v>0.155905304214941</v>
      </c>
      <c r="AQ81">
        <f>(Table2[[#This Row],[Sharpe Ratio]]-AVERAGE(Table2[Sharpe Ratio]))/_xlfn.STDEV.P(Table2[Sharpe Ratio])</f>
        <v>1.1385634825512718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3.9082332153985293</v>
      </c>
      <c r="AS81">
        <f>_xlfn.RANK.AVG(Table2[[#This Row],[1Y Return vs Nifty Z-Score]],Table2[1Y Return vs Nifty Z-Score])</f>
        <v>48</v>
      </c>
      <c r="AT81">
        <f>_xlfn.RANK.AVG(Table2[[#This Row],[6M Return vs Nifty Z-Score]],Table2[6M Return vs Nifty Z-Score])</f>
        <v>262</v>
      </c>
      <c r="AU81">
        <f>_xlfn.RANK.AVG(Table2[[#This Row],[Sharpe Ratio Z-Score]],Table2[Sharpe Ratio Z-Score])</f>
        <v>94</v>
      </c>
      <c r="AV81">
        <f>(Table2[[#This Row],[Rank 1Y]]+Table2[[#This Row],[Rank 6M]]+Table2[[#This Row],[Rank Sharpe]])/3</f>
        <v>134.66666666666666</v>
      </c>
    </row>
    <row r="82" spans="1:48" x14ac:dyDescent="0.3">
      <c r="A82" t="s">
        <v>863</v>
      </c>
      <c r="B82" t="s">
        <v>864</v>
      </c>
      <c r="C82" t="s">
        <v>10405</v>
      </c>
      <c r="D82" t="s">
        <v>54</v>
      </c>
      <c r="E82">
        <v>18709.931330234998</v>
      </c>
      <c r="F82">
        <v>1181.55</v>
      </c>
      <c r="G82">
        <v>145.05673015694401</v>
      </c>
      <c r="H82">
        <f>(Table2[[#This Row],[1Y Return vs Nifty]]-AVERAGE(Table2[1Y Return vs Nifty]))/_xlfn.STDEV.P(Table2[1Y Return vs Nifty])</f>
        <v>2.0460645489938902</v>
      </c>
      <c r="I82">
        <v>28.001909055589699</v>
      </c>
      <c r="J82">
        <f>(Table2[[#This Row],[1M Return vs Nifty]]-AVERAGE(Table2[1M Return vs Nifty]))/_xlfn.STDEV.P(Table2[1M Return vs Nifty])</f>
        <v>2.947801939112427</v>
      </c>
      <c r="K82">
        <v>89.247832046847705</v>
      </c>
      <c r="L82">
        <f>(Table2[[#This Row],[6M Return vs Nifty]]-AVERAGE(Table2[6M Return vs Nifty]))/_xlfn.STDEV.P(Table2[6M Return vs Nifty])</f>
        <v>2.337570383364624</v>
      </c>
      <c r="M82">
        <v>-1.89910209418514</v>
      </c>
      <c r="N82">
        <f>(Table2[[#This Row],[1W Return vs Nifty]]-AVERAGE(Table2[1W Return vs Nifty]))/_xlfn.STDEV.P(Table2[1W Return vs Nifty])</f>
        <v>0.2291065616731385</v>
      </c>
      <c r="O82">
        <v>1105.6099999999999</v>
      </c>
      <c r="P82">
        <v>975.80328102922704</v>
      </c>
      <c r="Q82">
        <v>739.97633328532902</v>
      </c>
      <c r="R82">
        <v>60.603954693143102</v>
      </c>
      <c r="S82" s="2">
        <f>(Table2[[#This Row],[Close Price]]-Table2[[#This Row],[20D EMA]])/Table2[[#This Row],[20D EMA]]</f>
        <v>6.8686064706361252E-2</v>
      </c>
      <c r="T82" s="2">
        <f>(Table2[[#This Row],[Close Price]]-Table2[[#This Row],[50D EMA]])/Table2[[#This Row],[50D EMA]]</f>
        <v>0.2108485623800751</v>
      </c>
      <c r="U82" s="2">
        <f>(Table2[[#This Row],[Close Price]]-Table2[[#This Row],[200D EMA]])/Table2[[#This Row],[200D EMA]]</f>
        <v>0.59674025621087479</v>
      </c>
      <c r="V82">
        <v>1.6066305440857001</v>
      </c>
      <c r="W82">
        <v>1173</v>
      </c>
      <c r="X82">
        <v>1246.25</v>
      </c>
      <c r="Y82">
        <v>1173</v>
      </c>
      <c r="Z82">
        <v>1246.25</v>
      </c>
      <c r="AA82">
        <v>904.05</v>
      </c>
      <c r="AB82">
        <v>1247.1500000000001</v>
      </c>
      <c r="AC82" s="2">
        <f>(Table2[[#This Row],[Close Price]]/Table2[[#This Row],[Day Low]])-1</f>
        <v>7.2890025575447215E-3</v>
      </c>
      <c r="AD82" s="2">
        <f>(Table2[[#This Row],[Day High]]/Table2[[#This Row],[Close Price]])-1</f>
        <v>5.4758579831577281E-2</v>
      </c>
      <c r="AE82" s="2">
        <f>(Table2[[#This Row],[Close Price]]/Table2[[#This Row],[Current Week Low]])-1</f>
        <v>7.2890025575447215E-3</v>
      </c>
      <c r="AF82" s="2">
        <f>(Table2[[#This Row],[Current Week High]]/Table2[[#This Row],[Close Price]])-1</f>
        <v>5.4758579831577281E-2</v>
      </c>
      <c r="AG82" s="2">
        <f>(Table2[[#This Row],[Close Price]]/Table2[[#This Row],[Current Month Low]])-1</f>
        <v>0.30695204911232787</v>
      </c>
      <c r="AH82" s="2">
        <f>(Table2[[#This Row],[Current Month High]]/Table2[[#This Row],[Close Price]])-1</f>
        <v>5.5520291142990175E-2</v>
      </c>
      <c r="AI82">
        <v>5.5520291142990104</v>
      </c>
      <c r="AJ82">
        <v>270.68235294117602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0.43</v>
      </c>
      <c r="AM82" t="s">
        <v>10458</v>
      </c>
      <c r="AN82">
        <v>16.04</v>
      </c>
      <c r="AO82" t="s">
        <v>10458</v>
      </c>
      <c r="AP82">
        <v>5.7162342864910003E-2</v>
      </c>
      <c r="AQ82">
        <f>(Table2[[#This Row],[Sharpe Ratio]]-AVERAGE(Table2[Sharpe Ratio]))/_xlfn.STDEV.P(Table2[Sharpe Ratio])</f>
        <v>-6.6799617088320858E-3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7.5538634714352479</v>
      </c>
      <c r="AS82">
        <f>_xlfn.RANK.AVG(Table2[[#This Row],[1Y Return vs Nifty Z-Score]],Table2[1Y Return vs Nifty Z-Score])</f>
        <v>36</v>
      </c>
      <c r="AT82">
        <f>_xlfn.RANK.AVG(Table2[[#This Row],[6M Return vs Nifty Z-Score]],Table2[6M Return vs Nifty Z-Score])</f>
        <v>21</v>
      </c>
      <c r="AU82">
        <f>_xlfn.RANK.AVG(Table2[[#This Row],[Sharpe Ratio Z-Score]],Table2[Sharpe Ratio Z-Score])</f>
        <v>347</v>
      </c>
      <c r="AV82">
        <f>(Table2[[#This Row],[Rank 1Y]]+Table2[[#This Row],[Rank 6M]]+Table2[[#This Row],[Rank Sharpe]])/3</f>
        <v>134.66666666666666</v>
      </c>
    </row>
    <row r="83" spans="1:48" x14ac:dyDescent="0.3">
      <c r="A83" t="s">
        <v>681</v>
      </c>
      <c r="B83" t="s">
        <v>682</v>
      </c>
      <c r="C83" t="s">
        <v>10406</v>
      </c>
      <c r="D83" t="s">
        <v>57</v>
      </c>
      <c r="E83">
        <v>27052.2413354399</v>
      </c>
      <c r="F83">
        <v>204.08</v>
      </c>
      <c r="G83">
        <v>90.089207551464</v>
      </c>
      <c r="H83">
        <f>(Table2[[#This Row],[1Y Return vs Nifty]]-AVERAGE(Table2[1Y Return vs Nifty]))/_xlfn.STDEV.P(Table2[1Y Return vs Nifty])</f>
        <v>1.1337829271218562</v>
      </c>
      <c r="I83">
        <v>2.0596210086300699</v>
      </c>
      <c r="J83">
        <f>(Table2[[#This Row],[1M Return vs Nifty]]-AVERAGE(Table2[1M Return vs Nifty]))/_xlfn.STDEV.P(Table2[1M Return vs Nifty])</f>
        <v>0.48745988133259899</v>
      </c>
      <c r="K83">
        <v>52.790822022019597</v>
      </c>
      <c r="L83">
        <f>(Table2[[#This Row],[6M Return vs Nifty]]-AVERAGE(Table2[6M Return vs Nifty]))/_xlfn.STDEV.P(Table2[6M Return vs Nifty])</f>
        <v>1.2496256646525477</v>
      </c>
      <c r="M83">
        <v>3.42663964519961</v>
      </c>
      <c r="N83">
        <f>(Table2[[#This Row],[1W Return vs Nifty]]-AVERAGE(Table2[1W Return vs Nifty]))/_xlfn.STDEV.P(Table2[1W Return vs Nifty])</f>
        <v>1.293445906630972</v>
      </c>
      <c r="O83">
        <v>194.74</v>
      </c>
      <c r="P83">
        <v>185.80409521956</v>
      </c>
      <c r="Q83">
        <v>152.526790382332</v>
      </c>
      <c r="R83">
        <v>65.188330284779497</v>
      </c>
      <c r="S83" s="2">
        <f>(Table2[[#This Row],[Close Price]]-Table2[[#This Row],[20D EMA]])/Table2[[#This Row],[20D EMA]]</f>
        <v>4.7961384409982558E-2</v>
      </c>
      <c r="T83" s="2">
        <f>(Table2[[#This Row],[Close Price]]-Table2[[#This Row],[50D EMA]])/Table2[[#This Row],[50D EMA]]</f>
        <v>9.8361151614251782E-2</v>
      </c>
      <c r="U83" s="2">
        <f>(Table2[[#This Row],[Close Price]]-Table2[[#This Row],[200D EMA]])/Table2[[#This Row],[200D EMA]]</f>
        <v>0.33799445650460436</v>
      </c>
      <c r="V83">
        <v>0.61849063687138095</v>
      </c>
      <c r="W83">
        <v>201.2</v>
      </c>
      <c r="X83">
        <v>212.49</v>
      </c>
      <c r="Y83">
        <v>186.37</v>
      </c>
      <c r="Z83">
        <v>212.49</v>
      </c>
      <c r="AA83">
        <v>182.1</v>
      </c>
      <c r="AB83">
        <v>212.49</v>
      </c>
      <c r="AC83" s="2">
        <f>(Table2[[#This Row],[Close Price]]/Table2[[#This Row],[Day Low]])-1</f>
        <v>1.4314115308151187E-2</v>
      </c>
      <c r="AD83" s="2">
        <f>(Table2[[#This Row],[Day High]]/Table2[[#This Row],[Close Price]])-1</f>
        <v>4.1209329674637418E-2</v>
      </c>
      <c r="AE83" s="2">
        <f>(Table2[[#This Row],[Close Price]]/Table2[[#This Row],[Current Week Low]])-1</f>
        <v>9.502602350163647E-2</v>
      </c>
      <c r="AF83" s="2">
        <f>(Table2[[#This Row],[Current Week High]]/Table2[[#This Row],[Close Price]])-1</f>
        <v>4.1209329674637418E-2</v>
      </c>
      <c r="AG83" s="2">
        <f>(Table2[[#This Row],[Close Price]]/Table2[[#This Row],[Current Month Low]])-1</f>
        <v>0.12070291048874249</v>
      </c>
      <c r="AH83" s="2">
        <f>(Table2[[#This Row],[Current Month High]]/Table2[[#This Row],[Close Price]])-1</f>
        <v>4.1209329674637418E-2</v>
      </c>
      <c r="AI83">
        <v>4.12093296746374</v>
      </c>
      <c r="AJ83">
        <v>147.97083839611099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0.08</v>
      </c>
      <c r="AM83" t="s">
        <v>10458</v>
      </c>
      <c r="AN83">
        <v>2.63</v>
      </c>
      <c r="AO83" t="s">
        <v>10458</v>
      </c>
      <c r="AP83">
        <v>9.0211530322914998E-2</v>
      </c>
      <c r="AQ83">
        <f>(Table2[[#This Row],[Sharpe Ratio]]-AVERAGE(Table2[Sharpe Ratio]))/_xlfn.STDEV.P(Table2[Sharpe Ratio])</f>
        <v>0.3766320714418892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4.5409464511798641</v>
      </c>
      <c r="AS83">
        <f>_xlfn.RANK.AVG(Table2[[#This Row],[1Y Return vs Nifty Z-Score]],Table2[1Y Return vs Nifty Z-Score])</f>
        <v>87</v>
      </c>
      <c r="AT83">
        <f>_xlfn.RANK.AVG(Table2[[#This Row],[6M Return vs Nifty Z-Score]],Table2[6M Return vs Nifty Z-Score])</f>
        <v>74</v>
      </c>
      <c r="AU83">
        <f>_xlfn.RANK.AVG(Table2[[#This Row],[Sharpe Ratio Z-Score]],Table2[Sharpe Ratio Z-Score])</f>
        <v>245</v>
      </c>
      <c r="AV83">
        <f>(Table2[[#This Row],[Rank 1Y]]+Table2[[#This Row],[Rank 6M]]+Table2[[#This Row],[Rank Sharpe]])/3</f>
        <v>135.33333333333334</v>
      </c>
    </row>
    <row r="84" spans="1:48" x14ac:dyDescent="0.3">
      <c r="A84" t="s">
        <v>1491</v>
      </c>
      <c r="B84" t="s">
        <v>1492</v>
      </c>
      <c r="C84" t="s">
        <v>5557</v>
      </c>
      <c r="D84" t="s">
        <v>409</v>
      </c>
      <c r="E84">
        <v>7092.7620899530002</v>
      </c>
      <c r="F84">
        <v>228.31</v>
      </c>
      <c r="G84">
        <v>122.78118594866601</v>
      </c>
      <c r="H84">
        <f>(Table2[[#This Row],[1Y Return vs Nifty]]-AVERAGE(Table2[1Y Return vs Nifty]))/_xlfn.STDEV.P(Table2[1Y Return vs Nifty])</f>
        <v>1.6763631574237328</v>
      </c>
      <c r="I84">
        <v>0.74315748400823001</v>
      </c>
      <c r="J84">
        <f>(Table2[[#This Row],[1M Return vs Nifty]]-AVERAGE(Table2[1M Return vs Nifty]))/_xlfn.STDEV.P(Table2[1M Return vs Nifty])</f>
        <v>0.36260772599081992</v>
      </c>
      <c r="K84">
        <v>17.4514779815735</v>
      </c>
      <c r="L84">
        <f>(Table2[[#This Row],[6M Return vs Nifty]]-AVERAGE(Table2[6M Return vs Nifty]))/_xlfn.STDEV.P(Table2[6M Return vs Nifty])</f>
        <v>0.19503416948141608</v>
      </c>
      <c r="M84">
        <v>-1.56913356926518</v>
      </c>
      <c r="N84">
        <f>(Table2[[#This Row],[1W Return vs Nifty]]-AVERAGE(Table2[1W Return vs Nifty]))/_xlfn.STDEV.P(Table2[1W Return vs Nifty])</f>
        <v>0.29505014302873472</v>
      </c>
      <c r="O84">
        <v>218.56</v>
      </c>
      <c r="P84">
        <v>212.752368547581</v>
      </c>
      <c r="Q84">
        <v>181.68355840813899</v>
      </c>
      <c r="R84">
        <v>74.380564545880702</v>
      </c>
      <c r="S84" s="2">
        <f>(Table2[[#This Row],[Close Price]]-Table2[[#This Row],[20D EMA]])/Table2[[#This Row],[20D EMA]]</f>
        <v>4.4610175695461197E-2</v>
      </c>
      <c r="T84" s="2">
        <f>(Table2[[#This Row],[Close Price]]-Table2[[#This Row],[50D EMA]])/Table2[[#This Row],[50D EMA]]</f>
        <v>7.3125538195545944E-2</v>
      </c>
      <c r="U84" s="2">
        <f>(Table2[[#This Row],[Close Price]]-Table2[[#This Row],[200D EMA]])/Table2[[#This Row],[200D EMA]]</f>
        <v>0.2566354490213037</v>
      </c>
      <c r="V84">
        <v>0.747664413523212</v>
      </c>
      <c r="W84">
        <v>222.16</v>
      </c>
      <c r="X84">
        <v>229</v>
      </c>
      <c r="Y84">
        <v>220.11</v>
      </c>
      <c r="Z84">
        <v>229</v>
      </c>
      <c r="AA84">
        <v>205.08</v>
      </c>
      <c r="AB84">
        <v>229</v>
      </c>
      <c r="AC84" s="2">
        <f>(Table2[[#This Row],[Close Price]]/Table2[[#This Row],[Day Low]])-1</f>
        <v>2.7682751170327702E-2</v>
      </c>
      <c r="AD84" s="2">
        <f>(Table2[[#This Row],[Day High]]/Table2[[#This Row],[Close Price]])-1</f>
        <v>3.0222066488545529E-3</v>
      </c>
      <c r="AE84" s="2">
        <f>(Table2[[#This Row],[Close Price]]/Table2[[#This Row],[Current Week Low]])-1</f>
        <v>3.7254100222615882E-2</v>
      </c>
      <c r="AF84" s="2">
        <f>(Table2[[#This Row],[Current Week High]]/Table2[[#This Row],[Close Price]])-1</f>
        <v>3.0222066488545529E-3</v>
      </c>
      <c r="AG84" s="2">
        <f>(Table2[[#This Row],[Close Price]]/Table2[[#This Row],[Current Month Low]])-1</f>
        <v>0.11327286912424417</v>
      </c>
      <c r="AH84" s="2">
        <f>(Table2[[#This Row],[Current Month High]]/Table2[[#This Row],[Close Price]])-1</f>
        <v>3.0222066488545529E-3</v>
      </c>
      <c r="AI84">
        <v>0.30222066488545501</v>
      </c>
      <c r="AJ84">
        <v>220.210378681626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0.03</v>
      </c>
      <c r="AM84" t="s">
        <v>10458</v>
      </c>
      <c r="AN84">
        <v>5.22</v>
      </c>
      <c r="AO84" t="s">
        <v>10458</v>
      </c>
      <c r="AP84">
        <v>0.13949149549939599</v>
      </c>
      <c r="AQ84">
        <f>(Table2[[#This Row],[Sharpe Ratio]]-AVERAGE(Table2[Sharpe Ratio]))/_xlfn.STDEV.P(Table2[Sharpe Ratio])</f>
        <v>0.94819237589404393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3.4772475718187477</v>
      </c>
      <c r="AS84">
        <f>_xlfn.RANK.AVG(Table2[[#This Row],[1Y Return vs Nifty Z-Score]],Table2[1Y Return vs Nifty Z-Score])</f>
        <v>55</v>
      </c>
      <c r="AT84">
        <f>_xlfn.RANK.AVG(Table2[[#This Row],[6M Return vs Nifty Z-Score]],Table2[6M Return vs Nifty Z-Score])</f>
        <v>243</v>
      </c>
      <c r="AU84">
        <f>_xlfn.RANK.AVG(Table2[[#This Row],[Sharpe Ratio Z-Score]],Table2[Sharpe Ratio Z-Score])</f>
        <v>119</v>
      </c>
      <c r="AV84">
        <f>(Table2[[#This Row],[Rank 1Y]]+Table2[[#This Row],[Rank 6M]]+Table2[[#This Row],[Rank Sharpe]])/3</f>
        <v>139</v>
      </c>
    </row>
    <row r="85" spans="1:48" x14ac:dyDescent="0.3">
      <c r="A85" t="s">
        <v>205</v>
      </c>
      <c r="B85" t="s">
        <v>206</v>
      </c>
      <c r="C85" t="s">
        <v>10401</v>
      </c>
      <c r="D85" t="s">
        <v>51</v>
      </c>
      <c r="E85">
        <v>136425.82449607999</v>
      </c>
      <c r="F85">
        <v>3628.45</v>
      </c>
      <c r="G85">
        <v>59.216291005689001</v>
      </c>
      <c r="H85">
        <f>(Table2[[#This Row],[1Y Return vs Nifty]]-AVERAGE(Table2[1Y Return vs Nifty]))/_xlfn.STDEV.P(Table2[1Y Return vs Nifty])</f>
        <v>0.62139319145107552</v>
      </c>
      <c r="I85">
        <v>7.4111352964686903</v>
      </c>
      <c r="J85">
        <f>(Table2[[#This Row],[1M Return vs Nifty]]-AVERAGE(Table2[1M Return vs Nifty]))/_xlfn.STDEV.P(Table2[1M Return vs Nifty])</f>
        <v>0.99499243402592663</v>
      </c>
      <c r="K85">
        <v>33.796194885973598</v>
      </c>
      <c r="L85">
        <f>(Table2[[#This Row],[6M Return vs Nifty]]-AVERAGE(Table2[6M Return vs Nifty]))/_xlfn.STDEV.P(Table2[6M Return vs Nifty])</f>
        <v>0.68279080182389296</v>
      </c>
      <c r="M85">
        <v>-4.3333331843195202</v>
      </c>
      <c r="N85">
        <f>(Table2[[#This Row],[1W Return vs Nifty]]-AVERAGE(Table2[1W Return vs Nifty]))/_xlfn.STDEV.P(Table2[1W Return vs Nifty])</f>
        <v>-0.25736988625332896</v>
      </c>
      <c r="O85">
        <v>3404.89</v>
      </c>
      <c r="P85">
        <v>3189.2436822244599</v>
      </c>
      <c r="Q85">
        <v>2657.0695267984902</v>
      </c>
      <c r="R85">
        <v>75.676652397551806</v>
      </c>
      <c r="S85" s="2">
        <f>(Table2[[#This Row],[Close Price]]-Table2[[#This Row],[20D EMA]])/Table2[[#This Row],[20D EMA]]</f>
        <v>6.5658508791767115E-2</v>
      </c>
      <c r="T85" s="2">
        <f>(Table2[[#This Row],[Close Price]]-Table2[[#This Row],[50D EMA]])/Table2[[#This Row],[50D EMA]]</f>
        <v>0.1377148821281661</v>
      </c>
      <c r="U85" s="2">
        <f>(Table2[[#This Row],[Close Price]]-Table2[[#This Row],[200D EMA]])/Table2[[#This Row],[200D EMA]]</f>
        <v>0.36558338553222897</v>
      </c>
      <c r="V85">
        <v>0.90631518415588697</v>
      </c>
      <c r="W85">
        <v>3529.55</v>
      </c>
      <c r="X85">
        <v>3637</v>
      </c>
      <c r="Y85">
        <v>3458</v>
      </c>
      <c r="Z85">
        <v>3637</v>
      </c>
      <c r="AA85">
        <v>3190.05</v>
      </c>
      <c r="AB85">
        <v>3637</v>
      </c>
      <c r="AC85" s="2">
        <f>(Table2[[#This Row],[Close Price]]/Table2[[#This Row],[Day Low]])-1</f>
        <v>2.8020569194373124E-2</v>
      </c>
      <c r="AD85" s="2">
        <f>(Table2[[#This Row],[Day High]]/Table2[[#This Row],[Close Price]])-1</f>
        <v>2.3563780677700041E-3</v>
      </c>
      <c r="AE85" s="2">
        <f>(Table2[[#This Row],[Close Price]]/Table2[[#This Row],[Current Week Low]])-1</f>
        <v>4.929149797570842E-2</v>
      </c>
      <c r="AF85" s="2">
        <f>(Table2[[#This Row],[Current Week High]]/Table2[[#This Row],[Close Price]])-1</f>
        <v>2.3563780677700041E-3</v>
      </c>
      <c r="AG85" s="2">
        <f>(Table2[[#This Row],[Close Price]]/Table2[[#This Row],[Current Month Low]])-1</f>
        <v>0.13742731305151934</v>
      </c>
      <c r="AH85" s="2">
        <f>(Table2[[#This Row],[Current Month High]]/Table2[[#This Row],[Close Price]])-1</f>
        <v>2.3563780677700041E-3</v>
      </c>
      <c r="AI85">
        <v>0.235637806777</v>
      </c>
      <c r="AJ85">
        <v>106.06241303915699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0.22</v>
      </c>
      <c r="AM85" t="s">
        <v>10458</v>
      </c>
      <c r="AN85">
        <v>11.3</v>
      </c>
      <c r="AO85" t="s">
        <v>10458</v>
      </c>
      <c r="AP85">
        <v>0.13044454491315899</v>
      </c>
      <c r="AQ85">
        <f>(Table2[[#This Row],[Sharpe Ratio]]-AVERAGE(Table2[Sharpe Ratio]))/_xlfn.STDEV.P(Table2[Sharpe Ratio])</f>
        <v>0.84326377432309485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2.8850703153706605</v>
      </c>
      <c r="AS85">
        <f>_xlfn.RANK.AVG(Table2[[#This Row],[1Y Return vs Nifty Z-Score]],Table2[1Y Return vs Nifty Z-Score])</f>
        <v>148</v>
      </c>
      <c r="AT85">
        <f>_xlfn.RANK.AVG(Table2[[#This Row],[6M Return vs Nifty Z-Score]],Table2[6M Return vs Nifty Z-Score])</f>
        <v>137</v>
      </c>
      <c r="AU85">
        <f>_xlfn.RANK.AVG(Table2[[#This Row],[Sharpe Ratio Z-Score]],Table2[Sharpe Ratio Z-Score])</f>
        <v>141</v>
      </c>
      <c r="AV85">
        <f>(Table2[[#This Row],[Rank 1Y]]+Table2[[#This Row],[Rank 6M]]+Table2[[#This Row],[Rank Sharpe]])/3</f>
        <v>142</v>
      </c>
    </row>
    <row r="86" spans="1:48" x14ac:dyDescent="0.3">
      <c r="A86" t="s">
        <v>861</v>
      </c>
      <c r="B86" t="s">
        <v>862</v>
      </c>
      <c r="C86" t="s">
        <v>10403</v>
      </c>
      <c r="D86" t="s">
        <v>228</v>
      </c>
      <c r="E86">
        <v>18800.3873145</v>
      </c>
      <c r="F86">
        <v>2694.55</v>
      </c>
      <c r="G86">
        <v>90.7357732419771</v>
      </c>
      <c r="H86">
        <f>(Table2[[#This Row],[1Y Return vs Nifty]]-AVERAGE(Table2[1Y Return vs Nifty]))/_xlfn.STDEV.P(Table2[1Y Return vs Nifty])</f>
        <v>1.1445138090832219</v>
      </c>
      <c r="I86">
        <v>2.0379149201186499</v>
      </c>
      <c r="J86">
        <f>(Table2[[#This Row],[1M Return vs Nifty]]-AVERAGE(Table2[1M Return vs Nifty]))/_xlfn.STDEV.P(Table2[1M Return vs Nifty])</f>
        <v>0.48540129643145735</v>
      </c>
      <c r="K86">
        <v>52.161652233395102</v>
      </c>
      <c r="L86">
        <f>(Table2[[#This Row],[6M Return vs Nifty]]-AVERAGE(Table2[6M Return vs Nifty]))/_xlfn.STDEV.P(Table2[6M Return vs Nifty])</f>
        <v>1.2308500725718738</v>
      </c>
      <c r="M86">
        <v>-2.8753473680796802</v>
      </c>
      <c r="N86">
        <f>(Table2[[#This Row],[1W Return vs Nifty]]-AVERAGE(Table2[1W Return vs Nifty]))/_xlfn.STDEV.P(Table2[1W Return vs Nifty])</f>
        <v>3.4005802721366357E-2</v>
      </c>
      <c r="O86">
        <v>2629.83</v>
      </c>
      <c r="P86">
        <v>2456.8659735802898</v>
      </c>
      <c r="Q86">
        <v>1930.3675567923101</v>
      </c>
      <c r="R86">
        <v>56.499682548027799</v>
      </c>
      <c r="S86" s="2">
        <f>(Table2[[#This Row],[Close Price]]-Table2[[#This Row],[20D EMA]])/Table2[[#This Row],[20D EMA]]</f>
        <v>2.4609955776609231E-2</v>
      </c>
      <c r="T86" s="2">
        <f>(Table2[[#This Row],[Close Price]]-Table2[[#This Row],[50D EMA]])/Table2[[#This Row],[50D EMA]]</f>
        <v>9.674277269318976E-2</v>
      </c>
      <c r="U86" s="2">
        <f>(Table2[[#This Row],[Close Price]]-Table2[[#This Row],[200D EMA]])/Table2[[#This Row],[200D EMA]]</f>
        <v>0.3958740606258071</v>
      </c>
      <c r="V86">
        <v>0.44143743606240898</v>
      </c>
      <c r="W86">
        <v>2680</v>
      </c>
      <c r="X86">
        <v>2730.95</v>
      </c>
      <c r="Y86">
        <v>2591.5500000000002</v>
      </c>
      <c r="Z86">
        <v>2758.55</v>
      </c>
      <c r="AA86">
        <v>2444.0500000000002</v>
      </c>
      <c r="AB86">
        <v>2857.95</v>
      </c>
      <c r="AC86" s="2">
        <f>(Table2[[#This Row],[Close Price]]/Table2[[#This Row],[Day Low]])-1</f>
        <v>5.4291044776120234E-3</v>
      </c>
      <c r="AD86" s="2">
        <f>(Table2[[#This Row],[Day High]]/Table2[[#This Row],[Close Price]])-1</f>
        <v>1.3508749141786014E-2</v>
      </c>
      <c r="AE86" s="2">
        <f>(Table2[[#This Row],[Close Price]]/Table2[[#This Row],[Current Week Low]])-1</f>
        <v>3.9744554417240563E-2</v>
      </c>
      <c r="AF86" s="2">
        <f>(Table2[[#This Row],[Current Week High]]/Table2[[#This Row],[Close Price]])-1</f>
        <v>2.3751646842701035E-2</v>
      </c>
      <c r="AG86" s="2">
        <f>(Table2[[#This Row],[Close Price]]/Table2[[#This Row],[Current Month Low]])-1</f>
        <v>0.10249381150140136</v>
      </c>
      <c r="AH86" s="2">
        <f>(Table2[[#This Row],[Current Month High]]/Table2[[#This Row],[Close Price]])-1</f>
        <v>6.0640923345270936E-2</v>
      </c>
      <c r="AI86">
        <v>6.0640923345270901</v>
      </c>
      <c r="AJ86">
        <v>130.96472806754301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0.01</v>
      </c>
      <c r="AM86" t="s">
        <v>10458</v>
      </c>
      <c r="AN86">
        <v>-0.84</v>
      </c>
      <c r="AO86" t="s">
        <v>10459</v>
      </c>
      <c r="AP86">
        <v>8.3303686707164995E-2</v>
      </c>
      <c r="AQ86">
        <f>(Table2[[#This Row],[Sharpe Ratio]]-AVERAGE(Table2[Sharpe Ratio]))/_xlfn.STDEV.P(Table2[Sharpe Ratio])</f>
        <v>0.29651332164191452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3.1912843024498336</v>
      </c>
      <c r="AS86">
        <f>_xlfn.RANK.AVG(Table2[[#This Row],[1Y Return vs Nifty Z-Score]],Table2[1Y Return vs Nifty Z-Score])</f>
        <v>85</v>
      </c>
      <c r="AT86">
        <f>_xlfn.RANK.AVG(Table2[[#This Row],[6M Return vs Nifty Z-Score]],Table2[6M Return vs Nifty Z-Score])</f>
        <v>78</v>
      </c>
      <c r="AU86">
        <f>_xlfn.RANK.AVG(Table2[[#This Row],[Sharpe Ratio Z-Score]],Table2[Sharpe Ratio Z-Score])</f>
        <v>269</v>
      </c>
      <c r="AV86">
        <f>(Table2[[#This Row],[Rank 1Y]]+Table2[[#This Row],[Rank 6M]]+Table2[[#This Row],[Rank Sharpe]])/3</f>
        <v>144</v>
      </c>
    </row>
    <row r="87" spans="1:48" x14ac:dyDescent="0.3">
      <c r="A87" t="s">
        <v>634</v>
      </c>
      <c r="B87" t="s">
        <v>635</v>
      </c>
      <c r="C87" t="s">
        <v>10401</v>
      </c>
      <c r="D87" t="s">
        <v>445</v>
      </c>
      <c r="E87">
        <v>30697.919999999998</v>
      </c>
      <c r="F87">
        <v>1468.8</v>
      </c>
      <c r="G87">
        <v>87.939520855881199</v>
      </c>
      <c r="H87">
        <f>(Table2[[#This Row],[1Y Return vs Nifty]]-AVERAGE(Table2[1Y Return vs Nifty]))/_xlfn.STDEV.P(Table2[1Y Return vs Nifty])</f>
        <v>1.0981051382711815</v>
      </c>
      <c r="I87">
        <v>-11.8272144717538</v>
      </c>
      <c r="J87">
        <f>(Table2[[#This Row],[1M Return vs Nifty]]-AVERAGE(Table2[1M Return vs Nifty]))/_xlfn.STDEV.P(Table2[1M Return vs Nifty])</f>
        <v>-0.8295544591145918</v>
      </c>
      <c r="K87">
        <v>45.074233302563002</v>
      </c>
      <c r="L87">
        <f>(Table2[[#This Row],[6M Return vs Nifty]]-AVERAGE(Table2[6M Return vs Nifty]))/_xlfn.STDEV.P(Table2[6M Return vs Nifty])</f>
        <v>1.0193483616568102</v>
      </c>
      <c r="M87">
        <v>-5.4024291116076002</v>
      </c>
      <c r="N87">
        <f>(Table2[[#This Row],[1W Return vs Nifty]]-AVERAGE(Table2[1W Return vs Nifty]))/_xlfn.STDEV.P(Table2[1W Return vs Nifty])</f>
        <v>-0.47102667147294708</v>
      </c>
      <c r="O87">
        <v>1451.06</v>
      </c>
      <c r="P87">
        <v>1365.03028441317</v>
      </c>
      <c r="Q87">
        <v>1106.2985299081299</v>
      </c>
      <c r="R87">
        <v>50.5959159444321</v>
      </c>
      <c r="S87" s="2">
        <f>(Table2[[#This Row],[Close Price]]-Table2[[#This Row],[20D EMA]])/Table2[[#This Row],[20D EMA]]</f>
        <v>1.2225545463316478E-2</v>
      </c>
      <c r="T87" s="2">
        <f>(Table2[[#This Row],[Close Price]]-Table2[[#This Row],[50D EMA]])/Table2[[#This Row],[50D EMA]]</f>
        <v>7.6020083049982187E-2</v>
      </c>
      <c r="U87" s="2">
        <f>(Table2[[#This Row],[Close Price]]-Table2[[#This Row],[200D EMA]])/Table2[[#This Row],[200D EMA]]</f>
        <v>0.32767057018684925</v>
      </c>
      <c r="V87">
        <v>0.94254325918331605</v>
      </c>
      <c r="W87">
        <v>1465</v>
      </c>
      <c r="X87">
        <v>1513.5</v>
      </c>
      <c r="Y87">
        <v>1465</v>
      </c>
      <c r="Z87">
        <v>1559.8</v>
      </c>
      <c r="AA87">
        <v>1348.4</v>
      </c>
      <c r="AB87">
        <v>1581</v>
      </c>
      <c r="AC87" s="2">
        <f>(Table2[[#This Row],[Close Price]]/Table2[[#This Row],[Day Low]])-1</f>
        <v>2.5938566552901055E-3</v>
      </c>
      <c r="AD87" s="2">
        <f>(Table2[[#This Row],[Day High]]/Table2[[#This Row],[Close Price]])-1</f>
        <v>3.0433006535947715E-2</v>
      </c>
      <c r="AE87" s="2">
        <f>(Table2[[#This Row],[Close Price]]/Table2[[#This Row],[Current Week Low]])-1</f>
        <v>2.5938566552901055E-3</v>
      </c>
      <c r="AF87" s="2">
        <f>(Table2[[#This Row],[Current Week High]]/Table2[[#This Row],[Close Price]])-1</f>
        <v>6.1955337690631884E-2</v>
      </c>
      <c r="AG87" s="2">
        <f>(Table2[[#This Row],[Close Price]]/Table2[[#This Row],[Current Month Low]])-1</f>
        <v>8.9291011569267109E-2</v>
      </c>
      <c r="AH87" s="2">
        <f>(Table2[[#This Row],[Current Month High]]/Table2[[#This Row],[Close Price]])-1</f>
        <v>7.638888888888884E-2</v>
      </c>
      <c r="AI87">
        <v>13.316993464052301</v>
      </c>
      <c r="AJ87">
        <v>132.77337559429401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0.2</v>
      </c>
      <c r="AM87" t="s">
        <v>10458</v>
      </c>
      <c r="AN87">
        <v>8.44</v>
      </c>
      <c r="AO87" t="s">
        <v>10458</v>
      </c>
      <c r="AP87">
        <v>8.9320464703523006E-2</v>
      </c>
      <c r="AQ87">
        <f>(Table2[[#This Row],[Sharpe Ratio]]-AVERAGE(Table2[Sharpe Ratio]))/_xlfn.STDEV.P(Table2[Sharpe Ratio])</f>
        <v>0.36629728863750527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1.1831696579779583</v>
      </c>
      <c r="AS87">
        <f>_xlfn.RANK.AVG(Table2[[#This Row],[1Y Return vs Nifty Z-Score]],Table2[1Y Return vs Nifty Z-Score])</f>
        <v>89</v>
      </c>
      <c r="AT87">
        <f>_xlfn.RANK.AVG(Table2[[#This Row],[6M Return vs Nifty Z-Score]],Table2[6M Return vs Nifty Z-Score])</f>
        <v>100</v>
      </c>
      <c r="AU87">
        <f>_xlfn.RANK.AVG(Table2[[#This Row],[Sharpe Ratio Z-Score]],Table2[Sharpe Ratio Z-Score])</f>
        <v>248</v>
      </c>
      <c r="AV87">
        <f>(Table2[[#This Row],[Rank 1Y]]+Table2[[#This Row],[Rank 6M]]+Table2[[#This Row],[Rank Sharpe]])/3</f>
        <v>145.66666666666666</v>
      </c>
    </row>
    <row r="88" spans="1:48" x14ac:dyDescent="0.3">
      <c r="A88" t="s">
        <v>234</v>
      </c>
      <c r="B88" t="s">
        <v>235</v>
      </c>
      <c r="C88" t="s">
        <v>10412</v>
      </c>
      <c r="D88" t="s">
        <v>161</v>
      </c>
      <c r="E88">
        <v>118014.565737739</v>
      </c>
      <c r="F88">
        <v>772.1</v>
      </c>
      <c r="G88">
        <v>42.9632581321749</v>
      </c>
      <c r="H88">
        <f>(Table2[[#This Row],[1Y Return vs Nifty]]-AVERAGE(Table2[1Y Return vs Nifty]))/_xlfn.STDEV.P(Table2[1Y Return vs Nifty])</f>
        <v>0.35164584815875277</v>
      </c>
      <c r="I88">
        <v>-2.2348033623218702</v>
      </c>
      <c r="J88">
        <f>(Table2[[#This Row],[1M Return vs Nifty]]-AVERAGE(Table2[1M Return vs Nifty]))/_xlfn.STDEV.P(Table2[1M Return vs Nifty])</f>
        <v>8.0180736382775702E-2</v>
      </c>
      <c r="K88">
        <v>23.2891850450352</v>
      </c>
      <c r="L88">
        <f>(Table2[[#This Row],[6M Return vs Nifty]]-AVERAGE(Table2[6M Return vs Nifty]))/_xlfn.STDEV.P(Table2[6M Return vs Nifty])</f>
        <v>0.36924216308144209</v>
      </c>
      <c r="M88">
        <v>0.83180093547747802</v>
      </c>
      <c r="N88">
        <f>(Table2[[#This Row],[1W Return vs Nifty]]-AVERAGE(Table2[1W Return vs Nifty]))/_xlfn.STDEV.P(Table2[1W Return vs Nifty])</f>
        <v>0.77487233177040515</v>
      </c>
      <c r="O88">
        <v>734.55</v>
      </c>
      <c r="P88">
        <v>714.80827544482804</v>
      </c>
      <c r="Q88">
        <v>606.87546425685696</v>
      </c>
      <c r="R88">
        <v>70.194422860019301</v>
      </c>
      <c r="S88" s="2">
        <f>(Table2[[#This Row],[Close Price]]-Table2[[#This Row],[20D EMA]])/Table2[[#This Row],[20D EMA]]</f>
        <v>5.1119733169968103E-2</v>
      </c>
      <c r="T88" s="2">
        <f>(Table2[[#This Row],[Close Price]]-Table2[[#This Row],[50D EMA]])/Table2[[#This Row],[50D EMA]]</f>
        <v>8.0149777952023729E-2</v>
      </c>
      <c r="U88" s="2">
        <f>(Table2[[#This Row],[Close Price]]-Table2[[#This Row],[200D EMA]])/Table2[[#This Row],[200D EMA]]</f>
        <v>0.27225443352775358</v>
      </c>
      <c r="V88">
        <v>1.41868464209959</v>
      </c>
      <c r="W88">
        <v>758</v>
      </c>
      <c r="X88">
        <v>777.5</v>
      </c>
      <c r="Y88">
        <v>743.1</v>
      </c>
      <c r="Z88">
        <v>814.4</v>
      </c>
      <c r="AA88">
        <v>658.75</v>
      </c>
      <c r="AB88">
        <v>814.4</v>
      </c>
      <c r="AC88" s="2">
        <f>(Table2[[#This Row],[Close Price]]/Table2[[#This Row],[Day Low]])-1</f>
        <v>1.8601583113456499E-2</v>
      </c>
      <c r="AD88" s="2">
        <f>(Table2[[#This Row],[Day High]]/Table2[[#This Row],[Close Price]])-1</f>
        <v>6.9939127056080075E-3</v>
      </c>
      <c r="AE88" s="2">
        <f>(Table2[[#This Row],[Close Price]]/Table2[[#This Row],[Current Week Low]])-1</f>
        <v>3.9025703135513456E-2</v>
      </c>
      <c r="AF88" s="2">
        <f>(Table2[[#This Row],[Current Week High]]/Table2[[#This Row],[Close Price]])-1</f>
        <v>5.4785649527263169E-2</v>
      </c>
      <c r="AG88" s="2">
        <f>(Table2[[#This Row],[Close Price]]/Table2[[#This Row],[Current Month Low]])-1</f>
        <v>0.17206831119544597</v>
      </c>
      <c r="AH88" s="2">
        <f>(Table2[[#This Row],[Current Month High]]/Table2[[#This Row],[Close Price]])-1</f>
        <v>5.4785649527263169E-2</v>
      </c>
      <c r="AI88">
        <v>5.4785649527263098</v>
      </c>
      <c r="AJ88">
        <v>114.94988864142501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-0.02</v>
      </c>
      <c r="AM88" t="s">
        <v>10459</v>
      </c>
      <c r="AN88">
        <v>16.18</v>
      </c>
      <c r="AO88" t="s">
        <v>10458</v>
      </c>
      <c r="AP88">
        <v>0.21058557259699401</v>
      </c>
      <c r="AQ88">
        <f>(Table2[[#This Row],[Sharpe Ratio]]-AVERAGE(Table2[Sharpe Ratio]))/_xlfn.STDEV.P(Table2[Sharpe Ratio])</f>
        <v>1.7727577384126247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3.348698817806</v>
      </c>
      <c r="AS88">
        <f>_xlfn.RANK.AVG(Table2[[#This Row],[1Y Return vs Nifty Z-Score]],Table2[1Y Return vs Nifty Z-Score])</f>
        <v>211</v>
      </c>
      <c r="AT88">
        <f>_xlfn.RANK.AVG(Table2[[#This Row],[6M Return vs Nifty Z-Score]],Table2[6M Return vs Nifty Z-Score])</f>
        <v>204</v>
      </c>
      <c r="AU88">
        <f>_xlfn.RANK.AVG(Table2[[#This Row],[Sharpe Ratio Z-Score]],Table2[Sharpe Ratio Z-Score])</f>
        <v>25</v>
      </c>
      <c r="AV88">
        <f>(Table2[[#This Row],[Rank 1Y]]+Table2[[#This Row],[Rank 6M]]+Table2[[#This Row],[Rank Sharpe]])/3</f>
        <v>146.66666666666666</v>
      </c>
    </row>
    <row r="89" spans="1:48" x14ac:dyDescent="0.3">
      <c r="A89" t="s">
        <v>776</v>
      </c>
      <c r="B89" t="s">
        <v>777</v>
      </c>
      <c r="C89" t="s">
        <v>10412</v>
      </c>
      <c r="D89" t="s">
        <v>778</v>
      </c>
      <c r="E89">
        <v>22163.043138289999</v>
      </c>
      <c r="F89">
        <v>522.1</v>
      </c>
      <c r="G89">
        <v>39.108761591516298</v>
      </c>
      <c r="H89">
        <f>(Table2[[#This Row],[1Y Return vs Nifty]]-AVERAGE(Table2[1Y Return vs Nifty]))/_xlfn.STDEV.P(Table2[1Y Return vs Nifty])</f>
        <v>0.28767377539770739</v>
      </c>
      <c r="I89">
        <v>-9.6034167296457706</v>
      </c>
      <c r="J89">
        <f>(Table2[[#This Row],[1M Return vs Nifty]]-AVERAGE(Table2[1M Return vs Nifty]))/_xlfn.STDEV.P(Table2[1M Return vs Nifty])</f>
        <v>-0.61865158489623895</v>
      </c>
      <c r="K89">
        <v>23.589855473070099</v>
      </c>
      <c r="L89">
        <f>(Table2[[#This Row],[6M Return vs Nifty]]-AVERAGE(Table2[6M Return vs Nifty]))/_xlfn.STDEV.P(Table2[6M Return vs Nifty])</f>
        <v>0.37821472567038439</v>
      </c>
      <c r="M89">
        <v>-3.9975125503667601</v>
      </c>
      <c r="N89">
        <f>(Table2[[#This Row],[1W Return vs Nifty]]-AVERAGE(Table2[1W Return vs Nifty]))/_xlfn.STDEV.P(Table2[1W Return vs Nifty])</f>
        <v>-0.19025677205153207</v>
      </c>
      <c r="O89">
        <v>537.37</v>
      </c>
      <c r="P89">
        <v>557.68576224477601</v>
      </c>
      <c r="Q89">
        <v>486.77529219721703</v>
      </c>
      <c r="R89">
        <v>42.889523799546403</v>
      </c>
      <c r="S89" s="2">
        <f>(Table2[[#This Row],[Close Price]]-Table2[[#This Row],[20D EMA]])/Table2[[#This Row],[20D EMA]]</f>
        <v>-2.8416175074901802E-2</v>
      </c>
      <c r="T89" s="2">
        <f>(Table2[[#This Row],[Close Price]]-Table2[[#This Row],[50D EMA]])/Table2[[#This Row],[50D EMA]]</f>
        <v>-6.3809701903698432E-2</v>
      </c>
      <c r="U89" s="2">
        <f>(Table2[[#This Row],[Close Price]]-Table2[[#This Row],[200D EMA]])/Table2[[#This Row],[200D EMA]]</f>
        <v>7.256881844461241E-2</v>
      </c>
      <c r="V89">
        <v>0.801992529918376</v>
      </c>
      <c r="W89">
        <v>518.25</v>
      </c>
      <c r="X89">
        <v>534.1</v>
      </c>
      <c r="Y89">
        <v>516.45000000000005</v>
      </c>
      <c r="Z89">
        <v>542</v>
      </c>
      <c r="AA89">
        <v>489.6</v>
      </c>
      <c r="AB89">
        <v>577.45000000000005</v>
      </c>
      <c r="AC89" s="2">
        <f>(Table2[[#This Row],[Close Price]]/Table2[[#This Row],[Day Low]])-1</f>
        <v>7.42884708152447E-3</v>
      </c>
      <c r="AD89" s="2">
        <f>(Table2[[#This Row],[Day High]]/Table2[[#This Row],[Close Price]])-1</f>
        <v>2.2984102662325201E-2</v>
      </c>
      <c r="AE89" s="2">
        <f>(Table2[[#This Row],[Close Price]]/Table2[[#This Row],[Current Week Low]])-1</f>
        <v>1.094007164294708E-2</v>
      </c>
      <c r="AF89" s="2">
        <f>(Table2[[#This Row],[Current Week High]]/Table2[[#This Row],[Close Price]])-1</f>
        <v>3.8115303581689242E-2</v>
      </c>
      <c r="AG89" s="2">
        <f>(Table2[[#This Row],[Close Price]]/Table2[[#This Row],[Current Month Low]])-1</f>
        <v>6.6380718954248463E-2</v>
      </c>
      <c r="AH89" s="2">
        <f>(Table2[[#This Row],[Current Month High]]/Table2[[#This Row],[Close Price]])-1</f>
        <v>0.10601417352997511</v>
      </c>
      <c r="AI89">
        <v>43.286726680712498</v>
      </c>
      <c r="AJ89">
        <v>95.689655172413794</v>
      </c>
      <c r="AK89" t="str">
        <f>IF(AND(Table2[[#This Row],[20D EMA]]&gt;Table2[[#This Row],[50D EMA]],Table2[[#This Row],[50D EMA]]&gt;Table2[[#This Row],[200D EMA]]),"Uptrend","Downtrend/NoTrend")</f>
        <v>Downtrend/NoTrend</v>
      </c>
      <c r="AL89">
        <v>-0.3</v>
      </c>
      <c r="AM89" t="s">
        <v>10459</v>
      </c>
      <c r="AN89">
        <v>2.15</v>
      </c>
      <c r="AO89" t="s">
        <v>10458</v>
      </c>
      <c r="AP89">
        <v>0.24051026135970799</v>
      </c>
      <c r="AQ89">
        <f>(Table2[[#This Row],[Sharpe Ratio]]-AVERAGE(Table2[Sharpe Ratio]))/_xlfn.STDEV.P(Table2[Sharpe Ratio])</f>
        <v>2.1198311212488528</v>
      </c>
      <c r="AR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9">
        <f>_xlfn.RANK.AVG(Table2[[#This Row],[1Y Return vs Nifty Z-Score]],Table2[1Y Return vs Nifty Z-Score])</f>
        <v>227</v>
      </c>
      <c r="AT89">
        <f>_xlfn.RANK.AVG(Table2[[#This Row],[6M Return vs Nifty Z-Score]],Table2[6M Return vs Nifty Z-Score])</f>
        <v>202</v>
      </c>
      <c r="AU89">
        <f>_xlfn.RANK.AVG(Table2[[#This Row],[Sharpe Ratio Z-Score]],Table2[Sharpe Ratio Z-Score])</f>
        <v>13</v>
      </c>
      <c r="AV89">
        <f>(Table2[[#This Row],[Rank 1Y]]+Table2[[#This Row],[Rank 6M]]+Table2[[#This Row],[Rank Sharpe]])/3</f>
        <v>147.33333333333334</v>
      </c>
    </row>
    <row r="90" spans="1:48" x14ac:dyDescent="0.3">
      <c r="A90" t="s">
        <v>310</v>
      </c>
      <c r="B90" t="s">
        <v>311</v>
      </c>
      <c r="C90" t="s">
        <v>10399</v>
      </c>
      <c r="D90" t="s">
        <v>69</v>
      </c>
      <c r="E90">
        <v>91773.211568219995</v>
      </c>
      <c r="F90">
        <v>564.20000000000005</v>
      </c>
      <c r="G90">
        <v>173.14859764638501</v>
      </c>
      <c r="H90">
        <f>(Table2[[#This Row],[1Y Return vs Nifty]]-AVERAGE(Table2[1Y Return vs Nifty]))/_xlfn.STDEV.P(Table2[1Y Return vs Nifty])</f>
        <v>2.5122979395474339</v>
      </c>
      <c r="I90">
        <v>-21.433589276302399</v>
      </c>
      <c r="J90">
        <f>(Table2[[#This Row],[1M Return vs Nifty]]-AVERAGE(Table2[1M Return vs Nifty]))/_xlfn.STDEV.P(Table2[1M Return vs Nifty])</f>
        <v>-1.7406139582476048</v>
      </c>
      <c r="K90">
        <v>19.2702892902551</v>
      </c>
      <c r="L90">
        <f>(Table2[[#This Row],[6M Return vs Nifty]]-AVERAGE(Table2[6M Return vs Nifty]))/_xlfn.STDEV.P(Table2[6M Return vs Nifty])</f>
        <v>0.2493108684281031</v>
      </c>
      <c r="M90">
        <v>-6.4407442528170797</v>
      </c>
      <c r="N90">
        <f>(Table2[[#This Row],[1W Return vs Nifty]]-AVERAGE(Table2[1W Return vs Nifty]))/_xlfn.STDEV.P(Table2[1W Return vs Nifty])</f>
        <v>-0.67853197520973052</v>
      </c>
      <c r="O90">
        <v>607.36</v>
      </c>
      <c r="P90">
        <v>603.69130039749302</v>
      </c>
      <c r="Q90">
        <v>465.00290659010699</v>
      </c>
      <c r="R90">
        <v>33.501509122477103</v>
      </c>
      <c r="S90" s="2">
        <f>(Table2[[#This Row],[Close Price]]-Table2[[#This Row],[20D EMA]])/Table2[[#This Row],[20D EMA]]</f>
        <v>-7.1061643835616389E-2</v>
      </c>
      <c r="T90" s="2">
        <f>(Table2[[#This Row],[Close Price]]-Table2[[#This Row],[50D EMA]])/Table2[[#This Row],[50D EMA]]</f>
        <v>-6.5416381470944543E-2</v>
      </c>
      <c r="U90" s="2">
        <f>(Table2[[#This Row],[Close Price]]-Table2[[#This Row],[200D EMA]])/Table2[[#This Row],[200D EMA]]</f>
        <v>0.21332574915995911</v>
      </c>
      <c r="V90">
        <v>0.70061971419618996</v>
      </c>
      <c r="W90">
        <v>554.79999999999995</v>
      </c>
      <c r="X90">
        <v>579.75</v>
      </c>
      <c r="Y90">
        <v>554.79999999999995</v>
      </c>
      <c r="Z90">
        <v>605</v>
      </c>
      <c r="AA90">
        <v>553.85</v>
      </c>
      <c r="AB90">
        <v>734.7</v>
      </c>
      <c r="AC90" s="2">
        <f>(Table2[[#This Row],[Close Price]]/Table2[[#This Row],[Day Low]])-1</f>
        <v>1.6943042537851616E-2</v>
      </c>
      <c r="AD90" s="2">
        <f>(Table2[[#This Row],[Day High]]/Table2[[#This Row],[Close Price]])-1</f>
        <v>2.7561148528890467E-2</v>
      </c>
      <c r="AE90" s="2">
        <f>(Table2[[#This Row],[Close Price]]/Table2[[#This Row],[Current Week Low]])-1</f>
        <v>1.6943042537851616E-2</v>
      </c>
      <c r="AF90" s="2">
        <f>(Table2[[#This Row],[Current Week High]]/Table2[[#This Row],[Close Price]])-1</f>
        <v>7.2314781992201205E-2</v>
      </c>
      <c r="AG90" s="2">
        <f>(Table2[[#This Row],[Close Price]]/Table2[[#This Row],[Current Month Low]])-1</f>
        <v>1.8687370226595723E-2</v>
      </c>
      <c r="AH90" s="2">
        <f>(Table2[[#This Row],[Current Month High]]/Table2[[#This Row],[Close Price]])-1</f>
        <v>0.30219780219780223</v>
      </c>
      <c r="AI90">
        <v>36.104218362282801</v>
      </c>
      <c r="AJ90">
        <v>206.63043478260801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7.0000000000000007E-2</v>
      </c>
      <c r="AM90" t="s">
        <v>10458</v>
      </c>
      <c r="AN90">
        <v>-7.34</v>
      </c>
      <c r="AO90" t="s">
        <v>10459</v>
      </c>
      <c r="AP90">
        <v>0.114807450228015</v>
      </c>
      <c r="AQ90">
        <f>(Table2[[#This Row],[Sharpe Ratio]]-AVERAGE(Table2[Sharpe Ratio]))/_xlfn.STDEV.P(Table2[Sharpe Ratio])</f>
        <v>0.66190117459354925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1.0043640491117509</v>
      </c>
      <c r="AS90">
        <f>_xlfn.RANK.AVG(Table2[[#This Row],[1Y Return vs Nifty Z-Score]],Table2[1Y Return vs Nifty Z-Score])</f>
        <v>25</v>
      </c>
      <c r="AT90">
        <f>_xlfn.RANK.AVG(Table2[[#This Row],[6M Return vs Nifty Z-Score]],Table2[6M Return vs Nifty Z-Score])</f>
        <v>234</v>
      </c>
      <c r="AU90">
        <f>_xlfn.RANK.AVG(Table2[[#This Row],[Sharpe Ratio Z-Score]],Table2[Sharpe Ratio Z-Score])</f>
        <v>184</v>
      </c>
      <c r="AV90">
        <f>(Table2[[#This Row],[Rank 1Y]]+Table2[[#This Row],[Rank 6M]]+Table2[[#This Row],[Rank Sharpe]])/3</f>
        <v>147.66666666666666</v>
      </c>
    </row>
    <row r="91" spans="1:48" x14ac:dyDescent="0.3">
      <c r="A91" t="s">
        <v>1056</v>
      </c>
      <c r="B91" t="s">
        <v>1057</v>
      </c>
      <c r="C91" t="s">
        <v>10412</v>
      </c>
      <c r="D91" t="s">
        <v>438</v>
      </c>
      <c r="E91">
        <v>13143.840773841999</v>
      </c>
      <c r="F91">
        <v>212.62</v>
      </c>
      <c r="G91">
        <v>192.28961977880701</v>
      </c>
      <c r="H91">
        <f>(Table2[[#This Row],[1Y Return vs Nifty]]-AVERAGE(Table2[1Y Return vs Nifty]))/_xlfn.STDEV.P(Table2[1Y Return vs Nifty])</f>
        <v>2.8299764865793779</v>
      </c>
      <c r="I91">
        <v>-6.6071849947050998</v>
      </c>
      <c r="J91">
        <f>(Table2[[#This Row],[1M Return vs Nifty]]-AVERAGE(Table2[1M Return vs Nifty]))/_xlfn.STDEV.P(Table2[1M Return vs Nifty])</f>
        <v>-0.33449180149605789</v>
      </c>
      <c r="K91">
        <v>3.9768173809285998</v>
      </c>
      <c r="L91">
        <f>(Table2[[#This Row],[6M Return vs Nifty]]-AVERAGE(Table2[6M Return vs Nifty]))/_xlfn.STDEV.P(Table2[6M Return vs Nifty])</f>
        <v>-0.20707466574466826</v>
      </c>
      <c r="M91">
        <v>-5.04817533234728</v>
      </c>
      <c r="N91">
        <f>(Table2[[#This Row],[1W Return vs Nifty]]-AVERAGE(Table2[1W Return vs Nifty]))/_xlfn.STDEV.P(Table2[1W Return vs Nifty])</f>
        <v>-0.40022972828314757</v>
      </c>
      <c r="O91">
        <v>216.69</v>
      </c>
      <c r="P91">
        <v>210.01508180956199</v>
      </c>
      <c r="Q91">
        <v>173.302637113255</v>
      </c>
      <c r="R91">
        <v>42.061944014282901</v>
      </c>
      <c r="S91" s="2">
        <f>(Table2[[#This Row],[Close Price]]-Table2[[#This Row],[20D EMA]])/Table2[[#This Row],[20D EMA]]</f>
        <v>-1.8782592643869091E-2</v>
      </c>
      <c r="T91" s="2">
        <f>(Table2[[#This Row],[Close Price]]-Table2[[#This Row],[50D EMA]])/Table2[[#This Row],[50D EMA]]</f>
        <v>1.2403481540435786E-2</v>
      </c>
      <c r="U91" s="2">
        <f>(Table2[[#This Row],[Close Price]]-Table2[[#This Row],[200D EMA]])/Table2[[#This Row],[200D EMA]]</f>
        <v>0.22687111714896013</v>
      </c>
      <c r="V91">
        <v>0.82161481301419403</v>
      </c>
      <c r="W91">
        <v>211.2</v>
      </c>
      <c r="X91">
        <v>215.89</v>
      </c>
      <c r="Y91">
        <v>211.2</v>
      </c>
      <c r="Z91">
        <v>221.75</v>
      </c>
      <c r="AA91">
        <v>207.1</v>
      </c>
      <c r="AB91">
        <v>236.6</v>
      </c>
      <c r="AC91" s="2">
        <f>(Table2[[#This Row],[Close Price]]/Table2[[#This Row],[Day Low]])-1</f>
        <v>6.7234848484849508E-3</v>
      </c>
      <c r="AD91" s="2">
        <f>(Table2[[#This Row],[Day High]]/Table2[[#This Row],[Close Price]])-1</f>
        <v>1.5379550371554807E-2</v>
      </c>
      <c r="AE91" s="2">
        <f>(Table2[[#This Row],[Close Price]]/Table2[[#This Row],[Current Week Low]])-1</f>
        <v>6.7234848484849508E-3</v>
      </c>
      <c r="AF91" s="2">
        <f>(Table2[[#This Row],[Current Week High]]/Table2[[#This Row],[Close Price]])-1</f>
        <v>4.2940457153607392E-2</v>
      </c>
      <c r="AG91" s="2">
        <f>(Table2[[#This Row],[Close Price]]/Table2[[#This Row],[Current Month Low]])-1</f>
        <v>2.6653790439401304E-2</v>
      </c>
      <c r="AH91" s="2">
        <f>(Table2[[#This Row],[Current Month High]]/Table2[[#This Row],[Close Price]])-1</f>
        <v>0.11278336939140243</v>
      </c>
      <c r="AI91">
        <v>11.2783369391402</v>
      </c>
      <c r="AJ91">
        <v>231.44193296960199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0.03</v>
      </c>
      <c r="AM91" t="s">
        <v>10458</v>
      </c>
      <c r="AN91">
        <v>-3.63</v>
      </c>
      <c r="AO91" t="s">
        <v>10459</v>
      </c>
      <c r="AP91">
        <v>0.188360081260976</v>
      </c>
      <c r="AQ91">
        <f>(Table2[[#This Row],[Sharpe Ratio]]-AVERAGE(Table2[Sharpe Ratio]))/_xlfn.STDEV.P(Table2[Sharpe Ratio])</f>
        <v>1.5149814078263397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3.4031616988818438</v>
      </c>
      <c r="AS91">
        <f>_xlfn.RANK.AVG(Table2[[#This Row],[1Y Return vs Nifty Z-Score]],Table2[1Y Return vs Nifty Z-Score])</f>
        <v>15</v>
      </c>
      <c r="AT91">
        <f>_xlfn.RANK.AVG(Table2[[#This Row],[6M Return vs Nifty Z-Score]],Table2[6M Return vs Nifty Z-Score])</f>
        <v>387</v>
      </c>
      <c r="AU91">
        <f>_xlfn.RANK.AVG(Table2[[#This Row],[Sharpe Ratio Z-Score]],Table2[Sharpe Ratio Z-Score])</f>
        <v>42</v>
      </c>
      <c r="AV91">
        <f>(Table2[[#This Row],[Rank 1Y]]+Table2[[#This Row],[Rank 6M]]+Table2[[#This Row],[Rank Sharpe]])/3</f>
        <v>148</v>
      </c>
    </row>
    <row r="92" spans="1:48" x14ac:dyDescent="0.3">
      <c r="A92" t="s">
        <v>386</v>
      </c>
      <c r="B92" t="s">
        <v>387</v>
      </c>
      <c r="C92" t="s">
        <v>10414</v>
      </c>
      <c r="D92" t="s">
        <v>388</v>
      </c>
      <c r="E92">
        <v>62604.213484499996</v>
      </c>
      <c r="F92">
        <v>967.5</v>
      </c>
      <c r="G92">
        <v>46.768479207709703</v>
      </c>
      <c r="H92">
        <f>(Table2[[#This Row],[1Y Return vs Nifty]]-AVERAGE(Table2[1Y Return vs Nifty]))/_xlfn.STDEV.P(Table2[1Y Return vs Nifty])</f>
        <v>0.41480010888987856</v>
      </c>
      <c r="I92">
        <v>-6.8129455258406297</v>
      </c>
      <c r="J92">
        <f>(Table2[[#This Row],[1M Return vs Nifty]]-AVERAGE(Table2[1M Return vs Nifty]))/_xlfn.STDEV.P(Table2[1M Return vs Nifty])</f>
        <v>-0.35400593562591887</v>
      </c>
      <c r="K92">
        <v>32.151659028078903</v>
      </c>
      <c r="L92">
        <f>(Table2[[#This Row],[6M Return vs Nifty]]-AVERAGE(Table2[6M Return vs Nifty]))/_xlfn.STDEV.P(Table2[6M Return vs Nifty])</f>
        <v>0.63371480518811008</v>
      </c>
      <c r="M92">
        <v>-7.3581277928036304</v>
      </c>
      <c r="N92">
        <f>(Table2[[#This Row],[1W Return vs Nifty]]-AVERAGE(Table2[1W Return vs Nifty]))/_xlfn.STDEV.P(Table2[1W Return vs Nifty])</f>
        <v>-0.86186932872871314</v>
      </c>
      <c r="O92">
        <v>982.59</v>
      </c>
      <c r="P92">
        <v>971.59541049958102</v>
      </c>
      <c r="Q92">
        <v>831.60619648368902</v>
      </c>
      <c r="R92">
        <v>40.9935296890675</v>
      </c>
      <c r="S92" s="2">
        <f>(Table2[[#This Row],[Close Price]]-Table2[[#This Row],[20D EMA]])/Table2[[#This Row],[20D EMA]]</f>
        <v>-1.53573718438006E-2</v>
      </c>
      <c r="T92" s="2">
        <f>(Table2[[#This Row],[Close Price]]-Table2[[#This Row],[50D EMA]])/Table2[[#This Row],[50D EMA]]</f>
        <v>-4.2151398157338118E-3</v>
      </c>
      <c r="U92" s="2">
        <f>(Table2[[#This Row],[Close Price]]-Table2[[#This Row],[200D EMA]])/Table2[[#This Row],[200D EMA]]</f>
        <v>0.16341124451803718</v>
      </c>
      <c r="V92">
        <v>0.33386161566358502</v>
      </c>
      <c r="W92">
        <v>962.2</v>
      </c>
      <c r="X92">
        <v>983.2</v>
      </c>
      <c r="Y92">
        <v>962.2</v>
      </c>
      <c r="Z92">
        <v>999.45</v>
      </c>
      <c r="AA92">
        <v>946.8</v>
      </c>
      <c r="AB92">
        <v>1035</v>
      </c>
      <c r="AC92" s="2">
        <f>(Table2[[#This Row],[Close Price]]/Table2[[#This Row],[Day Low]])-1</f>
        <v>5.5082103512782421E-3</v>
      </c>
      <c r="AD92" s="2">
        <f>(Table2[[#This Row],[Day High]]/Table2[[#This Row],[Close Price]])-1</f>
        <v>1.6227390180878709E-2</v>
      </c>
      <c r="AE92" s="2">
        <f>(Table2[[#This Row],[Close Price]]/Table2[[#This Row],[Current Week Low]])-1</f>
        <v>5.5082103512782421E-3</v>
      </c>
      <c r="AF92" s="2">
        <f>(Table2[[#This Row],[Current Week High]]/Table2[[#This Row],[Close Price]])-1</f>
        <v>3.30232558139536E-2</v>
      </c>
      <c r="AG92" s="2">
        <f>(Table2[[#This Row],[Close Price]]/Table2[[#This Row],[Current Month Low]])-1</f>
        <v>2.1863117870722482E-2</v>
      </c>
      <c r="AH92" s="2">
        <f>(Table2[[#This Row],[Current Month High]]/Table2[[#This Row],[Close Price]])-1</f>
        <v>6.9767441860465018E-2</v>
      </c>
      <c r="AI92">
        <v>22.687338501291901</v>
      </c>
      <c r="AJ92">
        <v>91.205533596837896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-0.16</v>
      </c>
      <c r="AM92" t="s">
        <v>10459</v>
      </c>
      <c r="AN92">
        <v>-3.12</v>
      </c>
      <c r="AO92" t="s">
        <v>10459</v>
      </c>
      <c r="AP92">
        <v>0.14676980065449999</v>
      </c>
      <c r="AQ92">
        <f>(Table2[[#This Row],[Sharpe Ratio]]-AVERAGE(Table2[Sharpe Ratio]))/_xlfn.STDEV.P(Table2[Sharpe Ratio])</f>
        <v>1.0326078233370202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0.86524747306037675</v>
      </c>
      <c r="AS92">
        <f>_xlfn.RANK.AVG(Table2[[#This Row],[1Y Return vs Nifty Z-Score]],Table2[1Y Return vs Nifty Z-Score])</f>
        <v>192</v>
      </c>
      <c r="AT92">
        <f>_xlfn.RANK.AVG(Table2[[#This Row],[6M Return vs Nifty Z-Score]],Table2[6M Return vs Nifty Z-Score])</f>
        <v>145</v>
      </c>
      <c r="AU92">
        <f>_xlfn.RANK.AVG(Table2[[#This Row],[Sharpe Ratio Z-Score]],Table2[Sharpe Ratio Z-Score])</f>
        <v>110</v>
      </c>
      <c r="AV92">
        <f>(Table2[[#This Row],[Rank 1Y]]+Table2[[#This Row],[Rank 6M]]+Table2[[#This Row],[Rank Sharpe]])/3</f>
        <v>149</v>
      </c>
    </row>
    <row r="93" spans="1:48" x14ac:dyDescent="0.3">
      <c r="A93" t="s">
        <v>757</v>
      </c>
      <c r="B93" t="s">
        <v>758</v>
      </c>
      <c r="C93" t="s">
        <v>10413</v>
      </c>
      <c r="D93" t="s">
        <v>130</v>
      </c>
      <c r="E93">
        <v>22701.9299718</v>
      </c>
      <c r="F93">
        <v>1996.15</v>
      </c>
      <c r="G93">
        <v>175.778283951974</v>
      </c>
      <c r="H93">
        <f>(Table2[[#This Row],[1Y Return vs Nifty]]-AVERAGE(Table2[1Y Return vs Nifty]))/_xlfn.STDEV.P(Table2[1Y Return vs Nifty])</f>
        <v>2.5559421566080416</v>
      </c>
      <c r="I93">
        <v>12.922838657637101</v>
      </c>
      <c r="J93">
        <f>(Table2[[#This Row],[1M Return vs Nifty]]-AVERAGE(Table2[1M Return vs Nifty]))/_xlfn.STDEV.P(Table2[1M Return vs Nifty])</f>
        <v>1.517717166899994</v>
      </c>
      <c r="K93">
        <v>24.1564322420185</v>
      </c>
      <c r="L93">
        <f>(Table2[[#This Row],[6M Return vs Nifty]]-AVERAGE(Table2[6M Return vs Nifty]))/_xlfn.STDEV.P(Table2[6M Return vs Nifty])</f>
        <v>0.39512242608527248</v>
      </c>
      <c r="M93">
        <v>4.0392419995799402</v>
      </c>
      <c r="N93">
        <f>(Table2[[#This Row],[1W Return vs Nifty]]-AVERAGE(Table2[1W Return vs Nifty]))/_xlfn.STDEV.P(Table2[1W Return vs Nifty])</f>
        <v>1.415873320592677</v>
      </c>
      <c r="O93">
        <v>1863.89</v>
      </c>
      <c r="P93">
        <v>1818.7054786620799</v>
      </c>
      <c r="Q93">
        <v>1578.29980170823</v>
      </c>
      <c r="R93">
        <v>70.733462279320904</v>
      </c>
      <c r="S93" s="2">
        <f>(Table2[[#This Row],[Close Price]]-Table2[[#This Row],[20D EMA]])/Table2[[#This Row],[20D EMA]]</f>
        <v>7.095912312421869E-2</v>
      </c>
      <c r="T93" s="2">
        <f>(Table2[[#This Row],[Close Price]]-Table2[[#This Row],[50D EMA]])/Table2[[#This Row],[50D EMA]]</f>
        <v>9.7566386322460619E-2</v>
      </c>
      <c r="U93" s="2">
        <f>(Table2[[#This Row],[Close Price]]-Table2[[#This Row],[200D EMA]])/Table2[[#This Row],[200D EMA]]</f>
        <v>0.26474703845208702</v>
      </c>
      <c r="V93">
        <v>1.26242434978175</v>
      </c>
      <c r="W93">
        <v>1975</v>
      </c>
      <c r="X93">
        <v>2037</v>
      </c>
      <c r="Y93">
        <v>1942.25</v>
      </c>
      <c r="Z93">
        <v>2070</v>
      </c>
      <c r="AA93">
        <v>1653</v>
      </c>
      <c r="AB93">
        <v>2070</v>
      </c>
      <c r="AC93" s="2">
        <f>(Table2[[#This Row],[Close Price]]/Table2[[#This Row],[Day Low]])-1</f>
        <v>1.0708860759493621E-2</v>
      </c>
      <c r="AD93" s="2">
        <f>(Table2[[#This Row],[Day High]]/Table2[[#This Row],[Close Price]])-1</f>
        <v>2.0464393958369742E-2</v>
      </c>
      <c r="AE93" s="2">
        <f>(Table2[[#This Row],[Close Price]]/Table2[[#This Row],[Current Week Low]])-1</f>
        <v>2.7751319346119185E-2</v>
      </c>
      <c r="AF93" s="2">
        <f>(Table2[[#This Row],[Current Week High]]/Table2[[#This Row],[Close Price]])-1</f>
        <v>3.6996217719109215E-2</v>
      </c>
      <c r="AG93" s="2">
        <f>(Table2[[#This Row],[Close Price]]/Table2[[#This Row],[Current Month Low]])-1</f>
        <v>0.20759225650332724</v>
      </c>
      <c r="AH93" s="2">
        <f>(Table2[[#This Row],[Current Month High]]/Table2[[#This Row],[Close Price]])-1</f>
        <v>3.6996217719109215E-2</v>
      </c>
      <c r="AI93">
        <v>8.2485491306763805</v>
      </c>
      <c r="AJ93">
        <v>219.395078856439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-0.01</v>
      </c>
      <c r="AM93" t="s">
        <v>10459</v>
      </c>
      <c r="AN93">
        <v>15.07</v>
      </c>
      <c r="AO93" t="s">
        <v>10458</v>
      </c>
      <c r="AP93">
        <v>9.5320240838247999E-2</v>
      </c>
      <c r="AQ93">
        <f>(Table2[[#This Row],[Sharpe Ratio]]-AVERAGE(Table2[Sharpe Ratio]))/_xlfn.STDEV.P(Table2[Sharpe Ratio])</f>
        <v>0.43588406415423797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6.3205391343402235</v>
      </c>
      <c r="AS93">
        <f>_xlfn.RANK.AVG(Table2[[#This Row],[1Y Return vs Nifty Z-Score]],Table2[1Y Return vs Nifty Z-Score])</f>
        <v>24</v>
      </c>
      <c r="AT93">
        <f>_xlfn.RANK.AVG(Table2[[#This Row],[6M Return vs Nifty Z-Score]],Table2[6M Return vs Nifty Z-Score])</f>
        <v>193</v>
      </c>
      <c r="AU93">
        <f>_xlfn.RANK.AVG(Table2[[#This Row],[Sharpe Ratio Z-Score]],Table2[Sharpe Ratio Z-Score])</f>
        <v>233</v>
      </c>
      <c r="AV93">
        <f>(Table2[[#This Row],[Rank 1Y]]+Table2[[#This Row],[Rank 6M]]+Table2[[#This Row],[Rank Sharpe]])/3</f>
        <v>150</v>
      </c>
    </row>
    <row r="94" spans="1:48" x14ac:dyDescent="0.3">
      <c r="A94" t="s">
        <v>1124</v>
      </c>
      <c r="B94" t="s">
        <v>1125</v>
      </c>
      <c r="C94" t="s">
        <v>10406</v>
      </c>
      <c r="D94" t="s">
        <v>92</v>
      </c>
      <c r="E94">
        <v>11786.527887385</v>
      </c>
      <c r="F94">
        <v>897.95</v>
      </c>
      <c r="G94">
        <v>194.72295604613001</v>
      </c>
      <c r="H94">
        <f>(Table2[[#This Row],[1Y Return vs Nifty]]-AVERAGE(Table2[1Y Return vs Nifty]))/_xlfn.STDEV.P(Table2[1Y Return vs Nifty])</f>
        <v>2.8703619333175605</v>
      </c>
      <c r="I94">
        <v>-9.0841487473703495</v>
      </c>
      <c r="J94">
        <f>(Table2[[#This Row],[1M Return vs Nifty]]-AVERAGE(Table2[1M Return vs Nifty]))/_xlfn.STDEV.P(Table2[1M Return vs Nifty])</f>
        <v>-0.56940470066852267</v>
      </c>
      <c r="K94">
        <v>-0.52669480812295399</v>
      </c>
      <c r="L94">
        <f>(Table2[[#This Row],[6M Return vs Nifty]]-AVERAGE(Table2[6M Return vs Nifty]))/_xlfn.STDEV.P(Table2[6M Return vs Nifty])</f>
        <v>-0.34146781258796044</v>
      </c>
      <c r="M94">
        <v>7.71556557751234</v>
      </c>
      <c r="N94">
        <f>(Table2[[#This Row],[1W Return vs Nifty]]-AVERAGE(Table2[1W Return vs Nifty]))/_xlfn.STDEV.P(Table2[1W Return vs Nifty])</f>
        <v>2.1505795869242545</v>
      </c>
      <c r="O94">
        <v>857.18</v>
      </c>
      <c r="P94">
        <v>889.57767836539597</v>
      </c>
      <c r="Q94">
        <v>785.24480869926595</v>
      </c>
      <c r="R94">
        <v>69.689216032923994</v>
      </c>
      <c r="S94" s="2">
        <f>(Table2[[#This Row],[Close Price]]-Table2[[#This Row],[20D EMA]])/Table2[[#This Row],[20D EMA]]</f>
        <v>4.7562938939312745E-2</v>
      </c>
      <c r="T94" s="2">
        <f>(Table2[[#This Row],[Close Price]]-Table2[[#This Row],[50D EMA]])/Table2[[#This Row],[50D EMA]]</f>
        <v>9.4115689255920461E-3</v>
      </c>
      <c r="U94" s="2">
        <f>(Table2[[#This Row],[Close Price]]-Table2[[#This Row],[200D EMA]])/Table2[[#This Row],[200D EMA]]</f>
        <v>0.14352873148875292</v>
      </c>
      <c r="V94">
        <v>0.871747234293485</v>
      </c>
      <c r="W94">
        <v>861.2</v>
      </c>
      <c r="X94">
        <v>907.3</v>
      </c>
      <c r="Y94">
        <v>790</v>
      </c>
      <c r="Z94">
        <v>907.3</v>
      </c>
      <c r="AA94">
        <v>764.6</v>
      </c>
      <c r="AB94">
        <v>919.1</v>
      </c>
      <c r="AC94" s="2">
        <f>(Table2[[#This Row],[Close Price]]/Table2[[#This Row],[Day Low]])-1</f>
        <v>4.2673014398513676E-2</v>
      </c>
      <c r="AD94" s="2">
        <f>(Table2[[#This Row],[Day High]]/Table2[[#This Row],[Close Price]])-1</f>
        <v>1.0412606492566256E-2</v>
      </c>
      <c r="AE94" s="2">
        <f>(Table2[[#This Row],[Close Price]]/Table2[[#This Row],[Current Week Low]])-1</f>
        <v>0.13664556962025332</v>
      </c>
      <c r="AF94" s="2">
        <f>(Table2[[#This Row],[Current Week High]]/Table2[[#This Row],[Close Price]])-1</f>
        <v>1.0412606492566256E-2</v>
      </c>
      <c r="AG94" s="2">
        <f>(Table2[[#This Row],[Close Price]]/Table2[[#This Row],[Current Month Low]])-1</f>
        <v>0.17440491760397592</v>
      </c>
      <c r="AH94" s="2">
        <f>(Table2[[#This Row],[Current Month High]]/Table2[[#This Row],[Close Price]])-1</f>
        <v>2.3553649980511127E-2</v>
      </c>
      <c r="AI94">
        <v>24.505818809510501</v>
      </c>
      <c r="AJ94">
        <v>246.69884169884099</v>
      </c>
      <c r="AK94" t="str">
        <f>IF(AND(Table2[[#This Row],[20D EMA]]&gt;Table2[[#This Row],[50D EMA]],Table2[[#This Row],[50D EMA]]&gt;Table2[[#This Row],[200D EMA]]),"Uptrend","Downtrend/NoTrend")</f>
        <v>Downtrend/NoTrend</v>
      </c>
      <c r="AL94">
        <v>-0.08</v>
      </c>
      <c r="AM94" t="s">
        <v>10459</v>
      </c>
      <c r="AN94">
        <v>6.79</v>
      </c>
      <c r="AO94" t="s">
        <v>10458</v>
      </c>
      <c r="AP94">
        <v>0.29518569223567998</v>
      </c>
      <c r="AQ94">
        <f>(Table2[[#This Row],[Sharpe Ratio]]-AVERAGE(Table2[Sharpe Ratio]))/_xlfn.STDEV.P(Table2[Sharpe Ratio])</f>
        <v>2.7539692706085361</v>
      </c>
      <c r="AR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4">
        <f>_xlfn.RANK.AVG(Table2[[#This Row],[1Y Return vs Nifty Z-Score]],Table2[1Y Return vs Nifty Z-Score])</f>
        <v>12</v>
      </c>
      <c r="AT94">
        <f>_xlfn.RANK.AVG(Table2[[#This Row],[6M Return vs Nifty Z-Score]],Table2[6M Return vs Nifty Z-Score])</f>
        <v>437</v>
      </c>
      <c r="AU94">
        <f>_xlfn.RANK.AVG(Table2[[#This Row],[Sharpe Ratio Z-Score]],Table2[Sharpe Ratio Z-Score])</f>
        <v>2</v>
      </c>
      <c r="AV94">
        <f>(Table2[[#This Row],[Rank 1Y]]+Table2[[#This Row],[Rank 6M]]+Table2[[#This Row],[Rank Sharpe]])/3</f>
        <v>150.33333333333334</v>
      </c>
    </row>
    <row r="95" spans="1:48" x14ac:dyDescent="0.3">
      <c r="A95" t="s">
        <v>264</v>
      </c>
      <c r="B95" t="s">
        <v>265</v>
      </c>
      <c r="C95" t="s">
        <v>10412</v>
      </c>
      <c r="D95" t="s">
        <v>266</v>
      </c>
      <c r="E95">
        <v>105175.224</v>
      </c>
      <c r="F95">
        <v>3794.2</v>
      </c>
      <c r="G95">
        <v>86.110448724010297</v>
      </c>
      <c r="H95">
        <f>(Table2[[#This Row],[1Y Return vs Nifty]]-AVERAGE(Table2[1Y Return vs Nifty]))/_xlfn.STDEV.P(Table2[1Y Return vs Nifty])</f>
        <v>1.0677485056290226</v>
      </c>
      <c r="I95">
        <v>-6.80163047921695</v>
      </c>
      <c r="J95">
        <f>(Table2[[#This Row],[1M Return vs Nifty]]-AVERAGE(Table2[1M Return vs Nifty]))/_xlfn.STDEV.P(Table2[1M Return vs Nifty])</f>
        <v>-0.35293282730780962</v>
      </c>
      <c r="K95">
        <v>8.6511545223132593</v>
      </c>
      <c r="L95">
        <f>(Table2[[#This Row],[6M Return vs Nifty]]-AVERAGE(Table2[6M Return vs Nifty]))/_xlfn.STDEV.P(Table2[6M Return vs Nifty])</f>
        <v>-6.7583785856661846E-2</v>
      </c>
      <c r="M95">
        <v>-3.7481460036370899</v>
      </c>
      <c r="N95">
        <f>(Table2[[#This Row],[1W Return vs Nifty]]-AVERAGE(Table2[1W Return vs Nifty]))/_xlfn.STDEV.P(Table2[1W Return vs Nifty])</f>
        <v>-0.1404213425492154</v>
      </c>
      <c r="O95">
        <v>3794.37</v>
      </c>
      <c r="P95">
        <v>3768.4964110133401</v>
      </c>
      <c r="Q95">
        <v>3234.5645380599799</v>
      </c>
      <c r="R95">
        <v>49.335409810627901</v>
      </c>
      <c r="S95" s="2">
        <f>(Table2[[#This Row],[Close Price]]-Table2[[#This Row],[20D EMA]])/Table2[[#This Row],[20D EMA]]</f>
        <v>-4.4803221615201672E-5</v>
      </c>
      <c r="T95" s="2">
        <f>(Table2[[#This Row],[Close Price]]-Table2[[#This Row],[50D EMA]])/Table2[[#This Row],[50D EMA]]</f>
        <v>6.8206483921655339E-3</v>
      </c>
      <c r="U95" s="2">
        <f>(Table2[[#This Row],[Close Price]]-Table2[[#This Row],[200D EMA]])/Table2[[#This Row],[200D EMA]]</f>
        <v>0.17301725019086397</v>
      </c>
      <c r="V95">
        <v>0.62644483282832997</v>
      </c>
      <c r="W95">
        <v>3730</v>
      </c>
      <c r="X95">
        <v>3805</v>
      </c>
      <c r="Y95">
        <v>3730</v>
      </c>
      <c r="Z95">
        <v>3927</v>
      </c>
      <c r="AA95">
        <v>3610.6</v>
      </c>
      <c r="AB95">
        <v>3927</v>
      </c>
      <c r="AC95" s="2">
        <f>(Table2[[#This Row],[Close Price]]/Table2[[#This Row],[Day Low]])-1</f>
        <v>1.7211796246648703E-2</v>
      </c>
      <c r="AD95" s="2">
        <f>(Table2[[#This Row],[Day High]]/Table2[[#This Row],[Close Price]])-1</f>
        <v>2.8464498444995545E-3</v>
      </c>
      <c r="AE95" s="2">
        <f>(Table2[[#This Row],[Close Price]]/Table2[[#This Row],[Current Week Low]])-1</f>
        <v>1.7211796246648703E-2</v>
      </c>
      <c r="AF95" s="2">
        <f>(Table2[[#This Row],[Current Week High]]/Table2[[#This Row],[Close Price]])-1</f>
        <v>3.5000790680512317E-2</v>
      </c>
      <c r="AG95" s="2">
        <f>(Table2[[#This Row],[Close Price]]/Table2[[#This Row],[Current Month Low]])-1</f>
        <v>5.0850274192654865E-2</v>
      </c>
      <c r="AH95" s="2">
        <f>(Table2[[#This Row],[Current Month High]]/Table2[[#This Row],[Close Price]])-1</f>
        <v>3.5000790680512317E-2</v>
      </c>
      <c r="AI95">
        <v>9.9546676506246197</v>
      </c>
      <c r="AJ95">
        <v>129.49253009133199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-0.11</v>
      </c>
      <c r="AM95" t="s">
        <v>10459</v>
      </c>
      <c r="AN95">
        <v>1.33</v>
      </c>
      <c r="AO95" t="s">
        <v>10458</v>
      </c>
      <c r="AP95">
        <v>0.21066002681375701</v>
      </c>
      <c r="AQ95">
        <f>(Table2[[#This Row],[Sharpe Ratio]]-AVERAGE(Table2[Sharpe Ratio]))/_xlfn.STDEV.P(Table2[Sharpe Ratio])</f>
        <v>1.7736212754433107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2.280431825358646</v>
      </c>
      <c r="AS95">
        <f>_xlfn.RANK.AVG(Table2[[#This Row],[1Y Return vs Nifty Z-Score]],Table2[1Y Return vs Nifty Z-Score])</f>
        <v>94</v>
      </c>
      <c r="AT95">
        <f>_xlfn.RANK.AVG(Table2[[#This Row],[6M Return vs Nifty Z-Score]],Table2[6M Return vs Nifty Z-Score])</f>
        <v>338</v>
      </c>
      <c r="AU95">
        <f>_xlfn.RANK.AVG(Table2[[#This Row],[Sharpe Ratio Z-Score]],Table2[Sharpe Ratio Z-Score])</f>
        <v>24</v>
      </c>
      <c r="AV95">
        <f>(Table2[[#This Row],[Rank 1Y]]+Table2[[#This Row],[Rank 6M]]+Table2[[#This Row],[Rank Sharpe]])/3</f>
        <v>152</v>
      </c>
    </row>
    <row r="96" spans="1:48" x14ac:dyDescent="0.3">
      <c r="A96" t="s">
        <v>117</v>
      </c>
      <c r="B96" t="s">
        <v>118</v>
      </c>
      <c r="C96" t="s">
        <v>10412</v>
      </c>
      <c r="D96" t="s">
        <v>119</v>
      </c>
      <c r="E96">
        <v>252035.20746987499</v>
      </c>
      <c r="F96">
        <v>7077.25</v>
      </c>
      <c r="G96">
        <v>58.985618702591999</v>
      </c>
      <c r="H96">
        <f>(Table2[[#This Row],[1Y Return vs Nifty]]-AVERAGE(Table2[1Y Return vs Nifty]))/_xlfn.STDEV.P(Table2[1Y Return vs Nifty])</f>
        <v>0.61756478346003918</v>
      </c>
      <c r="I96">
        <v>-3.16253262724253</v>
      </c>
      <c r="J96">
        <f>(Table2[[#This Row],[1M Return vs Nifty]]-AVERAGE(Table2[1M Return vs Nifty]))/_xlfn.STDEV.P(Table2[1M Return vs Nifty])</f>
        <v>-7.8042294994056316E-3</v>
      </c>
      <c r="K96">
        <v>19.667939361279998</v>
      </c>
      <c r="L96">
        <f>(Table2[[#This Row],[6M Return vs Nifty]]-AVERAGE(Table2[6M Return vs Nifty]))/_xlfn.STDEV.P(Table2[6M Return vs Nifty])</f>
        <v>0.26117748322652989</v>
      </c>
      <c r="M96">
        <v>2.9258581441947</v>
      </c>
      <c r="N96">
        <f>(Table2[[#This Row],[1W Return vs Nifty]]-AVERAGE(Table2[1W Return vs Nifty]))/_xlfn.STDEV.P(Table2[1W Return vs Nifty])</f>
        <v>1.1933656772790808</v>
      </c>
      <c r="O96">
        <v>6874.74</v>
      </c>
      <c r="P96">
        <v>6904.7493855021003</v>
      </c>
      <c r="Q96">
        <v>6044.6719896805098</v>
      </c>
      <c r="R96">
        <v>69.1286906019333</v>
      </c>
      <c r="S96" s="2">
        <f>(Table2[[#This Row],[Close Price]]-Table2[[#This Row],[20D EMA]])/Table2[[#This Row],[20D EMA]]</f>
        <v>2.9457114014493673E-2</v>
      </c>
      <c r="T96" s="2">
        <f>(Table2[[#This Row],[Close Price]]-Table2[[#This Row],[50D EMA]])/Table2[[#This Row],[50D EMA]]</f>
        <v>2.4982892914274225E-2</v>
      </c>
      <c r="U96" s="2">
        <f>(Table2[[#This Row],[Close Price]]-Table2[[#This Row],[200D EMA]])/Table2[[#This Row],[200D EMA]]</f>
        <v>0.17082449007693251</v>
      </c>
      <c r="V96">
        <v>0.74740205169603702</v>
      </c>
      <c r="W96">
        <v>6990.1</v>
      </c>
      <c r="X96">
        <v>7237.85</v>
      </c>
      <c r="Y96">
        <v>6841</v>
      </c>
      <c r="Z96">
        <v>7237.85</v>
      </c>
      <c r="AA96">
        <v>6502.75</v>
      </c>
      <c r="AB96">
        <v>7237.85</v>
      </c>
      <c r="AC96" s="2">
        <f>(Table2[[#This Row],[Close Price]]/Table2[[#This Row],[Day Low]])-1</f>
        <v>1.2467632794952888E-2</v>
      </c>
      <c r="AD96" s="2">
        <f>(Table2[[#This Row],[Day High]]/Table2[[#This Row],[Close Price]])-1</f>
        <v>2.269242996926768E-2</v>
      </c>
      <c r="AE96" s="2">
        <f>(Table2[[#This Row],[Close Price]]/Table2[[#This Row],[Current Week Low]])-1</f>
        <v>3.4534424791697216E-2</v>
      </c>
      <c r="AF96" s="2">
        <f>(Table2[[#This Row],[Current Week High]]/Table2[[#This Row],[Close Price]])-1</f>
        <v>2.269242996926768E-2</v>
      </c>
      <c r="AG96" s="2">
        <f>(Table2[[#This Row],[Close Price]]/Table2[[#This Row],[Current Month Low]])-1</f>
        <v>8.8347237707123938E-2</v>
      </c>
      <c r="AH96" s="2">
        <f>(Table2[[#This Row],[Current Month High]]/Table2[[#This Row],[Close Price]])-1</f>
        <v>2.269242996926768E-2</v>
      </c>
      <c r="AI96">
        <v>12.5959942067893</v>
      </c>
      <c r="AJ96">
        <v>118.02988293284</v>
      </c>
      <c r="AK96" t="str">
        <f>IF(AND(Table2[[#This Row],[20D EMA]]&gt;Table2[[#This Row],[50D EMA]],Table2[[#This Row],[50D EMA]]&gt;Table2[[#This Row],[200D EMA]]),"Uptrend","Downtrend/NoTrend")</f>
        <v>Downtrend/NoTrend</v>
      </c>
      <c r="AL96">
        <v>-0.13</v>
      </c>
      <c r="AM96" t="s">
        <v>10459</v>
      </c>
      <c r="AN96">
        <v>7.51</v>
      </c>
      <c r="AO96" t="s">
        <v>10458</v>
      </c>
      <c r="AP96">
        <v>0.16447084656344599</v>
      </c>
      <c r="AQ96">
        <f>(Table2[[#This Row],[Sharpe Ratio]]-AVERAGE(Table2[Sharpe Ratio]))/_xlfn.STDEV.P(Table2[Sharpe Ratio])</f>
        <v>1.2379086013024074</v>
      </c>
      <c r="AR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6">
        <f>_xlfn.RANK.AVG(Table2[[#This Row],[1Y Return vs Nifty Z-Score]],Table2[1Y Return vs Nifty Z-Score])</f>
        <v>149</v>
      </c>
      <c r="AT96">
        <f>_xlfn.RANK.AVG(Table2[[#This Row],[6M Return vs Nifty Z-Score]],Table2[6M Return vs Nifty Z-Score])</f>
        <v>231</v>
      </c>
      <c r="AU96">
        <f>_xlfn.RANK.AVG(Table2[[#This Row],[Sharpe Ratio Z-Score]],Table2[Sharpe Ratio Z-Score])</f>
        <v>84</v>
      </c>
      <c r="AV96">
        <f>(Table2[[#This Row],[Rank 1Y]]+Table2[[#This Row],[Rank 6M]]+Table2[[#This Row],[Rank Sharpe]])/3</f>
        <v>154.66666666666666</v>
      </c>
    </row>
    <row r="97" spans="1:48" x14ac:dyDescent="0.3">
      <c r="A97" t="s">
        <v>538</v>
      </c>
      <c r="B97" t="s">
        <v>539</v>
      </c>
      <c r="C97" t="s">
        <v>10407</v>
      </c>
      <c r="D97" t="s">
        <v>540</v>
      </c>
      <c r="E97">
        <v>40098.75</v>
      </c>
      <c r="F97">
        <v>471.75</v>
      </c>
      <c r="G97">
        <v>50.3879903474269</v>
      </c>
      <c r="H97">
        <f>(Table2[[#This Row],[1Y Return vs Nifty]]-AVERAGE(Table2[1Y Return vs Nifty]))/_xlfn.STDEV.P(Table2[1Y Return vs Nifty])</f>
        <v>0.47487219030101901</v>
      </c>
      <c r="I97">
        <v>-10.1460280331496</v>
      </c>
      <c r="J97">
        <f>(Table2[[#This Row],[1M Return vs Nifty]]-AVERAGE(Table2[1M Return vs Nifty]))/_xlfn.STDEV.P(Table2[1M Return vs Nifty])</f>
        <v>-0.67011232762720496</v>
      </c>
      <c r="K97">
        <v>35.762261784886</v>
      </c>
      <c r="L97">
        <f>(Table2[[#This Row],[6M Return vs Nifty]]-AVERAGE(Table2[6M Return vs Nifty]))/_xlfn.STDEV.P(Table2[6M Return vs Nifty])</f>
        <v>0.74146188038600447</v>
      </c>
      <c r="M97">
        <v>-3.7153825830747702</v>
      </c>
      <c r="N97">
        <f>(Table2[[#This Row],[1W Return vs Nifty]]-AVERAGE(Table2[1W Return vs Nifty]))/_xlfn.STDEV.P(Table2[1W Return vs Nifty])</f>
        <v>-0.13387363534028379</v>
      </c>
      <c r="O97">
        <v>479.82</v>
      </c>
      <c r="P97">
        <v>492.78420341357599</v>
      </c>
      <c r="Q97">
        <v>435.28459894483501</v>
      </c>
      <c r="R97">
        <v>43.721017947119797</v>
      </c>
      <c r="S97" s="2">
        <f>(Table2[[#This Row],[Close Price]]-Table2[[#This Row],[20D EMA]])/Table2[[#This Row],[20D EMA]]</f>
        <v>-1.6818807052644727E-2</v>
      </c>
      <c r="T97" s="2">
        <f>(Table2[[#This Row],[Close Price]]-Table2[[#This Row],[50D EMA]])/Table2[[#This Row],[50D EMA]]</f>
        <v>-4.2684410879791836E-2</v>
      </c>
      <c r="U97" s="2">
        <f>(Table2[[#This Row],[Close Price]]-Table2[[#This Row],[200D EMA]])/Table2[[#This Row],[200D EMA]]</f>
        <v>8.377369919257438E-2</v>
      </c>
      <c r="V97">
        <v>0.660238563496089</v>
      </c>
      <c r="W97">
        <v>465.4</v>
      </c>
      <c r="X97">
        <v>474.6</v>
      </c>
      <c r="Y97">
        <v>465.4</v>
      </c>
      <c r="Z97">
        <v>478.5</v>
      </c>
      <c r="AA97">
        <v>454.05</v>
      </c>
      <c r="AB97">
        <v>499.7</v>
      </c>
      <c r="AC97" s="2">
        <f>(Table2[[#This Row],[Close Price]]/Table2[[#This Row],[Day Low]])-1</f>
        <v>1.3644177051998385E-2</v>
      </c>
      <c r="AD97" s="2">
        <f>(Table2[[#This Row],[Day High]]/Table2[[#This Row],[Close Price]])-1</f>
        <v>6.0413354531001495E-3</v>
      </c>
      <c r="AE97" s="2">
        <f>(Table2[[#This Row],[Close Price]]/Table2[[#This Row],[Current Week Low]])-1</f>
        <v>1.3644177051998385E-2</v>
      </c>
      <c r="AF97" s="2">
        <f>(Table2[[#This Row],[Current Week High]]/Table2[[#This Row],[Close Price]])-1</f>
        <v>1.4308426073131875E-2</v>
      </c>
      <c r="AG97" s="2">
        <f>(Table2[[#This Row],[Close Price]]/Table2[[#This Row],[Current Month Low]])-1</f>
        <v>3.8982490915097534E-2</v>
      </c>
      <c r="AH97" s="2">
        <f>(Table2[[#This Row],[Current Month High]]/Table2[[#This Row],[Close Price]])-1</f>
        <v>5.9247482776894511E-2</v>
      </c>
      <c r="AI97">
        <v>31.499735029146802</v>
      </c>
      <c r="AJ97">
        <v>95.179975175837797</v>
      </c>
      <c r="AK97" t="str">
        <f>IF(AND(Table2[[#This Row],[20D EMA]]&gt;Table2[[#This Row],[50D EMA]],Table2[[#This Row],[50D EMA]]&gt;Table2[[#This Row],[200D EMA]]),"Uptrend","Downtrend/NoTrend")</f>
        <v>Downtrend/NoTrend</v>
      </c>
      <c r="AL97">
        <v>-0.23</v>
      </c>
      <c r="AM97" t="s">
        <v>10459</v>
      </c>
      <c r="AN97">
        <v>-1.47</v>
      </c>
      <c r="AO97" t="s">
        <v>10459</v>
      </c>
      <c r="AP97">
        <v>0.124765343285844</v>
      </c>
      <c r="AQ97">
        <f>(Table2[[#This Row],[Sharpe Ratio]]-AVERAGE(Table2[Sharpe Ratio]))/_xlfn.STDEV.P(Table2[Sharpe Ratio])</f>
        <v>0.77739509524573047</v>
      </c>
      <c r="AR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7">
        <f>_xlfn.RANK.AVG(Table2[[#This Row],[1Y Return vs Nifty Z-Score]],Table2[1Y Return vs Nifty Z-Score])</f>
        <v>178</v>
      </c>
      <c r="AT97">
        <f>_xlfn.RANK.AVG(Table2[[#This Row],[6M Return vs Nifty Z-Score]],Table2[6M Return vs Nifty Z-Score])</f>
        <v>130</v>
      </c>
      <c r="AU97">
        <f>_xlfn.RANK.AVG(Table2[[#This Row],[Sharpe Ratio Z-Score]],Table2[Sharpe Ratio Z-Score])</f>
        <v>156</v>
      </c>
      <c r="AV97">
        <f>(Table2[[#This Row],[Rank 1Y]]+Table2[[#This Row],[Rank 6M]]+Table2[[#This Row],[Rank Sharpe]])/3</f>
        <v>154.66666666666666</v>
      </c>
    </row>
    <row r="98" spans="1:48" x14ac:dyDescent="0.3">
      <c r="A98" t="s">
        <v>159</v>
      </c>
      <c r="B98" t="s">
        <v>160</v>
      </c>
      <c r="C98" t="s">
        <v>10412</v>
      </c>
      <c r="D98" t="s">
        <v>161</v>
      </c>
      <c r="E98">
        <v>171018.53495999999</v>
      </c>
      <c r="F98">
        <v>8070.4</v>
      </c>
      <c r="G98">
        <v>58.599491506205801</v>
      </c>
      <c r="H98">
        <f>(Table2[[#This Row],[1Y Return vs Nifty]]-AVERAGE(Table2[1Y Return vs Nifty]))/_xlfn.STDEV.P(Table2[1Y Return vs Nifty])</f>
        <v>0.61115633119093538</v>
      </c>
      <c r="I98">
        <v>0.37478984979569402</v>
      </c>
      <c r="J98">
        <f>(Table2[[#This Row],[1M Return vs Nifty]]-AVERAGE(Table2[1M Return vs Nifty]))/_xlfn.STDEV.P(Table2[1M Return vs Nifty])</f>
        <v>0.32767208802637388</v>
      </c>
      <c r="K98">
        <v>16.960613922839102</v>
      </c>
      <c r="L98">
        <f>(Table2[[#This Row],[6M Return vs Nifty]]-AVERAGE(Table2[6M Return vs Nifty]))/_xlfn.STDEV.P(Table2[6M Return vs Nifty])</f>
        <v>0.180385876603257</v>
      </c>
      <c r="M98">
        <v>1.3002824783211999</v>
      </c>
      <c r="N98">
        <f>(Table2[[#This Row],[1W Return vs Nifty]]-AVERAGE(Table2[1W Return vs Nifty]))/_xlfn.STDEV.P(Table2[1W Return vs Nifty])</f>
        <v>0.86849747599167282</v>
      </c>
      <c r="O98">
        <v>7833.59</v>
      </c>
      <c r="P98">
        <v>7826.0405786671599</v>
      </c>
      <c r="Q98">
        <v>6874.5651842931202</v>
      </c>
      <c r="R98">
        <v>62.1745780427648</v>
      </c>
      <c r="S98" s="2">
        <f>(Table2[[#This Row],[Close Price]]-Table2[[#This Row],[20D EMA]])/Table2[[#This Row],[20D EMA]]</f>
        <v>3.0230073312491397E-2</v>
      </c>
      <c r="T98" s="2">
        <f>(Table2[[#This Row],[Close Price]]-Table2[[#This Row],[50D EMA]])/Table2[[#This Row],[50D EMA]]</f>
        <v>3.1223888871587752E-2</v>
      </c>
      <c r="U98" s="2">
        <f>(Table2[[#This Row],[Close Price]]-Table2[[#This Row],[200D EMA]])/Table2[[#This Row],[200D EMA]]</f>
        <v>0.17395061122397978</v>
      </c>
      <c r="V98">
        <v>0.95991838179266797</v>
      </c>
      <c r="W98">
        <v>7962.55</v>
      </c>
      <c r="X98">
        <v>8214</v>
      </c>
      <c r="Y98">
        <v>7750</v>
      </c>
      <c r="Z98">
        <v>8214</v>
      </c>
      <c r="AA98">
        <v>7350.05</v>
      </c>
      <c r="AB98">
        <v>8214</v>
      </c>
      <c r="AC98" s="2">
        <f>(Table2[[#This Row],[Close Price]]/Table2[[#This Row],[Day Low]])-1</f>
        <v>1.3544655920527893E-2</v>
      </c>
      <c r="AD98" s="2">
        <f>(Table2[[#This Row],[Day High]]/Table2[[#This Row],[Close Price]])-1</f>
        <v>1.7793417922283838E-2</v>
      </c>
      <c r="AE98" s="2">
        <f>(Table2[[#This Row],[Close Price]]/Table2[[#This Row],[Current Week Low]])-1</f>
        <v>4.1341935483870884E-2</v>
      </c>
      <c r="AF98" s="2">
        <f>(Table2[[#This Row],[Current Week High]]/Table2[[#This Row],[Close Price]])-1</f>
        <v>1.7793417922283838E-2</v>
      </c>
      <c r="AG98" s="2">
        <f>(Table2[[#This Row],[Close Price]]/Table2[[#This Row],[Current Month Low]])-1</f>
        <v>9.8006136012680045E-2</v>
      </c>
      <c r="AH98" s="2">
        <f>(Table2[[#This Row],[Current Month High]]/Table2[[#This Row],[Close Price]])-1</f>
        <v>1.7793417922283838E-2</v>
      </c>
      <c r="AI98">
        <v>13.376660388580399</v>
      </c>
      <c r="AJ98">
        <v>109.620779220779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-0.1</v>
      </c>
      <c r="AM98" t="s">
        <v>10459</v>
      </c>
      <c r="AN98">
        <v>7.1</v>
      </c>
      <c r="AO98" t="s">
        <v>10458</v>
      </c>
      <c r="AP98">
        <v>0.17552558680927499</v>
      </c>
      <c r="AQ98">
        <f>(Table2[[#This Row],[Sharpe Ratio]]-AVERAGE(Table2[Sharpe Ratio]))/_xlfn.STDEV.P(Table2[Sharpe Ratio])</f>
        <v>1.3661240064456119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3.3538357782578507</v>
      </c>
      <c r="AS98">
        <f>_xlfn.RANK.AVG(Table2[[#This Row],[1Y Return vs Nifty Z-Score]],Table2[1Y Return vs Nifty Z-Score])</f>
        <v>153</v>
      </c>
      <c r="AT98">
        <f>_xlfn.RANK.AVG(Table2[[#This Row],[6M Return vs Nifty Z-Score]],Table2[6M Return vs Nifty Z-Score])</f>
        <v>247</v>
      </c>
      <c r="AU98">
        <f>_xlfn.RANK.AVG(Table2[[#This Row],[Sharpe Ratio Z-Score]],Table2[Sharpe Ratio Z-Score])</f>
        <v>65</v>
      </c>
      <c r="AV98">
        <f>(Table2[[#This Row],[Rank 1Y]]+Table2[[#This Row],[Rank 6M]]+Table2[[#This Row],[Rank Sharpe]])/3</f>
        <v>155</v>
      </c>
    </row>
    <row r="99" spans="1:48" x14ac:dyDescent="0.3">
      <c r="A99" t="s">
        <v>1806</v>
      </c>
      <c r="B99" t="s">
        <v>1807</v>
      </c>
      <c r="C99" t="s">
        <v>10407</v>
      </c>
      <c r="D99" t="s">
        <v>185</v>
      </c>
      <c r="E99">
        <v>4463.1563445000002</v>
      </c>
      <c r="F99">
        <v>1695.75</v>
      </c>
      <c r="G99">
        <v>55.295235683430299</v>
      </c>
      <c r="H99">
        <f>(Table2[[#This Row],[1Y Return vs Nifty]]-AVERAGE(Table2[1Y Return vs Nifty]))/_xlfn.STDEV.P(Table2[1Y Return vs Nifty])</f>
        <v>0.55631645996884715</v>
      </c>
      <c r="I99">
        <v>2.3738943703742499</v>
      </c>
      <c r="J99">
        <f>(Table2[[#This Row],[1M Return vs Nifty]]-AVERAGE(Table2[1M Return vs Nifty]))/_xlfn.STDEV.P(Table2[1M Return vs Nifty])</f>
        <v>0.51726526966763753</v>
      </c>
      <c r="K99">
        <v>35.498648664251903</v>
      </c>
      <c r="L99">
        <f>(Table2[[#This Row],[6M Return vs Nifty]]-AVERAGE(Table2[6M Return vs Nifty]))/_xlfn.STDEV.P(Table2[6M Return vs Nifty])</f>
        <v>0.73359517650157291</v>
      </c>
      <c r="M99">
        <v>-4.3020277378951803</v>
      </c>
      <c r="N99">
        <f>(Table2[[#This Row],[1W Return vs Nifty]]-AVERAGE(Table2[1W Return vs Nifty]))/_xlfn.STDEV.P(Table2[1W Return vs Nifty])</f>
        <v>-0.25111355239949407</v>
      </c>
      <c r="O99">
        <v>1645.35</v>
      </c>
      <c r="P99">
        <v>1532.0304970033501</v>
      </c>
      <c r="Q99">
        <v>1283.7468997850001</v>
      </c>
      <c r="R99">
        <v>59.127321574073797</v>
      </c>
      <c r="S99" s="2">
        <f>(Table2[[#This Row],[Close Price]]-Table2[[#This Row],[20D EMA]])/Table2[[#This Row],[20D EMA]]</f>
        <v>3.0631780472240005E-2</v>
      </c>
      <c r="T99" s="2">
        <f>(Table2[[#This Row],[Close Price]]-Table2[[#This Row],[50D EMA]])/Table2[[#This Row],[50D EMA]]</f>
        <v>0.10686438900327706</v>
      </c>
      <c r="U99" s="2">
        <f>(Table2[[#This Row],[Close Price]]-Table2[[#This Row],[200D EMA]])/Table2[[#This Row],[200D EMA]]</f>
        <v>0.32093795146379828</v>
      </c>
      <c r="V99">
        <v>0.40338501323176201</v>
      </c>
      <c r="W99">
        <v>1668.6</v>
      </c>
      <c r="X99">
        <v>1702</v>
      </c>
      <c r="Y99">
        <v>1655.3</v>
      </c>
      <c r="Z99">
        <v>1724.95</v>
      </c>
      <c r="AA99">
        <v>1531</v>
      </c>
      <c r="AB99">
        <v>1747.2</v>
      </c>
      <c r="AC99" s="2">
        <f>(Table2[[#This Row],[Close Price]]/Table2[[#This Row],[Day Low]])-1</f>
        <v>1.6271125494426553E-2</v>
      </c>
      <c r="AD99" s="2">
        <f>(Table2[[#This Row],[Day High]]/Table2[[#This Row],[Close Price]])-1</f>
        <v>3.6856848002357889E-3</v>
      </c>
      <c r="AE99" s="2">
        <f>(Table2[[#This Row],[Close Price]]/Table2[[#This Row],[Current Week Low]])-1</f>
        <v>2.4436658007611856E-2</v>
      </c>
      <c r="AF99" s="2">
        <f>(Table2[[#This Row],[Current Week High]]/Table2[[#This Row],[Close Price]])-1</f>
        <v>1.7219519386702187E-2</v>
      </c>
      <c r="AG99" s="2">
        <f>(Table2[[#This Row],[Close Price]]/Table2[[#This Row],[Current Month Low]])-1</f>
        <v>0.10760940561724364</v>
      </c>
      <c r="AH99" s="2">
        <f>(Table2[[#This Row],[Current Month High]]/Table2[[#This Row],[Close Price]])-1</f>
        <v>3.0340557275541746E-2</v>
      </c>
      <c r="AI99">
        <v>3.0340557275541702</v>
      </c>
      <c r="AJ99">
        <v>106.295620437956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0.19</v>
      </c>
      <c r="AM99" t="s">
        <v>10458</v>
      </c>
      <c r="AN99">
        <v>1.1299999999999999</v>
      </c>
      <c r="AO99" t="s">
        <v>10458</v>
      </c>
      <c r="AP99">
        <v>0.120769571101772</v>
      </c>
      <c r="AQ99">
        <f>(Table2[[#This Row],[Sharpe Ratio]]-AVERAGE(Table2[Sharpe Ratio]))/_xlfn.STDEV.P(Table2[Sharpe Ratio])</f>
        <v>0.73105121578333954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2.2871145695219033</v>
      </c>
      <c r="AS99">
        <f>_xlfn.RANK.AVG(Table2[[#This Row],[1Y Return vs Nifty Z-Score]],Table2[1Y Return vs Nifty Z-Score])</f>
        <v>166</v>
      </c>
      <c r="AT99">
        <f>_xlfn.RANK.AVG(Table2[[#This Row],[6M Return vs Nifty Z-Score]],Table2[6M Return vs Nifty Z-Score])</f>
        <v>132</v>
      </c>
      <c r="AU99">
        <f>_xlfn.RANK.AVG(Table2[[#This Row],[Sharpe Ratio Z-Score]],Table2[Sharpe Ratio Z-Score])</f>
        <v>170</v>
      </c>
      <c r="AV99">
        <f>(Table2[[#This Row],[Rank 1Y]]+Table2[[#This Row],[Rank 6M]]+Table2[[#This Row],[Rank Sharpe]])/3</f>
        <v>156</v>
      </c>
    </row>
    <row r="100" spans="1:48" x14ac:dyDescent="0.3">
      <c r="A100" t="s">
        <v>120</v>
      </c>
      <c r="B100" t="s">
        <v>121</v>
      </c>
      <c r="C100" t="s">
        <v>10409</v>
      </c>
      <c r="D100" t="s">
        <v>122</v>
      </c>
      <c r="E100">
        <v>247169.63860539999</v>
      </c>
      <c r="F100">
        <v>285.39999999999998</v>
      </c>
      <c r="G100">
        <v>152.37040500507501</v>
      </c>
      <c r="H100">
        <f>(Table2[[#This Row],[1Y Return vs Nifty]]-AVERAGE(Table2[1Y Return vs Nifty]))/_xlfn.STDEV.P(Table2[1Y Return vs Nifty])</f>
        <v>2.167447701008685</v>
      </c>
      <c r="I100">
        <v>3.4010838618743602</v>
      </c>
      <c r="J100">
        <f>(Table2[[#This Row],[1M Return vs Nifty]]-AVERAGE(Table2[1M Return vs Nifty]))/_xlfn.STDEV.P(Table2[1M Return vs Nifty])</f>
        <v>0.61468294935234757</v>
      </c>
      <c r="K100">
        <v>37.159507609125598</v>
      </c>
      <c r="L100">
        <f>(Table2[[#This Row],[6M Return vs Nifty]]-AVERAGE(Table2[6M Return vs Nifty]))/_xlfn.STDEV.P(Table2[6M Return vs Nifty])</f>
        <v>0.78315828429265311</v>
      </c>
      <c r="M100">
        <v>-0.22760779179398399</v>
      </c>
      <c r="N100">
        <f>(Table2[[#This Row],[1W Return vs Nifty]]-AVERAGE(Table2[1W Return vs Nifty]))/_xlfn.STDEV.P(Table2[1W Return vs Nifty])</f>
        <v>0.56315151502704919</v>
      </c>
      <c r="O100">
        <v>274.7</v>
      </c>
      <c r="P100">
        <v>255.19302919418701</v>
      </c>
      <c r="Q100">
        <v>197.19179256199001</v>
      </c>
      <c r="R100">
        <v>56.545013266339701</v>
      </c>
      <c r="S100" s="2">
        <f>(Table2[[#This Row],[Close Price]]-Table2[[#This Row],[20D EMA]])/Table2[[#This Row],[20D EMA]]</f>
        <v>3.8951583545686161E-2</v>
      </c>
      <c r="T100" s="2">
        <f>(Table2[[#This Row],[Close Price]]-Table2[[#This Row],[50D EMA]])/Table2[[#This Row],[50D EMA]]</f>
        <v>0.11836910632393187</v>
      </c>
      <c r="U100" s="2">
        <f>(Table2[[#This Row],[Close Price]]-Table2[[#This Row],[200D EMA]])/Table2[[#This Row],[200D EMA]]</f>
        <v>0.44732190063275817</v>
      </c>
      <c r="V100">
        <v>0.91623088885879</v>
      </c>
      <c r="W100">
        <v>278.5</v>
      </c>
      <c r="X100">
        <v>285.89999999999998</v>
      </c>
      <c r="Y100">
        <v>278.5</v>
      </c>
      <c r="Z100">
        <v>298.25</v>
      </c>
      <c r="AA100">
        <v>240.4</v>
      </c>
      <c r="AB100">
        <v>298.25</v>
      </c>
      <c r="AC100" s="2">
        <f>(Table2[[#This Row],[Close Price]]/Table2[[#This Row],[Day Low]])-1</f>
        <v>2.4775583482944175E-2</v>
      </c>
      <c r="AD100" s="2">
        <f>(Table2[[#This Row],[Day High]]/Table2[[#This Row],[Close Price]])-1</f>
        <v>1.7519271198318531E-3</v>
      </c>
      <c r="AE100" s="2">
        <f>(Table2[[#This Row],[Close Price]]/Table2[[#This Row],[Current Week Low]])-1</f>
        <v>2.4775583482944175E-2</v>
      </c>
      <c r="AF100" s="2">
        <f>(Table2[[#This Row],[Current Week High]]/Table2[[#This Row],[Close Price]])-1</f>
        <v>4.5024526979677626E-2</v>
      </c>
      <c r="AG100" s="2">
        <f>(Table2[[#This Row],[Close Price]]/Table2[[#This Row],[Current Month Low]])-1</f>
        <v>0.18718801996672196</v>
      </c>
      <c r="AH100" s="2">
        <f>(Table2[[#This Row],[Current Month High]]/Table2[[#This Row],[Close Price]])-1</f>
        <v>4.5024526979677626E-2</v>
      </c>
      <c r="AI100">
        <v>4.5024526979677599</v>
      </c>
      <c r="AJ100">
        <v>191.521961184882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0.19</v>
      </c>
      <c r="AM100" t="s">
        <v>10458</v>
      </c>
      <c r="AN100">
        <v>6.05</v>
      </c>
      <c r="AO100" t="s">
        <v>10458</v>
      </c>
      <c r="AP100">
        <v>6.9539285208265994E-2</v>
      </c>
      <c r="AQ100">
        <f>(Table2[[#This Row],[Sharpe Ratio]]-AVERAGE(Table2[Sharpe Ratio]))/_xlfn.STDEV.P(Table2[Sharpe Ratio])</f>
        <v>0.13687064569564483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4.2653110953763802</v>
      </c>
      <c r="AS100">
        <f>_xlfn.RANK.AVG(Table2[[#This Row],[1Y Return vs Nifty Z-Score]],Table2[1Y Return vs Nifty Z-Score])</f>
        <v>34</v>
      </c>
      <c r="AT100">
        <f>_xlfn.RANK.AVG(Table2[[#This Row],[6M Return vs Nifty Z-Score]],Table2[6M Return vs Nifty Z-Score])</f>
        <v>123</v>
      </c>
      <c r="AU100">
        <f>_xlfn.RANK.AVG(Table2[[#This Row],[Sharpe Ratio Z-Score]],Table2[Sharpe Ratio Z-Score])</f>
        <v>312</v>
      </c>
      <c r="AV100">
        <f>(Table2[[#This Row],[Rank 1Y]]+Table2[[#This Row],[Rank 6M]]+Table2[[#This Row],[Rank Sharpe]])/3</f>
        <v>156.33333333333334</v>
      </c>
    </row>
    <row r="101" spans="1:48" x14ac:dyDescent="0.3">
      <c r="A101" t="s">
        <v>466</v>
      </c>
      <c r="B101" t="s">
        <v>467</v>
      </c>
      <c r="C101" t="s">
        <v>10401</v>
      </c>
      <c r="D101" t="s">
        <v>143</v>
      </c>
      <c r="E101">
        <v>46964.574000000001</v>
      </c>
      <c r="F101">
        <v>234.6</v>
      </c>
      <c r="G101">
        <v>146.97145767064401</v>
      </c>
      <c r="H101">
        <f>(Table2[[#This Row],[1Y Return vs Nifty]]-AVERAGE(Table2[1Y Return vs Nifty]))/_xlfn.STDEV.P(Table2[1Y Return vs Nifty])</f>
        <v>2.0778427816455309</v>
      </c>
      <c r="I101">
        <v>-22.028002405107401</v>
      </c>
      <c r="J101">
        <f>(Table2[[#This Row],[1M Return vs Nifty]]-AVERAGE(Table2[1M Return vs Nifty]))/_xlfn.STDEV.P(Table2[1M Return vs Nifty])</f>
        <v>-1.7969875370872261</v>
      </c>
      <c r="K101">
        <v>8.2577331080656293</v>
      </c>
      <c r="L101">
        <f>(Table2[[#This Row],[6M Return vs Nifty]]-AVERAGE(Table2[6M Return vs Nifty]))/_xlfn.STDEV.P(Table2[6M Return vs Nifty])</f>
        <v>-7.9324209702924961E-2</v>
      </c>
      <c r="M101">
        <v>-5.5178120110362299</v>
      </c>
      <c r="N101">
        <f>(Table2[[#This Row],[1W Return vs Nifty]]-AVERAGE(Table2[1W Return vs Nifty]))/_xlfn.STDEV.P(Table2[1W Return vs Nifty])</f>
        <v>-0.49408572420339175</v>
      </c>
      <c r="O101">
        <v>252.21</v>
      </c>
      <c r="P101">
        <v>267.58917453334698</v>
      </c>
      <c r="Q101">
        <v>226.249271832489</v>
      </c>
      <c r="R101">
        <v>33.996842331807699</v>
      </c>
      <c r="S101" s="2">
        <f>(Table2[[#This Row],[Close Price]]-Table2[[#This Row],[20D EMA]])/Table2[[#This Row],[20D EMA]]</f>
        <v>-6.9822766742000761E-2</v>
      </c>
      <c r="T101" s="2">
        <f>(Table2[[#This Row],[Close Price]]-Table2[[#This Row],[50D EMA]])/Table2[[#This Row],[50D EMA]]</f>
        <v>-0.12328291901523046</v>
      </c>
      <c r="U101" s="2">
        <f>(Table2[[#This Row],[Close Price]]-Table2[[#This Row],[200D EMA]])/Table2[[#This Row],[200D EMA]]</f>
        <v>3.6909414558000113E-2</v>
      </c>
      <c r="V101">
        <v>0.55472917893987606</v>
      </c>
      <c r="W101">
        <v>232.15</v>
      </c>
      <c r="X101">
        <v>241.9</v>
      </c>
      <c r="Y101">
        <v>232.15</v>
      </c>
      <c r="Z101">
        <v>252.85</v>
      </c>
      <c r="AA101">
        <v>228.05</v>
      </c>
      <c r="AB101">
        <v>281.8</v>
      </c>
      <c r="AC101" s="2">
        <f>(Table2[[#This Row],[Close Price]]/Table2[[#This Row],[Day Low]])-1</f>
        <v>1.0553521430109791E-2</v>
      </c>
      <c r="AD101" s="2">
        <f>(Table2[[#This Row],[Day High]]/Table2[[#This Row],[Close Price]])-1</f>
        <v>3.1116794543904591E-2</v>
      </c>
      <c r="AE101" s="2">
        <f>(Table2[[#This Row],[Close Price]]/Table2[[#This Row],[Current Week Low]])-1</f>
        <v>1.0553521430109791E-2</v>
      </c>
      <c r="AF101" s="2">
        <f>(Table2[[#This Row],[Current Week High]]/Table2[[#This Row],[Close Price]])-1</f>
        <v>7.7791986359761367E-2</v>
      </c>
      <c r="AG101" s="2">
        <f>(Table2[[#This Row],[Close Price]]/Table2[[#This Row],[Current Month Low]])-1</f>
        <v>2.87217715413286E-2</v>
      </c>
      <c r="AH101" s="2">
        <f>(Table2[[#This Row],[Current Month High]]/Table2[[#This Row],[Close Price]])-1</f>
        <v>0.20119352088661557</v>
      </c>
      <c r="AI101">
        <v>50.767263427109903</v>
      </c>
      <c r="AJ101">
        <v>232.76595744680799</v>
      </c>
      <c r="AK101" t="str">
        <f>IF(AND(Table2[[#This Row],[20D EMA]]&gt;Table2[[#This Row],[50D EMA]],Table2[[#This Row],[50D EMA]]&gt;Table2[[#This Row],[200D EMA]]),"Uptrend","Downtrend/NoTrend")</f>
        <v>Downtrend/NoTrend</v>
      </c>
      <c r="AL101">
        <v>-0.33</v>
      </c>
      <c r="AM101" t="s">
        <v>10459</v>
      </c>
      <c r="AN101">
        <v>-7.35</v>
      </c>
      <c r="AO101" t="s">
        <v>10459</v>
      </c>
      <c r="AP101">
        <v>0.15722357809301901</v>
      </c>
      <c r="AQ101">
        <f>(Table2[[#This Row],[Sharpe Ratio]]-AVERAGE(Table2[Sharpe Ratio]))/_xlfn.STDEV.P(Table2[Sharpe Ratio])</f>
        <v>1.1538531244251502</v>
      </c>
      <c r="AR1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1">
        <f>_xlfn.RANK.AVG(Table2[[#This Row],[1Y Return vs Nifty Z-Score]],Table2[1Y Return vs Nifty Z-Score])</f>
        <v>35</v>
      </c>
      <c r="AT101">
        <f>_xlfn.RANK.AVG(Table2[[#This Row],[6M Return vs Nifty Z-Score]],Table2[6M Return vs Nifty Z-Score])</f>
        <v>344</v>
      </c>
      <c r="AU101">
        <f>_xlfn.RANK.AVG(Table2[[#This Row],[Sharpe Ratio Z-Score]],Table2[Sharpe Ratio Z-Score])</f>
        <v>91</v>
      </c>
      <c r="AV101">
        <f>(Table2[[#This Row],[Rank 1Y]]+Table2[[#This Row],[Rank 6M]]+Table2[[#This Row],[Rank Sharpe]])/3</f>
        <v>156.66666666666666</v>
      </c>
    </row>
    <row r="102" spans="1:48" x14ac:dyDescent="0.3">
      <c r="A102" t="s">
        <v>261</v>
      </c>
      <c r="B102" t="s">
        <v>262</v>
      </c>
      <c r="C102" t="s">
        <v>10414</v>
      </c>
      <c r="D102" t="s">
        <v>263</v>
      </c>
      <c r="E102">
        <v>106440.284544575</v>
      </c>
      <c r="F102">
        <v>11762.65</v>
      </c>
      <c r="G102">
        <v>122.32225653713201</v>
      </c>
      <c r="H102">
        <f>(Table2[[#This Row],[1Y Return vs Nifty]]-AVERAGE(Table2[1Y Return vs Nifty]))/_xlfn.STDEV.P(Table2[1Y Return vs Nifty])</f>
        <v>1.668746425796878</v>
      </c>
      <c r="I102">
        <v>3.9840641731776301</v>
      </c>
      <c r="J102">
        <f>(Table2[[#This Row],[1M Return vs Nifty]]-AVERAGE(Table2[1M Return vs Nifty]))/_xlfn.STDEV.P(Table2[1M Return vs Nifty])</f>
        <v>0.66997225059519272</v>
      </c>
      <c r="K102">
        <v>7.3287774961533696</v>
      </c>
      <c r="L102">
        <f>(Table2[[#This Row],[6M Return vs Nifty]]-AVERAGE(Table2[6M Return vs Nifty]))/_xlfn.STDEV.P(Table2[6M Return vs Nifty])</f>
        <v>-0.10704596612808459</v>
      </c>
      <c r="M102">
        <v>6.4221915760599</v>
      </c>
      <c r="N102">
        <f>(Table2[[#This Row],[1W Return vs Nifty]]-AVERAGE(Table2[1W Return vs Nifty]))/_xlfn.STDEV.P(Table2[1W Return vs Nifty])</f>
        <v>1.8921012556692336</v>
      </c>
      <c r="O102">
        <v>11048.54</v>
      </c>
      <c r="P102">
        <v>10771.3829673933</v>
      </c>
      <c r="Q102">
        <v>9072.8940269316499</v>
      </c>
      <c r="R102">
        <v>78.286117688740106</v>
      </c>
      <c r="S102" s="2">
        <f>(Table2[[#This Row],[Close Price]]-Table2[[#This Row],[20D EMA]])/Table2[[#This Row],[20D EMA]]</f>
        <v>6.4633879227481525E-2</v>
      </c>
      <c r="T102" s="2">
        <f>(Table2[[#This Row],[Close Price]]-Table2[[#This Row],[50D EMA]])/Table2[[#This Row],[50D EMA]]</f>
        <v>9.2027832972555526E-2</v>
      </c>
      <c r="U102" s="2">
        <f>(Table2[[#This Row],[Close Price]]-Table2[[#This Row],[200D EMA]])/Table2[[#This Row],[200D EMA]]</f>
        <v>0.2964606403518189</v>
      </c>
      <c r="V102">
        <v>0.53765177902449901</v>
      </c>
      <c r="W102">
        <v>11352.5</v>
      </c>
      <c r="X102">
        <v>11799.35</v>
      </c>
      <c r="Y102">
        <v>10900</v>
      </c>
      <c r="Z102">
        <v>11799.35</v>
      </c>
      <c r="AA102">
        <v>10510.6</v>
      </c>
      <c r="AB102">
        <v>11799.35</v>
      </c>
      <c r="AC102" s="2">
        <f>(Table2[[#This Row],[Close Price]]/Table2[[#This Row],[Day Low]])-1</f>
        <v>3.6128606033913213E-2</v>
      </c>
      <c r="AD102" s="2">
        <f>(Table2[[#This Row],[Day High]]/Table2[[#This Row],[Close Price]])-1</f>
        <v>3.1200452279036561E-3</v>
      </c>
      <c r="AE102" s="2">
        <f>(Table2[[#This Row],[Close Price]]/Table2[[#This Row],[Current Week Low]])-1</f>
        <v>7.9142201834862425E-2</v>
      </c>
      <c r="AF102" s="2">
        <f>(Table2[[#This Row],[Current Week High]]/Table2[[#This Row],[Close Price]])-1</f>
        <v>3.1200452279036561E-3</v>
      </c>
      <c r="AG102" s="2">
        <f>(Table2[[#This Row],[Close Price]]/Table2[[#This Row],[Current Month Low]])-1</f>
        <v>0.11912260004186237</v>
      </c>
      <c r="AH102" s="2">
        <f>(Table2[[#This Row],[Current Month High]]/Table2[[#This Row],[Close Price]])-1</f>
        <v>3.1200452279036561E-3</v>
      </c>
      <c r="AI102">
        <v>13.052755969105601</v>
      </c>
      <c r="AJ102">
        <v>159.08920704845801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-0.06</v>
      </c>
      <c r="AM102" t="s">
        <v>10459</v>
      </c>
      <c r="AN102">
        <v>8.76</v>
      </c>
      <c r="AO102" t="s">
        <v>10458</v>
      </c>
      <c r="AP102">
        <v>0.177541285732607</v>
      </c>
      <c r="AQ102">
        <f>(Table2[[#This Row],[Sharpe Ratio]]-AVERAGE(Table2[Sharpe Ratio]))/_xlfn.STDEV.P(Table2[Sharpe Ratio])</f>
        <v>1.3895025434672525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5.5132765094004723</v>
      </c>
      <c r="AS102">
        <f>_xlfn.RANK.AVG(Table2[[#This Row],[1Y Return vs Nifty Z-Score]],Table2[1Y Return vs Nifty Z-Score])</f>
        <v>56</v>
      </c>
      <c r="AT102">
        <f>_xlfn.RANK.AVG(Table2[[#This Row],[6M Return vs Nifty Z-Score]],Table2[6M Return vs Nifty Z-Score])</f>
        <v>353</v>
      </c>
      <c r="AU102">
        <f>_xlfn.RANK.AVG(Table2[[#This Row],[Sharpe Ratio Z-Score]],Table2[Sharpe Ratio Z-Score])</f>
        <v>62</v>
      </c>
      <c r="AV102">
        <f>(Table2[[#This Row],[Rank 1Y]]+Table2[[#This Row],[Rank 6M]]+Table2[[#This Row],[Rank Sharpe]])/3</f>
        <v>157</v>
      </c>
    </row>
    <row r="103" spans="1:48" x14ac:dyDescent="0.3">
      <c r="A103" t="s">
        <v>525</v>
      </c>
      <c r="B103" t="s">
        <v>526</v>
      </c>
      <c r="C103" t="s">
        <v>10415</v>
      </c>
      <c r="D103" t="s">
        <v>164</v>
      </c>
      <c r="E103">
        <v>41651.182127965003</v>
      </c>
      <c r="F103">
        <v>1236.8499999999999</v>
      </c>
      <c r="G103">
        <v>87.649435710635601</v>
      </c>
      <c r="H103">
        <f>(Table2[[#This Row],[1Y Return vs Nifty]]-AVERAGE(Table2[1Y Return vs Nifty]))/_xlfn.STDEV.P(Table2[1Y Return vs Nifty])</f>
        <v>1.0932906708503911</v>
      </c>
      <c r="I103">
        <v>23.861112503158498</v>
      </c>
      <c r="J103">
        <f>(Table2[[#This Row],[1M Return vs Nifty]]-AVERAGE(Table2[1M Return vs Nifty]))/_xlfn.STDEV.P(Table2[1M Return vs Nifty])</f>
        <v>2.5550927111439949</v>
      </c>
      <c r="K103">
        <v>43.776499092637998</v>
      </c>
      <c r="L103">
        <f>(Table2[[#This Row],[6M Return vs Nifty]]-AVERAGE(Table2[6M Return vs Nifty]))/_xlfn.STDEV.P(Table2[6M Return vs Nifty])</f>
        <v>0.98062156867465433</v>
      </c>
      <c r="M103">
        <v>-2.0103937481390499</v>
      </c>
      <c r="N103">
        <f>(Table2[[#This Row],[1W Return vs Nifty]]-AVERAGE(Table2[1W Return vs Nifty]))/_xlfn.STDEV.P(Table2[1W Return vs Nifty])</f>
        <v>0.20686513655997438</v>
      </c>
      <c r="O103">
        <v>1174.96</v>
      </c>
      <c r="P103">
        <v>1068.46213956015</v>
      </c>
      <c r="Q103">
        <v>876.33135885685101</v>
      </c>
      <c r="R103">
        <v>72.629041029734296</v>
      </c>
      <c r="S103" s="2">
        <f>(Table2[[#This Row],[Close Price]]-Table2[[#This Row],[20D EMA]])/Table2[[#This Row],[20D EMA]]</f>
        <v>5.2674133587526276E-2</v>
      </c>
      <c r="T103" s="2">
        <f>(Table2[[#This Row],[Close Price]]-Table2[[#This Row],[50D EMA]])/Table2[[#This Row],[50D EMA]]</f>
        <v>0.15759834083514601</v>
      </c>
      <c r="U103" s="2">
        <f>(Table2[[#This Row],[Close Price]]-Table2[[#This Row],[200D EMA]])/Table2[[#This Row],[200D EMA]]</f>
        <v>0.41139534435174735</v>
      </c>
      <c r="V103">
        <v>0.47198876927635602</v>
      </c>
      <c r="W103">
        <v>1225</v>
      </c>
      <c r="X103">
        <v>1263.95</v>
      </c>
      <c r="Y103">
        <v>1206</v>
      </c>
      <c r="Z103">
        <v>1269</v>
      </c>
      <c r="AA103">
        <v>1015</v>
      </c>
      <c r="AB103">
        <v>1314</v>
      </c>
      <c r="AC103" s="2">
        <f>(Table2[[#This Row],[Close Price]]/Table2[[#This Row],[Day Low]])-1</f>
        <v>9.6734693877549294E-3</v>
      </c>
      <c r="AD103" s="2">
        <f>(Table2[[#This Row],[Day High]]/Table2[[#This Row],[Close Price]])-1</f>
        <v>2.1910498443627136E-2</v>
      </c>
      <c r="AE103" s="2">
        <f>(Table2[[#This Row],[Close Price]]/Table2[[#This Row],[Current Week Low]])-1</f>
        <v>2.5580431177446128E-2</v>
      </c>
      <c r="AF103" s="2">
        <f>(Table2[[#This Row],[Current Week High]]/Table2[[#This Row],[Close Price]])-1</f>
        <v>2.5993451105631227E-2</v>
      </c>
      <c r="AG103" s="2">
        <f>(Table2[[#This Row],[Close Price]]/Table2[[#This Row],[Current Month Low]])-1</f>
        <v>0.21857142857142842</v>
      </c>
      <c r="AH103" s="2">
        <f>(Table2[[#This Row],[Current Month High]]/Table2[[#This Row],[Close Price]])-1</f>
        <v>6.2376197598738914E-2</v>
      </c>
      <c r="AI103">
        <v>6.2376197598738896</v>
      </c>
      <c r="AJ103">
        <v>125.702554744525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0.3</v>
      </c>
      <c r="AM103" t="s">
        <v>10458</v>
      </c>
      <c r="AN103">
        <v>2.5</v>
      </c>
      <c r="AO103" t="s">
        <v>10458</v>
      </c>
      <c r="AP103">
        <v>8.0134656559172998E-2</v>
      </c>
      <c r="AQ103">
        <f>(Table2[[#This Row],[Sharpe Ratio]]-AVERAGE(Table2[Sharpe Ratio]))/_xlfn.STDEV.P(Table2[Sharpe Ratio])</f>
        <v>0.25975818535645284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5.0956282725854676</v>
      </c>
      <c r="AS103">
        <f>_xlfn.RANK.AVG(Table2[[#This Row],[1Y Return vs Nifty Z-Score]],Table2[1Y Return vs Nifty Z-Score])</f>
        <v>90</v>
      </c>
      <c r="AT103">
        <f>_xlfn.RANK.AVG(Table2[[#This Row],[6M Return vs Nifty Z-Score]],Table2[6M Return vs Nifty Z-Score])</f>
        <v>104</v>
      </c>
      <c r="AU103">
        <f>_xlfn.RANK.AVG(Table2[[#This Row],[Sharpe Ratio Z-Score]],Table2[Sharpe Ratio Z-Score])</f>
        <v>277</v>
      </c>
      <c r="AV103">
        <f>(Table2[[#This Row],[Rank 1Y]]+Table2[[#This Row],[Rank 6M]]+Table2[[#This Row],[Rank Sharpe]])/3</f>
        <v>157</v>
      </c>
    </row>
    <row r="104" spans="1:48" x14ac:dyDescent="0.3">
      <c r="A104" t="s">
        <v>705</v>
      </c>
      <c r="B104" t="s">
        <v>706</v>
      </c>
      <c r="C104" t="s">
        <v>10412</v>
      </c>
      <c r="D104" t="s">
        <v>125</v>
      </c>
      <c r="E104">
        <v>25501.697365240001</v>
      </c>
      <c r="F104">
        <v>917.2</v>
      </c>
      <c r="G104">
        <v>74.454568679453004</v>
      </c>
      <c r="H104">
        <f>(Table2[[#This Row],[1Y Return vs Nifty]]-AVERAGE(Table2[1Y Return vs Nifty]))/_xlfn.STDEV.P(Table2[1Y Return vs Nifty])</f>
        <v>0.87429890762340867</v>
      </c>
      <c r="I104">
        <v>8.3489426391659993</v>
      </c>
      <c r="J104">
        <f>(Table2[[#This Row],[1M Return vs Nifty]]-AVERAGE(Table2[1M Return vs Nifty]))/_xlfn.STDEV.P(Table2[1M Return vs Nifty])</f>
        <v>1.0839331952708986</v>
      </c>
      <c r="K104">
        <v>33.766481550493403</v>
      </c>
      <c r="L104">
        <f>(Table2[[#This Row],[6M Return vs Nifty]]-AVERAGE(Table2[6M Return vs Nifty]))/_xlfn.STDEV.P(Table2[6M Return vs Nifty])</f>
        <v>0.68190410084679742</v>
      </c>
      <c r="M104">
        <v>0.54009972931616401</v>
      </c>
      <c r="N104">
        <f>(Table2[[#This Row],[1W Return vs Nifty]]-AVERAGE(Table2[1W Return vs Nifty]))/_xlfn.STDEV.P(Table2[1W Return vs Nifty])</f>
        <v>0.71657640119735977</v>
      </c>
      <c r="O104">
        <v>869.59</v>
      </c>
      <c r="P104">
        <v>803.95169477271202</v>
      </c>
      <c r="Q104">
        <v>668.20366767972303</v>
      </c>
      <c r="R104">
        <v>64.007074457132902</v>
      </c>
      <c r="S104" s="2">
        <f>(Table2[[#This Row],[Close Price]]-Table2[[#This Row],[20D EMA]])/Table2[[#This Row],[20D EMA]]</f>
        <v>5.4749939626720652E-2</v>
      </c>
      <c r="T104" s="2">
        <f>(Table2[[#This Row],[Close Price]]-Table2[[#This Row],[50D EMA]])/Table2[[#This Row],[50D EMA]]</f>
        <v>0.14086456433095132</v>
      </c>
      <c r="U104" s="2">
        <f>(Table2[[#This Row],[Close Price]]-Table2[[#This Row],[200D EMA]])/Table2[[#This Row],[200D EMA]]</f>
        <v>0.37263538702936833</v>
      </c>
      <c r="V104">
        <v>0.86821751441862904</v>
      </c>
      <c r="W104">
        <v>905.95</v>
      </c>
      <c r="X104">
        <v>934.95</v>
      </c>
      <c r="Y104">
        <v>905.95</v>
      </c>
      <c r="Z104">
        <v>956.9</v>
      </c>
      <c r="AA104">
        <v>781.1</v>
      </c>
      <c r="AB104">
        <v>956.9</v>
      </c>
      <c r="AC104" s="2">
        <f>(Table2[[#This Row],[Close Price]]/Table2[[#This Row],[Day Low]])-1</f>
        <v>1.2417903857828705E-2</v>
      </c>
      <c r="AD104" s="2">
        <f>(Table2[[#This Row],[Day High]]/Table2[[#This Row],[Close Price]])-1</f>
        <v>1.9352376798953408E-2</v>
      </c>
      <c r="AE104" s="2">
        <f>(Table2[[#This Row],[Close Price]]/Table2[[#This Row],[Current Week Low]])-1</f>
        <v>1.2417903857828705E-2</v>
      </c>
      <c r="AF104" s="2">
        <f>(Table2[[#This Row],[Current Week High]]/Table2[[#This Row],[Close Price]])-1</f>
        <v>4.3283907544701128E-2</v>
      </c>
      <c r="AG104" s="2">
        <f>(Table2[[#This Row],[Close Price]]/Table2[[#This Row],[Current Month Low]])-1</f>
        <v>0.17424145435923699</v>
      </c>
      <c r="AH104" s="2">
        <f>(Table2[[#This Row],[Current Month High]]/Table2[[#This Row],[Close Price]])-1</f>
        <v>4.3283907544701128E-2</v>
      </c>
      <c r="AI104">
        <v>4.3283907544701101</v>
      </c>
      <c r="AJ104">
        <v>118.27701094716799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0.28999999999999998</v>
      </c>
      <c r="AM104" t="s">
        <v>10458</v>
      </c>
      <c r="AN104">
        <v>11.26</v>
      </c>
      <c r="AO104" t="s">
        <v>10458</v>
      </c>
      <c r="AP104">
        <v>9.9710839030611995E-2</v>
      </c>
      <c r="AQ104">
        <f>(Table2[[#This Row],[Sharpe Ratio]]-AVERAGE(Table2[Sharpe Ratio]))/_xlfn.STDEV.P(Table2[Sharpe Ratio])</f>
        <v>0.48680722594154191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3.8435198308800063</v>
      </c>
      <c r="AS104">
        <f>_xlfn.RANK.AVG(Table2[[#This Row],[1Y Return vs Nifty Z-Score]],Table2[1Y Return vs Nifty Z-Score])</f>
        <v>113</v>
      </c>
      <c r="AT104">
        <f>_xlfn.RANK.AVG(Table2[[#This Row],[6M Return vs Nifty Z-Score]],Table2[6M Return vs Nifty Z-Score])</f>
        <v>138</v>
      </c>
      <c r="AU104">
        <f>_xlfn.RANK.AVG(Table2[[#This Row],[Sharpe Ratio Z-Score]],Table2[Sharpe Ratio Z-Score])</f>
        <v>224</v>
      </c>
      <c r="AV104">
        <f>(Table2[[#This Row],[Rank 1Y]]+Table2[[#This Row],[Rank 6M]]+Table2[[#This Row],[Rank Sharpe]])/3</f>
        <v>158.33333333333334</v>
      </c>
    </row>
    <row r="105" spans="1:48" x14ac:dyDescent="0.3">
      <c r="A105" t="s">
        <v>765</v>
      </c>
      <c r="B105" t="s">
        <v>766</v>
      </c>
      <c r="C105" t="s">
        <v>10402</v>
      </c>
      <c r="D105" t="s">
        <v>693</v>
      </c>
      <c r="E105">
        <v>22317.397940248</v>
      </c>
      <c r="F105">
        <v>154.79</v>
      </c>
      <c r="G105">
        <v>82.871870157378396</v>
      </c>
      <c r="H105">
        <f>(Table2[[#This Row],[1Y Return vs Nifty]]-AVERAGE(Table2[1Y Return vs Nifty]))/_xlfn.STDEV.P(Table2[1Y Return vs Nifty])</f>
        <v>1.0139986626802626</v>
      </c>
      <c r="I105">
        <v>0.60634211200975496</v>
      </c>
      <c r="J105">
        <f>(Table2[[#This Row],[1M Return vs Nifty]]-AVERAGE(Table2[1M Return vs Nifty]))/_xlfn.STDEV.P(Table2[1M Return vs Nifty])</f>
        <v>0.34963228553355113</v>
      </c>
      <c r="K105">
        <v>51.805818367948298</v>
      </c>
      <c r="L105">
        <f>(Table2[[#This Row],[6M Return vs Nifty]]-AVERAGE(Table2[6M Return vs Nifty]))/_xlfn.STDEV.P(Table2[6M Return vs Nifty])</f>
        <v>1.2202313308158135</v>
      </c>
      <c r="M105">
        <v>-4.0498147557800301</v>
      </c>
      <c r="N105">
        <f>(Table2[[#This Row],[1W Return vs Nifty]]-AVERAGE(Table2[1W Return vs Nifty]))/_xlfn.STDEV.P(Table2[1W Return vs Nifty])</f>
        <v>-0.20070926820577495</v>
      </c>
      <c r="O105">
        <v>153.05000000000001</v>
      </c>
      <c r="P105">
        <v>143.00986853055699</v>
      </c>
      <c r="Q105">
        <v>114.25008462551401</v>
      </c>
      <c r="R105">
        <v>49.732620928649297</v>
      </c>
      <c r="S105" s="2">
        <f>(Table2[[#This Row],[Close Price]]-Table2[[#This Row],[20D EMA]])/Table2[[#This Row],[20D EMA]]</f>
        <v>1.1368833714472268E-2</v>
      </c>
      <c r="T105" s="2">
        <f>(Table2[[#This Row],[Close Price]]-Table2[[#This Row],[50D EMA]])/Table2[[#This Row],[50D EMA]]</f>
        <v>8.2372857135561528E-2</v>
      </c>
      <c r="U105" s="2">
        <f>(Table2[[#This Row],[Close Price]]-Table2[[#This Row],[200D EMA]])/Table2[[#This Row],[200D EMA]]</f>
        <v>0.35483488268185254</v>
      </c>
      <c r="V105">
        <v>0.88100371142726996</v>
      </c>
      <c r="W105">
        <v>154.1</v>
      </c>
      <c r="X105">
        <v>158.26</v>
      </c>
      <c r="Y105">
        <v>154.1</v>
      </c>
      <c r="Z105">
        <v>171</v>
      </c>
      <c r="AA105">
        <v>146.01</v>
      </c>
      <c r="AB105">
        <v>171</v>
      </c>
      <c r="AC105" s="2">
        <f>(Table2[[#This Row],[Close Price]]/Table2[[#This Row],[Day Low]])-1</f>
        <v>4.4776119402984982E-3</v>
      </c>
      <c r="AD105" s="2">
        <f>(Table2[[#This Row],[Day High]]/Table2[[#This Row],[Close Price]])-1</f>
        <v>2.2417468828735743E-2</v>
      </c>
      <c r="AE105" s="2">
        <f>(Table2[[#This Row],[Close Price]]/Table2[[#This Row],[Current Week Low]])-1</f>
        <v>4.4776119402984982E-3</v>
      </c>
      <c r="AF105" s="2">
        <f>(Table2[[#This Row],[Current Week High]]/Table2[[#This Row],[Close Price]])-1</f>
        <v>0.10472252729504494</v>
      </c>
      <c r="AG105" s="2">
        <f>(Table2[[#This Row],[Close Price]]/Table2[[#This Row],[Current Month Low]])-1</f>
        <v>6.0132867611807361E-2</v>
      </c>
      <c r="AH105" s="2">
        <f>(Table2[[#This Row],[Current Month High]]/Table2[[#This Row],[Close Price]])-1</f>
        <v>0.10472252729504494</v>
      </c>
      <c r="AI105">
        <v>10.472252729504399</v>
      </c>
      <c r="AJ105">
        <v>151.69105691056899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0.12</v>
      </c>
      <c r="AM105" t="s">
        <v>10458</v>
      </c>
      <c r="AN105">
        <v>0.34</v>
      </c>
      <c r="AO105" t="s">
        <v>10458</v>
      </c>
      <c r="AP105">
        <v>7.3654748275340007E-2</v>
      </c>
      <c r="AQ105">
        <f>(Table2[[#This Row],[Sharpe Ratio]]-AVERAGE(Table2[Sharpe Ratio]))/_xlfn.STDEV.P(Table2[Sharpe Ratio])</f>
        <v>0.1846027273875579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2.5677557382114102</v>
      </c>
      <c r="AS105">
        <f>_xlfn.RANK.AVG(Table2[[#This Row],[1Y Return vs Nifty Z-Score]],Table2[1Y Return vs Nifty Z-Score])</f>
        <v>100</v>
      </c>
      <c r="AT105">
        <f>_xlfn.RANK.AVG(Table2[[#This Row],[6M Return vs Nifty Z-Score]],Table2[6M Return vs Nifty Z-Score])</f>
        <v>79</v>
      </c>
      <c r="AU105">
        <f>_xlfn.RANK.AVG(Table2[[#This Row],[Sharpe Ratio Z-Score]],Table2[Sharpe Ratio Z-Score])</f>
        <v>301</v>
      </c>
      <c r="AV105">
        <f>(Table2[[#This Row],[Rank 1Y]]+Table2[[#This Row],[Rank 6M]]+Table2[[#This Row],[Rank Sharpe]])/3</f>
        <v>160</v>
      </c>
    </row>
    <row r="106" spans="1:48" x14ac:dyDescent="0.3">
      <c r="A106" t="s">
        <v>1107</v>
      </c>
      <c r="B106" t="s">
        <v>1108</v>
      </c>
      <c r="C106" t="s">
        <v>10412</v>
      </c>
      <c r="D106" t="s">
        <v>266</v>
      </c>
      <c r="E106">
        <v>12038.93192248</v>
      </c>
      <c r="F106">
        <v>1809.4</v>
      </c>
      <c r="G106">
        <v>59.368814947950298</v>
      </c>
      <c r="H106">
        <f>(Table2[[#This Row],[1Y Return vs Nifty]]-AVERAGE(Table2[1Y Return vs Nifty]))/_xlfn.STDEV.P(Table2[1Y Return vs Nifty])</f>
        <v>0.62392459150013979</v>
      </c>
      <c r="I106">
        <v>0.101866444404416</v>
      </c>
      <c r="J106">
        <f>(Table2[[#This Row],[1M Return vs Nifty]]-AVERAGE(Table2[1M Return vs Nifty]))/_xlfn.STDEV.P(Table2[1M Return vs Nifty])</f>
        <v>0.30178829043607802</v>
      </c>
      <c r="K106">
        <v>28.069008422228201</v>
      </c>
      <c r="L106">
        <f>(Table2[[#This Row],[6M Return vs Nifty]]-AVERAGE(Table2[6M Return vs Nifty]))/_xlfn.STDEV.P(Table2[6M Return vs Nifty])</f>
        <v>0.51188094766778613</v>
      </c>
      <c r="M106">
        <v>-4.7351613190103903</v>
      </c>
      <c r="N106">
        <f>(Table2[[#This Row],[1W Return vs Nifty]]-AVERAGE(Table2[1W Return vs Nifty]))/_xlfn.STDEV.P(Table2[1W Return vs Nifty])</f>
        <v>-0.33767447378143473</v>
      </c>
      <c r="O106">
        <v>1798.12</v>
      </c>
      <c r="P106">
        <v>1755.16649807922</v>
      </c>
      <c r="Q106">
        <v>1493.1366214862901</v>
      </c>
      <c r="R106">
        <v>49.459382990381698</v>
      </c>
      <c r="S106" s="2">
        <f>(Table2[[#This Row],[Close Price]]-Table2[[#This Row],[20D EMA]])/Table2[[#This Row],[20D EMA]]</f>
        <v>6.2732186950816412E-3</v>
      </c>
      <c r="T106" s="2">
        <f>(Table2[[#This Row],[Close Price]]-Table2[[#This Row],[50D EMA]])/Table2[[#This Row],[50D EMA]]</f>
        <v>3.0899348853872809E-2</v>
      </c>
      <c r="U106" s="2">
        <f>(Table2[[#This Row],[Close Price]]-Table2[[#This Row],[200D EMA]])/Table2[[#This Row],[200D EMA]]</f>
        <v>0.21181141361257136</v>
      </c>
      <c r="V106">
        <v>0.46224209810767503</v>
      </c>
      <c r="W106">
        <v>1801</v>
      </c>
      <c r="X106">
        <v>1829.45</v>
      </c>
      <c r="Y106">
        <v>1801</v>
      </c>
      <c r="Z106">
        <v>1892</v>
      </c>
      <c r="AA106">
        <v>1683.1</v>
      </c>
      <c r="AB106">
        <v>1919</v>
      </c>
      <c r="AC106" s="2">
        <f>(Table2[[#This Row],[Close Price]]/Table2[[#This Row],[Day Low]])-1</f>
        <v>4.6640755136035938E-3</v>
      </c>
      <c r="AD106" s="2">
        <f>(Table2[[#This Row],[Day High]]/Table2[[#This Row],[Close Price]])-1</f>
        <v>1.1081021333038565E-2</v>
      </c>
      <c r="AE106" s="2">
        <f>(Table2[[#This Row],[Close Price]]/Table2[[#This Row],[Current Week Low]])-1</f>
        <v>4.6640755136035938E-3</v>
      </c>
      <c r="AF106" s="2">
        <f>(Table2[[#This Row],[Current Week High]]/Table2[[#This Row],[Close Price]])-1</f>
        <v>4.5650491875759869E-2</v>
      </c>
      <c r="AG106" s="2">
        <f>(Table2[[#This Row],[Close Price]]/Table2[[#This Row],[Current Month Low]])-1</f>
        <v>7.5040104568950161E-2</v>
      </c>
      <c r="AH106" s="2">
        <f>(Table2[[#This Row],[Current Month High]]/Table2[[#This Row],[Close Price]])-1</f>
        <v>6.0572565491322949E-2</v>
      </c>
      <c r="AI106">
        <v>8.8869238421576107</v>
      </c>
      <c r="AJ106">
        <v>114.969704170131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-0.06</v>
      </c>
      <c r="AM106" t="s">
        <v>10459</v>
      </c>
      <c r="AN106">
        <v>0.91</v>
      </c>
      <c r="AO106" t="s">
        <v>10458</v>
      </c>
      <c r="AP106">
        <v>0.123410158425765</v>
      </c>
      <c r="AQ106">
        <f>(Table2[[#This Row],[Sharpe Ratio]]-AVERAGE(Table2[Sharpe Ratio]))/_xlfn.STDEV.P(Table2[Sharpe Ratio])</f>
        <v>0.76167735136255532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1.8615967071851247</v>
      </c>
      <c r="AS106">
        <f>_xlfn.RANK.AVG(Table2[[#This Row],[1Y Return vs Nifty Z-Score]],Table2[1Y Return vs Nifty Z-Score])</f>
        <v>147</v>
      </c>
      <c r="AT106">
        <f>_xlfn.RANK.AVG(Table2[[#This Row],[6M Return vs Nifty Z-Score]],Table2[6M Return vs Nifty Z-Score])</f>
        <v>171</v>
      </c>
      <c r="AU106">
        <f>_xlfn.RANK.AVG(Table2[[#This Row],[Sharpe Ratio Z-Score]],Table2[Sharpe Ratio Z-Score])</f>
        <v>162</v>
      </c>
      <c r="AV106">
        <f>(Table2[[#This Row],[Rank 1Y]]+Table2[[#This Row],[Rank 6M]]+Table2[[#This Row],[Rank Sharpe]])/3</f>
        <v>160</v>
      </c>
    </row>
    <row r="107" spans="1:48" x14ac:dyDescent="0.3">
      <c r="A107" t="s">
        <v>531</v>
      </c>
      <c r="B107" t="s">
        <v>532</v>
      </c>
      <c r="C107" t="s">
        <v>10412</v>
      </c>
      <c r="D107" t="s">
        <v>106</v>
      </c>
      <c r="E107">
        <v>41188.795312499999</v>
      </c>
      <c r="F107">
        <v>1123.6500000000001</v>
      </c>
      <c r="G107">
        <v>83.9200987297327</v>
      </c>
      <c r="H107">
        <f>(Table2[[#This Row],[1Y Return vs Nifty]]-AVERAGE(Table2[1Y Return vs Nifty]))/_xlfn.STDEV.P(Table2[1Y Return vs Nifty])</f>
        <v>1.031395838626203</v>
      </c>
      <c r="I107">
        <v>-20.580093848899701</v>
      </c>
      <c r="J107">
        <f>(Table2[[#This Row],[1M Return vs Nifty]]-AVERAGE(Table2[1M Return vs Nifty]))/_xlfn.STDEV.P(Table2[1M Return vs Nifty])</f>
        <v>-1.6596692592927362</v>
      </c>
      <c r="K107">
        <v>10.808391019804001</v>
      </c>
      <c r="L107">
        <f>(Table2[[#This Row],[6M Return vs Nifty]]-AVERAGE(Table2[6M Return vs Nifty]))/_xlfn.STDEV.P(Table2[6M Return vs Nifty])</f>
        <v>-3.2078523157692746E-3</v>
      </c>
      <c r="M107">
        <v>-7.8397269682645003</v>
      </c>
      <c r="N107">
        <f>(Table2[[#This Row],[1W Return vs Nifty]]-AVERAGE(Table2[1W Return vs Nifty]))/_xlfn.STDEV.P(Table2[1W Return vs Nifty])</f>
        <v>-0.9581160068489839</v>
      </c>
      <c r="O107">
        <v>1209.26</v>
      </c>
      <c r="P107">
        <v>1289.9550418353599</v>
      </c>
      <c r="Q107">
        <v>1138.1808531336101</v>
      </c>
      <c r="R107">
        <v>26.3387393561596</v>
      </c>
      <c r="S107" s="2">
        <f>(Table2[[#This Row],[Close Price]]-Table2[[#This Row],[20D EMA]])/Table2[[#This Row],[20D EMA]]</f>
        <v>-7.0795362453070387E-2</v>
      </c>
      <c r="T107" s="2">
        <f>(Table2[[#This Row],[Close Price]]-Table2[[#This Row],[50D EMA]])/Table2[[#This Row],[50D EMA]]</f>
        <v>-0.12892313021912724</v>
      </c>
      <c r="U107" s="2">
        <f>(Table2[[#This Row],[Close Price]]-Table2[[#This Row],[200D EMA]])/Table2[[#This Row],[200D EMA]]</f>
        <v>-1.2766734823911342E-2</v>
      </c>
      <c r="V107">
        <v>0.49953337423108002</v>
      </c>
      <c r="W107">
        <v>1112</v>
      </c>
      <c r="X107">
        <v>1133</v>
      </c>
      <c r="Y107">
        <v>1108.5</v>
      </c>
      <c r="Z107">
        <v>1183</v>
      </c>
      <c r="AA107">
        <v>1096</v>
      </c>
      <c r="AB107">
        <v>1366</v>
      </c>
      <c r="AC107" s="2">
        <f>(Table2[[#This Row],[Close Price]]/Table2[[#This Row],[Day Low]])-1</f>
        <v>1.0476618705036023E-2</v>
      </c>
      <c r="AD107" s="2">
        <f>(Table2[[#This Row],[Day High]]/Table2[[#This Row],[Close Price]])-1</f>
        <v>8.3210964268232157E-3</v>
      </c>
      <c r="AE107" s="2">
        <f>(Table2[[#This Row],[Close Price]]/Table2[[#This Row],[Current Week Low]])-1</f>
        <v>1.3667117726657629E-2</v>
      </c>
      <c r="AF107" s="2">
        <f>(Table2[[#This Row],[Current Week High]]/Table2[[#This Row],[Close Price]])-1</f>
        <v>5.28189382814932E-2</v>
      </c>
      <c r="AG107" s="2">
        <f>(Table2[[#This Row],[Close Price]]/Table2[[#This Row],[Current Month Low]])-1</f>
        <v>2.522810218978111E-2</v>
      </c>
      <c r="AH107" s="2">
        <f>(Table2[[#This Row],[Current Month High]]/Table2[[#This Row],[Close Price]])-1</f>
        <v>0.21568103946958561</v>
      </c>
      <c r="AI107">
        <v>59.720553553152598</v>
      </c>
      <c r="AJ107">
        <v>149.69999999999999</v>
      </c>
      <c r="AK107" t="str">
        <f>IF(AND(Table2[[#This Row],[20D EMA]]&gt;Table2[[#This Row],[50D EMA]],Table2[[#This Row],[50D EMA]]&gt;Table2[[#This Row],[200D EMA]]),"Uptrend","Downtrend/NoTrend")</f>
        <v>Downtrend/NoTrend</v>
      </c>
      <c r="AL107">
        <v>0</v>
      </c>
      <c r="AM107">
        <v>0</v>
      </c>
      <c r="AN107">
        <v>-10.130000000000001</v>
      </c>
      <c r="AO107" t="s">
        <v>10459</v>
      </c>
      <c r="AP107">
        <v>0.17234199459774599</v>
      </c>
      <c r="AQ107">
        <f>(Table2[[#This Row],[Sharpe Ratio]]-AVERAGE(Table2[Sharpe Ratio]))/_xlfn.STDEV.P(Table2[Sharpe Ratio])</f>
        <v>1.3291999760174928</v>
      </c>
      <c r="AR1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7">
        <f>_xlfn.RANK.AVG(Table2[[#This Row],[1Y Return vs Nifty Z-Score]],Table2[1Y Return vs Nifty Z-Score])</f>
        <v>98</v>
      </c>
      <c r="AT107">
        <f>_xlfn.RANK.AVG(Table2[[#This Row],[6M Return vs Nifty Z-Score]],Table2[6M Return vs Nifty Z-Score])</f>
        <v>311</v>
      </c>
      <c r="AU107">
        <f>_xlfn.RANK.AVG(Table2[[#This Row],[Sharpe Ratio Z-Score]],Table2[Sharpe Ratio Z-Score])</f>
        <v>73</v>
      </c>
      <c r="AV107">
        <f>(Table2[[#This Row],[Rank 1Y]]+Table2[[#This Row],[Rank 6M]]+Table2[[#This Row],[Rank Sharpe]])/3</f>
        <v>160.66666666666666</v>
      </c>
    </row>
    <row r="108" spans="1:48" x14ac:dyDescent="0.3">
      <c r="A108" t="s">
        <v>382</v>
      </c>
      <c r="B108" t="s">
        <v>383</v>
      </c>
      <c r="C108" t="s">
        <v>10413</v>
      </c>
      <c r="D108" t="s">
        <v>130</v>
      </c>
      <c r="E108">
        <v>64816.483253019898</v>
      </c>
      <c r="F108">
        <v>1813.1</v>
      </c>
      <c r="G108">
        <v>64.686248204395497</v>
      </c>
      <c r="H108">
        <f>(Table2[[#This Row],[1Y Return vs Nifty]]-AVERAGE(Table2[1Y Return vs Nifty]))/_xlfn.STDEV.P(Table2[1Y Return vs Nifty])</f>
        <v>0.71217664299249672</v>
      </c>
      <c r="I108">
        <v>-3.3346569683321001</v>
      </c>
      <c r="J108">
        <f>(Table2[[#This Row],[1M Return vs Nifty]]-AVERAGE(Table2[1M Return vs Nifty]))/_xlfn.STDEV.P(Table2[1M Return vs Nifty])</f>
        <v>-2.4128339184092493E-2</v>
      </c>
      <c r="K108">
        <v>15.036087291552301</v>
      </c>
      <c r="L108">
        <f>(Table2[[#This Row],[6M Return vs Nifty]]-AVERAGE(Table2[6M Return vs Nifty]))/_xlfn.STDEV.P(Table2[6M Return vs Nifty])</f>
        <v>0.12295443658381208</v>
      </c>
      <c r="M108">
        <v>-0.38471200381347098</v>
      </c>
      <c r="N108">
        <f>(Table2[[#This Row],[1W Return vs Nifty]]-AVERAGE(Table2[1W Return vs Nifty]))/_xlfn.STDEV.P(Table2[1W Return vs Nifty])</f>
        <v>0.53175453742402823</v>
      </c>
      <c r="O108">
        <v>1781.8</v>
      </c>
      <c r="P108">
        <v>1773.01904535565</v>
      </c>
      <c r="Q108">
        <v>1547.03844725213</v>
      </c>
      <c r="R108">
        <v>56.251721276317198</v>
      </c>
      <c r="S108" s="2">
        <f>(Table2[[#This Row],[Close Price]]-Table2[[#This Row],[20D EMA]])/Table2[[#This Row],[20D EMA]]</f>
        <v>1.7566505780671208E-2</v>
      </c>
      <c r="T108" s="2">
        <f>(Table2[[#This Row],[Close Price]]-Table2[[#This Row],[50D EMA]])/Table2[[#This Row],[50D EMA]]</f>
        <v>2.2606048564080775E-2</v>
      </c>
      <c r="U108" s="2">
        <f>(Table2[[#This Row],[Close Price]]-Table2[[#This Row],[200D EMA]])/Table2[[#This Row],[200D EMA]]</f>
        <v>0.17198121560614857</v>
      </c>
      <c r="V108">
        <v>0.88731821788726295</v>
      </c>
      <c r="W108">
        <v>1780</v>
      </c>
      <c r="X108">
        <v>1827.8</v>
      </c>
      <c r="Y108">
        <v>1769.05</v>
      </c>
      <c r="Z108">
        <v>1890</v>
      </c>
      <c r="AA108">
        <v>1645.2</v>
      </c>
      <c r="AB108">
        <v>1950</v>
      </c>
      <c r="AC108" s="2">
        <f>(Table2[[#This Row],[Close Price]]/Table2[[#This Row],[Day Low]])-1</f>
        <v>1.8595505617977404E-2</v>
      </c>
      <c r="AD108" s="2">
        <f>(Table2[[#This Row],[Day High]]/Table2[[#This Row],[Close Price]])-1</f>
        <v>8.1076609122496812E-3</v>
      </c>
      <c r="AE108" s="2">
        <f>(Table2[[#This Row],[Close Price]]/Table2[[#This Row],[Current Week Low]])-1</f>
        <v>2.4900370255221738E-2</v>
      </c>
      <c r="AF108" s="2">
        <f>(Table2[[#This Row],[Current Week High]]/Table2[[#This Row],[Close Price]])-1</f>
        <v>4.241354586068069E-2</v>
      </c>
      <c r="AG108" s="2">
        <f>(Table2[[#This Row],[Close Price]]/Table2[[#This Row],[Current Month Low]])-1</f>
        <v>0.10205446146365182</v>
      </c>
      <c r="AH108" s="2">
        <f>(Table2[[#This Row],[Current Month High]]/Table2[[#This Row],[Close Price]])-1</f>
        <v>7.550603938006728E-2</v>
      </c>
      <c r="AI108">
        <v>14.086371408085499</v>
      </c>
      <c r="AJ108">
        <v>109.843465177512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-0.1</v>
      </c>
      <c r="AM108" t="s">
        <v>10459</v>
      </c>
      <c r="AN108">
        <v>1.69</v>
      </c>
      <c r="AO108" t="s">
        <v>10458</v>
      </c>
      <c r="AP108">
        <v>0.16902198269622501</v>
      </c>
      <c r="AQ108">
        <f>(Table2[[#This Row],[Sharpe Ratio]]-AVERAGE(Table2[Sharpe Ratio]))/_xlfn.STDEV.P(Table2[Sharpe Ratio])</f>
        <v>1.2906937188311802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2.6334509966474249</v>
      </c>
      <c r="AS108">
        <f>_xlfn.RANK.AVG(Table2[[#This Row],[1Y Return vs Nifty Z-Score]],Table2[1Y Return vs Nifty Z-Score])</f>
        <v>135</v>
      </c>
      <c r="AT108">
        <f>_xlfn.RANK.AVG(Table2[[#This Row],[6M Return vs Nifty Z-Score]],Table2[6M Return vs Nifty Z-Score])</f>
        <v>269</v>
      </c>
      <c r="AU108">
        <f>_xlfn.RANK.AVG(Table2[[#This Row],[Sharpe Ratio Z-Score]],Table2[Sharpe Ratio Z-Score])</f>
        <v>79</v>
      </c>
      <c r="AV108">
        <f>(Table2[[#This Row],[Rank 1Y]]+Table2[[#This Row],[Rank 6M]]+Table2[[#This Row],[Rank Sharpe]])/3</f>
        <v>161</v>
      </c>
    </row>
    <row r="109" spans="1:48" x14ac:dyDescent="0.3">
      <c r="A109" t="s">
        <v>1528</v>
      </c>
      <c r="B109" t="s">
        <v>1529</v>
      </c>
      <c r="C109" t="s">
        <v>10399</v>
      </c>
      <c r="D109" t="s">
        <v>263</v>
      </c>
      <c r="E109">
        <v>6751.1600211049999</v>
      </c>
      <c r="F109">
        <v>1371.05</v>
      </c>
      <c r="G109">
        <v>124.643327033406</v>
      </c>
      <c r="H109">
        <f>(Table2[[#This Row],[1Y Return vs Nifty]]-AVERAGE(Table2[1Y Return vs Nifty]))/_xlfn.STDEV.P(Table2[1Y Return vs Nifty])</f>
        <v>1.7072686268430837</v>
      </c>
      <c r="I109">
        <v>-2.2074708513497101</v>
      </c>
      <c r="J109">
        <f>(Table2[[#This Row],[1M Return vs Nifty]]-AVERAGE(Table2[1M Return vs Nifty]))/_xlfn.STDEV.P(Table2[1M Return vs Nifty])</f>
        <v>8.2772925867674083E-2</v>
      </c>
      <c r="K109">
        <v>26.3388023058905</v>
      </c>
      <c r="L109">
        <f>(Table2[[#This Row],[6M Return vs Nifty]]-AVERAGE(Table2[6M Return vs Nifty]))/_xlfn.STDEV.P(Table2[6M Return vs Nifty])</f>
        <v>0.46024839180895427</v>
      </c>
      <c r="M109">
        <v>-2.5976101217273899</v>
      </c>
      <c r="N109">
        <f>(Table2[[#This Row],[1W Return vs Nifty]]-AVERAGE(Table2[1W Return vs Nifty]))/_xlfn.STDEV.P(Table2[1W Return vs Nifty])</f>
        <v>8.9511062517748957E-2</v>
      </c>
      <c r="O109">
        <v>1392.95</v>
      </c>
      <c r="P109">
        <v>1326.6118830380201</v>
      </c>
      <c r="Q109">
        <v>1063.05158831117</v>
      </c>
      <c r="R109">
        <v>41.577004522502399</v>
      </c>
      <c r="S109" s="2">
        <f>(Table2[[#This Row],[Close Price]]-Table2[[#This Row],[20D EMA]])/Table2[[#This Row],[20D EMA]]</f>
        <v>-1.5722028787824468E-2</v>
      </c>
      <c r="T109" s="2">
        <f>(Table2[[#This Row],[Close Price]]-Table2[[#This Row],[50D EMA]])/Table2[[#This Row],[50D EMA]]</f>
        <v>3.349745131199483E-2</v>
      </c>
      <c r="U109" s="2">
        <f>(Table2[[#This Row],[Close Price]]-Table2[[#This Row],[200D EMA]])/Table2[[#This Row],[200D EMA]]</f>
        <v>0.28973044683385069</v>
      </c>
      <c r="V109">
        <v>0.52340195530275202</v>
      </c>
      <c r="W109">
        <v>1358.65</v>
      </c>
      <c r="X109">
        <v>1453.9</v>
      </c>
      <c r="Y109">
        <v>1358.65</v>
      </c>
      <c r="Z109">
        <v>1473.65</v>
      </c>
      <c r="AA109">
        <v>1322.5</v>
      </c>
      <c r="AB109">
        <v>1513.55</v>
      </c>
      <c r="AC109" s="2">
        <f>(Table2[[#This Row],[Close Price]]/Table2[[#This Row],[Day Low]])-1</f>
        <v>9.1267066573434974E-3</v>
      </c>
      <c r="AD109" s="2">
        <f>(Table2[[#This Row],[Day High]]/Table2[[#This Row],[Close Price]])-1</f>
        <v>6.0428139017541405E-2</v>
      </c>
      <c r="AE109" s="2">
        <f>(Table2[[#This Row],[Close Price]]/Table2[[#This Row],[Current Week Low]])-1</f>
        <v>9.1267066573434974E-3</v>
      </c>
      <c r="AF109" s="2">
        <f>(Table2[[#This Row],[Current Week High]]/Table2[[#This Row],[Close Price]])-1</f>
        <v>7.4833157069399414E-2</v>
      </c>
      <c r="AG109" s="2">
        <f>(Table2[[#This Row],[Close Price]]/Table2[[#This Row],[Current Month Low]])-1</f>
        <v>3.6710775047258837E-2</v>
      </c>
      <c r="AH109" s="2">
        <f>(Table2[[#This Row],[Current Month High]]/Table2[[#This Row],[Close Price]])-1</f>
        <v>0.10393494037416584</v>
      </c>
      <c r="AI109">
        <v>10.393494037416501</v>
      </c>
      <c r="AJ109">
        <v>162.62810075663199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0.08</v>
      </c>
      <c r="AM109" t="s">
        <v>10458</v>
      </c>
      <c r="AN109">
        <v>-1.04</v>
      </c>
      <c r="AO109" t="s">
        <v>10459</v>
      </c>
      <c r="AP109">
        <v>8.7959427865307999E-2</v>
      </c>
      <c r="AQ109">
        <f>(Table2[[#This Row],[Sharpe Ratio]]-AVERAGE(Table2[Sharpe Ratio]))/_xlfn.STDEV.P(Table2[Sharpe Ratio])</f>
        <v>0.35051167217379819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2.6903126792112588</v>
      </c>
      <c r="AS109">
        <f>_xlfn.RANK.AVG(Table2[[#This Row],[1Y Return vs Nifty Z-Score]],Table2[1Y Return vs Nifty Z-Score])</f>
        <v>53</v>
      </c>
      <c r="AT109">
        <f>_xlfn.RANK.AVG(Table2[[#This Row],[6M Return vs Nifty Z-Score]],Table2[6M Return vs Nifty Z-Score])</f>
        <v>179</v>
      </c>
      <c r="AU109">
        <f>_xlfn.RANK.AVG(Table2[[#This Row],[Sharpe Ratio Z-Score]],Table2[Sharpe Ratio Z-Score])</f>
        <v>253</v>
      </c>
      <c r="AV109">
        <f>(Table2[[#This Row],[Rank 1Y]]+Table2[[#This Row],[Rank 6M]]+Table2[[#This Row],[Rank Sharpe]])/3</f>
        <v>161.66666666666666</v>
      </c>
    </row>
    <row r="110" spans="1:48" x14ac:dyDescent="0.3">
      <c r="A110" t="s">
        <v>1669</v>
      </c>
      <c r="B110" t="s">
        <v>1670</v>
      </c>
      <c r="C110" t="s">
        <v>10408</v>
      </c>
      <c r="D110" t="s">
        <v>135</v>
      </c>
      <c r="E110">
        <v>5322.72</v>
      </c>
      <c r="F110">
        <v>8871.2000000000007</v>
      </c>
      <c r="G110">
        <v>55.518027818931898</v>
      </c>
      <c r="H110">
        <f>(Table2[[#This Row],[1Y Return vs Nifty]]-AVERAGE(Table2[1Y Return vs Nifty]))/_xlfn.STDEV.P(Table2[1Y Return vs Nifty])</f>
        <v>0.56001408287564103</v>
      </c>
      <c r="I110">
        <v>6.3426246531446502</v>
      </c>
      <c r="J110">
        <f>(Table2[[#This Row],[1M Return vs Nifty]]-AVERAGE(Table2[1M Return vs Nifty]))/_xlfn.STDEV.P(Table2[1M Return vs Nifty])</f>
        <v>0.89365589539075352</v>
      </c>
      <c r="K110">
        <v>33.732923562078497</v>
      </c>
      <c r="L110">
        <f>(Table2[[#This Row],[6M Return vs Nifty]]-AVERAGE(Table2[6M Return vs Nifty]))/_xlfn.STDEV.P(Table2[6M Return vs Nifty])</f>
        <v>0.68090266830359836</v>
      </c>
      <c r="M110">
        <v>-5.5085203870657899</v>
      </c>
      <c r="N110">
        <f>(Table2[[#This Row],[1W Return vs Nifty]]-AVERAGE(Table2[1W Return vs Nifty]))/_xlfn.STDEV.P(Table2[1W Return vs Nifty])</f>
        <v>-0.49222881084667408</v>
      </c>
      <c r="O110">
        <v>8552.59</v>
      </c>
      <c r="P110">
        <v>8009.5187890935804</v>
      </c>
      <c r="Q110">
        <v>6930.9377696066103</v>
      </c>
      <c r="R110">
        <v>56.3286487834445</v>
      </c>
      <c r="S110" s="2">
        <f>(Table2[[#This Row],[Close Price]]-Table2[[#This Row],[20D EMA]])/Table2[[#This Row],[20D EMA]]</f>
        <v>3.7253042645561237E-2</v>
      </c>
      <c r="T110" s="2">
        <f>(Table2[[#This Row],[Close Price]]-Table2[[#This Row],[50D EMA]])/Table2[[#This Row],[50D EMA]]</f>
        <v>0.10758214489486639</v>
      </c>
      <c r="U110" s="2">
        <f>(Table2[[#This Row],[Close Price]]-Table2[[#This Row],[200D EMA]])/Table2[[#This Row],[200D EMA]]</f>
        <v>0.27994223796118672</v>
      </c>
      <c r="V110">
        <v>1.70541376671028</v>
      </c>
      <c r="W110">
        <v>8751</v>
      </c>
      <c r="X110">
        <v>9048.9500000000007</v>
      </c>
      <c r="Y110">
        <v>8751</v>
      </c>
      <c r="Z110">
        <v>9535.5499999999993</v>
      </c>
      <c r="AA110">
        <v>7645.05</v>
      </c>
      <c r="AB110">
        <v>9550</v>
      </c>
      <c r="AC110" s="2">
        <f>(Table2[[#This Row],[Close Price]]/Table2[[#This Row],[Day Low]])-1</f>
        <v>1.3735573077362728E-2</v>
      </c>
      <c r="AD110" s="2">
        <f>(Table2[[#This Row],[Day High]]/Table2[[#This Row],[Close Price]])-1</f>
        <v>2.0036748128776205E-2</v>
      </c>
      <c r="AE110" s="2">
        <f>(Table2[[#This Row],[Close Price]]/Table2[[#This Row],[Current Week Low]])-1</f>
        <v>1.3735573077362728E-2</v>
      </c>
      <c r="AF110" s="2">
        <f>(Table2[[#This Row],[Current Week High]]/Table2[[#This Row],[Close Price]])-1</f>
        <v>7.4888402921814201E-2</v>
      </c>
      <c r="AG110" s="2">
        <f>(Table2[[#This Row],[Close Price]]/Table2[[#This Row],[Current Month Low]])-1</f>
        <v>0.16038482416727162</v>
      </c>
      <c r="AH110" s="2">
        <f>(Table2[[#This Row],[Current Month High]]/Table2[[#This Row],[Close Price]])-1</f>
        <v>7.651726936603831E-2</v>
      </c>
      <c r="AI110">
        <v>7.6517269366038301</v>
      </c>
      <c r="AJ110">
        <v>92.150407208456002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0.22</v>
      </c>
      <c r="AM110" t="s">
        <v>10458</v>
      </c>
      <c r="AN110">
        <v>11.74</v>
      </c>
      <c r="AO110" t="s">
        <v>10458</v>
      </c>
      <c r="AP110">
        <v>0.113971623486924</v>
      </c>
      <c r="AQ110">
        <f>(Table2[[#This Row],[Sharpe Ratio]]-AVERAGE(Table2[Sharpe Ratio]))/_xlfn.STDEV.P(Table2[Sharpe Ratio])</f>
        <v>0.65220706493059799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2.2945509006539169</v>
      </c>
      <c r="AS110">
        <f>_xlfn.RANK.AVG(Table2[[#This Row],[1Y Return vs Nifty Z-Score]],Table2[1Y Return vs Nifty Z-Score])</f>
        <v>165</v>
      </c>
      <c r="AT110">
        <f>_xlfn.RANK.AVG(Table2[[#This Row],[6M Return vs Nifty Z-Score]],Table2[6M Return vs Nifty Z-Score])</f>
        <v>139</v>
      </c>
      <c r="AU110">
        <f>_xlfn.RANK.AVG(Table2[[#This Row],[Sharpe Ratio Z-Score]],Table2[Sharpe Ratio Z-Score])</f>
        <v>186</v>
      </c>
      <c r="AV110">
        <f>(Table2[[#This Row],[Rank 1Y]]+Table2[[#This Row],[Rank 6M]]+Table2[[#This Row],[Rank Sharpe]])/3</f>
        <v>163.33333333333334</v>
      </c>
    </row>
    <row r="111" spans="1:48" x14ac:dyDescent="0.3">
      <c r="A111" t="s">
        <v>878</v>
      </c>
      <c r="B111" t="s">
        <v>879</v>
      </c>
      <c r="C111" t="s">
        <v>10407</v>
      </c>
      <c r="D111" t="s">
        <v>778</v>
      </c>
      <c r="E111">
        <v>18240.26657114</v>
      </c>
      <c r="F111">
        <v>1009.85</v>
      </c>
      <c r="G111">
        <v>25.080139286450901</v>
      </c>
      <c r="H111">
        <f>(Table2[[#This Row],[1Y Return vs Nifty]]-AVERAGE(Table2[1Y Return vs Nifty]))/_xlfn.STDEV.P(Table2[1Y Return vs Nifty])</f>
        <v>5.4844393565255202E-2</v>
      </c>
      <c r="I111">
        <v>-1.28523802724512</v>
      </c>
      <c r="J111">
        <f>(Table2[[#This Row],[1M Return vs Nifty]]-AVERAGE(Table2[1M Return vs Nifty]))/_xlfn.STDEV.P(Table2[1M Return vs Nifty])</f>
        <v>0.17023661450232061</v>
      </c>
      <c r="K111">
        <v>34.872569291990601</v>
      </c>
      <c r="L111">
        <f>(Table2[[#This Row],[6M Return vs Nifty]]-AVERAGE(Table2[6M Return vs Nifty]))/_xlfn.STDEV.P(Table2[6M Return vs Nifty])</f>
        <v>0.71491180817042388</v>
      </c>
      <c r="M111">
        <v>-4.6432238904216696</v>
      </c>
      <c r="N111">
        <f>(Table2[[#This Row],[1W Return vs Nifty]]-AVERAGE(Table2[1W Return vs Nifty]))/_xlfn.STDEV.P(Table2[1W Return vs Nifty])</f>
        <v>-0.3193009537518039</v>
      </c>
      <c r="O111">
        <v>987.99</v>
      </c>
      <c r="P111">
        <v>946.74414348791004</v>
      </c>
      <c r="Q111">
        <v>806.46647385708297</v>
      </c>
      <c r="R111">
        <v>58.5817170395528</v>
      </c>
      <c r="S111" s="2">
        <f>(Table2[[#This Row],[Close Price]]-Table2[[#This Row],[20D EMA]])/Table2[[#This Row],[20D EMA]]</f>
        <v>2.2125730017510312E-2</v>
      </c>
      <c r="T111" s="2">
        <f>(Table2[[#This Row],[Close Price]]-Table2[[#This Row],[50D EMA]])/Table2[[#This Row],[50D EMA]]</f>
        <v>6.6655660820463106E-2</v>
      </c>
      <c r="U111" s="2">
        <f>(Table2[[#This Row],[Close Price]]-Table2[[#This Row],[200D EMA]])/Table2[[#This Row],[200D EMA]]</f>
        <v>0.2521909251480669</v>
      </c>
      <c r="V111">
        <v>0.64351886923963098</v>
      </c>
      <c r="W111">
        <v>996.7</v>
      </c>
      <c r="X111">
        <v>1016.5</v>
      </c>
      <c r="Y111">
        <v>986.65</v>
      </c>
      <c r="Z111">
        <v>1025</v>
      </c>
      <c r="AA111">
        <v>944.4</v>
      </c>
      <c r="AB111">
        <v>1038.7</v>
      </c>
      <c r="AC111" s="2">
        <f>(Table2[[#This Row],[Close Price]]/Table2[[#This Row],[Day Low]])-1</f>
        <v>1.3193538677636285E-2</v>
      </c>
      <c r="AD111" s="2">
        <f>(Table2[[#This Row],[Day High]]/Table2[[#This Row],[Close Price]])-1</f>
        <v>6.5851364063969076E-3</v>
      </c>
      <c r="AE111" s="2">
        <f>(Table2[[#This Row],[Close Price]]/Table2[[#This Row],[Current Week Low]])-1</f>
        <v>2.3513910707951169E-2</v>
      </c>
      <c r="AF111" s="2">
        <f>(Table2[[#This Row],[Current Week High]]/Table2[[#This Row],[Close Price]])-1</f>
        <v>1.500222805367124E-2</v>
      </c>
      <c r="AG111" s="2">
        <f>(Table2[[#This Row],[Close Price]]/Table2[[#This Row],[Current Month Low]])-1</f>
        <v>6.930326132994491E-2</v>
      </c>
      <c r="AH111" s="2">
        <f>(Table2[[#This Row],[Current Month High]]/Table2[[#This Row],[Close Price]])-1</f>
        <v>2.8568599296925345E-2</v>
      </c>
      <c r="AI111">
        <v>2.8568599296925301</v>
      </c>
      <c r="AJ111">
        <v>73.067694944301607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0.02</v>
      </c>
      <c r="AM111" t="s">
        <v>10458</v>
      </c>
      <c r="AN111">
        <v>4.2300000000000004</v>
      </c>
      <c r="AO111" t="s">
        <v>10458</v>
      </c>
      <c r="AP111">
        <v>0.173102580816199</v>
      </c>
      <c r="AQ111">
        <f>(Table2[[#This Row],[Sharpe Ratio]]-AVERAGE(Table2[Sharpe Ratio]))/_xlfn.STDEV.P(Table2[Sharpe Ratio])</f>
        <v>1.3380214288944237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1.9587132913806196</v>
      </c>
      <c r="AS111">
        <f>_xlfn.RANK.AVG(Table2[[#This Row],[1Y Return vs Nifty Z-Score]],Table2[1Y Return vs Nifty Z-Score])</f>
        <v>287</v>
      </c>
      <c r="AT111">
        <f>_xlfn.RANK.AVG(Table2[[#This Row],[6M Return vs Nifty Z-Score]],Table2[6M Return vs Nifty Z-Score])</f>
        <v>134</v>
      </c>
      <c r="AU111">
        <f>_xlfn.RANK.AVG(Table2[[#This Row],[Sharpe Ratio Z-Score]],Table2[Sharpe Ratio Z-Score])</f>
        <v>70</v>
      </c>
      <c r="AV111">
        <f>(Table2[[#This Row],[Rank 1Y]]+Table2[[#This Row],[Rank 6M]]+Table2[[#This Row],[Rank Sharpe]])/3</f>
        <v>163.66666666666666</v>
      </c>
    </row>
    <row r="112" spans="1:48" x14ac:dyDescent="0.3">
      <c r="A112" t="s">
        <v>147</v>
      </c>
      <c r="B112" t="s">
        <v>148</v>
      </c>
      <c r="C112" t="s">
        <v>10408</v>
      </c>
      <c r="D112" t="s">
        <v>149</v>
      </c>
      <c r="E112">
        <v>195873.36349230001</v>
      </c>
      <c r="F112">
        <v>501.75</v>
      </c>
      <c r="G112">
        <v>90.680255033675195</v>
      </c>
      <c r="H112">
        <f>(Table2[[#This Row],[1Y Return vs Nifty]]-AVERAGE(Table2[1Y Return vs Nifty]))/_xlfn.STDEV.P(Table2[1Y Return vs Nifty])</f>
        <v>1.1435923878746184</v>
      </c>
      <c r="I112">
        <v>1.27133356124701</v>
      </c>
      <c r="J112">
        <f>(Table2[[#This Row],[1M Return vs Nifty]]-AVERAGE(Table2[1M Return vs Nifty]))/_xlfn.STDEV.P(Table2[1M Return vs Nifty])</f>
        <v>0.41269944551808169</v>
      </c>
      <c r="K112">
        <v>67.698304356005494</v>
      </c>
      <c r="L112">
        <f>(Table2[[#This Row],[6M Return vs Nifty]]-AVERAGE(Table2[6M Return vs Nifty]))/_xlfn.STDEV.P(Table2[6M Return vs Nifty])</f>
        <v>1.6944925548201266</v>
      </c>
      <c r="M112">
        <v>3.27186039528421</v>
      </c>
      <c r="N112">
        <f>(Table2[[#This Row],[1W Return vs Nifty]]-AVERAGE(Table2[1W Return vs Nifty]))/_xlfn.STDEV.P(Table2[1W Return vs Nifty])</f>
        <v>1.2625135682770938</v>
      </c>
      <c r="O112">
        <v>459.36</v>
      </c>
      <c r="P112">
        <v>450.756089508603</v>
      </c>
      <c r="Q112">
        <v>387.38451295828401</v>
      </c>
      <c r="R112">
        <v>82.192393997896602</v>
      </c>
      <c r="S112" s="2">
        <f>(Table2[[#This Row],[Close Price]]-Table2[[#This Row],[20D EMA]])/Table2[[#This Row],[20D EMA]]</f>
        <v>9.2280564263322845E-2</v>
      </c>
      <c r="T112" s="2">
        <f>(Table2[[#This Row],[Close Price]]-Table2[[#This Row],[50D EMA]])/Table2[[#This Row],[50D EMA]]</f>
        <v>0.11312972065887919</v>
      </c>
      <c r="U112" s="2">
        <f>(Table2[[#This Row],[Close Price]]-Table2[[#This Row],[200D EMA]])/Table2[[#This Row],[200D EMA]]</f>
        <v>0.29522472689565571</v>
      </c>
      <c r="V112">
        <v>1.0415805449504001</v>
      </c>
      <c r="W112">
        <v>477</v>
      </c>
      <c r="X112">
        <v>504.9</v>
      </c>
      <c r="Y112">
        <v>450.05</v>
      </c>
      <c r="Z112">
        <v>504.9</v>
      </c>
      <c r="AA112">
        <v>424.55</v>
      </c>
      <c r="AB112">
        <v>504.9</v>
      </c>
      <c r="AC112" s="2">
        <f>(Table2[[#This Row],[Close Price]]/Table2[[#This Row],[Day Low]])-1</f>
        <v>5.1886792452830122E-2</v>
      </c>
      <c r="AD112" s="2">
        <f>(Table2[[#This Row],[Day High]]/Table2[[#This Row],[Close Price]])-1</f>
        <v>6.2780269058295701E-3</v>
      </c>
      <c r="AE112" s="2">
        <f>(Table2[[#This Row],[Close Price]]/Table2[[#This Row],[Current Week Low]])-1</f>
        <v>0.11487612487501386</v>
      </c>
      <c r="AF112" s="2">
        <f>(Table2[[#This Row],[Current Week High]]/Table2[[#This Row],[Close Price]])-1</f>
        <v>6.2780269058295701E-3</v>
      </c>
      <c r="AG112" s="2">
        <f>(Table2[[#This Row],[Close Price]]/Table2[[#This Row],[Current Month Low]])-1</f>
        <v>0.18183959486515122</v>
      </c>
      <c r="AH112" s="2">
        <f>(Table2[[#This Row],[Current Month High]]/Table2[[#This Row],[Close Price]])-1</f>
        <v>6.2780269058295701E-3</v>
      </c>
      <c r="AI112">
        <v>0.99651220727454604</v>
      </c>
      <c r="AJ112">
        <v>141.22596153846101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7.0000000000000007E-2</v>
      </c>
      <c r="AM112" t="s">
        <v>10458</v>
      </c>
      <c r="AN112">
        <v>14.03</v>
      </c>
      <c r="AO112" t="s">
        <v>10458</v>
      </c>
      <c r="AP112">
        <v>4.9811316773624999E-2</v>
      </c>
      <c r="AQ112">
        <f>(Table2[[#This Row],[Sharpe Ratio]]-AVERAGE(Table2[Sharpe Ratio]))/_xlfn.STDEV.P(Table2[Sharpe Ratio])</f>
        <v>-9.193884319797313E-2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4.4213591132919472</v>
      </c>
      <c r="AS112">
        <f>_xlfn.RANK.AVG(Table2[[#This Row],[1Y Return vs Nifty Z-Score]],Table2[1Y Return vs Nifty Z-Score])</f>
        <v>86</v>
      </c>
      <c r="AT112">
        <f>_xlfn.RANK.AVG(Table2[[#This Row],[6M Return vs Nifty Z-Score]],Table2[6M Return vs Nifty Z-Score])</f>
        <v>46</v>
      </c>
      <c r="AU112">
        <f>_xlfn.RANK.AVG(Table2[[#This Row],[Sharpe Ratio Z-Score]],Table2[Sharpe Ratio Z-Score])</f>
        <v>365</v>
      </c>
      <c r="AV112">
        <f>(Table2[[#This Row],[Rank 1Y]]+Table2[[#This Row],[Rank 6M]]+Table2[[#This Row],[Rank Sharpe]])/3</f>
        <v>165.66666666666666</v>
      </c>
    </row>
    <row r="113" spans="1:48" x14ac:dyDescent="0.3">
      <c r="A113" t="s">
        <v>854</v>
      </c>
      <c r="B113" t="s">
        <v>855</v>
      </c>
      <c r="C113" t="s">
        <v>10412</v>
      </c>
      <c r="D113" t="s">
        <v>125</v>
      </c>
      <c r="E113">
        <v>19025.845975510001</v>
      </c>
      <c r="F113">
        <v>725.45</v>
      </c>
      <c r="G113">
        <v>48.365160090739401</v>
      </c>
      <c r="H113">
        <f>(Table2[[#This Row],[1Y Return vs Nifty]]-AVERAGE(Table2[1Y Return vs Nifty]))/_xlfn.STDEV.P(Table2[1Y Return vs Nifty])</f>
        <v>0.44129980464726359</v>
      </c>
      <c r="I113">
        <v>-6.7240632965274898</v>
      </c>
      <c r="J113">
        <f>(Table2[[#This Row],[1M Return vs Nifty]]-AVERAGE(Table2[1M Return vs Nifty]))/_xlfn.STDEV.P(Table2[1M Return vs Nifty])</f>
        <v>-0.34557642907767216</v>
      </c>
      <c r="K113">
        <v>20.788293260854999</v>
      </c>
      <c r="L113">
        <f>(Table2[[#This Row],[6M Return vs Nifty]]-AVERAGE(Table2[6M Return vs Nifty]))/_xlfn.STDEV.P(Table2[6M Return vs Nifty])</f>
        <v>0.2946109191364143</v>
      </c>
      <c r="M113">
        <v>2.0713695108841699</v>
      </c>
      <c r="N113">
        <f>(Table2[[#This Row],[1W Return vs Nifty]]-AVERAGE(Table2[1W Return vs Nifty]))/_xlfn.STDEV.P(Table2[1W Return vs Nifty])</f>
        <v>1.0225977510903226</v>
      </c>
      <c r="O113">
        <v>693.75</v>
      </c>
      <c r="P113">
        <v>674.33904534513897</v>
      </c>
      <c r="Q113">
        <v>582.18078231742004</v>
      </c>
      <c r="R113">
        <v>70.439546725666801</v>
      </c>
      <c r="S113" s="2">
        <f>(Table2[[#This Row],[Close Price]]-Table2[[#This Row],[20D EMA]])/Table2[[#This Row],[20D EMA]]</f>
        <v>4.5693693693693763E-2</v>
      </c>
      <c r="T113" s="2">
        <f>(Table2[[#This Row],[Close Price]]-Table2[[#This Row],[50D EMA]])/Table2[[#This Row],[50D EMA]]</f>
        <v>7.5794149853359832E-2</v>
      </c>
      <c r="U113" s="2">
        <f>(Table2[[#This Row],[Close Price]]-Table2[[#This Row],[200D EMA]])/Table2[[#This Row],[200D EMA]]</f>
        <v>0.24609059940502453</v>
      </c>
      <c r="V113">
        <v>0.58196334765494995</v>
      </c>
      <c r="W113">
        <v>704.05</v>
      </c>
      <c r="X113">
        <v>729.55</v>
      </c>
      <c r="Y113">
        <v>658.85</v>
      </c>
      <c r="Z113">
        <v>732.4</v>
      </c>
      <c r="AA113">
        <v>655</v>
      </c>
      <c r="AB113">
        <v>732.4</v>
      </c>
      <c r="AC113" s="2">
        <f>(Table2[[#This Row],[Close Price]]/Table2[[#This Row],[Day Low]])-1</f>
        <v>3.039556849655578E-2</v>
      </c>
      <c r="AD113" s="2">
        <f>(Table2[[#This Row],[Day High]]/Table2[[#This Row],[Close Price]])-1</f>
        <v>5.6516644841131392E-3</v>
      </c>
      <c r="AE113" s="2">
        <f>(Table2[[#This Row],[Close Price]]/Table2[[#This Row],[Current Week Low]])-1</f>
        <v>0.10108522425438271</v>
      </c>
      <c r="AF113" s="2">
        <f>(Table2[[#This Row],[Current Week High]]/Table2[[#This Row],[Close Price]])-1</f>
        <v>9.5802605279480257E-3</v>
      </c>
      <c r="AG113" s="2">
        <f>(Table2[[#This Row],[Close Price]]/Table2[[#This Row],[Current Month Low]])-1</f>
        <v>0.10755725190839693</v>
      </c>
      <c r="AH113" s="2">
        <f>(Table2[[#This Row],[Current Month High]]/Table2[[#This Row],[Close Price]])-1</f>
        <v>9.5802605279480257E-3</v>
      </c>
      <c r="AI113">
        <v>3.38410641670685</v>
      </c>
      <c r="AJ113">
        <v>92.861890203376305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0.12</v>
      </c>
      <c r="AM113" t="s">
        <v>10458</v>
      </c>
      <c r="AN113">
        <v>5.05</v>
      </c>
      <c r="AO113" t="s">
        <v>10458</v>
      </c>
      <c r="AP113">
        <v>0.156620508117642</v>
      </c>
      <c r="AQ113">
        <f>(Table2[[#This Row],[Sharpe Ratio]]-AVERAGE(Table2[Sharpe Ratio]))/_xlfn.STDEV.P(Table2[Sharpe Ratio])</f>
        <v>1.1468585809530103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2.5597906267493387</v>
      </c>
      <c r="AS113">
        <f>_xlfn.RANK.AVG(Table2[[#This Row],[1Y Return vs Nifty Z-Score]],Table2[1Y Return vs Nifty Z-Score])</f>
        <v>187</v>
      </c>
      <c r="AT113">
        <f>_xlfn.RANK.AVG(Table2[[#This Row],[6M Return vs Nifty Z-Score]],Table2[6M Return vs Nifty Z-Score])</f>
        <v>220</v>
      </c>
      <c r="AU113">
        <f>_xlfn.RANK.AVG(Table2[[#This Row],[Sharpe Ratio Z-Score]],Table2[Sharpe Ratio Z-Score])</f>
        <v>93</v>
      </c>
      <c r="AV113">
        <f>(Table2[[#This Row],[Rank 1Y]]+Table2[[#This Row],[Rank 6M]]+Table2[[#This Row],[Rank Sharpe]])/3</f>
        <v>166.66666666666666</v>
      </c>
    </row>
    <row r="114" spans="1:48" x14ac:dyDescent="0.3">
      <c r="A114" t="s">
        <v>1572</v>
      </c>
      <c r="B114" t="s">
        <v>1573</v>
      </c>
      <c r="C114" t="s">
        <v>10412</v>
      </c>
      <c r="D114" t="s">
        <v>161</v>
      </c>
      <c r="E114">
        <v>6402.1932904949999</v>
      </c>
      <c r="F114">
        <v>409.95</v>
      </c>
      <c r="G114">
        <v>30.337413930168001</v>
      </c>
      <c r="H114">
        <f>(Table2[[#This Row],[1Y Return vs Nifty]]-AVERAGE(Table2[1Y Return vs Nifty]))/_xlfn.STDEV.P(Table2[1Y Return vs Nifty])</f>
        <v>0.14209800826825447</v>
      </c>
      <c r="I114">
        <v>-12.104979790974101</v>
      </c>
      <c r="J114">
        <f>(Table2[[#This Row],[1M Return vs Nifty]]-AVERAGE(Table2[1M Return vs Nifty]))/_xlfn.STDEV.P(Table2[1M Return vs Nifty])</f>
        <v>-0.85589745923213301</v>
      </c>
      <c r="K114">
        <v>26.647506157048099</v>
      </c>
      <c r="L114">
        <f>(Table2[[#This Row],[6M Return vs Nifty]]-AVERAGE(Table2[6M Return vs Nifty]))/_xlfn.STDEV.P(Table2[6M Return vs Nifty])</f>
        <v>0.46946068662644652</v>
      </c>
      <c r="M114">
        <v>-4.8727698843863401</v>
      </c>
      <c r="N114">
        <f>(Table2[[#This Row],[1W Return vs Nifty]]-AVERAGE(Table2[1W Return vs Nifty]))/_xlfn.STDEV.P(Table2[1W Return vs Nifty])</f>
        <v>-0.36517528352774914</v>
      </c>
      <c r="O114">
        <v>410.44</v>
      </c>
      <c r="P114">
        <v>405.217120320189</v>
      </c>
      <c r="Q114">
        <v>345.19171455444803</v>
      </c>
      <c r="R114">
        <v>51.806806005433401</v>
      </c>
      <c r="S114" s="2">
        <f>(Table2[[#This Row],[Close Price]]-Table2[[#This Row],[20D EMA]])/Table2[[#This Row],[20D EMA]]</f>
        <v>-1.1938407562615951E-3</v>
      </c>
      <c r="T114" s="2">
        <f>(Table2[[#This Row],[Close Price]]-Table2[[#This Row],[50D EMA]])/Table2[[#This Row],[50D EMA]]</f>
        <v>1.167986109785102E-2</v>
      </c>
      <c r="U114" s="2">
        <f>(Table2[[#This Row],[Close Price]]-Table2[[#This Row],[200D EMA]])/Table2[[#This Row],[200D EMA]]</f>
        <v>0.18760092642761697</v>
      </c>
      <c r="V114">
        <v>0.69448834682414395</v>
      </c>
      <c r="W114">
        <v>401.15</v>
      </c>
      <c r="X114">
        <v>411.3</v>
      </c>
      <c r="Y114">
        <v>381.25</v>
      </c>
      <c r="Z114">
        <v>414.7</v>
      </c>
      <c r="AA114">
        <v>381.25</v>
      </c>
      <c r="AB114">
        <v>446.8</v>
      </c>
      <c r="AC114" s="2">
        <f>(Table2[[#This Row],[Close Price]]/Table2[[#This Row],[Day Low]])-1</f>
        <v>2.1936931322448006E-2</v>
      </c>
      <c r="AD114" s="2">
        <f>(Table2[[#This Row],[Day High]]/Table2[[#This Row],[Close Price]])-1</f>
        <v>3.293084522502765E-3</v>
      </c>
      <c r="AE114" s="2">
        <f>(Table2[[#This Row],[Close Price]]/Table2[[#This Row],[Current Week Low]])-1</f>
        <v>7.5278688524590187E-2</v>
      </c>
      <c r="AF114" s="2">
        <f>(Table2[[#This Row],[Current Week High]]/Table2[[#This Row],[Close Price]])-1</f>
        <v>1.1586778875472659E-2</v>
      </c>
      <c r="AG114" s="2">
        <f>(Table2[[#This Row],[Close Price]]/Table2[[#This Row],[Current Month Low]])-1</f>
        <v>7.5278688524590187E-2</v>
      </c>
      <c r="AH114" s="2">
        <f>(Table2[[#This Row],[Current Month High]]/Table2[[#This Row],[Close Price]])-1</f>
        <v>8.9889010854982354E-2</v>
      </c>
      <c r="AI114">
        <v>10.013416270276799</v>
      </c>
      <c r="AJ114">
        <v>81.353682813536807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-0.03</v>
      </c>
      <c r="AM114" t="s">
        <v>10459</v>
      </c>
      <c r="AN114">
        <v>-1.55</v>
      </c>
      <c r="AO114" t="s">
        <v>10459</v>
      </c>
      <c r="AP114">
        <v>0.177689340578463</v>
      </c>
      <c r="AQ114">
        <f>(Table2[[#This Row],[Sharpe Ratio]]-AVERAGE(Table2[Sharpe Ratio]))/_xlfn.STDEV.P(Table2[Sharpe Ratio])</f>
        <v>1.3912197174236469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0.78170566955846588</v>
      </c>
      <c r="AS114">
        <f>_xlfn.RANK.AVG(Table2[[#This Row],[1Y Return vs Nifty Z-Score]],Table2[1Y Return vs Nifty Z-Score])</f>
        <v>263</v>
      </c>
      <c r="AT114">
        <f>_xlfn.RANK.AVG(Table2[[#This Row],[6M Return vs Nifty Z-Score]],Table2[6M Return vs Nifty Z-Score])</f>
        <v>177</v>
      </c>
      <c r="AU114">
        <f>_xlfn.RANK.AVG(Table2[[#This Row],[Sharpe Ratio Z-Score]],Table2[Sharpe Ratio Z-Score])</f>
        <v>61</v>
      </c>
      <c r="AV114">
        <f>(Table2[[#This Row],[Rank 1Y]]+Table2[[#This Row],[Rank 6M]]+Table2[[#This Row],[Rank Sharpe]])/3</f>
        <v>167</v>
      </c>
    </row>
    <row r="115" spans="1:48" x14ac:dyDescent="0.3">
      <c r="A115" t="s">
        <v>1044</v>
      </c>
      <c r="B115" t="s">
        <v>1045</v>
      </c>
      <c r="C115" t="s">
        <v>10414</v>
      </c>
      <c r="D115" t="s">
        <v>388</v>
      </c>
      <c r="E115">
        <v>13523.85819225</v>
      </c>
      <c r="F115">
        <v>1071.3</v>
      </c>
      <c r="G115">
        <v>30.692680127717701</v>
      </c>
      <c r="H115">
        <f>(Table2[[#This Row],[1Y Return vs Nifty]]-AVERAGE(Table2[1Y Return vs Nifty]))/_xlfn.STDEV.P(Table2[1Y Return vs Nifty])</f>
        <v>0.1479942685967969</v>
      </c>
      <c r="I115">
        <v>-7.0550613630244801</v>
      </c>
      <c r="J115">
        <f>(Table2[[#This Row],[1M Return vs Nifty]]-AVERAGE(Table2[1M Return vs Nifty]))/_xlfn.STDEV.P(Table2[1M Return vs Nifty])</f>
        <v>-0.37696797259041914</v>
      </c>
      <c r="K115">
        <v>99.561190579558996</v>
      </c>
      <c r="L115">
        <f>(Table2[[#This Row],[6M Return vs Nifty]]-AVERAGE(Table2[6M Return vs Nifty]))/_xlfn.STDEV.P(Table2[6M Return vs Nifty])</f>
        <v>2.645340108314806</v>
      </c>
      <c r="M115">
        <v>1.04744647802069</v>
      </c>
      <c r="N115">
        <f>(Table2[[#This Row],[1W Return vs Nifty]]-AVERAGE(Table2[1W Return vs Nifty]))/_xlfn.STDEV.P(Table2[1W Return vs Nifty])</f>
        <v>0.81796868280000534</v>
      </c>
      <c r="O115">
        <v>1026.57</v>
      </c>
      <c r="P115">
        <v>964.29911257705101</v>
      </c>
      <c r="Q115">
        <v>758.82429871915804</v>
      </c>
      <c r="R115">
        <v>61.911474444495703</v>
      </c>
      <c r="S115" s="2">
        <f>(Table2[[#This Row],[Close Price]]-Table2[[#This Row],[20D EMA]])/Table2[[#This Row],[20D EMA]]</f>
        <v>4.3572284403401641E-2</v>
      </c>
      <c r="T115" s="2">
        <f>(Table2[[#This Row],[Close Price]]-Table2[[#This Row],[50D EMA]])/Table2[[#This Row],[50D EMA]]</f>
        <v>0.11096234148447294</v>
      </c>
      <c r="U115" s="2">
        <f>(Table2[[#This Row],[Close Price]]-Table2[[#This Row],[200D EMA]])/Table2[[#This Row],[200D EMA]]</f>
        <v>0.41178926637994973</v>
      </c>
      <c r="V115">
        <v>0.56196319231647895</v>
      </c>
      <c r="W115">
        <v>1046.05</v>
      </c>
      <c r="X115">
        <v>1098</v>
      </c>
      <c r="Y115">
        <v>975</v>
      </c>
      <c r="Z115">
        <v>1098</v>
      </c>
      <c r="AA115">
        <v>955.55</v>
      </c>
      <c r="AB115">
        <v>1119.9000000000001</v>
      </c>
      <c r="AC115" s="2">
        <f>(Table2[[#This Row],[Close Price]]/Table2[[#This Row],[Day Low]])-1</f>
        <v>2.4138425505473071E-2</v>
      </c>
      <c r="AD115" s="2">
        <f>(Table2[[#This Row],[Day High]]/Table2[[#This Row],[Close Price]])-1</f>
        <v>2.4922990758891039E-2</v>
      </c>
      <c r="AE115" s="2">
        <f>(Table2[[#This Row],[Close Price]]/Table2[[#This Row],[Current Week Low]])-1</f>
        <v>9.876923076923072E-2</v>
      </c>
      <c r="AF115" s="2">
        <f>(Table2[[#This Row],[Current Week High]]/Table2[[#This Row],[Close Price]])-1</f>
        <v>2.4922990758891039E-2</v>
      </c>
      <c r="AG115" s="2">
        <f>(Table2[[#This Row],[Close Price]]/Table2[[#This Row],[Current Month Low]])-1</f>
        <v>0.1211344252001465</v>
      </c>
      <c r="AH115" s="2">
        <f>(Table2[[#This Row],[Current Month High]]/Table2[[#This Row],[Close Price]])-1</f>
        <v>4.5365443853262466E-2</v>
      </c>
      <c r="AI115">
        <v>4.9192569775039701</v>
      </c>
      <c r="AJ115">
        <v>138.06666666666601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0.32</v>
      </c>
      <c r="AM115" t="s">
        <v>10458</v>
      </c>
      <c r="AN115">
        <v>0.28000000000000003</v>
      </c>
      <c r="AO115" t="s">
        <v>10458</v>
      </c>
      <c r="AP115">
        <v>9.1119445573054E-2</v>
      </c>
      <c r="AQ115">
        <f>(Table2[[#This Row],[Sharpe Ratio]]-AVERAGE(Table2[Sharpe Ratio]))/_xlfn.STDEV.P(Table2[Sharpe Ratio])</f>
        <v>0.38716228011650616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3.6214973672376956</v>
      </c>
      <c r="AS115">
        <f>_xlfn.RANK.AVG(Table2[[#This Row],[1Y Return vs Nifty Z-Score]],Table2[1Y Return vs Nifty Z-Score])</f>
        <v>261</v>
      </c>
      <c r="AT115">
        <f>_xlfn.RANK.AVG(Table2[[#This Row],[6M Return vs Nifty Z-Score]],Table2[6M Return vs Nifty Z-Score])</f>
        <v>11</v>
      </c>
      <c r="AU115">
        <f>_xlfn.RANK.AVG(Table2[[#This Row],[Sharpe Ratio Z-Score]],Table2[Sharpe Ratio Z-Score])</f>
        <v>241</v>
      </c>
      <c r="AV115">
        <f>(Table2[[#This Row],[Rank 1Y]]+Table2[[#This Row],[Rank 6M]]+Table2[[#This Row],[Rank Sharpe]])/3</f>
        <v>171</v>
      </c>
    </row>
    <row r="116" spans="1:48" x14ac:dyDescent="0.3">
      <c r="A116" t="s">
        <v>183</v>
      </c>
      <c r="B116" t="s">
        <v>184</v>
      </c>
      <c r="C116" t="s">
        <v>10407</v>
      </c>
      <c r="D116" t="s">
        <v>185</v>
      </c>
      <c r="E116">
        <v>149859.012336966</v>
      </c>
      <c r="F116">
        <v>212.98</v>
      </c>
      <c r="G116">
        <v>85.237823475366895</v>
      </c>
      <c r="H116">
        <f>(Table2[[#This Row],[1Y Return vs Nifty]]-AVERAGE(Table2[1Y Return vs Nifty]))/_xlfn.STDEV.P(Table2[1Y Return vs Nifty])</f>
        <v>1.0532657722005467</v>
      </c>
      <c r="I116">
        <v>-1.34508626515387</v>
      </c>
      <c r="J116">
        <f>(Table2[[#This Row],[1M Return vs Nifty]]-AVERAGE(Table2[1M Return vs Nifty]))/_xlfn.STDEV.P(Table2[1M Return vs Nifty])</f>
        <v>0.16456066423361765</v>
      </c>
      <c r="K116">
        <v>62.5076440977045</v>
      </c>
      <c r="L116">
        <f>(Table2[[#This Row],[6M Return vs Nifty]]-AVERAGE(Table2[6M Return vs Nifty]))/_xlfn.STDEV.P(Table2[6M Return vs Nifty])</f>
        <v>1.5395936365928398</v>
      </c>
      <c r="M116">
        <v>-3.3526144691362201</v>
      </c>
      <c r="N116">
        <f>(Table2[[#This Row],[1W Return vs Nifty]]-AVERAGE(Table2[1W Return vs Nifty]))/_xlfn.STDEV.P(Table2[1W Return vs Nifty])</f>
        <v>-6.1375118578644895E-2</v>
      </c>
      <c r="O116">
        <v>199.07</v>
      </c>
      <c r="P116">
        <v>192.26714774208699</v>
      </c>
      <c r="Q116">
        <v>155.58435796486299</v>
      </c>
      <c r="R116">
        <v>77.665915198568996</v>
      </c>
      <c r="S116" s="2">
        <f>(Table2[[#This Row],[Close Price]]-Table2[[#This Row],[20D EMA]])/Table2[[#This Row],[20D EMA]]</f>
        <v>6.9874918370422451E-2</v>
      </c>
      <c r="T116" s="2">
        <f>(Table2[[#This Row],[Close Price]]-Table2[[#This Row],[50D EMA]])/Table2[[#This Row],[50D EMA]]</f>
        <v>0.10772954454859782</v>
      </c>
      <c r="U116" s="2">
        <f>(Table2[[#This Row],[Close Price]]-Table2[[#This Row],[200D EMA]])/Table2[[#This Row],[200D EMA]]</f>
        <v>0.36890367891674031</v>
      </c>
      <c r="V116">
        <v>1.5294592548763599</v>
      </c>
      <c r="W116">
        <v>202.61</v>
      </c>
      <c r="X116">
        <v>213.8</v>
      </c>
      <c r="Y116">
        <v>202.61</v>
      </c>
      <c r="Z116">
        <v>213.8</v>
      </c>
      <c r="AA116">
        <v>182.08</v>
      </c>
      <c r="AB116">
        <v>213.8</v>
      </c>
      <c r="AC116" s="2">
        <f>(Table2[[#This Row],[Close Price]]/Table2[[#This Row],[Day Low]])-1</f>
        <v>5.1182073935146288E-2</v>
      </c>
      <c r="AD116" s="2">
        <f>(Table2[[#This Row],[Day High]]/Table2[[#This Row],[Close Price]])-1</f>
        <v>3.8501267724670996E-3</v>
      </c>
      <c r="AE116" s="2">
        <f>(Table2[[#This Row],[Close Price]]/Table2[[#This Row],[Current Week Low]])-1</f>
        <v>5.1182073935146288E-2</v>
      </c>
      <c r="AF116" s="2">
        <f>(Table2[[#This Row],[Current Week High]]/Table2[[#This Row],[Close Price]])-1</f>
        <v>3.8501267724670996E-3</v>
      </c>
      <c r="AG116" s="2">
        <f>(Table2[[#This Row],[Close Price]]/Table2[[#This Row],[Current Month Low]])-1</f>
        <v>0.1697056239015815</v>
      </c>
      <c r="AH116" s="2">
        <f>(Table2[[#This Row],[Current Month High]]/Table2[[#This Row],[Close Price]])-1</f>
        <v>3.8501267724670996E-3</v>
      </c>
      <c r="AI116">
        <v>0.38501267724670901</v>
      </c>
      <c r="AJ116">
        <v>145.36866359447001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-0.01</v>
      </c>
      <c r="AM116" t="s">
        <v>10459</v>
      </c>
      <c r="AN116">
        <v>12.33</v>
      </c>
      <c r="AO116" t="s">
        <v>10458</v>
      </c>
      <c r="AP116">
        <v>4.9255776935245001E-2</v>
      </c>
      <c r="AQ116">
        <f>(Table2[[#This Row],[Sharpe Ratio]]-AVERAGE(Table2[Sharpe Ratio]))/_xlfn.STDEV.P(Table2[Sharpe Ratio])</f>
        <v>-9.8382121273001319E-2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2.5976628331753577</v>
      </c>
      <c r="AS116">
        <f>_xlfn.RANK.AVG(Table2[[#This Row],[1Y Return vs Nifty Z-Score]],Table2[1Y Return vs Nifty Z-Score])</f>
        <v>95</v>
      </c>
      <c r="AT116">
        <f>_xlfn.RANK.AVG(Table2[[#This Row],[6M Return vs Nifty Z-Score]],Table2[6M Return vs Nifty Z-Score])</f>
        <v>52</v>
      </c>
      <c r="AU116">
        <f>_xlfn.RANK.AVG(Table2[[#This Row],[Sharpe Ratio Z-Score]],Table2[Sharpe Ratio Z-Score])</f>
        <v>368</v>
      </c>
      <c r="AV116">
        <f>(Table2[[#This Row],[Rank 1Y]]+Table2[[#This Row],[Rank 6M]]+Table2[[#This Row],[Rank Sharpe]])/3</f>
        <v>171.66666666666666</v>
      </c>
    </row>
    <row r="117" spans="1:48" x14ac:dyDescent="0.3">
      <c r="A117" t="s">
        <v>1778</v>
      </c>
      <c r="B117" t="s">
        <v>1779</v>
      </c>
      <c r="C117" t="s">
        <v>10410</v>
      </c>
      <c r="D117" t="s">
        <v>833</v>
      </c>
      <c r="E117">
        <v>4573.0665047250004</v>
      </c>
      <c r="F117">
        <v>369.55</v>
      </c>
      <c r="G117">
        <v>86.524100640032003</v>
      </c>
      <c r="H117">
        <f>(Table2[[#This Row],[1Y Return vs Nifty]]-AVERAGE(Table2[1Y Return vs Nifty]))/_xlfn.STDEV.P(Table2[1Y Return vs Nifty])</f>
        <v>1.0746137784838179</v>
      </c>
      <c r="I117">
        <v>-10.9158002152645</v>
      </c>
      <c r="J117">
        <f>(Table2[[#This Row],[1M Return vs Nifty]]-AVERAGE(Table2[1M Return vs Nifty]))/_xlfn.STDEV.P(Table2[1M Return vs Nifty])</f>
        <v>-0.74311679319855251</v>
      </c>
      <c r="K117">
        <v>40.425491942124196</v>
      </c>
      <c r="L117">
        <f>(Table2[[#This Row],[6M Return vs Nifty]]-AVERAGE(Table2[6M Return vs Nifty]))/_xlfn.STDEV.P(Table2[6M Return vs Nifty])</f>
        <v>0.88062130729049048</v>
      </c>
      <c r="M117">
        <v>-4.7135771802689099</v>
      </c>
      <c r="N117">
        <f>(Table2[[#This Row],[1W Return vs Nifty]]-AVERAGE(Table2[1W Return vs Nifty]))/_xlfn.STDEV.P(Table2[1W Return vs Nifty])</f>
        <v>-0.33336092475601009</v>
      </c>
      <c r="O117">
        <v>382.82</v>
      </c>
      <c r="P117">
        <v>367.67150771854199</v>
      </c>
      <c r="Q117">
        <v>296.19006856091198</v>
      </c>
      <c r="R117">
        <v>32.373041172054798</v>
      </c>
      <c r="S117" s="2">
        <f>(Table2[[#This Row],[Close Price]]-Table2[[#This Row],[20D EMA]])/Table2[[#This Row],[20D EMA]]</f>
        <v>-3.4663810668199103E-2</v>
      </c>
      <c r="T117" s="2">
        <f>(Table2[[#This Row],[Close Price]]-Table2[[#This Row],[50D EMA]])/Table2[[#This Row],[50D EMA]]</f>
        <v>5.1091592413955462E-3</v>
      </c>
      <c r="U117" s="2">
        <f>(Table2[[#This Row],[Close Price]]-Table2[[#This Row],[200D EMA]])/Table2[[#This Row],[200D EMA]]</f>
        <v>0.2476785659813622</v>
      </c>
      <c r="V117">
        <v>0.59788305905976202</v>
      </c>
      <c r="W117">
        <v>367.1</v>
      </c>
      <c r="X117">
        <v>379.75</v>
      </c>
      <c r="Y117">
        <v>367.1</v>
      </c>
      <c r="Z117">
        <v>398.85</v>
      </c>
      <c r="AA117">
        <v>367.1</v>
      </c>
      <c r="AB117">
        <v>407.8</v>
      </c>
      <c r="AC117" s="2">
        <f>(Table2[[#This Row],[Close Price]]/Table2[[#This Row],[Day Low]])-1</f>
        <v>6.673930809043771E-3</v>
      </c>
      <c r="AD117" s="2">
        <f>(Table2[[#This Row],[Day High]]/Table2[[#This Row],[Close Price]])-1</f>
        <v>2.7601136517386049E-2</v>
      </c>
      <c r="AE117" s="2">
        <f>(Table2[[#This Row],[Close Price]]/Table2[[#This Row],[Current Week Low]])-1</f>
        <v>6.673930809043771E-3</v>
      </c>
      <c r="AF117" s="2">
        <f>(Table2[[#This Row],[Current Week High]]/Table2[[#This Row],[Close Price]])-1</f>
        <v>7.9285617643079398E-2</v>
      </c>
      <c r="AG117" s="2">
        <f>(Table2[[#This Row],[Close Price]]/Table2[[#This Row],[Current Month Low]])-1</f>
        <v>6.673930809043771E-3</v>
      </c>
      <c r="AH117" s="2">
        <f>(Table2[[#This Row],[Current Month High]]/Table2[[#This Row],[Close Price]])-1</f>
        <v>0.10350426194019757</v>
      </c>
      <c r="AI117">
        <v>11.473413611148599</v>
      </c>
      <c r="AJ117">
        <v>148.27007054081199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0.08</v>
      </c>
      <c r="AM117" t="s">
        <v>10458</v>
      </c>
      <c r="AN117">
        <v>-5.8</v>
      </c>
      <c r="AO117" t="s">
        <v>10459</v>
      </c>
      <c r="AP117">
        <v>6.9672134201235997E-2</v>
      </c>
      <c r="AQ117">
        <f>(Table2[[#This Row],[Sharpe Ratio]]-AVERAGE(Table2[Sharpe Ratio]))/_xlfn.STDEV.P(Table2[Sharpe Ratio])</f>
        <v>0.13841145869330368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1.0171688265130494</v>
      </c>
      <c r="AS117">
        <f>_xlfn.RANK.AVG(Table2[[#This Row],[1Y Return vs Nifty Z-Score]],Table2[1Y Return vs Nifty Z-Score])</f>
        <v>93</v>
      </c>
      <c r="AT117">
        <f>_xlfn.RANK.AVG(Table2[[#This Row],[6M Return vs Nifty Z-Score]],Table2[6M Return vs Nifty Z-Score])</f>
        <v>113</v>
      </c>
      <c r="AU117">
        <f>_xlfn.RANK.AVG(Table2[[#This Row],[Sharpe Ratio Z-Score]],Table2[Sharpe Ratio Z-Score])</f>
        <v>310</v>
      </c>
      <c r="AV117">
        <f>(Table2[[#This Row],[Rank 1Y]]+Table2[[#This Row],[Rank 6M]]+Table2[[#This Row],[Rank Sharpe]])/3</f>
        <v>172</v>
      </c>
    </row>
    <row r="118" spans="1:48" x14ac:dyDescent="0.3">
      <c r="A118" t="s">
        <v>1020</v>
      </c>
      <c r="B118" t="s">
        <v>1021</v>
      </c>
      <c r="C118" t="s">
        <v>10412</v>
      </c>
      <c r="D118" t="s">
        <v>125</v>
      </c>
      <c r="E118">
        <v>14223.076199339999</v>
      </c>
      <c r="F118">
        <v>1063.05</v>
      </c>
      <c r="G118">
        <v>41.026662738823703</v>
      </c>
      <c r="H118">
        <f>(Table2[[#This Row],[1Y Return vs Nifty]]-AVERAGE(Table2[1Y Return vs Nifty]))/_xlfn.STDEV.P(Table2[1Y Return vs Nifty])</f>
        <v>0.31950468001776389</v>
      </c>
      <c r="I118">
        <v>3.3130954153888399</v>
      </c>
      <c r="J118">
        <f>(Table2[[#This Row],[1M Return vs Nifty]]-AVERAGE(Table2[1M Return vs Nifty]))/_xlfn.STDEV.P(Table2[1M Return vs Nifty])</f>
        <v>0.60633820832198171</v>
      </c>
      <c r="K118">
        <v>36.9973013726554</v>
      </c>
      <c r="L118">
        <f>(Table2[[#This Row],[6M Return vs Nifty]]-AVERAGE(Table2[6M Return vs Nifty]))/_xlfn.STDEV.P(Table2[6M Return vs Nifty])</f>
        <v>0.77831774969615897</v>
      </c>
      <c r="M118">
        <v>10.858232053512101</v>
      </c>
      <c r="N118">
        <f>(Table2[[#This Row],[1W Return vs Nifty]]-AVERAGE(Table2[1W Return vs Nifty]))/_xlfn.STDEV.P(Table2[1W Return vs Nifty])</f>
        <v>2.7786354976626035</v>
      </c>
      <c r="O118">
        <v>977.7</v>
      </c>
      <c r="P118">
        <v>989.48109790034403</v>
      </c>
      <c r="Q118">
        <v>890.07746073129499</v>
      </c>
      <c r="R118">
        <v>82.717396460328104</v>
      </c>
      <c r="S118" s="2">
        <f>(Table2[[#This Row],[Close Price]]-Table2[[#This Row],[20D EMA]])/Table2[[#This Row],[20D EMA]]</f>
        <v>8.729671678428956E-2</v>
      </c>
      <c r="T118" s="2">
        <f>(Table2[[#This Row],[Close Price]]-Table2[[#This Row],[50D EMA]])/Table2[[#This Row],[50D EMA]]</f>
        <v>7.4350992915142522E-2</v>
      </c>
      <c r="U118" s="2">
        <f>(Table2[[#This Row],[Close Price]]-Table2[[#This Row],[200D EMA]])/Table2[[#This Row],[200D EMA]]</f>
        <v>0.19433425392728099</v>
      </c>
      <c r="V118">
        <v>1.46634581311552</v>
      </c>
      <c r="W118">
        <v>1037.9000000000001</v>
      </c>
      <c r="X118">
        <v>1070</v>
      </c>
      <c r="Y118">
        <v>946.55</v>
      </c>
      <c r="Z118">
        <v>1074.1500000000001</v>
      </c>
      <c r="AA118">
        <v>903.15</v>
      </c>
      <c r="AB118">
        <v>1074.1500000000001</v>
      </c>
      <c r="AC118" s="2">
        <f>(Table2[[#This Row],[Close Price]]/Table2[[#This Row],[Day Low]])-1</f>
        <v>2.4231621543501225E-2</v>
      </c>
      <c r="AD118" s="2">
        <f>(Table2[[#This Row],[Day High]]/Table2[[#This Row],[Close Price]])-1</f>
        <v>6.537792201683823E-3</v>
      </c>
      <c r="AE118" s="2">
        <f>(Table2[[#This Row],[Close Price]]/Table2[[#This Row],[Current Week Low]])-1</f>
        <v>0.12307854841265642</v>
      </c>
      <c r="AF118" s="2">
        <f>(Table2[[#This Row],[Current Week High]]/Table2[[#This Row],[Close Price]])-1</f>
        <v>1.0441653732185863E-2</v>
      </c>
      <c r="AG118" s="2">
        <f>(Table2[[#This Row],[Close Price]]/Table2[[#This Row],[Current Month Low]])-1</f>
        <v>0.17704700215910973</v>
      </c>
      <c r="AH118" s="2">
        <f>(Table2[[#This Row],[Current Month High]]/Table2[[#This Row],[Close Price]])-1</f>
        <v>1.0441653732185863E-2</v>
      </c>
      <c r="AI118">
        <v>15.1356944640421</v>
      </c>
      <c r="AJ118">
        <v>85.572139303482501</v>
      </c>
      <c r="AK118" t="str">
        <f>IF(AND(Table2[[#This Row],[20D EMA]]&gt;Table2[[#This Row],[50D EMA]],Table2[[#This Row],[50D EMA]]&gt;Table2[[#This Row],[200D EMA]]),"Uptrend","Downtrend/NoTrend")</f>
        <v>Downtrend/NoTrend</v>
      </c>
      <c r="AL118">
        <v>-0.09</v>
      </c>
      <c r="AM118" t="s">
        <v>10459</v>
      </c>
      <c r="AN118">
        <v>15.63</v>
      </c>
      <c r="AO118" t="s">
        <v>10458</v>
      </c>
      <c r="AP118">
        <v>0.11923703407316601</v>
      </c>
      <c r="AQ118">
        <f>(Table2[[#This Row],[Sharpe Ratio]]-AVERAGE(Table2[Sharpe Ratio]))/_xlfn.STDEV.P(Table2[Sharpe Ratio])</f>
        <v>0.71327650089631933</v>
      </c>
      <c r="AR1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8">
        <f>_xlfn.RANK.AVG(Table2[[#This Row],[1Y Return vs Nifty Z-Score]],Table2[1Y Return vs Nifty Z-Score])</f>
        <v>220</v>
      </c>
      <c r="AT118">
        <f>_xlfn.RANK.AVG(Table2[[#This Row],[6M Return vs Nifty Z-Score]],Table2[6M Return vs Nifty Z-Score])</f>
        <v>126</v>
      </c>
      <c r="AU118">
        <f>_xlfn.RANK.AVG(Table2[[#This Row],[Sharpe Ratio Z-Score]],Table2[Sharpe Ratio Z-Score])</f>
        <v>173</v>
      </c>
      <c r="AV118">
        <f>(Table2[[#This Row],[Rank 1Y]]+Table2[[#This Row],[Rank 6M]]+Table2[[#This Row],[Rank Sharpe]])/3</f>
        <v>173</v>
      </c>
    </row>
    <row r="119" spans="1:48" x14ac:dyDescent="0.3">
      <c r="A119" t="s">
        <v>1639</v>
      </c>
      <c r="B119" t="s">
        <v>1640</v>
      </c>
      <c r="C119" t="s">
        <v>10403</v>
      </c>
      <c r="D119" t="s">
        <v>231</v>
      </c>
      <c r="E119">
        <v>5708.61432479</v>
      </c>
      <c r="F119">
        <v>295.85000000000002</v>
      </c>
      <c r="G119">
        <v>14.6467098170139</v>
      </c>
      <c r="H119">
        <f>(Table2[[#This Row],[1Y Return vs Nifty]]-AVERAGE(Table2[1Y Return vs Nifty]))/_xlfn.STDEV.P(Table2[1Y Return vs Nifty])</f>
        <v>-0.11831651140004405</v>
      </c>
      <c r="I119">
        <v>16.878356784270601</v>
      </c>
      <c r="J119">
        <f>(Table2[[#This Row],[1M Return vs Nifty]]-AVERAGE(Table2[1M Return vs Nifty]))/_xlfn.STDEV.P(Table2[1M Return vs Nifty])</f>
        <v>1.8928547642333731</v>
      </c>
      <c r="K119">
        <v>30.8109044234021</v>
      </c>
      <c r="L119">
        <f>(Table2[[#This Row],[6M Return vs Nifty]]-AVERAGE(Table2[6M Return vs Nifty]))/_xlfn.STDEV.P(Table2[6M Return vs Nifty])</f>
        <v>0.59370420392778622</v>
      </c>
      <c r="M119">
        <v>-7.3515076051135804</v>
      </c>
      <c r="N119">
        <f>(Table2[[#This Row],[1W Return vs Nifty]]-AVERAGE(Table2[1W Return vs Nifty]))/_xlfn.STDEV.P(Table2[1W Return vs Nifty])</f>
        <v>-0.86054629682549144</v>
      </c>
      <c r="O119">
        <v>299.06</v>
      </c>
      <c r="P119">
        <v>278.63032467608099</v>
      </c>
      <c r="Q119">
        <v>243.511703218679</v>
      </c>
      <c r="R119">
        <v>40.3257977154827</v>
      </c>
      <c r="S119" s="2">
        <f>(Table2[[#This Row],[Close Price]]-Table2[[#This Row],[20D EMA]])/Table2[[#This Row],[20D EMA]]</f>
        <v>-1.0733632047080785E-2</v>
      </c>
      <c r="T119" s="2">
        <f>(Table2[[#This Row],[Close Price]]-Table2[[#This Row],[50D EMA]])/Table2[[#This Row],[50D EMA]]</f>
        <v>6.1801152993442486E-2</v>
      </c>
      <c r="U119" s="2">
        <f>(Table2[[#This Row],[Close Price]]-Table2[[#This Row],[200D EMA]])/Table2[[#This Row],[200D EMA]]</f>
        <v>0.21493134042235354</v>
      </c>
      <c r="V119">
        <v>1.0396671206899899</v>
      </c>
      <c r="W119">
        <v>294.60000000000002</v>
      </c>
      <c r="X119">
        <v>304.95</v>
      </c>
      <c r="Y119">
        <v>294.60000000000002</v>
      </c>
      <c r="Z119">
        <v>319.95</v>
      </c>
      <c r="AA119">
        <v>276.10000000000002</v>
      </c>
      <c r="AB119">
        <v>329.9</v>
      </c>
      <c r="AC119" s="2">
        <f>(Table2[[#This Row],[Close Price]]/Table2[[#This Row],[Day Low]])-1</f>
        <v>4.243041412084203E-3</v>
      </c>
      <c r="AD119" s="2">
        <f>(Table2[[#This Row],[Day High]]/Table2[[#This Row],[Close Price]])-1</f>
        <v>3.0758830488422984E-2</v>
      </c>
      <c r="AE119" s="2">
        <f>(Table2[[#This Row],[Close Price]]/Table2[[#This Row],[Current Week Low]])-1</f>
        <v>4.243041412084203E-3</v>
      </c>
      <c r="AF119" s="2">
        <f>(Table2[[#This Row],[Current Week High]]/Table2[[#This Row],[Close Price]])-1</f>
        <v>8.1460199425384294E-2</v>
      </c>
      <c r="AG119" s="2">
        <f>(Table2[[#This Row],[Close Price]]/Table2[[#This Row],[Current Month Low]])-1</f>
        <v>7.1532053603766688E-2</v>
      </c>
      <c r="AH119" s="2">
        <f>(Table2[[#This Row],[Current Month High]]/Table2[[#This Row],[Close Price]])-1</f>
        <v>0.11509210748690202</v>
      </c>
      <c r="AI119">
        <v>11.509210748690201</v>
      </c>
      <c r="AJ119">
        <v>67.146892655367196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0.08</v>
      </c>
      <c r="AM119" t="s">
        <v>10458</v>
      </c>
      <c r="AN119">
        <v>-8.48</v>
      </c>
      <c r="AO119" t="s">
        <v>10459</v>
      </c>
      <c r="AP119">
        <v>0.193933962706205</v>
      </c>
      <c r="AQ119">
        <f>(Table2[[#This Row],[Sharpe Ratio]]-AVERAGE(Table2[Sharpe Ratio]))/_xlfn.STDEV.P(Table2[Sharpe Ratio])</f>
        <v>1.5796285593494042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3.0873247192850277</v>
      </c>
      <c r="AS119">
        <f>_xlfn.RANK.AVG(Table2[[#This Row],[1Y Return vs Nifty Z-Score]],Table2[1Y Return vs Nifty Z-Score])</f>
        <v>332</v>
      </c>
      <c r="AT119">
        <f>_xlfn.RANK.AVG(Table2[[#This Row],[6M Return vs Nifty Z-Score]],Table2[6M Return vs Nifty Z-Score])</f>
        <v>151</v>
      </c>
      <c r="AU119">
        <f>_xlfn.RANK.AVG(Table2[[#This Row],[Sharpe Ratio Z-Score]],Table2[Sharpe Ratio Z-Score])</f>
        <v>37</v>
      </c>
      <c r="AV119">
        <f>(Table2[[#This Row],[Rank 1Y]]+Table2[[#This Row],[Rank 6M]]+Table2[[#This Row],[Rank Sharpe]])/3</f>
        <v>173.33333333333334</v>
      </c>
    </row>
    <row r="120" spans="1:48" x14ac:dyDescent="0.3">
      <c r="A120" t="s">
        <v>926</v>
      </c>
      <c r="B120" t="s">
        <v>927</v>
      </c>
      <c r="C120" t="s">
        <v>10412</v>
      </c>
      <c r="D120" t="s">
        <v>778</v>
      </c>
      <c r="E120">
        <v>16820.753623199998</v>
      </c>
      <c r="F120">
        <v>1249</v>
      </c>
      <c r="G120">
        <v>29.9526931755987</v>
      </c>
      <c r="H120">
        <f>(Table2[[#This Row],[1Y Return vs Nifty]]-AVERAGE(Table2[1Y Return vs Nifty]))/_xlfn.STDEV.P(Table2[1Y Return vs Nifty])</f>
        <v>0.1357128983467947</v>
      </c>
      <c r="I120">
        <v>-14.9018362485486</v>
      </c>
      <c r="J120">
        <f>(Table2[[#This Row],[1M Return vs Nifty]]-AVERAGE(Table2[1M Return vs Nifty]))/_xlfn.STDEV.P(Table2[1M Return vs Nifty])</f>
        <v>-1.1211486799296886</v>
      </c>
      <c r="K120">
        <v>18.5000260400742</v>
      </c>
      <c r="L120">
        <f>(Table2[[#This Row],[6M Return vs Nifty]]-AVERAGE(Table2[6M Return vs Nifty]))/_xlfn.STDEV.P(Table2[6M Return vs Nifty])</f>
        <v>0.2263247860674924</v>
      </c>
      <c r="M120">
        <v>-4.3562024917270401</v>
      </c>
      <c r="N120">
        <f>(Table2[[#This Row],[1W Return vs Nifty]]-AVERAGE(Table2[1W Return vs Nifty]))/_xlfn.STDEV.P(Table2[1W Return vs Nifty])</f>
        <v>-0.26194027378935147</v>
      </c>
      <c r="O120">
        <v>1337.73</v>
      </c>
      <c r="P120">
        <v>1400.11903835163</v>
      </c>
      <c r="Q120">
        <v>1225.0074824051601</v>
      </c>
      <c r="R120">
        <v>29.160274853568101</v>
      </c>
      <c r="S120" s="2">
        <f>(Table2[[#This Row],[Close Price]]-Table2[[#This Row],[20D EMA]])/Table2[[#This Row],[20D EMA]]</f>
        <v>-6.6328780845163082E-2</v>
      </c>
      <c r="T120" s="2">
        <f>(Table2[[#This Row],[Close Price]]-Table2[[#This Row],[50D EMA]])/Table2[[#This Row],[50D EMA]]</f>
        <v>-0.10793299299004143</v>
      </c>
      <c r="U120" s="2">
        <f>(Table2[[#This Row],[Close Price]]-Table2[[#This Row],[200D EMA]])/Table2[[#This Row],[200D EMA]]</f>
        <v>1.9585609018267697E-2</v>
      </c>
      <c r="V120">
        <v>0.498924385447644</v>
      </c>
      <c r="W120">
        <v>1244.55</v>
      </c>
      <c r="X120">
        <v>1282.8</v>
      </c>
      <c r="Y120">
        <v>1244.55</v>
      </c>
      <c r="Z120">
        <v>1338.3</v>
      </c>
      <c r="AA120">
        <v>1222.0999999999999</v>
      </c>
      <c r="AB120">
        <v>1468.5</v>
      </c>
      <c r="AC120" s="2">
        <f>(Table2[[#This Row],[Close Price]]/Table2[[#This Row],[Day Low]])-1</f>
        <v>3.5755895705276153E-3</v>
      </c>
      <c r="AD120" s="2">
        <f>(Table2[[#This Row],[Day High]]/Table2[[#This Row],[Close Price]])-1</f>
        <v>2.7061649319455539E-2</v>
      </c>
      <c r="AE120" s="2">
        <f>(Table2[[#This Row],[Close Price]]/Table2[[#This Row],[Current Week Low]])-1</f>
        <v>3.5755895705276153E-3</v>
      </c>
      <c r="AF120" s="2">
        <f>(Table2[[#This Row],[Current Week High]]/Table2[[#This Row],[Close Price]])-1</f>
        <v>7.1497197758206621E-2</v>
      </c>
      <c r="AG120" s="2">
        <f>(Table2[[#This Row],[Close Price]]/Table2[[#This Row],[Current Month Low]])-1</f>
        <v>2.2011292038294883E-2</v>
      </c>
      <c r="AH120" s="2">
        <f>(Table2[[#This Row],[Current Month High]]/Table2[[#This Row],[Close Price]])-1</f>
        <v>0.17574059247397922</v>
      </c>
      <c r="AI120">
        <v>51.877502001601201</v>
      </c>
      <c r="AJ120">
        <v>77.844226114196204</v>
      </c>
      <c r="AK120" t="str">
        <f>IF(AND(Table2[[#This Row],[20D EMA]]&gt;Table2[[#This Row],[50D EMA]],Table2[[#This Row],[50D EMA]]&gt;Table2[[#This Row],[200D EMA]]),"Uptrend","Downtrend/NoTrend")</f>
        <v>Downtrend/NoTrend</v>
      </c>
      <c r="AL120">
        <v>-0.35</v>
      </c>
      <c r="AM120" t="s">
        <v>10459</v>
      </c>
      <c r="AN120">
        <v>-10.26</v>
      </c>
      <c r="AO120" t="s">
        <v>10459</v>
      </c>
      <c r="AP120">
        <v>0.217669989895832</v>
      </c>
      <c r="AQ120">
        <f>(Table2[[#This Row],[Sharpe Ratio]]-AVERAGE(Table2[Sharpe Ratio]))/_xlfn.STDEV.P(Table2[Sharpe Ratio])</f>
        <v>1.8549244301643153</v>
      </c>
      <c r="AR1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0">
        <f>_xlfn.RANK.AVG(Table2[[#This Row],[1Y Return vs Nifty Z-Score]],Table2[1Y Return vs Nifty Z-Score])</f>
        <v>265</v>
      </c>
      <c r="AT120">
        <f>_xlfn.RANK.AVG(Table2[[#This Row],[6M Return vs Nifty Z-Score]],Table2[6M Return vs Nifty Z-Score])</f>
        <v>240</v>
      </c>
      <c r="AU120">
        <f>_xlfn.RANK.AVG(Table2[[#This Row],[Sharpe Ratio Z-Score]],Table2[Sharpe Ratio Z-Score])</f>
        <v>20</v>
      </c>
      <c r="AV120">
        <f>(Table2[[#This Row],[Rank 1Y]]+Table2[[#This Row],[Rank 6M]]+Table2[[#This Row],[Rank Sharpe]])/3</f>
        <v>175</v>
      </c>
    </row>
    <row r="121" spans="1:48" x14ac:dyDescent="0.3">
      <c r="A121" t="s">
        <v>1189</v>
      </c>
      <c r="B121" t="s">
        <v>1190</v>
      </c>
      <c r="C121" t="s">
        <v>10404</v>
      </c>
      <c r="D121" t="s">
        <v>46</v>
      </c>
      <c r="E121">
        <v>10482.93489771</v>
      </c>
      <c r="F121">
        <v>6631.35</v>
      </c>
      <c r="G121">
        <v>28.389467057690901</v>
      </c>
      <c r="H121">
        <f>(Table2[[#This Row],[1Y Return vs Nifty]]-AVERAGE(Table2[1Y Return vs Nifty]))/_xlfn.STDEV.P(Table2[1Y Return vs Nifty])</f>
        <v>0.10976844259183451</v>
      </c>
      <c r="I121">
        <v>-11.470303115979499</v>
      </c>
      <c r="J121">
        <f>(Table2[[#This Row],[1M Return vs Nifty]]-AVERAGE(Table2[1M Return vs Nifty]))/_xlfn.STDEV.P(Table2[1M Return vs Nifty])</f>
        <v>-0.79570532375994663</v>
      </c>
      <c r="K121">
        <v>20.006118435248599</v>
      </c>
      <c r="L121">
        <f>(Table2[[#This Row],[6M Return vs Nifty]]-AVERAGE(Table2[6M Return vs Nifty]))/_xlfn.STDEV.P(Table2[6M Return vs Nifty])</f>
        <v>0.27126937329794598</v>
      </c>
      <c r="M121">
        <v>-2.2195160996933101</v>
      </c>
      <c r="N121">
        <f>(Table2[[#This Row],[1W Return vs Nifty]]-AVERAGE(Table2[1W Return vs Nifty]))/_xlfn.STDEV.P(Table2[1W Return vs Nifty])</f>
        <v>0.16507243282758946</v>
      </c>
      <c r="O121">
        <v>6522.83</v>
      </c>
      <c r="P121">
        <v>6242.3333653608997</v>
      </c>
      <c r="Q121">
        <v>5308.3475308937204</v>
      </c>
      <c r="R121">
        <v>56.240635810152199</v>
      </c>
      <c r="S121" s="2">
        <f>(Table2[[#This Row],[Close Price]]-Table2[[#This Row],[20D EMA]])/Table2[[#This Row],[20D EMA]]</f>
        <v>1.6636950526075407E-2</v>
      </c>
      <c r="T121" s="2">
        <f>(Table2[[#This Row],[Close Price]]-Table2[[#This Row],[50D EMA]])/Table2[[#This Row],[50D EMA]]</f>
        <v>6.2319105992925401E-2</v>
      </c>
      <c r="U121" s="2">
        <f>(Table2[[#This Row],[Close Price]]-Table2[[#This Row],[200D EMA]])/Table2[[#This Row],[200D EMA]]</f>
        <v>0.24923056778152156</v>
      </c>
      <c r="V121">
        <v>0.48623340886517202</v>
      </c>
      <c r="W121">
        <v>6580</v>
      </c>
      <c r="X121">
        <v>6699</v>
      </c>
      <c r="Y121">
        <v>6568.75</v>
      </c>
      <c r="Z121">
        <v>6834.95</v>
      </c>
      <c r="AA121">
        <v>6136</v>
      </c>
      <c r="AB121">
        <v>6849.95</v>
      </c>
      <c r="AC121" s="2">
        <f>(Table2[[#This Row],[Close Price]]/Table2[[#This Row],[Day Low]])-1</f>
        <v>7.8039513677812256E-3</v>
      </c>
      <c r="AD121" s="2">
        <f>(Table2[[#This Row],[Day High]]/Table2[[#This Row],[Close Price]])-1</f>
        <v>1.0201542672306552E-2</v>
      </c>
      <c r="AE121" s="2">
        <f>(Table2[[#This Row],[Close Price]]/Table2[[#This Row],[Current Week Low]])-1</f>
        <v>9.529971455756403E-3</v>
      </c>
      <c r="AF121" s="2">
        <f>(Table2[[#This Row],[Current Week High]]/Table2[[#This Row],[Close Price]])-1</f>
        <v>3.070264727393357E-2</v>
      </c>
      <c r="AG121" s="2">
        <f>(Table2[[#This Row],[Close Price]]/Table2[[#This Row],[Current Month Low]])-1</f>
        <v>8.0728487614080802E-2</v>
      </c>
      <c r="AH121" s="2">
        <f>(Table2[[#This Row],[Current Month High]]/Table2[[#This Row],[Close Price]])-1</f>
        <v>3.2964630128103467E-2</v>
      </c>
      <c r="AI121">
        <v>12.3451484237749</v>
      </c>
      <c r="AJ121">
        <v>97.071278919449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0.24</v>
      </c>
      <c r="AM121" t="s">
        <v>10458</v>
      </c>
      <c r="AN121">
        <v>2.44</v>
      </c>
      <c r="AO121" t="s">
        <v>10458</v>
      </c>
      <c r="AP121">
        <v>0.20854086786095799</v>
      </c>
      <c r="AQ121">
        <f>(Table2[[#This Row],[Sharpe Ratio]]-AVERAGE(Table2[Sharpe Ratio]))/_xlfn.STDEV.P(Table2[Sharpe Ratio])</f>
        <v>1.7490427853427866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1.49944771030021</v>
      </c>
      <c r="AS121">
        <f>_xlfn.RANK.AVG(Table2[[#This Row],[1Y Return vs Nifty Z-Score]],Table2[1Y Return vs Nifty Z-Score])</f>
        <v>271</v>
      </c>
      <c r="AT121">
        <f>_xlfn.RANK.AVG(Table2[[#This Row],[6M Return vs Nifty Z-Score]],Table2[6M Return vs Nifty Z-Score])</f>
        <v>228</v>
      </c>
      <c r="AU121">
        <f>_xlfn.RANK.AVG(Table2[[#This Row],[Sharpe Ratio Z-Score]],Table2[Sharpe Ratio Z-Score])</f>
        <v>26</v>
      </c>
      <c r="AV121">
        <f>(Table2[[#This Row],[Rank 1Y]]+Table2[[#This Row],[Rank 6M]]+Table2[[#This Row],[Rank Sharpe]])/3</f>
        <v>175</v>
      </c>
    </row>
    <row r="122" spans="1:48" x14ac:dyDescent="0.3">
      <c r="A122" t="s">
        <v>1455</v>
      </c>
      <c r="B122" t="s">
        <v>1456</v>
      </c>
      <c r="C122" t="s">
        <v>10407</v>
      </c>
      <c r="D122" t="s">
        <v>185</v>
      </c>
      <c r="E122">
        <v>7446.5018496000002</v>
      </c>
      <c r="F122">
        <v>518.4</v>
      </c>
      <c r="G122">
        <v>30.917255356139101</v>
      </c>
      <c r="H122">
        <f>(Table2[[#This Row],[1Y Return vs Nifty]]-AVERAGE(Table2[1Y Return vs Nifty]))/_xlfn.STDEV.P(Table2[1Y Return vs Nifty])</f>
        <v>0.15172148503125438</v>
      </c>
      <c r="I122">
        <v>-8.0812268489260699</v>
      </c>
      <c r="J122">
        <f>(Table2[[#This Row],[1M Return vs Nifty]]-AVERAGE(Table2[1M Return vs Nifty]))/_xlfn.STDEV.P(Table2[1M Return vs Nifty])</f>
        <v>-0.47428853655284287</v>
      </c>
      <c r="K122">
        <v>35.032592378076401</v>
      </c>
      <c r="L122">
        <f>(Table2[[#This Row],[6M Return vs Nifty]]-AVERAGE(Table2[6M Return vs Nifty]))/_xlfn.STDEV.P(Table2[6M Return vs Nifty])</f>
        <v>0.71968719351498434</v>
      </c>
      <c r="M122">
        <v>-2.0412655595145801</v>
      </c>
      <c r="N122">
        <f>(Table2[[#This Row],[1W Return vs Nifty]]-AVERAGE(Table2[1W Return vs Nifty]))/_xlfn.STDEV.P(Table2[1W Return vs Nifty])</f>
        <v>0.20069546384488521</v>
      </c>
      <c r="O122">
        <v>523.07000000000005</v>
      </c>
      <c r="P122">
        <v>507.53250211999102</v>
      </c>
      <c r="Q122">
        <v>424.867199683644</v>
      </c>
      <c r="R122">
        <v>44.455650630443699</v>
      </c>
      <c r="S122" s="2">
        <f>(Table2[[#This Row],[Close Price]]-Table2[[#This Row],[20D EMA]])/Table2[[#This Row],[20D EMA]]</f>
        <v>-8.9280593419620163E-3</v>
      </c>
      <c r="T122" s="2">
        <f>(Table2[[#This Row],[Close Price]]-Table2[[#This Row],[50D EMA]])/Table2[[#This Row],[50D EMA]]</f>
        <v>2.1412417598114054E-2</v>
      </c>
      <c r="U122" s="2">
        <f>(Table2[[#This Row],[Close Price]]-Table2[[#This Row],[200D EMA]])/Table2[[#This Row],[200D EMA]]</f>
        <v>0.22014596651848028</v>
      </c>
      <c r="V122">
        <v>0.43540192671674799</v>
      </c>
      <c r="W122">
        <v>514.5</v>
      </c>
      <c r="X122">
        <v>530.25</v>
      </c>
      <c r="Y122">
        <v>514.5</v>
      </c>
      <c r="Z122">
        <v>538.85</v>
      </c>
      <c r="AA122">
        <v>502.6</v>
      </c>
      <c r="AB122">
        <v>559.54999999999995</v>
      </c>
      <c r="AC122" s="2">
        <f>(Table2[[#This Row],[Close Price]]/Table2[[#This Row],[Day Low]])-1</f>
        <v>7.5801749271136032E-3</v>
      </c>
      <c r="AD122" s="2">
        <f>(Table2[[#This Row],[Day High]]/Table2[[#This Row],[Close Price]])-1</f>
        <v>2.285879629629628E-2</v>
      </c>
      <c r="AE122" s="2">
        <f>(Table2[[#This Row],[Close Price]]/Table2[[#This Row],[Current Week Low]])-1</f>
        <v>7.5801749271136032E-3</v>
      </c>
      <c r="AF122" s="2">
        <f>(Table2[[#This Row],[Current Week High]]/Table2[[#This Row],[Close Price]])-1</f>
        <v>3.9448302469135887E-2</v>
      </c>
      <c r="AG122" s="2">
        <f>(Table2[[#This Row],[Close Price]]/Table2[[#This Row],[Current Month Low]])-1</f>
        <v>3.1436530043772226E-2</v>
      </c>
      <c r="AH122" s="2">
        <f>(Table2[[#This Row],[Current Month High]]/Table2[[#This Row],[Close Price]])-1</f>
        <v>7.9378858024691246E-2</v>
      </c>
      <c r="AI122">
        <v>7.9378858024691201</v>
      </c>
      <c r="AJ122">
        <v>90.904069232185506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-0.03</v>
      </c>
      <c r="AM122" t="s">
        <v>10459</v>
      </c>
      <c r="AN122">
        <v>-1.22</v>
      </c>
      <c r="AO122" t="s">
        <v>10459</v>
      </c>
      <c r="AP122">
        <v>0.134487446213823</v>
      </c>
      <c r="AQ122">
        <f>(Table2[[#This Row],[Sharpe Ratio]]-AVERAGE(Table2[Sharpe Ratio]))/_xlfn.STDEV.P(Table2[Sharpe Ratio])</f>
        <v>0.89015426805624276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1.487969873894524</v>
      </c>
      <c r="AS122">
        <f>_xlfn.RANK.AVG(Table2[[#This Row],[1Y Return vs Nifty Z-Score]],Table2[1Y Return vs Nifty Z-Score])</f>
        <v>260</v>
      </c>
      <c r="AT122">
        <f>_xlfn.RANK.AVG(Table2[[#This Row],[6M Return vs Nifty Z-Score]],Table2[6M Return vs Nifty Z-Score])</f>
        <v>133</v>
      </c>
      <c r="AU122">
        <f>_xlfn.RANK.AVG(Table2[[#This Row],[Sharpe Ratio Z-Score]],Table2[Sharpe Ratio Z-Score])</f>
        <v>132</v>
      </c>
      <c r="AV122">
        <f>(Table2[[#This Row],[Rank 1Y]]+Table2[[#This Row],[Rank 6M]]+Table2[[#This Row],[Rank Sharpe]])/3</f>
        <v>175</v>
      </c>
    </row>
    <row r="123" spans="1:48" x14ac:dyDescent="0.3">
      <c r="A123" t="s">
        <v>827</v>
      </c>
      <c r="B123" t="s">
        <v>828</v>
      </c>
      <c r="C123" t="s">
        <v>10412</v>
      </c>
      <c r="D123" t="s">
        <v>161</v>
      </c>
      <c r="E123">
        <v>19822.920021675</v>
      </c>
      <c r="F123">
        <v>829.05</v>
      </c>
      <c r="G123">
        <v>97.200498549196297</v>
      </c>
      <c r="H123">
        <f>(Table2[[#This Row],[1Y Return vs Nifty]]-AVERAGE(Table2[1Y Return vs Nifty]))/_xlfn.STDEV.P(Table2[1Y Return vs Nifty])</f>
        <v>1.2518071672095556</v>
      </c>
      <c r="I123">
        <v>0.180553385261777</v>
      </c>
      <c r="J123">
        <f>(Table2[[#This Row],[1M Return vs Nifty]]-AVERAGE(Table2[1M Return vs Nifty]))/_xlfn.STDEV.P(Table2[1M Return vs Nifty])</f>
        <v>0.3092508854716029</v>
      </c>
      <c r="K123">
        <v>2.2985302161924199</v>
      </c>
      <c r="L123">
        <f>(Table2[[#This Row],[6M Return vs Nifty]]-AVERAGE(Table2[6M Return vs Nifty]))/_xlfn.STDEV.P(Table2[6M Return vs Nifty])</f>
        <v>-0.25715786390363743</v>
      </c>
      <c r="M123">
        <v>5.8498886615577597</v>
      </c>
      <c r="N123">
        <f>(Table2[[#This Row],[1W Return vs Nifty]]-AVERAGE(Table2[1W Return vs Nifty]))/_xlfn.STDEV.P(Table2[1W Return vs Nifty])</f>
        <v>1.7777276080261102</v>
      </c>
      <c r="O123">
        <v>806.99</v>
      </c>
      <c r="P123">
        <v>807.54013392236595</v>
      </c>
      <c r="Q123">
        <v>696.58068497205795</v>
      </c>
      <c r="R123">
        <v>57.841153211799799</v>
      </c>
      <c r="S123" s="2">
        <f>(Table2[[#This Row],[Close Price]]-Table2[[#This Row],[20D EMA]])/Table2[[#This Row],[20D EMA]]</f>
        <v>2.7336150386002237E-2</v>
      </c>
      <c r="T123" s="2">
        <f>(Table2[[#This Row],[Close Price]]-Table2[[#This Row],[50D EMA]])/Table2[[#This Row],[50D EMA]]</f>
        <v>2.6636281187854726E-2</v>
      </c>
      <c r="U123" s="2">
        <f>(Table2[[#This Row],[Close Price]]-Table2[[#This Row],[200D EMA]])/Table2[[#This Row],[200D EMA]]</f>
        <v>0.19017081277993772</v>
      </c>
      <c r="V123">
        <v>2.44342296181313</v>
      </c>
      <c r="W123">
        <v>822</v>
      </c>
      <c r="X123">
        <v>851.65</v>
      </c>
      <c r="Y123">
        <v>771</v>
      </c>
      <c r="Z123">
        <v>884.55</v>
      </c>
      <c r="AA123">
        <v>745</v>
      </c>
      <c r="AB123">
        <v>884.55</v>
      </c>
      <c r="AC123" s="2">
        <f>(Table2[[#This Row],[Close Price]]/Table2[[#This Row],[Day Low]])-1</f>
        <v>8.5766423357662713E-3</v>
      </c>
      <c r="AD123" s="2">
        <f>(Table2[[#This Row],[Day High]]/Table2[[#This Row],[Close Price]])-1</f>
        <v>2.7260117001387085E-2</v>
      </c>
      <c r="AE123" s="2">
        <f>(Table2[[#This Row],[Close Price]]/Table2[[#This Row],[Current Week Low]])-1</f>
        <v>7.5291828793774274E-2</v>
      </c>
      <c r="AF123" s="2">
        <f>(Table2[[#This Row],[Current Week High]]/Table2[[#This Row],[Close Price]])-1</f>
        <v>6.6944092636149755E-2</v>
      </c>
      <c r="AG123" s="2">
        <f>(Table2[[#This Row],[Close Price]]/Table2[[#This Row],[Current Month Low]])-1</f>
        <v>0.11281879194630862</v>
      </c>
      <c r="AH123" s="2">
        <f>(Table2[[#This Row],[Current Month High]]/Table2[[#This Row],[Close Price]])-1</f>
        <v>6.6944092636149755E-2</v>
      </c>
      <c r="AI123">
        <v>18.2075869971654</v>
      </c>
      <c r="AJ123">
        <v>176.35</v>
      </c>
      <c r="AK123" t="str">
        <f>IF(AND(Table2[[#This Row],[20D EMA]]&gt;Table2[[#This Row],[50D EMA]],Table2[[#This Row],[50D EMA]]&gt;Table2[[#This Row],[200D EMA]]),"Uptrend","Downtrend/NoTrend")</f>
        <v>Downtrend/NoTrend</v>
      </c>
      <c r="AL123">
        <v>-0.1</v>
      </c>
      <c r="AM123" t="s">
        <v>10459</v>
      </c>
      <c r="AN123">
        <v>2.23</v>
      </c>
      <c r="AO123" t="s">
        <v>10458</v>
      </c>
      <c r="AP123">
        <v>0.18570286255377699</v>
      </c>
      <c r="AQ123">
        <f>(Table2[[#This Row],[Sharpe Ratio]]-AVERAGE(Table2[Sharpe Ratio]))/_xlfn.STDEV.P(Table2[Sharpe Ratio])</f>
        <v>1.4841623776617758</v>
      </c>
      <c r="AR1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3">
        <f>_xlfn.RANK.AVG(Table2[[#This Row],[1Y Return vs Nifty Z-Score]],Table2[1Y Return vs Nifty Z-Score])</f>
        <v>74</v>
      </c>
      <c r="AT123">
        <f>_xlfn.RANK.AVG(Table2[[#This Row],[6M Return vs Nifty Z-Score]],Table2[6M Return vs Nifty Z-Score])</f>
        <v>410</v>
      </c>
      <c r="AU123">
        <f>_xlfn.RANK.AVG(Table2[[#This Row],[Sharpe Ratio Z-Score]],Table2[Sharpe Ratio Z-Score])</f>
        <v>48</v>
      </c>
      <c r="AV123">
        <f>(Table2[[#This Row],[Rank 1Y]]+Table2[[#This Row],[Rank 6M]]+Table2[[#This Row],[Rank Sharpe]])/3</f>
        <v>177.33333333333334</v>
      </c>
    </row>
    <row r="124" spans="1:48" x14ac:dyDescent="0.3">
      <c r="A124" t="s">
        <v>1542</v>
      </c>
      <c r="B124" t="s">
        <v>1543</v>
      </c>
      <c r="C124" t="s">
        <v>10404</v>
      </c>
      <c r="D124" t="s">
        <v>46</v>
      </c>
      <c r="E124">
        <v>6626.4715372849996</v>
      </c>
      <c r="F124">
        <v>236.05</v>
      </c>
      <c r="G124">
        <v>79.438211883607593</v>
      </c>
      <c r="H124">
        <f>(Table2[[#This Row],[1Y Return vs Nifty]]-AVERAGE(Table2[1Y Return vs Nifty]))/_xlfn.STDEV.P(Table2[1Y Return vs Nifty])</f>
        <v>0.95701113276313909</v>
      </c>
      <c r="I124">
        <v>-6.3232673691666497</v>
      </c>
      <c r="J124">
        <f>(Table2[[#This Row],[1M Return vs Nifty]]-AVERAGE(Table2[1M Return vs Nifty]))/_xlfn.STDEV.P(Table2[1M Return vs Nifty])</f>
        <v>-0.30756532246719293</v>
      </c>
      <c r="K124">
        <v>27.887437305886099</v>
      </c>
      <c r="L124">
        <f>(Table2[[#This Row],[6M Return vs Nifty]]-AVERAGE(Table2[6M Return vs Nifty]))/_xlfn.STDEV.P(Table2[6M Return vs Nifty])</f>
        <v>0.50646252918090218</v>
      </c>
      <c r="M124">
        <v>-5.3790542575748903</v>
      </c>
      <c r="N124">
        <f>(Table2[[#This Row],[1W Return vs Nifty]]-AVERAGE(Table2[1W Return vs Nifty]))/_xlfn.STDEV.P(Table2[1W Return vs Nifty])</f>
        <v>-0.46635525140657835</v>
      </c>
      <c r="O124">
        <v>242.54</v>
      </c>
      <c r="P124">
        <v>238.588336054872</v>
      </c>
      <c r="Q124">
        <v>198.83394504102699</v>
      </c>
      <c r="R124">
        <v>39.007466277036698</v>
      </c>
      <c r="S124" s="2">
        <f>(Table2[[#This Row],[Close Price]]-Table2[[#This Row],[20D EMA]])/Table2[[#This Row],[20D EMA]]</f>
        <v>-2.6758472829223966E-2</v>
      </c>
      <c r="T124" s="2">
        <f>(Table2[[#This Row],[Close Price]]-Table2[[#This Row],[50D EMA]])/Table2[[#This Row],[50D EMA]]</f>
        <v>-1.0638977985446064E-2</v>
      </c>
      <c r="U124" s="2">
        <f>(Table2[[#This Row],[Close Price]]-Table2[[#This Row],[200D EMA]])/Table2[[#This Row],[200D EMA]]</f>
        <v>0.18717153628518476</v>
      </c>
      <c r="V124">
        <v>0.66249664374307404</v>
      </c>
      <c r="W124">
        <v>234.9</v>
      </c>
      <c r="X124">
        <v>240.21</v>
      </c>
      <c r="Y124">
        <v>234.9</v>
      </c>
      <c r="Z124">
        <v>252.7</v>
      </c>
      <c r="AA124">
        <v>227.4</v>
      </c>
      <c r="AB124">
        <v>284.74</v>
      </c>
      <c r="AC124" s="2">
        <f>(Table2[[#This Row],[Close Price]]/Table2[[#This Row],[Day Low]])-1</f>
        <v>4.8957002979992392E-3</v>
      </c>
      <c r="AD124" s="2">
        <f>(Table2[[#This Row],[Day High]]/Table2[[#This Row],[Close Price]])-1</f>
        <v>1.7623384876085613E-2</v>
      </c>
      <c r="AE124" s="2">
        <f>(Table2[[#This Row],[Close Price]]/Table2[[#This Row],[Current Week Low]])-1</f>
        <v>4.8957002979992392E-3</v>
      </c>
      <c r="AF124" s="2">
        <f>(Table2[[#This Row],[Current Week High]]/Table2[[#This Row],[Close Price]])-1</f>
        <v>7.0535903410294365E-2</v>
      </c>
      <c r="AG124" s="2">
        <f>(Table2[[#This Row],[Close Price]]/Table2[[#This Row],[Current Month Low]])-1</f>
        <v>3.8038698328935805E-2</v>
      </c>
      <c r="AH124" s="2">
        <f>(Table2[[#This Row],[Current Month High]]/Table2[[#This Row],[Close Price]])-1</f>
        <v>0.20626985808091503</v>
      </c>
      <c r="AI124">
        <v>20.626985808091501</v>
      </c>
      <c r="AJ124">
        <v>130.292682926829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-0.04</v>
      </c>
      <c r="AM124" t="s">
        <v>10459</v>
      </c>
      <c r="AN124">
        <v>-8.2899999999999991</v>
      </c>
      <c r="AO124" t="s">
        <v>10459</v>
      </c>
      <c r="AP124">
        <v>8.7381467991765993E-2</v>
      </c>
      <c r="AQ124">
        <f>(Table2[[#This Row],[Sharpe Ratio]]-AVERAGE(Table2[Sharpe Ratio]))/_xlfn.STDEV.P(Table2[Sharpe Ratio])</f>
        <v>0.34380836140440563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1.0333614494746759</v>
      </c>
      <c r="AS124">
        <f>_xlfn.RANK.AVG(Table2[[#This Row],[1Y Return vs Nifty Z-Score]],Table2[1Y Return vs Nifty Z-Score])</f>
        <v>102</v>
      </c>
      <c r="AT124">
        <f>_xlfn.RANK.AVG(Table2[[#This Row],[6M Return vs Nifty Z-Score]],Table2[6M Return vs Nifty Z-Score])</f>
        <v>173</v>
      </c>
      <c r="AU124">
        <f>_xlfn.RANK.AVG(Table2[[#This Row],[Sharpe Ratio Z-Score]],Table2[Sharpe Ratio Z-Score])</f>
        <v>257</v>
      </c>
      <c r="AV124">
        <f>(Table2[[#This Row],[Rank 1Y]]+Table2[[#This Row],[Rank 6M]]+Table2[[#This Row],[Rank Sharpe]])/3</f>
        <v>177.33333333333334</v>
      </c>
    </row>
    <row r="125" spans="1:48" x14ac:dyDescent="0.3">
      <c r="A125" t="s">
        <v>556</v>
      </c>
      <c r="B125" t="s">
        <v>557</v>
      </c>
      <c r="C125" t="s">
        <v>10412</v>
      </c>
      <c r="D125" t="s">
        <v>217</v>
      </c>
      <c r="E125">
        <v>38041.001037599999</v>
      </c>
      <c r="F125">
        <v>9470.4</v>
      </c>
      <c r="G125">
        <v>29.825433008332801</v>
      </c>
      <c r="H125">
        <f>(Table2[[#This Row],[1Y Return vs Nifty]]-AVERAGE(Table2[1Y Return vs Nifty]))/_xlfn.STDEV.P(Table2[1Y Return vs Nifty])</f>
        <v>0.1336007945755131</v>
      </c>
      <c r="I125">
        <v>3.56037558254067</v>
      </c>
      <c r="J125">
        <f>(Table2[[#This Row],[1M Return vs Nifty]]-AVERAGE(Table2[1M Return vs Nifty]))/_xlfn.STDEV.P(Table2[1M Return vs Nifty])</f>
        <v>0.62979002545535034</v>
      </c>
      <c r="K125">
        <v>15.1868349249741</v>
      </c>
      <c r="L125">
        <f>(Table2[[#This Row],[6M Return vs Nifty]]-AVERAGE(Table2[6M Return vs Nifty]))/_xlfn.STDEV.P(Table2[6M Return vs Nifty])</f>
        <v>0.12745302523734947</v>
      </c>
      <c r="M125">
        <v>-6.2908778143452002</v>
      </c>
      <c r="N125">
        <f>(Table2[[#This Row],[1W Return vs Nifty]]-AVERAGE(Table2[1W Return vs Nifty]))/_xlfn.STDEV.P(Table2[1W Return vs Nifty])</f>
        <v>-0.6485814528675129</v>
      </c>
      <c r="O125">
        <v>9547.6</v>
      </c>
      <c r="P125">
        <v>9096.0050312870098</v>
      </c>
      <c r="Q125">
        <v>7565.6424639578499</v>
      </c>
      <c r="R125">
        <v>43.925251751206503</v>
      </c>
      <c r="S125" s="2">
        <f>(Table2[[#This Row],[Close Price]]-Table2[[#This Row],[20D EMA]])/Table2[[#This Row],[20D EMA]]</f>
        <v>-8.0858016674348245E-3</v>
      </c>
      <c r="T125" s="2">
        <f>(Table2[[#This Row],[Close Price]]-Table2[[#This Row],[50D EMA]])/Table2[[#This Row],[50D EMA]]</f>
        <v>4.1160373969144119E-2</v>
      </c>
      <c r="U125" s="2">
        <f>(Table2[[#This Row],[Close Price]]-Table2[[#This Row],[200D EMA]])/Table2[[#This Row],[200D EMA]]</f>
        <v>0.25176414892935672</v>
      </c>
      <c r="V125">
        <v>0.85004102748039001</v>
      </c>
      <c r="W125">
        <v>9350</v>
      </c>
      <c r="X125">
        <v>9847.9500000000007</v>
      </c>
      <c r="Y125">
        <v>9350</v>
      </c>
      <c r="Z125">
        <v>9980</v>
      </c>
      <c r="AA125">
        <v>8716.4</v>
      </c>
      <c r="AB125">
        <v>10624.8</v>
      </c>
      <c r="AC125" s="2">
        <f>(Table2[[#This Row],[Close Price]]/Table2[[#This Row],[Day Low]])-1</f>
        <v>1.2877005347593506E-2</v>
      </c>
      <c r="AD125" s="2">
        <f>(Table2[[#This Row],[Day High]]/Table2[[#This Row],[Close Price]])-1</f>
        <v>3.9866320324379201E-2</v>
      </c>
      <c r="AE125" s="2">
        <f>(Table2[[#This Row],[Close Price]]/Table2[[#This Row],[Current Week Low]])-1</f>
        <v>1.2877005347593506E-2</v>
      </c>
      <c r="AF125" s="2">
        <f>(Table2[[#This Row],[Current Week High]]/Table2[[#This Row],[Close Price]])-1</f>
        <v>5.3809765163034262E-2</v>
      </c>
      <c r="AG125" s="2">
        <f>(Table2[[#This Row],[Close Price]]/Table2[[#This Row],[Current Month Low]])-1</f>
        <v>8.6503602404662372E-2</v>
      </c>
      <c r="AH125" s="2">
        <f>(Table2[[#This Row],[Current Month High]]/Table2[[#This Row],[Close Price]])-1</f>
        <v>0.12189559047136345</v>
      </c>
      <c r="AI125">
        <v>12.189559047136299</v>
      </c>
      <c r="AJ125">
        <v>108.33984138682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0.03</v>
      </c>
      <c r="AM125" t="s">
        <v>10458</v>
      </c>
      <c r="AN125">
        <v>1.94</v>
      </c>
      <c r="AO125" t="s">
        <v>10458</v>
      </c>
      <c r="AP125">
        <v>0.27800391193721702</v>
      </c>
      <c r="AQ125">
        <f>(Table2[[#This Row],[Sharpe Ratio]]-AVERAGE(Table2[Sharpe Ratio]))/_xlfn.STDEV.P(Table2[Sharpe Ratio])</f>
        <v>2.554691053928579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2.7969534463292796</v>
      </c>
      <c r="AS125">
        <f>_xlfn.RANK.AVG(Table2[[#This Row],[1Y Return vs Nifty Z-Score]],Table2[1Y Return vs Nifty Z-Score])</f>
        <v>266</v>
      </c>
      <c r="AT125">
        <f>_xlfn.RANK.AVG(Table2[[#This Row],[6M Return vs Nifty Z-Score]],Table2[6M Return vs Nifty Z-Score])</f>
        <v>266</v>
      </c>
      <c r="AU125">
        <f>_xlfn.RANK.AVG(Table2[[#This Row],[Sharpe Ratio Z-Score]],Table2[Sharpe Ratio Z-Score])</f>
        <v>5</v>
      </c>
      <c r="AV125">
        <f>(Table2[[#This Row],[Rank 1Y]]+Table2[[#This Row],[Rank 6M]]+Table2[[#This Row],[Rank Sharpe]])/3</f>
        <v>179</v>
      </c>
    </row>
    <row r="126" spans="1:48" x14ac:dyDescent="0.3">
      <c r="A126" t="s">
        <v>554</v>
      </c>
      <c r="B126" t="s">
        <v>555</v>
      </c>
      <c r="C126" t="s">
        <v>10406</v>
      </c>
      <c r="D126" t="s">
        <v>149</v>
      </c>
      <c r="E126">
        <v>38257.304042309901</v>
      </c>
      <c r="F126">
        <v>275.89999999999998</v>
      </c>
      <c r="G126">
        <v>75.147129595173396</v>
      </c>
      <c r="H126">
        <f>(Table2[[#This Row],[1Y Return vs Nifty]]-AVERAGE(Table2[1Y Return vs Nifty]))/_xlfn.STDEV.P(Table2[1Y Return vs Nifty])</f>
        <v>0.88579316032919808</v>
      </c>
      <c r="I126">
        <v>-2.7020249085600998</v>
      </c>
      <c r="J126">
        <f>(Table2[[#This Row],[1M Return vs Nifty]]-AVERAGE(Table2[1M Return vs Nifty]))/_xlfn.STDEV.P(Table2[1M Return vs Nifty])</f>
        <v>3.5869886914524557E-2</v>
      </c>
      <c r="K126">
        <v>9.1871700559531497</v>
      </c>
      <c r="L126">
        <f>(Table2[[#This Row],[6M Return vs Nifty]]-AVERAGE(Table2[6M Return vs Nifty]))/_xlfn.STDEV.P(Table2[6M Return vs Nifty])</f>
        <v>-5.1588089320549563E-2</v>
      </c>
      <c r="M126">
        <v>2.2217384170185102</v>
      </c>
      <c r="N126">
        <f>(Table2[[#This Row],[1W Return vs Nifty]]-AVERAGE(Table2[1W Return vs Nifty]))/_xlfn.STDEV.P(Table2[1W Return vs Nifty])</f>
        <v>1.0526486906380481</v>
      </c>
      <c r="O126">
        <v>273.08999999999997</v>
      </c>
      <c r="P126">
        <v>268.928697552426</v>
      </c>
      <c r="Q126">
        <v>235.37099378881601</v>
      </c>
      <c r="R126">
        <v>52.667325072399599</v>
      </c>
      <c r="S126" s="2">
        <f>(Table2[[#This Row],[Close Price]]-Table2[[#This Row],[20D EMA]])/Table2[[#This Row],[20D EMA]]</f>
        <v>1.0289648101358536E-2</v>
      </c>
      <c r="T126" s="2">
        <f>(Table2[[#This Row],[Close Price]]-Table2[[#This Row],[50D EMA]])/Table2[[#This Row],[50D EMA]]</f>
        <v>2.5922493623853449E-2</v>
      </c>
      <c r="U126" s="2">
        <f>(Table2[[#This Row],[Close Price]]-Table2[[#This Row],[200D EMA]])/Table2[[#This Row],[200D EMA]]</f>
        <v>0.1721920172013556</v>
      </c>
      <c r="V126">
        <v>0.526738284507409</v>
      </c>
      <c r="W126">
        <v>274.25</v>
      </c>
      <c r="X126">
        <v>286.5</v>
      </c>
      <c r="Y126">
        <v>267.75</v>
      </c>
      <c r="Z126">
        <v>292.39999999999998</v>
      </c>
      <c r="AA126">
        <v>258.5</v>
      </c>
      <c r="AB126">
        <v>292.39999999999998</v>
      </c>
      <c r="AC126" s="2">
        <f>(Table2[[#This Row],[Close Price]]/Table2[[#This Row],[Day Low]])-1</f>
        <v>6.0164083865086315E-3</v>
      </c>
      <c r="AD126" s="2">
        <f>(Table2[[#This Row],[Day High]]/Table2[[#This Row],[Close Price]])-1</f>
        <v>3.8419717288872945E-2</v>
      </c>
      <c r="AE126" s="2">
        <f>(Table2[[#This Row],[Close Price]]/Table2[[#This Row],[Current Week Low]])-1</f>
        <v>3.0438842203547978E-2</v>
      </c>
      <c r="AF126" s="2">
        <f>(Table2[[#This Row],[Current Week High]]/Table2[[#This Row],[Close Price]])-1</f>
        <v>5.9804276911924692E-2</v>
      </c>
      <c r="AG126" s="2">
        <f>(Table2[[#This Row],[Close Price]]/Table2[[#This Row],[Current Month Low]])-1</f>
        <v>6.7311411992262871E-2</v>
      </c>
      <c r="AH126" s="2">
        <f>(Table2[[#This Row],[Current Month High]]/Table2[[#This Row],[Close Price]])-1</f>
        <v>5.9804276911924692E-2</v>
      </c>
      <c r="AI126">
        <v>13.0119608553823</v>
      </c>
      <c r="AJ126">
        <v>136.21575342465701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0.01</v>
      </c>
      <c r="AM126" t="s">
        <v>10458</v>
      </c>
      <c r="AN126">
        <v>2.41</v>
      </c>
      <c r="AO126" t="s">
        <v>10458</v>
      </c>
      <c r="AP126">
        <v>0.156756913584539</v>
      </c>
      <c r="AQ126">
        <f>(Table2[[#This Row],[Sharpe Ratio]]-AVERAGE(Table2[Sharpe Ratio]))/_xlfn.STDEV.P(Table2[Sharpe Ratio])</f>
        <v>1.1484406427484961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3.0711642913097172</v>
      </c>
      <c r="AS126">
        <f>_xlfn.RANK.AVG(Table2[[#This Row],[1Y Return vs Nifty Z-Score]],Table2[1Y Return vs Nifty Z-Score])</f>
        <v>112</v>
      </c>
      <c r="AT126">
        <f>_xlfn.RANK.AVG(Table2[[#This Row],[6M Return vs Nifty Z-Score]],Table2[6M Return vs Nifty Z-Score])</f>
        <v>335</v>
      </c>
      <c r="AU126">
        <f>_xlfn.RANK.AVG(Table2[[#This Row],[Sharpe Ratio Z-Score]],Table2[Sharpe Ratio Z-Score])</f>
        <v>92</v>
      </c>
      <c r="AV126">
        <f>(Table2[[#This Row],[Rank 1Y]]+Table2[[#This Row],[Rank 6M]]+Table2[[#This Row],[Rank Sharpe]])/3</f>
        <v>179.66666666666666</v>
      </c>
    </row>
    <row r="127" spans="1:48" x14ac:dyDescent="0.3">
      <c r="A127" t="s">
        <v>1370</v>
      </c>
      <c r="B127" t="s">
        <v>1371</v>
      </c>
      <c r="C127" t="s">
        <v>10410</v>
      </c>
      <c r="D127" t="s">
        <v>89</v>
      </c>
      <c r="E127">
        <v>8172.6734933349999</v>
      </c>
      <c r="F127">
        <v>3338.45</v>
      </c>
      <c r="G127">
        <v>54.238090105906402</v>
      </c>
      <c r="H127">
        <f>(Table2[[#This Row],[1Y Return vs Nifty]]-AVERAGE(Table2[1Y Return vs Nifty]))/_xlfn.STDEV.P(Table2[1Y Return vs Nifty])</f>
        <v>0.53877129081614095</v>
      </c>
      <c r="I127">
        <v>6.1330914833832599</v>
      </c>
      <c r="J127">
        <f>(Table2[[#This Row],[1M Return vs Nifty]]-AVERAGE(Table2[1M Return vs Nifty]))/_xlfn.STDEV.P(Table2[1M Return vs Nifty])</f>
        <v>0.87378396778241407</v>
      </c>
      <c r="K127">
        <v>9.5753951918145699</v>
      </c>
      <c r="L127">
        <f>(Table2[[#This Row],[6M Return vs Nifty]]-AVERAGE(Table2[6M Return vs Nifty]))/_xlfn.STDEV.P(Table2[6M Return vs Nifty])</f>
        <v>-4.0002732047858584E-2</v>
      </c>
      <c r="M127">
        <v>-4.9476904999832101</v>
      </c>
      <c r="N127">
        <f>(Table2[[#This Row],[1W Return vs Nifty]]-AVERAGE(Table2[1W Return vs Nifty]))/_xlfn.STDEV.P(Table2[1W Return vs Nifty])</f>
        <v>-0.3801480258855906</v>
      </c>
      <c r="O127">
        <v>3316.1</v>
      </c>
      <c r="P127">
        <v>3186.21575219741</v>
      </c>
      <c r="Q127">
        <v>2661.5461704547602</v>
      </c>
      <c r="R127">
        <v>51.131899916102498</v>
      </c>
      <c r="S127" s="2">
        <f>(Table2[[#This Row],[Close Price]]-Table2[[#This Row],[20D EMA]])/Table2[[#This Row],[20D EMA]]</f>
        <v>6.7398449986429566E-3</v>
      </c>
      <c r="T127" s="2">
        <f>(Table2[[#This Row],[Close Price]]-Table2[[#This Row],[50D EMA]])/Table2[[#This Row],[50D EMA]]</f>
        <v>4.7779014242083181E-2</v>
      </c>
      <c r="U127" s="2">
        <f>(Table2[[#This Row],[Close Price]]-Table2[[#This Row],[200D EMA]])/Table2[[#This Row],[200D EMA]]</f>
        <v>0.2543272918048165</v>
      </c>
      <c r="V127">
        <v>0.57728400542591296</v>
      </c>
      <c r="W127">
        <v>3307.95</v>
      </c>
      <c r="X127">
        <v>3398.9</v>
      </c>
      <c r="Y127">
        <v>3250.85</v>
      </c>
      <c r="Z127">
        <v>3518</v>
      </c>
      <c r="AA127">
        <v>3210</v>
      </c>
      <c r="AB127">
        <v>3524.95</v>
      </c>
      <c r="AC127" s="2">
        <f>(Table2[[#This Row],[Close Price]]/Table2[[#This Row],[Day Low]])-1</f>
        <v>9.2202119137230198E-3</v>
      </c>
      <c r="AD127" s="2">
        <f>(Table2[[#This Row],[Day High]]/Table2[[#This Row],[Close Price]])-1</f>
        <v>1.8107205439650276E-2</v>
      </c>
      <c r="AE127" s="2">
        <f>(Table2[[#This Row],[Close Price]]/Table2[[#This Row],[Current Week Low]])-1</f>
        <v>2.6946798529615235E-2</v>
      </c>
      <c r="AF127" s="2">
        <f>(Table2[[#This Row],[Current Week High]]/Table2[[#This Row],[Close Price]])-1</f>
        <v>5.3782443948539038E-2</v>
      </c>
      <c r="AG127" s="2">
        <f>(Table2[[#This Row],[Close Price]]/Table2[[#This Row],[Current Month Low]])-1</f>
        <v>4.0015576323987556E-2</v>
      </c>
      <c r="AH127" s="2">
        <f>(Table2[[#This Row],[Current Month High]]/Table2[[#This Row],[Close Price]])-1</f>
        <v>5.5864248378738601E-2</v>
      </c>
      <c r="AI127">
        <v>5.5864248378738601</v>
      </c>
      <c r="AJ127">
        <v>115.238064536926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0.06</v>
      </c>
      <c r="AM127" t="s">
        <v>10458</v>
      </c>
      <c r="AN127">
        <v>-0.84</v>
      </c>
      <c r="AO127" t="s">
        <v>10459</v>
      </c>
      <c r="AP127">
        <v>0.184573182208189</v>
      </c>
      <c r="AQ127">
        <f>(Table2[[#This Row],[Sharpe Ratio]]-AVERAGE(Table2[Sharpe Ratio]))/_xlfn.STDEV.P(Table2[Sharpe Ratio])</f>
        <v>1.4710600867014314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2.4634645873665373</v>
      </c>
      <c r="AS127">
        <f>_xlfn.RANK.AVG(Table2[[#This Row],[1Y Return vs Nifty Z-Score]],Table2[1Y Return vs Nifty Z-Score])</f>
        <v>167</v>
      </c>
      <c r="AT127">
        <f>_xlfn.RANK.AVG(Table2[[#This Row],[6M Return vs Nifty Z-Score]],Table2[6M Return vs Nifty Z-Score])</f>
        <v>324</v>
      </c>
      <c r="AU127">
        <f>_xlfn.RANK.AVG(Table2[[#This Row],[Sharpe Ratio Z-Score]],Table2[Sharpe Ratio Z-Score])</f>
        <v>51</v>
      </c>
      <c r="AV127">
        <f>(Table2[[#This Row],[Rank 1Y]]+Table2[[#This Row],[Rank 6M]]+Table2[[#This Row],[Rank Sharpe]])/3</f>
        <v>180.66666666666666</v>
      </c>
    </row>
    <row r="128" spans="1:48" x14ac:dyDescent="0.3">
      <c r="A128" t="s">
        <v>55</v>
      </c>
      <c r="B128" t="s">
        <v>56</v>
      </c>
      <c r="C128" t="s">
        <v>10406</v>
      </c>
      <c r="D128" t="s">
        <v>57</v>
      </c>
      <c r="E128">
        <v>421417.11018363998</v>
      </c>
      <c r="F128">
        <v>434.6</v>
      </c>
      <c r="G128">
        <v>47.617275522553598</v>
      </c>
      <c r="H128">
        <f>(Table2[[#This Row],[1Y Return vs Nifty]]-AVERAGE(Table2[1Y Return vs Nifty]))/_xlfn.STDEV.P(Table2[1Y Return vs Nifty])</f>
        <v>0.42888735972529451</v>
      </c>
      <c r="I128">
        <v>3.3399657989456899</v>
      </c>
      <c r="J128">
        <f>(Table2[[#This Row],[1M Return vs Nifty]]-AVERAGE(Table2[1M Return vs Nifty]))/_xlfn.STDEV.P(Table2[1M Return vs Nifty])</f>
        <v>0.60888657007997027</v>
      </c>
      <c r="K128">
        <v>12.9187141543752</v>
      </c>
      <c r="L128">
        <f>(Table2[[#This Row],[6M Return vs Nifty]]-AVERAGE(Table2[6M Return vs Nifty]))/_xlfn.STDEV.P(Table2[6M Return vs Nifty])</f>
        <v>5.9768099564790234E-2</v>
      </c>
      <c r="M128">
        <v>7.0302957890756801E-2</v>
      </c>
      <c r="N128">
        <f>(Table2[[#This Row],[1W Return vs Nifty]]-AVERAGE(Table2[1W Return vs Nifty]))/_xlfn.STDEV.P(Table2[1W Return vs Nifty])</f>
        <v>0.62268841104859463</v>
      </c>
      <c r="O128">
        <v>416.18</v>
      </c>
      <c r="P128">
        <v>404.56248264747398</v>
      </c>
      <c r="Q128">
        <v>354.43439497564702</v>
      </c>
      <c r="R128">
        <v>74.694901144680898</v>
      </c>
      <c r="S128" s="2">
        <f>(Table2[[#This Row],[Close Price]]-Table2[[#This Row],[20D EMA]])/Table2[[#This Row],[20D EMA]]</f>
        <v>4.4259695324138634E-2</v>
      </c>
      <c r="T128" s="2">
        <f>(Table2[[#This Row],[Close Price]]-Table2[[#This Row],[50D EMA]])/Table2[[#This Row],[50D EMA]]</f>
        <v>7.4246917697259648E-2</v>
      </c>
      <c r="U128" s="2">
        <f>(Table2[[#This Row],[Close Price]]-Table2[[#This Row],[200D EMA]])/Table2[[#This Row],[200D EMA]]</f>
        <v>0.22617896615214539</v>
      </c>
      <c r="V128">
        <v>1.11685501076627</v>
      </c>
      <c r="W128">
        <v>430.55</v>
      </c>
      <c r="X128">
        <v>437.95</v>
      </c>
      <c r="Y128">
        <v>425</v>
      </c>
      <c r="Z128">
        <v>437.95</v>
      </c>
      <c r="AA128">
        <v>385.3</v>
      </c>
      <c r="AB128">
        <v>437.95</v>
      </c>
      <c r="AC128" s="2">
        <f>(Table2[[#This Row],[Close Price]]/Table2[[#This Row],[Day Low]])-1</f>
        <v>9.4065729880385973E-3</v>
      </c>
      <c r="AD128" s="2">
        <f>(Table2[[#This Row],[Day High]]/Table2[[#This Row],[Close Price]])-1</f>
        <v>7.7082374597330361E-3</v>
      </c>
      <c r="AE128" s="2">
        <f>(Table2[[#This Row],[Close Price]]/Table2[[#This Row],[Current Week Low]])-1</f>
        <v>2.2588235294117798E-2</v>
      </c>
      <c r="AF128" s="2">
        <f>(Table2[[#This Row],[Current Week High]]/Table2[[#This Row],[Close Price]])-1</f>
        <v>7.7082374597330361E-3</v>
      </c>
      <c r="AG128" s="2">
        <f>(Table2[[#This Row],[Close Price]]/Table2[[#This Row],[Current Month Low]])-1</f>
        <v>0.12795224500389302</v>
      </c>
      <c r="AH128" s="2">
        <f>(Table2[[#This Row],[Current Month High]]/Table2[[#This Row],[Close Price]])-1</f>
        <v>7.7082374597330361E-3</v>
      </c>
      <c r="AI128">
        <v>0.77082374597330305</v>
      </c>
      <c r="AJ128">
        <v>90.823271130625699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0.11</v>
      </c>
      <c r="AM128" t="s">
        <v>10458</v>
      </c>
      <c r="AN128">
        <v>9.66</v>
      </c>
      <c r="AO128" t="s">
        <v>10458</v>
      </c>
      <c r="AP128">
        <v>0.17714944473840799</v>
      </c>
      <c r="AQ128">
        <f>(Table2[[#This Row],[Sharpe Ratio]]-AVERAGE(Table2[Sharpe Ratio]))/_xlfn.STDEV.P(Table2[Sharpe Ratio])</f>
        <v>1.3849578820183417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3.1051883224369909</v>
      </c>
      <c r="AS128">
        <f>_xlfn.RANK.AVG(Table2[[#This Row],[1Y Return vs Nifty Z-Score]],Table2[1Y Return vs Nifty Z-Score])</f>
        <v>190</v>
      </c>
      <c r="AT128">
        <f>_xlfn.RANK.AVG(Table2[[#This Row],[6M Return vs Nifty Z-Score]],Table2[6M Return vs Nifty Z-Score])</f>
        <v>290</v>
      </c>
      <c r="AU128">
        <f>_xlfn.RANK.AVG(Table2[[#This Row],[Sharpe Ratio Z-Score]],Table2[Sharpe Ratio Z-Score])</f>
        <v>63</v>
      </c>
      <c r="AV128">
        <f>(Table2[[#This Row],[Rank 1Y]]+Table2[[#This Row],[Rank 6M]]+Table2[[#This Row],[Rank Sharpe]])/3</f>
        <v>181</v>
      </c>
    </row>
    <row r="129" spans="1:48" x14ac:dyDescent="0.3">
      <c r="A129" t="s">
        <v>1464</v>
      </c>
      <c r="B129" t="s">
        <v>1465</v>
      </c>
      <c r="C129" t="s">
        <v>10414</v>
      </c>
      <c r="D129" t="s">
        <v>164</v>
      </c>
      <c r="E129">
        <v>7390.35507375</v>
      </c>
      <c r="F129">
        <v>1067.55</v>
      </c>
      <c r="G129">
        <v>91.574123153389905</v>
      </c>
      <c r="H129">
        <f>(Table2[[#This Row],[1Y Return vs Nifty]]-AVERAGE(Table2[1Y Return vs Nifty]))/_xlfn.STDEV.P(Table2[1Y Return vs Nifty])</f>
        <v>1.1584276836882184</v>
      </c>
      <c r="I129">
        <v>-5.85557726776917E-2</v>
      </c>
      <c r="J129">
        <f>(Table2[[#This Row],[1M Return vs Nifty]]-AVERAGE(Table2[1M Return vs Nifty]))/_xlfn.STDEV.P(Table2[1M Return vs Nifty])</f>
        <v>0.28657399912241521</v>
      </c>
      <c r="K129">
        <v>55.869785381915698</v>
      </c>
      <c r="L129">
        <f>(Table2[[#This Row],[6M Return vs Nifty]]-AVERAGE(Table2[6M Return vs Nifty]))/_xlfn.STDEV.P(Table2[6M Return vs Nifty])</f>
        <v>1.3415076353414686</v>
      </c>
      <c r="M129">
        <v>-2.6236603301963499</v>
      </c>
      <c r="N129">
        <f>(Table2[[#This Row],[1W Return vs Nifty]]-AVERAGE(Table2[1W Return vs Nifty]))/_xlfn.STDEV.P(Table2[1W Return vs Nifty])</f>
        <v>8.4304977961896843E-2</v>
      </c>
      <c r="O129">
        <v>1022.77</v>
      </c>
      <c r="P129">
        <v>981.29650805998699</v>
      </c>
      <c r="Q129">
        <v>790.25583225408297</v>
      </c>
      <c r="R129">
        <v>67.650996574467598</v>
      </c>
      <c r="S129" s="2">
        <f>(Table2[[#This Row],[Close Price]]-Table2[[#This Row],[20D EMA]])/Table2[[#This Row],[20D EMA]]</f>
        <v>4.3783059729949031E-2</v>
      </c>
      <c r="T129" s="2">
        <f>(Table2[[#This Row],[Close Price]]-Table2[[#This Row],[50D EMA]])/Table2[[#This Row],[50D EMA]]</f>
        <v>8.7897481782071379E-2</v>
      </c>
      <c r="U129" s="2">
        <f>(Table2[[#This Row],[Close Price]]-Table2[[#This Row],[200D EMA]])/Table2[[#This Row],[200D EMA]]</f>
        <v>0.35089164347573126</v>
      </c>
      <c r="V129">
        <v>0.99086954494228596</v>
      </c>
      <c r="W129">
        <v>1046.1500000000001</v>
      </c>
      <c r="X129">
        <v>1083</v>
      </c>
      <c r="Y129">
        <v>1018.6</v>
      </c>
      <c r="Z129">
        <v>1105</v>
      </c>
      <c r="AA129">
        <v>948.35</v>
      </c>
      <c r="AB129">
        <v>1105</v>
      </c>
      <c r="AC129" s="2">
        <f>(Table2[[#This Row],[Close Price]]/Table2[[#This Row],[Day Low]])-1</f>
        <v>2.0455957558667359E-2</v>
      </c>
      <c r="AD129" s="2">
        <f>(Table2[[#This Row],[Day High]]/Table2[[#This Row],[Close Price]])-1</f>
        <v>1.4472390051988304E-2</v>
      </c>
      <c r="AE129" s="2">
        <f>(Table2[[#This Row],[Close Price]]/Table2[[#This Row],[Current Week Low]])-1</f>
        <v>4.8056155507559373E-2</v>
      </c>
      <c r="AF129" s="2">
        <f>(Table2[[#This Row],[Current Week High]]/Table2[[#This Row],[Close Price]])-1</f>
        <v>3.5080324106599337E-2</v>
      </c>
      <c r="AG129" s="2">
        <f>(Table2[[#This Row],[Close Price]]/Table2[[#This Row],[Current Month Low]])-1</f>
        <v>0.12569199135340314</v>
      </c>
      <c r="AH129" s="2">
        <f>(Table2[[#This Row],[Current Month High]]/Table2[[#This Row],[Close Price]])-1</f>
        <v>3.5080324106599337E-2</v>
      </c>
      <c r="AI129">
        <v>3.5080324106599301</v>
      </c>
      <c r="AJ129">
        <v>144.23472889498899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0.15</v>
      </c>
      <c r="AM129" t="s">
        <v>10458</v>
      </c>
      <c r="AN129">
        <v>7.64</v>
      </c>
      <c r="AO129" t="s">
        <v>10458</v>
      </c>
      <c r="AP129">
        <v>3.8339393759345003E-2</v>
      </c>
      <c r="AQ129">
        <f>(Table2[[#This Row],[Sharpe Ratio]]-AVERAGE(Table2[Sharpe Ratio]))/_xlfn.STDEV.P(Table2[Sharpe Ratio])</f>
        <v>-0.22499282948250188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2.6458214666314968</v>
      </c>
      <c r="AS129">
        <f>_xlfn.RANK.AVG(Table2[[#This Row],[1Y Return vs Nifty Z-Score]],Table2[1Y Return vs Nifty Z-Score])</f>
        <v>83</v>
      </c>
      <c r="AT129">
        <f>_xlfn.RANK.AVG(Table2[[#This Row],[6M Return vs Nifty Z-Score]],Table2[6M Return vs Nifty Z-Score])</f>
        <v>66</v>
      </c>
      <c r="AU129">
        <f>_xlfn.RANK.AVG(Table2[[#This Row],[Sharpe Ratio Z-Score]],Table2[Sharpe Ratio Z-Score])</f>
        <v>394</v>
      </c>
      <c r="AV129">
        <f>(Table2[[#This Row],[Rank 1Y]]+Table2[[#This Row],[Rank 6M]]+Table2[[#This Row],[Rank Sharpe]])/3</f>
        <v>181</v>
      </c>
    </row>
    <row r="130" spans="1:48" x14ac:dyDescent="0.3">
      <c r="A130" t="s">
        <v>1379</v>
      </c>
      <c r="B130" t="s">
        <v>1380</v>
      </c>
      <c r="C130" t="s">
        <v>10405</v>
      </c>
      <c r="D130" t="s">
        <v>54</v>
      </c>
      <c r="E130">
        <v>8091.21972792</v>
      </c>
      <c r="F130">
        <v>827.4</v>
      </c>
      <c r="G130">
        <v>101.37483419671101</v>
      </c>
      <c r="H130">
        <f>(Table2[[#This Row],[1Y Return vs Nifty]]-AVERAGE(Table2[1Y Return vs Nifty]))/_xlfn.STDEV.P(Table2[1Y Return vs Nifty])</f>
        <v>1.3210875261241362</v>
      </c>
      <c r="I130">
        <v>15.393918790398599</v>
      </c>
      <c r="J130">
        <f>(Table2[[#This Row],[1M Return vs Nifty]]-AVERAGE(Table2[1M Return vs Nifty]))/_xlfn.STDEV.P(Table2[1M Return vs Nifty])</f>
        <v>1.7520720691265075</v>
      </c>
      <c r="K130">
        <v>67.844639508061903</v>
      </c>
      <c r="L130">
        <f>(Table2[[#This Row],[6M Return vs Nifty]]-AVERAGE(Table2[6M Return vs Nifty]))/_xlfn.STDEV.P(Table2[6M Return vs Nifty])</f>
        <v>1.6988594668552408</v>
      </c>
      <c r="M130">
        <v>-10.4632942268279</v>
      </c>
      <c r="N130">
        <f>(Table2[[#This Row],[1W Return vs Nifty]]-AVERAGE(Table2[1W Return vs Nifty]))/_xlfn.STDEV.P(Table2[1W Return vs Nifty])</f>
        <v>-1.4824309274885215</v>
      </c>
      <c r="O130">
        <v>830.82</v>
      </c>
      <c r="P130">
        <v>761.28873825019105</v>
      </c>
      <c r="Q130">
        <v>576.74514847973001</v>
      </c>
      <c r="R130">
        <v>43.178321500675601</v>
      </c>
      <c r="S130" s="2">
        <f>(Table2[[#This Row],[Close Price]]-Table2[[#This Row],[20D EMA]])/Table2[[#This Row],[20D EMA]]</f>
        <v>-4.1164151079657119E-3</v>
      </c>
      <c r="T130" s="2">
        <f>(Table2[[#This Row],[Close Price]]-Table2[[#This Row],[50D EMA]])/Table2[[#This Row],[50D EMA]]</f>
        <v>8.6841244889244676E-2</v>
      </c>
      <c r="U130" s="2">
        <f>(Table2[[#This Row],[Close Price]]-Table2[[#This Row],[200D EMA]])/Table2[[#This Row],[200D EMA]]</f>
        <v>0.4346024447383442</v>
      </c>
      <c r="V130">
        <v>0.93073561275467998</v>
      </c>
      <c r="W130">
        <v>819.05</v>
      </c>
      <c r="X130">
        <v>850.25</v>
      </c>
      <c r="Y130">
        <v>811.2</v>
      </c>
      <c r="Z130">
        <v>875.7</v>
      </c>
      <c r="AA130">
        <v>746.05</v>
      </c>
      <c r="AB130">
        <v>959.5</v>
      </c>
      <c r="AC130" s="2">
        <f>(Table2[[#This Row],[Close Price]]/Table2[[#This Row],[Day Low]])-1</f>
        <v>1.019473780599478E-2</v>
      </c>
      <c r="AD130" s="2">
        <f>(Table2[[#This Row],[Day High]]/Table2[[#This Row],[Close Price]])-1</f>
        <v>2.7616630408508591E-2</v>
      </c>
      <c r="AE130" s="2">
        <f>(Table2[[#This Row],[Close Price]]/Table2[[#This Row],[Current Week Low]])-1</f>
        <v>1.9970414201183395E-2</v>
      </c>
      <c r="AF130" s="2">
        <f>(Table2[[#This Row],[Current Week High]]/Table2[[#This Row],[Close Price]])-1</f>
        <v>5.8375634517766617E-2</v>
      </c>
      <c r="AG130" s="2">
        <f>(Table2[[#This Row],[Close Price]]/Table2[[#This Row],[Current Month Low]])-1</f>
        <v>0.10904094899805639</v>
      </c>
      <c r="AH130" s="2">
        <f>(Table2[[#This Row],[Current Month High]]/Table2[[#This Row],[Close Price]])-1</f>
        <v>0.15965675610345675</v>
      </c>
      <c r="AI130">
        <v>15.965675610345601</v>
      </c>
      <c r="AJ130">
        <v>178.77358490565999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0.11</v>
      </c>
      <c r="AM130" t="s">
        <v>10458</v>
      </c>
      <c r="AN130">
        <v>-1.72</v>
      </c>
      <c r="AO130" t="s">
        <v>10459</v>
      </c>
      <c r="AP130">
        <v>2.8841153798944998E-2</v>
      </c>
      <c r="AQ130">
        <f>(Table2[[#This Row],[Sharpe Ratio]]-AVERAGE(Table2[Sharpe Ratio]))/_xlfn.STDEV.P(Table2[Sharpe Ratio])</f>
        <v>-0.33515558840662479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2.9544325462107386</v>
      </c>
      <c r="AS130">
        <f>_xlfn.RANK.AVG(Table2[[#This Row],[1Y Return vs Nifty Z-Score]],Table2[1Y Return vs Nifty Z-Score])</f>
        <v>70</v>
      </c>
      <c r="AT130">
        <f>_xlfn.RANK.AVG(Table2[[#This Row],[6M Return vs Nifty Z-Score]],Table2[6M Return vs Nifty Z-Score])</f>
        <v>45</v>
      </c>
      <c r="AU130">
        <f>_xlfn.RANK.AVG(Table2[[#This Row],[Sharpe Ratio Z-Score]],Table2[Sharpe Ratio Z-Score])</f>
        <v>429</v>
      </c>
      <c r="AV130">
        <f>(Table2[[#This Row],[Rank 1Y]]+Table2[[#This Row],[Rank 6M]]+Table2[[#This Row],[Rank Sharpe]])/3</f>
        <v>181.33333333333334</v>
      </c>
    </row>
    <row r="131" spans="1:48" x14ac:dyDescent="0.3">
      <c r="A131" t="s">
        <v>152</v>
      </c>
      <c r="B131" t="s">
        <v>153</v>
      </c>
      <c r="C131" t="s">
        <v>10411</v>
      </c>
      <c r="D131" t="s">
        <v>154</v>
      </c>
      <c r="E131">
        <v>188014.57478679399</v>
      </c>
      <c r="F131">
        <v>4867.55</v>
      </c>
      <c r="G131">
        <v>69.123946585500306</v>
      </c>
      <c r="H131">
        <f>(Table2[[#This Row],[1Y Return vs Nifty]]-AVERAGE(Table2[1Y Return vs Nifty]))/_xlfn.STDEV.P(Table2[1Y Return vs Nifty])</f>
        <v>0.78582796443825509</v>
      </c>
      <c r="I131">
        <v>-2.8951629749933101</v>
      </c>
      <c r="J131">
        <f>(Table2[[#This Row],[1M Return vs Nifty]]-AVERAGE(Table2[1M Return vs Nifty]))/_xlfn.STDEV.P(Table2[1M Return vs Nifty])</f>
        <v>1.755285539657438E-2</v>
      </c>
      <c r="K131">
        <v>20.251059029012499</v>
      </c>
      <c r="L131">
        <f>(Table2[[#This Row],[6M Return vs Nifty]]-AVERAGE(Table2[6M Return vs Nifty]))/_xlfn.STDEV.P(Table2[6M Return vs Nifty])</f>
        <v>0.27857885438819874</v>
      </c>
      <c r="M131">
        <v>-6.2065778488931498</v>
      </c>
      <c r="N131">
        <f>(Table2[[#This Row],[1W Return vs Nifty]]-AVERAGE(Table2[1W Return vs Nifty]))/_xlfn.STDEV.P(Table2[1W Return vs Nifty])</f>
        <v>-0.63173426530194232</v>
      </c>
      <c r="O131">
        <v>4822.22</v>
      </c>
      <c r="P131">
        <v>4641.6387476578602</v>
      </c>
      <c r="Q131">
        <v>3929.85465871528</v>
      </c>
      <c r="R131">
        <v>51.949218557463396</v>
      </c>
      <c r="S131" s="2">
        <f>(Table2[[#This Row],[Close Price]]-Table2[[#This Row],[20D EMA]])/Table2[[#This Row],[20D EMA]]</f>
        <v>9.400234746651942E-3</v>
      </c>
      <c r="T131" s="2">
        <f>(Table2[[#This Row],[Close Price]]-Table2[[#This Row],[50D EMA]])/Table2[[#This Row],[50D EMA]]</f>
        <v>4.8670580504812717E-2</v>
      </c>
      <c r="U131" s="2">
        <f>(Table2[[#This Row],[Close Price]]-Table2[[#This Row],[200D EMA]])/Table2[[#This Row],[200D EMA]]</f>
        <v>0.23860814781156939</v>
      </c>
      <c r="V131">
        <v>0.779330254703822</v>
      </c>
      <c r="W131">
        <v>4780.75</v>
      </c>
      <c r="X131">
        <v>4876.95</v>
      </c>
      <c r="Y131">
        <v>4757.6000000000004</v>
      </c>
      <c r="Z131">
        <v>4949.95</v>
      </c>
      <c r="AA131">
        <v>4718.3999999999996</v>
      </c>
      <c r="AB131">
        <v>5035</v>
      </c>
      <c r="AC131" s="2">
        <f>(Table2[[#This Row],[Close Price]]/Table2[[#This Row],[Day Low]])-1</f>
        <v>1.8156147048057347E-2</v>
      </c>
      <c r="AD131" s="2">
        <f>(Table2[[#This Row],[Day High]]/Table2[[#This Row],[Close Price]])-1</f>
        <v>1.9311563312138791E-3</v>
      </c>
      <c r="AE131" s="2">
        <f>(Table2[[#This Row],[Close Price]]/Table2[[#This Row],[Current Week Low]])-1</f>
        <v>2.311039179418195E-2</v>
      </c>
      <c r="AF131" s="2">
        <f>(Table2[[#This Row],[Current Week High]]/Table2[[#This Row],[Close Price]])-1</f>
        <v>1.6928434222555522E-2</v>
      </c>
      <c r="AG131" s="2">
        <f>(Table2[[#This Row],[Close Price]]/Table2[[#This Row],[Current Month Low]])-1</f>
        <v>3.161029162427953E-2</v>
      </c>
      <c r="AH131" s="2">
        <f>(Table2[[#This Row],[Current Month High]]/Table2[[#This Row],[Close Price]])-1</f>
        <v>3.440129017678295E-2</v>
      </c>
      <c r="AI131">
        <v>3.4401290176782902</v>
      </c>
      <c r="AJ131">
        <v>108.607795658602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0.08</v>
      </c>
      <c r="AM131" t="s">
        <v>10458</v>
      </c>
      <c r="AN131">
        <v>0.74</v>
      </c>
      <c r="AO131" t="s">
        <v>10458</v>
      </c>
      <c r="AP131">
        <v>0.10891596944298</v>
      </c>
      <c r="AQ131">
        <f>(Table2[[#This Row],[Sharpe Ratio]]-AVERAGE(Table2[Sharpe Ratio]))/_xlfn.STDEV.P(Table2[Sharpe Ratio])</f>
        <v>0.59357043330528847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1.0437958422263742</v>
      </c>
      <c r="AS131">
        <f>_xlfn.RANK.AVG(Table2[[#This Row],[1Y Return vs Nifty Z-Score]],Table2[1Y Return vs Nifty Z-Score])</f>
        <v>125</v>
      </c>
      <c r="AT131">
        <f>_xlfn.RANK.AVG(Table2[[#This Row],[6M Return vs Nifty Z-Score]],Table2[6M Return vs Nifty Z-Score])</f>
        <v>226</v>
      </c>
      <c r="AU131">
        <f>_xlfn.RANK.AVG(Table2[[#This Row],[Sharpe Ratio Z-Score]],Table2[Sharpe Ratio Z-Score])</f>
        <v>197</v>
      </c>
      <c r="AV131">
        <f>(Table2[[#This Row],[Rank 1Y]]+Table2[[#This Row],[Rank 6M]]+Table2[[#This Row],[Rank Sharpe]])/3</f>
        <v>182.66666666666666</v>
      </c>
    </row>
    <row r="132" spans="1:48" x14ac:dyDescent="0.3">
      <c r="A132" t="s">
        <v>725</v>
      </c>
      <c r="B132" t="s">
        <v>726</v>
      </c>
      <c r="C132" t="s">
        <v>10407</v>
      </c>
      <c r="D132" t="s">
        <v>540</v>
      </c>
      <c r="E132">
        <v>24341.458285180001</v>
      </c>
      <c r="F132">
        <v>1329.95</v>
      </c>
      <c r="G132">
        <v>73.890452746202598</v>
      </c>
      <c r="H132">
        <f>(Table2[[#This Row],[1Y Return vs Nifty]]-AVERAGE(Table2[1Y Return vs Nifty]))/_xlfn.STDEV.P(Table2[1Y Return vs Nifty])</f>
        <v>0.86493642275751381</v>
      </c>
      <c r="I132">
        <v>-15.966294684598701</v>
      </c>
      <c r="J132">
        <f>(Table2[[#This Row],[1M Return vs Nifty]]-AVERAGE(Table2[1M Return vs Nifty]))/_xlfn.STDEV.P(Table2[1M Return vs Nifty])</f>
        <v>-1.2221009110602625</v>
      </c>
      <c r="K132">
        <v>52.645365462464298</v>
      </c>
      <c r="L132">
        <f>(Table2[[#This Row],[6M Return vs Nifty]]-AVERAGE(Table2[6M Return vs Nifty]))/_xlfn.STDEV.P(Table2[6M Return vs Nifty])</f>
        <v>1.2452849714453307</v>
      </c>
      <c r="M132">
        <v>-5.3719680315445304</v>
      </c>
      <c r="N132">
        <f>(Table2[[#This Row],[1W Return vs Nifty]]-AVERAGE(Table2[1W Return vs Nifty]))/_xlfn.STDEV.P(Table2[1W Return vs Nifty])</f>
        <v>-0.46493908262850919</v>
      </c>
      <c r="O132">
        <v>1412.8</v>
      </c>
      <c r="P132">
        <v>1452.1999994800999</v>
      </c>
      <c r="Q132">
        <v>1208.88862712523</v>
      </c>
      <c r="R132">
        <v>15.4293616228723</v>
      </c>
      <c r="S132" s="2">
        <f>(Table2[[#This Row],[Close Price]]-Table2[[#This Row],[20D EMA]])/Table2[[#This Row],[20D EMA]]</f>
        <v>-5.8642412231030512E-2</v>
      </c>
      <c r="T132" s="2">
        <f>(Table2[[#This Row],[Close Price]]-Table2[[#This Row],[50D EMA]])/Table2[[#This Row],[50D EMA]]</f>
        <v>-8.4182619146031132E-2</v>
      </c>
      <c r="U132" s="2">
        <f>(Table2[[#This Row],[Close Price]]-Table2[[#This Row],[200D EMA]])/Table2[[#This Row],[200D EMA]]</f>
        <v>0.10014270145187594</v>
      </c>
      <c r="V132">
        <v>0.40892806265482601</v>
      </c>
      <c r="W132">
        <v>1325</v>
      </c>
      <c r="X132">
        <v>1369.7</v>
      </c>
      <c r="Y132">
        <v>1325</v>
      </c>
      <c r="Z132">
        <v>1413.1</v>
      </c>
      <c r="AA132">
        <v>1325</v>
      </c>
      <c r="AB132">
        <v>1530</v>
      </c>
      <c r="AC132" s="2">
        <f>(Table2[[#This Row],[Close Price]]/Table2[[#This Row],[Day Low]])-1</f>
        <v>3.735849056603735E-3</v>
      </c>
      <c r="AD132" s="2">
        <f>(Table2[[#This Row],[Day High]]/Table2[[#This Row],[Close Price]])-1</f>
        <v>2.9888341666979956E-2</v>
      </c>
      <c r="AE132" s="2">
        <f>(Table2[[#This Row],[Close Price]]/Table2[[#This Row],[Current Week Low]])-1</f>
        <v>3.735849056603735E-3</v>
      </c>
      <c r="AF132" s="2">
        <f>(Table2[[#This Row],[Current Week High]]/Table2[[#This Row],[Close Price]])-1</f>
        <v>6.2521147411556788E-2</v>
      </c>
      <c r="AG132" s="2">
        <f>(Table2[[#This Row],[Close Price]]/Table2[[#This Row],[Current Month Low]])-1</f>
        <v>3.735849056603735E-3</v>
      </c>
      <c r="AH132" s="2">
        <f>(Table2[[#This Row],[Current Month High]]/Table2[[#This Row],[Close Price]])-1</f>
        <v>0.15041918869130422</v>
      </c>
      <c r="AI132">
        <v>33.535095304334703</v>
      </c>
      <c r="AJ132">
        <v>122.02838063439</v>
      </c>
      <c r="AK132" t="str">
        <f>IF(AND(Table2[[#This Row],[20D EMA]]&gt;Table2[[#This Row],[50D EMA]],Table2[[#This Row],[50D EMA]]&gt;Table2[[#This Row],[200D EMA]]),"Uptrend","Downtrend/NoTrend")</f>
        <v>Downtrend/NoTrend</v>
      </c>
      <c r="AL132">
        <v>-0.25</v>
      </c>
      <c r="AM132" t="s">
        <v>10459</v>
      </c>
      <c r="AN132">
        <v>-6.62</v>
      </c>
      <c r="AO132" t="s">
        <v>10459</v>
      </c>
      <c r="AP132">
        <v>4.9092119225634001E-2</v>
      </c>
      <c r="AQ132">
        <f>(Table2[[#This Row],[Sharpe Ratio]]-AVERAGE(Table2[Sharpe Ratio]))/_xlfn.STDEV.P(Table2[Sharpe Ratio])</f>
        <v>-0.10028026081097013</v>
      </c>
      <c r="AR1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2">
        <f>_xlfn.RANK.AVG(Table2[[#This Row],[1Y Return vs Nifty Z-Score]],Table2[1Y Return vs Nifty Z-Score])</f>
        <v>115</v>
      </c>
      <c r="AT132">
        <f>_xlfn.RANK.AVG(Table2[[#This Row],[6M Return vs Nifty Z-Score]],Table2[6M Return vs Nifty Z-Score])</f>
        <v>75</v>
      </c>
      <c r="AU132">
        <f>_xlfn.RANK.AVG(Table2[[#This Row],[Sharpe Ratio Z-Score]],Table2[Sharpe Ratio Z-Score])</f>
        <v>369</v>
      </c>
      <c r="AV132">
        <f>(Table2[[#This Row],[Rank 1Y]]+Table2[[#This Row],[Rank 6M]]+Table2[[#This Row],[Rank Sharpe]])/3</f>
        <v>186.33333333333334</v>
      </c>
    </row>
    <row r="133" spans="1:48" x14ac:dyDescent="0.3">
      <c r="A133" t="s">
        <v>1257</v>
      </c>
      <c r="B133" t="s">
        <v>1258</v>
      </c>
      <c r="C133" t="s">
        <v>10411</v>
      </c>
      <c r="D133" t="s">
        <v>292</v>
      </c>
      <c r="E133">
        <v>9548.6612030399992</v>
      </c>
      <c r="F133">
        <v>585.15</v>
      </c>
      <c r="G133">
        <v>31.981329488880998</v>
      </c>
      <c r="H133">
        <f>(Table2[[#This Row],[1Y Return vs Nifty]]-AVERAGE(Table2[1Y Return vs Nifty]))/_xlfn.STDEV.P(Table2[1Y Return vs Nifty])</f>
        <v>0.16938164560602034</v>
      </c>
      <c r="I133">
        <v>-2.2412120247902201</v>
      </c>
      <c r="J133">
        <f>(Table2[[#This Row],[1M Return vs Nifty]]-AVERAGE(Table2[1M Return vs Nifty]))/_xlfn.STDEV.P(Table2[1M Return vs Nifty])</f>
        <v>7.9572944896671827E-2</v>
      </c>
      <c r="K133">
        <v>32.180440483722997</v>
      </c>
      <c r="L133">
        <f>(Table2[[#This Row],[6M Return vs Nifty]]-AVERAGE(Table2[6M Return vs Nifty]))/_xlfn.STDEV.P(Table2[6M Return vs Nifty])</f>
        <v>0.63457369714451339</v>
      </c>
      <c r="M133">
        <v>-3.1829372706760402</v>
      </c>
      <c r="N133">
        <f>(Table2[[#This Row],[1W Return vs Nifty]]-AVERAGE(Table2[1W Return vs Nifty]))/_xlfn.STDEV.P(Table2[1W Return vs Nifty])</f>
        <v>-2.74654535778311E-2</v>
      </c>
      <c r="O133">
        <v>563.39</v>
      </c>
      <c r="P133">
        <v>546.62417719936002</v>
      </c>
      <c r="Q133">
        <v>468.02858639591801</v>
      </c>
      <c r="R133">
        <v>66.743602316397499</v>
      </c>
      <c r="S133" s="2">
        <f>(Table2[[#This Row],[Close Price]]-Table2[[#This Row],[20D EMA]])/Table2[[#This Row],[20D EMA]]</f>
        <v>3.8623333747492841E-2</v>
      </c>
      <c r="T133" s="2">
        <f>(Table2[[#This Row],[Close Price]]-Table2[[#This Row],[50D EMA]])/Table2[[#This Row],[50D EMA]]</f>
        <v>7.0479544095593774E-2</v>
      </c>
      <c r="U133" s="2">
        <f>(Table2[[#This Row],[Close Price]]-Table2[[#This Row],[200D EMA]])/Table2[[#This Row],[200D EMA]]</f>
        <v>0.25024414535441603</v>
      </c>
      <c r="V133">
        <v>0.81227835043734498</v>
      </c>
      <c r="W133">
        <v>578</v>
      </c>
      <c r="X133">
        <v>588</v>
      </c>
      <c r="Y133">
        <v>570</v>
      </c>
      <c r="Z133">
        <v>589.95000000000005</v>
      </c>
      <c r="AA133">
        <v>520.65</v>
      </c>
      <c r="AB133">
        <v>601</v>
      </c>
      <c r="AC133" s="2">
        <f>(Table2[[#This Row],[Close Price]]/Table2[[#This Row],[Day Low]])-1</f>
        <v>1.2370242214532867E-2</v>
      </c>
      <c r="AD133" s="2">
        <f>(Table2[[#This Row],[Day High]]/Table2[[#This Row],[Close Price]])-1</f>
        <v>4.8705460138427359E-3</v>
      </c>
      <c r="AE133" s="2">
        <f>(Table2[[#This Row],[Close Price]]/Table2[[#This Row],[Current Week Low]])-1</f>
        <v>2.6578947368421035E-2</v>
      </c>
      <c r="AF133" s="2">
        <f>(Table2[[#This Row],[Current Week High]]/Table2[[#This Row],[Close Price]])-1</f>
        <v>8.2030248654192395E-3</v>
      </c>
      <c r="AG133" s="2">
        <f>(Table2[[#This Row],[Close Price]]/Table2[[#This Row],[Current Month Low]])-1</f>
        <v>0.12388360702967449</v>
      </c>
      <c r="AH133" s="2">
        <f>(Table2[[#This Row],[Current Month High]]/Table2[[#This Row],[Close Price]])-1</f>
        <v>2.7087071691019426E-2</v>
      </c>
      <c r="AI133">
        <v>2.8625138853285401</v>
      </c>
      <c r="AJ133">
        <v>70.052310374890993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0.02</v>
      </c>
      <c r="AM133" t="s">
        <v>10458</v>
      </c>
      <c r="AN133">
        <v>7.5</v>
      </c>
      <c r="AO133" t="s">
        <v>10458</v>
      </c>
      <c r="AP133">
        <v>0.122014924137304</v>
      </c>
      <c r="AQ133">
        <f>(Table2[[#This Row],[Sharpe Ratio]]-AVERAGE(Table2[Sharpe Ratio]))/_xlfn.STDEV.P(Table2[Sharpe Ratio])</f>
        <v>0.74549510505132122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1.6015579391206956</v>
      </c>
      <c r="AS133">
        <f>_xlfn.RANK.AVG(Table2[[#This Row],[1Y Return vs Nifty Z-Score]],Table2[1Y Return vs Nifty Z-Score])</f>
        <v>252</v>
      </c>
      <c r="AT133">
        <f>_xlfn.RANK.AVG(Table2[[#This Row],[6M Return vs Nifty Z-Score]],Table2[6M Return vs Nifty Z-Score])</f>
        <v>144</v>
      </c>
      <c r="AU133">
        <f>_xlfn.RANK.AVG(Table2[[#This Row],[Sharpe Ratio Z-Score]],Table2[Sharpe Ratio Z-Score])</f>
        <v>166</v>
      </c>
      <c r="AV133">
        <f>(Table2[[#This Row],[Rank 1Y]]+Table2[[#This Row],[Rank 6M]]+Table2[[#This Row],[Rank Sharpe]])/3</f>
        <v>187.33333333333334</v>
      </c>
    </row>
    <row r="134" spans="1:48" x14ac:dyDescent="0.3">
      <c r="A134" t="s">
        <v>1294</v>
      </c>
      <c r="B134" t="s">
        <v>1295</v>
      </c>
      <c r="C134" t="s">
        <v>10407</v>
      </c>
      <c r="D134" t="s">
        <v>185</v>
      </c>
      <c r="E134">
        <v>9185.6548956400002</v>
      </c>
      <c r="F134">
        <v>1701.1</v>
      </c>
      <c r="G134">
        <v>47.758751998084499</v>
      </c>
      <c r="H134">
        <f>(Table2[[#This Row],[1Y Return vs Nifty]]-AVERAGE(Table2[1Y Return vs Nifty]))/_xlfn.STDEV.P(Table2[1Y Return vs Nifty])</f>
        <v>0.43123540785328496</v>
      </c>
      <c r="I134">
        <v>7.5948258883141104</v>
      </c>
      <c r="J134">
        <f>(Table2[[#This Row],[1M Return vs Nifty]]-AVERAGE(Table2[1M Return vs Nifty]))/_xlfn.STDEV.P(Table2[1M Return vs Nifty])</f>
        <v>1.0124134759909864</v>
      </c>
      <c r="K134">
        <v>49.814262842458596</v>
      </c>
      <c r="L134">
        <f>(Table2[[#This Row],[6M Return vs Nifty]]-AVERAGE(Table2[6M Return vs Nifty]))/_xlfn.STDEV.P(Table2[6M Return vs Nifty])</f>
        <v>1.160799624416885</v>
      </c>
      <c r="M134">
        <v>4.6319323099710203</v>
      </c>
      <c r="N134">
        <f>(Table2[[#This Row],[1W Return vs Nifty]]-AVERAGE(Table2[1W Return vs Nifty]))/_xlfn.STDEV.P(Table2[1W Return vs Nifty])</f>
        <v>1.5343213504810684</v>
      </c>
      <c r="O134">
        <v>1578.42</v>
      </c>
      <c r="P134">
        <v>1478.9830392241499</v>
      </c>
      <c r="Q134">
        <v>1218.8606594125999</v>
      </c>
      <c r="R134">
        <v>79.114598670324796</v>
      </c>
      <c r="S134" s="2">
        <f>(Table2[[#This Row],[Close Price]]-Table2[[#This Row],[20D EMA]])/Table2[[#This Row],[20D EMA]]</f>
        <v>7.7723292913166223E-2</v>
      </c>
      <c r="T134" s="2">
        <f>(Table2[[#This Row],[Close Price]]-Table2[[#This Row],[50D EMA]])/Table2[[#This Row],[50D EMA]]</f>
        <v>0.15018222311215201</v>
      </c>
      <c r="U134" s="2">
        <f>(Table2[[#This Row],[Close Price]]-Table2[[#This Row],[200D EMA]])/Table2[[#This Row],[200D EMA]]</f>
        <v>0.39564763770438155</v>
      </c>
      <c r="V134">
        <v>1.3036114570920301</v>
      </c>
      <c r="W134">
        <v>1690.2</v>
      </c>
      <c r="X134">
        <v>1758.3</v>
      </c>
      <c r="Y134">
        <v>1662.2</v>
      </c>
      <c r="Z134">
        <v>1758.3</v>
      </c>
      <c r="AA134">
        <v>1370</v>
      </c>
      <c r="AB134">
        <v>1758.3</v>
      </c>
      <c r="AC134" s="2">
        <f>(Table2[[#This Row],[Close Price]]/Table2[[#This Row],[Day Low]])-1</f>
        <v>6.4489409537331621E-3</v>
      </c>
      <c r="AD134" s="2">
        <f>(Table2[[#This Row],[Day High]]/Table2[[#This Row],[Close Price]])-1</f>
        <v>3.3625301275645114E-2</v>
      </c>
      <c r="AE134" s="2">
        <f>(Table2[[#This Row],[Close Price]]/Table2[[#This Row],[Current Week Low]])-1</f>
        <v>2.3402719287690887E-2</v>
      </c>
      <c r="AF134" s="2">
        <f>(Table2[[#This Row],[Current Week High]]/Table2[[#This Row],[Close Price]])-1</f>
        <v>3.3625301275645114E-2</v>
      </c>
      <c r="AG134" s="2">
        <f>(Table2[[#This Row],[Close Price]]/Table2[[#This Row],[Current Month Low]])-1</f>
        <v>0.2416788321167882</v>
      </c>
      <c r="AH134" s="2">
        <f>(Table2[[#This Row],[Current Month High]]/Table2[[#This Row],[Close Price]])-1</f>
        <v>3.3625301275645114E-2</v>
      </c>
      <c r="AI134">
        <v>3.3625301275645101</v>
      </c>
      <c r="AJ134">
        <v>107.32480195002999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0.16</v>
      </c>
      <c r="AM134" t="s">
        <v>10458</v>
      </c>
      <c r="AN134">
        <v>17.690000000000001</v>
      </c>
      <c r="AO134" t="s">
        <v>10458</v>
      </c>
      <c r="AP134">
        <v>7.7315688993396997E-2</v>
      </c>
      <c r="AQ134">
        <f>(Table2[[#This Row],[Sharpe Ratio]]-AVERAGE(Table2[Sharpe Ratio]))/_xlfn.STDEV.P(Table2[Sharpe Ratio])</f>
        <v>0.22706315494468959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4.3658330136869141</v>
      </c>
      <c r="AS134">
        <f>_xlfn.RANK.AVG(Table2[[#This Row],[1Y Return vs Nifty Z-Score]],Table2[1Y Return vs Nifty Z-Score])</f>
        <v>188</v>
      </c>
      <c r="AT134">
        <f>_xlfn.RANK.AVG(Table2[[#This Row],[6M Return vs Nifty Z-Score]],Table2[6M Return vs Nifty Z-Score])</f>
        <v>87</v>
      </c>
      <c r="AU134">
        <f>_xlfn.RANK.AVG(Table2[[#This Row],[Sharpe Ratio Z-Score]],Table2[Sharpe Ratio Z-Score])</f>
        <v>289</v>
      </c>
      <c r="AV134">
        <f>(Table2[[#This Row],[Rank 1Y]]+Table2[[#This Row],[Rank 6M]]+Table2[[#This Row],[Rank Sharpe]])/3</f>
        <v>188</v>
      </c>
    </row>
    <row r="135" spans="1:48" x14ac:dyDescent="0.3">
      <c r="A135" t="s">
        <v>482</v>
      </c>
      <c r="B135" t="s">
        <v>483</v>
      </c>
      <c r="C135" t="s">
        <v>10405</v>
      </c>
      <c r="D135" t="s">
        <v>274</v>
      </c>
      <c r="E135">
        <v>46056.221818739999</v>
      </c>
      <c r="F135">
        <v>610.04999999999995</v>
      </c>
      <c r="G135">
        <v>48.436544136907798</v>
      </c>
      <c r="H135">
        <f>(Table2[[#This Row],[1Y Return vs Nifty]]-AVERAGE(Table2[1Y Return vs Nifty]))/_xlfn.STDEV.P(Table2[1Y Return vs Nifty])</f>
        <v>0.44248454702471612</v>
      </c>
      <c r="I135">
        <v>2.5085291364854898</v>
      </c>
      <c r="J135">
        <f>(Table2[[#This Row],[1M Return vs Nifty]]-AVERAGE(Table2[1M Return vs Nifty]))/_xlfn.STDEV.P(Table2[1M Return vs Nifty])</f>
        <v>0.53003390352534596</v>
      </c>
      <c r="K135">
        <v>29.274190533855698</v>
      </c>
      <c r="L135">
        <f>(Table2[[#This Row],[6M Return vs Nifty]]-AVERAGE(Table2[6M Return vs Nifty]))/_xlfn.STDEV.P(Table2[6M Return vs Nifty])</f>
        <v>0.54784581457646753</v>
      </c>
      <c r="M135">
        <v>-2.39554344429785</v>
      </c>
      <c r="N135">
        <f>(Table2[[#This Row],[1W Return vs Nifty]]-AVERAGE(Table2[1W Return vs Nifty]))/_xlfn.STDEV.P(Table2[1W Return vs Nifty])</f>
        <v>0.12989370321222765</v>
      </c>
      <c r="O135">
        <v>579.05999999999995</v>
      </c>
      <c r="P135">
        <v>545.71325548710195</v>
      </c>
      <c r="Q135">
        <v>467.15754550370701</v>
      </c>
      <c r="R135">
        <v>70.466019318695203</v>
      </c>
      <c r="S135" s="2">
        <f>(Table2[[#This Row],[Close Price]]-Table2[[#This Row],[20D EMA]])/Table2[[#This Row],[20D EMA]]</f>
        <v>5.3517770179256054E-2</v>
      </c>
      <c r="T135" s="2">
        <f>(Table2[[#This Row],[Close Price]]-Table2[[#This Row],[50D EMA]])/Table2[[#This Row],[50D EMA]]</f>
        <v>0.11789478057569122</v>
      </c>
      <c r="U135" s="2">
        <f>(Table2[[#This Row],[Close Price]]-Table2[[#This Row],[200D EMA]])/Table2[[#This Row],[200D EMA]]</f>
        <v>0.30587637055550687</v>
      </c>
      <c r="V135">
        <v>0.69729275102754595</v>
      </c>
      <c r="W135">
        <v>586</v>
      </c>
      <c r="X135">
        <v>612.4</v>
      </c>
      <c r="Y135">
        <v>586</v>
      </c>
      <c r="Z135">
        <v>621.65</v>
      </c>
      <c r="AA135">
        <v>537.4</v>
      </c>
      <c r="AB135">
        <v>622.85</v>
      </c>
      <c r="AC135" s="2">
        <f>(Table2[[#This Row],[Close Price]]/Table2[[#This Row],[Day Low]])-1</f>
        <v>4.1040955631399312E-2</v>
      </c>
      <c r="AD135" s="2">
        <f>(Table2[[#This Row],[Day High]]/Table2[[#This Row],[Close Price]])-1</f>
        <v>3.8521432669453848E-3</v>
      </c>
      <c r="AE135" s="2">
        <f>(Table2[[#This Row],[Close Price]]/Table2[[#This Row],[Current Week Low]])-1</f>
        <v>4.1040955631399312E-2</v>
      </c>
      <c r="AF135" s="2">
        <f>(Table2[[#This Row],[Current Week High]]/Table2[[#This Row],[Close Price]])-1</f>
        <v>1.9014834849602424E-2</v>
      </c>
      <c r="AG135" s="2">
        <f>(Table2[[#This Row],[Close Price]]/Table2[[#This Row],[Current Month Low]])-1</f>
        <v>0.13518794194268691</v>
      </c>
      <c r="AH135" s="2">
        <f>(Table2[[#This Row],[Current Month High]]/Table2[[#This Row],[Close Price]])-1</f>
        <v>2.0981886730595978E-2</v>
      </c>
      <c r="AI135">
        <v>2.0981886730595898</v>
      </c>
      <c r="AJ135">
        <v>94.407265774378502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0.19</v>
      </c>
      <c r="AM135" t="s">
        <v>10458</v>
      </c>
      <c r="AN135">
        <v>8.74</v>
      </c>
      <c r="AO135" t="s">
        <v>10458</v>
      </c>
      <c r="AP135">
        <v>9.7230999829615E-2</v>
      </c>
      <c r="AQ135">
        <f>(Table2[[#This Row],[Sharpe Ratio]]-AVERAGE(Table2[Sharpe Ratio]))/_xlfn.STDEV.P(Table2[Sharpe Ratio])</f>
        <v>0.45804548384942945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2.1083034521881867</v>
      </c>
      <c r="AS135">
        <f>_xlfn.RANK.AVG(Table2[[#This Row],[1Y Return vs Nifty Z-Score]],Table2[1Y Return vs Nifty Z-Score])</f>
        <v>185</v>
      </c>
      <c r="AT135">
        <f>_xlfn.RANK.AVG(Table2[[#This Row],[6M Return vs Nifty Z-Score]],Table2[6M Return vs Nifty Z-Score])</f>
        <v>155</v>
      </c>
      <c r="AU135">
        <f>_xlfn.RANK.AVG(Table2[[#This Row],[Sharpe Ratio Z-Score]],Table2[Sharpe Ratio Z-Score])</f>
        <v>226</v>
      </c>
      <c r="AV135">
        <f>(Table2[[#This Row],[Rank 1Y]]+Table2[[#This Row],[Rank 6M]]+Table2[[#This Row],[Rank Sharpe]])/3</f>
        <v>188.66666666666666</v>
      </c>
    </row>
    <row r="136" spans="1:48" x14ac:dyDescent="0.3">
      <c r="A136" t="s">
        <v>1007</v>
      </c>
      <c r="B136" t="s">
        <v>1008</v>
      </c>
      <c r="C136" t="s">
        <v>10405</v>
      </c>
      <c r="D136" t="s">
        <v>54</v>
      </c>
      <c r="E136">
        <v>14580.943585200001</v>
      </c>
      <c r="F136">
        <v>1918.25</v>
      </c>
      <c r="G136">
        <v>55.9172338700455</v>
      </c>
      <c r="H136">
        <f>(Table2[[#This Row],[1Y Return vs Nifty]]-AVERAGE(Table2[1Y Return vs Nifty]))/_xlfn.STDEV.P(Table2[1Y Return vs Nifty])</f>
        <v>0.56663960148205428</v>
      </c>
      <c r="I136">
        <v>4.0331495667632398</v>
      </c>
      <c r="J136">
        <f>(Table2[[#This Row],[1M Return vs Nifty]]-AVERAGE(Table2[1M Return vs Nifty]))/_xlfn.STDEV.P(Table2[1M Return vs Nifty])</f>
        <v>0.67462746288960351</v>
      </c>
      <c r="K136">
        <v>33.5702619878343</v>
      </c>
      <c r="L136">
        <f>(Table2[[#This Row],[6M Return vs Nifty]]-AVERAGE(Table2[6M Return vs Nifty]))/_xlfn.STDEV.P(Table2[6M Return vs Nifty])</f>
        <v>0.67604854558437788</v>
      </c>
      <c r="M136">
        <v>-4.3980009589045999</v>
      </c>
      <c r="N136">
        <f>(Table2[[#This Row],[1W Return vs Nifty]]-AVERAGE(Table2[1W Return vs Nifty]))/_xlfn.STDEV.P(Table2[1W Return vs Nifty])</f>
        <v>-0.27029361785915706</v>
      </c>
      <c r="O136">
        <v>1918.7</v>
      </c>
      <c r="P136">
        <v>1791.2414184517099</v>
      </c>
      <c r="Q136">
        <v>1483.59434193641</v>
      </c>
      <c r="R136">
        <v>46.3291657583299</v>
      </c>
      <c r="S136" s="2">
        <f>(Table2[[#This Row],[Close Price]]-Table2[[#This Row],[20D EMA]])/Table2[[#This Row],[20D EMA]]</f>
        <v>-2.3453379892638009E-4</v>
      </c>
      <c r="T136" s="2">
        <f>(Table2[[#This Row],[Close Price]]-Table2[[#This Row],[50D EMA]])/Table2[[#This Row],[50D EMA]]</f>
        <v>7.0905339860928465E-2</v>
      </c>
      <c r="U136" s="2">
        <f>(Table2[[#This Row],[Close Price]]-Table2[[#This Row],[200D EMA]])/Table2[[#This Row],[200D EMA]]</f>
        <v>0.2929747342499775</v>
      </c>
      <c r="V136">
        <v>0.30444198150250901</v>
      </c>
      <c r="W136">
        <v>1909.95</v>
      </c>
      <c r="X136">
        <v>1960.95</v>
      </c>
      <c r="Y136">
        <v>1888</v>
      </c>
      <c r="Z136">
        <v>1978.4</v>
      </c>
      <c r="AA136">
        <v>1870</v>
      </c>
      <c r="AB136">
        <v>2158.8000000000002</v>
      </c>
      <c r="AC136" s="2">
        <f>(Table2[[#This Row],[Close Price]]/Table2[[#This Row],[Day Low]])-1</f>
        <v>4.3456634990444165E-3</v>
      </c>
      <c r="AD136" s="2">
        <f>(Table2[[#This Row],[Day High]]/Table2[[#This Row],[Close Price]])-1</f>
        <v>2.2259872279421389E-2</v>
      </c>
      <c r="AE136" s="2">
        <f>(Table2[[#This Row],[Close Price]]/Table2[[#This Row],[Current Week Low]])-1</f>
        <v>1.602224576271194E-2</v>
      </c>
      <c r="AF136" s="2">
        <f>(Table2[[#This Row],[Current Week High]]/Table2[[#This Row],[Close Price]])-1</f>
        <v>3.1356705330379375E-2</v>
      </c>
      <c r="AG136" s="2">
        <f>(Table2[[#This Row],[Close Price]]/Table2[[#This Row],[Current Month Low]])-1</f>
        <v>2.5802139037433225E-2</v>
      </c>
      <c r="AH136" s="2">
        <f>(Table2[[#This Row],[Current Month High]]/Table2[[#This Row],[Close Price]])-1</f>
        <v>0.12540075589730226</v>
      </c>
      <c r="AI136">
        <v>12.540075589730201</v>
      </c>
      <c r="AJ136">
        <v>101.074423480083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0.13</v>
      </c>
      <c r="AM136" t="s">
        <v>10458</v>
      </c>
      <c r="AN136">
        <v>-4.7699999999999996</v>
      </c>
      <c r="AO136" t="s">
        <v>10459</v>
      </c>
      <c r="AP136">
        <v>8.3258774529542001E-2</v>
      </c>
      <c r="AQ136">
        <f>(Table2[[#This Row],[Sharpe Ratio]]-AVERAGE(Table2[Sharpe Ratio]))/_xlfn.STDEV.P(Table2[Sharpe Ratio])</f>
        <v>0.29599241993624409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1.9430144120331228</v>
      </c>
      <c r="AS136">
        <f>_xlfn.RANK.AVG(Table2[[#This Row],[1Y Return vs Nifty Z-Score]],Table2[1Y Return vs Nifty Z-Score])</f>
        <v>163</v>
      </c>
      <c r="AT136">
        <f>_xlfn.RANK.AVG(Table2[[#This Row],[6M Return vs Nifty Z-Score]],Table2[6M Return vs Nifty Z-Score])</f>
        <v>141</v>
      </c>
      <c r="AU136">
        <f>_xlfn.RANK.AVG(Table2[[#This Row],[Sharpe Ratio Z-Score]],Table2[Sharpe Ratio Z-Score])</f>
        <v>270</v>
      </c>
      <c r="AV136">
        <f>(Table2[[#This Row],[Rank 1Y]]+Table2[[#This Row],[Rank 6M]]+Table2[[#This Row],[Rank Sharpe]])/3</f>
        <v>191.33333333333334</v>
      </c>
    </row>
    <row r="137" spans="1:48" x14ac:dyDescent="0.3">
      <c r="A137" t="s">
        <v>945</v>
      </c>
      <c r="B137" t="s">
        <v>946</v>
      </c>
      <c r="C137" t="s">
        <v>10414</v>
      </c>
      <c r="D137" t="s">
        <v>473</v>
      </c>
      <c r="E137">
        <v>16295.662697719999</v>
      </c>
      <c r="F137">
        <v>866.6</v>
      </c>
      <c r="G137">
        <v>51.934826202673001</v>
      </c>
      <c r="H137">
        <f>(Table2[[#This Row],[1Y Return vs Nifty]]-AVERAGE(Table2[1Y Return vs Nifty]))/_xlfn.STDEV.P(Table2[1Y Return vs Nifty])</f>
        <v>0.50054462114572007</v>
      </c>
      <c r="I137">
        <v>-5.0698843295922504</v>
      </c>
      <c r="J137">
        <f>(Table2[[#This Row],[1M Return vs Nifty]]-AVERAGE(Table2[1M Return vs Nifty]))/_xlfn.STDEV.P(Table2[1M Return vs Nifty])</f>
        <v>-0.18869566065514543</v>
      </c>
      <c r="K137">
        <v>21.566248507982099</v>
      </c>
      <c r="L137">
        <f>(Table2[[#This Row],[6M Return vs Nifty]]-AVERAGE(Table2[6M Return vs Nifty]))/_xlfn.STDEV.P(Table2[6M Return vs Nifty])</f>
        <v>0.31782654493594847</v>
      </c>
      <c r="M137">
        <v>-4.342392863313</v>
      </c>
      <c r="N137">
        <f>(Table2[[#This Row],[1W Return vs Nifty]]-AVERAGE(Table2[1W Return vs Nifty]))/_xlfn.STDEV.P(Table2[1W Return vs Nifty])</f>
        <v>-0.25918044584808742</v>
      </c>
      <c r="O137">
        <v>869.98</v>
      </c>
      <c r="P137">
        <v>852.74287773680101</v>
      </c>
      <c r="Q137">
        <v>730.82750414114003</v>
      </c>
      <c r="R137">
        <v>45.455927841044002</v>
      </c>
      <c r="S137" s="2">
        <f>(Table2[[#This Row],[Close Price]]-Table2[[#This Row],[20D EMA]])/Table2[[#This Row],[20D EMA]]</f>
        <v>-3.8851467849835577E-3</v>
      </c>
      <c r="T137" s="2">
        <f>(Table2[[#This Row],[Close Price]]-Table2[[#This Row],[50D EMA]])/Table2[[#This Row],[50D EMA]]</f>
        <v>1.6250059220636513E-2</v>
      </c>
      <c r="U137" s="2">
        <f>(Table2[[#This Row],[Close Price]]-Table2[[#This Row],[200D EMA]])/Table2[[#This Row],[200D EMA]]</f>
        <v>0.18577912720788781</v>
      </c>
      <c r="V137">
        <v>0.73320245441485998</v>
      </c>
      <c r="W137">
        <v>864.6</v>
      </c>
      <c r="X137">
        <v>883.5</v>
      </c>
      <c r="Y137">
        <v>860</v>
      </c>
      <c r="Z137">
        <v>901</v>
      </c>
      <c r="AA137">
        <v>846.3</v>
      </c>
      <c r="AB137">
        <v>910</v>
      </c>
      <c r="AC137" s="2">
        <f>(Table2[[#This Row],[Close Price]]/Table2[[#This Row],[Day Low]])-1</f>
        <v>2.3132084200785386E-3</v>
      </c>
      <c r="AD137" s="2">
        <f>(Table2[[#This Row],[Day High]]/Table2[[#This Row],[Close Price]])-1</f>
        <v>1.9501500115393533E-2</v>
      </c>
      <c r="AE137" s="2">
        <f>(Table2[[#This Row],[Close Price]]/Table2[[#This Row],[Current Week Low]])-1</f>
        <v>7.6744186046511231E-3</v>
      </c>
      <c r="AF137" s="2">
        <f>(Table2[[#This Row],[Current Week High]]/Table2[[#This Row],[Close Price]])-1</f>
        <v>3.9695361181629307E-2</v>
      </c>
      <c r="AG137" s="2">
        <f>(Table2[[#This Row],[Close Price]]/Table2[[#This Row],[Current Month Low]])-1</f>
        <v>2.3986765922249909E-2</v>
      </c>
      <c r="AH137" s="2">
        <f>(Table2[[#This Row],[Current Month High]]/Table2[[#This Row],[Close Price]])-1</f>
        <v>5.0080775444264924E-2</v>
      </c>
      <c r="AI137">
        <v>6.9236095084237199</v>
      </c>
      <c r="AJ137">
        <v>86.3655913978494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-0.04</v>
      </c>
      <c r="AM137" t="s">
        <v>10459</v>
      </c>
      <c r="AN137">
        <v>1.39</v>
      </c>
      <c r="AO137" t="s">
        <v>10458</v>
      </c>
      <c r="AP137">
        <v>0.11360513072942301</v>
      </c>
      <c r="AQ137">
        <f>(Table2[[#This Row],[Sharpe Ratio]]-AVERAGE(Table2[Sharpe Ratio]))/_xlfn.STDEV.P(Table2[Sharpe Ratio])</f>
        <v>0.64795639812702754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1.0184514577054631</v>
      </c>
      <c r="AS137">
        <f>_xlfn.RANK.AVG(Table2[[#This Row],[1Y Return vs Nifty Z-Score]],Table2[1Y Return vs Nifty Z-Score])</f>
        <v>173</v>
      </c>
      <c r="AT137">
        <f>_xlfn.RANK.AVG(Table2[[#This Row],[6M Return vs Nifty Z-Score]],Table2[6M Return vs Nifty Z-Score])</f>
        <v>217</v>
      </c>
      <c r="AU137">
        <f>_xlfn.RANK.AVG(Table2[[#This Row],[Sharpe Ratio Z-Score]],Table2[Sharpe Ratio Z-Score])</f>
        <v>188</v>
      </c>
      <c r="AV137">
        <f>(Table2[[#This Row],[Rank 1Y]]+Table2[[#This Row],[Rank 6M]]+Table2[[#This Row],[Rank Sharpe]])/3</f>
        <v>192.66666666666666</v>
      </c>
    </row>
    <row r="138" spans="1:48" x14ac:dyDescent="0.3">
      <c r="A138" t="s">
        <v>328</v>
      </c>
      <c r="B138" t="s">
        <v>329</v>
      </c>
      <c r="C138" t="s">
        <v>10400</v>
      </c>
      <c r="D138" t="s">
        <v>292</v>
      </c>
      <c r="E138">
        <v>83021.760686094902</v>
      </c>
      <c r="F138">
        <v>5426.45</v>
      </c>
      <c r="G138">
        <v>51.9178202487211</v>
      </c>
      <c r="H138">
        <f>(Table2[[#This Row],[1Y Return vs Nifty]]-AVERAGE(Table2[1Y Return vs Nifty]))/_xlfn.STDEV.P(Table2[1Y Return vs Nifty])</f>
        <v>0.50026237776786087</v>
      </c>
      <c r="I138">
        <v>2.7513011806196399</v>
      </c>
      <c r="J138">
        <f>(Table2[[#This Row],[1M Return vs Nifty]]-AVERAGE(Table2[1M Return vs Nifty]))/_xlfn.STDEV.P(Table2[1M Return vs Nifty])</f>
        <v>0.55305817453626138</v>
      </c>
      <c r="K138">
        <v>15.266155956388699</v>
      </c>
      <c r="L138">
        <f>(Table2[[#This Row],[6M Return vs Nifty]]-AVERAGE(Table2[6M Return vs Nifty]))/_xlfn.STDEV.P(Table2[6M Return vs Nifty])</f>
        <v>0.12982011176341229</v>
      </c>
      <c r="M138">
        <v>-1.85272329493129</v>
      </c>
      <c r="N138">
        <f>(Table2[[#This Row],[1W Return vs Nifty]]-AVERAGE(Table2[1W Return vs Nifty]))/_xlfn.STDEV.P(Table2[1W Return vs Nifty])</f>
        <v>0.23837527638619482</v>
      </c>
      <c r="O138">
        <v>5251.25</v>
      </c>
      <c r="P138">
        <v>4986.8715715722101</v>
      </c>
      <c r="Q138">
        <v>4195.0932075916598</v>
      </c>
      <c r="R138">
        <v>63.623940951037603</v>
      </c>
      <c r="S138" s="2">
        <f>(Table2[[#This Row],[Close Price]]-Table2[[#This Row],[20D EMA]])/Table2[[#This Row],[20D EMA]]</f>
        <v>3.3363484884551264E-2</v>
      </c>
      <c r="T138" s="2">
        <f>(Table2[[#This Row],[Close Price]]-Table2[[#This Row],[50D EMA]])/Table2[[#This Row],[50D EMA]]</f>
        <v>8.8147132349190194E-2</v>
      </c>
      <c r="U138" s="2">
        <f>(Table2[[#This Row],[Close Price]]-Table2[[#This Row],[200D EMA]])/Table2[[#This Row],[200D EMA]]</f>
        <v>0.2935231069908083</v>
      </c>
      <c r="V138">
        <v>0.74647389606511005</v>
      </c>
      <c r="W138">
        <v>5302.7</v>
      </c>
      <c r="X138">
        <v>5447.7</v>
      </c>
      <c r="Y138">
        <v>5280.2</v>
      </c>
      <c r="Z138">
        <v>5447.7</v>
      </c>
      <c r="AA138">
        <v>5115</v>
      </c>
      <c r="AB138">
        <v>5447.7</v>
      </c>
      <c r="AC138" s="2">
        <f>(Table2[[#This Row],[Close Price]]/Table2[[#This Row],[Day Low]])-1</f>
        <v>2.3337167857883756E-2</v>
      </c>
      <c r="AD138" s="2">
        <f>(Table2[[#This Row],[Day High]]/Table2[[#This Row],[Close Price]])-1</f>
        <v>3.9160040173593647E-3</v>
      </c>
      <c r="AE138" s="2">
        <f>(Table2[[#This Row],[Close Price]]/Table2[[#This Row],[Current Week Low]])-1</f>
        <v>2.7697814476724369E-2</v>
      </c>
      <c r="AF138" s="2">
        <f>(Table2[[#This Row],[Current Week High]]/Table2[[#This Row],[Close Price]])-1</f>
        <v>3.9160040173593647E-3</v>
      </c>
      <c r="AG138" s="2">
        <f>(Table2[[#This Row],[Close Price]]/Table2[[#This Row],[Current Month Low]])-1</f>
        <v>6.0889540566959832E-2</v>
      </c>
      <c r="AH138" s="2">
        <f>(Table2[[#This Row],[Current Month High]]/Table2[[#This Row],[Close Price]])-1</f>
        <v>3.9160040173593647E-3</v>
      </c>
      <c r="AI138">
        <v>0.39160040173593602</v>
      </c>
      <c r="AJ138">
        <v>94.608018935590295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0.05</v>
      </c>
      <c r="AM138" t="s">
        <v>10458</v>
      </c>
      <c r="AN138">
        <v>2.89</v>
      </c>
      <c r="AO138" t="s">
        <v>10458</v>
      </c>
      <c r="AP138">
        <v>0.130821691154688</v>
      </c>
      <c r="AQ138">
        <f>(Table2[[#This Row],[Sharpe Ratio]]-AVERAGE(Table2[Sharpe Ratio]))/_xlfn.STDEV.P(Table2[Sharpe Ratio])</f>
        <v>0.84763800267044331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2.2691539431241727</v>
      </c>
      <c r="AS138">
        <f>_xlfn.RANK.AVG(Table2[[#This Row],[1Y Return vs Nifty Z-Score]],Table2[1Y Return vs Nifty Z-Score])</f>
        <v>174</v>
      </c>
      <c r="AT138">
        <f>_xlfn.RANK.AVG(Table2[[#This Row],[6M Return vs Nifty Z-Score]],Table2[6M Return vs Nifty Z-Score])</f>
        <v>265</v>
      </c>
      <c r="AU138">
        <f>_xlfn.RANK.AVG(Table2[[#This Row],[Sharpe Ratio Z-Score]],Table2[Sharpe Ratio Z-Score])</f>
        <v>140</v>
      </c>
      <c r="AV138">
        <f>(Table2[[#This Row],[Rank 1Y]]+Table2[[#This Row],[Rank 6M]]+Table2[[#This Row],[Rank Sharpe]])/3</f>
        <v>193</v>
      </c>
    </row>
    <row r="139" spans="1:48" x14ac:dyDescent="0.3">
      <c r="A139" t="s">
        <v>791</v>
      </c>
      <c r="B139" t="s">
        <v>792</v>
      </c>
      <c r="C139" t="s">
        <v>10404</v>
      </c>
      <c r="D139" t="s">
        <v>220</v>
      </c>
      <c r="E139">
        <v>21459.94890996</v>
      </c>
      <c r="F139">
        <v>1321.05</v>
      </c>
      <c r="G139">
        <v>75.662019010918399</v>
      </c>
      <c r="H139">
        <f>(Table2[[#This Row],[1Y Return vs Nifty]]-AVERAGE(Table2[1Y Return vs Nifty]))/_xlfn.STDEV.P(Table2[1Y Return vs Nifty])</f>
        <v>0.89433864553601661</v>
      </c>
      <c r="I139">
        <v>-2.6593573442281699</v>
      </c>
      <c r="J139">
        <f>(Table2[[#This Row],[1M Return vs Nifty]]-AVERAGE(Table2[1M Return vs Nifty]))/_xlfn.STDEV.P(Table2[1M Return vs Nifty])</f>
        <v>3.9916438353582245E-2</v>
      </c>
      <c r="K139">
        <v>5.0963185237726201</v>
      </c>
      <c r="L139">
        <f>(Table2[[#This Row],[6M Return vs Nifty]]-AVERAGE(Table2[6M Return vs Nifty]))/_xlfn.STDEV.P(Table2[6M Return vs Nifty])</f>
        <v>-0.17366667767543745</v>
      </c>
      <c r="M139">
        <v>-6.9846442343704398</v>
      </c>
      <c r="N139">
        <f>(Table2[[#This Row],[1W Return vs Nifty]]-AVERAGE(Table2[1W Return vs Nifty]))/_xlfn.STDEV.P(Table2[1W Return vs Nifty])</f>
        <v>-0.78722935078993606</v>
      </c>
      <c r="O139">
        <v>1345.85</v>
      </c>
      <c r="P139">
        <v>1318.7787067326999</v>
      </c>
      <c r="Q139">
        <v>1120.09031220981</v>
      </c>
      <c r="R139">
        <v>38.143290197412497</v>
      </c>
      <c r="S139" s="2">
        <f>(Table2[[#This Row],[Close Price]]-Table2[[#This Row],[20D EMA]])/Table2[[#This Row],[20D EMA]]</f>
        <v>-1.8427016383698001E-2</v>
      </c>
      <c r="T139" s="2">
        <f>(Table2[[#This Row],[Close Price]]-Table2[[#This Row],[50D EMA]])/Table2[[#This Row],[50D EMA]]</f>
        <v>1.7222702002273195E-3</v>
      </c>
      <c r="U139" s="2">
        <f>(Table2[[#This Row],[Close Price]]-Table2[[#This Row],[200D EMA]])/Table2[[#This Row],[200D EMA]]</f>
        <v>0.17941382547423296</v>
      </c>
      <c r="V139">
        <v>0.44938169980773501</v>
      </c>
      <c r="W139">
        <v>1315</v>
      </c>
      <c r="X139">
        <v>1348.4</v>
      </c>
      <c r="Y139">
        <v>1287.25</v>
      </c>
      <c r="Z139">
        <v>1355.55</v>
      </c>
      <c r="AA139">
        <v>1287.25</v>
      </c>
      <c r="AB139">
        <v>1449</v>
      </c>
      <c r="AC139" s="2">
        <f>(Table2[[#This Row],[Close Price]]/Table2[[#This Row],[Day Low]])-1</f>
        <v>4.600760456273667E-3</v>
      </c>
      <c r="AD139" s="2">
        <f>(Table2[[#This Row],[Day High]]/Table2[[#This Row],[Close Price]])-1</f>
        <v>2.0703228492487069E-2</v>
      </c>
      <c r="AE139" s="2">
        <f>(Table2[[#This Row],[Close Price]]/Table2[[#This Row],[Current Week Low]])-1</f>
        <v>2.6257525733152098E-2</v>
      </c>
      <c r="AF139" s="2">
        <f>(Table2[[#This Row],[Current Week High]]/Table2[[#This Row],[Close Price]])-1</f>
        <v>2.6115589871692935E-2</v>
      </c>
      <c r="AG139" s="2">
        <f>(Table2[[#This Row],[Close Price]]/Table2[[#This Row],[Current Month Low]])-1</f>
        <v>2.6257525733152098E-2</v>
      </c>
      <c r="AH139" s="2">
        <f>(Table2[[#This Row],[Current Month High]]/Table2[[#This Row],[Close Price]])-1</f>
        <v>9.685477461110481E-2</v>
      </c>
      <c r="AI139">
        <v>9.6854774611104801</v>
      </c>
      <c r="AJ139">
        <v>119.717255717255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-0.03</v>
      </c>
      <c r="AM139" t="s">
        <v>10459</v>
      </c>
      <c r="AN139">
        <v>-4.6900000000000004</v>
      </c>
      <c r="AO139" t="s">
        <v>10459</v>
      </c>
      <c r="AP139">
        <v>0.153653960981607</v>
      </c>
      <c r="AQ139">
        <f>(Table2[[#This Row],[Sharpe Ratio]]-AVERAGE(Table2[Sharpe Ratio]))/_xlfn.STDEV.P(Table2[Sharpe Ratio])</f>
        <v>1.1124518889399029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1.0858109443641282</v>
      </c>
      <c r="AS139">
        <f>_xlfn.RANK.AVG(Table2[[#This Row],[1Y Return vs Nifty Z-Score]],Table2[1Y Return vs Nifty Z-Score])</f>
        <v>110</v>
      </c>
      <c r="AT139">
        <f>_xlfn.RANK.AVG(Table2[[#This Row],[6M Return vs Nifty Z-Score]],Table2[6M Return vs Nifty Z-Score])</f>
        <v>373</v>
      </c>
      <c r="AU139">
        <f>_xlfn.RANK.AVG(Table2[[#This Row],[Sharpe Ratio Z-Score]],Table2[Sharpe Ratio Z-Score])</f>
        <v>98</v>
      </c>
      <c r="AV139">
        <f>(Table2[[#This Row],[Rank 1Y]]+Table2[[#This Row],[Rank 6M]]+Table2[[#This Row],[Rank Sharpe]])/3</f>
        <v>193.66666666666666</v>
      </c>
    </row>
    <row r="140" spans="1:48" x14ac:dyDescent="0.3">
      <c r="A140" t="s">
        <v>1218</v>
      </c>
      <c r="B140" t="s">
        <v>1219</v>
      </c>
      <c r="C140" t="s">
        <v>10404</v>
      </c>
      <c r="D140" t="s">
        <v>46</v>
      </c>
      <c r="E140">
        <v>10058.50927174</v>
      </c>
      <c r="F140">
        <v>1543.4</v>
      </c>
      <c r="G140">
        <v>31.6924704286</v>
      </c>
      <c r="H140">
        <f>(Table2[[#This Row],[1Y Return vs Nifty]]-AVERAGE(Table2[1Y Return vs Nifty]))/_xlfn.STDEV.P(Table2[1Y Return vs Nifty])</f>
        <v>0.16458752719728367</v>
      </c>
      <c r="I140">
        <v>-7.0105225636989799</v>
      </c>
      <c r="J140">
        <f>(Table2[[#This Row],[1M Return vs Nifty]]-AVERAGE(Table2[1M Return vs Nifty]))/_xlfn.STDEV.P(Table2[1M Return vs Nifty])</f>
        <v>-0.37274395499470109</v>
      </c>
      <c r="K140">
        <v>49.806911850358603</v>
      </c>
      <c r="L140">
        <f>(Table2[[#This Row],[6M Return vs Nifty]]-AVERAGE(Table2[6M Return vs Nifty]))/_xlfn.STDEV.P(Table2[6M Return vs Nifty])</f>
        <v>1.1605802571943113</v>
      </c>
      <c r="M140">
        <v>-4.1556205175195702</v>
      </c>
      <c r="N140">
        <f>(Table2[[#This Row],[1W Return vs Nifty]]-AVERAGE(Table2[1W Return vs Nifty]))/_xlfn.STDEV.P(Table2[1W Return vs Nifty])</f>
        <v>-0.22185434820652547</v>
      </c>
      <c r="O140">
        <v>1549.05</v>
      </c>
      <c r="P140">
        <v>1560.3085674686799</v>
      </c>
      <c r="Q140">
        <v>1340.12218461724</v>
      </c>
      <c r="R140">
        <v>48.884582608250099</v>
      </c>
      <c r="S140" s="2">
        <f>(Table2[[#This Row],[Close Price]]-Table2[[#This Row],[20D EMA]])/Table2[[#This Row],[20D EMA]]</f>
        <v>-3.6473967915818493E-3</v>
      </c>
      <c r="T140" s="2">
        <f>(Table2[[#This Row],[Close Price]]-Table2[[#This Row],[50D EMA]])/Table2[[#This Row],[50D EMA]]</f>
        <v>-1.0836681808464949E-2</v>
      </c>
      <c r="U140" s="2">
        <f>(Table2[[#This Row],[Close Price]]-Table2[[#This Row],[200D EMA]])/Table2[[#This Row],[200D EMA]]</f>
        <v>0.15168603110679749</v>
      </c>
      <c r="V140">
        <v>1.03027345864215</v>
      </c>
      <c r="W140">
        <v>1540</v>
      </c>
      <c r="X140">
        <v>1565</v>
      </c>
      <c r="Y140">
        <v>1521.2</v>
      </c>
      <c r="Z140">
        <v>1583.75</v>
      </c>
      <c r="AA140">
        <v>1440</v>
      </c>
      <c r="AB140">
        <v>1643.75</v>
      </c>
      <c r="AC140" s="2">
        <f>(Table2[[#This Row],[Close Price]]/Table2[[#This Row],[Day Low]])-1</f>
        <v>2.2077922077923251E-3</v>
      </c>
      <c r="AD140" s="2">
        <f>(Table2[[#This Row],[Day High]]/Table2[[#This Row],[Close Price]])-1</f>
        <v>1.3995075806660484E-2</v>
      </c>
      <c r="AE140" s="2">
        <f>(Table2[[#This Row],[Close Price]]/Table2[[#This Row],[Current Week Low]])-1</f>
        <v>1.4593741782803038E-2</v>
      </c>
      <c r="AF140" s="2">
        <f>(Table2[[#This Row],[Current Week High]]/Table2[[#This Row],[Close Price]])-1</f>
        <v>2.6143579111053361E-2</v>
      </c>
      <c r="AG140" s="2">
        <f>(Table2[[#This Row],[Close Price]]/Table2[[#This Row],[Current Month Low]])-1</f>
        <v>7.1805555555555678E-2</v>
      </c>
      <c r="AH140" s="2">
        <f>(Table2[[#This Row],[Current Month High]]/Table2[[#This Row],[Close Price]])-1</f>
        <v>6.5018789685110656E-2</v>
      </c>
      <c r="AI140">
        <v>21.802513930283698</v>
      </c>
      <c r="AJ140">
        <v>91.702894050428498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-0.13</v>
      </c>
      <c r="AM140" t="s">
        <v>10459</v>
      </c>
      <c r="AN140">
        <v>-0.97</v>
      </c>
      <c r="AO140" t="s">
        <v>10459</v>
      </c>
      <c r="AP140">
        <v>9.0474485219945999E-2</v>
      </c>
      <c r="AQ140">
        <f>(Table2[[#This Row],[Sharpe Ratio]]-AVERAGE(Table2[Sharpe Ratio]))/_xlfn.STDEV.P(Table2[Sharpe Ratio])</f>
        <v>0.37968188246480672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256</v>
      </c>
      <c r="AT140">
        <f>_xlfn.RANK.AVG(Table2[[#This Row],[6M Return vs Nifty Z-Score]],Table2[6M Return vs Nifty Z-Score])</f>
        <v>88</v>
      </c>
      <c r="AU140">
        <f>_xlfn.RANK.AVG(Table2[[#This Row],[Sharpe Ratio Z-Score]],Table2[Sharpe Ratio Z-Score])</f>
        <v>243</v>
      </c>
      <c r="AV140">
        <f>(Table2[[#This Row],[Rank 1Y]]+Table2[[#This Row],[Rank 6M]]+Table2[[#This Row],[Rank Sharpe]])/3</f>
        <v>195.66666666666666</v>
      </c>
    </row>
    <row r="141" spans="1:48" x14ac:dyDescent="0.3">
      <c r="A141" t="s">
        <v>1202</v>
      </c>
      <c r="B141" t="s">
        <v>1203</v>
      </c>
      <c r="C141" t="s">
        <v>10404</v>
      </c>
      <c r="D141" t="s">
        <v>930</v>
      </c>
      <c r="E141">
        <v>10295.601990200001</v>
      </c>
      <c r="F141">
        <v>1400.2</v>
      </c>
      <c r="G141">
        <v>63.176439779675803</v>
      </c>
      <c r="H141">
        <f>(Table2[[#This Row],[1Y Return vs Nifty]]-AVERAGE(Table2[1Y Return vs Nifty]))/_xlfn.STDEV.P(Table2[1Y Return vs Nifty])</f>
        <v>0.6871187467451948</v>
      </c>
      <c r="I141">
        <v>-7.1850468361526598</v>
      </c>
      <c r="J141">
        <f>(Table2[[#This Row],[1M Return vs Nifty]]-AVERAGE(Table2[1M Return vs Nifty]))/_xlfn.STDEV.P(Table2[1M Return vs Nifty])</f>
        <v>-0.38929567189970005</v>
      </c>
      <c r="K141">
        <v>40.5104114187139</v>
      </c>
      <c r="L141">
        <f>(Table2[[#This Row],[6M Return vs Nifty]]-AVERAGE(Table2[6M Return vs Nifty]))/_xlfn.STDEV.P(Table2[6M Return vs Nifty])</f>
        <v>0.88315546179215265</v>
      </c>
      <c r="M141">
        <v>-3.6974950227081802</v>
      </c>
      <c r="N141">
        <f>(Table2[[#This Row],[1W Return vs Nifty]]-AVERAGE(Table2[1W Return vs Nifty]))/_xlfn.STDEV.P(Table2[1W Return vs Nifty])</f>
        <v>-0.1302988404637922</v>
      </c>
      <c r="O141">
        <v>1387.53</v>
      </c>
      <c r="P141">
        <v>1373.8300978674899</v>
      </c>
      <c r="Q141">
        <v>1157.48558162625</v>
      </c>
      <c r="R141">
        <v>54.732488928546601</v>
      </c>
      <c r="S141" s="2">
        <f>(Table2[[#This Row],[Close Price]]-Table2[[#This Row],[20D EMA]])/Table2[[#This Row],[20D EMA]]</f>
        <v>9.1313340972808323E-3</v>
      </c>
      <c r="T141" s="2">
        <f>(Table2[[#This Row],[Close Price]]-Table2[[#This Row],[50D EMA]])/Table2[[#This Row],[50D EMA]]</f>
        <v>1.919444200082852E-2</v>
      </c>
      <c r="U141" s="2">
        <f>(Table2[[#This Row],[Close Price]]-Table2[[#This Row],[200D EMA]])/Table2[[#This Row],[200D EMA]]</f>
        <v>0.20969109440891687</v>
      </c>
      <c r="V141">
        <v>0.44857672994085901</v>
      </c>
      <c r="W141">
        <v>1376.2</v>
      </c>
      <c r="X141">
        <v>1418</v>
      </c>
      <c r="Y141">
        <v>1367.3</v>
      </c>
      <c r="Z141">
        <v>1432.7</v>
      </c>
      <c r="AA141">
        <v>1313.15</v>
      </c>
      <c r="AB141">
        <v>1432.7</v>
      </c>
      <c r="AC141" s="2">
        <f>(Table2[[#This Row],[Close Price]]/Table2[[#This Row],[Day Low]])-1</f>
        <v>1.7439325679406981E-2</v>
      </c>
      <c r="AD141" s="2">
        <f>(Table2[[#This Row],[Day High]]/Table2[[#This Row],[Close Price]])-1</f>
        <v>1.2712469647193192E-2</v>
      </c>
      <c r="AE141" s="2">
        <f>(Table2[[#This Row],[Close Price]]/Table2[[#This Row],[Current Week Low]])-1</f>
        <v>2.406202003949387E-2</v>
      </c>
      <c r="AF141" s="2">
        <f>(Table2[[#This Row],[Current Week High]]/Table2[[#This Row],[Close Price]])-1</f>
        <v>2.3210969861448438E-2</v>
      </c>
      <c r="AG141" s="2">
        <f>(Table2[[#This Row],[Close Price]]/Table2[[#This Row],[Current Month Low]])-1</f>
        <v>6.6290979705288855E-2</v>
      </c>
      <c r="AH141" s="2">
        <f>(Table2[[#This Row],[Current Month High]]/Table2[[#This Row],[Close Price]])-1</f>
        <v>2.3210969861448438E-2</v>
      </c>
      <c r="AI141">
        <v>13.644479360091401</v>
      </c>
      <c r="AJ141">
        <v>113.44512195121899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-0.04</v>
      </c>
      <c r="AM141" t="s">
        <v>10459</v>
      </c>
      <c r="AN141">
        <v>3.57</v>
      </c>
      <c r="AO141" t="s">
        <v>10458</v>
      </c>
      <c r="AP141">
        <v>6.2310715886546998E-2</v>
      </c>
      <c r="AQ141">
        <f>(Table2[[#This Row],[Sharpe Ratio]]-AVERAGE(Table2[Sharpe Ratio]))/_xlfn.STDEV.P(Table2[Sharpe Ratio])</f>
        <v>5.3032045820841832E-2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1.1037117419946971</v>
      </c>
      <c r="AS141">
        <f>_xlfn.RANK.AVG(Table2[[#This Row],[1Y Return vs Nifty Z-Score]],Table2[1Y Return vs Nifty Z-Score])</f>
        <v>140</v>
      </c>
      <c r="AT141">
        <f>_xlfn.RANK.AVG(Table2[[#This Row],[6M Return vs Nifty Z-Score]],Table2[6M Return vs Nifty Z-Score])</f>
        <v>111</v>
      </c>
      <c r="AU141">
        <f>_xlfn.RANK.AVG(Table2[[#This Row],[Sharpe Ratio Z-Score]],Table2[Sharpe Ratio Z-Score])</f>
        <v>338</v>
      </c>
      <c r="AV141">
        <f>(Table2[[#This Row],[Rank 1Y]]+Table2[[#This Row],[Rank 6M]]+Table2[[#This Row],[Rank Sharpe]])/3</f>
        <v>196.33333333333334</v>
      </c>
    </row>
    <row r="142" spans="1:48" x14ac:dyDescent="0.3">
      <c r="A142" t="s">
        <v>754</v>
      </c>
      <c r="B142" t="s">
        <v>755</v>
      </c>
      <c r="C142" t="s">
        <v>10411</v>
      </c>
      <c r="D142" t="s">
        <v>756</v>
      </c>
      <c r="E142">
        <v>22736.41705742</v>
      </c>
      <c r="F142">
        <v>329.45</v>
      </c>
      <c r="G142">
        <v>68.244829444810193</v>
      </c>
      <c r="H142">
        <f>(Table2[[#This Row],[1Y Return vs Nifty]]-AVERAGE(Table2[1Y Return vs Nifty]))/_xlfn.STDEV.P(Table2[1Y Return vs Nifty])</f>
        <v>0.77123748677237014</v>
      </c>
      <c r="I142">
        <v>1.0216900301309599</v>
      </c>
      <c r="J142">
        <f>(Table2[[#This Row],[1M Return vs Nifty]]-AVERAGE(Table2[1M Return vs Nifty]))/_xlfn.STDEV.P(Table2[1M Return vs Nifty])</f>
        <v>0.38902348918201479</v>
      </c>
      <c r="K142">
        <v>49.853637904000003</v>
      </c>
      <c r="L142">
        <f>(Table2[[#This Row],[6M Return vs Nifty]]-AVERAGE(Table2[6M Return vs Nifty]))/_xlfn.STDEV.P(Table2[6M Return vs Nifty])</f>
        <v>1.1619746491987792</v>
      </c>
      <c r="M142">
        <v>8.4349457592581203</v>
      </c>
      <c r="N142">
        <f>(Table2[[#This Row],[1W Return vs Nifty]]-AVERAGE(Table2[1W Return vs Nifty]))/_xlfn.STDEV.P(Table2[1W Return vs Nifty])</f>
        <v>2.294346346350971</v>
      </c>
      <c r="O142">
        <v>316.45999999999998</v>
      </c>
      <c r="P142">
        <v>296.24999921139499</v>
      </c>
      <c r="Q142">
        <v>234.449061541486</v>
      </c>
      <c r="R142">
        <v>59.243052212016302</v>
      </c>
      <c r="S142" s="2">
        <f>(Table2[[#This Row],[Close Price]]-Table2[[#This Row],[20D EMA]])/Table2[[#This Row],[20D EMA]]</f>
        <v>4.1047841749352242E-2</v>
      </c>
      <c r="T142" s="2">
        <f>(Table2[[#This Row],[Close Price]]-Table2[[#This Row],[50D EMA]])/Table2[[#This Row],[50D EMA]]</f>
        <v>0.1120675135088</v>
      </c>
      <c r="U142" s="2">
        <f>(Table2[[#This Row],[Close Price]]-Table2[[#This Row],[200D EMA]])/Table2[[#This Row],[200D EMA]]</f>
        <v>0.40520929294359093</v>
      </c>
      <c r="V142">
        <v>0.89496712971691805</v>
      </c>
      <c r="W142">
        <v>327</v>
      </c>
      <c r="X142">
        <v>343.5</v>
      </c>
      <c r="Y142">
        <v>310</v>
      </c>
      <c r="Z142">
        <v>345</v>
      </c>
      <c r="AA142">
        <v>294.5</v>
      </c>
      <c r="AB142">
        <v>345</v>
      </c>
      <c r="AC142" s="2">
        <f>(Table2[[#This Row],[Close Price]]/Table2[[#This Row],[Day Low]])-1</f>
        <v>7.4923547400611579E-3</v>
      </c>
      <c r="AD142" s="2">
        <f>(Table2[[#This Row],[Day High]]/Table2[[#This Row],[Close Price]])-1</f>
        <v>4.2646835635149483E-2</v>
      </c>
      <c r="AE142" s="2">
        <f>(Table2[[#This Row],[Close Price]]/Table2[[#This Row],[Current Week Low]])-1</f>
        <v>6.274193548387097E-2</v>
      </c>
      <c r="AF142" s="2">
        <f>(Table2[[#This Row],[Current Week High]]/Table2[[#This Row],[Close Price]])-1</f>
        <v>4.7199878585521438E-2</v>
      </c>
      <c r="AG142" s="2">
        <f>(Table2[[#This Row],[Close Price]]/Table2[[#This Row],[Current Month Low]])-1</f>
        <v>0.11867572156196937</v>
      </c>
      <c r="AH142" s="2">
        <f>(Table2[[#This Row],[Current Month High]]/Table2[[#This Row],[Close Price]])-1</f>
        <v>4.7199878585521438E-2</v>
      </c>
      <c r="AI142">
        <v>4.7199878585521402</v>
      </c>
      <c r="AJ142">
        <v>122.15104517869101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0.18</v>
      </c>
      <c r="AM142" t="s">
        <v>10458</v>
      </c>
      <c r="AN142">
        <v>0.21</v>
      </c>
      <c r="AO142" t="s">
        <v>10458</v>
      </c>
      <c r="AP142">
        <v>4.5256333814503003E-2</v>
      </c>
      <c r="AQ142">
        <f>(Table2[[#This Row],[Sharpe Ratio]]-AVERAGE(Table2[Sharpe Ratio]))/_xlfn.STDEV.P(Table2[Sharpe Ratio])</f>
        <v>-0.14476857709828539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4.4718133944058494</v>
      </c>
      <c r="AS142">
        <f>_xlfn.RANK.AVG(Table2[[#This Row],[1Y Return vs Nifty Z-Score]],Table2[1Y Return vs Nifty Z-Score])</f>
        <v>128</v>
      </c>
      <c r="AT142">
        <f>_xlfn.RANK.AVG(Table2[[#This Row],[6M Return vs Nifty Z-Score]],Table2[6M Return vs Nifty Z-Score])</f>
        <v>86</v>
      </c>
      <c r="AU142">
        <f>_xlfn.RANK.AVG(Table2[[#This Row],[Sharpe Ratio Z-Score]],Table2[Sharpe Ratio Z-Score])</f>
        <v>378</v>
      </c>
      <c r="AV142">
        <f>(Table2[[#This Row],[Rank 1Y]]+Table2[[#This Row],[Rank 6M]]+Table2[[#This Row],[Rank Sharpe]])/3</f>
        <v>197.33333333333334</v>
      </c>
    </row>
    <row r="143" spans="1:48" x14ac:dyDescent="0.3">
      <c r="A143" t="s">
        <v>168</v>
      </c>
      <c r="B143" t="s">
        <v>169</v>
      </c>
      <c r="C143" t="s">
        <v>10401</v>
      </c>
      <c r="D143" t="s">
        <v>143</v>
      </c>
      <c r="E143">
        <v>158553.38905920001</v>
      </c>
      <c r="F143">
        <v>480.45</v>
      </c>
      <c r="G143">
        <v>71.654855838160898</v>
      </c>
      <c r="H143">
        <f>(Table2[[#This Row],[1Y Return vs Nifty]]-AVERAGE(Table2[1Y Return vs Nifty]))/_xlfn.STDEV.P(Table2[1Y Return vs Nifty])</f>
        <v>0.82783280453992547</v>
      </c>
      <c r="I143">
        <v>-11.7053496436155</v>
      </c>
      <c r="J143">
        <f>(Table2[[#This Row],[1M Return vs Nifty]]-AVERAGE(Table2[1M Return vs Nifty]))/_xlfn.STDEV.P(Table2[1M Return vs Nifty])</f>
        <v>-0.81799691409427477</v>
      </c>
      <c r="K143">
        <v>2.5098985732514998</v>
      </c>
      <c r="L143">
        <f>(Table2[[#This Row],[6M Return vs Nifty]]-AVERAGE(Table2[6M Return vs Nifty]))/_xlfn.STDEV.P(Table2[6M Return vs Nifty])</f>
        <v>-0.25085024055195093</v>
      </c>
      <c r="M143">
        <v>-6.3230761752625302</v>
      </c>
      <c r="N143">
        <f>(Table2[[#This Row],[1W Return vs Nifty]]-AVERAGE(Table2[1W Return vs Nifty]))/_xlfn.STDEV.P(Table2[1W Return vs Nifty])</f>
        <v>-0.65501623398242026</v>
      </c>
      <c r="O143">
        <v>501.18</v>
      </c>
      <c r="P143">
        <v>508.509117920432</v>
      </c>
      <c r="Q143">
        <v>445.38349818377799</v>
      </c>
      <c r="R143">
        <v>32.487744247120197</v>
      </c>
      <c r="S143" s="2">
        <f>(Table2[[#This Row],[Close Price]]-Table2[[#This Row],[20D EMA]])/Table2[[#This Row],[20D EMA]]</f>
        <v>-4.1362384771938258E-2</v>
      </c>
      <c r="T143" s="2">
        <f>(Table2[[#This Row],[Close Price]]-Table2[[#This Row],[50D EMA]])/Table2[[#This Row],[50D EMA]]</f>
        <v>-5.5179183482846637E-2</v>
      </c>
      <c r="U143" s="2">
        <f>(Table2[[#This Row],[Close Price]]-Table2[[#This Row],[200D EMA]])/Table2[[#This Row],[200D EMA]]</f>
        <v>7.8733275838056657E-2</v>
      </c>
      <c r="V143">
        <v>0.87994822872726997</v>
      </c>
      <c r="W143">
        <v>475.15</v>
      </c>
      <c r="X143">
        <v>485</v>
      </c>
      <c r="Y143">
        <v>475.15</v>
      </c>
      <c r="Z143">
        <v>494.5</v>
      </c>
      <c r="AA143">
        <v>462.7</v>
      </c>
      <c r="AB143">
        <v>566.4</v>
      </c>
      <c r="AC143" s="2">
        <f>(Table2[[#This Row],[Close Price]]/Table2[[#This Row],[Day Low]])-1</f>
        <v>1.115437230348304E-2</v>
      </c>
      <c r="AD143" s="2">
        <f>(Table2[[#This Row],[Day High]]/Table2[[#This Row],[Close Price]])-1</f>
        <v>9.4702882714121639E-3</v>
      </c>
      <c r="AE143" s="2">
        <f>(Table2[[#This Row],[Close Price]]/Table2[[#This Row],[Current Week Low]])-1</f>
        <v>1.115437230348304E-2</v>
      </c>
      <c r="AF143" s="2">
        <f>(Table2[[#This Row],[Current Week High]]/Table2[[#This Row],[Close Price]])-1</f>
        <v>2.9243417629305934E-2</v>
      </c>
      <c r="AG143" s="2">
        <f>(Table2[[#This Row],[Close Price]]/Table2[[#This Row],[Current Month Low]])-1</f>
        <v>3.8361789496433873E-2</v>
      </c>
      <c r="AH143" s="2">
        <f>(Table2[[#This Row],[Current Month High]]/Table2[[#This Row],[Close Price]])-1</f>
        <v>0.1788947861379957</v>
      </c>
      <c r="AI143">
        <v>20.720158185034801</v>
      </c>
      <c r="AJ143">
        <v>113.05986696230499</v>
      </c>
      <c r="AK143" t="str">
        <f>IF(AND(Table2[[#This Row],[20D EMA]]&gt;Table2[[#This Row],[50D EMA]],Table2[[#This Row],[50D EMA]]&gt;Table2[[#This Row],[200D EMA]]),"Uptrend","Downtrend/NoTrend")</f>
        <v>Downtrend/NoTrend</v>
      </c>
      <c r="AL143">
        <v>-0.18</v>
      </c>
      <c r="AM143" t="s">
        <v>10459</v>
      </c>
      <c r="AN143">
        <v>-5.93</v>
      </c>
      <c r="AO143" t="s">
        <v>10459</v>
      </c>
      <c r="AP143">
        <v>0.17246538081142401</v>
      </c>
      <c r="AQ143">
        <f>(Table2[[#This Row],[Sharpe Ratio]]-AVERAGE(Table2[Sharpe Ratio]))/_xlfn.STDEV.P(Table2[Sharpe Ratio])</f>
        <v>1.3306310375371684</v>
      </c>
      <c r="AR1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3">
        <f>_xlfn.RANK.AVG(Table2[[#This Row],[1Y Return vs Nifty Z-Score]],Table2[1Y Return vs Nifty Z-Score])</f>
        <v>119</v>
      </c>
      <c r="AT143">
        <f>_xlfn.RANK.AVG(Table2[[#This Row],[6M Return vs Nifty Z-Score]],Table2[6M Return vs Nifty Z-Score])</f>
        <v>407</v>
      </c>
      <c r="AU143">
        <f>_xlfn.RANK.AVG(Table2[[#This Row],[Sharpe Ratio Z-Score]],Table2[Sharpe Ratio Z-Score])</f>
        <v>72</v>
      </c>
      <c r="AV143">
        <f>(Table2[[#This Row],[Rank 1Y]]+Table2[[#This Row],[Rank 6M]]+Table2[[#This Row],[Rank Sharpe]])/3</f>
        <v>199.33333333333334</v>
      </c>
    </row>
    <row r="144" spans="1:48" x14ac:dyDescent="0.3">
      <c r="A144" t="s">
        <v>290</v>
      </c>
      <c r="B144" t="s">
        <v>291</v>
      </c>
      <c r="C144" t="s">
        <v>10400</v>
      </c>
      <c r="D144" t="s">
        <v>292</v>
      </c>
      <c r="E144">
        <v>97844.516302060001</v>
      </c>
      <c r="F144">
        <v>11279.65</v>
      </c>
      <c r="G144">
        <v>139.63781010088701</v>
      </c>
      <c r="H144">
        <f>(Table2[[#This Row],[1Y Return vs Nifty]]-AVERAGE(Table2[1Y Return vs Nifty]))/_xlfn.STDEV.P(Table2[1Y Return vs Nifty])</f>
        <v>1.9561281475843475</v>
      </c>
      <c r="I144">
        <v>-3.6656233792675801</v>
      </c>
      <c r="J144">
        <f>(Table2[[#This Row],[1M Return vs Nifty]]-AVERAGE(Table2[1M Return vs Nifty]))/_xlfn.STDEV.P(Table2[1M Return vs Nifty])</f>
        <v>-5.5516880513331021E-2</v>
      </c>
      <c r="K144">
        <v>9.5615418799144898</v>
      </c>
      <c r="L144">
        <f>(Table2[[#This Row],[6M Return vs Nifty]]-AVERAGE(Table2[6M Return vs Nifty]))/_xlfn.STDEV.P(Table2[6M Return vs Nifty])</f>
        <v>-4.0416140539342088E-2</v>
      </c>
      <c r="M144">
        <v>-6.0314444533518499</v>
      </c>
      <c r="N144">
        <f>(Table2[[#This Row],[1W Return vs Nifty]]-AVERAGE(Table2[1W Return vs Nifty]))/_xlfn.STDEV.P(Table2[1W Return vs Nifty])</f>
        <v>-0.59673418970454728</v>
      </c>
      <c r="O144">
        <v>11349.07</v>
      </c>
      <c r="P144">
        <v>10930.935945248701</v>
      </c>
      <c r="Q144">
        <v>8693.4980933859897</v>
      </c>
      <c r="R144">
        <v>46.3919433571144</v>
      </c>
      <c r="S144" s="2">
        <f>(Table2[[#This Row],[Close Price]]-Table2[[#This Row],[20D EMA]])/Table2[[#This Row],[20D EMA]]</f>
        <v>-6.116800759886059E-3</v>
      </c>
      <c r="T144" s="2">
        <f>(Table2[[#This Row],[Close Price]]-Table2[[#This Row],[50D EMA]])/Table2[[#This Row],[50D EMA]]</f>
        <v>3.1901573341747827E-2</v>
      </c>
      <c r="U144" s="2">
        <f>(Table2[[#This Row],[Close Price]]-Table2[[#This Row],[200D EMA]])/Table2[[#This Row],[200D EMA]]</f>
        <v>0.29748116107387812</v>
      </c>
      <c r="V144">
        <v>1.2440701667901899</v>
      </c>
      <c r="W144">
        <v>11220.8</v>
      </c>
      <c r="X144">
        <v>11353</v>
      </c>
      <c r="Y144">
        <v>11091.05</v>
      </c>
      <c r="Z144">
        <v>11673</v>
      </c>
      <c r="AA144">
        <v>10651.25</v>
      </c>
      <c r="AB144">
        <v>12619</v>
      </c>
      <c r="AC144" s="2">
        <f>(Table2[[#This Row],[Close Price]]/Table2[[#This Row],[Day Low]])-1</f>
        <v>5.2447240838442433E-3</v>
      </c>
      <c r="AD144" s="2">
        <f>(Table2[[#This Row],[Day High]]/Table2[[#This Row],[Close Price]])-1</f>
        <v>6.5028613476483255E-3</v>
      </c>
      <c r="AE144" s="2">
        <f>(Table2[[#This Row],[Close Price]]/Table2[[#This Row],[Current Week Low]])-1</f>
        <v>1.7004701989441928E-2</v>
      </c>
      <c r="AF144" s="2">
        <f>(Table2[[#This Row],[Current Week High]]/Table2[[#This Row],[Close Price]])-1</f>
        <v>3.4872535938615057E-2</v>
      </c>
      <c r="AG144" s="2">
        <f>(Table2[[#This Row],[Close Price]]/Table2[[#This Row],[Current Month Low]])-1</f>
        <v>5.899777021476349E-2</v>
      </c>
      <c r="AH144" s="2">
        <f>(Table2[[#This Row],[Current Month High]]/Table2[[#This Row],[Close Price]])-1</f>
        <v>0.11874038644816109</v>
      </c>
      <c r="AI144">
        <v>11.8740386448161</v>
      </c>
      <c r="AJ144">
        <v>191.554228701406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-0.03</v>
      </c>
      <c r="AM144" t="s">
        <v>10459</v>
      </c>
      <c r="AN144">
        <v>0.2</v>
      </c>
      <c r="AO144" t="s">
        <v>10458</v>
      </c>
      <c r="AP144">
        <v>9.2011098519775E-2</v>
      </c>
      <c r="AQ144">
        <f>(Table2[[#This Row],[Sharpe Ratio]]-AVERAGE(Table2[Sharpe Ratio]))/_xlfn.STDEV.P(Table2[Sharpe Ratio])</f>
        <v>0.39750387487754996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1.6609648117046771</v>
      </c>
      <c r="AS144">
        <f>_xlfn.RANK.AVG(Table2[[#This Row],[1Y Return vs Nifty Z-Score]],Table2[1Y Return vs Nifty Z-Score])</f>
        <v>39</v>
      </c>
      <c r="AT144">
        <f>_xlfn.RANK.AVG(Table2[[#This Row],[6M Return vs Nifty Z-Score]],Table2[6M Return vs Nifty Z-Score])</f>
        <v>326</v>
      </c>
      <c r="AU144">
        <f>_xlfn.RANK.AVG(Table2[[#This Row],[Sharpe Ratio Z-Score]],Table2[Sharpe Ratio Z-Score])</f>
        <v>236</v>
      </c>
      <c r="AV144">
        <f>(Table2[[#This Row],[Rank 1Y]]+Table2[[#This Row],[Rank 6M]]+Table2[[#This Row],[Rank Sharpe]])/3</f>
        <v>200.33333333333334</v>
      </c>
    </row>
    <row r="145" spans="1:48" x14ac:dyDescent="0.3">
      <c r="A145" t="s">
        <v>588</v>
      </c>
      <c r="B145" t="s">
        <v>589</v>
      </c>
      <c r="C145" t="s">
        <v>10401</v>
      </c>
      <c r="D145" t="s">
        <v>225</v>
      </c>
      <c r="E145">
        <v>34890.26314512</v>
      </c>
      <c r="F145">
        <v>6895.95</v>
      </c>
      <c r="G145">
        <v>96.022243014889895</v>
      </c>
      <c r="H145">
        <f>(Table2[[#This Row],[1Y Return vs Nifty]]-AVERAGE(Table2[1Y Return vs Nifty]))/_xlfn.STDEV.P(Table2[1Y Return vs Nifty])</f>
        <v>1.2322519677232762</v>
      </c>
      <c r="I145">
        <v>7.8183191959348202</v>
      </c>
      <c r="J145">
        <f>(Table2[[#This Row],[1M Return vs Nifty]]-AVERAGE(Table2[1M Return vs Nifty]))/_xlfn.STDEV.P(Table2[1M Return vs Nifty])</f>
        <v>1.0336093698680495</v>
      </c>
      <c r="K145">
        <v>2.6228670220415999</v>
      </c>
      <c r="L145">
        <f>(Table2[[#This Row],[6M Return vs Nifty]]-AVERAGE(Table2[6M Return vs Nifty]))/_xlfn.STDEV.P(Table2[6M Return vs Nifty])</f>
        <v>-0.24747905275683046</v>
      </c>
      <c r="M145">
        <v>-0.44203184242561799</v>
      </c>
      <c r="N145">
        <f>(Table2[[#This Row],[1W Return vs Nifty]]-AVERAGE(Table2[1W Return vs Nifty]))/_xlfn.STDEV.P(Table2[1W Return vs Nifty])</f>
        <v>0.52029927682992561</v>
      </c>
      <c r="O145">
        <v>6869.8</v>
      </c>
      <c r="P145">
        <v>6716.1630292998698</v>
      </c>
      <c r="Q145">
        <v>5986.4967221731304</v>
      </c>
      <c r="R145">
        <v>49.974519033177998</v>
      </c>
      <c r="S145" s="2">
        <f>(Table2[[#This Row],[Close Price]]-Table2[[#This Row],[20D EMA]])/Table2[[#This Row],[20D EMA]]</f>
        <v>3.8065154735217378E-3</v>
      </c>
      <c r="T145" s="2">
        <f>(Table2[[#This Row],[Close Price]]-Table2[[#This Row],[50D EMA]])/Table2[[#This Row],[50D EMA]]</f>
        <v>2.6769298171559132E-2</v>
      </c>
      <c r="U145" s="2">
        <f>(Table2[[#This Row],[Close Price]]-Table2[[#This Row],[200D EMA]])/Table2[[#This Row],[200D EMA]]</f>
        <v>0.15191744354563566</v>
      </c>
      <c r="V145">
        <v>0.55232181446305295</v>
      </c>
      <c r="W145">
        <v>6861</v>
      </c>
      <c r="X145">
        <v>6995</v>
      </c>
      <c r="Y145">
        <v>6745.35</v>
      </c>
      <c r="Z145">
        <v>7244</v>
      </c>
      <c r="AA145">
        <v>6570</v>
      </c>
      <c r="AB145">
        <v>7472.7</v>
      </c>
      <c r="AC145" s="2">
        <f>(Table2[[#This Row],[Close Price]]/Table2[[#This Row],[Day Low]])-1</f>
        <v>5.0940096195890572E-3</v>
      </c>
      <c r="AD145" s="2">
        <f>(Table2[[#This Row],[Day High]]/Table2[[#This Row],[Close Price]])-1</f>
        <v>1.4363503215655493E-2</v>
      </c>
      <c r="AE145" s="2">
        <f>(Table2[[#This Row],[Close Price]]/Table2[[#This Row],[Current Week Low]])-1</f>
        <v>2.2326491583090524E-2</v>
      </c>
      <c r="AF145" s="2">
        <f>(Table2[[#This Row],[Current Week High]]/Table2[[#This Row],[Close Price]])-1</f>
        <v>5.0471653651781079E-2</v>
      </c>
      <c r="AG145" s="2">
        <f>(Table2[[#This Row],[Close Price]]/Table2[[#This Row],[Current Month Low]])-1</f>
        <v>4.961187214611873E-2</v>
      </c>
      <c r="AH145" s="2">
        <f>(Table2[[#This Row],[Current Month High]]/Table2[[#This Row],[Close Price]])-1</f>
        <v>8.363604724512208E-2</v>
      </c>
      <c r="AI145">
        <v>41.486669711932301</v>
      </c>
      <c r="AJ145">
        <v>139.02772963604801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</v>
      </c>
      <c r="AM145" t="s">
        <v>10460</v>
      </c>
      <c r="AN145">
        <v>-2.52</v>
      </c>
      <c r="AO145" t="s">
        <v>10459</v>
      </c>
      <c r="AP145">
        <v>0.13811805207522601</v>
      </c>
      <c r="AQ145">
        <f>(Table2[[#This Row],[Sharpe Ratio]]-AVERAGE(Table2[Sharpe Ratio]))/_xlfn.STDEV.P(Table2[Sharpe Ratio])</f>
        <v>0.93226286500954658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3.4709444266739675</v>
      </c>
      <c r="AS145">
        <f>_xlfn.RANK.AVG(Table2[[#This Row],[1Y Return vs Nifty Z-Score]],Table2[1Y Return vs Nifty Z-Score])</f>
        <v>75</v>
      </c>
      <c r="AT145">
        <f>_xlfn.RANK.AVG(Table2[[#This Row],[6M Return vs Nifty Z-Score]],Table2[6M Return vs Nifty Z-Score])</f>
        <v>403</v>
      </c>
      <c r="AU145">
        <f>_xlfn.RANK.AVG(Table2[[#This Row],[Sharpe Ratio Z-Score]],Table2[Sharpe Ratio Z-Score])</f>
        <v>125</v>
      </c>
      <c r="AV145">
        <f>(Table2[[#This Row],[Rank 1Y]]+Table2[[#This Row],[Rank 6M]]+Table2[[#This Row],[Rank Sharpe]])/3</f>
        <v>201</v>
      </c>
    </row>
    <row r="146" spans="1:48" x14ac:dyDescent="0.3">
      <c r="A146" t="s">
        <v>81</v>
      </c>
      <c r="B146" t="s">
        <v>82</v>
      </c>
      <c r="C146" t="s">
        <v>10406</v>
      </c>
      <c r="D146" t="s">
        <v>83</v>
      </c>
      <c r="E146">
        <v>339890.56656535499</v>
      </c>
      <c r="F146">
        <v>365.45</v>
      </c>
      <c r="G146">
        <v>50.929740746160398</v>
      </c>
      <c r="H146">
        <f>(Table2[[#This Row],[1Y Return vs Nifty]]-AVERAGE(Table2[1Y Return vs Nifty]))/_xlfn.STDEV.P(Table2[1Y Return vs Nifty])</f>
        <v>0.48386348022968584</v>
      </c>
      <c r="I146">
        <v>3.4552845054330898</v>
      </c>
      <c r="J146">
        <f>(Table2[[#This Row],[1M Return vs Nifty]]-AVERAGE(Table2[1M Return vs Nifty]))/_xlfn.STDEV.P(Table2[1M Return vs Nifty])</f>
        <v>0.6198232871153424</v>
      </c>
      <c r="K146">
        <v>16.188379995542199</v>
      </c>
      <c r="L146">
        <f>(Table2[[#This Row],[6M Return vs Nifty]]-AVERAGE(Table2[6M Return vs Nifty]))/_xlfn.STDEV.P(Table2[6M Return vs Nifty])</f>
        <v>0.15734098558666543</v>
      </c>
      <c r="M146">
        <v>5.1586480823783702</v>
      </c>
      <c r="N146">
        <f>(Table2[[#This Row],[1W Return vs Nifty]]-AVERAGE(Table2[1W Return vs Nifty]))/_xlfn.STDEV.P(Table2[1W Return vs Nifty])</f>
        <v>1.6395844945868434</v>
      </c>
      <c r="O146">
        <v>342.75</v>
      </c>
      <c r="P146">
        <v>337.94525851313699</v>
      </c>
      <c r="Q146">
        <v>299.77138259742298</v>
      </c>
      <c r="R146">
        <v>87.833820440075499</v>
      </c>
      <c r="S146" s="2">
        <f>(Table2[[#This Row],[Close Price]]-Table2[[#This Row],[20D EMA]])/Table2[[#This Row],[20D EMA]]</f>
        <v>6.6229029905178663E-2</v>
      </c>
      <c r="T146" s="2">
        <f>(Table2[[#This Row],[Close Price]]-Table2[[#This Row],[50D EMA]])/Table2[[#This Row],[50D EMA]]</f>
        <v>8.1388156199841466E-2</v>
      </c>
      <c r="U146" s="2">
        <f>(Table2[[#This Row],[Close Price]]-Table2[[#This Row],[200D EMA]])/Table2[[#This Row],[200D EMA]]</f>
        <v>0.21909568829917261</v>
      </c>
      <c r="V146">
        <v>1.2082893598595801</v>
      </c>
      <c r="W146">
        <v>357.2</v>
      </c>
      <c r="X146">
        <v>366.1</v>
      </c>
      <c r="Y146">
        <v>340.25</v>
      </c>
      <c r="Z146">
        <v>366.25</v>
      </c>
      <c r="AA146">
        <v>323.55</v>
      </c>
      <c r="AB146">
        <v>366.25</v>
      </c>
      <c r="AC146" s="2">
        <f>(Table2[[#This Row],[Close Price]]/Table2[[#This Row],[Day Low]])-1</f>
        <v>2.3096304591265326E-2</v>
      </c>
      <c r="AD146" s="2">
        <f>(Table2[[#This Row],[Day High]]/Table2[[#This Row],[Close Price]])-1</f>
        <v>1.778629087426653E-3</v>
      </c>
      <c r="AE146" s="2">
        <f>(Table2[[#This Row],[Close Price]]/Table2[[#This Row],[Current Week Low]])-1</f>
        <v>7.4063188831741344E-2</v>
      </c>
      <c r="AF146" s="2">
        <f>(Table2[[#This Row],[Current Week High]]/Table2[[#This Row],[Close Price]])-1</f>
        <v>2.1890819537557782E-3</v>
      </c>
      <c r="AG146" s="2">
        <f>(Table2[[#This Row],[Close Price]]/Table2[[#This Row],[Current Month Low]])-1</f>
        <v>0.12950084994591249</v>
      </c>
      <c r="AH146" s="2">
        <f>(Table2[[#This Row],[Current Month High]]/Table2[[#This Row],[Close Price]])-1</f>
        <v>2.1890819537557782E-3</v>
      </c>
      <c r="AI146">
        <v>0.21890819537557701</v>
      </c>
      <c r="AJ146">
        <v>88.619354838709597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0.03</v>
      </c>
      <c r="AM146" t="s">
        <v>10458</v>
      </c>
      <c r="AN146">
        <v>9.3699999999999992</v>
      </c>
      <c r="AO146" t="s">
        <v>10458</v>
      </c>
      <c r="AP146">
        <v>0.11781722383736799</v>
      </c>
      <c r="AQ146">
        <f>(Table2[[#This Row],[Sharpe Ratio]]-AVERAGE(Table2[Sharpe Ratio]))/_xlfn.STDEV.P(Table2[Sharpe Ratio])</f>
        <v>0.69680921712834509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3.5974214646468821</v>
      </c>
      <c r="AS146">
        <f>_xlfn.RANK.AVG(Table2[[#This Row],[1Y Return vs Nifty Z-Score]],Table2[1Y Return vs Nifty Z-Score])</f>
        <v>176</v>
      </c>
      <c r="AT146">
        <f>_xlfn.RANK.AVG(Table2[[#This Row],[6M Return vs Nifty Z-Score]],Table2[6M Return vs Nifty Z-Score])</f>
        <v>253</v>
      </c>
      <c r="AU146">
        <f>_xlfn.RANK.AVG(Table2[[#This Row],[Sharpe Ratio Z-Score]],Table2[Sharpe Ratio Z-Score])</f>
        <v>177</v>
      </c>
      <c r="AV146">
        <f>(Table2[[#This Row],[Rank 1Y]]+Table2[[#This Row],[Rank 6M]]+Table2[[#This Row],[Rank Sharpe]])/3</f>
        <v>202</v>
      </c>
    </row>
    <row r="147" spans="1:48" x14ac:dyDescent="0.3">
      <c r="A147" t="s">
        <v>974</v>
      </c>
      <c r="B147" t="s">
        <v>975</v>
      </c>
      <c r="C147" t="s">
        <v>10407</v>
      </c>
      <c r="D147" t="s">
        <v>266</v>
      </c>
      <c r="E147">
        <v>15715.819524570001</v>
      </c>
      <c r="F147">
        <v>6587.9</v>
      </c>
      <c r="G147">
        <v>7.5692170846212603</v>
      </c>
      <c r="H147">
        <f>(Table2[[#This Row],[1Y Return vs Nifty]]-AVERAGE(Table2[1Y Return vs Nifty]))/_xlfn.STDEV.P(Table2[1Y Return vs Nifty])</f>
        <v>-0.23577981050188479</v>
      </c>
      <c r="I147">
        <v>0.97322440294206003</v>
      </c>
      <c r="J147">
        <f>(Table2[[#This Row],[1M Return vs Nifty]]-AVERAGE(Table2[1M Return vs Nifty]))/_xlfn.STDEV.P(Table2[1M Return vs Nifty])</f>
        <v>0.3844270549463884</v>
      </c>
      <c r="K147">
        <v>38.767174643514302</v>
      </c>
      <c r="L147">
        <f>(Table2[[#This Row],[6M Return vs Nifty]]-AVERAGE(Table2[6M Return vs Nifty]))/_xlfn.STDEV.P(Table2[6M Return vs Nifty])</f>
        <v>0.83113404693252813</v>
      </c>
      <c r="M147">
        <v>-0.115137936097834</v>
      </c>
      <c r="N147">
        <f>(Table2[[#This Row],[1W Return vs Nifty]]-AVERAGE(Table2[1W Return vs Nifty]))/_xlfn.STDEV.P(Table2[1W Return vs Nifty])</f>
        <v>0.58562840151478401</v>
      </c>
      <c r="O147">
        <v>6251.68</v>
      </c>
      <c r="P147">
        <v>5871.9227749742304</v>
      </c>
      <c r="Q147">
        <v>5066.00367637829</v>
      </c>
      <c r="R147">
        <v>68.064803106846099</v>
      </c>
      <c r="S147" s="2">
        <f>(Table2[[#This Row],[Close Price]]-Table2[[#This Row],[20D EMA]])/Table2[[#This Row],[20D EMA]]</f>
        <v>5.378074373608363E-2</v>
      </c>
      <c r="T147" s="2">
        <f>(Table2[[#This Row],[Close Price]]-Table2[[#This Row],[50D EMA]])/Table2[[#This Row],[50D EMA]]</f>
        <v>0.1219323299136732</v>
      </c>
      <c r="U147" s="2">
        <f>(Table2[[#This Row],[Close Price]]-Table2[[#This Row],[200D EMA]])/Table2[[#This Row],[200D EMA]]</f>
        <v>0.30041358452185735</v>
      </c>
      <c r="V147">
        <v>1.2959867729813901</v>
      </c>
      <c r="W147">
        <v>6550</v>
      </c>
      <c r="X147">
        <v>6830.45</v>
      </c>
      <c r="Y147">
        <v>6282.25</v>
      </c>
      <c r="Z147">
        <v>7121.25</v>
      </c>
      <c r="AA147">
        <v>5785</v>
      </c>
      <c r="AB147">
        <v>7121.25</v>
      </c>
      <c r="AC147" s="2">
        <f>(Table2[[#This Row],[Close Price]]/Table2[[#This Row],[Day Low]])-1</f>
        <v>5.7862595419846397E-3</v>
      </c>
      <c r="AD147" s="2">
        <f>(Table2[[#This Row],[Day High]]/Table2[[#This Row],[Close Price]])-1</f>
        <v>3.6817498747704125E-2</v>
      </c>
      <c r="AE147" s="2">
        <f>(Table2[[#This Row],[Close Price]]/Table2[[#This Row],[Current Week Low]])-1</f>
        <v>4.865295077400611E-2</v>
      </c>
      <c r="AF147" s="2">
        <f>(Table2[[#This Row],[Current Week High]]/Table2[[#This Row],[Close Price]])-1</f>
        <v>8.0959030950682465E-2</v>
      </c>
      <c r="AG147" s="2">
        <f>(Table2[[#This Row],[Close Price]]/Table2[[#This Row],[Current Month Low]])-1</f>
        <v>0.1387899740708729</v>
      </c>
      <c r="AH147" s="2">
        <f>(Table2[[#This Row],[Current Month High]]/Table2[[#This Row],[Close Price]])-1</f>
        <v>8.0959030950682465E-2</v>
      </c>
      <c r="AI147">
        <v>8.0959030950682394</v>
      </c>
      <c r="AJ147">
        <v>74.188601419864796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0.14000000000000001</v>
      </c>
      <c r="AM147" t="s">
        <v>10458</v>
      </c>
      <c r="AN147">
        <v>11.05</v>
      </c>
      <c r="AO147" t="s">
        <v>10458</v>
      </c>
      <c r="AP147">
        <v>0.141569302512557</v>
      </c>
      <c r="AQ147">
        <f>(Table2[[#This Row],[Sharpe Ratio]]-AVERAGE(Table2[Sharpe Ratio]))/_xlfn.STDEV.P(Table2[Sharpe Ratio])</f>
        <v>0.97229125674313011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2.5377009496349459</v>
      </c>
      <c r="AS147">
        <f>_xlfn.RANK.AVG(Table2[[#This Row],[1Y Return vs Nifty Z-Score]],Table2[1Y Return vs Nifty Z-Score])</f>
        <v>374</v>
      </c>
      <c r="AT147">
        <f>_xlfn.RANK.AVG(Table2[[#This Row],[6M Return vs Nifty Z-Score]],Table2[6M Return vs Nifty Z-Score])</f>
        <v>119</v>
      </c>
      <c r="AU147">
        <f>_xlfn.RANK.AVG(Table2[[#This Row],[Sharpe Ratio Z-Score]],Table2[Sharpe Ratio Z-Score])</f>
        <v>117</v>
      </c>
      <c r="AV147">
        <f>(Table2[[#This Row],[Rank 1Y]]+Table2[[#This Row],[Rank 6M]]+Table2[[#This Row],[Rank Sharpe]])/3</f>
        <v>203.33333333333334</v>
      </c>
    </row>
    <row r="148" spans="1:48" x14ac:dyDescent="0.3">
      <c r="A148" t="s">
        <v>586</v>
      </c>
      <c r="B148" t="s">
        <v>587</v>
      </c>
      <c r="C148" t="s">
        <v>10412</v>
      </c>
      <c r="D148" t="s">
        <v>217</v>
      </c>
      <c r="E148">
        <v>35098.385406399997</v>
      </c>
      <c r="F148">
        <v>5483.2</v>
      </c>
      <c r="G148">
        <v>125.51546821598799</v>
      </c>
      <c r="H148">
        <f>(Table2[[#This Row],[1Y Return vs Nifty]]-AVERAGE(Table2[1Y Return vs Nifty]))/_xlfn.STDEV.P(Table2[1Y Return vs Nifty])</f>
        <v>1.7217433263535176</v>
      </c>
      <c r="I148">
        <v>5.4811534425232198</v>
      </c>
      <c r="J148">
        <f>(Table2[[#This Row],[1M Return vs Nifty]]-AVERAGE(Table2[1M Return vs Nifty]))/_xlfn.STDEV.P(Table2[1M Return vs Nifty])</f>
        <v>0.81195478070026217</v>
      </c>
      <c r="K148">
        <v>75.328888986891698</v>
      </c>
      <c r="L148">
        <f>(Table2[[#This Row],[6M Return vs Nifty]]-AVERAGE(Table2[6M Return vs Nifty]))/_xlfn.STDEV.P(Table2[6M Return vs Nifty])</f>
        <v>1.9222033364833666</v>
      </c>
      <c r="M148">
        <v>-3.7106606177072501</v>
      </c>
      <c r="N148">
        <f>(Table2[[#This Row],[1W Return vs Nifty]]-AVERAGE(Table2[1W Return vs Nifty]))/_xlfn.STDEV.P(Table2[1W Return vs Nifty])</f>
        <v>-0.13292995955348896</v>
      </c>
      <c r="O148">
        <v>5234.33</v>
      </c>
      <c r="P148">
        <v>4818.3036791112099</v>
      </c>
      <c r="Q148">
        <v>3624.6617742274202</v>
      </c>
      <c r="R148">
        <v>61.640175861775298</v>
      </c>
      <c r="S148" s="2">
        <f>(Table2[[#This Row],[Close Price]]-Table2[[#This Row],[20D EMA]])/Table2[[#This Row],[20D EMA]]</f>
        <v>4.7545722184119052E-2</v>
      </c>
      <c r="T148" s="2">
        <f>(Table2[[#This Row],[Close Price]]-Table2[[#This Row],[50D EMA]])/Table2[[#This Row],[50D EMA]]</f>
        <v>0.13799385949277432</v>
      </c>
      <c r="U148" s="2">
        <f>(Table2[[#This Row],[Close Price]]-Table2[[#This Row],[200D EMA]])/Table2[[#This Row],[200D EMA]]</f>
        <v>0.51274804148277209</v>
      </c>
      <c r="V148">
        <v>2.1580803959617998</v>
      </c>
      <c r="W148">
        <v>5405</v>
      </c>
      <c r="X148">
        <v>5599</v>
      </c>
      <c r="Y148">
        <v>5405</v>
      </c>
      <c r="Z148">
        <v>5810</v>
      </c>
      <c r="AA148">
        <v>4566</v>
      </c>
      <c r="AB148">
        <v>5810</v>
      </c>
      <c r="AC148" s="2">
        <f>(Table2[[#This Row],[Close Price]]/Table2[[#This Row],[Day Low]])-1</f>
        <v>1.4468085106382977E-2</v>
      </c>
      <c r="AD148" s="2">
        <f>(Table2[[#This Row],[Day High]]/Table2[[#This Row],[Close Price]])-1</f>
        <v>2.1119054566676398E-2</v>
      </c>
      <c r="AE148" s="2">
        <f>(Table2[[#This Row],[Close Price]]/Table2[[#This Row],[Current Week Low]])-1</f>
        <v>1.4468085106382977E-2</v>
      </c>
      <c r="AF148" s="2">
        <f>(Table2[[#This Row],[Current Week High]]/Table2[[#This Row],[Close Price]])-1</f>
        <v>5.9600233440326944E-2</v>
      </c>
      <c r="AG148" s="2">
        <f>(Table2[[#This Row],[Close Price]]/Table2[[#This Row],[Current Month Low]])-1</f>
        <v>0.20087604029785355</v>
      </c>
      <c r="AH148" s="2">
        <f>(Table2[[#This Row],[Current Month High]]/Table2[[#This Row],[Close Price]])-1</f>
        <v>5.9600233440326944E-2</v>
      </c>
      <c r="AI148">
        <v>5.96002334403269</v>
      </c>
      <c r="AJ148">
        <v>161.092328936717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0.15</v>
      </c>
      <c r="AM148" t="s">
        <v>10458</v>
      </c>
      <c r="AN148">
        <v>18.239999999999998</v>
      </c>
      <c r="AO148" t="s">
        <v>10458</v>
      </c>
      <c r="AQ148">
        <f>(Table2[[#This Row],[Sharpe Ratio]]-AVERAGE(Table2[Sharpe Ratio]))/_xlfn.STDEV.P(Table2[Sharpe Ratio])</f>
        <v>-0.6696618849724284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3.6533095990112292</v>
      </c>
      <c r="AS148">
        <f>_xlfn.RANK.AVG(Table2[[#This Row],[1Y Return vs Nifty Z-Score]],Table2[1Y Return vs Nifty Z-Score])</f>
        <v>51</v>
      </c>
      <c r="AT148">
        <f>_xlfn.RANK.AVG(Table2[[#This Row],[6M Return vs Nifty Z-Score]],Table2[6M Return vs Nifty Z-Score])</f>
        <v>31</v>
      </c>
      <c r="AU148">
        <f>_xlfn.RANK.AVG(Table2[[#This Row],[Sharpe Ratio Z-Score]],Table2[Sharpe Ratio Z-Score])</f>
        <v>530</v>
      </c>
      <c r="AV148">
        <f>(Table2[[#This Row],[Rank 1Y]]+Table2[[#This Row],[Rank 6M]]+Table2[[#This Row],[Rank Sharpe]])/3</f>
        <v>204</v>
      </c>
    </row>
    <row r="149" spans="1:48" x14ac:dyDescent="0.3">
      <c r="A149" t="s">
        <v>397</v>
      </c>
      <c r="B149" t="s">
        <v>398</v>
      </c>
      <c r="C149" t="s">
        <v>10410</v>
      </c>
      <c r="D149" t="s">
        <v>327</v>
      </c>
      <c r="E149">
        <v>61463.494878700003</v>
      </c>
      <c r="F149">
        <v>1857.55</v>
      </c>
      <c r="G149">
        <v>82.202760855530599</v>
      </c>
      <c r="H149">
        <f>(Table2[[#This Row],[1Y Return vs Nifty]]-AVERAGE(Table2[1Y Return vs Nifty]))/_xlfn.STDEV.P(Table2[1Y Return vs Nifty])</f>
        <v>1.0028936302872162</v>
      </c>
      <c r="I149">
        <v>8.23825617915519</v>
      </c>
      <c r="J149">
        <f>(Table2[[#This Row],[1M Return vs Nifty]]-AVERAGE(Table2[1M Return vs Nifty]))/_xlfn.STDEV.P(Table2[1M Return vs Nifty])</f>
        <v>1.0734357961094061</v>
      </c>
      <c r="K149">
        <v>49.561070996450297</v>
      </c>
      <c r="L149">
        <f>(Table2[[#This Row],[6M Return vs Nifty]]-AVERAGE(Table2[6M Return vs Nifty]))/_xlfn.STDEV.P(Table2[6M Return vs Nifty])</f>
        <v>1.1532439106735446</v>
      </c>
      <c r="M149">
        <v>-2.5007691106561101</v>
      </c>
      <c r="N149">
        <f>(Table2[[#This Row],[1W Return vs Nifty]]-AVERAGE(Table2[1W Return vs Nifty]))/_xlfn.STDEV.P(Table2[1W Return vs Nifty])</f>
        <v>0.10886455416876685</v>
      </c>
      <c r="O149">
        <v>1843.68</v>
      </c>
      <c r="P149">
        <v>1718.51194090998</v>
      </c>
      <c r="Q149">
        <v>1385.97791245094</v>
      </c>
      <c r="R149">
        <v>46.115505829535202</v>
      </c>
      <c r="S149" s="2">
        <f>(Table2[[#This Row],[Close Price]]-Table2[[#This Row],[20D EMA]])/Table2[[#This Row],[20D EMA]]</f>
        <v>7.5229974832942215E-3</v>
      </c>
      <c r="T149" s="2">
        <f>(Table2[[#This Row],[Close Price]]-Table2[[#This Row],[50D EMA]])/Table2[[#This Row],[50D EMA]]</f>
        <v>8.0906076809915572E-2</v>
      </c>
      <c r="U149" s="2">
        <f>(Table2[[#This Row],[Close Price]]-Table2[[#This Row],[200D EMA]])/Table2[[#This Row],[200D EMA]]</f>
        <v>0.34024502361306735</v>
      </c>
      <c r="V149">
        <v>0.83757678828598003</v>
      </c>
      <c r="W149">
        <v>1840.3</v>
      </c>
      <c r="X149">
        <v>1910.85</v>
      </c>
      <c r="Y149">
        <v>1840.3</v>
      </c>
      <c r="Z149">
        <v>1932</v>
      </c>
      <c r="AA149">
        <v>1750.55</v>
      </c>
      <c r="AB149">
        <v>1944.9</v>
      </c>
      <c r="AC149" s="2">
        <f>(Table2[[#This Row],[Close Price]]/Table2[[#This Row],[Day Low]])-1</f>
        <v>9.3734717165678827E-3</v>
      </c>
      <c r="AD149" s="2">
        <f>(Table2[[#This Row],[Day High]]/Table2[[#This Row],[Close Price]])-1</f>
        <v>2.8693709456003802E-2</v>
      </c>
      <c r="AE149" s="2">
        <f>(Table2[[#This Row],[Close Price]]/Table2[[#This Row],[Current Week Low]])-1</f>
        <v>9.3734717165678827E-3</v>
      </c>
      <c r="AF149" s="2">
        <f>(Table2[[#This Row],[Current Week High]]/Table2[[#This Row],[Close Price]])-1</f>
        <v>4.0079674840515667E-2</v>
      </c>
      <c r="AG149" s="2">
        <f>(Table2[[#This Row],[Close Price]]/Table2[[#This Row],[Current Month Low]])-1</f>
        <v>6.1123646853845859E-2</v>
      </c>
      <c r="AH149" s="2">
        <f>(Table2[[#This Row],[Current Month High]]/Table2[[#This Row],[Close Price]])-1</f>
        <v>4.7024306209792588E-2</v>
      </c>
      <c r="AI149">
        <v>4.7024306209792499</v>
      </c>
      <c r="AJ149">
        <v>130.265278294285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</v>
      </c>
      <c r="AM149" t="s">
        <v>10458</v>
      </c>
      <c r="AN149">
        <v>1.5</v>
      </c>
      <c r="AO149" t="s">
        <v>10458</v>
      </c>
      <c r="AP149">
        <v>3.0102586432224E-2</v>
      </c>
      <c r="AQ149">
        <f>(Table2[[#This Row],[Sharpe Ratio]]-AVERAGE(Table2[Sharpe Ratio]))/_xlfn.STDEV.P(Table2[Sharpe Ratio])</f>
        <v>-0.32052520428721959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3.0179126869517146</v>
      </c>
      <c r="AS149">
        <f>_xlfn.RANK.AVG(Table2[[#This Row],[1Y Return vs Nifty Z-Score]],Table2[1Y Return vs Nifty Z-Score])</f>
        <v>101</v>
      </c>
      <c r="AT149">
        <f>_xlfn.RANK.AVG(Table2[[#This Row],[6M Return vs Nifty Z-Score]],Table2[6M Return vs Nifty Z-Score])</f>
        <v>90</v>
      </c>
      <c r="AU149">
        <f>_xlfn.RANK.AVG(Table2[[#This Row],[Sharpe Ratio Z-Score]],Table2[Sharpe Ratio Z-Score])</f>
        <v>423</v>
      </c>
      <c r="AV149">
        <f>(Table2[[#This Row],[Rank 1Y]]+Table2[[#This Row],[Rank 6M]]+Table2[[#This Row],[Rank Sharpe]])/3</f>
        <v>204.66666666666666</v>
      </c>
    </row>
    <row r="150" spans="1:48" x14ac:dyDescent="0.3">
      <c r="A150" t="s">
        <v>848</v>
      </c>
      <c r="B150" t="s">
        <v>849</v>
      </c>
      <c r="C150" t="s">
        <v>10404</v>
      </c>
      <c r="D150" t="s">
        <v>46</v>
      </c>
      <c r="E150">
        <v>19234.080223379999</v>
      </c>
      <c r="F150">
        <v>306.35000000000002</v>
      </c>
      <c r="G150">
        <v>58.8139134241246</v>
      </c>
      <c r="H150">
        <f>(Table2[[#This Row],[1Y Return vs Nifty]]-AVERAGE(Table2[1Y Return vs Nifty]))/_xlfn.STDEV.P(Table2[1Y Return vs Nifty])</f>
        <v>0.61471503578178721</v>
      </c>
      <c r="I150">
        <v>-9.7041940195785408</v>
      </c>
      <c r="J150">
        <f>(Table2[[#This Row],[1M Return vs Nifty]]-AVERAGE(Table2[1M Return vs Nifty]))/_xlfn.STDEV.P(Table2[1M Return vs Nifty])</f>
        <v>-0.62820920774129574</v>
      </c>
      <c r="K150">
        <v>6.51786429637135</v>
      </c>
      <c r="L150">
        <f>(Table2[[#This Row],[6M Return vs Nifty]]-AVERAGE(Table2[6M Return vs Nifty]))/_xlfn.STDEV.P(Table2[6M Return vs Nifty])</f>
        <v>-0.13124511829212493</v>
      </c>
      <c r="M150">
        <v>-4.8211391212397103</v>
      </c>
      <c r="N150">
        <f>(Table2[[#This Row],[1W Return vs Nifty]]-AVERAGE(Table2[1W Return vs Nifty]))/_xlfn.STDEV.P(Table2[1W Return vs Nifty])</f>
        <v>-0.35485697383188591</v>
      </c>
      <c r="O150">
        <v>314.32</v>
      </c>
      <c r="P150">
        <v>316.45723976571298</v>
      </c>
      <c r="Q150">
        <v>270.64389593928399</v>
      </c>
      <c r="R150">
        <v>37.883063788720797</v>
      </c>
      <c r="S150" s="2">
        <f>(Table2[[#This Row],[Close Price]]-Table2[[#This Row],[20D EMA]])/Table2[[#This Row],[20D EMA]]</f>
        <v>-2.5356324764571045E-2</v>
      </c>
      <c r="T150" s="2">
        <f>(Table2[[#This Row],[Close Price]]-Table2[[#This Row],[50D EMA]])/Table2[[#This Row],[50D EMA]]</f>
        <v>-3.1938721873437909E-2</v>
      </c>
      <c r="U150" s="2">
        <f>(Table2[[#This Row],[Close Price]]-Table2[[#This Row],[200D EMA]])/Table2[[#This Row],[200D EMA]]</f>
        <v>0.13193020273668504</v>
      </c>
      <c r="V150">
        <v>0.42181074407998798</v>
      </c>
      <c r="W150">
        <v>303.3</v>
      </c>
      <c r="X150">
        <v>309.89999999999998</v>
      </c>
      <c r="Y150">
        <v>303.3</v>
      </c>
      <c r="Z150">
        <v>317.2</v>
      </c>
      <c r="AA150">
        <v>299.10000000000002</v>
      </c>
      <c r="AB150">
        <v>330.8</v>
      </c>
      <c r="AC150" s="2">
        <f>(Table2[[#This Row],[Close Price]]/Table2[[#This Row],[Day Low]])-1</f>
        <v>1.005605011539723E-2</v>
      </c>
      <c r="AD150" s="2">
        <f>(Table2[[#This Row],[Day High]]/Table2[[#This Row],[Close Price]])-1</f>
        <v>1.1588052880691979E-2</v>
      </c>
      <c r="AE150" s="2">
        <f>(Table2[[#This Row],[Close Price]]/Table2[[#This Row],[Current Week Low]])-1</f>
        <v>1.005605011539723E-2</v>
      </c>
      <c r="AF150" s="2">
        <f>(Table2[[#This Row],[Current Week High]]/Table2[[#This Row],[Close Price]])-1</f>
        <v>3.5417006691692343E-2</v>
      </c>
      <c r="AG150" s="2">
        <f>(Table2[[#This Row],[Close Price]]/Table2[[#This Row],[Current Month Low]])-1</f>
        <v>2.4239384821129972E-2</v>
      </c>
      <c r="AH150" s="2">
        <f>(Table2[[#This Row],[Current Month High]]/Table2[[#This Row],[Close Price]])-1</f>
        <v>7.9810674065611265E-2</v>
      </c>
      <c r="AI150">
        <v>18.9815570425983</v>
      </c>
      <c r="AJ150">
        <v>124.35005492493499</v>
      </c>
      <c r="AK150" t="str">
        <f>IF(AND(Table2[[#This Row],[20D EMA]]&gt;Table2[[#This Row],[50D EMA]],Table2[[#This Row],[50D EMA]]&gt;Table2[[#This Row],[200D EMA]]),"Uptrend","Downtrend/NoTrend")</f>
        <v>Downtrend/NoTrend</v>
      </c>
      <c r="AL150">
        <v>-0.13</v>
      </c>
      <c r="AM150" t="s">
        <v>10459</v>
      </c>
      <c r="AN150">
        <v>-3.39</v>
      </c>
      <c r="AO150" t="s">
        <v>10459</v>
      </c>
      <c r="AP150">
        <v>0.14972365002497501</v>
      </c>
      <c r="AQ150">
        <f>(Table2[[#This Row],[Sharpe Ratio]]-AVERAGE(Table2[Sharpe Ratio]))/_xlfn.STDEV.P(Table2[Sharpe Ratio])</f>
        <v>1.0668672437616973</v>
      </c>
      <c r="AR1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0">
        <f>_xlfn.RANK.AVG(Table2[[#This Row],[1Y Return vs Nifty Z-Score]],Table2[1Y Return vs Nifty Z-Score])</f>
        <v>151</v>
      </c>
      <c r="AT150">
        <f>_xlfn.RANK.AVG(Table2[[#This Row],[6M Return vs Nifty Z-Score]],Table2[6M Return vs Nifty Z-Score])</f>
        <v>360</v>
      </c>
      <c r="AU150">
        <f>_xlfn.RANK.AVG(Table2[[#This Row],[Sharpe Ratio Z-Score]],Table2[Sharpe Ratio Z-Score])</f>
        <v>103</v>
      </c>
      <c r="AV150">
        <f>(Table2[[#This Row],[Rank 1Y]]+Table2[[#This Row],[Rank 6M]]+Table2[[#This Row],[Rank Sharpe]])/3</f>
        <v>204.66666666666666</v>
      </c>
    </row>
    <row r="151" spans="1:48" x14ac:dyDescent="0.3">
      <c r="A151" t="s">
        <v>1154</v>
      </c>
      <c r="B151" t="s">
        <v>1155</v>
      </c>
      <c r="C151" t="s">
        <v>10410</v>
      </c>
      <c r="D151" t="s">
        <v>89</v>
      </c>
      <c r="E151">
        <v>11274.418306879999</v>
      </c>
      <c r="F151">
        <v>1450.6</v>
      </c>
      <c r="G151">
        <v>139.046717066291</v>
      </c>
      <c r="H151">
        <f>(Table2[[#This Row],[1Y Return vs Nifty]]-AVERAGE(Table2[1Y Return vs Nifty]))/_xlfn.STDEV.P(Table2[1Y Return vs Nifty])</f>
        <v>1.9463179308105474</v>
      </c>
      <c r="I151">
        <v>27.515245852554099</v>
      </c>
      <c r="J151">
        <f>(Table2[[#This Row],[1M Return vs Nifty]]-AVERAGE(Table2[1M Return vs Nifty]))/_xlfn.STDEV.P(Table2[1M Return vs Nifty])</f>
        <v>2.9016472613047131</v>
      </c>
      <c r="K151">
        <v>67.170347972189205</v>
      </c>
      <c r="L151">
        <f>(Table2[[#This Row],[6M Return vs Nifty]]-AVERAGE(Table2[6M Return vs Nifty]))/_xlfn.STDEV.P(Table2[6M Return vs Nifty])</f>
        <v>1.67873735824498</v>
      </c>
      <c r="M151">
        <v>8.0075081292295796</v>
      </c>
      <c r="N151">
        <f>(Table2[[#This Row],[1W Return vs Nifty]]-AVERAGE(Table2[1W Return vs Nifty]))/_xlfn.STDEV.P(Table2[1W Return vs Nifty])</f>
        <v>2.208923749947064</v>
      </c>
      <c r="O151">
        <v>1274.1400000000001</v>
      </c>
      <c r="P151">
        <v>1164.3393235091601</v>
      </c>
      <c r="Q151">
        <v>926.38685185020302</v>
      </c>
      <c r="R151">
        <v>88.981833528350506</v>
      </c>
      <c r="S151" s="2">
        <f>(Table2[[#This Row],[Close Price]]-Table2[[#This Row],[20D EMA]])/Table2[[#This Row],[20D EMA]]</f>
        <v>0.13849341516630809</v>
      </c>
      <c r="T151" s="2">
        <f>(Table2[[#This Row],[Close Price]]-Table2[[#This Row],[50D EMA]])/Table2[[#This Row],[50D EMA]]</f>
        <v>0.24585674528975726</v>
      </c>
      <c r="U151" s="2">
        <f>(Table2[[#This Row],[Close Price]]-Table2[[#This Row],[200D EMA]])/Table2[[#This Row],[200D EMA]]</f>
        <v>0.56586851065818267</v>
      </c>
      <c r="V151">
        <v>1.3587168206204601</v>
      </c>
      <c r="W151">
        <v>1415</v>
      </c>
      <c r="X151">
        <v>1479</v>
      </c>
      <c r="Y151">
        <v>1274</v>
      </c>
      <c r="Z151">
        <v>1482</v>
      </c>
      <c r="AA151">
        <v>1088.0999999999999</v>
      </c>
      <c r="AB151">
        <v>1482</v>
      </c>
      <c r="AC151" s="2">
        <f>(Table2[[#This Row],[Close Price]]/Table2[[#This Row],[Day Low]])-1</f>
        <v>2.5159010600706688E-2</v>
      </c>
      <c r="AD151" s="2">
        <f>(Table2[[#This Row],[Day High]]/Table2[[#This Row],[Close Price]])-1</f>
        <v>1.9578105611471219E-2</v>
      </c>
      <c r="AE151" s="2">
        <f>(Table2[[#This Row],[Close Price]]/Table2[[#This Row],[Current Week Low]])-1</f>
        <v>0.13861852433280997</v>
      </c>
      <c r="AF151" s="2">
        <f>(Table2[[#This Row],[Current Week High]]/Table2[[#This Row],[Close Price]])-1</f>
        <v>2.1646215359161891E-2</v>
      </c>
      <c r="AG151" s="2">
        <f>(Table2[[#This Row],[Close Price]]/Table2[[#This Row],[Current Month Low]])-1</f>
        <v>0.33314952669791387</v>
      </c>
      <c r="AH151" s="2">
        <f>(Table2[[#This Row],[Current Month High]]/Table2[[#This Row],[Close Price]])-1</f>
        <v>2.1646215359161891E-2</v>
      </c>
      <c r="AI151">
        <v>2.1646215359161798</v>
      </c>
      <c r="AJ151">
        <v>178.961538461538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0.26</v>
      </c>
      <c r="AM151" t="s">
        <v>10458</v>
      </c>
      <c r="AN151">
        <v>16.73</v>
      </c>
      <c r="AO151" t="s">
        <v>10458</v>
      </c>
      <c r="AQ151">
        <f>(Table2[[#This Row],[Sharpe Ratio]]-AVERAGE(Table2[Sharpe Ratio]))/_xlfn.STDEV.P(Table2[Sharpe Ratio])</f>
        <v>-0.6696618849724284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8.0659644153348751</v>
      </c>
      <c r="AS151">
        <f>_xlfn.RANK.AVG(Table2[[#This Row],[1Y Return vs Nifty Z-Score]],Table2[1Y Return vs Nifty Z-Score])</f>
        <v>40</v>
      </c>
      <c r="AT151">
        <f>_xlfn.RANK.AVG(Table2[[#This Row],[6M Return vs Nifty Z-Score]],Table2[6M Return vs Nifty Z-Score])</f>
        <v>48</v>
      </c>
      <c r="AU151">
        <f>_xlfn.RANK.AVG(Table2[[#This Row],[Sharpe Ratio Z-Score]],Table2[Sharpe Ratio Z-Score])</f>
        <v>530</v>
      </c>
      <c r="AV151">
        <f>(Table2[[#This Row],[Rank 1Y]]+Table2[[#This Row],[Rank 6M]]+Table2[[#This Row],[Rank Sharpe]])/3</f>
        <v>206</v>
      </c>
    </row>
    <row r="152" spans="1:48" x14ac:dyDescent="0.3">
      <c r="A152" t="s">
        <v>286</v>
      </c>
      <c r="B152" t="s">
        <v>287</v>
      </c>
      <c r="C152" t="s">
        <v>10405</v>
      </c>
      <c r="D152" t="s">
        <v>54</v>
      </c>
      <c r="E152">
        <v>99810.998815280007</v>
      </c>
      <c r="F152">
        <v>2188.15</v>
      </c>
      <c r="G152">
        <v>63.717720985230798</v>
      </c>
      <c r="H152">
        <f>(Table2[[#This Row],[1Y Return vs Nifty]]-AVERAGE(Table2[1Y Return vs Nifty]))/_xlfn.STDEV.P(Table2[1Y Return vs Nifty])</f>
        <v>0.69610224959717404</v>
      </c>
      <c r="I152">
        <v>0.94691024339012797</v>
      </c>
      <c r="J152">
        <f>(Table2[[#This Row],[1M Return vs Nifty]]-AVERAGE(Table2[1M Return vs Nifty]))/_xlfn.STDEV.P(Table2[1M Return vs Nifty])</f>
        <v>0.38193144494685577</v>
      </c>
      <c r="K152">
        <v>16.359142688717501</v>
      </c>
      <c r="L152">
        <f>(Table2[[#This Row],[6M Return vs Nifty]]-AVERAGE(Table2[6M Return vs Nifty]))/_xlfn.STDEV.P(Table2[6M Return vs Nifty])</f>
        <v>0.16243686070277066</v>
      </c>
      <c r="M152">
        <v>-3.2790276368050901</v>
      </c>
      <c r="N152">
        <f>(Table2[[#This Row],[1W Return vs Nifty]]-AVERAGE(Table2[1W Return vs Nifty]))/_xlfn.STDEV.P(Table2[1W Return vs Nifty])</f>
        <v>-4.6668930266576134E-2</v>
      </c>
      <c r="O152">
        <v>2196.6799999999998</v>
      </c>
      <c r="P152">
        <v>2088.7498432698299</v>
      </c>
      <c r="Q152">
        <v>1719.0692338859801</v>
      </c>
      <c r="R152">
        <v>44.544841833903703</v>
      </c>
      <c r="S152" s="2">
        <f>(Table2[[#This Row],[Close Price]]-Table2[[#This Row],[20D EMA]])/Table2[[#This Row],[20D EMA]]</f>
        <v>-3.883132727570582E-3</v>
      </c>
      <c r="T152" s="2">
        <f>(Table2[[#This Row],[Close Price]]-Table2[[#This Row],[50D EMA]])/Table2[[#This Row],[50D EMA]]</f>
        <v>4.758834910290858E-2</v>
      </c>
      <c r="U152" s="2">
        <f>(Table2[[#This Row],[Close Price]]-Table2[[#This Row],[200D EMA]])/Table2[[#This Row],[200D EMA]]</f>
        <v>0.27286903684132391</v>
      </c>
      <c r="V152">
        <v>0.72481724618298005</v>
      </c>
      <c r="W152">
        <v>2161.15</v>
      </c>
      <c r="X152">
        <v>2237.5500000000002</v>
      </c>
      <c r="Y152">
        <v>2141.5500000000002</v>
      </c>
      <c r="Z152">
        <v>2237.5500000000002</v>
      </c>
      <c r="AA152">
        <v>2138.15</v>
      </c>
      <c r="AB152">
        <v>2312</v>
      </c>
      <c r="AC152" s="2">
        <f>(Table2[[#This Row],[Close Price]]/Table2[[#This Row],[Day Low]])-1</f>
        <v>1.2493348448742614E-2</v>
      </c>
      <c r="AD152" s="2">
        <f>(Table2[[#This Row],[Day High]]/Table2[[#This Row],[Close Price]])-1</f>
        <v>2.2576148801499052E-2</v>
      </c>
      <c r="AE152" s="2">
        <f>(Table2[[#This Row],[Close Price]]/Table2[[#This Row],[Current Week Low]])-1</f>
        <v>2.1759940230207109E-2</v>
      </c>
      <c r="AF152" s="2">
        <f>(Table2[[#This Row],[Current Week High]]/Table2[[#This Row],[Close Price]])-1</f>
        <v>2.2576148801499052E-2</v>
      </c>
      <c r="AG152" s="2">
        <f>(Table2[[#This Row],[Close Price]]/Table2[[#This Row],[Current Month Low]])-1</f>
        <v>2.3384701728129453E-2</v>
      </c>
      <c r="AH152" s="2">
        <f>(Table2[[#This Row],[Current Month High]]/Table2[[#This Row],[Close Price]])-1</f>
        <v>5.6600324475013064E-2</v>
      </c>
      <c r="AI152">
        <v>5.6600324475013002</v>
      </c>
      <c r="AJ152">
        <v>98.004705456519801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7.0000000000000007E-2</v>
      </c>
      <c r="AM152" t="s">
        <v>10458</v>
      </c>
      <c r="AN152">
        <v>-1.55</v>
      </c>
      <c r="AO152" t="s">
        <v>10459</v>
      </c>
      <c r="AP152">
        <v>9.5356687033784998E-2</v>
      </c>
      <c r="AQ152">
        <f>(Table2[[#This Row],[Sharpe Ratio]]-AVERAGE(Table2[Sharpe Ratio]))/_xlfn.STDEV.P(Table2[Sharpe Ratio])</f>
        <v>0.43630677546384727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1.6301084004440716</v>
      </c>
      <c r="AS152">
        <f>_xlfn.RANK.AVG(Table2[[#This Row],[1Y Return vs Nifty Z-Score]],Table2[1Y Return vs Nifty Z-Score])</f>
        <v>139</v>
      </c>
      <c r="AT152">
        <f>_xlfn.RANK.AVG(Table2[[#This Row],[6M Return vs Nifty Z-Score]],Table2[6M Return vs Nifty Z-Score])</f>
        <v>251</v>
      </c>
      <c r="AU152">
        <f>_xlfn.RANK.AVG(Table2[[#This Row],[Sharpe Ratio Z-Score]],Table2[Sharpe Ratio Z-Score])</f>
        <v>232</v>
      </c>
      <c r="AV152">
        <f>(Table2[[#This Row],[Rank 1Y]]+Table2[[#This Row],[Rank 6M]]+Table2[[#This Row],[Rank Sharpe]])/3</f>
        <v>207.33333333333334</v>
      </c>
    </row>
    <row r="153" spans="1:48" x14ac:dyDescent="0.3">
      <c r="A153" t="s">
        <v>191</v>
      </c>
      <c r="B153" t="s">
        <v>192</v>
      </c>
      <c r="C153" t="s">
        <v>10401</v>
      </c>
      <c r="D153" t="s">
        <v>143</v>
      </c>
      <c r="E153">
        <v>143273.71784</v>
      </c>
      <c r="F153">
        <v>544.1</v>
      </c>
      <c r="G153">
        <v>70.238778429004199</v>
      </c>
      <c r="H153">
        <f>(Table2[[#This Row],[1Y Return vs Nifty]]-AVERAGE(Table2[1Y Return vs Nifty]))/_xlfn.STDEV.P(Table2[1Y Return vs Nifty])</f>
        <v>0.80433053748681604</v>
      </c>
      <c r="I153">
        <v>-13.322358404139299</v>
      </c>
      <c r="J153">
        <f>(Table2[[#This Row],[1M Return vs Nifty]]-AVERAGE(Table2[1M Return vs Nifty]))/_xlfn.STDEV.P(Table2[1M Return vs Nifty])</f>
        <v>-0.97135249530259427</v>
      </c>
      <c r="K153">
        <v>-1.21470089292838</v>
      </c>
      <c r="L153">
        <f>(Table2[[#This Row],[6M Return vs Nifty]]-AVERAGE(Table2[6M Return vs Nifty]))/_xlfn.STDEV.P(Table2[6M Return vs Nifty])</f>
        <v>-0.36199918874568926</v>
      </c>
      <c r="M153">
        <v>-4.3450427210487597</v>
      </c>
      <c r="N153">
        <f>(Table2[[#This Row],[1W Return vs Nifty]]-AVERAGE(Table2[1W Return vs Nifty]))/_xlfn.STDEV.P(Table2[1W Return vs Nifty])</f>
        <v>-0.25971001487053041</v>
      </c>
      <c r="O153">
        <v>564.75</v>
      </c>
      <c r="P153">
        <v>575.02648456210602</v>
      </c>
      <c r="Q153">
        <v>498.92806308546398</v>
      </c>
      <c r="R153">
        <v>35.850196590255102</v>
      </c>
      <c r="S153" s="2">
        <f>(Table2[[#This Row],[Close Price]]-Table2[[#This Row],[20D EMA]])/Table2[[#This Row],[20D EMA]]</f>
        <v>-3.6564851704293896E-2</v>
      </c>
      <c r="T153" s="2">
        <f>(Table2[[#This Row],[Close Price]]-Table2[[#This Row],[50D EMA]])/Table2[[#This Row],[50D EMA]]</f>
        <v>-5.3782713305209104E-2</v>
      </c>
      <c r="U153" s="2">
        <f>(Table2[[#This Row],[Close Price]]-Table2[[#This Row],[200D EMA]])/Table2[[#This Row],[200D EMA]]</f>
        <v>9.0537975825982581E-2</v>
      </c>
      <c r="V153">
        <v>0.89000782962456604</v>
      </c>
      <c r="W153">
        <v>537.95000000000005</v>
      </c>
      <c r="X153">
        <v>546.5</v>
      </c>
      <c r="Y153">
        <v>535.70000000000005</v>
      </c>
      <c r="Z153">
        <v>550.85</v>
      </c>
      <c r="AA153">
        <v>509.85</v>
      </c>
      <c r="AB153">
        <v>635.4</v>
      </c>
      <c r="AC153" s="2">
        <f>(Table2[[#This Row],[Close Price]]/Table2[[#This Row],[Day Low]])-1</f>
        <v>1.1432289246212424E-2</v>
      </c>
      <c r="AD153" s="2">
        <f>(Table2[[#This Row],[Day High]]/Table2[[#This Row],[Close Price]])-1</f>
        <v>4.4109538687739924E-3</v>
      </c>
      <c r="AE153" s="2">
        <f>(Table2[[#This Row],[Close Price]]/Table2[[#This Row],[Current Week Low]])-1</f>
        <v>1.5680418144483843E-2</v>
      </c>
      <c r="AF153" s="2">
        <f>(Table2[[#This Row],[Current Week High]]/Table2[[#This Row],[Close Price]])-1</f>
        <v>1.2405807755927256E-2</v>
      </c>
      <c r="AG153" s="2">
        <f>(Table2[[#This Row],[Close Price]]/Table2[[#This Row],[Current Month Low]])-1</f>
        <v>6.717662057467888E-2</v>
      </c>
      <c r="AH153" s="2">
        <f>(Table2[[#This Row],[Current Month High]]/Table2[[#This Row],[Close Price]])-1</f>
        <v>0.16780003675794886</v>
      </c>
      <c r="AI153">
        <v>20.198492924094801</v>
      </c>
      <c r="AJ153">
        <v>109.71285411447199</v>
      </c>
      <c r="AK153" t="str">
        <f>IF(AND(Table2[[#This Row],[20D EMA]]&gt;Table2[[#This Row],[50D EMA]],Table2[[#This Row],[50D EMA]]&gt;Table2[[#This Row],[200D EMA]]),"Uptrend","Downtrend/NoTrend")</f>
        <v>Downtrend/NoTrend</v>
      </c>
      <c r="AL153">
        <v>-0.16</v>
      </c>
      <c r="AM153" t="s">
        <v>10459</v>
      </c>
      <c r="AN153">
        <v>-5.73</v>
      </c>
      <c r="AO153" t="s">
        <v>10459</v>
      </c>
      <c r="AP153">
        <v>0.17792857823458599</v>
      </c>
      <c r="AQ153">
        <f>(Table2[[#This Row],[Sharpe Ratio]]-AVERAGE(Table2[Sharpe Ratio]))/_xlfn.STDEV.P(Table2[Sharpe Ratio])</f>
        <v>1.3939944504633393</v>
      </c>
      <c r="AR1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3">
        <f>_xlfn.RANK.AVG(Table2[[#This Row],[1Y Return vs Nifty Z-Score]],Table2[1Y Return vs Nifty Z-Score])</f>
        <v>121</v>
      </c>
      <c r="AT153">
        <f>_xlfn.RANK.AVG(Table2[[#This Row],[6M Return vs Nifty Z-Score]],Table2[6M Return vs Nifty Z-Score])</f>
        <v>443</v>
      </c>
      <c r="AU153">
        <f>_xlfn.RANK.AVG(Table2[[#This Row],[Sharpe Ratio Z-Score]],Table2[Sharpe Ratio Z-Score])</f>
        <v>59</v>
      </c>
      <c r="AV153">
        <f>(Table2[[#This Row],[Rank 1Y]]+Table2[[#This Row],[Rank 6M]]+Table2[[#This Row],[Rank Sharpe]])/3</f>
        <v>207.66666666666666</v>
      </c>
    </row>
    <row r="154" spans="1:48" x14ac:dyDescent="0.3">
      <c r="A154" t="s">
        <v>293</v>
      </c>
      <c r="B154" t="s">
        <v>294</v>
      </c>
      <c r="C154" t="s">
        <v>10412</v>
      </c>
      <c r="D154" t="s">
        <v>161</v>
      </c>
      <c r="E154">
        <v>97724.108058074999</v>
      </c>
      <c r="F154">
        <v>280.64999999999998</v>
      </c>
      <c r="G154">
        <v>92.378326074516195</v>
      </c>
      <c r="H154">
        <f>(Table2[[#This Row],[1Y Return vs Nifty]]-AVERAGE(Table2[1Y Return vs Nifty]))/_xlfn.STDEV.P(Table2[1Y Return vs Nifty])</f>
        <v>1.1717748296104573</v>
      </c>
      <c r="I154">
        <v>-9.7557402507698008</v>
      </c>
      <c r="J154">
        <f>(Table2[[#This Row],[1M Return vs Nifty]]-AVERAGE(Table2[1M Return vs Nifty]))/_xlfn.STDEV.P(Table2[1M Return vs Nifty])</f>
        <v>-0.63309780354635092</v>
      </c>
      <c r="K154">
        <v>-2.10338214840319</v>
      </c>
      <c r="L154">
        <f>(Table2[[#This Row],[6M Return vs Nifty]]-AVERAGE(Table2[6M Return vs Nifty]))/_xlfn.STDEV.P(Table2[6M Return vs Nifty])</f>
        <v>-0.38851908376324001</v>
      </c>
      <c r="M154">
        <v>2.7039285418647898</v>
      </c>
      <c r="N154">
        <f>(Table2[[#This Row],[1W Return vs Nifty]]-AVERAGE(Table2[1W Return vs Nifty]))/_xlfn.STDEV.P(Table2[1W Return vs Nifty])</f>
        <v>1.1490134688676648</v>
      </c>
      <c r="O154">
        <v>275.48</v>
      </c>
      <c r="P154">
        <v>283.954252765067</v>
      </c>
      <c r="Q154">
        <v>254.39837250680901</v>
      </c>
      <c r="R154">
        <v>61.364974629472201</v>
      </c>
      <c r="S154" s="2">
        <f>(Table2[[#This Row],[Close Price]]-Table2[[#This Row],[20D EMA]])/Table2[[#This Row],[20D EMA]]</f>
        <v>1.8767242631043846E-2</v>
      </c>
      <c r="T154" s="2">
        <f>(Table2[[#This Row],[Close Price]]-Table2[[#This Row],[50D EMA]])/Table2[[#This Row],[50D EMA]]</f>
        <v>-1.1636567274098314E-2</v>
      </c>
      <c r="U154" s="2">
        <f>(Table2[[#This Row],[Close Price]]-Table2[[#This Row],[200D EMA]])/Table2[[#This Row],[200D EMA]]</f>
        <v>0.10319101979509848</v>
      </c>
      <c r="V154">
        <v>0.74262909258330001</v>
      </c>
      <c r="W154">
        <v>277.89999999999998</v>
      </c>
      <c r="X154">
        <v>283.3</v>
      </c>
      <c r="Y154">
        <v>269.2</v>
      </c>
      <c r="Z154">
        <v>284.7</v>
      </c>
      <c r="AA154">
        <v>249.45</v>
      </c>
      <c r="AB154">
        <v>292</v>
      </c>
      <c r="AC154" s="2">
        <f>(Table2[[#This Row],[Close Price]]/Table2[[#This Row],[Day Low]])-1</f>
        <v>9.8956459157970578E-3</v>
      </c>
      <c r="AD154" s="2">
        <f>(Table2[[#This Row],[Day High]]/Table2[[#This Row],[Close Price]])-1</f>
        <v>9.442365936219721E-3</v>
      </c>
      <c r="AE154" s="2">
        <f>(Table2[[#This Row],[Close Price]]/Table2[[#This Row],[Current Week Low]])-1</f>
        <v>4.2533432392273252E-2</v>
      </c>
      <c r="AF154" s="2">
        <f>(Table2[[#This Row],[Current Week High]]/Table2[[#This Row],[Close Price]])-1</f>
        <v>1.4430785676109004E-2</v>
      </c>
      <c r="AG154" s="2">
        <f>(Table2[[#This Row],[Close Price]]/Table2[[#This Row],[Current Month Low]])-1</f>
        <v>0.12507516536380026</v>
      </c>
      <c r="AH154" s="2">
        <f>(Table2[[#This Row],[Current Month High]]/Table2[[#This Row],[Close Price]])-1</f>
        <v>4.0441831462675992E-2</v>
      </c>
      <c r="AI154">
        <v>19.490468555139799</v>
      </c>
      <c r="AJ154">
        <v>147.26872246696001</v>
      </c>
      <c r="AK154" t="str">
        <f>IF(AND(Table2[[#This Row],[20D EMA]]&gt;Table2[[#This Row],[50D EMA]],Table2[[#This Row],[50D EMA]]&gt;Table2[[#This Row],[200D EMA]]),"Uptrend","Downtrend/NoTrend")</f>
        <v>Downtrend/NoTrend</v>
      </c>
      <c r="AL154">
        <v>-0.18</v>
      </c>
      <c r="AM154" t="s">
        <v>10459</v>
      </c>
      <c r="AN154">
        <v>6.11</v>
      </c>
      <c r="AO154" t="s">
        <v>10458</v>
      </c>
      <c r="AP154">
        <v>0.15425339378443401</v>
      </c>
      <c r="AQ154">
        <f>(Table2[[#This Row],[Sharpe Ratio]]-AVERAGE(Table2[Sharpe Ratio]))/_xlfn.STDEV.P(Table2[Sharpe Ratio])</f>
        <v>1.1194042476531336</v>
      </c>
      <c r="AR1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4">
        <f>_xlfn.RANK.AVG(Table2[[#This Row],[1Y Return vs Nifty Z-Score]],Table2[1Y Return vs Nifty Z-Score])</f>
        <v>79</v>
      </c>
      <c r="AT154">
        <f>_xlfn.RANK.AVG(Table2[[#This Row],[6M Return vs Nifty Z-Score]],Table2[6M Return vs Nifty Z-Score])</f>
        <v>448</v>
      </c>
      <c r="AU154">
        <f>_xlfn.RANK.AVG(Table2[[#This Row],[Sharpe Ratio Z-Score]],Table2[Sharpe Ratio Z-Score])</f>
        <v>96</v>
      </c>
      <c r="AV154">
        <f>(Table2[[#This Row],[Rank 1Y]]+Table2[[#This Row],[Rank 6M]]+Table2[[#This Row],[Rank Sharpe]])/3</f>
        <v>207.66666666666666</v>
      </c>
    </row>
    <row r="155" spans="1:48" x14ac:dyDescent="0.3">
      <c r="A155" t="s">
        <v>941</v>
      </c>
      <c r="B155" t="s">
        <v>942</v>
      </c>
      <c r="C155" t="s">
        <v>10401</v>
      </c>
      <c r="D155" t="s">
        <v>225</v>
      </c>
      <c r="E155">
        <v>16308.57334296</v>
      </c>
      <c r="F155">
        <v>3928.8</v>
      </c>
      <c r="G155">
        <v>98.158236081305503</v>
      </c>
      <c r="H155">
        <f>(Table2[[#This Row],[1Y Return vs Nifty]]-AVERAGE(Table2[1Y Return vs Nifty]))/_xlfn.STDEV.P(Table2[1Y Return vs Nifty])</f>
        <v>1.2677024869857685</v>
      </c>
      <c r="I155">
        <v>5.9785390312689097</v>
      </c>
      <c r="J155">
        <f>(Table2[[#This Row],[1M Return vs Nifty]]-AVERAGE(Table2[1M Return vs Nifty]))/_xlfn.STDEV.P(Table2[1M Return vs Nifty])</f>
        <v>0.85912635942567916</v>
      </c>
      <c r="K155">
        <v>-9.4888111384495399</v>
      </c>
      <c r="L155">
        <f>(Table2[[#This Row],[6M Return vs Nifty]]-AVERAGE(Table2[6M Return vs Nifty]))/_xlfn.STDEV.P(Table2[6M Return vs Nifty])</f>
        <v>-0.60891396693308852</v>
      </c>
      <c r="M155">
        <v>-1.2052221644215699</v>
      </c>
      <c r="N155">
        <f>(Table2[[#This Row],[1W Return vs Nifty]]-AVERAGE(Table2[1W Return vs Nifty]))/_xlfn.STDEV.P(Table2[1W Return vs Nifty])</f>
        <v>0.36777714430061359</v>
      </c>
      <c r="O155">
        <v>3873.14</v>
      </c>
      <c r="P155">
        <v>3835.8970485023701</v>
      </c>
      <c r="Q155">
        <v>3445.4785938110699</v>
      </c>
      <c r="R155">
        <v>58.172873634826303</v>
      </c>
      <c r="S155" s="2">
        <f>(Table2[[#This Row],[Close Price]]-Table2[[#This Row],[20D EMA]])/Table2[[#This Row],[20D EMA]]</f>
        <v>1.4370768936831695E-2</v>
      </c>
      <c r="T155" s="2">
        <f>(Table2[[#This Row],[Close Price]]-Table2[[#This Row],[50D EMA]])/Table2[[#This Row],[50D EMA]]</f>
        <v>2.4219354774889405E-2</v>
      </c>
      <c r="U155" s="2">
        <f>(Table2[[#This Row],[Close Price]]-Table2[[#This Row],[200D EMA]])/Table2[[#This Row],[200D EMA]]</f>
        <v>0.14027700159191087</v>
      </c>
      <c r="V155">
        <v>0.67343915497862405</v>
      </c>
      <c r="W155">
        <v>3862.05</v>
      </c>
      <c r="X155">
        <v>3978.1</v>
      </c>
      <c r="Y155">
        <v>3785</v>
      </c>
      <c r="Z155">
        <v>3978.1</v>
      </c>
      <c r="AA155">
        <v>3754.2</v>
      </c>
      <c r="AB155">
        <v>4049.55</v>
      </c>
      <c r="AC155" s="2">
        <f>(Table2[[#This Row],[Close Price]]/Table2[[#This Row],[Day Low]])-1</f>
        <v>1.7283567017516654E-2</v>
      </c>
      <c r="AD155" s="2">
        <f>(Table2[[#This Row],[Day High]]/Table2[[#This Row],[Close Price]])-1</f>
        <v>1.2548360822642879E-2</v>
      </c>
      <c r="AE155" s="2">
        <f>(Table2[[#This Row],[Close Price]]/Table2[[#This Row],[Current Week Low]])-1</f>
        <v>3.7992073976222063E-2</v>
      </c>
      <c r="AF155" s="2">
        <f>(Table2[[#This Row],[Current Week High]]/Table2[[#This Row],[Close Price]])-1</f>
        <v>1.2548360822642879E-2</v>
      </c>
      <c r="AG155" s="2">
        <f>(Table2[[#This Row],[Close Price]]/Table2[[#This Row],[Current Month Low]])-1</f>
        <v>4.6507911139523905E-2</v>
      </c>
      <c r="AH155" s="2">
        <f>(Table2[[#This Row],[Current Month High]]/Table2[[#This Row],[Close Price]])-1</f>
        <v>3.0734575442883383E-2</v>
      </c>
      <c r="AI155">
        <v>9.4469049073508202</v>
      </c>
      <c r="AJ155">
        <v>142.92339083657899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-0.1</v>
      </c>
      <c r="AM155" t="s">
        <v>10459</v>
      </c>
      <c r="AN155">
        <v>1.04</v>
      </c>
      <c r="AO155" t="s">
        <v>10458</v>
      </c>
      <c r="AP155">
        <v>0.26126864934701399</v>
      </c>
      <c r="AQ155">
        <f>(Table2[[#This Row],[Sharpe Ratio]]-AVERAGE(Table2[Sharpe Ratio]))/_xlfn.STDEV.P(Table2[Sharpe Ratio])</f>
        <v>2.3605916517295649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4.2462836755085371</v>
      </c>
      <c r="AS155">
        <f>_xlfn.RANK.AVG(Table2[[#This Row],[1Y Return vs Nifty Z-Score]],Table2[1Y Return vs Nifty Z-Score])</f>
        <v>72</v>
      </c>
      <c r="AT155">
        <f>_xlfn.RANK.AVG(Table2[[#This Row],[6M Return vs Nifty Z-Score]],Table2[6M Return vs Nifty Z-Score])</f>
        <v>545</v>
      </c>
      <c r="AU155">
        <f>_xlfn.RANK.AVG(Table2[[#This Row],[Sharpe Ratio Z-Score]],Table2[Sharpe Ratio Z-Score])</f>
        <v>7</v>
      </c>
      <c r="AV155">
        <f>(Table2[[#This Row],[Rank 1Y]]+Table2[[#This Row],[Rank 6M]]+Table2[[#This Row],[Rank Sharpe]])/3</f>
        <v>208</v>
      </c>
    </row>
    <row r="156" spans="1:48" x14ac:dyDescent="0.3">
      <c r="A156" t="s">
        <v>1481</v>
      </c>
      <c r="B156" t="s">
        <v>1482</v>
      </c>
      <c r="C156" t="s">
        <v>10404</v>
      </c>
      <c r="D156" t="s">
        <v>46</v>
      </c>
      <c r="E156">
        <v>7211.7282057119901</v>
      </c>
      <c r="F156">
        <v>42.93</v>
      </c>
      <c r="G156">
        <v>39.349914479501798</v>
      </c>
      <c r="H156">
        <f>(Table2[[#This Row],[1Y Return vs Nifty]]-AVERAGE(Table2[1Y Return vs Nifty]))/_xlfn.STDEV.P(Table2[1Y Return vs Nifty])</f>
        <v>0.29167612691988792</v>
      </c>
      <c r="I156">
        <v>-14.735411638252801</v>
      </c>
      <c r="J156">
        <f>(Table2[[#This Row],[1M Return vs Nifty]]-AVERAGE(Table2[1M Return vs Nifty]))/_xlfn.STDEV.P(Table2[1M Return vs Nifty])</f>
        <v>-1.1053651273217155</v>
      </c>
      <c r="K156">
        <v>15.8615886606043</v>
      </c>
      <c r="L156">
        <f>(Table2[[#This Row],[6M Return vs Nifty]]-AVERAGE(Table2[6M Return vs Nifty]))/_xlfn.STDEV.P(Table2[6M Return vs Nifty])</f>
        <v>0.14758892674463664</v>
      </c>
      <c r="M156">
        <v>-3.5126820102346801</v>
      </c>
      <c r="N156">
        <f>(Table2[[#This Row],[1W Return vs Nifty]]-AVERAGE(Table2[1W Return vs Nifty]))/_xlfn.STDEV.P(Table2[1W Return vs Nifty])</f>
        <v>-9.3364311855115595E-2</v>
      </c>
      <c r="O156">
        <v>44.93</v>
      </c>
      <c r="P156">
        <v>46.0932463609102</v>
      </c>
      <c r="Q156">
        <v>40.499523602289102</v>
      </c>
      <c r="R156">
        <v>37.974462335171701</v>
      </c>
      <c r="S156" s="2">
        <f>(Table2[[#This Row],[Close Price]]-Table2[[#This Row],[20D EMA]])/Table2[[#This Row],[20D EMA]]</f>
        <v>-4.4513687959047407E-2</v>
      </c>
      <c r="T156" s="2">
        <f>(Table2[[#This Row],[Close Price]]-Table2[[#This Row],[50D EMA]])/Table2[[#This Row],[50D EMA]]</f>
        <v>-6.8627111575999142E-2</v>
      </c>
      <c r="U156" s="2">
        <f>(Table2[[#This Row],[Close Price]]-Table2[[#This Row],[200D EMA]])/Table2[[#This Row],[200D EMA]]</f>
        <v>6.0012468827498083E-2</v>
      </c>
      <c r="V156">
        <v>0.45869721364502603</v>
      </c>
      <c r="W156">
        <v>42.49</v>
      </c>
      <c r="X156">
        <v>44.15</v>
      </c>
      <c r="Y156">
        <v>42.49</v>
      </c>
      <c r="Z156">
        <v>45.8</v>
      </c>
      <c r="AA156">
        <v>41.4</v>
      </c>
      <c r="AB156">
        <v>48.6</v>
      </c>
      <c r="AC156" s="2">
        <f>(Table2[[#This Row],[Close Price]]/Table2[[#This Row],[Day Low]])-1</f>
        <v>1.0355377735937754E-2</v>
      </c>
      <c r="AD156" s="2">
        <f>(Table2[[#This Row],[Day High]]/Table2[[#This Row],[Close Price]])-1</f>
        <v>2.8418355462380696E-2</v>
      </c>
      <c r="AE156" s="2">
        <f>(Table2[[#This Row],[Close Price]]/Table2[[#This Row],[Current Week Low]])-1</f>
        <v>1.0355377735937754E-2</v>
      </c>
      <c r="AF156" s="2">
        <f>(Table2[[#This Row],[Current Week High]]/Table2[[#This Row],[Close Price]])-1</f>
        <v>6.6853016538551024E-2</v>
      </c>
      <c r="AG156" s="2">
        <f>(Table2[[#This Row],[Close Price]]/Table2[[#This Row],[Current Month Low]])-1</f>
        <v>3.6956521739130554E-2</v>
      </c>
      <c r="AH156" s="2">
        <f>(Table2[[#This Row],[Current Month High]]/Table2[[#This Row],[Close Price]])-1</f>
        <v>0.13207547169811318</v>
      </c>
      <c r="AI156">
        <v>33.938970416957801</v>
      </c>
      <c r="AJ156">
        <v>89.492735366394299</v>
      </c>
      <c r="AK156" t="str">
        <f>IF(AND(Table2[[#This Row],[20D EMA]]&gt;Table2[[#This Row],[50D EMA]],Table2[[#This Row],[50D EMA]]&gt;Table2[[#This Row],[200D EMA]]),"Uptrend","Downtrend/NoTrend")</f>
        <v>Downtrend/NoTrend</v>
      </c>
      <c r="AL156">
        <v>-0.2</v>
      </c>
      <c r="AM156" t="s">
        <v>10459</v>
      </c>
      <c r="AN156">
        <v>-6.84</v>
      </c>
      <c r="AO156" t="s">
        <v>10459</v>
      </c>
      <c r="AP156">
        <v>0.130036962310875</v>
      </c>
      <c r="AQ156">
        <f>(Table2[[#This Row],[Sharpe Ratio]]-AVERAGE(Table2[Sharpe Ratio]))/_xlfn.STDEV.P(Table2[Sharpe Ratio])</f>
        <v>0.83853653810414519</v>
      </c>
      <c r="AR1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6">
        <f>_xlfn.RANK.AVG(Table2[[#This Row],[1Y Return vs Nifty Z-Score]],Table2[1Y Return vs Nifty Z-Score])</f>
        <v>225</v>
      </c>
      <c r="AT156">
        <f>_xlfn.RANK.AVG(Table2[[#This Row],[6M Return vs Nifty Z-Score]],Table2[6M Return vs Nifty Z-Score])</f>
        <v>257</v>
      </c>
      <c r="AU156">
        <f>_xlfn.RANK.AVG(Table2[[#This Row],[Sharpe Ratio Z-Score]],Table2[Sharpe Ratio Z-Score])</f>
        <v>143</v>
      </c>
      <c r="AV156">
        <f>(Table2[[#This Row],[Rank 1Y]]+Table2[[#This Row],[Rank 6M]]+Table2[[#This Row],[Rank Sharpe]])/3</f>
        <v>208.33333333333334</v>
      </c>
    </row>
    <row r="157" spans="1:48" x14ac:dyDescent="0.3">
      <c r="A157" t="s">
        <v>115</v>
      </c>
      <c r="B157" t="s">
        <v>116</v>
      </c>
      <c r="C157" t="s">
        <v>10406</v>
      </c>
      <c r="D157" t="s">
        <v>57</v>
      </c>
      <c r="E157">
        <v>256621.43243943501</v>
      </c>
      <c r="F157">
        <v>665.35</v>
      </c>
      <c r="G157">
        <v>42.936374948528602</v>
      </c>
      <c r="H157">
        <f>(Table2[[#This Row],[1Y Return vs Nifty]]-AVERAGE(Table2[1Y Return vs Nifty]))/_xlfn.STDEV.P(Table2[1Y Return vs Nifty])</f>
        <v>0.35119967497838311</v>
      </c>
      <c r="I157">
        <v>-5.8064033075495196</v>
      </c>
      <c r="J157">
        <f>(Table2[[#This Row],[1M Return vs Nifty]]-AVERAGE(Table2[1M Return vs Nifty]))/_xlfn.STDEV.P(Table2[1M Return vs Nifty])</f>
        <v>-0.25854642380067511</v>
      </c>
      <c r="K157">
        <v>8.3232744843591195</v>
      </c>
      <c r="L157">
        <f>(Table2[[#This Row],[6M Return vs Nifty]]-AVERAGE(Table2[6M Return vs Nifty]))/_xlfn.STDEV.P(Table2[6M Return vs Nifty])</f>
        <v>-7.7368333613605983E-2</v>
      </c>
      <c r="M157">
        <v>-1.5964749115805601</v>
      </c>
      <c r="N157">
        <f>(Table2[[#This Row],[1W Return vs Nifty]]-AVERAGE(Table2[1W Return vs Nifty]))/_xlfn.STDEV.P(Table2[1W Return vs Nifty])</f>
        <v>0.28958602783234494</v>
      </c>
      <c r="O157">
        <v>660.69</v>
      </c>
      <c r="P157">
        <v>670.62218208018498</v>
      </c>
      <c r="Q157">
        <v>608.80524565310895</v>
      </c>
      <c r="R157">
        <v>54.248498428938298</v>
      </c>
      <c r="S157" s="2">
        <f>(Table2[[#This Row],[Close Price]]-Table2[[#This Row],[20D EMA]])/Table2[[#This Row],[20D EMA]]</f>
        <v>7.0532322269142378E-3</v>
      </c>
      <c r="T157" s="2">
        <f>(Table2[[#This Row],[Close Price]]-Table2[[#This Row],[50D EMA]])/Table2[[#This Row],[50D EMA]]</f>
        <v>-7.8616279345716262E-3</v>
      </c>
      <c r="U157" s="2">
        <f>(Table2[[#This Row],[Close Price]]-Table2[[#This Row],[200D EMA]])/Table2[[#This Row],[200D EMA]]</f>
        <v>9.2878231175934536E-2</v>
      </c>
      <c r="V157">
        <v>0.58021316592433703</v>
      </c>
      <c r="W157">
        <v>660.1</v>
      </c>
      <c r="X157">
        <v>668.65</v>
      </c>
      <c r="Y157">
        <v>660</v>
      </c>
      <c r="Z157">
        <v>678</v>
      </c>
      <c r="AA157">
        <v>621</v>
      </c>
      <c r="AB157">
        <v>684.45</v>
      </c>
      <c r="AC157" s="2">
        <f>(Table2[[#This Row],[Close Price]]/Table2[[#This Row],[Day Low]])-1</f>
        <v>7.9533404029692445E-3</v>
      </c>
      <c r="AD157" s="2">
        <f>(Table2[[#This Row],[Day High]]/Table2[[#This Row],[Close Price]])-1</f>
        <v>4.959795596302552E-3</v>
      </c>
      <c r="AE157" s="2">
        <f>(Table2[[#This Row],[Close Price]]/Table2[[#This Row],[Current Week Low]])-1</f>
        <v>8.1060606060605611E-3</v>
      </c>
      <c r="AF157" s="2">
        <f>(Table2[[#This Row],[Current Week High]]/Table2[[#This Row],[Close Price]])-1</f>
        <v>1.9012549785826893E-2</v>
      </c>
      <c r="AG157" s="2">
        <f>(Table2[[#This Row],[Close Price]]/Table2[[#This Row],[Current Month Low]])-1</f>
        <v>7.1417069243156162E-2</v>
      </c>
      <c r="AH157" s="2">
        <f>(Table2[[#This Row],[Current Month High]]/Table2[[#This Row],[Close Price]])-1</f>
        <v>2.8706695724054931E-2</v>
      </c>
      <c r="AI157">
        <v>34.643420755992999</v>
      </c>
      <c r="AJ157">
        <v>129.94643165716201</v>
      </c>
      <c r="AK157" t="str">
        <f>IF(AND(Table2[[#This Row],[20D EMA]]&gt;Table2[[#This Row],[50D EMA]],Table2[[#This Row],[50D EMA]]&gt;Table2[[#This Row],[200D EMA]]),"Uptrend","Downtrend/NoTrend")</f>
        <v>Downtrend/NoTrend</v>
      </c>
      <c r="AL157">
        <v>-0.11</v>
      </c>
      <c r="AM157" t="s">
        <v>10459</v>
      </c>
      <c r="AN157">
        <v>4.4400000000000004</v>
      </c>
      <c r="AO157" t="s">
        <v>10458</v>
      </c>
      <c r="AP157">
        <v>0.172784985982256</v>
      </c>
      <c r="AQ157">
        <f>(Table2[[#This Row],[Sharpe Ratio]]-AVERAGE(Table2[Sharpe Ratio]))/_xlfn.STDEV.P(Table2[Sharpe Ratio])</f>
        <v>1.3343378913892567</v>
      </c>
      <c r="AR1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7">
        <f>_xlfn.RANK.AVG(Table2[[#This Row],[1Y Return vs Nifty Z-Score]],Table2[1Y Return vs Nifty Z-Score])</f>
        <v>212</v>
      </c>
      <c r="AT157">
        <f>_xlfn.RANK.AVG(Table2[[#This Row],[6M Return vs Nifty Z-Score]],Table2[6M Return vs Nifty Z-Score])</f>
        <v>343</v>
      </c>
      <c r="AU157">
        <f>_xlfn.RANK.AVG(Table2[[#This Row],[Sharpe Ratio Z-Score]],Table2[Sharpe Ratio Z-Score])</f>
        <v>71</v>
      </c>
      <c r="AV157">
        <f>(Table2[[#This Row],[Rank 1Y]]+Table2[[#This Row],[Rank 6M]]+Table2[[#This Row],[Rank Sharpe]])/3</f>
        <v>208.66666666666666</v>
      </c>
    </row>
    <row r="158" spans="1:48" x14ac:dyDescent="0.3">
      <c r="A158" t="s">
        <v>1081</v>
      </c>
      <c r="B158" t="s">
        <v>1082</v>
      </c>
      <c r="C158" t="s">
        <v>10411</v>
      </c>
      <c r="D158" t="s">
        <v>435</v>
      </c>
      <c r="E158">
        <v>12592.876235350001</v>
      </c>
      <c r="F158">
        <v>270.35000000000002</v>
      </c>
      <c r="G158">
        <v>49.415371566770403</v>
      </c>
      <c r="H158">
        <f>(Table2[[#This Row],[1Y Return vs Nifty]]-AVERAGE(Table2[1Y Return vs Nifty]))/_xlfn.STDEV.P(Table2[1Y Return vs Nifty])</f>
        <v>0.45872989032783362</v>
      </c>
      <c r="I158">
        <v>-8.5087972726556895</v>
      </c>
      <c r="J158">
        <f>(Table2[[#This Row],[1M Return vs Nifty]]-AVERAGE(Table2[1M Return vs Nifty]))/_xlfn.STDEV.P(Table2[1M Return vs Nifty])</f>
        <v>-0.51483891107110025</v>
      </c>
      <c r="K158">
        <v>21.412667423276499</v>
      </c>
      <c r="L158">
        <f>(Table2[[#This Row],[6M Return vs Nifty]]-AVERAGE(Table2[6M Return vs Nifty]))/_xlfn.STDEV.P(Table2[6M Return vs Nifty])</f>
        <v>0.31324340084690389</v>
      </c>
      <c r="M158">
        <v>4.5158218788750597</v>
      </c>
      <c r="N158">
        <f>(Table2[[#This Row],[1W Return vs Nifty]]-AVERAGE(Table2[1W Return vs Nifty]))/_xlfn.STDEV.P(Table2[1W Return vs Nifty])</f>
        <v>1.5111169019323252</v>
      </c>
      <c r="O158">
        <v>260.19</v>
      </c>
      <c r="P158">
        <v>263.46152952666102</v>
      </c>
      <c r="Q158">
        <v>232.21350969684099</v>
      </c>
      <c r="R158">
        <v>65.984115760014603</v>
      </c>
      <c r="S158" s="2">
        <f>(Table2[[#This Row],[Close Price]]-Table2[[#This Row],[20D EMA]])/Table2[[#This Row],[20D EMA]]</f>
        <v>3.9048387716668687E-2</v>
      </c>
      <c r="T158" s="2">
        <f>(Table2[[#This Row],[Close Price]]-Table2[[#This Row],[50D EMA]])/Table2[[#This Row],[50D EMA]]</f>
        <v>2.6146020201563883E-2</v>
      </c>
      <c r="U158" s="2">
        <f>(Table2[[#This Row],[Close Price]]-Table2[[#This Row],[200D EMA]])/Table2[[#This Row],[200D EMA]]</f>
        <v>0.16423028252295452</v>
      </c>
      <c r="V158">
        <v>0.49307252636633903</v>
      </c>
      <c r="W158">
        <v>262.60000000000002</v>
      </c>
      <c r="X158">
        <v>271.14999999999998</v>
      </c>
      <c r="Y158">
        <v>256.5</v>
      </c>
      <c r="Z158">
        <v>274.25</v>
      </c>
      <c r="AA158">
        <v>236.7</v>
      </c>
      <c r="AB158">
        <v>276.39999999999998</v>
      </c>
      <c r="AC158" s="2">
        <f>(Table2[[#This Row],[Close Price]]/Table2[[#This Row],[Day Low]])-1</f>
        <v>2.9512566641279436E-2</v>
      </c>
      <c r="AD158" s="2">
        <f>(Table2[[#This Row],[Day High]]/Table2[[#This Row],[Close Price]])-1</f>
        <v>2.9591270575177742E-3</v>
      </c>
      <c r="AE158" s="2">
        <f>(Table2[[#This Row],[Close Price]]/Table2[[#This Row],[Current Week Low]])-1</f>
        <v>5.3996101364522486E-2</v>
      </c>
      <c r="AF158" s="2">
        <f>(Table2[[#This Row],[Current Week High]]/Table2[[#This Row],[Close Price]])-1</f>
        <v>1.4425744405400343E-2</v>
      </c>
      <c r="AG158" s="2">
        <f>(Table2[[#This Row],[Close Price]]/Table2[[#This Row],[Current Month Low]])-1</f>
        <v>0.14216307562315178</v>
      </c>
      <c r="AH158" s="2">
        <f>(Table2[[#This Row],[Current Month High]]/Table2[[#This Row],[Close Price]])-1</f>
        <v>2.2378398372479902E-2</v>
      </c>
      <c r="AI158">
        <v>42.112076937303399</v>
      </c>
      <c r="AJ158">
        <v>110.389105058365</v>
      </c>
      <c r="AK158" t="str">
        <f>IF(AND(Table2[[#This Row],[20D EMA]]&gt;Table2[[#This Row],[50D EMA]],Table2[[#This Row],[50D EMA]]&gt;Table2[[#This Row],[200D EMA]]),"Uptrend","Downtrend/NoTrend")</f>
        <v>Downtrend/NoTrend</v>
      </c>
      <c r="AL158">
        <v>-0.03</v>
      </c>
      <c r="AM158" t="s">
        <v>10459</v>
      </c>
      <c r="AN158">
        <v>6.44</v>
      </c>
      <c r="AO158" t="s">
        <v>10458</v>
      </c>
      <c r="AP158">
        <v>9.7048460865303998E-2</v>
      </c>
      <c r="AQ158">
        <f>(Table2[[#This Row],[Sharpe Ratio]]-AVERAGE(Table2[Sharpe Ratio]))/_xlfn.STDEV.P(Table2[Sharpe Ratio])</f>
        <v>0.45592835520207053</v>
      </c>
      <c r="AR1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8">
        <f>_xlfn.RANK.AVG(Table2[[#This Row],[1Y Return vs Nifty Z-Score]],Table2[1Y Return vs Nifty Z-Score])</f>
        <v>181</v>
      </c>
      <c r="AT158">
        <f>_xlfn.RANK.AVG(Table2[[#This Row],[6M Return vs Nifty Z-Score]],Table2[6M Return vs Nifty Z-Score])</f>
        <v>218</v>
      </c>
      <c r="AU158">
        <f>_xlfn.RANK.AVG(Table2[[#This Row],[Sharpe Ratio Z-Score]],Table2[Sharpe Ratio Z-Score])</f>
        <v>227</v>
      </c>
      <c r="AV158">
        <f>(Table2[[#This Row],[Rank 1Y]]+Table2[[#This Row],[Rank 6M]]+Table2[[#This Row],[Rank Sharpe]])/3</f>
        <v>208.66666666666666</v>
      </c>
    </row>
    <row r="159" spans="1:48" x14ac:dyDescent="0.3">
      <c r="A159" t="s">
        <v>405</v>
      </c>
      <c r="B159" t="s">
        <v>406</v>
      </c>
      <c r="C159" t="s">
        <v>10412</v>
      </c>
      <c r="D159" t="s">
        <v>266</v>
      </c>
      <c r="E159">
        <v>59458.041760754997</v>
      </c>
      <c r="F159">
        <v>5279.45</v>
      </c>
      <c r="G159">
        <v>44.773773122728997</v>
      </c>
      <c r="H159">
        <f>(Table2[[#This Row],[1Y Return vs Nifty]]-AVERAGE(Table2[1Y Return vs Nifty]))/_xlfn.STDEV.P(Table2[1Y Return vs Nifty])</f>
        <v>0.38169449277133816</v>
      </c>
      <c r="I159">
        <v>12.3900229876593</v>
      </c>
      <c r="J159">
        <f>(Table2[[#This Row],[1M Return vs Nifty]]-AVERAGE(Table2[1M Return vs Nifty]))/_xlfn.STDEV.P(Table2[1M Return vs Nifty])</f>
        <v>1.4671854327862732</v>
      </c>
      <c r="K159">
        <v>9.5737237249061398</v>
      </c>
      <c r="L159">
        <f>(Table2[[#This Row],[6M Return vs Nifty]]-AVERAGE(Table2[6M Return vs Nifty]))/_xlfn.STDEV.P(Table2[6M Return vs Nifty])</f>
        <v>-4.0052611716934299E-2</v>
      </c>
      <c r="M159">
        <v>-3.3578389819402701</v>
      </c>
      <c r="N159">
        <f>(Table2[[#This Row],[1W Return vs Nifty]]-AVERAGE(Table2[1W Return vs Nifty]))/_xlfn.STDEV.P(Table2[1W Return vs Nifty])</f>
        <v>-6.2419227513643455E-2</v>
      </c>
      <c r="O159">
        <v>4928.1400000000003</v>
      </c>
      <c r="P159">
        <v>4806.43505583556</v>
      </c>
      <c r="Q159">
        <v>4315.7484020898301</v>
      </c>
      <c r="R159">
        <v>71.037134016837996</v>
      </c>
      <c r="S159" s="2">
        <f>(Table2[[#This Row],[Close Price]]-Table2[[#This Row],[20D EMA]])/Table2[[#This Row],[20D EMA]]</f>
        <v>7.1286530009293456E-2</v>
      </c>
      <c r="T159" s="2">
        <f>(Table2[[#This Row],[Close Price]]-Table2[[#This Row],[50D EMA]])/Table2[[#This Row],[50D EMA]]</f>
        <v>9.8412844170264149E-2</v>
      </c>
      <c r="U159" s="2">
        <f>(Table2[[#This Row],[Close Price]]-Table2[[#This Row],[200D EMA]])/Table2[[#This Row],[200D EMA]]</f>
        <v>0.22329883675413356</v>
      </c>
      <c r="V159">
        <v>1.38995244043432</v>
      </c>
      <c r="W159">
        <v>5180.1000000000004</v>
      </c>
      <c r="X159">
        <v>5295</v>
      </c>
      <c r="Y159">
        <v>5139.7</v>
      </c>
      <c r="Z159">
        <v>5460</v>
      </c>
      <c r="AA159">
        <v>4265</v>
      </c>
      <c r="AB159">
        <v>5575.05</v>
      </c>
      <c r="AC159" s="2">
        <f>(Table2[[#This Row],[Close Price]]/Table2[[#This Row],[Day Low]])-1</f>
        <v>1.917916642535844E-2</v>
      </c>
      <c r="AD159" s="2">
        <f>(Table2[[#This Row],[Day High]]/Table2[[#This Row],[Close Price]])-1</f>
        <v>2.9453825682599355E-3</v>
      </c>
      <c r="AE159" s="2">
        <f>(Table2[[#This Row],[Close Price]]/Table2[[#This Row],[Current Week Low]])-1</f>
        <v>2.7190302935969024E-2</v>
      </c>
      <c r="AF159" s="2">
        <f>(Table2[[#This Row],[Current Week High]]/Table2[[#This Row],[Close Price]])-1</f>
        <v>3.4198638115712887E-2</v>
      </c>
      <c r="AG159" s="2">
        <f>(Table2[[#This Row],[Close Price]]/Table2[[#This Row],[Current Month Low]])-1</f>
        <v>0.23785463071512303</v>
      </c>
      <c r="AH159" s="2">
        <f>(Table2[[#This Row],[Current Month High]]/Table2[[#This Row],[Close Price]])-1</f>
        <v>5.5990680847436858E-2</v>
      </c>
      <c r="AI159">
        <v>10.6166362026347</v>
      </c>
      <c r="AJ159">
        <v>111.15688431156801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-0.09</v>
      </c>
      <c r="AM159" t="s">
        <v>10459</v>
      </c>
      <c r="AN159">
        <v>20.53</v>
      </c>
      <c r="AO159" t="s">
        <v>10458</v>
      </c>
      <c r="AP159">
        <v>0.14985393759082</v>
      </c>
      <c r="AQ159">
        <f>(Table2[[#This Row],[Sharpe Ratio]]-AVERAGE(Table2[Sharpe Ratio]))/_xlfn.STDEV.P(Table2[Sharpe Ratio])</f>
        <v>1.0683783487418654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2.8147864350688994</v>
      </c>
      <c r="AS159">
        <f>_xlfn.RANK.AVG(Table2[[#This Row],[1Y Return vs Nifty Z-Score]],Table2[1Y Return vs Nifty Z-Score])</f>
        <v>201</v>
      </c>
      <c r="AT159">
        <f>_xlfn.RANK.AVG(Table2[[#This Row],[6M Return vs Nifty Z-Score]],Table2[6M Return vs Nifty Z-Score])</f>
        <v>325</v>
      </c>
      <c r="AU159">
        <f>_xlfn.RANK.AVG(Table2[[#This Row],[Sharpe Ratio Z-Score]],Table2[Sharpe Ratio Z-Score])</f>
        <v>101</v>
      </c>
      <c r="AV159">
        <f>(Table2[[#This Row],[Rank 1Y]]+Table2[[#This Row],[Rank 6M]]+Table2[[#This Row],[Rank Sharpe]])/3</f>
        <v>209</v>
      </c>
    </row>
    <row r="160" spans="1:48" x14ac:dyDescent="0.3">
      <c r="A160" t="s">
        <v>1617</v>
      </c>
      <c r="B160" t="s">
        <v>1618</v>
      </c>
      <c r="C160" t="s">
        <v>10404</v>
      </c>
      <c r="D160" t="s">
        <v>46</v>
      </c>
      <c r="E160">
        <v>5925.3657748599999</v>
      </c>
      <c r="F160">
        <v>783.1</v>
      </c>
      <c r="G160">
        <v>49.076707208058401</v>
      </c>
      <c r="H160">
        <f>(Table2[[#This Row],[1Y Return vs Nifty]]-AVERAGE(Table2[1Y Return vs Nifty]))/_xlfn.STDEV.P(Table2[1Y Return vs Nifty])</f>
        <v>0.45310916638410548</v>
      </c>
      <c r="I160">
        <v>-14.3477132252274</v>
      </c>
      <c r="J160">
        <f>(Table2[[#This Row],[1M Return vs Nifty]]-AVERAGE(Table2[1M Return vs Nifty]))/_xlfn.STDEV.P(Table2[1M Return vs Nifty])</f>
        <v>-1.0685961765809702</v>
      </c>
      <c r="K160">
        <v>7.2903907271203101</v>
      </c>
      <c r="L160">
        <f>(Table2[[#This Row],[6M Return vs Nifty]]-AVERAGE(Table2[6M Return vs Nifty]))/_xlfn.STDEV.P(Table2[6M Return vs Nifty])</f>
        <v>-0.10819149843063755</v>
      </c>
      <c r="M160">
        <v>-2.6584991015525299</v>
      </c>
      <c r="N160">
        <f>(Table2[[#This Row],[1W Return vs Nifty]]-AVERAGE(Table2[1W Return vs Nifty]))/_xlfn.STDEV.P(Table2[1W Return vs Nifty])</f>
        <v>7.7342515848843649E-2</v>
      </c>
      <c r="O160">
        <v>783.45</v>
      </c>
      <c r="P160">
        <v>798.77691581864894</v>
      </c>
      <c r="Q160">
        <v>698.35577974717103</v>
      </c>
      <c r="R160">
        <v>54.8788867275493</v>
      </c>
      <c r="S160" s="2">
        <f>(Table2[[#This Row],[Close Price]]-Table2[[#This Row],[20D EMA]])/Table2[[#This Row],[20D EMA]]</f>
        <v>-4.4674197459955672E-4</v>
      </c>
      <c r="T160" s="2">
        <f>(Table2[[#This Row],[Close Price]]-Table2[[#This Row],[50D EMA]])/Table2[[#This Row],[50D EMA]]</f>
        <v>-1.9626150315801245E-2</v>
      </c>
      <c r="U160" s="2">
        <f>(Table2[[#This Row],[Close Price]]-Table2[[#This Row],[200D EMA]])/Table2[[#This Row],[200D EMA]]</f>
        <v>0.12134820489852513</v>
      </c>
      <c r="V160">
        <v>0.74648393914046396</v>
      </c>
      <c r="W160">
        <v>766</v>
      </c>
      <c r="X160">
        <v>785.95</v>
      </c>
      <c r="Y160">
        <v>757.05</v>
      </c>
      <c r="Z160">
        <v>785.95</v>
      </c>
      <c r="AA160">
        <v>741.1</v>
      </c>
      <c r="AB160">
        <v>856.8</v>
      </c>
      <c r="AC160" s="2">
        <f>(Table2[[#This Row],[Close Price]]/Table2[[#This Row],[Day Low]])-1</f>
        <v>2.2323759791122777E-2</v>
      </c>
      <c r="AD160" s="2">
        <f>(Table2[[#This Row],[Day High]]/Table2[[#This Row],[Close Price]])-1</f>
        <v>3.639381943557618E-3</v>
      </c>
      <c r="AE160" s="2">
        <f>(Table2[[#This Row],[Close Price]]/Table2[[#This Row],[Current Week Low]])-1</f>
        <v>3.440988045703719E-2</v>
      </c>
      <c r="AF160" s="2">
        <f>(Table2[[#This Row],[Current Week High]]/Table2[[#This Row],[Close Price]])-1</f>
        <v>3.639381943557618E-3</v>
      </c>
      <c r="AG160" s="2">
        <f>(Table2[[#This Row],[Close Price]]/Table2[[#This Row],[Current Month Low]])-1</f>
        <v>5.6672513830791971E-2</v>
      </c>
      <c r="AH160" s="2">
        <f>(Table2[[#This Row],[Current Month High]]/Table2[[#This Row],[Close Price]])-1</f>
        <v>9.4113140084280289E-2</v>
      </c>
      <c r="AI160">
        <v>19.6271229728004</v>
      </c>
      <c r="AJ160">
        <v>98.983610722906803</v>
      </c>
      <c r="AK160" t="str">
        <f>IF(AND(Table2[[#This Row],[20D EMA]]&gt;Table2[[#This Row],[50D EMA]],Table2[[#This Row],[50D EMA]]&gt;Table2[[#This Row],[200D EMA]]),"Uptrend","Downtrend/NoTrend")</f>
        <v>Downtrend/NoTrend</v>
      </c>
      <c r="AL160">
        <v>-0.13</v>
      </c>
      <c r="AM160" t="s">
        <v>10459</v>
      </c>
      <c r="AN160">
        <v>0.28000000000000003</v>
      </c>
      <c r="AO160" t="s">
        <v>10458</v>
      </c>
      <c r="AP160">
        <v>0.158985279387169</v>
      </c>
      <c r="AQ160">
        <f>(Table2[[#This Row],[Sharpe Ratio]]-AVERAGE(Table2[Sharpe Ratio]))/_xlfn.STDEV.P(Table2[Sharpe Ratio])</f>
        <v>1.1742857388645507</v>
      </c>
      <c r="AR1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0">
        <f>_xlfn.RANK.AVG(Table2[[#This Row],[1Y Return vs Nifty Z-Score]],Table2[1Y Return vs Nifty Z-Score])</f>
        <v>183</v>
      </c>
      <c r="AT160">
        <f>_xlfn.RANK.AVG(Table2[[#This Row],[6M Return vs Nifty Z-Score]],Table2[6M Return vs Nifty Z-Score])</f>
        <v>354</v>
      </c>
      <c r="AU160">
        <f>_xlfn.RANK.AVG(Table2[[#This Row],[Sharpe Ratio Z-Score]],Table2[Sharpe Ratio Z-Score])</f>
        <v>90</v>
      </c>
      <c r="AV160">
        <f>(Table2[[#This Row],[Rank 1Y]]+Table2[[#This Row],[Rank 6M]]+Table2[[#This Row],[Rank Sharpe]])/3</f>
        <v>209</v>
      </c>
    </row>
    <row r="161" spans="1:48" x14ac:dyDescent="0.3">
      <c r="A161" t="s">
        <v>279</v>
      </c>
      <c r="B161" t="s">
        <v>280</v>
      </c>
      <c r="C161" t="s">
        <v>10409</v>
      </c>
      <c r="D161" t="s">
        <v>281</v>
      </c>
      <c r="E161">
        <v>101049.45379473</v>
      </c>
      <c r="F161">
        <v>709.9</v>
      </c>
      <c r="G161">
        <v>39.620163899170301</v>
      </c>
      <c r="H161">
        <f>(Table2[[#This Row],[1Y Return vs Nifty]]-AVERAGE(Table2[1Y Return vs Nifty]))/_xlfn.STDEV.P(Table2[1Y Return vs Nifty])</f>
        <v>0.29616138598194686</v>
      </c>
      <c r="I161">
        <v>5.2670787449666099</v>
      </c>
      <c r="J161">
        <f>(Table2[[#This Row],[1M Return vs Nifty]]-AVERAGE(Table2[1M Return vs Nifty]))/_xlfn.STDEV.P(Table2[1M Return vs Nifty])</f>
        <v>0.79165213889196751</v>
      </c>
      <c r="K161">
        <v>5.6352946101605097</v>
      </c>
      <c r="L161">
        <f>(Table2[[#This Row],[6M Return vs Nifty]]-AVERAGE(Table2[6M Return vs Nifty]))/_xlfn.STDEV.P(Table2[6M Return vs Nifty])</f>
        <v>-0.15758263276066053</v>
      </c>
      <c r="M161">
        <v>0.350165335080248</v>
      </c>
      <c r="N161">
        <f>(Table2[[#This Row],[1W Return vs Nifty]]-AVERAGE(Table2[1W Return vs Nifty]))/_xlfn.STDEV.P(Table2[1W Return vs Nifty])</f>
        <v>0.67861837419596571</v>
      </c>
      <c r="O161">
        <v>686.24</v>
      </c>
      <c r="P161">
        <v>657.70610307579898</v>
      </c>
      <c r="Q161">
        <v>576.72824410756095</v>
      </c>
      <c r="R161">
        <v>67.036730353886995</v>
      </c>
      <c r="S161" s="2">
        <f>(Table2[[#This Row],[Close Price]]-Table2[[#This Row],[20D EMA]])/Table2[[#This Row],[20D EMA]]</f>
        <v>3.4477733737467896E-2</v>
      </c>
      <c r="T161" s="2">
        <f>(Table2[[#This Row],[Close Price]]-Table2[[#This Row],[50D EMA]])/Table2[[#This Row],[50D EMA]]</f>
        <v>7.9357476964427354E-2</v>
      </c>
      <c r="U161" s="2">
        <f>(Table2[[#This Row],[Close Price]]-Table2[[#This Row],[200D EMA]])/Table2[[#This Row],[200D EMA]]</f>
        <v>0.23090902388266288</v>
      </c>
      <c r="V161">
        <v>0.61797812552073605</v>
      </c>
      <c r="W161">
        <v>705.5</v>
      </c>
      <c r="X161">
        <v>719</v>
      </c>
      <c r="Y161">
        <v>698.35</v>
      </c>
      <c r="Z161">
        <v>720.45</v>
      </c>
      <c r="AA161">
        <v>647.1</v>
      </c>
      <c r="AB161">
        <v>720.45</v>
      </c>
      <c r="AC161" s="2">
        <f>(Table2[[#This Row],[Close Price]]/Table2[[#This Row],[Day Low]])-1</f>
        <v>6.2367115520907124E-3</v>
      </c>
      <c r="AD161" s="2">
        <f>(Table2[[#This Row],[Day High]]/Table2[[#This Row],[Close Price]])-1</f>
        <v>1.2818706860121099E-2</v>
      </c>
      <c r="AE161" s="2">
        <f>(Table2[[#This Row],[Close Price]]/Table2[[#This Row],[Current Week Low]])-1</f>
        <v>1.6538984749767227E-2</v>
      </c>
      <c r="AF161" s="2">
        <f>(Table2[[#This Row],[Current Week High]]/Table2[[#This Row],[Close Price]])-1</f>
        <v>1.4861248063107624E-2</v>
      </c>
      <c r="AG161" s="2">
        <f>(Table2[[#This Row],[Close Price]]/Table2[[#This Row],[Current Month Low]])-1</f>
        <v>9.7048369649204158E-2</v>
      </c>
      <c r="AH161" s="2">
        <f>(Table2[[#This Row],[Current Month High]]/Table2[[#This Row],[Close Price]])-1</f>
        <v>1.4861248063107624E-2</v>
      </c>
      <c r="AI161">
        <v>1.4861248063107599</v>
      </c>
      <c r="AJ161">
        <v>91.038751345532802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0.06</v>
      </c>
      <c r="AM161" t="s">
        <v>10458</v>
      </c>
      <c r="AN161">
        <v>2.14</v>
      </c>
      <c r="AO161" t="s">
        <v>10458</v>
      </c>
      <c r="AP161">
        <v>0.19093656945047299</v>
      </c>
      <c r="AQ161">
        <f>(Table2[[#This Row],[Sharpe Ratio]]-AVERAGE(Table2[Sharpe Ratio]))/_xlfn.STDEV.P(Table2[Sharpe Ratio])</f>
        <v>1.5448641069867908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3.1537133732960108</v>
      </c>
      <c r="AS161">
        <f>_xlfn.RANK.AVG(Table2[[#This Row],[1Y Return vs Nifty Z-Score]],Table2[1Y Return vs Nifty Z-Score])</f>
        <v>223</v>
      </c>
      <c r="AT161">
        <f>_xlfn.RANK.AVG(Table2[[#This Row],[6M Return vs Nifty Z-Score]],Table2[6M Return vs Nifty Z-Score])</f>
        <v>368</v>
      </c>
      <c r="AU161">
        <f>_xlfn.RANK.AVG(Table2[[#This Row],[Sharpe Ratio Z-Score]],Table2[Sharpe Ratio Z-Score])</f>
        <v>40</v>
      </c>
      <c r="AV161">
        <f>(Table2[[#This Row],[Rank 1Y]]+Table2[[#This Row],[Rank 6M]]+Table2[[#This Row],[Rank Sharpe]])/3</f>
        <v>210.33333333333334</v>
      </c>
    </row>
    <row r="162" spans="1:48" x14ac:dyDescent="0.3">
      <c r="A162" t="s">
        <v>316</v>
      </c>
      <c r="B162" t="s">
        <v>317</v>
      </c>
      <c r="C162" t="s">
        <v>10399</v>
      </c>
      <c r="D162" t="s">
        <v>18</v>
      </c>
      <c r="E162">
        <v>89783.471104815006</v>
      </c>
      <c r="F162">
        <v>421.95</v>
      </c>
      <c r="G162">
        <v>110.117411627081</v>
      </c>
      <c r="H162">
        <f>(Table2[[#This Row],[1Y Return vs Nifty]]-AVERAGE(Table2[1Y Return vs Nifty]))/_xlfn.STDEV.P(Table2[1Y Return vs Nifty])</f>
        <v>1.4661858012413165</v>
      </c>
      <c r="I162">
        <v>-2.06249399097717</v>
      </c>
      <c r="J162">
        <f>(Table2[[#This Row],[1M Return vs Nifty]]-AVERAGE(Table2[1M Return vs Nifty]))/_xlfn.STDEV.P(Table2[1M Return vs Nifty])</f>
        <v>9.6522394161826258E-2</v>
      </c>
      <c r="K162">
        <v>14.7856259013999</v>
      </c>
      <c r="L162">
        <f>(Table2[[#This Row],[6M Return vs Nifty]]-AVERAGE(Table2[6M Return vs Nifty]))/_xlfn.STDEV.P(Table2[6M Return vs Nifty])</f>
        <v>0.11548020470160292</v>
      </c>
      <c r="M162">
        <v>-0.90735822401933997</v>
      </c>
      <c r="N162">
        <f>(Table2[[#This Row],[1W Return vs Nifty]]-AVERAGE(Table2[1W Return vs Nifty]))/_xlfn.STDEV.P(Table2[1W Return vs Nifty])</f>
        <v>0.42730468557618678</v>
      </c>
      <c r="O162">
        <v>411.48</v>
      </c>
      <c r="P162">
        <v>397.47873581031098</v>
      </c>
      <c r="Q162">
        <v>338.10982241226401</v>
      </c>
      <c r="R162">
        <v>64.094348388332094</v>
      </c>
      <c r="S162" s="2">
        <f>(Table2[[#This Row],[Close Price]]-Table2[[#This Row],[20D EMA]])/Table2[[#This Row],[20D EMA]]</f>
        <v>2.5444736074657262E-2</v>
      </c>
      <c r="T162" s="2">
        <f>(Table2[[#This Row],[Close Price]]-Table2[[#This Row],[50D EMA]])/Table2[[#This Row],[50D EMA]]</f>
        <v>6.1566222252874038E-2</v>
      </c>
      <c r="U162" s="2">
        <f>(Table2[[#This Row],[Close Price]]-Table2[[#This Row],[200D EMA]])/Table2[[#This Row],[200D EMA]]</f>
        <v>0.24796729355442385</v>
      </c>
      <c r="V162">
        <v>0.59529952939226105</v>
      </c>
      <c r="W162">
        <v>408.6</v>
      </c>
      <c r="X162">
        <v>424.05</v>
      </c>
      <c r="Y162">
        <v>396.65</v>
      </c>
      <c r="Z162">
        <v>424.05</v>
      </c>
      <c r="AA162">
        <v>392</v>
      </c>
      <c r="AB162">
        <v>457.15</v>
      </c>
      <c r="AC162" s="2">
        <f>(Table2[[#This Row],[Close Price]]/Table2[[#This Row],[Day Low]])-1</f>
        <v>3.2672540381791348E-2</v>
      </c>
      <c r="AD162" s="2">
        <f>(Table2[[#This Row],[Day High]]/Table2[[#This Row],[Close Price]])-1</f>
        <v>4.976892996800597E-3</v>
      </c>
      <c r="AE162" s="2">
        <f>(Table2[[#This Row],[Close Price]]/Table2[[#This Row],[Current Week Low]])-1</f>
        <v>6.378419261313506E-2</v>
      </c>
      <c r="AF162" s="2">
        <f>(Table2[[#This Row],[Current Week High]]/Table2[[#This Row],[Close Price]])-1</f>
        <v>4.976892996800597E-3</v>
      </c>
      <c r="AG162" s="2">
        <f>(Table2[[#This Row],[Close Price]]/Table2[[#This Row],[Current Month Low]])-1</f>
        <v>7.6403061224489699E-2</v>
      </c>
      <c r="AH162" s="2">
        <f>(Table2[[#This Row],[Current Month High]]/Table2[[#This Row],[Close Price]])-1</f>
        <v>8.3422206422561818E-2</v>
      </c>
      <c r="AI162">
        <v>8.34222064225618</v>
      </c>
      <c r="AJ162">
        <v>164.60075250836101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0.23</v>
      </c>
      <c r="AM162" t="s">
        <v>10458</v>
      </c>
      <c r="AN162">
        <v>0.14000000000000001</v>
      </c>
      <c r="AO162" t="s">
        <v>10458</v>
      </c>
      <c r="AP162">
        <v>7.4373758567379003E-2</v>
      </c>
      <c r="AQ162">
        <f>(Table2[[#This Row],[Sharpe Ratio]]-AVERAGE(Table2[Sharpe Ratio]))/_xlfn.STDEV.P(Table2[Sharpe Ratio])</f>
        <v>0.19294197316320572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2.298435058844138</v>
      </c>
      <c r="AS162">
        <f>_xlfn.RANK.AVG(Table2[[#This Row],[1Y Return vs Nifty Z-Score]],Table2[1Y Return vs Nifty Z-Score])</f>
        <v>63</v>
      </c>
      <c r="AT162">
        <f>_xlfn.RANK.AVG(Table2[[#This Row],[6M Return vs Nifty Z-Score]],Table2[6M Return vs Nifty Z-Score])</f>
        <v>270</v>
      </c>
      <c r="AU162">
        <f>_xlfn.RANK.AVG(Table2[[#This Row],[Sharpe Ratio Z-Score]],Table2[Sharpe Ratio Z-Score])</f>
        <v>299</v>
      </c>
      <c r="AV162">
        <f>(Table2[[#This Row],[Rank 1Y]]+Table2[[#This Row],[Rank 6M]]+Table2[[#This Row],[Rank Sharpe]])/3</f>
        <v>210.66666666666666</v>
      </c>
    </row>
    <row r="163" spans="1:48" x14ac:dyDescent="0.3">
      <c r="A163" t="s">
        <v>647</v>
      </c>
      <c r="B163" t="s">
        <v>648</v>
      </c>
      <c r="C163" t="s">
        <v>10405</v>
      </c>
      <c r="D163" t="s">
        <v>54</v>
      </c>
      <c r="E163">
        <v>29858.604160128001</v>
      </c>
      <c r="F163">
        <v>226.29</v>
      </c>
      <c r="G163">
        <v>104.259522468995</v>
      </c>
      <c r="H163">
        <f>(Table2[[#This Row],[1Y Return vs Nifty]]-AVERAGE(Table2[1Y Return vs Nifty]))/_xlfn.STDEV.P(Table2[1Y Return vs Nifty])</f>
        <v>1.3689639442505757</v>
      </c>
      <c r="I163">
        <v>14.542057922714999</v>
      </c>
      <c r="J163">
        <f>(Table2[[#This Row],[1M Return vs Nifty]]-AVERAGE(Table2[1M Return vs Nifty]))/_xlfn.STDEV.P(Table2[1M Return vs Nifty])</f>
        <v>1.671282390269156</v>
      </c>
      <c r="K163">
        <v>71.501858247798907</v>
      </c>
      <c r="L163">
        <f>(Table2[[#This Row],[6M Return vs Nifty]]-AVERAGE(Table2[6M Return vs Nifty]))/_xlfn.STDEV.P(Table2[6M Return vs Nifty])</f>
        <v>1.8079976493436569</v>
      </c>
      <c r="M163">
        <v>-4.8811547497044296</v>
      </c>
      <c r="N163">
        <f>(Table2[[#This Row],[1W Return vs Nifty]]-AVERAGE(Table2[1W Return vs Nifty]))/_xlfn.STDEV.P(Table2[1W Return vs Nifty])</f>
        <v>-0.36685098289450929</v>
      </c>
      <c r="O163">
        <v>217.57</v>
      </c>
      <c r="P163">
        <v>198.76340747714201</v>
      </c>
      <c r="Q163">
        <v>159.51539206719099</v>
      </c>
      <c r="R163">
        <v>58.339589682649901</v>
      </c>
      <c r="S163" s="2">
        <f>(Table2[[#This Row],[Close Price]]-Table2[[#This Row],[20D EMA]])/Table2[[#This Row],[20D EMA]]</f>
        <v>4.0079055016776208E-2</v>
      </c>
      <c r="T163" s="2">
        <f>(Table2[[#This Row],[Close Price]]-Table2[[#This Row],[50D EMA]])/Table2[[#This Row],[50D EMA]]</f>
        <v>0.13848923638534205</v>
      </c>
      <c r="U163" s="2">
        <f>(Table2[[#This Row],[Close Price]]-Table2[[#This Row],[200D EMA]])/Table2[[#This Row],[200D EMA]]</f>
        <v>0.41860918289742372</v>
      </c>
      <c r="V163">
        <v>1.08509251725705</v>
      </c>
      <c r="W163">
        <v>225.35</v>
      </c>
      <c r="X163">
        <v>232.17</v>
      </c>
      <c r="Y163">
        <v>217</v>
      </c>
      <c r="Z163">
        <v>235.42</v>
      </c>
      <c r="AA163">
        <v>186.53</v>
      </c>
      <c r="AB163">
        <v>243.99</v>
      </c>
      <c r="AC163" s="2">
        <f>(Table2[[#This Row],[Close Price]]/Table2[[#This Row],[Day Low]])-1</f>
        <v>4.1712891058354185E-3</v>
      </c>
      <c r="AD163" s="2">
        <f>(Table2[[#This Row],[Day High]]/Table2[[#This Row],[Close Price]])-1</f>
        <v>2.5984356356887117E-2</v>
      </c>
      <c r="AE163" s="2">
        <f>(Table2[[#This Row],[Close Price]]/Table2[[#This Row],[Current Week Low]])-1</f>
        <v>4.2811059907833959E-2</v>
      </c>
      <c r="AF163" s="2">
        <f>(Table2[[#This Row],[Current Week High]]/Table2[[#This Row],[Close Price]])-1</f>
        <v>4.0346458084758563E-2</v>
      </c>
      <c r="AG163" s="2">
        <f>(Table2[[#This Row],[Close Price]]/Table2[[#This Row],[Current Month Low]])-1</f>
        <v>0.21315606068728887</v>
      </c>
      <c r="AH163" s="2">
        <f>(Table2[[#This Row],[Current Month High]]/Table2[[#This Row],[Close Price]])-1</f>
        <v>7.8218215564099136E-2</v>
      </c>
      <c r="AI163">
        <v>7.8218215564099101</v>
      </c>
      <c r="AJ163">
        <v>158.617142857142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0.28999999999999998</v>
      </c>
      <c r="AM163" t="s">
        <v>10458</v>
      </c>
      <c r="AN163">
        <v>-2.23</v>
      </c>
      <c r="AO163" t="s">
        <v>10459</v>
      </c>
      <c r="AQ163">
        <f>(Table2[[#This Row],[Sharpe Ratio]]-AVERAGE(Table2[Sharpe Ratio]))/_xlfn.STDEV.P(Table2[Sharpe Ratio])</f>
        <v>-0.6696618849724284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3.8117311159964506</v>
      </c>
      <c r="AS163">
        <f>_xlfn.RANK.AVG(Table2[[#This Row],[1Y Return vs Nifty Z-Score]],Table2[1Y Return vs Nifty Z-Score])</f>
        <v>66</v>
      </c>
      <c r="AT163">
        <f>_xlfn.RANK.AVG(Table2[[#This Row],[6M Return vs Nifty Z-Score]],Table2[6M Return vs Nifty Z-Score])</f>
        <v>39</v>
      </c>
      <c r="AU163">
        <f>_xlfn.RANK.AVG(Table2[[#This Row],[Sharpe Ratio Z-Score]],Table2[Sharpe Ratio Z-Score])</f>
        <v>530</v>
      </c>
      <c r="AV163">
        <f>(Table2[[#This Row],[Rank 1Y]]+Table2[[#This Row],[Rank 6M]]+Table2[[#This Row],[Rank Sharpe]])/3</f>
        <v>211.66666666666666</v>
      </c>
    </row>
    <row r="164" spans="1:48" x14ac:dyDescent="0.3">
      <c r="A164" t="s">
        <v>1376</v>
      </c>
      <c r="B164" t="s">
        <v>1377</v>
      </c>
      <c r="C164" t="s">
        <v>10408</v>
      </c>
      <c r="D164" t="s">
        <v>1378</v>
      </c>
      <c r="E164">
        <v>8102.7811020199997</v>
      </c>
      <c r="F164">
        <v>398.2</v>
      </c>
      <c r="G164">
        <v>51.507183928347501</v>
      </c>
      <c r="H164">
        <f>(Table2[[#This Row],[1Y Return vs Nifty]]-AVERAGE(Table2[1Y Return vs Nifty]))/_xlfn.STDEV.P(Table2[1Y Return vs Nifty])</f>
        <v>0.49344715396673139</v>
      </c>
      <c r="I164">
        <v>-8.0208114526495091</v>
      </c>
      <c r="J164">
        <f>(Table2[[#This Row],[1M Return vs Nifty]]-AVERAGE(Table2[1M Return vs Nifty]))/_xlfn.STDEV.P(Table2[1M Return vs Nifty])</f>
        <v>-0.46855879752105078</v>
      </c>
      <c r="K164">
        <v>23.944592613173398</v>
      </c>
      <c r="L164">
        <f>(Table2[[#This Row],[6M Return vs Nifty]]-AVERAGE(Table2[6M Return vs Nifty]))/_xlfn.STDEV.P(Table2[6M Return vs Nifty])</f>
        <v>0.38880073911042184</v>
      </c>
      <c r="M164">
        <v>0.590286201601253</v>
      </c>
      <c r="N164">
        <f>(Table2[[#This Row],[1W Return vs Nifty]]-AVERAGE(Table2[1W Return vs Nifty]))/_xlfn.STDEV.P(Table2[1W Return vs Nifty])</f>
        <v>0.72660607211486594</v>
      </c>
      <c r="O164">
        <v>396.26</v>
      </c>
      <c r="P164">
        <v>418.572550541</v>
      </c>
      <c r="Q164">
        <v>389.141887911602</v>
      </c>
      <c r="R164">
        <v>55.5490465229623</v>
      </c>
      <c r="S164" s="2">
        <f>(Table2[[#This Row],[Close Price]]-Table2[[#This Row],[20D EMA]])/Table2[[#This Row],[20D EMA]]</f>
        <v>4.8957755009337248E-3</v>
      </c>
      <c r="T164" s="2">
        <f>(Table2[[#This Row],[Close Price]]-Table2[[#This Row],[50D EMA]])/Table2[[#This Row],[50D EMA]]</f>
        <v>-4.867149199026246E-2</v>
      </c>
      <c r="U164" s="2">
        <f>(Table2[[#This Row],[Close Price]]-Table2[[#This Row],[200D EMA]])/Table2[[#This Row],[200D EMA]]</f>
        <v>2.3277144840433226E-2</v>
      </c>
      <c r="V164">
        <v>0.57084969098157801</v>
      </c>
      <c r="W164">
        <v>391</v>
      </c>
      <c r="X164">
        <v>403.4</v>
      </c>
      <c r="Y164">
        <v>378.9</v>
      </c>
      <c r="Z164">
        <v>408.8</v>
      </c>
      <c r="AA164">
        <v>367.2</v>
      </c>
      <c r="AB164">
        <v>408.8</v>
      </c>
      <c r="AC164" s="2">
        <f>(Table2[[#This Row],[Close Price]]/Table2[[#This Row],[Day Low]])-1</f>
        <v>1.8414322250639437E-2</v>
      </c>
      <c r="AD164" s="2">
        <f>(Table2[[#This Row],[Day High]]/Table2[[#This Row],[Close Price]])-1</f>
        <v>1.3058764439979775E-2</v>
      </c>
      <c r="AE164" s="2">
        <f>(Table2[[#This Row],[Close Price]]/Table2[[#This Row],[Current Week Low]])-1</f>
        <v>5.093692267088934E-2</v>
      </c>
      <c r="AF164" s="2">
        <f>(Table2[[#This Row],[Current Week High]]/Table2[[#This Row],[Close Price]])-1</f>
        <v>2.661978905072826E-2</v>
      </c>
      <c r="AG164" s="2">
        <f>(Table2[[#This Row],[Close Price]]/Table2[[#This Row],[Current Month Low]])-1</f>
        <v>8.4422657952069713E-2</v>
      </c>
      <c r="AH164" s="2">
        <f>(Table2[[#This Row],[Current Month High]]/Table2[[#This Row],[Close Price]])-1</f>
        <v>2.661978905072826E-2</v>
      </c>
      <c r="AI164">
        <v>47.664490205926597</v>
      </c>
      <c r="AJ164">
        <v>92.320695484182494</v>
      </c>
      <c r="AK164" t="str">
        <f>IF(AND(Table2[[#This Row],[20D EMA]]&gt;Table2[[#This Row],[50D EMA]],Table2[[#This Row],[50D EMA]]&gt;Table2[[#This Row],[200D EMA]]),"Uptrend","Downtrend/NoTrend")</f>
        <v>Downtrend/NoTrend</v>
      </c>
      <c r="AL164">
        <v>-0.27</v>
      </c>
      <c r="AM164" t="s">
        <v>10459</v>
      </c>
      <c r="AN164">
        <v>-1.51</v>
      </c>
      <c r="AO164" t="s">
        <v>10459</v>
      </c>
      <c r="AP164">
        <v>8.4812164395930006E-2</v>
      </c>
      <c r="AQ164">
        <f>(Table2[[#This Row],[Sharpe Ratio]]-AVERAGE(Table2[Sharpe Ratio]))/_xlfn.STDEV.P(Table2[Sharpe Ratio])</f>
        <v>0.31400899080406103</v>
      </c>
      <c r="AR1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4">
        <f>_xlfn.RANK.AVG(Table2[[#This Row],[1Y Return vs Nifty Z-Score]],Table2[1Y Return vs Nifty Z-Score])</f>
        <v>175</v>
      </c>
      <c r="AT164">
        <f>_xlfn.RANK.AVG(Table2[[#This Row],[6M Return vs Nifty Z-Score]],Table2[6M Return vs Nifty Z-Score])</f>
        <v>197</v>
      </c>
      <c r="AU164">
        <f>_xlfn.RANK.AVG(Table2[[#This Row],[Sharpe Ratio Z-Score]],Table2[Sharpe Ratio Z-Score])</f>
        <v>264</v>
      </c>
      <c r="AV164">
        <f>(Table2[[#This Row],[Rank 1Y]]+Table2[[#This Row],[Rank 6M]]+Table2[[#This Row],[Rank Sharpe]])/3</f>
        <v>212</v>
      </c>
    </row>
    <row r="165" spans="1:48" x14ac:dyDescent="0.3">
      <c r="A165" t="s">
        <v>759</v>
      </c>
      <c r="B165" t="s">
        <v>760</v>
      </c>
      <c r="C165" t="s">
        <v>10412</v>
      </c>
      <c r="D165" t="s">
        <v>161</v>
      </c>
      <c r="E165">
        <v>22616.942359950001</v>
      </c>
      <c r="F165">
        <v>711.5</v>
      </c>
      <c r="G165">
        <v>35.667025458802897</v>
      </c>
      <c r="H165">
        <f>(Table2[[#This Row],[1Y Return vs Nifty]]-AVERAGE(Table2[1Y Return vs Nifty]))/_xlfn.STDEV.P(Table2[1Y Return vs Nifty])</f>
        <v>0.23055217936466482</v>
      </c>
      <c r="I165">
        <v>-8.2649980639967193</v>
      </c>
      <c r="J165">
        <f>(Table2[[#This Row],[1M Return vs Nifty]]-AVERAGE(Table2[1M Return vs Nifty]))/_xlfn.STDEV.P(Table2[1M Return vs Nifty])</f>
        <v>-0.49171722474831642</v>
      </c>
      <c r="K165">
        <v>13.209058898699499</v>
      </c>
      <c r="L165">
        <f>(Table2[[#This Row],[6M Return vs Nifty]]-AVERAGE(Table2[6M Return vs Nifty]))/_xlfn.STDEV.P(Table2[6M Return vs Nifty])</f>
        <v>6.8432524622640781E-2</v>
      </c>
      <c r="M165">
        <v>-7.2688093965565796</v>
      </c>
      <c r="N165">
        <f>(Table2[[#This Row],[1W Return vs Nifty]]-AVERAGE(Table2[1W Return vs Nifty]))/_xlfn.STDEV.P(Table2[1W Return vs Nifty])</f>
        <v>-0.84401921732521656</v>
      </c>
      <c r="O165">
        <v>735.85</v>
      </c>
      <c r="P165">
        <v>708.29455031263899</v>
      </c>
      <c r="Q165">
        <v>582.60806515510899</v>
      </c>
      <c r="R165">
        <v>32.162614587720398</v>
      </c>
      <c r="S165" s="2">
        <f>(Table2[[#This Row],[Close Price]]-Table2[[#This Row],[20D EMA]])/Table2[[#This Row],[20D EMA]]</f>
        <v>-3.3090983216688213E-2</v>
      </c>
      <c r="T165" s="2">
        <f>(Table2[[#This Row],[Close Price]]-Table2[[#This Row],[50D EMA]])/Table2[[#This Row],[50D EMA]]</f>
        <v>4.5255885223825813E-3</v>
      </c>
      <c r="U165" s="2">
        <f>(Table2[[#This Row],[Close Price]]-Table2[[#This Row],[200D EMA]])/Table2[[#This Row],[200D EMA]]</f>
        <v>0.22123266489724244</v>
      </c>
      <c r="V165">
        <v>0.48720779000258202</v>
      </c>
      <c r="W165">
        <v>708.1</v>
      </c>
      <c r="X165">
        <v>733.75</v>
      </c>
      <c r="Y165">
        <v>708.1</v>
      </c>
      <c r="Z165">
        <v>748</v>
      </c>
      <c r="AA165">
        <v>708.1</v>
      </c>
      <c r="AB165">
        <v>801.45</v>
      </c>
      <c r="AC165" s="2">
        <f>(Table2[[#This Row],[Close Price]]/Table2[[#This Row],[Day Low]])-1</f>
        <v>4.8015816975002235E-3</v>
      </c>
      <c r="AD165" s="2">
        <f>(Table2[[#This Row],[Day High]]/Table2[[#This Row],[Close Price]])-1</f>
        <v>3.1271960646521491E-2</v>
      </c>
      <c r="AE165" s="2">
        <f>(Table2[[#This Row],[Close Price]]/Table2[[#This Row],[Current Week Low]])-1</f>
        <v>4.8015816975002235E-3</v>
      </c>
      <c r="AF165" s="2">
        <f>(Table2[[#This Row],[Current Week High]]/Table2[[#This Row],[Close Price]])-1</f>
        <v>5.130007027406891E-2</v>
      </c>
      <c r="AG165" s="2">
        <f>(Table2[[#This Row],[Close Price]]/Table2[[#This Row],[Current Month Low]])-1</f>
        <v>4.8015816975002235E-3</v>
      </c>
      <c r="AH165" s="2">
        <f>(Table2[[#This Row],[Current Month High]]/Table2[[#This Row],[Close Price]])-1</f>
        <v>0.12642304989458886</v>
      </c>
      <c r="AI165">
        <v>18.615600843288799</v>
      </c>
      <c r="AJ165">
        <v>128.044871794871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0.08</v>
      </c>
      <c r="AM165" t="s">
        <v>10458</v>
      </c>
      <c r="AN165">
        <v>-4.79</v>
      </c>
      <c r="AO165" t="s">
        <v>10459</v>
      </c>
      <c r="AP165">
        <v>0.14484747651490801</v>
      </c>
      <c r="AQ165">
        <f>(Table2[[#This Row],[Sharpe Ratio]]-AVERAGE(Table2[Sharpe Ratio]))/_xlfn.STDEV.P(Table2[Sharpe Ratio])</f>
        <v>1.0103122684082335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-2.6439469677993821E-2</v>
      </c>
      <c r="AS165">
        <f>_xlfn.RANK.AVG(Table2[[#This Row],[1Y Return vs Nifty Z-Score]],Table2[1Y Return vs Nifty Z-Score])</f>
        <v>237</v>
      </c>
      <c r="AT165">
        <f>_xlfn.RANK.AVG(Table2[[#This Row],[6M Return vs Nifty Z-Score]],Table2[6M Return vs Nifty Z-Score])</f>
        <v>287</v>
      </c>
      <c r="AU165">
        <f>_xlfn.RANK.AVG(Table2[[#This Row],[Sharpe Ratio Z-Score]],Table2[Sharpe Ratio Z-Score])</f>
        <v>113</v>
      </c>
      <c r="AV165">
        <f>(Table2[[#This Row],[Rank 1Y]]+Table2[[#This Row],[Rank 6M]]+Table2[[#This Row],[Rank Sharpe]])/3</f>
        <v>212.33333333333334</v>
      </c>
    </row>
    <row r="166" spans="1:48" x14ac:dyDescent="0.3">
      <c r="A166" t="s">
        <v>738</v>
      </c>
      <c r="B166" t="s">
        <v>739</v>
      </c>
      <c r="C166" t="s">
        <v>10405</v>
      </c>
      <c r="D166" t="s">
        <v>740</v>
      </c>
      <c r="E166">
        <v>23546.511192725</v>
      </c>
      <c r="F166">
        <v>2324.65</v>
      </c>
      <c r="G166">
        <v>34.4144353986132</v>
      </c>
      <c r="H166">
        <f>(Table2[[#This Row],[1Y Return vs Nifty]]-AVERAGE(Table2[1Y Return vs Nifty]))/_xlfn.STDEV.P(Table2[1Y Return vs Nifty])</f>
        <v>0.2097632691594099</v>
      </c>
      <c r="I166">
        <v>-1.75036140548293</v>
      </c>
      <c r="J166">
        <f>(Table2[[#This Row],[1M Return vs Nifty]]-AVERAGE(Table2[1M Return vs Nifty]))/_xlfn.STDEV.P(Table2[1M Return vs Nifty])</f>
        <v>0.12612475330242792</v>
      </c>
      <c r="K166">
        <v>30.1455598910178</v>
      </c>
      <c r="L166">
        <f>(Table2[[#This Row],[6M Return vs Nifty]]-AVERAGE(Table2[6M Return vs Nifty]))/_xlfn.STDEV.P(Table2[6M Return vs Nifty])</f>
        <v>0.57384909047666988</v>
      </c>
      <c r="M166">
        <v>-11.5657943478655</v>
      </c>
      <c r="N166">
        <f>(Table2[[#This Row],[1W Return vs Nifty]]-AVERAGE(Table2[1W Return vs Nifty]))/_xlfn.STDEV.P(Table2[1W Return vs Nifty])</f>
        <v>-1.7027634772183271</v>
      </c>
      <c r="O166">
        <v>2382.79</v>
      </c>
      <c r="P166">
        <v>2250.7358239748201</v>
      </c>
      <c r="Q166">
        <v>1856.6322078646101</v>
      </c>
      <c r="R166">
        <v>36.605802508394397</v>
      </c>
      <c r="S166" s="2">
        <f>(Table2[[#This Row],[Close Price]]-Table2[[#This Row],[20D EMA]])/Table2[[#This Row],[20D EMA]]</f>
        <v>-2.4399968104616802E-2</v>
      </c>
      <c r="T166" s="2">
        <f>(Table2[[#This Row],[Close Price]]-Table2[[#This Row],[50D EMA]])/Table2[[#This Row],[50D EMA]]</f>
        <v>3.28400051386959E-2</v>
      </c>
      <c r="U166" s="2">
        <f>(Table2[[#This Row],[Close Price]]-Table2[[#This Row],[200D EMA]])/Table2[[#This Row],[200D EMA]]</f>
        <v>0.25207889325246419</v>
      </c>
      <c r="V166">
        <v>0.79727959848818297</v>
      </c>
      <c r="W166">
        <v>2296.1999999999998</v>
      </c>
      <c r="X166">
        <v>2352.8000000000002</v>
      </c>
      <c r="Y166">
        <v>2296.1999999999998</v>
      </c>
      <c r="Z166">
        <v>2410.0500000000002</v>
      </c>
      <c r="AA166">
        <v>2296.1999999999998</v>
      </c>
      <c r="AB166">
        <v>2686.6</v>
      </c>
      <c r="AC166" s="2">
        <f>(Table2[[#This Row],[Close Price]]/Table2[[#This Row],[Day Low]])-1</f>
        <v>1.2390035711175029E-2</v>
      </c>
      <c r="AD166" s="2">
        <f>(Table2[[#This Row],[Day High]]/Table2[[#This Row],[Close Price]])-1</f>
        <v>1.2109349794592772E-2</v>
      </c>
      <c r="AE166" s="2">
        <f>(Table2[[#This Row],[Close Price]]/Table2[[#This Row],[Current Week Low]])-1</f>
        <v>1.2390035711175029E-2</v>
      </c>
      <c r="AF166" s="2">
        <f>(Table2[[#This Row],[Current Week High]]/Table2[[#This Row],[Close Price]])-1</f>
        <v>3.6736713053578063E-2</v>
      </c>
      <c r="AG166" s="2">
        <f>(Table2[[#This Row],[Close Price]]/Table2[[#This Row],[Current Month Low]])-1</f>
        <v>1.2390035711175029E-2</v>
      </c>
      <c r="AH166" s="2">
        <f>(Table2[[#This Row],[Current Month High]]/Table2[[#This Row],[Close Price]])-1</f>
        <v>0.15570085819370649</v>
      </c>
      <c r="AI166">
        <v>15.5700858193706</v>
      </c>
      <c r="AJ166">
        <v>85.957123430125606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-0.04</v>
      </c>
      <c r="AM166" t="s">
        <v>10459</v>
      </c>
      <c r="AN166">
        <v>-8.5299999999999994</v>
      </c>
      <c r="AO166" t="s">
        <v>10459</v>
      </c>
      <c r="AP166">
        <v>8.9144216789073E-2</v>
      </c>
      <c r="AQ166">
        <f>(Table2[[#This Row],[Sharpe Ratio]]-AVERAGE(Table2[Sharpe Ratio]))/_xlfn.STDEV.P(Table2[Sharpe Ratio])</f>
        <v>0.36425312502494289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-0.42877323925487643</v>
      </c>
      <c r="AS166">
        <f>_xlfn.RANK.AVG(Table2[[#This Row],[1Y Return vs Nifty Z-Score]],Table2[1Y Return vs Nifty Z-Score])</f>
        <v>240</v>
      </c>
      <c r="AT166">
        <f>_xlfn.RANK.AVG(Table2[[#This Row],[6M Return vs Nifty Z-Score]],Table2[6M Return vs Nifty Z-Score])</f>
        <v>152</v>
      </c>
      <c r="AU166">
        <f>_xlfn.RANK.AVG(Table2[[#This Row],[Sharpe Ratio Z-Score]],Table2[Sharpe Ratio Z-Score])</f>
        <v>249</v>
      </c>
      <c r="AV166">
        <f>(Table2[[#This Row],[Rank 1Y]]+Table2[[#This Row],[Rank 6M]]+Table2[[#This Row],[Rank Sharpe]])/3</f>
        <v>213.66666666666666</v>
      </c>
    </row>
    <row r="167" spans="1:48" x14ac:dyDescent="0.3">
      <c r="A167" t="s">
        <v>541</v>
      </c>
      <c r="B167" t="s">
        <v>542</v>
      </c>
      <c r="C167" t="s">
        <v>10405</v>
      </c>
      <c r="D167" t="s">
        <v>54</v>
      </c>
      <c r="E167">
        <v>39772.636882095001</v>
      </c>
      <c r="F167">
        <v>3184.05</v>
      </c>
      <c r="G167">
        <v>56.1325684298792</v>
      </c>
      <c r="H167">
        <f>(Table2[[#This Row],[1Y Return vs Nifty]]-AVERAGE(Table2[1Y Return vs Nifty]))/_xlfn.STDEV.P(Table2[1Y Return vs Nifty])</f>
        <v>0.57021345295249704</v>
      </c>
      <c r="I167">
        <v>0.91192700365306301</v>
      </c>
      <c r="J167">
        <f>(Table2[[#This Row],[1M Return vs Nifty]]-AVERAGE(Table2[1M Return vs Nifty]))/_xlfn.STDEV.P(Table2[1M Return vs Nifty])</f>
        <v>0.37861366758324416</v>
      </c>
      <c r="K167">
        <v>24.090485896383999</v>
      </c>
      <c r="L167">
        <f>(Table2[[#This Row],[6M Return vs Nifty]]-AVERAGE(Table2[6M Return vs Nifty]))/_xlfn.STDEV.P(Table2[6M Return vs Nifty])</f>
        <v>0.39315446496057915</v>
      </c>
      <c r="M167">
        <v>3.7755798173630901E-2</v>
      </c>
      <c r="N167">
        <f>(Table2[[#This Row],[1W Return vs Nifty]]-AVERAGE(Table2[1W Return vs Nifty]))/_xlfn.STDEV.P(Table2[1W Return vs Nifty])</f>
        <v>0.61618392315775561</v>
      </c>
      <c r="O167">
        <v>3183.15</v>
      </c>
      <c r="P167">
        <v>2996.5509002870699</v>
      </c>
      <c r="Q167">
        <v>2459.27761467043</v>
      </c>
      <c r="R167">
        <v>47.848126613086798</v>
      </c>
      <c r="S167" s="2">
        <f>(Table2[[#This Row],[Close Price]]-Table2[[#This Row],[20D EMA]])/Table2[[#This Row],[20D EMA]]</f>
        <v>2.8273879647521823E-4</v>
      </c>
      <c r="T167" s="2">
        <f>(Table2[[#This Row],[Close Price]]-Table2[[#This Row],[50D EMA]])/Table2[[#This Row],[50D EMA]]</f>
        <v>6.2571638511118841E-2</v>
      </c>
      <c r="U167" s="2">
        <f>(Table2[[#This Row],[Close Price]]-Table2[[#This Row],[200D EMA]])/Table2[[#This Row],[200D EMA]]</f>
        <v>0.29470946305779211</v>
      </c>
      <c r="V167">
        <v>0.67862632539601597</v>
      </c>
      <c r="W167">
        <v>3131.95</v>
      </c>
      <c r="X167">
        <v>3254.55</v>
      </c>
      <c r="Y167">
        <v>3067.05</v>
      </c>
      <c r="Z167">
        <v>3290</v>
      </c>
      <c r="AA167">
        <v>3067.05</v>
      </c>
      <c r="AB167">
        <v>3485</v>
      </c>
      <c r="AC167" s="2">
        <f>(Table2[[#This Row],[Close Price]]/Table2[[#This Row],[Day Low]])-1</f>
        <v>1.6635003751656496E-2</v>
      </c>
      <c r="AD167" s="2">
        <f>(Table2[[#This Row],[Day High]]/Table2[[#This Row],[Close Price]])-1</f>
        <v>2.2141612097799968E-2</v>
      </c>
      <c r="AE167" s="2">
        <f>(Table2[[#This Row],[Close Price]]/Table2[[#This Row],[Current Week Low]])-1</f>
        <v>3.8147405487357622E-2</v>
      </c>
      <c r="AF167" s="2">
        <f>(Table2[[#This Row],[Current Week High]]/Table2[[#This Row],[Close Price]])-1</f>
        <v>3.3275231230665225E-2</v>
      </c>
      <c r="AG167" s="2">
        <f>(Table2[[#This Row],[Close Price]]/Table2[[#This Row],[Current Month Low]])-1</f>
        <v>3.8147405487357622E-2</v>
      </c>
      <c r="AH167" s="2">
        <f>(Table2[[#This Row],[Current Month High]]/Table2[[#This Row],[Close Price]])-1</f>
        <v>9.4517988096920469E-2</v>
      </c>
      <c r="AI167">
        <v>9.4517988096920398</v>
      </c>
      <c r="AJ167">
        <v>92.966879791521393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0.26</v>
      </c>
      <c r="AM167" t="s">
        <v>10458</v>
      </c>
      <c r="AN167">
        <v>-7.08</v>
      </c>
      <c r="AO167" t="s">
        <v>10459</v>
      </c>
      <c r="AP167">
        <v>7.5650972686809995E-2</v>
      </c>
      <c r="AQ167">
        <f>(Table2[[#This Row],[Sharpe Ratio]]-AVERAGE(Table2[Sharpe Ratio]))/_xlfn.STDEV.P(Table2[Sharpe Ratio])</f>
        <v>0.20775539456758946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2.1659209032216653</v>
      </c>
      <c r="AS167">
        <f>_xlfn.RANK.AVG(Table2[[#This Row],[1Y Return vs Nifty Z-Score]],Table2[1Y Return vs Nifty Z-Score])</f>
        <v>162</v>
      </c>
      <c r="AT167">
        <f>_xlfn.RANK.AVG(Table2[[#This Row],[6M Return vs Nifty Z-Score]],Table2[6M Return vs Nifty Z-Score])</f>
        <v>194</v>
      </c>
      <c r="AU167">
        <f>_xlfn.RANK.AVG(Table2[[#This Row],[Sharpe Ratio Z-Score]],Table2[Sharpe Ratio Z-Score])</f>
        <v>292</v>
      </c>
      <c r="AV167">
        <f>(Table2[[#This Row],[Rank 1Y]]+Table2[[#This Row],[Rank 6M]]+Table2[[#This Row],[Rank Sharpe]])/3</f>
        <v>216</v>
      </c>
    </row>
    <row r="168" spans="1:48" x14ac:dyDescent="0.3">
      <c r="A168" t="s">
        <v>996</v>
      </c>
      <c r="B168" t="s">
        <v>997</v>
      </c>
      <c r="C168" t="s">
        <v>10402</v>
      </c>
      <c r="D168" t="s">
        <v>998</v>
      </c>
      <c r="E168">
        <v>14814.516867120001</v>
      </c>
      <c r="F168">
        <v>461.6</v>
      </c>
      <c r="G168">
        <v>72.022797611204496</v>
      </c>
      <c r="H168">
        <f>(Table2[[#This Row],[1Y Return vs Nifty]]-AVERAGE(Table2[1Y Return vs Nifty]))/_xlfn.STDEV.P(Table2[1Y Return vs Nifty])</f>
        <v>0.83393943808562621</v>
      </c>
      <c r="I168">
        <v>-14.092538257826901</v>
      </c>
      <c r="J168">
        <f>(Table2[[#This Row],[1M Return vs Nifty]]-AVERAGE(Table2[1M Return vs Nifty]))/_xlfn.STDEV.P(Table2[1M Return vs Nifty])</f>
        <v>-1.0443956240602521</v>
      </c>
      <c r="K168">
        <v>7.58773828311634</v>
      </c>
      <c r="L168">
        <f>(Table2[[#This Row],[6M Return vs Nifty]]-AVERAGE(Table2[6M Return vs Nifty]))/_xlfn.STDEV.P(Table2[6M Return vs Nifty])</f>
        <v>-9.9318096499225336E-2</v>
      </c>
      <c r="M168">
        <v>-6.0602140556853996</v>
      </c>
      <c r="N168">
        <f>(Table2[[#This Row],[1W Return vs Nifty]]-AVERAGE(Table2[1W Return vs Nifty]))/_xlfn.STDEV.P(Table2[1W Return vs Nifty])</f>
        <v>-0.60248373994577342</v>
      </c>
      <c r="O168">
        <v>471.45</v>
      </c>
      <c r="P168">
        <v>474.78078442005</v>
      </c>
      <c r="Q168">
        <v>410.00257511872599</v>
      </c>
      <c r="R168">
        <v>44.326458344130501</v>
      </c>
      <c r="S168" s="2">
        <f>(Table2[[#This Row],[Close Price]]-Table2[[#This Row],[20D EMA]])/Table2[[#This Row],[20D EMA]]</f>
        <v>-2.0892989712588749E-2</v>
      </c>
      <c r="T168" s="2">
        <f>(Table2[[#This Row],[Close Price]]-Table2[[#This Row],[50D EMA]])/Table2[[#This Row],[50D EMA]]</f>
        <v>-2.7761832097207659E-2</v>
      </c>
      <c r="U168" s="2">
        <f>(Table2[[#This Row],[Close Price]]-Table2[[#This Row],[200D EMA]])/Table2[[#This Row],[200D EMA]]</f>
        <v>0.12584658734480578</v>
      </c>
      <c r="V168">
        <v>0.25184893693931698</v>
      </c>
      <c r="W168">
        <v>447.6</v>
      </c>
      <c r="X168">
        <v>465.45</v>
      </c>
      <c r="Y168">
        <v>447.6</v>
      </c>
      <c r="Z168">
        <v>478.75</v>
      </c>
      <c r="AA168">
        <v>439</v>
      </c>
      <c r="AB168">
        <v>516</v>
      </c>
      <c r="AC168" s="2">
        <f>(Table2[[#This Row],[Close Price]]/Table2[[#This Row],[Day Low]])-1</f>
        <v>3.1277926720286064E-2</v>
      </c>
      <c r="AD168" s="2">
        <f>(Table2[[#This Row],[Day High]]/Table2[[#This Row],[Close Price]])-1</f>
        <v>8.3405545927208724E-3</v>
      </c>
      <c r="AE168" s="2">
        <f>(Table2[[#This Row],[Close Price]]/Table2[[#This Row],[Current Week Low]])-1</f>
        <v>3.1277926720286064E-2</v>
      </c>
      <c r="AF168" s="2">
        <f>(Table2[[#This Row],[Current Week High]]/Table2[[#This Row],[Close Price]])-1</f>
        <v>3.7153379549393462E-2</v>
      </c>
      <c r="AG168" s="2">
        <f>(Table2[[#This Row],[Close Price]]/Table2[[#This Row],[Current Month Low]])-1</f>
        <v>5.1480637813211994E-2</v>
      </c>
      <c r="AH168" s="2">
        <f>(Table2[[#This Row],[Current Month High]]/Table2[[#This Row],[Close Price]])-1</f>
        <v>0.11785095320623906</v>
      </c>
      <c r="AI168">
        <v>33.8388214904679</v>
      </c>
      <c r="AJ168">
        <v>127.95061728395</v>
      </c>
      <c r="AK168" t="str">
        <f>IF(AND(Table2[[#This Row],[20D EMA]]&gt;Table2[[#This Row],[50D EMA]],Table2[[#This Row],[50D EMA]]&gt;Table2[[#This Row],[200D EMA]]),"Uptrend","Downtrend/NoTrend")</f>
        <v>Downtrend/NoTrend</v>
      </c>
      <c r="AL168">
        <v>-0.18</v>
      </c>
      <c r="AM168" t="s">
        <v>10459</v>
      </c>
      <c r="AN168">
        <v>-3.23</v>
      </c>
      <c r="AO168" t="s">
        <v>10459</v>
      </c>
      <c r="AP168">
        <v>0.115470623366599</v>
      </c>
      <c r="AQ168">
        <f>(Table2[[#This Row],[Sharpe Ratio]]-AVERAGE(Table2[Sharpe Ratio]))/_xlfn.STDEV.P(Table2[Sharpe Ratio])</f>
        <v>0.66959280829572687</v>
      </c>
      <c r="AR1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8">
        <f>_xlfn.RANK.AVG(Table2[[#This Row],[1Y Return vs Nifty Z-Score]],Table2[1Y Return vs Nifty Z-Score])</f>
        <v>118</v>
      </c>
      <c r="AT168">
        <f>_xlfn.RANK.AVG(Table2[[#This Row],[6M Return vs Nifty Z-Score]],Table2[6M Return vs Nifty Z-Score])</f>
        <v>350</v>
      </c>
      <c r="AU168">
        <f>_xlfn.RANK.AVG(Table2[[#This Row],[Sharpe Ratio Z-Score]],Table2[Sharpe Ratio Z-Score])</f>
        <v>182</v>
      </c>
      <c r="AV168">
        <f>(Table2[[#This Row],[Rank 1Y]]+Table2[[#This Row],[Rank 6M]]+Table2[[#This Row],[Rank Sharpe]])/3</f>
        <v>216.66666666666666</v>
      </c>
    </row>
    <row r="169" spans="1:48" x14ac:dyDescent="0.3">
      <c r="A169" t="s">
        <v>565</v>
      </c>
      <c r="B169" t="s">
        <v>566</v>
      </c>
      <c r="C169" t="s">
        <v>10408</v>
      </c>
      <c r="D169" t="s">
        <v>167</v>
      </c>
      <c r="E169">
        <v>37287.298539673997</v>
      </c>
      <c r="F169">
        <v>203.02</v>
      </c>
      <c r="G169">
        <v>84.634263066034706</v>
      </c>
      <c r="H169">
        <f>(Table2[[#This Row],[1Y Return vs Nifty]]-AVERAGE(Table2[1Y Return vs Nifty]))/_xlfn.STDEV.P(Table2[1Y Return vs Nifty])</f>
        <v>1.0432486376632075</v>
      </c>
      <c r="I169">
        <v>5.7250391368095297</v>
      </c>
      <c r="J169">
        <f>(Table2[[#This Row],[1M Return vs Nifty]]-AVERAGE(Table2[1M Return vs Nifty]))/_xlfn.STDEV.P(Table2[1M Return vs Nifty])</f>
        <v>0.83508466923813007</v>
      </c>
      <c r="K169">
        <v>14.515308212941299</v>
      </c>
      <c r="L169">
        <f>(Table2[[#This Row],[6M Return vs Nifty]]-AVERAGE(Table2[6M Return vs Nifty]))/_xlfn.STDEV.P(Table2[6M Return vs Nifty])</f>
        <v>0.10741342409253191</v>
      </c>
      <c r="M169">
        <v>1.4489460125681899</v>
      </c>
      <c r="N169">
        <f>(Table2[[#This Row],[1W Return vs Nifty]]-AVERAGE(Table2[1W Return vs Nifty]))/_xlfn.STDEV.P(Table2[1W Return vs Nifty])</f>
        <v>0.89820760021520241</v>
      </c>
      <c r="O169">
        <v>184.74</v>
      </c>
      <c r="P169">
        <v>182.79381928304301</v>
      </c>
      <c r="Q169">
        <v>164.985405130945</v>
      </c>
      <c r="R169">
        <v>76.450782564696198</v>
      </c>
      <c r="S169" s="2">
        <f>(Table2[[#This Row],[Close Price]]-Table2[[#This Row],[20D EMA]])/Table2[[#This Row],[20D EMA]]</f>
        <v>9.8949875500703693E-2</v>
      </c>
      <c r="T169" s="2">
        <f>(Table2[[#This Row],[Close Price]]-Table2[[#This Row],[50D EMA]])/Table2[[#This Row],[50D EMA]]</f>
        <v>0.11065024406343972</v>
      </c>
      <c r="U169" s="2">
        <f>(Table2[[#This Row],[Close Price]]-Table2[[#This Row],[200D EMA]])/Table2[[#This Row],[200D EMA]]</f>
        <v>0.23053308769262262</v>
      </c>
      <c r="V169">
        <v>1.39186193986811</v>
      </c>
      <c r="W169">
        <v>192.16</v>
      </c>
      <c r="X169">
        <v>204</v>
      </c>
      <c r="Y169">
        <v>179.83</v>
      </c>
      <c r="Z169">
        <v>204</v>
      </c>
      <c r="AA169">
        <v>168.02</v>
      </c>
      <c r="AB169">
        <v>204</v>
      </c>
      <c r="AC169" s="2">
        <f>(Table2[[#This Row],[Close Price]]/Table2[[#This Row],[Day Low]])-1</f>
        <v>5.6515403830141642E-2</v>
      </c>
      <c r="AD169" s="2">
        <f>(Table2[[#This Row],[Day High]]/Table2[[#This Row],[Close Price]])-1</f>
        <v>4.8271106294945909E-3</v>
      </c>
      <c r="AE169" s="2">
        <f>(Table2[[#This Row],[Close Price]]/Table2[[#This Row],[Current Week Low]])-1</f>
        <v>0.1289551242840461</v>
      </c>
      <c r="AF169" s="2">
        <f>(Table2[[#This Row],[Current Week High]]/Table2[[#This Row],[Close Price]])-1</f>
        <v>4.8271106294945909E-3</v>
      </c>
      <c r="AG169" s="2">
        <f>(Table2[[#This Row],[Close Price]]/Table2[[#This Row],[Current Month Low]])-1</f>
        <v>0.20830853469825028</v>
      </c>
      <c r="AH169" s="2">
        <f>(Table2[[#This Row],[Current Month High]]/Table2[[#This Row],[Close Price]])-1</f>
        <v>4.8271106294945909E-3</v>
      </c>
      <c r="AI169">
        <v>2.9455226086099802</v>
      </c>
      <c r="AJ169">
        <v>129.142212189616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-0.01</v>
      </c>
      <c r="AM169" t="s">
        <v>10459</v>
      </c>
      <c r="AN169">
        <v>15.61</v>
      </c>
      <c r="AO169" t="s">
        <v>10458</v>
      </c>
      <c r="AP169">
        <v>7.8302376285580996E-2</v>
      </c>
      <c r="AQ169">
        <f>(Table2[[#This Row],[Sharpe Ratio]]-AVERAGE(Table2[Sharpe Ratio]))/_xlfn.STDEV.P(Table2[Sharpe Ratio])</f>
        <v>0.23850697977492519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3.1224613109839972</v>
      </c>
      <c r="AS169">
        <f>_xlfn.RANK.AVG(Table2[[#This Row],[1Y Return vs Nifty Z-Score]],Table2[1Y Return vs Nifty Z-Score])</f>
        <v>96</v>
      </c>
      <c r="AT169">
        <f>_xlfn.RANK.AVG(Table2[[#This Row],[6M Return vs Nifty Z-Score]],Table2[6M Return vs Nifty Z-Score])</f>
        <v>272</v>
      </c>
      <c r="AU169">
        <f>_xlfn.RANK.AVG(Table2[[#This Row],[Sharpe Ratio Z-Score]],Table2[Sharpe Ratio Z-Score])</f>
        <v>287</v>
      </c>
      <c r="AV169">
        <f>(Table2[[#This Row],[Rank 1Y]]+Table2[[#This Row],[Rank 6M]]+Table2[[#This Row],[Rank Sharpe]])/3</f>
        <v>218.33333333333334</v>
      </c>
    </row>
    <row r="170" spans="1:48" x14ac:dyDescent="0.3">
      <c r="A170" t="s">
        <v>1014</v>
      </c>
      <c r="B170" t="s">
        <v>1015</v>
      </c>
      <c r="C170" t="s">
        <v>10400</v>
      </c>
      <c r="D170" t="s">
        <v>21</v>
      </c>
      <c r="E170">
        <v>14381.7082065799</v>
      </c>
      <c r="F170">
        <v>2551.4499999999998</v>
      </c>
      <c r="G170">
        <v>183.95032489014301</v>
      </c>
      <c r="H170">
        <f>(Table2[[#This Row],[1Y Return vs Nifty]]-AVERAGE(Table2[1Y Return vs Nifty]))/_xlfn.STDEV.P(Table2[1Y Return vs Nifty])</f>
        <v>2.691571386518691</v>
      </c>
      <c r="I170">
        <v>-4.3867626928689996</v>
      </c>
      <c r="J170">
        <f>(Table2[[#This Row],[1M Return vs Nifty]]-AVERAGE(Table2[1M Return vs Nifty]))/_xlfn.STDEV.P(Table2[1M Return vs Nifty])</f>
        <v>-0.12390905084003381</v>
      </c>
      <c r="K170">
        <v>41.098353089417898</v>
      </c>
      <c r="L170">
        <f>(Table2[[#This Row],[6M Return vs Nifty]]-AVERAGE(Table2[6M Return vs Nifty]))/_xlfn.STDEV.P(Table2[6M Return vs Nifty])</f>
        <v>0.90070073045564303</v>
      </c>
      <c r="M170">
        <v>-8.4313370531301093</v>
      </c>
      <c r="N170">
        <f>(Table2[[#This Row],[1W Return vs Nifty]]-AVERAGE(Table2[1W Return vs Nifty]))/_xlfn.STDEV.P(Table2[1W Return vs Nifty])</f>
        <v>-1.0763481557231525</v>
      </c>
      <c r="O170">
        <v>2634.31</v>
      </c>
      <c r="P170">
        <v>2551.8604439475998</v>
      </c>
      <c r="Q170">
        <v>1986.7932810462401</v>
      </c>
      <c r="R170">
        <v>32.775692958259498</v>
      </c>
      <c r="S170" s="2">
        <f>(Table2[[#This Row],[Close Price]]-Table2[[#This Row],[20D EMA]])/Table2[[#This Row],[20D EMA]]</f>
        <v>-3.1454156875994142E-2</v>
      </c>
      <c r="T170" s="2">
        <f>(Table2[[#This Row],[Close Price]]-Table2[[#This Row],[50D EMA]])/Table2[[#This Row],[50D EMA]]</f>
        <v>-1.6084106345763921E-4</v>
      </c>
      <c r="U170" s="2">
        <f>(Table2[[#This Row],[Close Price]]-Table2[[#This Row],[200D EMA]])/Table2[[#This Row],[200D EMA]]</f>
        <v>0.28420506770408094</v>
      </c>
      <c r="V170">
        <v>0.83874880530778995</v>
      </c>
      <c r="W170">
        <v>2535.1999999999998</v>
      </c>
      <c r="X170">
        <v>2619</v>
      </c>
      <c r="Y170">
        <v>2481.0500000000002</v>
      </c>
      <c r="Z170">
        <v>2705.85</v>
      </c>
      <c r="AA170">
        <v>2481.0500000000002</v>
      </c>
      <c r="AB170">
        <v>2925</v>
      </c>
      <c r="AC170" s="2">
        <f>(Table2[[#This Row],[Close Price]]/Table2[[#This Row],[Day Low]])-1</f>
        <v>6.4097507100031592E-3</v>
      </c>
      <c r="AD170" s="2">
        <f>(Table2[[#This Row],[Day High]]/Table2[[#This Row],[Close Price]])-1</f>
        <v>2.6475141586157047E-2</v>
      </c>
      <c r="AE170" s="2">
        <f>(Table2[[#This Row],[Close Price]]/Table2[[#This Row],[Current Week Low]])-1</f>
        <v>2.8375083130126155E-2</v>
      </c>
      <c r="AF170" s="2">
        <f>(Table2[[#This Row],[Current Week High]]/Table2[[#This Row],[Close Price]])-1</f>
        <v>6.0514609339787251E-2</v>
      </c>
      <c r="AG170" s="2">
        <f>(Table2[[#This Row],[Close Price]]/Table2[[#This Row],[Current Month Low]])-1</f>
        <v>2.8375083130126155E-2</v>
      </c>
      <c r="AH170" s="2">
        <f>(Table2[[#This Row],[Current Month High]]/Table2[[#This Row],[Close Price]])-1</f>
        <v>0.14640694507045016</v>
      </c>
      <c r="AI170">
        <v>14.640694507045</v>
      </c>
      <c r="AJ170">
        <v>245.444083401028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-0.16</v>
      </c>
      <c r="AM170" t="s">
        <v>10459</v>
      </c>
      <c r="AN170">
        <v>-5.99</v>
      </c>
      <c r="AO170" t="s">
        <v>10459</v>
      </c>
      <c r="AQ170">
        <f>(Table2[[#This Row],[Sharpe Ratio]]-AVERAGE(Table2[Sharpe Ratio]))/_xlfn.STDEV.P(Table2[Sharpe Ratio])</f>
        <v>-0.6696618849724284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1.7223530254387196</v>
      </c>
      <c r="AS170">
        <f>_xlfn.RANK.AVG(Table2[[#This Row],[1Y Return vs Nifty Z-Score]],Table2[1Y Return vs Nifty Z-Score])</f>
        <v>18</v>
      </c>
      <c r="AT170">
        <f>_xlfn.RANK.AVG(Table2[[#This Row],[6M Return vs Nifty Z-Score]],Table2[6M Return vs Nifty Z-Score])</f>
        <v>109</v>
      </c>
      <c r="AU170">
        <f>_xlfn.RANK.AVG(Table2[[#This Row],[Sharpe Ratio Z-Score]],Table2[Sharpe Ratio Z-Score])</f>
        <v>530</v>
      </c>
      <c r="AV170">
        <f>(Table2[[#This Row],[Rank 1Y]]+Table2[[#This Row],[Rank 6M]]+Table2[[#This Row],[Rank Sharpe]])/3</f>
        <v>219</v>
      </c>
    </row>
    <row r="171" spans="1:48" x14ac:dyDescent="0.3">
      <c r="A171" t="s">
        <v>1536</v>
      </c>
      <c r="B171" t="s">
        <v>1537</v>
      </c>
      <c r="C171" t="s">
        <v>10412</v>
      </c>
      <c r="D171" t="s">
        <v>604</v>
      </c>
      <c r="E171">
        <v>6691.8528749999996</v>
      </c>
      <c r="F171">
        <v>375</v>
      </c>
      <c r="G171">
        <v>44.451962742001498</v>
      </c>
      <c r="H171">
        <f>(Table2[[#This Row],[1Y Return vs Nifty]]-AVERAGE(Table2[1Y Return vs Nifty]))/_xlfn.STDEV.P(Table2[1Y Return vs Nifty])</f>
        <v>0.37635348990001588</v>
      </c>
      <c r="I171">
        <v>-8.5395570112862291</v>
      </c>
      <c r="J171">
        <f>(Table2[[#This Row],[1M Return vs Nifty]]-AVERAGE(Table2[1M Return vs Nifty]))/_xlfn.STDEV.P(Table2[1M Return vs Nifty])</f>
        <v>-0.51775613558506905</v>
      </c>
      <c r="K171">
        <v>17.101370676953099</v>
      </c>
      <c r="L171">
        <f>(Table2[[#This Row],[6M Return vs Nifty]]-AVERAGE(Table2[6M Return vs Nifty]))/_xlfn.STDEV.P(Table2[6M Return vs Nifty])</f>
        <v>0.18458631890933447</v>
      </c>
      <c r="M171">
        <v>3.8704075465060699</v>
      </c>
      <c r="N171">
        <f>(Table2[[#This Row],[1W Return vs Nifty]]-AVERAGE(Table2[1W Return vs Nifty]))/_xlfn.STDEV.P(Table2[1W Return vs Nifty])</f>
        <v>1.3821320766525012</v>
      </c>
      <c r="O171">
        <v>366.28</v>
      </c>
      <c r="P171">
        <v>364.09668116099999</v>
      </c>
      <c r="Q171">
        <v>332.862450037972</v>
      </c>
      <c r="R171">
        <v>56.000780841173601</v>
      </c>
      <c r="S171" s="2">
        <f>(Table2[[#This Row],[Close Price]]-Table2[[#This Row],[20D EMA]])/Table2[[#This Row],[20D EMA]]</f>
        <v>2.3806923664955848E-2</v>
      </c>
      <c r="T171" s="2">
        <f>(Table2[[#This Row],[Close Price]]-Table2[[#This Row],[50D EMA]])/Table2[[#This Row],[50D EMA]]</f>
        <v>2.9946218691783863E-2</v>
      </c>
      <c r="U171" s="2">
        <f>(Table2[[#This Row],[Close Price]]-Table2[[#This Row],[200D EMA]])/Table2[[#This Row],[200D EMA]]</f>
        <v>0.12659147932493159</v>
      </c>
      <c r="V171">
        <v>1.0799414165656001</v>
      </c>
      <c r="W171">
        <v>371</v>
      </c>
      <c r="X171">
        <v>386.4</v>
      </c>
      <c r="Y171">
        <v>355.05</v>
      </c>
      <c r="Z171">
        <v>405.95</v>
      </c>
      <c r="AA171">
        <v>338.1</v>
      </c>
      <c r="AB171">
        <v>405.95</v>
      </c>
      <c r="AC171" s="2">
        <f>(Table2[[#This Row],[Close Price]]/Table2[[#This Row],[Day Low]])-1</f>
        <v>1.0781671159029615E-2</v>
      </c>
      <c r="AD171" s="2">
        <f>(Table2[[#This Row],[Day High]]/Table2[[#This Row],[Close Price]])-1</f>
        <v>3.0399999999999983E-2</v>
      </c>
      <c r="AE171" s="2">
        <f>(Table2[[#This Row],[Close Price]]/Table2[[#This Row],[Current Week Low]])-1</f>
        <v>5.618926911702582E-2</v>
      </c>
      <c r="AF171" s="2">
        <f>(Table2[[#This Row],[Current Week High]]/Table2[[#This Row],[Close Price]])-1</f>
        <v>8.2533333333333347E-2</v>
      </c>
      <c r="AG171" s="2">
        <f>(Table2[[#This Row],[Close Price]]/Table2[[#This Row],[Current Month Low]])-1</f>
        <v>0.10913930789707171</v>
      </c>
      <c r="AH171" s="2">
        <f>(Table2[[#This Row],[Current Month High]]/Table2[[#This Row],[Close Price]])-1</f>
        <v>8.2533333333333347E-2</v>
      </c>
      <c r="AI171">
        <v>16.88</v>
      </c>
      <c r="AJ171">
        <v>81.159420289855007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-0.19</v>
      </c>
      <c r="AM171" t="s">
        <v>10459</v>
      </c>
      <c r="AN171">
        <v>6.26</v>
      </c>
      <c r="AO171" t="s">
        <v>10458</v>
      </c>
      <c r="AP171">
        <v>0.105183323042424</v>
      </c>
      <c r="AQ171">
        <f>(Table2[[#This Row],[Sharpe Ratio]]-AVERAGE(Table2[Sharpe Ratio]))/_xlfn.STDEV.P(Table2[Sharpe Ratio])</f>
        <v>0.55027834684634325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1.9755940967231256</v>
      </c>
      <c r="AS171">
        <f>_xlfn.RANK.AVG(Table2[[#This Row],[1Y Return vs Nifty Z-Score]],Table2[1Y Return vs Nifty Z-Score])</f>
        <v>203</v>
      </c>
      <c r="AT171">
        <f>_xlfn.RANK.AVG(Table2[[#This Row],[6M Return vs Nifty Z-Score]],Table2[6M Return vs Nifty Z-Score])</f>
        <v>246</v>
      </c>
      <c r="AU171">
        <f>_xlfn.RANK.AVG(Table2[[#This Row],[Sharpe Ratio Z-Score]],Table2[Sharpe Ratio Z-Score])</f>
        <v>208</v>
      </c>
      <c r="AV171">
        <f>(Table2[[#This Row],[Rank 1Y]]+Table2[[#This Row],[Rank 6M]]+Table2[[#This Row],[Rank Sharpe]])/3</f>
        <v>219</v>
      </c>
    </row>
    <row r="172" spans="1:48" x14ac:dyDescent="0.3">
      <c r="A172" t="s">
        <v>874</v>
      </c>
      <c r="B172" t="s">
        <v>875</v>
      </c>
      <c r="C172" t="s">
        <v>10405</v>
      </c>
      <c r="D172" t="s">
        <v>54</v>
      </c>
      <c r="E172">
        <v>18351.625</v>
      </c>
      <c r="F172">
        <v>7340.65</v>
      </c>
      <c r="G172">
        <v>32.9904092343183</v>
      </c>
      <c r="H172">
        <f>(Table2[[#This Row],[1Y Return vs Nifty]]-AVERAGE(Table2[1Y Return vs Nifty]))/_xlfn.STDEV.P(Table2[1Y Return vs Nifty])</f>
        <v>0.18612907869251685</v>
      </c>
      <c r="I172">
        <v>4.6740663383380499</v>
      </c>
      <c r="J172">
        <f>(Table2[[#This Row],[1M Return vs Nifty]]-AVERAGE(Table2[1M Return vs Nifty]))/_xlfn.STDEV.P(Table2[1M Return vs Nifty])</f>
        <v>0.73541140321852061</v>
      </c>
      <c r="K172">
        <v>25.2858120064638</v>
      </c>
      <c r="L172">
        <f>(Table2[[#This Row],[6M Return vs Nifty]]-AVERAGE(Table2[6M Return vs Nifty]))/_xlfn.STDEV.P(Table2[6M Return vs Nifty])</f>
        <v>0.42882521052403411</v>
      </c>
      <c r="M172">
        <v>8.7595981995978995</v>
      </c>
      <c r="N172">
        <f>(Table2[[#This Row],[1W Return vs Nifty]]-AVERAGE(Table2[1W Return vs Nifty]))/_xlfn.STDEV.P(Table2[1W Return vs Nifty])</f>
        <v>2.3592275183264868</v>
      </c>
      <c r="O172">
        <v>6981.49</v>
      </c>
      <c r="P172">
        <v>6800.0861761445904</v>
      </c>
      <c r="Q172">
        <v>6010.6343038315999</v>
      </c>
      <c r="R172">
        <v>59.788520954656697</v>
      </c>
      <c r="S172" s="2">
        <f>(Table2[[#This Row],[Close Price]]-Table2[[#This Row],[20D EMA]])/Table2[[#This Row],[20D EMA]]</f>
        <v>5.144460566440686E-2</v>
      </c>
      <c r="T172" s="2">
        <f>(Table2[[#This Row],[Close Price]]-Table2[[#This Row],[50D EMA]])/Table2[[#This Row],[50D EMA]]</f>
        <v>7.9493672558410125E-2</v>
      </c>
      <c r="U172" s="2">
        <f>(Table2[[#This Row],[Close Price]]-Table2[[#This Row],[200D EMA]])/Table2[[#This Row],[200D EMA]]</f>
        <v>0.22127709471869789</v>
      </c>
      <c r="V172">
        <v>3.1008930140422799</v>
      </c>
      <c r="W172">
        <v>7301</v>
      </c>
      <c r="X172">
        <v>7533</v>
      </c>
      <c r="Y172">
        <v>6721.8</v>
      </c>
      <c r="Z172">
        <v>8040</v>
      </c>
      <c r="AA172">
        <v>6367.55</v>
      </c>
      <c r="AB172">
        <v>8040</v>
      </c>
      <c r="AC172" s="2">
        <f>(Table2[[#This Row],[Close Price]]/Table2[[#This Row],[Day Low]])-1</f>
        <v>5.4307629091905341E-3</v>
      </c>
      <c r="AD172" s="2">
        <f>(Table2[[#This Row],[Day High]]/Table2[[#This Row],[Close Price]])-1</f>
        <v>2.6203401606124777E-2</v>
      </c>
      <c r="AE172" s="2">
        <f>(Table2[[#This Row],[Close Price]]/Table2[[#This Row],[Current Week Low]])-1</f>
        <v>9.2066113243476355E-2</v>
      </c>
      <c r="AF172" s="2">
        <f>(Table2[[#This Row],[Current Week High]]/Table2[[#This Row],[Close Price]])-1</f>
        <v>9.5270854760818313E-2</v>
      </c>
      <c r="AG172" s="2">
        <f>(Table2[[#This Row],[Close Price]]/Table2[[#This Row],[Current Month Low]])-1</f>
        <v>0.15282172892242696</v>
      </c>
      <c r="AH172" s="2">
        <f>(Table2[[#This Row],[Current Month High]]/Table2[[#This Row],[Close Price]])-1</f>
        <v>9.5270854760818313E-2</v>
      </c>
      <c r="AI172">
        <v>9.5270854760818295</v>
      </c>
      <c r="AJ172">
        <v>70.277197865924293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-0.06</v>
      </c>
      <c r="AM172" t="s">
        <v>10459</v>
      </c>
      <c r="AN172">
        <v>6.68</v>
      </c>
      <c r="AO172" t="s">
        <v>10458</v>
      </c>
      <c r="AP172">
        <v>9.6629875852951005E-2</v>
      </c>
      <c r="AQ172">
        <f>(Table2[[#This Row],[Sharpe Ratio]]-AVERAGE(Table2[Sharpe Ratio]))/_xlfn.STDEV.P(Table2[Sharpe Ratio])</f>
        <v>0.45107351051533429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4.1606667212768924</v>
      </c>
      <c r="AS172">
        <f>_xlfn.RANK.AVG(Table2[[#This Row],[1Y Return vs Nifty Z-Score]],Table2[1Y Return vs Nifty Z-Score])</f>
        <v>246</v>
      </c>
      <c r="AT172">
        <f>_xlfn.RANK.AVG(Table2[[#This Row],[6M Return vs Nifty Z-Score]],Table2[6M Return vs Nifty Z-Score])</f>
        <v>187</v>
      </c>
      <c r="AU172">
        <f>_xlfn.RANK.AVG(Table2[[#This Row],[Sharpe Ratio Z-Score]],Table2[Sharpe Ratio Z-Score])</f>
        <v>228</v>
      </c>
      <c r="AV172">
        <f>(Table2[[#This Row],[Rank 1Y]]+Table2[[#This Row],[Rank 6M]]+Table2[[#This Row],[Rank Sharpe]])/3</f>
        <v>220.33333333333334</v>
      </c>
    </row>
    <row r="173" spans="1:48" x14ac:dyDescent="0.3">
      <c r="A173" t="s">
        <v>1754</v>
      </c>
      <c r="B173" t="s">
        <v>1755</v>
      </c>
      <c r="C173" t="s">
        <v>10405</v>
      </c>
      <c r="D173" t="s">
        <v>54</v>
      </c>
      <c r="E173">
        <v>4731.5838119999999</v>
      </c>
      <c r="F173">
        <v>587.9</v>
      </c>
      <c r="G173">
        <v>77.288337445844803</v>
      </c>
      <c r="H173">
        <f>(Table2[[#This Row],[1Y Return vs Nifty]]-AVERAGE(Table2[1Y Return vs Nifty]))/_xlfn.STDEV.P(Table2[1Y Return vs Nifty])</f>
        <v>0.92133022800451836</v>
      </c>
      <c r="I173">
        <v>2.6331583749297298</v>
      </c>
      <c r="J173">
        <f>(Table2[[#This Row],[1M Return vs Nifty]]-AVERAGE(Table2[1M Return vs Nifty]))/_xlfn.STDEV.P(Table2[1M Return vs Nifty])</f>
        <v>0.54185362260403269</v>
      </c>
      <c r="K173">
        <v>57.037794833813699</v>
      </c>
      <c r="L173">
        <f>(Table2[[#This Row],[6M Return vs Nifty]]-AVERAGE(Table2[6M Return vs Nifty]))/_xlfn.STDEV.P(Table2[6M Return vs Nifty])</f>
        <v>1.3763632012184515</v>
      </c>
      <c r="M173">
        <v>-8.6165189661339401</v>
      </c>
      <c r="N173">
        <f>(Table2[[#This Row],[1W Return vs Nifty]]-AVERAGE(Table2[1W Return vs Nifty]))/_xlfn.STDEV.P(Table2[1W Return vs Nifty])</f>
        <v>-1.1133564084003289</v>
      </c>
      <c r="O173">
        <v>595.63</v>
      </c>
      <c r="P173">
        <v>537.78452780692101</v>
      </c>
      <c r="Q173">
        <v>415.83365325536602</v>
      </c>
      <c r="R173">
        <v>39.208418487290999</v>
      </c>
      <c r="S173" s="2">
        <f>(Table2[[#This Row],[Close Price]]-Table2[[#This Row],[20D EMA]])/Table2[[#This Row],[20D EMA]]</f>
        <v>-1.2977855380017826E-2</v>
      </c>
      <c r="T173" s="2">
        <f>(Table2[[#This Row],[Close Price]]-Table2[[#This Row],[50D EMA]])/Table2[[#This Row],[50D EMA]]</f>
        <v>9.3188757953765008E-2</v>
      </c>
      <c r="U173" s="2">
        <f>(Table2[[#This Row],[Close Price]]-Table2[[#This Row],[200D EMA]])/Table2[[#This Row],[200D EMA]]</f>
        <v>0.41378648745143037</v>
      </c>
      <c r="V173">
        <v>0.66413817457486402</v>
      </c>
      <c r="W173">
        <v>583</v>
      </c>
      <c r="X173">
        <v>608.45000000000005</v>
      </c>
      <c r="Y173">
        <v>583</v>
      </c>
      <c r="Z173">
        <v>639.54999999999995</v>
      </c>
      <c r="AA173">
        <v>525</v>
      </c>
      <c r="AB173">
        <v>675</v>
      </c>
      <c r="AC173" s="2">
        <f>(Table2[[#This Row],[Close Price]]/Table2[[#This Row],[Day Low]])-1</f>
        <v>8.4048027444254547E-3</v>
      </c>
      <c r="AD173" s="2">
        <f>(Table2[[#This Row],[Day High]]/Table2[[#This Row],[Close Price]])-1</f>
        <v>3.4954924306854984E-2</v>
      </c>
      <c r="AE173" s="2">
        <f>(Table2[[#This Row],[Close Price]]/Table2[[#This Row],[Current Week Low]])-1</f>
        <v>8.4048027444254547E-3</v>
      </c>
      <c r="AF173" s="2">
        <f>(Table2[[#This Row],[Current Week High]]/Table2[[#This Row],[Close Price]])-1</f>
        <v>8.7855077394114689E-2</v>
      </c>
      <c r="AG173" s="2">
        <f>(Table2[[#This Row],[Close Price]]/Table2[[#This Row],[Current Month Low]])-1</f>
        <v>0.11980952380952381</v>
      </c>
      <c r="AH173" s="2">
        <f>(Table2[[#This Row],[Current Month High]]/Table2[[#This Row],[Close Price]])-1</f>
        <v>0.14815444803538025</v>
      </c>
      <c r="AI173">
        <v>14.815444803538</v>
      </c>
      <c r="AJ173">
        <v>150.27671349510399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0.24</v>
      </c>
      <c r="AM173" t="s">
        <v>10458</v>
      </c>
      <c r="AN173">
        <v>-3.61</v>
      </c>
      <c r="AO173" t="s">
        <v>10459</v>
      </c>
      <c r="AP173">
        <v>2.99863218395E-3</v>
      </c>
      <c r="AQ173">
        <f>(Table2[[#This Row],[Sharpe Ratio]]-AVERAGE(Table2[Sharpe Ratio]))/_xlfn.STDEV.P(Table2[Sharpe Ratio])</f>
        <v>-0.6348830632370499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1.0913075801896237</v>
      </c>
      <c r="AS173">
        <f>_xlfn.RANK.AVG(Table2[[#This Row],[1Y Return vs Nifty Z-Score]],Table2[1Y Return vs Nifty Z-Score])</f>
        <v>107</v>
      </c>
      <c r="AT173">
        <f>_xlfn.RANK.AVG(Table2[[#This Row],[6M Return vs Nifty Z-Score]],Table2[6M Return vs Nifty Z-Score])</f>
        <v>63</v>
      </c>
      <c r="AU173">
        <f>_xlfn.RANK.AVG(Table2[[#This Row],[Sharpe Ratio Z-Score]],Table2[Sharpe Ratio Z-Score])</f>
        <v>497</v>
      </c>
      <c r="AV173">
        <f>(Table2[[#This Row],[Rank 1Y]]+Table2[[#This Row],[Rank 6M]]+Table2[[#This Row],[Rank Sharpe]])/3</f>
        <v>222.33333333333334</v>
      </c>
    </row>
    <row r="174" spans="1:48" x14ac:dyDescent="0.3">
      <c r="A174" t="s">
        <v>461</v>
      </c>
      <c r="B174" t="s">
        <v>462</v>
      </c>
      <c r="C174" t="s">
        <v>10412</v>
      </c>
      <c r="D174" t="s">
        <v>463</v>
      </c>
      <c r="E174">
        <v>47251.853133614997</v>
      </c>
      <c r="F174">
        <v>4351.3500000000004</v>
      </c>
      <c r="G174">
        <v>2.1437362231656798</v>
      </c>
      <c r="H174">
        <f>(Table2[[#This Row],[1Y Return vs Nifty]]-AVERAGE(Table2[1Y Return vs Nifty]))/_xlfn.STDEV.P(Table2[1Y Return vs Nifty])</f>
        <v>-0.32582509988574598</v>
      </c>
      <c r="I174">
        <v>7.3549147221374396</v>
      </c>
      <c r="J174">
        <f>(Table2[[#This Row],[1M Return vs Nifty]]-AVERAGE(Table2[1M Return vs Nifty]))/_xlfn.STDEV.P(Table2[1M Return vs Nifty])</f>
        <v>0.9896605279392573</v>
      </c>
      <c r="K174">
        <v>39.020607288500699</v>
      </c>
      <c r="L174">
        <f>(Table2[[#This Row],[6M Return vs Nifty]]-AVERAGE(Table2[6M Return vs Nifty]))/_xlfn.STDEV.P(Table2[6M Return vs Nifty])</f>
        <v>0.8386969465634746</v>
      </c>
      <c r="M174">
        <v>11.0733001615306</v>
      </c>
      <c r="N174">
        <f>(Table2[[#This Row],[1W Return vs Nifty]]-AVERAGE(Table2[1W Return vs Nifty]))/_xlfn.STDEV.P(Table2[1W Return vs Nifty])</f>
        <v>2.8216164495020322</v>
      </c>
      <c r="O174">
        <v>3996.17</v>
      </c>
      <c r="P174">
        <v>3916.0157050883799</v>
      </c>
      <c r="Q174">
        <v>3543.5024493524002</v>
      </c>
      <c r="R174">
        <v>83.152215352564198</v>
      </c>
      <c r="S174" s="2">
        <f>(Table2[[#This Row],[Close Price]]-Table2[[#This Row],[20D EMA]])/Table2[[#This Row],[20D EMA]]</f>
        <v>8.8880102698333727E-2</v>
      </c>
      <c r="T174" s="2">
        <f>(Table2[[#This Row],[Close Price]]-Table2[[#This Row],[50D EMA]])/Table2[[#This Row],[50D EMA]]</f>
        <v>0.11116765807296358</v>
      </c>
      <c r="U174" s="2">
        <f>(Table2[[#This Row],[Close Price]]-Table2[[#This Row],[200D EMA]])/Table2[[#This Row],[200D EMA]]</f>
        <v>0.22797996112440672</v>
      </c>
      <c r="V174">
        <v>1.7033391620549001</v>
      </c>
      <c r="W174">
        <v>4145</v>
      </c>
      <c r="X174">
        <v>4391.6499999999996</v>
      </c>
      <c r="Y174">
        <v>4079.25</v>
      </c>
      <c r="Z174">
        <v>4391.6499999999996</v>
      </c>
      <c r="AA174">
        <v>3621</v>
      </c>
      <c r="AB174">
        <v>4391.6499999999996</v>
      </c>
      <c r="AC174" s="2">
        <f>(Table2[[#This Row],[Close Price]]/Table2[[#This Row],[Day Low]])-1</f>
        <v>4.9782870928829936E-2</v>
      </c>
      <c r="AD174" s="2">
        <f>(Table2[[#This Row],[Day High]]/Table2[[#This Row],[Close Price]])-1</f>
        <v>9.2614935594699244E-3</v>
      </c>
      <c r="AE174" s="2">
        <f>(Table2[[#This Row],[Close Price]]/Table2[[#This Row],[Current Week Low]])-1</f>
        <v>6.670343813200974E-2</v>
      </c>
      <c r="AF174" s="2">
        <f>(Table2[[#This Row],[Current Week High]]/Table2[[#This Row],[Close Price]])-1</f>
        <v>9.2614935594699244E-3</v>
      </c>
      <c r="AG174" s="2">
        <f>(Table2[[#This Row],[Close Price]]/Table2[[#This Row],[Current Month Low]])-1</f>
        <v>0.20169842584921294</v>
      </c>
      <c r="AH174" s="2">
        <f>(Table2[[#This Row],[Current Month High]]/Table2[[#This Row],[Close Price]])-1</f>
        <v>9.2614935594699244E-3</v>
      </c>
      <c r="AI174">
        <v>1.33751594332793</v>
      </c>
      <c r="AJ174">
        <v>64.3010874490258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-0.02</v>
      </c>
      <c r="AM174" t="s">
        <v>10459</v>
      </c>
      <c r="AN174">
        <v>16.27</v>
      </c>
      <c r="AO174" t="s">
        <v>10458</v>
      </c>
      <c r="AP174">
        <v>0.12781022311384099</v>
      </c>
      <c r="AQ174">
        <f>(Table2[[#This Row],[Sharpe Ratio]]-AVERAGE(Table2[Sharpe Ratio]))/_xlfn.STDEV.P(Table2[Sharpe Ratio])</f>
        <v>0.81271030773173181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5.1368591318507502</v>
      </c>
      <c r="AS174">
        <f>_xlfn.RANK.AVG(Table2[[#This Row],[1Y Return vs Nifty Z-Score]],Table2[1Y Return vs Nifty Z-Score])</f>
        <v>405</v>
      </c>
      <c r="AT174">
        <f>_xlfn.RANK.AVG(Table2[[#This Row],[6M Return vs Nifty Z-Score]],Table2[6M Return vs Nifty Z-Score])</f>
        <v>118</v>
      </c>
      <c r="AU174">
        <f>_xlfn.RANK.AVG(Table2[[#This Row],[Sharpe Ratio Z-Score]],Table2[Sharpe Ratio Z-Score])</f>
        <v>151</v>
      </c>
      <c r="AV174">
        <f>(Table2[[#This Row],[Rank 1Y]]+Table2[[#This Row],[Rank 6M]]+Table2[[#This Row],[Rank Sharpe]])/3</f>
        <v>224.66666666666666</v>
      </c>
    </row>
    <row r="175" spans="1:48" x14ac:dyDescent="0.3">
      <c r="A175" t="s">
        <v>599</v>
      </c>
      <c r="B175" t="s">
        <v>600</v>
      </c>
      <c r="C175" t="s">
        <v>10408</v>
      </c>
      <c r="D175" t="s">
        <v>601</v>
      </c>
      <c r="E175">
        <v>33241.450687500001</v>
      </c>
      <c r="F175">
        <v>343.75</v>
      </c>
      <c r="G175">
        <v>86.755141854600794</v>
      </c>
      <c r="H175">
        <f>(Table2[[#This Row],[1Y Return vs Nifty]]-AVERAGE(Table2[1Y Return vs Nifty]))/_xlfn.STDEV.P(Table2[1Y Return vs Nifty])</f>
        <v>1.078448309202237</v>
      </c>
      <c r="I175">
        <v>2.0259022358536298</v>
      </c>
      <c r="J175">
        <f>(Table2[[#This Row],[1M Return vs Nifty]]-AVERAGE(Table2[1M Return vs Nifty]))/_xlfn.STDEV.P(Table2[1M Return vs Nifty])</f>
        <v>0.48426202481938674</v>
      </c>
      <c r="K175">
        <v>2.52147186711644</v>
      </c>
      <c r="L175">
        <f>(Table2[[#This Row],[6M Return vs Nifty]]-AVERAGE(Table2[6M Return vs Nifty]))/_xlfn.STDEV.P(Table2[6M Return vs Nifty])</f>
        <v>-0.2505048720225545</v>
      </c>
      <c r="M175">
        <v>1.9641267738647099</v>
      </c>
      <c r="N175">
        <f>(Table2[[#This Row],[1W Return vs Nifty]]-AVERAGE(Table2[1W Return vs Nifty]))/_xlfn.STDEV.P(Table2[1W Return vs Nifty])</f>
        <v>1.0011654943162711</v>
      </c>
      <c r="O175">
        <v>325.60000000000002</v>
      </c>
      <c r="P175">
        <v>322.59895001496</v>
      </c>
      <c r="Q175">
        <v>294.124292998881</v>
      </c>
      <c r="R175">
        <v>76.850497784435802</v>
      </c>
      <c r="S175" s="2">
        <f>(Table2[[#This Row],[Close Price]]-Table2[[#This Row],[20D EMA]])/Table2[[#This Row],[20D EMA]]</f>
        <v>5.5743243243243167E-2</v>
      </c>
      <c r="T175" s="2">
        <f>(Table2[[#This Row],[Close Price]]-Table2[[#This Row],[50D EMA]])/Table2[[#This Row],[50D EMA]]</f>
        <v>6.5564534491073689E-2</v>
      </c>
      <c r="U175" s="2">
        <f>(Table2[[#This Row],[Close Price]]-Table2[[#This Row],[200D EMA]])/Table2[[#This Row],[200D EMA]]</f>
        <v>0.16872359129243295</v>
      </c>
      <c r="V175">
        <v>1.0695701568754099</v>
      </c>
      <c r="W175">
        <v>332.75</v>
      </c>
      <c r="X175">
        <v>345.25</v>
      </c>
      <c r="Y175">
        <v>328</v>
      </c>
      <c r="Z175">
        <v>347.2</v>
      </c>
      <c r="AA175">
        <v>301.05</v>
      </c>
      <c r="AB175">
        <v>347.2</v>
      </c>
      <c r="AC175" s="2">
        <f>(Table2[[#This Row],[Close Price]]/Table2[[#This Row],[Day Low]])-1</f>
        <v>3.3057851239669311E-2</v>
      </c>
      <c r="AD175" s="2">
        <f>(Table2[[#This Row],[Day High]]/Table2[[#This Row],[Close Price]])-1</f>
        <v>4.3636363636363473E-3</v>
      </c>
      <c r="AE175" s="2">
        <f>(Table2[[#This Row],[Close Price]]/Table2[[#This Row],[Current Week Low]])-1</f>
        <v>4.80182926829269E-2</v>
      </c>
      <c r="AF175" s="2">
        <f>(Table2[[#This Row],[Current Week High]]/Table2[[#This Row],[Close Price]])-1</f>
        <v>1.0036363636363621E-2</v>
      </c>
      <c r="AG175" s="2">
        <f>(Table2[[#This Row],[Close Price]]/Table2[[#This Row],[Current Month Low]])-1</f>
        <v>0.14183690416874262</v>
      </c>
      <c r="AH175" s="2">
        <f>(Table2[[#This Row],[Current Month High]]/Table2[[#This Row],[Close Price]])-1</f>
        <v>1.0036363636363621E-2</v>
      </c>
      <c r="AI175">
        <v>20.96</v>
      </c>
      <c r="AJ175">
        <v>153.40950976778399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-0.02</v>
      </c>
      <c r="AM175" t="s">
        <v>10459</v>
      </c>
      <c r="AN175">
        <v>9.7899999999999991</v>
      </c>
      <c r="AO175" t="s">
        <v>10458</v>
      </c>
      <c r="AP175">
        <v>0.117482271597278</v>
      </c>
      <c r="AQ175">
        <f>(Table2[[#This Row],[Sharpe Ratio]]-AVERAGE(Table2[Sharpe Ratio]))/_xlfn.STDEV.P(Table2[Sharpe Ratio])</f>
        <v>0.69292436445774841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3.0062953207730887</v>
      </c>
      <c r="AS175">
        <f>_xlfn.RANK.AVG(Table2[[#This Row],[1Y Return vs Nifty Z-Score]],Table2[1Y Return vs Nifty Z-Score])</f>
        <v>92</v>
      </c>
      <c r="AT175">
        <f>_xlfn.RANK.AVG(Table2[[#This Row],[6M Return vs Nifty Z-Score]],Table2[6M Return vs Nifty Z-Score])</f>
        <v>405</v>
      </c>
      <c r="AU175">
        <f>_xlfn.RANK.AVG(Table2[[#This Row],[Sharpe Ratio Z-Score]],Table2[Sharpe Ratio Z-Score])</f>
        <v>178</v>
      </c>
      <c r="AV175">
        <f>(Table2[[#This Row],[Rank 1Y]]+Table2[[#This Row],[Rank 6M]]+Table2[[#This Row],[Rank Sharpe]])/3</f>
        <v>225</v>
      </c>
    </row>
    <row r="176" spans="1:48" x14ac:dyDescent="0.3">
      <c r="A176" t="s">
        <v>282</v>
      </c>
      <c r="B176" t="s">
        <v>283</v>
      </c>
      <c r="C176" t="s">
        <v>10403</v>
      </c>
      <c r="D176" t="s">
        <v>190</v>
      </c>
      <c r="E176">
        <v>100591.166878559</v>
      </c>
      <c r="F176">
        <v>3698.4</v>
      </c>
      <c r="G176">
        <v>45.532826094378599</v>
      </c>
      <c r="H176">
        <f>(Table2[[#This Row],[1Y Return vs Nifty]]-AVERAGE(Table2[1Y Return vs Nifty]))/_xlfn.STDEV.P(Table2[1Y Return vs Nifty])</f>
        <v>0.3942922967697714</v>
      </c>
      <c r="I176">
        <v>-0.55786111334628397</v>
      </c>
      <c r="J176">
        <f>(Table2[[#This Row],[1M Return vs Nifty]]-AVERAGE(Table2[1M Return vs Nifty]))/_xlfn.STDEV.P(Table2[1M Return vs Nifty])</f>
        <v>0.23922035294065544</v>
      </c>
      <c r="K176">
        <v>15.569292175446799</v>
      </c>
      <c r="L176">
        <f>(Table2[[#This Row],[6M Return vs Nifty]]-AVERAGE(Table2[6M Return vs Nifty]))/_xlfn.STDEV.P(Table2[6M Return vs Nifty])</f>
        <v>0.13886625812456502</v>
      </c>
      <c r="M176">
        <v>-1.8956716625549099</v>
      </c>
      <c r="N176">
        <f>(Table2[[#This Row],[1W Return vs Nifty]]-AVERAGE(Table2[1W Return vs Nifty]))/_xlfn.STDEV.P(Table2[1W Return vs Nifty])</f>
        <v>0.22979212690196679</v>
      </c>
      <c r="O176">
        <v>3636.62</v>
      </c>
      <c r="P176">
        <v>3485.1337301293502</v>
      </c>
      <c r="Q176">
        <v>2930.4267999423</v>
      </c>
      <c r="R176">
        <v>65.616778164147902</v>
      </c>
      <c r="S176" s="2">
        <f>(Table2[[#This Row],[Close Price]]-Table2[[#This Row],[20D EMA]])/Table2[[#This Row],[20D EMA]]</f>
        <v>1.6988302324686164E-2</v>
      </c>
      <c r="T176" s="2">
        <f>(Table2[[#This Row],[Close Price]]-Table2[[#This Row],[50D EMA]])/Table2[[#This Row],[50D EMA]]</f>
        <v>6.1193138164811423E-2</v>
      </c>
      <c r="U176" s="2">
        <f>(Table2[[#This Row],[Close Price]]-Table2[[#This Row],[200D EMA]])/Table2[[#This Row],[200D EMA]]</f>
        <v>0.2620687198440928</v>
      </c>
      <c r="V176">
        <v>1.03255952176626</v>
      </c>
      <c r="W176">
        <v>3651.45</v>
      </c>
      <c r="X176">
        <v>3705.9</v>
      </c>
      <c r="Y176">
        <v>3610</v>
      </c>
      <c r="Z176">
        <v>3730.95</v>
      </c>
      <c r="AA176">
        <v>3581.75</v>
      </c>
      <c r="AB176">
        <v>3730.95</v>
      </c>
      <c r="AC176" s="2">
        <f>(Table2[[#This Row],[Close Price]]/Table2[[#This Row],[Day Low]])-1</f>
        <v>1.2857905763463906E-2</v>
      </c>
      <c r="AD176" s="2">
        <f>(Table2[[#This Row],[Day High]]/Table2[[#This Row],[Close Price]])-1</f>
        <v>2.0279039584685243E-3</v>
      </c>
      <c r="AE176" s="2">
        <f>(Table2[[#This Row],[Close Price]]/Table2[[#This Row],[Current Week Low]])-1</f>
        <v>2.4487534626038698E-2</v>
      </c>
      <c r="AF176" s="2">
        <f>(Table2[[#This Row],[Current Week High]]/Table2[[#This Row],[Close Price]])-1</f>
        <v>8.8011031797532446E-3</v>
      </c>
      <c r="AG176" s="2">
        <f>(Table2[[#This Row],[Close Price]]/Table2[[#This Row],[Current Month Low]])-1</f>
        <v>3.2567878830180863E-2</v>
      </c>
      <c r="AH176" s="2">
        <f>(Table2[[#This Row],[Current Month High]]/Table2[[#This Row],[Close Price]])-1</f>
        <v>8.8011031797532446E-3</v>
      </c>
      <c r="AI176">
        <v>0.88011031797532402</v>
      </c>
      <c r="AJ176">
        <v>87.917280625984404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0.1</v>
      </c>
      <c r="AM176" t="s">
        <v>10458</v>
      </c>
      <c r="AN176">
        <v>0.75</v>
      </c>
      <c r="AO176" t="s">
        <v>10458</v>
      </c>
      <c r="AP176">
        <v>0.102230001183894</v>
      </c>
      <c r="AQ176">
        <f>(Table2[[#This Row],[Sharpe Ratio]]-AVERAGE(Table2[Sharpe Ratio]))/_xlfn.STDEV.P(Table2[Sharpe Ratio])</f>
        <v>0.5160250446258251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1.5181960793627836</v>
      </c>
      <c r="AS176">
        <f>_xlfn.RANK.AVG(Table2[[#This Row],[1Y Return vs Nifty Z-Score]],Table2[1Y Return vs Nifty Z-Score])</f>
        <v>199</v>
      </c>
      <c r="AT176">
        <f>_xlfn.RANK.AVG(Table2[[#This Row],[6M Return vs Nifty Z-Score]],Table2[6M Return vs Nifty Z-Score])</f>
        <v>261</v>
      </c>
      <c r="AU176">
        <f>_xlfn.RANK.AVG(Table2[[#This Row],[Sharpe Ratio Z-Score]],Table2[Sharpe Ratio Z-Score])</f>
        <v>216</v>
      </c>
      <c r="AV176">
        <f>(Table2[[#This Row],[Rank 1Y]]+Table2[[#This Row],[Rank 6M]]+Table2[[#This Row],[Rank Sharpe]])/3</f>
        <v>225.33333333333334</v>
      </c>
    </row>
    <row r="177" spans="1:48" x14ac:dyDescent="0.3">
      <c r="A177" t="s">
        <v>731</v>
      </c>
      <c r="B177" t="s">
        <v>732</v>
      </c>
      <c r="C177" t="s">
        <v>10401</v>
      </c>
      <c r="D177" t="s">
        <v>396</v>
      </c>
      <c r="E177">
        <v>24229.797841799998</v>
      </c>
      <c r="F177">
        <v>6783.9</v>
      </c>
      <c r="G177">
        <v>126.355532716518</v>
      </c>
      <c r="H177">
        <f>(Table2[[#This Row],[1Y Return vs Nifty]]-AVERAGE(Table2[1Y Return vs Nifty]))/_xlfn.STDEV.P(Table2[1Y Return vs Nifty])</f>
        <v>1.7356856575464505</v>
      </c>
      <c r="I177">
        <v>1.9976522177513201</v>
      </c>
      <c r="J177">
        <f>(Table2[[#This Row],[1M Return vs Nifty]]-AVERAGE(Table2[1M Return vs Nifty]))/_xlfn.STDEV.P(Table2[1M Return vs Nifty])</f>
        <v>0.48158281982619811</v>
      </c>
      <c r="K177">
        <v>46.078768188374298</v>
      </c>
      <c r="L177">
        <f>(Table2[[#This Row],[6M Return vs Nifty]]-AVERAGE(Table2[6M Return vs Nifty]))/_xlfn.STDEV.P(Table2[6M Return vs Nifty])</f>
        <v>1.0493255436318585</v>
      </c>
      <c r="M177">
        <v>-3.04928438514307</v>
      </c>
      <c r="N177">
        <f>(Table2[[#This Row],[1W Return vs Nifty]]-AVERAGE(Table2[1W Return vs Nifty]))/_xlfn.STDEV.P(Table2[1W Return vs Nifty])</f>
        <v>-7.5517891544777511E-4</v>
      </c>
      <c r="O177">
        <v>6679.02</v>
      </c>
      <c r="P177">
        <v>6298.58663224049</v>
      </c>
      <c r="Q177">
        <v>4911.4013262349799</v>
      </c>
      <c r="R177">
        <v>53.490709335724098</v>
      </c>
      <c r="S177" s="2">
        <f>(Table2[[#This Row],[Close Price]]-Table2[[#This Row],[20D EMA]])/Table2[[#This Row],[20D EMA]]</f>
        <v>1.5702902521627305E-2</v>
      </c>
      <c r="T177" s="2">
        <f>(Table2[[#This Row],[Close Price]]-Table2[[#This Row],[50D EMA]])/Table2[[#This Row],[50D EMA]]</f>
        <v>7.7051153869241509E-2</v>
      </c>
      <c r="U177" s="2">
        <f>(Table2[[#This Row],[Close Price]]-Table2[[#This Row],[200D EMA]])/Table2[[#This Row],[200D EMA]]</f>
        <v>0.38125548074493321</v>
      </c>
      <c r="V177">
        <v>0.65820637532744497</v>
      </c>
      <c r="W177">
        <v>6611</v>
      </c>
      <c r="X177">
        <v>6885.8</v>
      </c>
      <c r="Y177">
        <v>6611</v>
      </c>
      <c r="Z177">
        <v>7100</v>
      </c>
      <c r="AA177">
        <v>6418.4</v>
      </c>
      <c r="AB177">
        <v>7100</v>
      </c>
      <c r="AC177" s="2">
        <f>(Table2[[#This Row],[Close Price]]/Table2[[#This Row],[Day Low]])-1</f>
        <v>2.6153380729087905E-2</v>
      </c>
      <c r="AD177" s="2">
        <f>(Table2[[#This Row],[Day High]]/Table2[[#This Row],[Close Price]])-1</f>
        <v>1.5020858208405263E-2</v>
      </c>
      <c r="AE177" s="2">
        <f>(Table2[[#This Row],[Close Price]]/Table2[[#This Row],[Current Week Low]])-1</f>
        <v>2.6153380729087905E-2</v>
      </c>
      <c r="AF177" s="2">
        <f>(Table2[[#This Row],[Current Week High]]/Table2[[#This Row],[Close Price]])-1</f>
        <v>4.6595616091039238E-2</v>
      </c>
      <c r="AG177" s="2">
        <f>(Table2[[#This Row],[Close Price]]/Table2[[#This Row],[Current Month Low]])-1</f>
        <v>5.6945656238314823E-2</v>
      </c>
      <c r="AH177" s="2">
        <f>(Table2[[#This Row],[Current Month High]]/Table2[[#This Row],[Close Price]])-1</f>
        <v>4.6595616091039238E-2</v>
      </c>
      <c r="AI177">
        <v>4.6595616091039203</v>
      </c>
      <c r="AJ177">
        <v>223.042857142857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0.3</v>
      </c>
      <c r="AM177" t="s">
        <v>10458</v>
      </c>
      <c r="AN177">
        <v>1.1200000000000001</v>
      </c>
      <c r="AO177" t="s">
        <v>10458</v>
      </c>
      <c r="AQ177">
        <f>(Table2[[#This Row],[Sharpe Ratio]]-AVERAGE(Table2[Sharpe Ratio]))/_xlfn.STDEV.P(Table2[Sharpe Ratio])</f>
        <v>-0.6696618849724284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2.5961769571166311</v>
      </c>
      <c r="AS177">
        <f>_xlfn.RANK.AVG(Table2[[#This Row],[1Y Return vs Nifty Z-Score]],Table2[1Y Return vs Nifty Z-Score])</f>
        <v>50</v>
      </c>
      <c r="AT177">
        <f>_xlfn.RANK.AVG(Table2[[#This Row],[6M Return vs Nifty Z-Score]],Table2[6M Return vs Nifty Z-Score])</f>
        <v>98</v>
      </c>
      <c r="AU177">
        <f>_xlfn.RANK.AVG(Table2[[#This Row],[Sharpe Ratio Z-Score]],Table2[Sharpe Ratio Z-Score])</f>
        <v>530</v>
      </c>
      <c r="AV177">
        <f>(Table2[[#This Row],[Rank 1Y]]+Table2[[#This Row],[Rank 6M]]+Table2[[#This Row],[Rank Sharpe]])/3</f>
        <v>226</v>
      </c>
    </row>
    <row r="178" spans="1:48" x14ac:dyDescent="0.3">
      <c r="A178" t="s">
        <v>884</v>
      </c>
      <c r="B178" t="s">
        <v>885</v>
      </c>
      <c r="C178" t="s">
        <v>10401</v>
      </c>
      <c r="D178" t="s">
        <v>501</v>
      </c>
      <c r="E178">
        <v>17787.78197245</v>
      </c>
      <c r="F178">
        <v>1037.75</v>
      </c>
      <c r="G178">
        <v>92.209004878446393</v>
      </c>
      <c r="H178">
        <f>(Table2[[#This Row],[1Y Return vs Nifty]]-AVERAGE(Table2[1Y Return vs Nifty]))/_xlfn.STDEV.P(Table2[1Y Return vs Nifty])</f>
        <v>1.1689646499253268</v>
      </c>
      <c r="I178">
        <v>6.0584161655559603</v>
      </c>
      <c r="J178">
        <f>(Table2[[#This Row],[1M Return vs Nifty]]-AVERAGE(Table2[1M Return vs Nifty]))/_xlfn.STDEV.P(Table2[1M Return vs Nifty])</f>
        <v>0.86670183128019018</v>
      </c>
      <c r="K178">
        <v>55.3319988825276</v>
      </c>
      <c r="L178">
        <f>(Table2[[#This Row],[6M Return vs Nifty]]-AVERAGE(Table2[6M Return vs Nifty]))/_xlfn.STDEV.P(Table2[6M Return vs Nifty])</f>
        <v>1.3254590899065719</v>
      </c>
      <c r="M178">
        <v>-0.222423301952343</v>
      </c>
      <c r="N178">
        <f>(Table2[[#This Row],[1W Return vs Nifty]]-AVERAGE(Table2[1W Return vs Nifty]))/_xlfn.STDEV.P(Table2[1W Return vs Nifty])</f>
        <v>0.56418762544922485</v>
      </c>
      <c r="O178">
        <v>1032.92</v>
      </c>
      <c r="P178">
        <v>964.46359670613106</v>
      </c>
      <c r="Q178">
        <v>753.98517625719296</v>
      </c>
      <c r="R178">
        <v>48.011902452277603</v>
      </c>
      <c r="S178" s="2">
        <f>(Table2[[#This Row],[Close Price]]-Table2[[#This Row],[20D EMA]])/Table2[[#This Row],[20D EMA]]</f>
        <v>4.6760639739766166E-3</v>
      </c>
      <c r="T178" s="2">
        <f>(Table2[[#This Row],[Close Price]]-Table2[[#This Row],[50D EMA]])/Table2[[#This Row],[50D EMA]]</f>
        <v>7.5986697210925505E-2</v>
      </c>
      <c r="U178" s="2">
        <f>(Table2[[#This Row],[Close Price]]-Table2[[#This Row],[200D EMA]])/Table2[[#This Row],[200D EMA]]</f>
        <v>0.37635331924087007</v>
      </c>
      <c r="V178">
        <v>0.79231776823744204</v>
      </c>
      <c r="W178">
        <v>1030</v>
      </c>
      <c r="X178">
        <v>1094.8</v>
      </c>
      <c r="Y178">
        <v>1030</v>
      </c>
      <c r="Z178">
        <v>1122</v>
      </c>
      <c r="AA178">
        <v>974.1</v>
      </c>
      <c r="AB178">
        <v>1122</v>
      </c>
      <c r="AC178" s="2">
        <f>(Table2[[#This Row],[Close Price]]/Table2[[#This Row],[Day Low]])-1</f>
        <v>7.5242718446602019E-3</v>
      </c>
      <c r="AD178" s="2">
        <f>(Table2[[#This Row],[Day High]]/Table2[[#This Row],[Close Price]])-1</f>
        <v>5.4974704890387915E-2</v>
      </c>
      <c r="AE178" s="2">
        <f>(Table2[[#This Row],[Close Price]]/Table2[[#This Row],[Current Week Low]])-1</f>
        <v>7.5242718446602019E-3</v>
      </c>
      <c r="AF178" s="2">
        <f>(Table2[[#This Row],[Current Week High]]/Table2[[#This Row],[Close Price]])-1</f>
        <v>8.1185256564683117E-2</v>
      </c>
      <c r="AG178" s="2">
        <f>(Table2[[#This Row],[Close Price]]/Table2[[#This Row],[Current Month Low]])-1</f>
        <v>6.5342367313417471E-2</v>
      </c>
      <c r="AH178" s="2">
        <f>(Table2[[#This Row],[Current Month High]]/Table2[[#This Row],[Close Price]])-1</f>
        <v>8.1185256564683117E-2</v>
      </c>
      <c r="AI178">
        <v>14.5748012527102</v>
      </c>
      <c r="AJ178">
        <v>143.86088591234801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0.28000000000000003</v>
      </c>
      <c r="AM178" t="s">
        <v>10458</v>
      </c>
      <c r="AN178">
        <v>4.42</v>
      </c>
      <c r="AO178" t="s">
        <v>10458</v>
      </c>
      <c r="AQ178">
        <f>(Table2[[#This Row],[Sharpe Ratio]]-AVERAGE(Table2[Sharpe Ratio]))/_xlfn.STDEV.P(Table2[Sharpe Ratio])</f>
        <v>-0.6696618849724284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3.2556513115888852</v>
      </c>
      <c r="AS178">
        <f>_xlfn.RANK.AVG(Table2[[#This Row],[1Y Return vs Nifty Z-Score]],Table2[1Y Return vs Nifty Z-Score])</f>
        <v>82</v>
      </c>
      <c r="AT178">
        <f>_xlfn.RANK.AVG(Table2[[#This Row],[6M Return vs Nifty Z-Score]],Table2[6M Return vs Nifty Z-Score])</f>
        <v>67</v>
      </c>
      <c r="AU178">
        <f>_xlfn.RANK.AVG(Table2[[#This Row],[Sharpe Ratio Z-Score]],Table2[Sharpe Ratio Z-Score])</f>
        <v>530</v>
      </c>
      <c r="AV178">
        <f>(Table2[[#This Row],[Rank 1Y]]+Table2[[#This Row],[Rank 6M]]+Table2[[#This Row],[Rank Sharpe]])/3</f>
        <v>226.33333333333334</v>
      </c>
    </row>
    <row r="179" spans="1:48" x14ac:dyDescent="0.3">
      <c r="A179" t="s">
        <v>207</v>
      </c>
      <c r="B179" t="s">
        <v>208</v>
      </c>
      <c r="C179" t="s">
        <v>10406</v>
      </c>
      <c r="D179" t="s">
        <v>57</v>
      </c>
      <c r="E179">
        <v>135437.58308831899</v>
      </c>
      <c r="F179">
        <v>776.4</v>
      </c>
      <c r="G179">
        <v>43.179377196179701</v>
      </c>
      <c r="H179">
        <f>(Table2[[#This Row],[1Y Return vs Nifty]]-AVERAGE(Table2[1Y Return vs Nifty]))/_xlfn.STDEV.P(Table2[1Y Return vs Nifty])</f>
        <v>0.35523271984010646</v>
      </c>
      <c r="I179">
        <v>4.9240487006209896</v>
      </c>
      <c r="J179">
        <f>(Table2[[#This Row],[1M Return vs Nifty]]-AVERAGE(Table2[1M Return vs Nifty]))/_xlfn.STDEV.P(Table2[1M Return vs Nifty])</f>
        <v>0.75911949398193168</v>
      </c>
      <c r="K179">
        <v>32.147636984844297</v>
      </c>
      <c r="L179">
        <f>(Table2[[#This Row],[6M Return vs Nifty]]-AVERAGE(Table2[6M Return vs Nifty]))/_xlfn.STDEV.P(Table2[6M Return vs Nifty])</f>
        <v>0.63359477996682778</v>
      </c>
      <c r="M179">
        <v>0.78242538837833997</v>
      </c>
      <c r="N179">
        <f>(Table2[[#This Row],[1W Return vs Nifty]]-AVERAGE(Table2[1W Return vs Nifty]))/_xlfn.STDEV.P(Table2[1W Return vs Nifty])</f>
        <v>0.76500472270708952</v>
      </c>
      <c r="O179">
        <v>753.27</v>
      </c>
      <c r="P179">
        <v>725.26268843999401</v>
      </c>
      <c r="Q179">
        <v>610.74373585759201</v>
      </c>
      <c r="R179">
        <v>60.032868111302598</v>
      </c>
      <c r="S179" s="2">
        <f>(Table2[[#This Row],[Close Price]]-Table2[[#This Row],[20D EMA]])/Table2[[#This Row],[20D EMA]]</f>
        <v>3.0706121311083669E-2</v>
      </c>
      <c r="T179" s="2">
        <f>(Table2[[#This Row],[Close Price]]-Table2[[#This Row],[50D EMA]])/Table2[[#This Row],[50D EMA]]</f>
        <v>7.0508675511765165E-2</v>
      </c>
      <c r="U179" s="2">
        <f>(Table2[[#This Row],[Close Price]]-Table2[[#This Row],[200D EMA]])/Table2[[#This Row],[200D EMA]]</f>
        <v>0.27123694344535082</v>
      </c>
      <c r="V179">
        <v>1.06271488862547</v>
      </c>
      <c r="W179">
        <v>765.4</v>
      </c>
      <c r="X179">
        <v>789.45</v>
      </c>
      <c r="Y179">
        <v>765.4</v>
      </c>
      <c r="Z179">
        <v>804.9</v>
      </c>
      <c r="AA179">
        <v>676.25</v>
      </c>
      <c r="AB179">
        <v>804.9</v>
      </c>
      <c r="AC179" s="2">
        <f>(Table2[[#This Row],[Close Price]]/Table2[[#This Row],[Day Low]])-1</f>
        <v>1.4371570420695035E-2</v>
      </c>
      <c r="AD179" s="2">
        <f>(Table2[[#This Row],[Day High]]/Table2[[#This Row],[Close Price]])-1</f>
        <v>1.6808346213292191E-2</v>
      </c>
      <c r="AE179" s="2">
        <f>(Table2[[#This Row],[Close Price]]/Table2[[#This Row],[Current Week Low]])-1</f>
        <v>1.4371570420695035E-2</v>
      </c>
      <c r="AF179" s="2">
        <f>(Table2[[#This Row],[Current Week High]]/Table2[[#This Row],[Close Price]])-1</f>
        <v>3.6707882534775971E-2</v>
      </c>
      <c r="AG179" s="2">
        <f>(Table2[[#This Row],[Close Price]]/Table2[[#This Row],[Current Month Low]])-1</f>
        <v>0.14809611829944536</v>
      </c>
      <c r="AH179" s="2">
        <f>(Table2[[#This Row],[Current Month High]]/Table2[[#This Row],[Close Price]])-1</f>
        <v>3.6707882534775971E-2</v>
      </c>
      <c r="AI179">
        <v>3.67078825347759</v>
      </c>
      <c r="AJ179">
        <v>123.424460431654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0.04</v>
      </c>
      <c r="AM179" t="s">
        <v>10458</v>
      </c>
      <c r="AN179">
        <v>4.33</v>
      </c>
      <c r="AO179" t="s">
        <v>10458</v>
      </c>
      <c r="AP179">
        <v>6.5333241230112998E-2</v>
      </c>
      <c r="AQ179">
        <f>(Table2[[#This Row],[Sharpe Ratio]]-AVERAGE(Table2[Sharpe Ratio]))/_xlfn.STDEV.P(Table2[Sharpe Ratio])</f>
        <v>8.8087985884846134E-2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2.6010397023808016</v>
      </c>
      <c r="AS179">
        <f>_xlfn.RANK.AVG(Table2[[#This Row],[1Y Return vs Nifty Z-Score]],Table2[1Y Return vs Nifty Z-Score])</f>
        <v>210</v>
      </c>
      <c r="AT179">
        <f>_xlfn.RANK.AVG(Table2[[#This Row],[6M Return vs Nifty Z-Score]],Table2[6M Return vs Nifty Z-Score])</f>
        <v>146</v>
      </c>
      <c r="AU179">
        <f>_xlfn.RANK.AVG(Table2[[#This Row],[Sharpe Ratio Z-Score]],Table2[Sharpe Ratio Z-Score])</f>
        <v>326</v>
      </c>
      <c r="AV179">
        <f>(Table2[[#This Row],[Rank 1Y]]+Table2[[#This Row],[Rank 6M]]+Table2[[#This Row],[Rank Sharpe]])/3</f>
        <v>227.33333333333334</v>
      </c>
    </row>
    <row r="180" spans="1:48" x14ac:dyDescent="0.3">
      <c r="A180" t="s">
        <v>721</v>
      </c>
      <c r="B180" t="s">
        <v>722</v>
      </c>
      <c r="C180" t="s">
        <v>10403</v>
      </c>
      <c r="D180" t="s">
        <v>114</v>
      </c>
      <c r="E180">
        <v>24494.888669399999</v>
      </c>
      <c r="F180">
        <v>978.3</v>
      </c>
      <c r="G180">
        <v>67.0123531885407</v>
      </c>
      <c r="H180">
        <f>(Table2[[#This Row],[1Y Return vs Nifty]]-AVERAGE(Table2[1Y Return vs Nifty]))/_xlfn.STDEV.P(Table2[1Y Return vs Nifty])</f>
        <v>0.75078240011950703</v>
      </c>
      <c r="I180">
        <v>6.4974761050165402</v>
      </c>
      <c r="J180">
        <f>(Table2[[#This Row],[1M Return vs Nifty]]-AVERAGE(Table2[1M Return vs Nifty]))/_xlfn.STDEV.P(Table2[1M Return vs Nifty])</f>
        <v>0.9083418606016489</v>
      </c>
      <c r="K180">
        <v>83.471094718386198</v>
      </c>
      <c r="L180">
        <f>(Table2[[#This Row],[6M Return vs Nifty]]-AVERAGE(Table2[6M Return vs Nifty]))/_xlfn.STDEV.P(Table2[6M Return vs Nifty])</f>
        <v>2.1651818396083882</v>
      </c>
      <c r="M180">
        <v>-1.14948720244314</v>
      </c>
      <c r="N180">
        <f>(Table2[[#This Row],[1W Return vs Nifty]]-AVERAGE(Table2[1W Return vs Nifty]))/_xlfn.STDEV.P(Table2[1W Return vs Nifty])</f>
        <v>0.37891567031750317</v>
      </c>
      <c r="O180">
        <v>903.05</v>
      </c>
      <c r="P180">
        <v>837.14370656318999</v>
      </c>
      <c r="Q180">
        <v>669.43203066889896</v>
      </c>
      <c r="R180">
        <v>72.623372239006798</v>
      </c>
      <c r="S180" s="2">
        <f>(Table2[[#This Row],[Close Price]]-Table2[[#This Row],[20D EMA]])/Table2[[#This Row],[20D EMA]]</f>
        <v>8.3328719340014401E-2</v>
      </c>
      <c r="T180" s="2">
        <f>(Table2[[#This Row],[Close Price]]-Table2[[#This Row],[50D EMA]])/Table2[[#This Row],[50D EMA]]</f>
        <v>0.16861656168486658</v>
      </c>
      <c r="U180" s="2">
        <f>(Table2[[#This Row],[Close Price]]-Table2[[#This Row],[200D EMA]])/Table2[[#This Row],[200D EMA]]</f>
        <v>0.46138809495338756</v>
      </c>
      <c r="V180">
        <v>1.38242309865152</v>
      </c>
      <c r="W180">
        <v>952.15</v>
      </c>
      <c r="X180">
        <v>988</v>
      </c>
      <c r="Y180">
        <v>940.05</v>
      </c>
      <c r="Z180">
        <v>988</v>
      </c>
      <c r="AA180">
        <v>820</v>
      </c>
      <c r="AB180">
        <v>988</v>
      </c>
      <c r="AC180" s="2">
        <f>(Table2[[#This Row],[Close Price]]/Table2[[#This Row],[Day Low]])-1</f>
        <v>2.7464160058814135E-2</v>
      </c>
      <c r="AD180" s="2">
        <f>(Table2[[#This Row],[Day High]]/Table2[[#This Row],[Close Price]])-1</f>
        <v>9.9151589491976999E-3</v>
      </c>
      <c r="AE180" s="2">
        <f>(Table2[[#This Row],[Close Price]]/Table2[[#This Row],[Current Week Low]])-1</f>
        <v>4.0689325035902391E-2</v>
      </c>
      <c r="AF180" s="2">
        <f>(Table2[[#This Row],[Current Week High]]/Table2[[#This Row],[Close Price]])-1</f>
        <v>9.9151589491976999E-3</v>
      </c>
      <c r="AG180" s="2">
        <f>(Table2[[#This Row],[Close Price]]/Table2[[#This Row],[Current Month Low]])-1</f>
        <v>0.19304878048780472</v>
      </c>
      <c r="AH180" s="2">
        <f>(Table2[[#This Row],[Current Month High]]/Table2[[#This Row],[Close Price]])-1</f>
        <v>9.9151589491976999E-3</v>
      </c>
      <c r="AI180">
        <v>0.99151589491976999</v>
      </c>
      <c r="AJ180">
        <v>117.30342070191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0.27</v>
      </c>
      <c r="AM180" t="s">
        <v>10458</v>
      </c>
      <c r="AN180">
        <v>13.33</v>
      </c>
      <c r="AO180" t="s">
        <v>10458</v>
      </c>
      <c r="AQ180">
        <f>(Table2[[#This Row],[Sharpe Ratio]]-AVERAGE(Table2[Sharpe Ratio]))/_xlfn.STDEV.P(Table2[Sharpe Ratio])</f>
        <v>-0.6696618849724284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3.5335598856746184</v>
      </c>
      <c r="AS180">
        <f>_xlfn.RANK.AVG(Table2[[#This Row],[1Y Return vs Nifty Z-Score]],Table2[1Y Return vs Nifty Z-Score])</f>
        <v>131</v>
      </c>
      <c r="AT180">
        <f>_xlfn.RANK.AVG(Table2[[#This Row],[6M Return vs Nifty Z-Score]],Table2[6M Return vs Nifty Z-Score])</f>
        <v>23</v>
      </c>
      <c r="AU180">
        <f>_xlfn.RANK.AVG(Table2[[#This Row],[Sharpe Ratio Z-Score]],Table2[Sharpe Ratio Z-Score])</f>
        <v>530</v>
      </c>
      <c r="AV180">
        <f>(Table2[[#This Row],[Rank 1Y]]+Table2[[#This Row],[Rank 6M]]+Table2[[#This Row],[Rank Sharpe]])/3</f>
        <v>228</v>
      </c>
    </row>
    <row r="181" spans="1:48" x14ac:dyDescent="0.3">
      <c r="A181" t="s">
        <v>803</v>
      </c>
      <c r="B181" t="s">
        <v>804</v>
      </c>
      <c r="C181" t="s">
        <v>10402</v>
      </c>
      <c r="D181" t="s">
        <v>693</v>
      </c>
      <c r="E181">
        <v>20762.776295064999</v>
      </c>
      <c r="F181">
        <v>1212.3499999999999</v>
      </c>
      <c r="G181">
        <v>11.1669026110115</v>
      </c>
      <c r="H181">
        <f>(Table2[[#This Row],[1Y Return vs Nifty]]-AVERAGE(Table2[1Y Return vs Nifty]))/_xlfn.STDEV.P(Table2[1Y Return vs Nifty])</f>
        <v>-0.17606996309694428</v>
      </c>
      <c r="I181">
        <v>-9.7650873354582703</v>
      </c>
      <c r="J181">
        <f>(Table2[[#This Row],[1M Return vs Nifty]]-AVERAGE(Table2[1M Return vs Nifty]))/_xlfn.STDEV.P(Table2[1M Return vs Nifty])</f>
        <v>-0.63398427221615539</v>
      </c>
      <c r="K181">
        <v>61.002747650203098</v>
      </c>
      <c r="L181">
        <f>(Table2[[#This Row],[6M Return vs Nifty]]-AVERAGE(Table2[6M Return vs Nifty]))/_xlfn.STDEV.P(Table2[6M Return vs Nifty])</f>
        <v>1.4946847386565385</v>
      </c>
      <c r="M181">
        <v>-4.7366319533518402</v>
      </c>
      <c r="N181">
        <f>(Table2[[#This Row],[1W Return vs Nifty]]-AVERAGE(Table2[1W Return vs Nifty]))/_xlfn.STDEV.P(Table2[1W Return vs Nifty])</f>
        <v>-0.33796837725408641</v>
      </c>
      <c r="O181">
        <v>1258.79</v>
      </c>
      <c r="P181">
        <v>1268.3978966344901</v>
      </c>
      <c r="Q181">
        <v>1103.0172216583401</v>
      </c>
      <c r="R181">
        <v>35.410694741716902</v>
      </c>
      <c r="S181" s="2">
        <f>(Table2[[#This Row],[Close Price]]-Table2[[#This Row],[20D EMA]])/Table2[[#This Row],[20D EMA]]</f>
        <v>-3.6892571437650484E-2</v>
      </c>
      <c r="T181" s="2">
        <f>(Table2[[#This Row],[Close Price]]-Table2[[#This Row],[50D EMA]])/Table2[[#This Row],[50D EMA]]</f>
        <v>-4.418794511028843E-2</v>
      </c>
      <c r="U181" s="2">
        <f>(Table2[[#This Row],[Close Price]]-Table2[[#This Row],[200D EMA]])/Table2[[#This Row],[200D EMA]]</f>
        <v>9.912155149969698E-2</v>
      </c>
      <c r="V181">
        <v>0.57243901946906095</v>
      </c>
      <c r="W181">
        <v>1206</v>
      </c>
      <c r="X181">
        <v>1233</v>
      </c>
      <c r="Y181">
        <v>1206</v>
      </c>
      <c r="Z181">
        <v>1284.9000000000001</v>
      </c>
      <c r="AA181">
        <v>1194</v>
      </c>
      <c r="AB181">
        <v>1369</v>
      </c>
      <c r="AC181" s="2">
        <f>(Table2[[#This Row],[Close Price]]/Table2[[#This Row],[Day Low]])-1</f>
        <v>5.2653399668325385E-3</v>
      </c>
      <c r="AD181" s="2">
        <f>(Table2[[#This Row],[Day High]]/Table2[[#This Row],[Close Price]])-1</f>
        <v>1.703303501464104E-2</v>
      </c>
      <c r="AE181" s="2">
        <f>(Table2[[#This Row],[Close Price]]/Table2[[#This Row],[Current Week Low]])-1</f>
        <v>5.2653399668325385E-3</v>
      </c>
      <c r="AF181" s="2">
        <f>(Table2[[#This Row],[Current Week High]]/Table2[[#This Row],[Close Price]])-1</f>
        <v>5.9842454736668715E-2</v>
      </c>
      <c r="AG181" s="2">
        <f>(Table2[[#This Row],[Close Price]]/Table2[[#This Row],[Current Month Low]])-1</f>
        <v>1.5368509212730253E-2</v>
      </c>
      <c r="AH181" s="2">
        <f>(Table2[[#This Row],[Current Month High]]/Table2[[#This Row],[Close Price]])-1</f>
        <v>0.129211861261187</v>
      </c>
      <c r="AI181">
        <v>23.314224440136901</v>
      </c>
      <c r="AJ181">
        <v>86.157389635316605</v>
      </c>
      <c r="AK181" t="str">
        <f>IF(AND(Table2[[#This Row],[20D EMA]]&gt;Table2[[#This Row],[50D EMA]],Table2[[#This Row],[50D EMA]]&gt;Table2[[#This Row],[200D EMA]]),"Uptrend","Downtrend/NoTrend")</f>
        <v>Downtrend/NoTrend</v>
      </c>
      <c r="AL181">
        <v>-0.19</v>
      </c>
      <c r="AM181" t="s">
        <v>10459</v>
      </c>
      <c r="AN181">
        <v>-5.56</v>
      </c>
      <c r="AO181" t="s">
        <v>10459</v>
      </c>
      <c r="AP181">
        <v>7.9793610502809004E-2</v>
      </c>
      <c r="AQ181">
        <f>(Table2[[#This Row],[Sharpe Ratio]]-AVERAGE(Table2[Sharpe Ratio]))/_xlfn.STDEV.P(Table2[Sharpe Ratio])</f>
        <v>0.25580265521130086</v>
      </c>
      <c r="AR1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1">
        <f>_xlfn.RANK.AVG(Table2[[#This Row],[1Y Return vs Nifty Z-Score]],Table2[1Y Return vs Nifty Z-Score])</f>
        <v>351</v>
      </c>
      <c r="AT181">
        <f>_xlfn.RANK.AVG(Table2[[#This Row],[6M Return vs Nifty Z-Score]],Table2[6M Return vs Nifty Z-Score])</f>
        <v>54</v>
      </c>
      <c r="AU181">
        <f>_xlfn.RANK.AVG(Table2[[#This Row],[Sharpe Ratio Z-Score]],Table2[Sharpe Ratio Z-Score])</f>
        <v>279</v>
      </c>
      <c r="AV181">
        <f>(Table2[[#This Row],[Rank 1Y]]+Table2[[#This Row],[Rank 6M]]+Table2[[#This Row],[Rank Sharpe]])/3</f>
        <v>228</v>
      </c>
    </row>
    <row r="182" spans="1:48" x14ac:dyDescent="0.3">
      <c r="A182" t="s">
        <v>236</v>
      </c>
      <c r="B182" t="s">
        <v>237</v>
      </c>
      <c r="C182" t="s">
        <v>10405</v>
      </c>
      <c r="D182" t="s">
        <v>54</v>
      </c>
      <c r="E182">
        <v>115487.73749119999</v>
      </c>
      <c r="F182">
        <v>3412.3</v>
      </c>
      <c r="G182">
        <v>52.884653838651801</v>
      </c>
      <c r="H182">
        <f>(Table2[[#This Row],[1Y Return vs Nifty]]-AVERAGE(Table2[1Y Return vs Nifty]))/_xlfn.STDEV.P(Table2[1Y Return vs Nifty])</f>
        <v>0.5163086624409563</v>
      </c>
      <c r="I182">
        <v>-2.3384781165247599</v>
      </c>
      <c r="J182">
        <f>(Table2[[#This Row],[1M Return vs Nifty]]-AVERAGE(Table2[1M Return vs Nifty]))/_xlfn.STDEV.P(Table2[1M Return vs Nifty])</f>
        <v>7.0348320767251379E-2</v>
      </c>
      <c r="K182">
        <v>13.610081171788901</v>
      </c>
      <c r="L182">
        <f>(Table2[[#This Row],[6M Return vs Nifty]]-AVERAGE(Table2[6M Return vs Nifty]))/_xlfn.STDEV.P(Table2[6M Return vs Nifty])</f>
        <v>8.0399772177950496E-2</v>
      </c>
      <c r="M182">
        <v>-0.81267159750971196</v>
      </c>
      <c r="N182">
        <f>(Table2[[#This Row],[1W Return vs Nifty]]-AVERAGE(Table2[1W Return vs Nifty]))/_xlfn.STDEV.P(Table2[1W Return vs Nifty])</f>
        <v>0.44622762757509166</v>
      </c>
      <c r="O182">
        <v>3416.41</v>
      </c>
      <c r="P182">
        <v>3303.5067625840602</v>
      </c>
      <c r="Q182">
        <v>2822.0415949145399</v>
      </c>
      <c r="R182">
        <v>45.889412320991497</v>
      </c>
      <c r="S182" s="2">
        <f>(Table2[[#This Row],[Close Price]]-Table2[[#This Row],[20D EMA]])/Table2[[#This Row],[20D EMA]]</f>
        <v>-1.203017202267782E-3</v>
      </c>
      <c r="T182" s="2">
        <f>(Table2[[#This Row],[Close Price]]-Table2[[#This Row],[50D EMA]])/Table2[[#This Row],[50D EMA]]</f>
        <v>3.293265164404871E-2</v>
      </c>
      <c r="U182" s="2">
        <f>(Table2[[#This Row],[Close Price]]-Table2[[#This Row],[200D EMA]])/Table2[[#This Row],[200D EMA]]</f>
        <v>0.20916006558837949</v>
      </c>
      <c r="V182">
        <v>0.79448864229222005</v>
      </c>
      <c r="W182">
        <v>3364.05</v>
      </c>
      <c r="X182">
        <v>3449.7</v>
      </c>
      <c r="Y182">
        <v>3364.05</v>
      </c>
      <c r="Z182">
        <v>3520.35</v>
      </c>
      <c r="AA182">
        <v>3320.95</v>
      </c>
      <c r="AB182">
        <v>3525</v>
      </c>
      <c r="AC182" s="2">
        <f>(Table2[[#This Row],[Close Price]]/Table2[[#This Row],[Day Low]])-1</f>
        <v>1.4342830814048524E-2</v>
      </c>
      <c r="AD182" s="2">
        <f>(Table2[[#This Row],[Day High]]/Table2[[#This Row],[Close Price]])-1</f>
        <v>1.0960349324502516E-2</v>
      </c>
      <c r="AE182" s="2">
        <f>(Table2[[#This Row],[Close Price]]/Table2[[#This Row],[Current Week Low]])-1</f>
        <v>1.4342830814048524E-2</v>
      </c>
      <c r="AF182" s="2">
        <f>(Table2[[#This Row],[Current Week High]]/Table2[[#This Row],[Close Price]])-1</f>
        <v>3.1664859478943708E-2</v>
      </c>
      <c r="AG182" s="2">
        <f>(Table2[[#This Row],[Close Price]]/Table2[[#This Row],[Current Month Low]])-1</f>
        <v>2.7507189207907512E-2</v>
      </c>
      <c r="AH182" s="2">
        <f>(Table2[[#This Row],[Current Month High]]/Table2[[#This Row],[Close Price]])-1</f>
        <v>3.3027576707792328E-2</v>
      </c>
      <c r="AI182">
        <v>4.7387392667701898</v>
      </c>
      <c r="AJ182">
        <v>87.339756787175006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0.03</v>
      </c>
      <c r="AM182" t="s">
        <v>10458</v>
      </c>
      <c r="AN182">
        <v>-0.4</v>
      </c>
      <c r="AO182" t="s">
        <v>10459</v>
      </c>
      <c r="AP182">
        <v>9.5941153980956997E-2</v>
      </c>
      <c r="AQ182">
        <f>(Table2[[#This Row],[Sharpe Ratio]]-AVERAGE(Table2[Sharpe Ratio]))/_xlfn.STDEV.P(Table2[Sharpe Ratio])</f>
        <v>0.44308555676110517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1.5563699397223549</v>
      </c>
      <c r="AS182">
        <f>_xlfn.RANK.AVG(Table2[[#This Row],[1Y Return vs Nifty Z-Score]],Table2[1Y Return vs Nifty Z-Score])</f>
        <v>172</v>
      </c>
      <c r="AT182">
        <f>_xlfn.RANK.AVG(Table2[[#This Row],[6M Return vs Nifty Z-Score]],Table2[6M Return vs Nifty Z-Score])</f>
        <v>284</v>
      </c>
      <c r="AU182">
        <f>_xlfn.RANK.AVG(Table2[[#This Row],[Sharpe Ratio Z-Score]],Table2[Sharpe Ratio Z-Score])</f>
        <v>230</v>
      </c>
      <c r="AV182">
        <f>(Table2[[#This Row],[Rank 1Y]]+Table2[[#This Row],[Rank 6M]]+Table2[[#This Row],[Rank Sharpe]])/3</f>
        <v>228.66666666666666</v>
      </c>
    </row>
    <row r="183" spans="1:48" x14ac:dyDescent="0.3">
      <c r="A183" t="s">
        <v>196</v>
      </c>
      <c r="B183" t="s">
        <v>197</v>
      </c>
      <c r="C183" t="s">
        <v>10401</v>
      </c>
      <c r="D183" t="s">
        <v>51</v>
      </c>
      <c r="E183">
        <v>137976.652064625</v>
      </c>
      <c r="F183">
        <v>1641.75</v>
      </c>
      <c r="G183">
        <v>4.06390847465505</v>
      </c>
      <c r="H183">
        <f>(Table2[[#This Row],[1Y Return vs Nifty]]-AVERAGE(Table2[1Y Return vs Nifty]))/_xlfn.STDEV.P(Table2[1Y Return vs Nifty])</f>
        <v>-0.29395650234251669</v>
      </c>
      <c r="I183">
        <v>14.190392127980999</v>
      </c>
      <c r="J183">
        <f>(Table2[[#This Row],[1M Return vs Nifty]]-AVERAGE(Table2[1M Return vs Nifty]))/_xlfn.STDEV.P(Table2[1M Return vs Nifty])</f>
        <v>1.6379307389614362</v>
      </c>
      <c r="K183">
        <v>28.077334715123602</v>
      </c>
      <c r="L183">
        <f>(Table2[[#This Row],[6M Return vs Nifty]]-AVERAGE(Table2[6M Return vs Nifty]))/_xlfn.STDEV.P(Table2[6M Return vs Nifty])</f>
        <v>0.5121294196729187</v>
      </c>
      <c r="M183">
        <v>-1.9922374040331801</v>
      </c>
      <c r="N183">
        <f>(Table2[[#This Row],[1W Return vs Nifty]]-AVERAGE(Table2[1W Return vs Nifty]))/_xlfn.STDEV.P(Table2[1W Return vs Nifty])</f>
        <v>0.21049364735492385</v>
      </c>
      <c r="O183">
        <v>1558.09</v>
      </c>
      <c r="P183">
        <v>1481.8587269191701</v>
      </c>
      <c r="Q183">
        <v>1313.20959175543</v>
      </c>
      <c r="R183">
        <v>76.305258416688204</v>
      </c>
      <c r="S183" s="2">
        <f>(Table2[[#This Row],[Close Price]]-Table2[[#This Row],[20D EMA]])/Table2[[#This Row],[20D EMA]]</f>
        <v>5.3693945792605106E-2</v>
      </c>
      <c r="T183" s="2">
        <f>(Table2[[#This Row],[Close Price]]-Table2[[#This Row],[50D EMA]])/Table2[[#This Row],[50D EMA]]</f>
        <v>0.10789913382178395</v>
      </c>
      <c r="U183" s="2">
        <f>(Table2[[#This Row],[Close Price]]-Table2[[#This Row],[200D EMA]])/Table2[[#This Row],[200D EMA]]</f>
        <v>0.25018124319773993</v>
      </c>
      <c r="V183">
        <v>0.95466780974464704</v>
      </c>
      <c r="W183">
        <v>1612</v>
      </c>
      <c r="X183">
        <v>1644.95</v>
      </c>
      <c r="Y183">
        <v>1592.85</v>
      </c>
      <c r="Z183">
        <v>1652</v>
      </c>
      <c r="AA183">
        <v>1452.55</v>
      </c>
      <c r="AB183">
        <v>1652</v>
      </c>
      <c r="AC183" s="2">
        <f>(Table2[[#This Row],[Close Price]]/Table2[[#This Row],[Day Low]])-1</f>
        <v>1.8455334987593108E-2</v>
      </c>
      <c r="AD183" s="2">
        <f>(Table2[[#This Row],[Day High]]/Table2[[#This Row],[Close Price]])-1</f>
        <v>1.9491396375819203E-3</v>
      </c>
      <c r="AE183" s="2">
        <f>(Table2[[#This Row],[Close Price]]/Table2[[#This Row],[Current Week Low]])-1</f>
        <v>3.0699689236274752E-2</v>
      </c>
      <c r="AF183" s="2">
        <f>(Table2[[#This Row],[Current Week High]]/Table2[[#This Row],[Close Price]])-1</f>
        <v>6.2433379016293422E-3</v>
      </c>
      <c r="AG183" s="2">
        <f>(Table2[[#This Row],[Close Price]]/Table2[[#This Row],[Current Month Low]])-1</f>
        <v>0.13025369178341539</v>
      </c>
      <c r="AH183" s="2">
        <f>(Table2[[#This Row],[Current Month High]]/Table2[[#This Row],[Close Price]])-1</f>
        <v>6.2433379016293422E-3</v>
      </c>
      <c r="AI183">
        <v>0.624333790162934</v>
      </c>
      <c r="AJ183">
        <v>62.356606012658197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0.1</v>
      </c>
      <c r="AM183" t="s">
        <v>10458</v>
      </c>
      <c r="AN183">
        <v>8.9</v>
      </c>
      <c r="AO183" t="s">
        <v>10458</v>
      </c>
      <c r="AP183">
        <v>0.13814506171254101</v>
      </c>
      <c r="AQ183">
        <f>(Table2[[#This Row],[Sharpe Ratio]]-AVERAGE(Table2[Sharpe Ratio]))/_xlfn.STDEV.P(Table2[Sharpe Ratio])</f>
        <v>0.93257612895913788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2.9991734326059003</v>
      </c>
      <c r="AS183">
        <f>_xlfn.RANK.AVG(Table2[[#This Row],[1Y Return vs Nifty Z-Score]],Table2[1Y Return vs Nifty Z-Score])</f>
        <v>393</v>
      </c>
      <c r="AT183">
        <f>_xlfn.RANK.AVG(Table2[[#This Row],[6M Return vs Nifty Z-Score]],Table2[6M Return vs Nifty Z-Score])</f>
        <v>170</v>
      </c>
      <c r="AU183">
        <f>_xlfn.RANK.AVG(Table2[[#This Row],[Sharpe Ratio Z-Score]],Table2[Sharpe Ratio Z-Score])</f>
        <v>124</v>
      </c>
      <c r="AV183">
        <f>(Table2[[#This Row],[Rank 1Y]]+Table2[[#This Row],[Rank 6M]]+Table2[[#This Row],[Rank Sharpe]])/3</f>
        <v>229</v>
      </c>
    </row>
    <row r="184" spans="1:48" x14ac:dyDescent="0.3">
      <c r="A184" t="s">
        <v>318</v>
      </c>
      <c r="B184" t="s">
        <v>319</v>
      </c>
      <c r="C184" t="s">
        <v>10405</v>
      </c>
      <c r="D184" t="s">
        <v>54</v>
      </c>
      <c r="E184">
        <v>88008.869933189999</v>
      </c>
      <c r="F184">
        <v>1515.3</v>
      </c>
      <c r="G184">
        <v>43.406394052610104</v>
      </c>
      <c r="H184">
        <f>(Table2[[#This Row],[1Y Return vs Nifty]]-AVERAGE(Table2[1Y Return vs Nifty]))/_xlfn.STDEV.P(Table2[1Y Return vs Nifty])</f>
        <v>0.359000459337174</v>
      </c>
      <c r="I184">
        <v>-5.4381453573692902</v>
      </c>
      <c r="J184">
        <f>(Table2[[#This Row],[1M Return vs Nifty]]-AVERAGE(Table2[1M Return vs Nifty]))/_xlfn.STDEV.P(Table2[1M Return vs Nifty])</f>
        <v>-0.22362118816609536</v>
      </c>
      <c r="K184">
        <v>24.7578898808692</v>
      </c>
      <c r="L184">
        <f>(Table2[[#This Row],[6M Return vs Nifty]]-AVERAGE(Table2[6M Return vs Nifty]))/_xlfn.STDEV.P(Table2[6M Return vs Nifty])</f>
        <v>0.41307103627768882</v>
      </c>
      <c r="M184">
        <v>-4.79774458903323</v>
      </c>
      <c r="N184">
        <f>(Table2[[#This Row],[1W Return vs Nifty]]-AVERAGE(Table2[1W Return vs Nifty]))/_xlfn.STDEV.P(Table2[1W Return vs Nifty])</f>
        <v>-0.35018162111996176</v>
      </c>
      <c r="O184">
        <v>1522.12</v>
      </c>
      <c r="P184">
        <v>1474.39204011269</v>
      </c>
      <c r="Q184">
        <v>1241.0686373210999</v>
      </c>
      <c r="R184">
        <v>46.448900172172003</v>
      </c>
      <c r="S184" s="2">
        <f>(Table2[[#This Row],[Close Price]]-Table2[[#This Row],[20D EMA]])/Table2[[#This Row],[20D EMA]]</f>
        <v>-4.4805928573305237E-3</v>
      </c>
      <c r="T184" s="2">
        <f>(Table2[[#This Row],[Close Price]]-Table2[[#This Row],[50D EMA]])/Table2[[#This Row],[50D EMA]]</f>
        <v>2.7745646187959151E-2</v>
      </c>
      <c r="U184" s="2">
        <f>(Table2[[#This Row],[Close Price]]-Table2[[#This Row],[200D EMA]])/Table2[[#This Row],[200D EMA]]</f>
        <v>0.22096389710631981</v>
      </c>
      <c r="V184">
        <v>0.96559324051175599</v>
      </c>
      <c r="W184">
        <v>1493.9</v>
      </c>
      <c r="X184">
        <v>1530.3</v>
      </c>
      <c r="Y184">
        <v>1470</v>
      </c>
      <c r="Z184">
        <v>1531.45</v>
      </c>
      <c r="AA184">
        <v>1470</v>
      </c>
      <c r="AB184">
        <v>1592</v>
      </c>
      <c r="AC184" s="2">
        <f>(Table2[[#This Row],[Close Price]]/Table2[[#This Row],[Day Low]])-1</f>
        <v>1.4324921346810182E-2</v>
      </c>
      <c r="AD184" s="2">
        <f>(Table2[[#This Row],[Day High]]/Table2[[#This Row],[Close Price]])-1</f>
        <v>9.8990298950702993E-3</v>
      </c>
      <c r="AE184" s="2">
        <f>(Table2[[#This Row],[Close Price]]/Table2[[#This Row],[Current Week Low]])-1</f>
        <v>3.0816326530612281E-2</v>
      </c>
      <c r="AF184" s="2">
        <f>(Table2[[#This Row],[Current Week High]]/Table2[[#This Row],[Close Price]])-1</f>
        <v>1.0657955520358975E-2</v>
      </c>
      <c r="AG184" s="2">
        <f>(Table2[[#This Row],[Close Price]]/Table2[[#This Row],[Current Month Low]])-1</f>
        <v>3.0816326530612281E-2</v>
      </c>
      <c r="AH184" s="2">
        <f>(Table2[[#This Row],[Current Month High]]/Table2[[#This Row],[Close Price]])-1</f>
        <v>5.0617039530125973E-2</v>
      </c>
      <c r="AI184">
        <v>5.0617039530125902</v>
      </c>
      <c r="AJ184">
        <v>81.549152339303902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0.01</v>
      </c>
      <c r="AM184" t="s">
        <v>10458</v>
      </c>
      <c r="AN184">
        <v>-0.2</v>
      </c>
      <c r="AO184" t="s">
        <v>10459</v>
      </c>
      <c r="AP184">
        <v>7.7128510803937997E-2</v>
      </c>
      <c r="AQ184">
        <f>(Table2[[#This Row],[Sharpe Ratio]]-AVERAGE(Table2[Sharpe Ratio]))/_xlfn.STDEV.P(Table2[Sharpe Ratio])</f>
        <v>0.22489221950326099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0.42316090583206678</v>
      </c>
      <c r="AS184">
        <f>_xlfn.RANK.AVG(Table2[[#This Row],[1Y Return vs Nifty Z-Score]],Table2[1Y Return vs Nifty Z-Score])</f>
        <v>206</v>
      </c>
      <c r="AT184">
        <f>_xlfn.RANK.AVG(Table2[[#This Row],[6M Return vs Nifty Z-Score]],Table2[6M Return vs Nifty Z-Score])</f>
        <v>191</v>
      </c>
      <c r="AU184">
        <f>_xlfn.RANK.AVG(Table2[[#This Row],[Sharpe Ratio Z-Score]],Table2[Sharpe Ratio Z-Score])</f>
        <v>290</v>
      </c>
      <c r="AV184">
        <f>(Table2[[#This Row],[Rank 1Y]]+Table2[[#This Row],[Rank 6M]]+Table2[[#This Row],[Rank Sharpe]])/3</f>
        <v>229</v>
      </c>
    </row>
    <row r="185" spans="1:48" x14ac:dyDescent="0.3">
      <c r="A185" t="s">
        <v>1046</v>
      </c>
      <c r="B185" t="s">
        <v>1047</v>
      </c>
      <c r="C185" t="s">
        <v>10401</v>
      </c>
      <c r="D185" t="s">
        <v>545</v>
      </c>
      <c r="E185">
        <v>13499.065781388001</v>
      </c>
      <c r="F185">
        <v>141.24</v>
      </c>
      <c r="G185">
        <v>33.241323092974497</v>
      </c>
      <c r="H185">
        <f>(Table2[[#This Row],[1Y Return vs Nifty]]-AVERAGE(Table2[1Y Return vs Nifty]))/_xlfn.STDEV.P(Table2[1Y Return vs Nifty])</f>
        <v>0.19029343049654424</v>
      </c>
      <c r="I185">
        <v>45.6588926032911</v>
      </c>
      <c r="J185">
        <f>(Table2[[#This Row],[1M Return vs Nifty]]-AVERAGE(Table2[1M Return vs Nifty]))/_xlfn.STDEV.P(Table2[1M Return vs Nifty])</f>
        <v>4.6223735558217536</v>
      </c>
      <c r="K185">
        <v>77.164576846844696</v>
      </c>
      <c r="L185">
        <f>(Table2[[#This Row],[6M Return vs Nifty]]-AVERAGE(Table2[6M Return vs Nifty]))/_xlfn.STDEV.P(Table2[6M Return vs Nifty])</f>
        <v>1.9769836629851736</v>
      </c>
      <c r="M185">
        <v>7.0522345295154203</v>
      </c>
      <c r="N185">
        <f>(Table2[[#This Row],[1W Return vs Nifty]]-AVERAGE(Table2[1W Return vs Nifty]))/_xlfn.STDEV.P(Table2[1W Return vs Nifty])</f>
        <v>2.0180141401444796</v>
      </c>
      <c r="O185">
        <v>126.03</v>
      </c>
      <c r="P185">
        <v>113.115251324597</v>
      </c>
      <c r="Q185">
        <v>95.8196348270979</v>
      </c>
      <c r="R185">
        <v>71.360909673381101</v>
      </c>
      <c r="S185" s="2">
        <f>(Table2[[#This Row],[Close Price]]-Table2[[#This Row],[20D EMA]])/Table2[[#This Row],[20D EMA]]</f>
        <v>0.12068555105927166</v>
      </c>
      <c r="T185" s="2">
        <f>(Table2[[#This Row],[Close Price]]-Table2[[#This Row],[50D EMA]])/Table2[[#This Row],[50D EMA]]</f>
        <v>0.24863798953773145</v>
      </c>
      <c r="U185" s="2">
        <f>(Table2[[#This Row],[Close Price]]-Table2[[#This Row],[200D EMA]])/Table2[[#This Row],[200D EMA]]</f>
        <v>0.47401939336192478</v>
      </c>
      <c r="V185">
        <v>1.7032448662899</v>
      </c>
      <c r="W185">
        <v>134.5</v>
      </c>
      <c r="X185">
        <v>142.69999999999999</v>
      </c>
      <c r="Y185">
        <v>126.85</v>
      </c>
      <c r="Z185">
        <v>146.69999999999999</v>
      </c>
      <c r="AA185">
        <v>106.09</v>
      </c>
      <c r="AB185">
        <v>146.69999999999999</v>
      </c>
      <c r="AC185" s="2">
        <f>(Table2[[#This Row],[Close Price]]/Table2[[#This Row],[Day Low]])-1</f>
        <v>5.0111524163568788E-2</v>
      </c>
      <c r="AD185" s="2">
        <f>(Table2[[#This Row],[Day High]]/Table2[[#This Row],[Close Price]])-1</f>
        <v>1.0337015009912021E-2</v>
      </c>
      <c r="AE185" s="2">
        <f>(Table2[[#This Row],[Close Price]]/Table2[[#This Row],[Current Week Low]])-1</f>
        <v>0.11344107213243992</v>
      </c>
      <c r="AF185" s="2">
        <f>(Table2[[#This Row],[Current Week High]]/Table2[[#This Row],[Close Price]])-1</f>
        <v>3.8657604078164765E-2</v>
      </c>
      <c r="AG185" s="2">
        <f>(Table2[[#This Row],[Close Price]]/Table2[[#This Row],[Current Month Low]])-1</f>
        <v>0.33132246206051463</v>
      </c>
      <c r="AH185" s="2">
        <f>(Table2[[#This Row],[Current Month High]]/Table2[[#This Row],[Close Price]])-1</f>
        <v>3.8657604078164765E-2</v>
      </c>
      <c r="AI185">
        <v>3.8657604078164698</v>
      </c>
      <c r="AJ185">
        <v>104.695652173913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0.4</v>
      </c>
      <c r="AM185" t="s">
        <v>10458</v>
      </c>
      <c r="AN185">
        <v>12.98</v>
      </c>
      <c r="AO185" t="s">
        <v>10458</v>
      </c>
      <c r="AP185">
        <v>3.2389766356029998E-2</v>
      </c>
      <c r="AQ185">
        <f>(Table2[[#This Row],[Sharpe Ratio]]-AVERAGE(Table2[Sharpe Ratio]))/_xlfn.STDEV.P(Table2[Sharpe Ratio])</f>
        <v>-0.29399796854535454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8.5136668209025963</v>
      </c>
      <c r="AS185">
        <f>_xlfn.RANK.AVG(Table2[[#This Row],[1Y Return vs Nifty Z-Score]],Table2[1Y Return vs Nifty Z-Score])</f>
        <v>245</v>
      </c>
      <c r="AT185">
        <f>_xlfn.RANK.AVG(Table2[[#This Row],[6M Return vs Nifty Z-Score]],Table2[6M Return vs Nifty Z-Score])</f>
        <v>29</v>
      </c>
      <c r="AU185">
        <f>_xlfn.RANK.AVG(Table2[[#This Row],[Sharpe Ratio Z-Score]],Table2[Sharpe Ratio Z-Score])</f>
        <v>413</v>
      </c>
      <c r="AV185">
        <f>(Table2[[#This Row],[Rank 1Y]]+Table2[[#This Row],[Rank 6M]]+Table2[[#This Row],[Rank Sharpe]])/3</f>
        <v>229</v>
      </c>
    </row>
    <row r="186" spans="1:48" x14ac:dyDescent="0.3">
      <c r="A186" t="s">
        <v>1524</v>
      </c>
      <c r="B186" t="s">
        <v>1525</v>
      </c>
      <c r="C186" t="s">
        <v>10414</v>
      </c>
      <c r="D186" t="s">
        <v>388</v>
      </c>
      <c r="E186">
        <v>6785.4147200999996</v>
      </c>
      <c r="F186">
        <v>1505.25</v>
      </c>
      <c r="G186">
        <v>43.181172388510703</v>
      </c>
      <c r="H186">
        <f>(Table2[[#This Row],[1Y Return vs Nifty]]-AVERAGE(Table2[1Y Return vs Nifty]))/_xlfn.STDEV.P(Table2[1Y Return vs Nifty])</f>
        <v>0.35526251417853888</v>
      </c>
      <c r="I186">
        <v>-21.1085244091364</v>
      </c>
      <c r="J186">
        <f>(Table2[[#This Row],[1M Return vs Nifty]]-AVERAGE(Table2[1M Return vs Nifty]))/_xlfn.STDEV.P(Table2[1M Return vs Nifty])</f>
        <v>-1.7097851137467879</v>
      </c>
      <c r="K186">
        <v>37.129431899638803</v>
      </c>
      <c r="L186">
        <f>(Table2[[#This Row],[6M Return vs Nifty]]-AVERAGE(Table2[6M Return vs Nifty]))/_xlfn.STDEV.P(Table2[6M Return vs Nifty])</f>
        <v>0.78226076940387335</v>
      </c>
      <c r="M186">
        <v>-5.7232012513718997</v>
      </c>
      <c r="N186">
        <f>(Table2[[#This Row],[1W Return vs Nifty]]-AVERAGE(Table2[1W Return vs Nifty]))/_xlfn.STDEV.P(Table2[1W Return vs Nifty])</f>
        <v>-0.53513237276759873</v>
      </c>
      <c r="O186">
        <v>1598.96</v>
      </c>
      <c r="P186">
        <v>1641.1646118235001</v>
      </c>
      <c r="Q186">
        <v>1398.95160346173</v>
      </c>
      <c r="R186">
        <v>36.547634108851298</v>
      </c>
      <c r="S186" s="2">
        <f>(Table2[[#This Row],[Close Price]]-Table2[[#This Row],[20D EMA]])/Table2[[#This Row],[20D EMA]]</f>
        <v>-5.8606844448891804E-2</v>
      </c>
      <c r="T186" s="2">
        <f>(Table2[[#This Row],[Close Price]]-Table2[[#This Row],[50D EMA]])/Table2[[#This Row],[50D EMA]]</f>
        <v>-8.2815953283616794E-2</v>
      </c>
      <c r="U186" s="2">
        <f>(Table2[[#This Row],[Close Price]]-Table2[[#This Row],[200D EMA]])/Table2[[#This Row],[200D EMA]]</f>
        <v>7.598432731713721E-2</v>
      </c>
      <c r="V186">
        <v>0.63056111701982898</v>
      </c>
      <c r="W186">
        <v>1502.8</v>
      </c>
      <c r="X186">
        <v>1530.65</v>
      </c>
      <c r="Y186">
        <v>1489.8</v>
      </c>
      <c r="Z186">
        <v>1574.55</v>
      </c>
      <c r="AA186">
        <v>1489.65</v>
      </c>
      <c r="AB186">
        <v>1849.95</v>
      </c>
      <c r="AC186" s="2">
        <f>(Table2[[#This Row],[Close Price]]/Table2[[#This Row],[Day Low]])-1</f>
        <v>1.6302901250997426E-3</v>
      </c>
      <c r="AD186" s="2">
        <f>(Table2[[#This Row],[Day High]]/Table2[[#This Row],[Close Price]])-1</f>
        <v>1.6874273376515481E-2</v>
      </c>
      <c r="AE186" s="2">
        <f>(Table2[[#This Row],[Close Price]]/Table2[[#This Row],[Current Week Low]])-1</f>
        <v>1.0370519532823197E-2</v>
      </c>
      <c r="AF186" s="2">
        <f>(Table2[[#This Row],[Current Week High]]/Table2[[#This Row],[Close Price]])-1</f>
        <v>4.6038863976083588E-2</v>
      </c>
      <c r="AG186" s="2">
        <f>(Table2[[#This Row],[Close Price]]/Table2[[#This Row],[Current Month Low]])-1</f>
        <v>1.0472258584231176E-2</v>
      </c>
      <c r="AH186" s="2">
        <f>(Table2[[#This Row],[Current Month High]]/Table2[[#This Row],[Close Price]])-1</f>
        <v>0.22899850523168919</v>
      </c>
      <c r="AI186">
        <v>27.938880584620399</v>
      </c>
      <c r="AJ186">
        <v>96.867643212136997</v>
      </c>
      <c r="AK186" t="str">
        <f>IF(AND(Table2[[#This Row],[20D EMA]]&gt;Table2[[#This Row],[50D EMA]],Table2[[#This Row],[50D EMA]]&gt;Table2[[#This Row],[200D EMA]]),"Uptrend","Downtrend/NoTrend")</f>
        <v>Downtrend/NoTrend</v>
      </c>
      <c r="AL186">
        <v>-0.18</v>
      </c>
      <c r="AM186" t="s">
        <v>10459</v>
      </c>
      <c r="AN186">
        <v>-10.31</v>
      </c>
      <c r="AO186" t="s">
        <v>10459</v>
      </c>
      <c r="AP186">
        <v>5.5414028672504001E-2</v>
      </c>
      <c r="AQ186">
        <f>(Table2[[#This Row],[Sharpe Ratio]]-AVERAGE(Table2[Sharpe Ratio]))/_xlfn.STDEV.P(Table2[Sharpe Ratio])</f>
        <v>-2.6957309481117051E-2</v>
      </c>
      <c r="AR1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6">
        <f>_xlfn.RANK.AVG(Table2[[#This Row],[1Y Return vs Nifty Z-Score]],Table2[1Y Return vs Nifty Z-Score])</f>
        <v>209</v>
      </c>
      <c r="AT186">
        <f>_xlfn.RANK.AVG(Table2[[#This Row],[6M Return vs Nifty Z-Score]],Table2[6M Return vs Nifty Z-Score])</f>
        <v>124</v>
      </c>
      <c r="AU186">
        <f>_xlfn.RANK.AVG(Table2[[#This Row],[Sharpe Ratio Z-Score]],Table2[Sharpe Ratio Z-Score])</f>
        <v>354</v>
      </c>
      <c r="AV186">
        <f>(Table2[[#This Row],[Rank 1Y]]+Table2[[#This Row],[Rank 6M]]+Table2[[#This Row],[Rank Sharpe]])/3</f>
        <v>229</v>
      </c>
    </row>
    <row r="187" spans="1:48" x14ac:dyDescent="0.3">
      <c r="A187" t="s">
        <v>1579</v>
      </c>
      <c r="B187" t="s">
        <v>1580</v>
      </c>
      <c r="C187" t="s">
        <v>10416</v>
      </c>
      <c r="D187" t="s">
        <v>1581</v>
      </c>
      <c r="E187">
        <v>6344.1882901199997</v>
      </c>
      <c r="F187">
        <v>356.1</v>
      </c>
      <c r="G187">
        <v>16.906191582625102</v>
      </c>
      <c r="H187">
        <f>(Table2[[#This Row],[1Y Return vs Nifty]]-AVERAGE(Table2[1Y Return vs Nifty]))/_xlfn.STDEV.P(Table2[1Y Return vs Nifty])</f>
        <v>-8.0816482437185658E-2</v>
      </c>
      <c r="I187">
        <v>1.9574396209352101</v>
      </c>
      <c r="J187">
        <f>(Table2[[#This Row],[1M Return vs Nifty]]-AVERAGE(Table2[1M Return vs Nifty]))/_xlfn.STDEV.P(Table2[1M Return vs Nifty])</f>
        <v>0.47776909518401817</v>
      </c>
      <c r="K187">
        <v>20.728045848349801</v>
      </c>
      <c r="L187">
        <f>(Table2[[#This Row],[6M Return vs Nifty]]-AVERAGE(Table2[6M Return vs Nifty]))/_xlfn.STDEV.P(Table2[6M Return vs Nifty])</f>
        <v>0.2928130247340357</v>
      </c>
      <c r="M187">
        <v>7.0916082868883903</v>
      </c>
      <c r="N187">
        <f>(Table2[[#This Row],[1W Return vs Nifty]]-AVERAGE(Table2[1W Return vs Nifty]))/_xlfn.STDEV.P(Table2[1W Return vs Nifty])</f>
        <v>2.0258829105771436</v>
      </c>
      <c r="O187">
        <v>340.62</v>
      </c>
      <c r="P187">
        <v>336.51059990552301</v>
      </c>
      <c r="Q187">
        <v>302.99798223883801</v>
      </c>
      <c r="R187">
        <v>61.6454315574899</v>
      </c>
      <c r="S187" s="2">
        <f>(Table2[[#This Row],[Close Price]]-Table2[[#This Row],[20D EMA]])/Table2[[#This Row],[20D EMA]]</f>
        <v>4.5446538664787796E-2</v>
      </c>
      <c r="T187" s="2">
        <f>(Table2[[#This Row],[Close Price]]-Table2[[#This Row],[50D EMA]])/Table2[[#This Row],[50D EMA]]</f>
        <v>5.8213322552029073E-2</v>
      </c>
      <c r="U187" s="2">
        <f>(Table2[[#This Row],[Close Price]]-Table2[[#This Row],[200D EMA]])/Table2[[#This Row],[200D EMA]]</f>
        <v>0.17525535110430002</v>
      </c>
      <c r="V187">
        <v>1.0917790302150101</v>
      </c>
      <c r="W187">
        <v>350.55</v>
      </c>
      <c r="X187">
        <v>368</v>
      </c>
      <c r="Y187">
        <v>333.1</v>
      </c>
      <c r="Z187">
        <v>379.5</v>
      </c>
      <c r="AA187">
        <v>319</v>
      </c>
      <c r="AB187">
        <v>379.5</v>
      </c>
      <c r="AC187" s="2">
        <f>(Table2[[#This Row],[Close Price]]/Table2[[#This Row],[Day Low]])-1</f>
        <v>1.5832263585793704E-2</v>
      </c>
      <c r="AD187" s="2">
        <f>(Table2[[#This Row],[Day High]]/Table2[[#This Row],[Close Price]])-1</f>
        <v>3.3417579331648239E-2</v>
      </c>
      <c r="AE187" s="2">
        <f>(Table2[[#This Row],[Close Price]]/Table2[[#This Row],[Current Week Low]])-1</f>
        <v>6.9048333833683584E-2</v>
      </c>
      <c r="AF187" s="2">
        <f>(Table2[[#This Row],[Current Week High]]/Table2[[#This Row],[Close Price]])-1</f>
        <v>6.5711878685762448E-2</v>
      </c>
      <c r="AG187" s="2">
        <f>(Table2[[#This Row],[Close Price]]/Table2[[#This Row],[Current Month Low]])-1</f>
        <v>0.11630094043887151</v>
      </c>
      <c r="AH187" s="2">
        <f>(Table2[[#This Row],[Current Month High]]/Table2[[#This Row],[Close Price]])-1</f>
        <v>6.5711878685762448E-2</v>
      </c>
      <c r="AI187">
        <v>13.423195731536</v>
      </c>
      <c r="AJ187">
        <v>53.161290322580598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-0.08</v>
      </c>
      <c r="AM187" t="s">
        <v>10459</v>
      </c>
      <c r="AN187">
        <v>4.05</v>
      </c>
      <c r="AO187" t="s">
        <v>10458</v>
      </c>
      <c r="AP187">
        <v>0.129495015336171</v>
      </c>
      <c r="AQ187">
        <f>(Table2[[#This Row],[Sharpe Ratio]]-AVERAGE(Table2[Sharpe Ratio]))/_xlfn.STDEV.P(Table2[Sharpe Ratio])</f>
        <v>0.83225091317016942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3.5478994612281811</v>
      </c>
      <c r="AS187">
        <f>_xlfn.RANK.AVG(Table2[[#This Row],[1Y Return vs Nifty Z-Score]],Table2[1Y Return vs Nifty Z-Score])</f>
        <v>321</v>
      </c>
      <c r="AT187">
        <f>_xlfn.RANK.AVG(Table2[[#This Row],[6M Return vs Nifty Z-Score]],Table2[6M Return vs Nifty Z-Score])</f>
        <v>223</v>
      </c>
      <c r="AU187">
        <f>_xlfn.RANK.AVG(Table2[[#This Row],[Sharpe Ratio Z-Score]],Table2[Sharpe Ratio Z-Score])</f>
        <v>146</v>
      </c>
      <c r="AV187">
        <f>(Table2[[#This Row],[Rank 1Y]]+Table2[[#This Row],[Rank 6M]]+Table2[[#This Row],[Rank Sharpe]])/3</f>
        <v>230</v>
      </c>
    </row>
    <row r="188" spans="1:48" x14ac:dyDescent="0.3">
      <c r="A188" t="s">
        <v>253</v>
      </c>
      <c r="B188" t="s">
        <v>254</v>
      </c>
      <c r="C188" t="s">
        <v>10407</v>
      </c>
      <c r="D188" t="s">
        <v>185</v>
      </c>
      <c r="E188">
        <v>109544.98275159999</v>
      </c>
      <c r="F188">
        <v>37141.9</v>
      </c>
      <c r="G188">
        <v>60.702041035263299</v>
      </c>
      <c r="H188">
        <f>(Table2[[#This Row],[1Y Return vs Nifty]]-AVERAGE(Table2[1Y Return vs Nifty]))/_xlfn.STDEV.P(Table2[1Y Return vs Nifty])</f>
        <v>0.64605179679526714</v>
      </c>
      <c r="I188">
        <v>8.2653650947542001</v>
      </c>
      <c r="J188">
        <f>(Table2[[#This Row],[1M Return vs Nifty]]-AVERAGE(Table2[1M Return vs Nifty]))/_xlfn.STDEV.P(Table2[1M Return vs Nifty])</f>
        <v>1.076006780020629</v>
      </c>
      <c r="K188">
        <v>1.92246312911594</v>
      </c>
      <c r="L188">
        <f>(Table2[[#This Row],[6M Return vs Nifty]]-AVERAGE(Table2[6M Return vs Nifty]))/_xlfn.STDEV.P(Table2[6M Return vs Nifty])</f>
        <v>-0.26838040247681322</v>
      </c>
      <c r="M188">
        <v>3.6790318919382599</v>
      </c>
      <c r="N188">
        <f>(Table2[[#This Row],[1W Return vs Nifty]]-AVERAGE(Table2[1W Return vs Nifty]))/_xlfn.STDEV.P(Table2[1W Return vs Nifty])</f>
        <v>1.3438860165183291</v>
      </c>
      <c r="O188">
        <v>34726.11</v>
      </c>
      <c r="P188">
        <v>33740.731700683697</v>
      </c>
      <c r="Q188">
        <v>29936.734797238401</v>
      </c>
      <c r="R188">
        <v>82.527493099848499</v>
      </c>
      <c r="S188" s="2">
        <f>(Table2[[#This Row],[Close Price]]-Table2[[#This Row],[20D EMA]])/Table2[[#This Row],[20D EMA]]</f>
        <v>6.9566962726317488E-2</v>
      </c>
      <c r="T188" s="2">
        <f>(Table2[[#This Row],[Close Price]]-Table2[[#This Row],[50D EMA]])/Table2[[#This Row],[50D EMA]]</f>
        <v>0.10080303917201019</v>
      </c>
      <c r="U188" s="2">
        <f>(Table2[[#This Row],[Close Price]]-Table2[[#This Row],[200D EMA]])/Table2[[#This Row],[200D EMA]]</f>
        <v>0.24067972848616279</v>
      </c>
      <c r="V188">
        <v>1.2001419445869801</v>
      </c>
      <c r="W188">
        <v>36752.550000000003</v>
      </c>
      <c r="X188">
        <v>37200</v>
      </c>
      <c r="Y188">
        <v>35501.199999999997</v>
      </c>
      <c r="Z188">
        <v>37347</v>
      </c>
      <c r="AA188">
        <v>31922.35</v>
      </c>
      <c r="AB188">
        <v>37347</v>
      </c>
      <c r="AC188" s="2">
        <f>(Table2[[#This Row],[Close Price]]/Table2[[#This Row],[Day Low]])-1</f>
        <v>1.0593822741551184E-2</v>
      </c>
      <c r="AD188" s="2">
        <f>(Table2[[#This Row],[Day High]]/Table2[[#This Row],[Close Price]])-1</f>
        <v>1.5642710792931336E-3</v>
      </c>
      <c r="AE188" s="2">
        <f>(Table2[[#This Row],[Close Price]]/Table2[[#This Row],[Current Week Low]])-1</f>
        <v>4.6215339199801919E-2</v>
      </c>
      <c r="AF188" s="2">
        <f>(Table2[[#This Row],[Current Week High]]/Table2[[#This Row],[Close Price]])-1</f>
        <v>5.5220653762999561E-3</v>
      </c>
      <c r="AG188" s="2">
        <f>(Table2[[#This Row],[Close Price]]/Table2[[#This Row],[Current Month Low]])-1</f>
        <v>0.16350769915122165</v>
      </c>
      <c r="AH188" s="2">
        <f>(Table2[[#This Row],[Current Month High]]/Table2[[#This Row],[Close Price]])-1</f>
        <v>5.5220653762999561E-3</v>
      </c>
      <c r="AI188">
        <v>0.55220653762999505</v>
      </c>
      <c r="AJ188">
        <v>99.687634408602094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-0.02</v>
      </c>
      <c r="AM188" t="s">
        <v>10459</v>
      </c>
      <c r="AN188">
        <v>10.76</v>
      </c>
      <c r="AO188" t="s">
        <v>10458</v>
      </c>
      <c r="AP188">
        <v>0.13401417144936301</v>
      </c>
      <c r="AQ188">
        <f>(Table2[[#This Row],[Sharpe Ratio]]-AVERAGE(Table2[Sharpe Ratio]))/_xlfn.STDEV.P(Table2[Sharpe Ratio])</f>
        <v>0.88466511911923473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3.6822293099766465</v>
      </c>
      <c r="AS188">
        <f>_xlfn.RANK.AVG(Table2[[#This Row],[1Y Return vs Nifty Z-Score]],Table2[1Y Return vs Nifty Z-Score])</f>
        <v>146</v>
      </c>
      <c r="AT188">
        <f>_xlfn.RANK.AVG(Table2[[#This Row],[6M Return vs Nifty Z-Score]],Table2[6M Return vs Nifty Z-Score])</f>
        <v>412</v>
      </c>
      <c r="AU188">
        <f>_xlfn.RANK.AVG(Table2[[#This Row],[Sharpe Ratio Z-Score]],Table2[Sharpe Ratio Z-Score])</f>
        <v>133</v>
      </c>
      <c r="AV188">
        <f>(Table2[[#This Row],[Rank 1Y]]+Table2[[#This Row],[Rank 6M]]+Table2[[#This Row],[Rank Sharpe]])/3</f>
        <v>230.33333333333334</v>
      </c>
    </row>
    <row r="189" spans="1:48" x14ac:dyDescent="0.3">
      <c r="A189" t="s">
        <v>842</v>
      </c>
      <c r="B189" t="s">
        <v>843</v>
      </c>
      <c r="C189" t="s">
        <v>10399</v>
      </c>
      <c r="D189" t="s">
        <v>180</v>
      </c>
      <c r="E189">
        <v>19409.339488109999</v>
      </c>
      <c r="F189">
        <v>1964.95</v>
      </c>
      <c r="G189">
        <v>57.502879066901102</v>
      </c>
      <c r="H189">
        <f>(Table2[[#This Row],[1Y Return vs Nifty]]-AVERAGE(Table2[1Y Return vs Nifty]))/_xlfn.STDEV.P(Table2[1Y Return vs Nifty])</f>
        <v>0.59295614083718273</v>
      </c>
      <c r="I189">
        <v>4.7136893327661804</v>
      </c>
      <c r="J189">
        <f>(Table2[[#This Row],[1M Return vs Nifty]]-AVERAGE(Table2[1M Return vs Nifty]))/_xlfn.STDEV.P(Table2[1M Return vs Nifty])</f>
        <v>0.73916921052796991</v>
      </c>
      <c r="K189">
        <v>25.673291807483199</v>
      </c>
      <c r="L189">
        <f>(Table2[[#This Row],[6M Return vs Nifty]]-AVERAGE(Table2[6M Return vs Nifty]))/_xlfn.STDEV.P(Table2[6M Return vs Nifty])</f>
        <v>0.44038832562424585</v>
      </c>
      <c r="M189">
        <v>0.239085250521335</v>
      </c>
      <c r="N189">
        <f>(Table2[[#This Row],[1W Return vs Nifty]]-AVERAGE(Table2[1W Return vs Nifty]))/_xlfn.STDEV.P(Table2[1W Return vs Nifty])</f>
        <v>0.65641923082350617</v>
      </c>
      <c r="O189">
        <v>1878.43</v>
      </c>
      <c r="P189">
        <v>1804.21791493722</v>
      </c>
      <c r="Q189">
        <v>1530.73974590182</v>
      </c>
      <c r="R189">
        <v>72.009131892332206</v>
      </c>
      <c r="S189" s="2">
        <f>(Table2[[#This Row],[Close Price]]-Table2[[#This Row],[20D EMA]])/Table2[[#This Row],[20D EMA]]</f>
        <v>4.6059741379769266E-2</v>
      </c>
      <c r="T189" s="2">
        <f>(Table2[[#This Row],[Close Price]]-Table2[[#This Row],[50D EMA]])/Table2[[#This Row],[50D EMA]]</f>
        <v>8.908684684486845E-2</v>
      </c>
      <c r="U189" s="2">
        <f>(Table2[[#This Row],[Close Price]]-Table2[[#This Row],[200D EMA]])/Table2[[#This Row],[200D EMA]]</f>
        <v>0.28366040357981914</v>
      </c>
      <c r="V189">
        <v>1.2769966467709</v>
      </c>
      <c r="W189">
        <v>1933.4</v>
      </c>
      <c r="X189">
        <v>1987.9</v>
      </c>
      <c r="Y189">
        <v>1870</v>
      </c>
      <c r="Z189">
        <v>1988</v>
      </c>
      <c r="AA189">
        <v>1790.05</v>
      </c>
      <c r="AB189">
        <v>1988</v>
      </c>
      <c r="AC189" s="2">
        <f>(Table2[[#This Row],[Close Price]]/Table2[[#This Row],[Day Low]])-1</f>
        <v>1.6318402813696009E-2</v>
      </c>
      <c r="AD189" s="2">
        <f>(Table2[[#This Row],[Day High]]/Table2[[#This Row],[Close Price]])-1</f>
        <v>1.1679686506018028E-2</v>
      </c>
      <c r="AE189" s="2">
        <f>(Table2[[#This Row],[Close Price]]/Table2[[#This Row],[Current Week Low]])-1</f>
        <v>5.0775401069518722E-2</v>
      </c>
      <c r="AF189" s="2">
        <f>(Table2[[#This Row],[Current Week High]]/Table2[[#This Row],[Close Price]])-1</f>
        <v>1.1730578386218493E-2</v>
      </c>
      <c r="AG189" s="2">
        <f>(Table2[[#This Row],[Close Price]]/Table2[[#This Row],[Current Month Low]])-1</f>
        <v>9.7706767967375319E-2</v>
      </c>
      <c r="AH189" s="2">
        <f>(Table2[[#This Row],[Current Month High]]/Table2[[#This Row],[Close Price]])-1</f>
        <v>1.1730578386218493E-2</v>
      </c>
      <c r="AI189">
        <v>1.17305783862184</v>
      </c>
      <c r="AJ189">
        <v>100.761174968071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0.14000000000000001</v>
      </c>
      <c r="AM189" t="s">
        <v>10458</v>
      </c>
      <c r="AN189">
        <v>5.38</v>
      </c>
      <c r="AO189" t="s">
        <v>10458</v>
      </c>
      <c r="AP189">
        <v>5.5661435893176001E-2</v>
      </c>
      <c r="AQ189">
        <f>(Table2[[#This Row],[Sharpe Ratio]]-AVERAGE(Table2[Sharpe Ratio]))/_xlfn.STDEV.P(Table2[Sharpe Ratio])</f>
        <v>-2.4087823963736106E-2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2.4048450838491684</v>
      </c>
      <c r="AS189">
        <f>_xlfn.RANK.AVG(Table2[[#This Row],[1Y Return vs Nifty Z-Score]],Table2[1Y Return vs Nifty Z-Score])</f>
        <v>157</v>
      </c>
      <c r="AT189">
        <f>_xlfn.RANK.AVG(Table2[[#This Row],[6M Return vs Nifty Z-Score]],Table2[6M Return vs Nifty Z-Score])</f>
        <v>183</v>
      </c>
      <c r="AU189">
        <f>_xlfn.RANK.AVG(Table2[[#This Row],[Sharpe Ratio Z-Score]],Table2[Sharpe Ratio Z-Score])</f>
        <v>352</v>
      </c>
      <c r="AV189">
        <f>(Table2[[#This Row],[Rank 1Y]]+Table2[[#This Row],[Rank 6M]]+Table2[[#This Row],[Rank Sharpe]])/3</f>
        <v>230.66666666666666</v>
      </c>
    </row>
    <row r="190" spans="1:48" x14ac:dyDescent="0.3">
      <c r="A190" t="s">
        <v>1351</v>
      </c>
      <c r="B190" t="s">
        <v>1352</v>
      </c>
      <c r="C190" t="s">
        <v>10412</v>
      </c>
      <c r="D190" t="s">
        <v>778</v>
      </c>
      <c r="E190">
        <v>8461.9158582660002</v>
      </c>
      <c r="F190">
        <v>211.83</v>
      </c>
      <c r="G190">
        <v>31.021414431879801</v>
      </c>
      <c r="H190">
        <f>(Table2[[#This Row],[1Y Return vs Nifty]]-AVERAGE(Table2[1Y Return vs Nifty]))/_xlfn.STDEV.P(Table2[1Y Return vs Nifty])</f>
        <v>0.15345018601767912</v>
      </c>
      <c r="I190">
        <v>-19.364488033614499</v>
      </c>
      <c r="J190">
        <f>(Table2[[#This Row],[1M Return vs Nifty]]-AVERAGE(Table2[1M Return vs Nifty]))/_xlfn.STDEV.P(Table2[1M Return vs Nifty])</f>
        <v>-1.5443823536962027</v>
      </c>
      <c r="K190">
        <v>7.8960714192250201</v>
      </c>
      <c r="L190">
        <f>(Table2[[#This Row],[6M Return vs Nifty]]-AVERAGE(Table2[6M Return vs Nifty]))/_xlfn.STDEV.P(Table2[6M Return vs Nifty])</f>
        <v>-9.0116864505572505E-2</v>
      </c>
      <c r="M190">
        <v>-4.8994890962089999</v>
      </c>
      <c r="N190">
        <f>(Table2[[#This Row],[1W Return vs Nifty]]-AVERAGE(Table2[1W Return vs Nifty]))/_xlfn.STDEV.P(Table2[1W Return vs Nifty])</f>
        <v>-0.37051506712987414</v>
      </c>
      <c r="O190">
        <v>225.92</v>
      </c>
      <c r="P190">
        <v>233.63632864710701</v>
      </c>
      <c r="Q190">
        <v>203.257563646357</v>
      </c>
      <c r="R190">
        <v>31.213606820307</v>
      </c>
      <c r="S190" s="2">
        <f>(Table2[[#This Row],[Close Price]]-Table2[[#This Row],[20D EMA]])/Table2[[#This Row],[20D EMA]]</f>
        <v>-6.2367209631727941E-2</v>
      </c>
      <c r="T190" s="2">
        <f>(Table2[[#This Row],[Close Price]]-Table2[[#This Row],[50D EMA]])/Table2[[#This Row],[50D EMA]]</f>
        <v>-9.3334494568454218E-2</v>
      </c>
      <c r="U190" s="2">
        <f>(Table2[[#This Row],[Close Price]]-Table2[[#This Row],[200D EMA]])/Table2[[#This Row],[200D EMA]]</f>
        <v>4.217523913923317E-2</v>
      </c>
      <c r="V190">
        <v>0.40591450710189803</v>
      </c>
      <c r="W190">
        <v>210.6</v>
      </c>
      <c r="X190">
        <v>215.8</v>
      </c>
      <c r="Y190">
        <v>210.6</v>
      </c>
      <c r="Z190">
        <v>229.5</v>
      </c>
      <c r="AA190">
        <v>206.91</v>
      </c>
      <c r="AB190">
        <v>243.98</v>
      </c>
      <c r="AC190" s="2">
        <f>(Table2[[#This Row],[Close Price]]/Table2[[#This Row],[Day Low]])-1</f>
        <v>5.8404558404558937E-3</v>
      </c>
      <c r="AD190" s="2">
        <f>(Table2[[#This Row],[Day High]]/Table2[[#This Row],[Close Price]])-1</f>
        <v>1.8741443610442277E-2</v>
      </c>
      <c r="AE190" s="2">
        <f>(Table2[[#This Row],[Close Price]]/Table2[[#This Row],[Current Week Low]])-1</f>
        <v>5.8404558404558937E-3</v>
      </c>
      <c r="AF190" s="2">
        <f>(Table2[[#This Row],[Current Week High]]/Table2[[#This Row],[Close Price]])-1</f>
        <v>8.3415946749752168E-2</v>
      </c>
      <c r="AG190" s="2">
        <f>(Table2[[#This Row],[Close Price]]/Table2[[#This Row],[Current Month Low]])-1</f>
        <v>2.3778454400464E-2</v>
      </c>
      <c r="AH190" s="2">
        <f>(Table2[[#This Row],[Current Month High]]/Table2[[#This Row],[Close Price]])-1</f>
        <v>0.15177264787801525</v>
      </c>
      <c r="AI190">
        <v>39.9660104801019</v>
      </c>
      <c r="AJ190">
        <v>91.355013550135496</v>
      </c>
      <c r="AK190" t="str">
        <f>IF(AND(Table2[[#This Row],[20D EMA]]&gt;Table2[[#This Row],[50D EMA]],Table2[[#This Row],[50D EMA]]&gt;Table2[[#This Row],[200D EMA]]),"Uptrend","Downtrend/NoTrend")</f>
        <v>Downtrend/NoTrend</v>
      </c>
      <c r="AL190">
        <v>-0.27</v>
      </c>
      <c r="AM190" t="s">
        <v>10459</v>
      </c>
      <c r="AN190">
        <v>-6.92</v>
      </c>
      <c r="AO190" t="s">
        <v>10459</v>
      </c>
      <c r="AP190">
        <v>0.16212613169496401</v>
      </c>
      <c r="AQ190">
        <f>(Table2[[#This Row],[Sharpe Ratio]]-AVERAGE(Table2[Sharpe Ratio]))/_xlfn.STDEV.P(Table2[Sharpe Ratio])</f>
        <v>1.2107140621162751</v>
      </c>
      <c r="AR1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0">
        <f>_xlfn.RANK.AVG(Table2[[#This Row],[1Y Return vs Nifty Z-Score]],Table2[1Y Return vs Nifty Z-Score])</f>
        <v>259</v>
      </c>
      <c r="AT190">
        <f>_xlfn.RANK.AVG(Table2[[#This Row],[6M Return vs Nifty Z-Score]],Table2[6M Return vs Nifty Z-Score])</f>
        <v>347</v>
      </c>
      <c r="AU190">
        <f>_xlfn.RANK.AVG(Table2[[#This Row],[Sharpe Ratio Z-Score]],Table2[Sharpe Ratio Z-Score])</f>
        <v>86</v>
      </c>
      <c r="AV190">
        <f>(Table2[[#This Row],[Rank 1Y]]+Table2[[#This Row],[Rank 6M]]+Table2[[#This Row],[Rank Sharpe]])/3</f>
        <v>230.66666666666666</v>
      </c>
    </row>
    <row r="191" spans="1:48" x14ac:dyDescent="0.3">
      <c r="A191" t="s">
        <v>133</v>
      </c>
      <c r="B191" t="s">
        <v>134</v>
      </c>
      <c r="C191" t="s">
        <v>10408</v>
      </c>
      <c r="D191" t="s">
        <v>135</v>
      </c>
      <c r="E191">
        <v>218448.99230000001</v>
      </c>
      <c r="F191">
        <v>517</v>
      </c>
      <c r="G191">
        <v>32.682471767615603</v>
      </c>
      <c r="H191">
        <f>(Table2[[#This Row],[1Y Return vs Nifty]]-AVERAGE(Table2[1Y Return vs Nifty]))/_xlfn.STDEV.P(Table2[1Y Return vs Nifty])</f>
        <v>0.18101832095335152</v>
      </c>
      <c r="I191">
        <v>-6.1324977360178403</v>
      </c>
      <c r="J191">
        <f>(Table2[[#This Row],[1M Return vs Nifty]]-AVERAGE(Table2[1M Return vs Nifty]))/_xlfn.STDEV.P(Table2[1M Return vs Nifty])</f>
        <v>-0.28947291092147143</v>
      </c>
      <c r="K191">
        <v>56.175254309976999</v>
      </c>
      <c r="L191">
        <f>(Table2[[#This Row],[6M Return vs Nifty]]-AVERAGE(Table2[6M Return vs Nifty]))/_xlfn.STDEV.P(Table2[6M Return vs Nifty])</f>
        <v>1.3506233940608097</v>
      </c>
      <c r="M191">
        <v>0.87008816059666705</v>
      </c>
      <c r="N191">
        <f>(Table2[[#This Row],[1W Return vs Nifty]]-AVERAGE(Table2[1W Return vs Nifty]))/_xlfn.STDEV.P(Table2[1W Return vs Nifty])</f>
        <v>0.78252396080120346</v>
      </c>
      <c r="O191">
        <v>505.55</v>
      </c>
      <c r="P191">
        <v>535.67738627114102</v>
      </c>
      <c r="Q191">
        <v>490.15330017245998</v>
      </c>
      <c r="R191">
        <v>68.398156413355494</v>
      </c>
      <c r="S191" s="2">
        <f>(Table2[[#This Row],[Close Price]]-Table2[[#This Row],[20D EMA]])/Table2[[#This Row],[20D EMA]]</f>
        <v>2.2648600534071781E-2</v>
      </c>
      <c r="T191" s="2">
        <f>(Table2[[#This Row],[Close Price]]-Table2[[#This Row],[50D EMA]])/Table2[[#This Row],[50D EMA]]</f>
        <v>-3.4866855965592664E-2</v>
      </c>
      <c r="U191" s="2">
        <f>(Table2[[#This Row],[Close Price]]-Table2[[#This Row],[200D EMA]])/Table2[[#This Row],[200D EMA]]</f>
        <v>5.4772047475950963E-2</v>
      </c>
      <c r="V191">
        <v>0.89494293345312803</v>
      </c>
      <c r="W191">
        <v>504.05</v>
      </c>
      <c r="X191">
        <v>520.95000000000005</v>
      </c>
      <c r="Y191">
        <v>498.25</v>
      </c>
      <c r="Z191">
        <v>520.95000000000005</v>
      </c>
      <c r="AA191">
        <v>475.4</v>
      </c>
      <c r="AB191">
        <v>520.95000000000005</v>
      </c>
      <c r="AC191" s="2">
        <f>(Table2[[#This Row],[Close Price]]/Table2[[#This Row],[Day Low]])-1</f>
        <v>2.5691895645273188E-2</v>
      </c>
      <c r="AD191" s="2">
        <f>(Table2[[#This Row],[Day High]]/Table2[[#This Row],[Close Price]])-1</f>
        <v>7.6402321083173241E-3</v>
      </c>
      <c r="AE191" s="2">
        <f>(Table2[[#This Row],[Close Price]]/Table2[[#This Row],[Current Week Low]])-1</f>
        <v>3.7631710988459632E-2</v>
      </c>
      <c r="AF191" s="2">
        <f>(Table2[[#This Row],[Current Week High]]/Table2[[#This Row],[Close Price]])-1</f>
        <v>7.6402321083173241E-3</v>
      </c>
      <c r="AG191" s="2">
        <f>(Table2[[#This Row],[Close Price]]/Table2[[#This Row],[Current Month Low]])-1</f>
        <v>8.7505258729491109E-2</v>
      </c>
      <c r="AH191" s="2">
        <f>(Table2[[#This Row],[Current Month High]]/Table2[[#This Row],[Close Price]])-1</f>
        <v>7.6402321083173241E-3</v>
      </c>
      <c r="AI191">
        <v>56.228239845261101</v>
      </c>
      <c r="AJ191">
        <v>81.658468025298603</v>
      </c>
      <c r="AK191" t="str">
        <f>IF(AND(Table2[[#This Row],[20D EMA]]&gt;Table2[[#This Row],[50D EMA]],Table2[[#This Row],[50D EMA]]&gt;Table2[[#This Row],[200D EMA]]),"Uptrend","Downtrend/NoTrend")</f>
        <v>Downtrend/NoTrend</v>
      </c>
      <c r="AL191">
        <v>-0.24</v>
      </c>
      <c r="AM191" t="s">
        <v>10459</v>
      </c>
      <c r="AN191">
        <v>6.18</v>
      </c>
      <c r="AO191" t="s">
        <v>10458</v>
      </c>
      <c r="AP191">
        <v>4.2081939861125003E-2</v>
      </c>
      <c r="AQ191">
        <f>(Table2[[#This Row],[Sharpe Ratio]]-AVERAGE(Table2[Sharpe Ratio]))/_xlfn.STDEV.P(Table2[Sharpe Ratio])</f>
        <v>-0.18158592402509929</v>
      </c>
      <c r="AR1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1">
        <f>_xlfn.RANK.AVG(Table2[[#This Row],[1Y Return vs Nifty Z-Score]],Table2[1Y Return vs Nifty Z-Score])</f>
        <v>249</v>
      </c>
      <c r="AT191">
        <f>_xlfn.RANK.AVG(Table2[[#This Row],[6M Return vs Nifty Z-Score]],Table2[6M Return vs Nifty Z-Score])</f>
        <v>65</v>
      </c>
      <c r="AU191">
        <f>_xlfn.RANK.AVG(Table2[[#This Row],[Sharpe Ratio Z-Score]],Table2[Sharpe Ratio Z-Score])</f>
        <v>385</v>
      </c>
      <c r="AV191">
        <f>(Table2[[#This Row],[Rank 1Y]]+Table2[[#This Row],[Rank 6M]]+Table2[[#This Row],[Rank Sharpe]])/3</f>
        <v>233</v>
      </c>
    </row>
    <row r="192" spans="1:48" x14ac:dyDescent="0.3">
      <c r="A192" t="s">
        <v>221</v>
      </c>
      <c r="B192" t="s">
        <v>222</v>
      </c>
      <c r="C192" t="s">
        <v>10407</v>
      </c>
      <c r="D192" t="s">
        <v>77</v>
      </c>
      <c r="E192">
        <v>121016.96850711</v>
      </c>
      <c r="F192">
        <v>6051.45</v>
      </c>
      <c r="G192">
        <v>66.116228538827002</v>
      </c>
      <c r="H192">
        <f>(Table2[[#This Row],[1Y Return vs Nifty]]-AVERAGE(Table2[1Y Return vs Nifty]))/_xlfn.STDEV.P(Table2[1Y Return vs Nifty])</f>
        <v>0.73590965326664415</v>
      </c>
      <c r="I192">
        <v>8.0299854697550401</v>
      </c>
      <c r="J192">
        <f>(Table2[[#This Row],[1M Return vs Nifty]]-AVERAGE(Table2[1M Return vs Nifty]))/_xlfn.STDEV.P(Table2[1M Return vs Nifty])</f>
        <v>1.0536835990474787</v>
      </c>
      <c r="K192">
        <v>10.4110572068937</v>
      </c>
      <c r="L192">
        <f>(Table2[[#This Row],[6M Return vs Nifty]]-AVERAGE(Table2[6M Return vs Nifty]))/_xlfn.STDEV.P(Table2[6M Return vs Nifty])</f>
        <v>-1.506502938616266E-2</v>
      </c>
      <c r="M192">
        <v>-1.6769652866851801</v>
      </c>
      <c r="N192">
        <f>(Table2[[#This Row],[1W Return vs Nifty]]-AVERAGE(Table2[1W Return vs Nifty]))/_xlfn.STDEV.P(Table2[1W Return vs Nifty])</f>
        <v>0.27350017964321394</v>
      </c>
      <c r="O192">
        <v>5850.99</v>
      </c>
      <c r="P192">
        <v>5625.7770218437699</v>
      </c>
      <c r="Q192">
        <v>4918.8003345860498</v>
      </c>
      <c r="R192">
        <v>65.623191366570893</v>
      </c>
      <c r="S192" s="2">
        <f>(Table2[[#This Row],[Close Price]]-Table2[[#This Row],[20D EMA]])/Table2[[#This Row],[20D EMA]]</f>
        <v>3.4260868673506542E-2</v>
      </c>
      <c r="T192" s="2">
        <f>(Table2[[#This Row],[Close Price]]-Table2[[#This Row],[50D EMA]])/Table2[[#This Row],[50D EMA]]</f>
        <v>7.5664743999526926E-2</v>
      </c>
      <c r="U192" s="2">
        <f>(Table2[[#This Row],[Close Price]]-Table2[[#This Row],[200D EMA]])/Table2[[#This Row],[200D EMA]]</f>
        <v>0.2302694942605899</v>
      </c>
      <c r="V192">
        <v>1.1881638429233501</v>
      </c>
      <c r="W192">
        <v>5904.1</v>
      </c>
      <c r="X192">
        <v>6065</v>
      </c>
      <c r="Y192">
        <v>5904.1</v>
      </c>
      <c r="Z192">
        <v>6246.25</v>
      </c>
      <c r="AA192">
        <v>5517</v>
      </c>
      <c r="AB192">
        <v>6246.25</v>
      </c>
      <c r="AC192" s="2">
        <f>(Table2[[#This Row],[Close Price]]/Table2[[#This Row],[Day Low]])-1</f>
        <v>2.4957233109195176E-2</v>
      </c>
      <c r="AD192" s="2">
        <f>(Table2[[#This Row],[Day High]]/Table2[[#This Row],[Close Price]])-1</f>
        <v>2.2391327698321195E-3</v>
      </c>
      <c r="AE192" s="2">
        <f>(Table2[[#This Row],[Close Price]]/Table2[[#This Row],[Current Week Low]])-1</f>
        <v>2.4957233109195176E-2</v>
      </c>
      <c r="AF192" s="2">
        <f>(Table2[[#This Row],[Current Week High]]/Table2[[#This Row],[Close Price]])-1</f>
        <v>3.2190631997289998E-2</v>
      </c>
      <c r="AG192" s="2">
        <f>(Table2[[#This Row],[Close Price]]/Table2[[#This Row],[Current Month Low]])-1</f>
        <v>9.6873300706905807E-2</v>
      </c>
      <c r="AH192" s="2">
        <f>(Table2[[#This Row],[Current Month High]]/Table2[[#This Row],[Close Price]])-1</f>
        <v>3.2190631997289998E-2</v>
      </c>
      <c r="AI192">
        <v>3.2190631997289998</v>
      </c>
      <c r="AJ192">
        <v>106.961473349407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0.02</v>
      </c>
      <c r="AM192" t="s">
        <v>10458</v>
      </c>
      <c r="AN192">
        <v>6.73</v>
      </c>
      <c r="AO192" t="s">
        <v>10458</v>
      </c>
      <c r="AP192">
        <v>8.8456081835413994E-2</v>
      </c>
      <c r="AQ192">
        <f>(Table2[[#This Row],[Sharpe Ratio]]-AVERAGE(Table2[Sharpe Ratio]))/_xlfn.STDEV.P(Table2[Sharpe Ratio])</f>
        <v>0.35627197848376757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2.4043003810549415</v>
      </c>
      <c r="AS192">
        <f>_xlfn.RANK.AVG(Table2[[#This Row],[1Y Return vs Nifty Z-Score]],Table2[1Y Return vs Nifty Z-Score])</f>
        <v>132</v>
      </c>
      <c r="AT192">
        <f>_xlfn.RANK.AVG(Table2[[#This Row],[6M Return vs Nifty Z-Score]],Table2[6M Return vs Nifty Z-Score])</f>
        <v>316</v>
      </c>
      <c r="AU192">
        <f>_xlfn.RANK.AVG(Table2[[#This Row],[Sharpe Ratio Z-Score]],Table2[Sharpe Ratio Z-Score])</f>
        <v>251</v>
      </c>
      <c r="AV192">
        <f>(Table2[[#This Row],[Rank 1Y]]+Table2[[#This Row],[Rank 6M]]+Table2[[#This Row],[Rank Sharpe]])/3</f>
        <v>233</v>
      </c>
    </row>
    <row r="193" spans="1:48" x14ac:dyDescent="0.3">
      <c r="A193" t="s">
        <v>558</v>
      </c>
      <c r="B193" t="s">
        <v>559</v>
      </c>
      <c r="C193" t="s">
        <v>10412</v>
      </c>
      <c r="D193" t="s">
        <v>560</v>
      </c>
      <c r="E193">
        <v>37872.526699839997</v>
      </c>
      <c r="F193">
        <v>4196.8</v>
      </c>
      <c r="G193">
        <v>33.957881399144</v>
      </c>
      <c r="H193">
        <f>(Table2[[#This Row],[1Y Return vs Nifty]]-AVERAGE(Table2[1Y Return vs Nifty]))/_xlfn.STDEV.P(Table2[1Y Return vs Nifty])</f>
        <v>0.20218596162642674</v>
      </c>
      <c r="I193">
        <v>-13.6035402070603</v>
      </c>
      <c r="J193">
        <f>(Table2[[#This Row],[1M Return vs Nifty]]-AVERAGE(Table2[1M Return vs Nifty]))/_xlfn.STDEV.P(Table2[1M Return vs Nifty])</f>
        <v>-0.99801951150242296</v>
      </c>
      <c r="K193">
        <v>1.6727923683061601</v>
      </c>
      <c r="L193">
        <f>(Table2[[#This Row],[6M Return vs Nifty]]-AVERAGE(Table2[6M Return vs Nifty]))/_xlfn.STDEV.P(Table2[6M Return vs Nifty])</f>
        <v>-0.27583104051473351</v>
      </c>
      <c r="M193">
        <v>-10.2743765079378</v>
      </c>
      <c r="N193">
        <f>(Table2[[#This Row],[1W Return vs Nifty]]-AVERAGE(Table2[1W Return vs Nifty]))/_xlfn.STDEV.P(Table2[1W Return vs Nifty])</f>
        <v>-1.444676081118963</v>
      </c>
      <c r="O193">
        <v>4362.09</v>
      </c>
      <c r="P193">
        <v>4371.9723638608803</v>
      </c>
      <c r="Q193">
        <v>3866.60921758427</v>
      </c>
      <c r="R193">
        <v>32.355013601505199</v>
      </c>
      <c r="S193" s="2">
        <f>(Table2[[#This Row],[Close Price]]-Table2[[#This Row],[20D EMA]])/Table2[[#This Row],[20D EMA]]</f>
        <v>-3.7892386447780757E-2</v>
      </c>
      <c r="T193" s="2">
        <f>(Table2[[#This Row],[Close Price]]-Table2[[#This Row],[50D EMA]])/Table2[[#This Row],[50D EMA]]</f>
        <v>-4.0067125151309439E-2</v>
      </c>
      <c r="U193" s="2">
        <f>(Table2[[#This Row],[Close Price]]-Table2[[#This Row],[200D EMA]])/Table2[[#This Row],[200D EMA]]</f>
        <v>8.5395436630656588E-2</v>
      </c>
      <c r="V193">
        <v>1.1678026742280101</v>
      </c>
      <c r="W193">
        <v>4183.05</v>
      </c>
      <c r="X193">
        <v>4232.8999999999996</v>
      </c>
      <c r="Y193">
        <v>4150.2</v>
      </c>
      <c r="Z193">
        <v>4370</v>
      </c>
      <c r="AA193">
        <v>4150.2</v>
      </c>
      <c r="AB193">
        <v>4647.5</v>
      </c>
      <c r="AC193" s="2">
        <f>(Table2[[#This Row],[Close Price]]/Table2[[#This Row],[Day Low]])-1</f>
        <v>3.2870752202340814E-3</v>
      </c>
      <c r="AD193" s="2">
        <f>(Table2[[#This Row],[Day High]]/Table2[[#This Row],[Close Price]])-1</f>
        <v>8.6017918414027505E-3</v>
      </c>
      <c r="AE193" s="2">
        <f>(Table2[[#This Row],[Close Price]]/Table2[[#This Row],[Current Week Low]])-1</f>
        <v>1.1228374536166985E-2</v>
      </c>
      <c r="AF193" s="2">
        <f>(Table2[[#This Row],[Current Week High]]/Table2[[#This Row],[Close Price]])-1</f>
        <v>4.1269538696149466E-2</v>
      </c>
      <c r="AG193" s="2">
        <f>(Table2[[#This Row],[Close Price]]/Table2[[#This Row],[Current Month Low]])-1</f>
        <v>1.1228374536166985E-2</v>
      </c>
      <c r="AH193" s="2">
        <f>(Table2[[#This Row],[Current Month High]]/Table2[[#This Row],[Close Price]])-1</f>
        <v>0.10739134578726639</v>
      </c>
      <c r="AI193">
        <v>20.084349980937802</v>
      </c>
      <c r="AJ193">
        <v>80.810822454870504</v>
      </c>
      <c r="AK193" t="str">
        <f>IF(AND(Table2[[#This Row],[20D EMA]]&gt;Table2[[#This Row],[50D EMA]],Table2[[#This Row],[50D EMA]]&gt;Table2[[#This Row],[200D EMA]]),"Uptrend","Downtrend/NoTrend")</f>
        <v>Downtrend/NoTrend</v>
      </c>
      <c r="AL193">
        <v>-0.2</v>
      </c>
      <c r="AM193" t="s">
        <v>10459</v>
      </c>
      <c r="AN193">
        <v>-4.68</v>
      </c>
      <c r="AO193" t="s">
        <v>10459</v>
      </c>
      <c r="AP193">
        <v>0.187539950476105</v>
      </c>
      <c r="AQ193">
        <f>(Table2[[#This Row],[Sharpe Ratio]]-AVERAGE(Table2[Sharpe Ratio]))/_xlfn.STDEV.P(Table2[Sharpe Ratio])</f>
        <v>1.5054693434526585</v>
      </c>
      <c r="AR1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3">
        <f>_xlfn.RANK.AVG(Table2[[#This Row],[1Y Return vs Nifty Z-Score]],Table2[1Y Return vs Nifty Z-Score])</f>
        <v>244</v>
      </c>
      <c r="AT193">
        <f>_xlfn.RANK.AVG(Table2[[#This Row],[6M Return vs Nifty Z-Score]],Table2[6M Return vs Nifty Z-Score])</f>
        <v>415</v>
      </c>
      <c r="AU193">
        <f>_xlfn.RANK.AVG(Table2[[#This Row],[Sharpe Ratio Z-Score]],Table2[Sharpe Ratio Z-Score])</f>
        <v>45</v>
      </c>
      <c r="AV193">
        <f>(Table2[[#This Row],[Rank 1Y]]+Table2[[#This Row],[Rank 6M]]+Table2[[#This Row],[Rank Sharpe]])/3</f>
        <v>234.66666666666666</v>
      </c>
    </row>
    <row r="194" spans="1:48" x14ac:dyDescent="0.3">
      <c r="A194" t="s">
        <v>337</v>
      </c>
      <c r="B194" t="s">
        <v>338</v>
      </c>
      <c r="C194" t="s">
        <v>10401</v>
      </c>
      <c r="D194" t="s">
        <v>122</v>
      </c>
      <c r="E194">
        <v>76471.396612540004</v>
      </c>
      <c r="F194">
        <v>1685.9</v>
      </c>
      <c r="G194">
        <v>91.516352312654803</v>
      </c>
      <c r="H194">
        <f>(Table2[[#This Row],[1Y Return vs Nifty]]-AVERAGE(Table2[1Y Return vs Nifty]))/_xlfn.STDEV.P(Table2[1Y Return vs Nifty])</f>
        <v>1.1574688761272336</v>
      </c>
      <c r="I194">
        <v>-3.2388686486120299</v>
      </c>
      <c r="J194">
        <f>(Table2[[#This Row],[1M Return vs Nifty]]-AVERAGE(Table2[1M Return vs Nifty]))/_xlfn.STDEV.P(Table2[1M Return vs Nifty])</f>
        <v>-1.5043865554598208E-2</v>
      </c>
      <c r="K194">
        <v>28.294907418802801</v>
      </c>
      <c r="L194">
        <f>(Table2[[#This Row],[6M Return vs Nifty]]-AVERAGE(Table2[6M Return vs Nifty]))/_xlfn.STDEV.P(Table2[6M Return vs Nifty])</f>
        <v>0.51862219222180528</v>
      </c>
      <c r="M194">
        <v>-9.3116159056173409</v>
      </c>
      <c r="N194">
        <f>(Table2[[#This Row],[1W Return vs Nifty]]-AVERAGE(Table2[1W Return vs Nifty]))/_xlfn.STDEV.P(Table2[1W Return vs Nifty])</f>
        <v>-1.2522702081027952</v>
      </c>
      <c r="O194">
        <v>1775.92</v>
      </c>
      <c r="P194">
        <v>1667.4367415667</v>
      </c>
      <c r="Q194">
        <v>1316.1404900643199</v>
      </c>
      <c r="R194">
        <v>33.014727362111998</v>
      </c>
      <c r="S194" s="2">
        <f>(Table2[[#This Row],[Close Price]]-Table2[[#This Row],[20D EMA]])/Table2[[#This Row],[20D EMA]]</f>
        <v>-5.0689220235145716E-2</v>
      </c>
      <c r="T194" s="2">
        <f>(Table2[[#This Row],[Close Price]]-Table2[[#This Row],[50D EMA]])/Table2[[#This Row],[50D EMA]]</f>
        <v>1.1072838910789673E-2</v>
      </c>
      <c r="U194" s="2">
        <f>(Table2[[#This Row],[Close Price]]-Table2[[#This Row],[200D EMA]])/Table2[[#This Row],[200D EMA]]</f>
        <v>0.28094227989111559</v>
      </c>
      <c r="V194">
        <v>1.3978918182625</v>
      </c>
      <c r="W194">
        <v>1545.05</v>
      </c>
      <c r="X194">
        <v>1750</v>
      </c>
      <c r="Y194">
        <v>1545.05</v>
      </c>
      <c r="Z194">
        <v>1933.9</v>
      </c>
      <c r="AA194">
        <v>1545.05</v>
      </c>
      <c r="AB194">
        <v>1966.5</v>
      </c>
      <c r="AC194" s="2">
        <f>(Table2[[#This Row],[Close Price]]/Table2[[#This Row],[Day Low]])-1</f>
        <v>9.1162098313970485E-2</v>
      </c>
      <c r="AD194" s="2">
        <f>(Table2[[#This Row],[Day High]]/Table2[[#This Row],[Close Price]])-1</f>
        <v>3.802123494869214E-2</v>
      </c>
      <c r="AE194" s="2">
        <f>(Table2[[#This Row],[Close Price]]/Table2[[#This Row],[Current Week Low]])-1</f>
        <v>9.1162098313970485E-2</v>
      </c>
      <c r="AF194" s="2">
        <f>(Table2[[#This Row],[Current Week High]]/Table2[[#This Row],[Close Price]])-1</f>
        <v>0.14710243786701471</v>
      </c>
      <c r="AG194" s="2">
        <f>(Table2[[#This Row],[Close Price]]/Table2[[#This Row],[Current Month Low]])-1</f>
        <v>9.1162098313970485E-2</v>
      </c>
      <c r="AH194" s="2">
        <f>(Table2[[#This Row],[Current Month High]]/Table2[[#This Row],[Close Price]])-1</f>
        <v>0.16643929058663032</v>
      </c>
      <c r="AI194">
        <v>16.643929058663002</v>
      </c>
      <c r="AJ194">
        <v>154.937244820807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0.06</v>
      </c>
      <c r="AM194" t="s">
        <v>10458</v>
      </c>
      <c r="AN194">
        <v>-3.4</v>
      </c>
      <c r="AO194" t="s">
        <v>10459</v>
      </c>
      <c r="AP194">
        <v>1.9521082092056E-2</v>
      </c>
      <c r="AQ194">
        <f>(Table2[[#This Row],[Sharpe Ratio]]-AVERAGE(Table2[Sharpe Ratio]))/_xlfn.STDEV.P(Table2[Sharpe Ratio])</f>
        <v>-0.44325191118665197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-3.4474916495006447E-2</v>
      </c>
      <c r="AS194">
        <f>_xlfn.RANK.AVG(Table2[[#This Row],[1Y Return vs Nifty Z-Score]],Table2[1Y Return vs Nifty Z-Score])</f>
        <v>84</v>
      </c>
      <c r="AT194">
        <f>_xlfn.RANK.AVG(Table2[[#This Row],[6M Return vs Nifty Z-Score]],Table2[6M Return vs Nifty Z-Score])</f>
        <v>167</v>
      </c>
      <c r="AU194">
        <f>_xlfn.RANK.AVG(Table2[[#This Row],[Sharpe Ratio Z-Score]],Table2[Sharpe Ratio Z-Score])</f>
        <v>461</v>
      </c>
      <c r="AV194">
        <f>(Table2[[#This Row],[Rank 1Y]]+Table2[[#This Row],[Rank 6M]]+Table2[[#This Row],[Rank Sharpe]])/3</f>
        <v>237.33333333333334</v>
      </c>
    </row>
    <row r="195" spans="1:48" x14ac:dyDescent="0.3">
      <c r="A195" t="s">
        <v>176</v>
      </c>
      <c r="B195" t="s">
        <v>177</v>
      </c>
      <c r="C195" t="s">
        <v>10406</v>
      </c>
      <c r="D195" t="s">
        <v>83</v>
      </c>
      <c r="E195">
        <v>152114.13913493499</v>
      </c>
      <c r="F195">
        <v>476.05</v>
      </c>
      <c r="G195">
        <v>49.886566538939299</v>
      </c>
      <c r="H195">
        <f>(Table2[[#This Row],[1Y Return vs Nifty]]-AVERAGE(Table2[1Y Return vs Nifty]))/_xlfn.STDEV.P(Table2[1Y Return vs Nifty])</f>
        <v>0.46655019026227768</v>
      </c>
      <c r="I195">
        <v>6.6857223761517597</v>
      </c>
      <c r="J195">
        <f>(Table2[[#This Row],[1M Return vs Nifty]]-AVERAGE(Table2[1M Return vs Nifty]))/_xlfn.STDEV.P(Table2[1M Return vs Nifty])</f>
        <v>0.92619495888102321</v>
      </c>
      <c r="K195">
        <v>2.8944007600659898</v>
      </c>
      <c r="L195">
        <f>(Table2[[#This Row],[6M Return vs Nifty]]-AVERAGE(Table2[6M Return vs Nifty]))/_xlfn.STDEV.P(Table2[6M Return vs Nifty])</f>
        <v>-0.23937598297588572</v>
      </c>
      <c r="M195">
        <v>2.4695990935795602</v>
      </c>
      <c r="N195">
        <f>(Table2[[#This Row],[1W Return vs Nifty]]-AVERAGE(Table2[1W Return vs Nifty]))/_xlfn.STDEV.P(Table2[1W Return vs Nifty])</f>
        <v>1.1021831748547517</v>
      </c>
      <c r="O195">
        <v>445.79</v>
      </c>
      <c r="P195">
        <v>437.32008100888902</v>
      </c>
      <c r="Q195">
        <v>398.13381728599597</v>
      </c>
      <c r="R195">
        <v>82.906342563146296</v>
      </c>
      <c r="S195" s="2">
        <f>(Table2[[#This Row],[Close Price]]-Table2[[#This Row],[20D EMA]])/Table2[[#This Row],[20D EMA]]</f>
        <v>6.7879494829403961E-2</v>
      </c>
      <c r="T195" s="2">
        <f>(Table2[[#This Row],[Close Price]]-Table2[[#This Row],[50D EMA]])/Table2[[#This Row],[50D EMA]]</f>
        <v>8.8561949640551182E-2</v>
      </c>
      <c r="U195" s="2">
        <f>(Table2[[#This Row],[Close Price]]-Table2[[#This Row],[200D EMA]])/Table2[[#This Row],[200D EMA]]</f>
        <v>0.19570350302102979</v>
      </c>
      <c r="V195">
        <v>1.13771472248434</v>
      </c>
      <c r="W195">
        <v>465.55</v>
      </c>
      <c r="X195">
        <v>477.85</v>
      </c>
      <c r="Y195">
        <v>444.5</v>
      </c>
      <c r="Z195">
        <v>477.85</v>
      </c>
      <c r="AA195">
        <v>411.3</v>
      </c>
      <c r="AB195">
        <v>477.85</v>
      </c>
      <c r="AC195" s="2">
        <f>(Table2[[#This Row],[Close Price]]/Table2[[#This Row],[Day Low]])-1</f>
        <v>2.2553968424444237E-2</v>
      </c>
      <c r="AD195" s="2">
        <f>(Table2[[#This Row],[Day High]]/Table2[[#This Row],[Close Price]])-1</f>
        <v>3.7811154290516846E-3</v>
      </c>
      <c r="AE195" s="2">
        <f>(Table2[[#This Row],[Close Price]]/Table2[[#This Row],[Current Week Low]])-1</f>
        <v>7.0978627671541172E-2</v>
      </c>
      <c r="AF195" s="2">
        <f>(Table2[[#This Row],[Current Week High]]/Table2[[#This Row],[Close Price]])-1</f>
        <v>3.7811154290516846E-3</v>
      </c>
      <c r="AG195" s="2">
        <f>(Table2[[#This Row],[Close Price]]/Table2[[#This Row],[Current Month Low]])-1</f>
        <v>0.15742766836858735</v>
      </c>
      <c r="AH195" s="2">
        <f>(Table2[[#This Row],[Current Month High]]/Table2[[#This Row],[Close Price]])-1</f>
        <v>3.7811154290516846E-3</v>
      </c>
      <c r="AI195">
        <v>0.37811154290516802</v>
      </c>
      <c r="AJ195">
        <v>106.260831889081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0.05</v>
      </c>
      <c r="AM195" t="s">
        <v>10458</v>
      </c>
      <c r="AN195">
        <v>6.89</v>
      </c>
      <c r="AO195" t="s">
        <v>10458</v>
      </c>
      <c r="AP195">
        <v>0.132731744604621</v>
      </c>
      <c r="AQ195">
        <f>(Table2[[#This Row],[Sharpe Ratio]]-AVERAGE(Table2[Sharpe Ratio]))/_xlfn.STDEV.P(Table2[Sharpe Ratio])</f>
        <v>0.86979123933475444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3.1253435803569212</v>
      </c>
      <c r="AS195">
        <f>_xlfn.RANK.AVG(Table2[[#This Row],[1Y Return vs Nifty Z-Score]],Table2[1Y Return vs Nifty Z-Score])</f>
        <v>179</v>
      </c>
      <c r="AT195">
        <f>_xlfn.RANK.AVG(Table2[[#This Row],[6M Return vs Nifty Z-Score]],Table2[6M Return vs Nifty Z-Score])</f>
        <v>399</v>
      </c>
      <c r="AU195">
        <f>_xlfn.RANK.AVG(Table2[[#This Row],[Sharpe Ratio Z-Score]],Table2[Sharpe Ratio Z-Score])</f>
        <v>136</v>
      </c>
      <c r="AV195">
        <f>(Table2[[#This Row],[Rank 1Y]]+Table2[[#This Row],[Rank 6M]]+Table2[[#This Row],[Rank Sharpe]])/3</f>
        <v>238</v>
      </c>
    </row>
    <row r="196" spans="1:48" x14ac:dyDescent="0.3">
      <c r="A196" t="s">
        <v>697</v>
      </c>
      <c r="B196" t="s">
        <v>698</v>
      </c>
      <c r="C196" t="s">
        <v>10404</v>
      </c>
      <c r="D196" t="s">
        <v>46</v>
      </c>
      <c r="E196">
        <v>26286.000390649999</v>
      </c>
      <c r="F196">
        <v>1022.45</v>
      </c>
      <c r="G196">
        <v>21.028443374035199</v>
      </c>
      <c r="H196">
        <f>(Table2[[#This Row],[1Y Return vs Nifty]]-AVERAGE(Table2[1Y Return vs Nifty]))/_xlfn.STDEV.P(Table2[1Y Return vs Nifty])</f>
        <v>-1.2400545684424294E-2</v>
      </c>
      <c r="I196">
        <v>8.3070135250826098</v>
      </c>
      <c r="J196">
        <f>(Table2[[#This Row],[1M Return vs Nifty]]-AVERAGE(Table2[1M Return vs Nifty]))/_xlfn.STDEV.P(Table2[1M Return vs Nifty])</f>
        <v>1.0799566777548619</v>
      </c>
      <c r="K196">
        <v>32.718116211473202</v>
      </c>
      <c r="L196">
        <f>(Table2[[#This Row],[6M Return vs Nifty]]-AVERAGE(Table2[6M Return vs Nifty]))/_xlfn.STDEV.P(Table2[6M Return vs Nifty])</f>
        <v>0.6506189369485218</v>
      </c>
      <c r="M196">
        <v>-3.7681441484737999</v>
      </c>
      <c r="N196">
        <f>(Table2[[#This Row],[1W Return vs Nifty]]-AVERAGE(Table2[1W Return vs Nifty]))/_xlfn.STDEV.P(Table2[1W Return vs Nifty])</f>
        <v>-0.1444179337129346</v>
      </c>
      <c r="O196">
        <v>965.69</v>
      </c>
      <c r="P196">
        <v>920.17866354236503</v>
      </c>
      <c r="Q196">
        <v>794.16465904467896</v>
      </c>
      <c r="R196">
        <v>65.368787058284596</v>
      </c>
      <c r="S196" s="2">
        <f>(Table2[[#This Row],[Close Price]]-Table2[[#This Row],[20D EMA]])/Table2[[#This Row],[20D EMA]]</f>
        <v>5.8776626039412222E-2</v>
      </c>
      <c r="T196" s="2">
        <f>(Table2[[#This Row],[Close Price]]-Table2[[#This Row],[50D EMA]])/Table2[[#This Row],[50D EMA]]</f>
        <v>0.11114291225132981</v>
      </c>
      <c r="U196" s="2">
        <f>(Table2[[#This Row],[Close Price]]-Table2[[#This Row],[200D EMA]])/Table2[[#This Row],[200D EMA]]</f>
        <v>0.28745341202910157</v>
      </c>
      <c r="V196">
        <v>0.92525536257480701</v>
      </c>
      <c r="W196">
        <v>1002.75</v>
      </c>
      <c r="X196">
        <v>1037.55</v>
      </c>
      <c r="Y196">
        <v>938.7</v>
      </c>
      <c r="Z196">
        <v>1037.55</v>
      </c>
      <c r="AA196">
        <v>920.8</v>
      </c>
      <c r="AB196">
        <v>1040</v>
      </c>
      <c r="AC196" s="2">
        <f>(Table2[[#This Row],[Close Price]]/Table2[[#This Row],[Day Low]])-1</f>
        <v>1.9645973572675279E-2</v>
      </c>
      <c r="AD196" s="2">
        <f>(Table2[[#This Row],[Day High]]/Table2[[#This Row],[Close Price]])-1</f>
        <v>1.4768448334881779E-2</v>
      </c>
      <c r="AE196" s="2">
        <f>(Table2[[#This Row],[Close Price]]/Table2[[#This Row],[Current Week Low]])-1</f>
        <v>8.9219132843293858E-2</v>
      </c>
      <c r="AF196" s="2">
        <f>(Table2[[#This Row],[Current Week High]]/Table2[[#This Row],[Close Price]])-1</f>
        <v>1.4768448334881779E-2</v>
      </c>
      <c r="AG196" s="2">
        <f>(Table2[[#This Row],[Close Price]]/Table2[[#This Row],[Current Month Low]])-1</f>
        <v>0.11039313640312787</v>
      </c>
      <c r="AH196" s="2">
        <f>(Table2[[#This Row],[Current Month High]]/Table2[[#This Row],[Close Price]])-1</f>
        <v>1.7164653528289886E-2</v>
      </c>
      <c r="AI196">
        <v>1.7164653528289799</v>
      </c>
      <c r="AJ196">
        <v>85.883101536224004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0.08</v>
      </c>
      <c r="AM196" t="s">
        <v>10458</v>
      </c>
      <c r="AN196">
        <v>4.25</v>
      </c>
      <c r="AO196" t="s">
        <v>10458</v>
      </c>
      <c r="AP196">
        <v>8.3739155347944003E-2</v>
      </c>
      <c r="AQ196">
        <f>(Table2[[#This Row],[Sharpe Ratio]]-AVERAGE(Table2[Sharpe Ratio]))/_xlfn.STDEV.P(Table2[Sharpe Ratio])</f>
        <v>0.30156398651173877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1.8753211218177637</v>
      </c>
      <c r="AS196">
        <f>_xlfn.RANK.AVG(Table2[[#This Row],[1Y Return vs Nifty Z-Score]],Table2[1Y Return vs Nifty Z-Score])</f>
        <v>304</v>
      </c>
      <c r="AT196">
        <f>_xlfn.RANK.AVG(Table2[[#This Row],[6M Return vs Nifty Z-Score]],Table2[6M Return vs Nifty Z-Score])</f>
        <v>143</v>
      </c>
      <c r="AU196">
        <f>_xlfn.RANK.AVG(Table2[[#This Row],[Sharpe Ratio Z-Score]],Table2[Sharpe Ratio Z-Score])</f>
        <v>267</v>
      </c>
      <c r="AV196">
        <f>(Table2[[#This Row],[Rank 1Y]]+Table2[[#This Row],[Rank 6M]]+Table2[[#This Row],[Rank Sharpe]])/3</f>
        <v>238</v>
      </c>
    </row>
    <row r="197" spans="1:48" x14ac:dyDescent="0.3">
      <c r="A197" t="s">
        <v>515</v>
      </c>
      <c r="B197" t="s">
        <v>516</v>
      </c>
      <c r="C197" t="s">
        <v>10401</v>
      </c>
      <c r="D197" t="s">
        <v>225</v>
      </c>
      <c r="E197">
        <v>42695.395607550003</v>
      </c>
      <c r="F197">
        <v>674.25</v>
      </c>
      <c r="G197">
        <v>70.447185321202795</v>
      </c>
      <c r="H197">
        <f>(Table2[[#This Row],[1Y Return vs Nifty]]-AVERAGE(Table2[1Y Return vs Nifty]))/_xlfn.STDEV.P(Table2[1Y Return vs Nifty])</f>
        <v>0.80778941226618062</v>
      </c>
      <c r="I197">
        <v>-8.8824741933113707</v>
      </c>
      <c r="J197">
        <f>(Table2[[#This Row],[1M Return vs Nifty]]-AVERAGE(Table2[1M Return vs Nifty]))/_xlfn.STDEV.P(Table2[1M Return vs Nifty])</f>
        <v>-0.55027807673939511</v>
      </c>
      <c r="K197">
        <v>29.048401847417502</v>
      </c>
      <c r="L197">
        <f>(Table2[[#This Row],[6M Return vs Nifty]]-AVERAGE(Table2[6M Return vs Nifty]))/_xlfn.STDEV.P(Table2[6M Return vs Nifty])</f>
        <v>0.54110786188127713</v>
      </c>
      <c r="M197">
        <v>-0.72321717766550897</v>
      </c>
      <c r="N197">
        <f>(Table2[[#This Row],[1W Return vs Nifty]]-AVERAGE(Table2[1W Return vs Nifty]))/_xlfn.STDEV.P(Table2[1W Return vs Nifty])</f>
        <v>0.46410492303545342</v>
      </c>
      <c r="O197">
        <v>676.63</v>
      </c>
      <c r="P197">
        <v>667.35515351290303</v>
      </c>
      <c r="Q197">
        <v>574.78044649874903</v>
      </c>
      <c r="R197">
        <v>48.367748202931601</v>
      </c>
      <c r="S197" s="2">
        <f>(Table2[[#This Row],[Close Price]]-Table2[[#This Row],[20D EMA]])/Table2[[#This Row],[20D EMA]]</f>
        <v>-3.5174319790727509E-3</v>
      </c>
      <c r="T197" s="2">
        <f>(Table2[[#This Row],[Close Price]]-Table2[[#This Row],[50D EMA]])/Table2[[#This Row],[50D EMA]]</f>
        <v>1.0331599974620801E-2</v>
      </c>
      <c r="U197" s="2">
        <f>(Table2[[#This Row],[Close Price]]-Table2[[#This Row],[200D EMA]])/Table2[[#This Row],[200D EMA]]</f>
        <v>0.17305660640887419</v>
      </c>
      <c r="V197">
        <v>0.75741023424362097</v>
      </c>
      <c r="W197">
        <v>668</v>
      </c>
      <c r="X197">
        <v>690.45</v>
      </c>
      <c r="Y197">
        <v>667.2</v>
      </c>
      <c r="Z197">
        <v>698</v>
      </c>
      <c r="AA197">
        <v>639.75</v>
      </c>
      <c r="AB197">
        <v>714</v>
      </c>
      <c r="AC197" s="2">
        <f>(Table2[[#This Row],[Close Price]]/Table2[[#This Row],[Day Low]])-1</f>
        <v>9.3562874251496009E-3</v>
      </c>
      <c r="AD197" s="2">
        <f>(Table2[[#This Row],[Day High]]/Table2[[#This Row],[Close Price]])-1</f>
        <v>2.4026696329254804E-2</v>
      </c>
      <c r="AE197" s="2">
        <f>(Table2[[#This Row],[Close Price]]/Table2[[#This Row],[Current Week Low]])-1</f>
        <v>1.0566546762589946E-2</v>
      </c>
      <c r="AF197" s="2">
        <f>(Table2[[#This Row],[Current Week High]]/Table2[[#This Row],[Close Price]])-1</f>
        <v>3.5224323322209816E-2</v>
      </c>
      <c r="AG197" s="2">
        <f>(Table2[[#This Row],[Close Price]]/Table2[[#This Row],[Current Month Low]])-1</f>
        <v>5.3927315357561456E-2</v>
      </c>
      <c r="AH197" s="2">
        <f>(Table2[[#This Row],[Current Month High]]/Table2[[#This Row],[Close Price]])-1</f>
        <v>5.8954393770856539E-2</v>
      </c>
      <c r="AI197">
        <v>9.6700037078235095</v>
      </c>
      <c r="AJ197">
        <v>112.02830188679199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-0.04</v>
      </c>
      <c r="AM197" t="s">
        <v>10459</v>
      </c>
      <c r="AN197">
        <v>0.01</v>
      </c>
      <c r="AO197" t="s">
        <v>10458</v>
      </c>
      <c r="AP197">
        <v>2.7510255246594E-2</v>
      </c>
      <c r="AQ197">
        <f>(Table2[[#This Row],[Sharpe Ratio]]-AVERAGE(Table2[Sharpe Ratio]))/_xlfn.STDEV.P(Table2[Sharpe Ratio])</f>
        <v>-0.3505916541394738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0.91213246630404221</v>
      </c>
      <c r="AS197">
        <f>_xlfn.RANK.AVG(Table2[[#This Row],[1Y Return vs Nifty Z-Score]],Table2[1Y Return vs Nifty Z-Score])</f>
        <v>120</v>
      </c>
      <c r="AT197">
        <f>_xlfn.RANK.AVG(Table2[[#This Row],[6M Return vs Nifty Z-Score]],Table2[6M Return vs Nifty Z-Score])</f>
        <v>157</v>
      </c>
      <c r="AU197">
        <f>_xlfn.RANK.AVG(Table2[[#This Row],[Sharpe Ratio Z-Score]],Table2[Sharpe Ratio Z-Score])</f>
        <v>438</v>
      </c>
      <c r="AV197">
        <f>(Table2[[#This Row],[Rank 1Y]]+Table2[[#This Row],[Rank 6M]]+Table2[[#This Row],[Rank Sharpe]])/3</f>
        <v>238.33333333333334</v>
      </c>
    </row>
    <row r="198" spans="1:48" x14ac:dyDescent="0.3">
      <c r="A198" t="s">
        <v>1193</v>
      </c>
      <c r="B198" t="s">
        <v>1194</v>
      </c>
      <c r="C198" t="s">
        <v>10401</v>
      </c>
      <c r="D198" t="s">
        <v>225</v>
      </c>
      <c r="E198">
        <v>10460.97275008</v>
      </c>
      <c r="F198">
        <v>9426.7999999999993</v>
      </c>
      <c r="G198">
        <v>64.460818681591604</v>
      </c>
      <c r="H198">
        <f>(Table2[[#This Row],[1Y Return vs Nifty]]-AVERAGE(Table2[1Y Return vs Nifty]))/_xlfn.STDEV.P(Table2[1Y Return vs Nifty])</f>
        <v>0.70843524805721059</v>
      </c>
      <c r="I198">
        <v>25.079709268512001</v>
      </c>
      <c r="J198">
        <f>(Table2[[#This Row],[1M Return vs Nifty]]-AVERAGE(Table2[1M Return vs Nifty]))/_xlfn.STDEV.P(Table2[1M Return vs Nifty])</f>
        <v>2.6706632756156612</v>
      </c>
      <c r="K198">
        <v>15.723783669152301</v>
      </c>
      <c r="L198">
        <f>(Table2[[#This Row],[6M Return vs Nifty]]-AVERAGE(Table2[6M Return vs Nifty]))/_xlfn.STDEV.P(Table2[6M Return vs Nifty])</f>
        <v>0.14347657050477322</v>
      </c>
      <c r="M198">
        <v>13.087528086909799</v>
      </c>
      <c r="N198">
        <f>(Table2[[#This Row],[1W Return vs Nifty]]-AVERAGE(Table2[1W Return vs Nifty]))/_xlfn.STDEV.P(Table2[1W Return vs Nifty])</f>
        <v>3.2241560647522327</v>
      </c>
      <c r="O198">
        <v>8052.98</v>
      </c>
      <c r="P198">
        <v>7527.7835822749103</v>
      </c>
      <c r="Q198">
        <v>6619.5056433661603</v>
      </c>
      <c r="R198">
        <v>90.5743690822746</v>
      </c>
      <c r="S198" s="2">
        <f>(Table2[[#This Row],[Close Price]]-Table2[[#This Row],[20D EMA]])/Table2[[#This Row],[20D EMA]]</f>
        <v>0.17059771662167295</v>
      </c>
      <c r="T198" s="2">
        <f>(Table2[[#This Row],[Close Price]]-Table2[[#This Row],[50D EMA]])/Table2[[#This Row],[50D EMA]]</f>
        <v>0.25226766909141174</v>
      </c>
      <c r="U198" s="2">
        <f>(Table2[[#This Row],[Close Price]]-Table2[[#This Row],[200D EMA]])/Table2[[#This Row],[200D EMA]]</f>
        <v>0.42409426139657608</v>
      </c>
      <c r="V198">
        <v>2.0558281219611501</v>
      </c>
      <c r="W198">
        <v>9050.1</v>
      </c>
      <c r="X198">
        <v>9499.9500000000007</v>
      </c>
      <c r="Y198">
        <v>7974.95</v>
      </c>
      <c r="Z198">
        <v>9537.9</v>
      </c>
      <c r="AA198">
        <v>7102</v>
      </c>
      <c r="AB198">
        <v>9537.9</v>
      </c>
      <c r="AC198" s="2">
        <f>(Table2[[#This Row],[Close Price]]/Table2[[#This Row],[Day Low]])-1</f>
        <v>4.1623849460226792E-2</v>
      </c>
      <c r="AD198" s="2">
        <f>(Table2[[#This Row],[Day High]]/Table2[[#This Row],[Close Price]])-1</f>
        <v>7.7597912335045649E-3</v>
      </c>
      <c r="AE198" s="2">
        <f>(Table2[[#This Row],[Close Price]]/Table2[[#This Row],[Current Week Low]])-1</f>
        <v>0.18205129812726084</v>
      </c>
      <c r="AF198" s="2">
        <f>(Table2[[#This Row],[Current Week High]]/Table2[[#This Row],[Close Price]])-1</f>
        <v>1.1785547587728651E-2</v>
      </c>
      <c r="AG198" s="2">
        <f>(Table2[[#This Row],[Close Price]]/Table2[[#This Row],[Current Month Low]])-1</f>
        <v>0.32734441002534487</v>
      </c>
      <c r="AH198" s="2">
        <f>(Table2[[#This Row],[Current Month High]]/Table2[[#This Row],[Close Price]])-1</f>
        <v>1.1785547587728651E-2</v>
      </c>
      <c r="AI198">
        <v>1.17855475877286</v>
      </c>
      <c r="AJ198">
        <v>113.759637188208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0.24</v>
      </c>
      <c r="AM198" t="s">
        <v>10458</v>
      </c>
      <c r="AN198">
        <v>22.39</v>
      </c>
      <c r="AO198" t="s">
        <v>10458</v>
      </c>
      <c r="AP198">
        <v>6.6372279396506001E-2</v>
      </c>
      <c r="AQ198">
        <f>(Table2[[#This Row],[Sharpe Ratio]]-AVERAGE(Table2[Sharpe Ratio]))/_xlfn.STDEV.P(Table2[Sharpe Ratio])</f>
        <v>0.1001389881246858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6.8468701470545632</v>
      </c>
      <c r="AS198">
        <f>_xlfn.RANK.AVG(Table2[[#This Row],[1Y Return vs Nifty Z-Score]],Table2[1Y Return vs Nifty Z-Score])</f>
        <v>136</v>
      </c>
      <c r="AT198">
        <f>_xlfn.RANK.AVG(Table2[[#This Row],[6M Return vs Nifty Z-Score]],Table2[6M Return vs Nifty Z-Score])</f>
        <v>258</v>
      </c>
      <c r="AU198">
        <f>_xlfn.RANK.AVG(Table2[[#This Row],[Sharpe Ratio Z-Score]],Table2[Sharpe Ratio Z-Score])</f>
        <v>321</v>
      </c>
      <c r="AV198">
        <f>(Table2[[#This Row],[Rank 1Y]]+Table2[[#This Row],[Rank 6M]]+Table2[[#This Row],[Rank Sharpe]])/3</f>
        <v>238.33333333333334</v>
      </c>
    </row>
    <row r="199" spans="1:48" x14ac:dyDescent="0.3">
      <c r="A199" t="s">
        <v>1412</v>
      </c>
      <c r="B199" t="s">
        <v>1413</v>
      </c>
      <c r="C199" t="s">
        <v>10409</v>
      </c>
      <c r="D199" t="s">
        <v>604</v>
      </c>
      <c r="E199">
        <v>7878.5137619399902</v>
      </c>
      <c r="F199">
        <v>591.4</v>
      </c>
      <c r="G199">
        <v>53.334553625843697</v>
      </c>
      <c r="H199">
        <f>(Table2[[#This Row],[1Y Return vs Nifty]]-AVERAGE(Table2[1Y Return vs Nifty]))/_xlfn.STDEV.P(Table2[1Y Return vs Nifty])</f>
        <v>0.52377553175004155</v>
      </c>
      <c r="I199">
        <v>10.620556688269399</v>
      </c>
      <c r="J199">
        <f>(Table2[[#This Row],[1M Return vs Nifty]]-AVERAGE(Table2[1M Return vs Nifty]))/_xlfn.STDEV.P(Table2[1M Return vs Nifty])</f>
        <v>1.2993709228119603</v>
      </c>
      <c r="K199">
        <v>15.270679569695201</v>
      </c>
      <c r="L199">
        <f>(Table2[[#This Row],[6M Return vs Nifty]]-AVERAGE(Table2[6M Return vs Nifty]))/_xlfn.STDEV.P(Table2[6M Return vs Nifty])</f>
        <v>0.12995510476483924</v>
      </c>
      <c r="M199">
        <v>-3.16558110589422</v>
      </c>
      <c r="N199">
        <f>(Table2[[#This Row],[1W Return vs Nifty]]-AVERAGE(Table2[1W Return vs Nifty]))/_xlfn.STDEV.P(Table2[1W Return vs Nifty])</f>
        <v>-2.3996857097034287E-2</v>
      </c>
      <c r="O199">
        <v>574.96</v>
      </c>
      <c r="P199">
        <v>543.105921725229</v>
      </c>
      <c r="Q199">
        <v>478.08076189342</v>
      </c>
      <c r="R199">
        <v>57.116033064750098</v>
      </c>
      <c r="S199" s="2">
        <f>(Table2[[#This Row],[Close Price]]-Table2[[#This Row],[20D EMA]])/Table2[[#This Row],[20D EMA]]</f>
        <v>2.8593293446500523E-2</v>
      </c>
      <c r="T199" s="2">
        <f>(Table2[[#This Row],[Close Price]]-Table2[[#This Row],[50D EMA]])/Table2[[#This Row],[50D EMA]]</f>
        <v>8.8922024862774701E-2</v>
      </c>
      <c r="U199" s="2">
        <f>(Table2[[#This Row],[Close Price]]-Table2[[#This Row],[200D EMA]])/Table2[[#This Row],[200D EMA]]</f>
        <v>0.23702948777479269</v>
      </c>
      <c r="V199">
        <v>0.89785889172909294</v>
      </c>
      <c r="W199">
        <v>582.6</v>
      </c>
      <c r="X199">
        <v>596</v>
      </c>
      <c r="Y199">
        <v>582.6</v>
      </c>
      <c r="Z199">
        <v>622.9</v>
      </c>
      <c r="AA199">
        <v>531.5</v>
      </c>
      <c r="AB199">
        <v>622.9</v>
      </c>
      <c r="AC199" s="2">
        <f>(Table2[[#This Row],[Close Price]]/Table2[[#This Row],[Day Low]])-1</f>
        <v>1.5104703055269342E-2</v>
      </c>
      <c r="AD199" s="2">
        <f>(Table2[[#This Row],[Day High]]/Table2[[#This Row],[Close Price]])-1</f>
        <v>7.7781535339871422E-3</v>
      </c>
      <c r="AE199" s="2">
        <f>(Table2[[#This Row],[Close Price]]/Table2[[#This Row],[Current Week Low]])-1</f>
        <v>1.5104703055269342E-2</v>
      </c>
      <c r="AF199" s="2">
        <f>(Table2[[#This Row],[Current Week High]]/Table2[[#This Row],[Close Price]])-1</f>
        <v>5.3263442678390227E-2</v>
      </c>
      <c r="AG199" s="2">
        <f>(Table2[[#This Row],[Close Price]]/Table2[[#This Row],[Current Month Low]])-1</f>
        <v>0.11269990592662271</v>
      </c>
      <c r="AH199" s="2">
        <f>(Table2[[#This Row],[Current Month High]]/Table2[[#This Row],[Close Price]])-1</f>
        <v>5.3263442678390227E-2</v>
      </c>
      <c r="AI199">
        <v>5.32634426783902</v>
      </c>
      <c r="AJ199">
        <v>97.891919022921101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-0.01</v>
      </c>
      <c r="AM199" t="s">
        <v>10459</v>
      </c>
      <c r="AN199">
        <v>1.98</v>
      </c>
      <c r="AO199" t="s">
        <v>10458</v>
      </c>
      <c r="AP199">
        <v>7.8950714228060007E-2</v>
      </c>
      <c r="AQ199">
        <f>(Table2[[#This Row],[Sharpe Ratio]]-AVERAGE(Table2[Sharpe Ratio]))/_xlfn.STDEV.P(Table2[Sharpe Ratio])</f>
        <v>0.2460265514804677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2.1751312537102749</v>
      </c>
      <c r="AS199">
        <f>_xlfn.RANK.AVG(Table2[[#This Row],[1Y Return vs Nifty Z-Score]],Table2[1Y Return vs Nifty Z-Score])</f>
        <v>169</v>
      </c>
      <c r="AT199">
        <f>_xlfn.RANK.AVG(Table2[[#This Row],[6M Return vs Nifty Z-Score]],Table2[6M Return vs Nifty Z-Score])</f>
        <v>264</v>
      </c>
      <c r="AU199">
        <f>_xlfn.RANK.AVG(Table2[[#This Row],[Sharpe Ratio Z-Score]],Table2[Sharpe Ratio Z-Score])</f>
        <v>283</v>
      </c>
      <c r="AV199">
        <f>(Table2[[#This Row],[Rank 1Y]]+Table2[[#This Row],[Rank 6M]]+Table2[[#This Row],[Rank Sharpe]])/3</f>
        <v>238.66666666666666</v>
      </c>
    </row>
    <row r="200" spans="1:48" x14ac:dyDescent="0.3">
      <c r="A200" t="s">
        <v>455</v>
      </c>
      <c r="B200" t="s">
        <v>456</v>
      </c>
      <c r="C200" t="s">
        <v>10414</v>
      </c>
      <c r="D200" t="s">
        <v>388</v>
      </c>
      <c r="E200">
        <v>48130.868177384997</v>
      </c>
      <c r="F200">
        <v>1634.15</v>
      </c>
      <c r="G200">
        <v>14.0847102994103</v>
      </c>
      <c r="H200">
        <f>(Table2[[#This Row],[1Y Return vs Nifty]]-AVERAGE(Table2[1Y Return vs Nifty]))/_xlfn.STDEV.P(Table2[1Y Return vs Nifty])</f>
        <v>-0.12764387066799837</v>
      </c>
      <c r="I200">
        <v>-10.736442163720501</v>
      </c>
      <c r="J200">
        <f>(Table2[[#This Row],[1M Return vs Nifty]]-AVERAGE(Table2[1M Return vs Nifty]))/_xlfn.STDEV.P(Table2[1M Return vs Nifty])</f>
        <v>-0.72610664525723156</v>
      </c>
      <c r="K200">
        <v>34.634996019219102</v>
      </c>
      <c r="L200">
        <f>(Table2[[#This Row],[6M Return vs Nifty]]-AVERAGE(Table2[6M Return vs Nifty]))/_xlfn.STDEV.P(Table2[6M Return vs Nifty])</f>
        <v>0.70782218158714472</v>
      </c>
      <c r="M200">
        <v>-8.7086549286534005</v>
      </c>
      <c r="N200">
        <f>(Table2[[#This Row],[1W Return vs Nifty]]-AVERAGE(Table2[1W Return vs Nifty]))/_xlfn.STDEV.P(Table2[1W Return vs Nifty])</f>
        <v>-1.1317696050579555</v>
      </c>
      <c r="O200">
        <v>1686.45</v>
      </c>
      <c r="P200">
        <v>1660.6111571097699</v>
      </c>
      <c r="Q200">
        <v>1413.87230859754</v>
      </c>
      <c r="R200">
        <v>27.100844418984501</v>
      </c>
      <c r="S200" s="2">
        <f>(Table2[[#This Row],[Close Price]]-Table2[[#This Row],[20D EMA]])/Table2[[#This Row],[20D EMA]]</f>
        <v>-3.1011888879006168E-2</v>
      </c>
      <c r="T200" s="2">
        <f>(Table2[[#This Row],[Close Price]]-Table2[[#This Row],[50D EMA]])/Table2[[#This Row],[50D EMA]]</f>
        <v>-1.5934589501267991E-2</v>
      </c>
      <c r="U200" s="2">
        <f>(Table2[[#This Row],[Close Price]]-Table2[[#This Row],[200D EMA]])/Table2[[#This Row],[200D EMA]]</f>
        <v>0.15579744370335658</v>
      </c>
      <c r="V200">
        <v>0.95124641347855798</v>
      </c>
      <c r="W200">
        <v>1612</v>
      </c>
      <c r="X200">
        <v>1657.35</v>
      </c>
      <c r="Y200">
        <v>1612</v>
      </c>
      <c r="Z200">
        <v>1686</v>
      </c>
      <c r="AA200">
        <v>1606.9</v>
      </c>
      <c r="AB200">
        <v>1773.55</v>
      </c>
      <c r="AC200" s="2">
        <f>(Table2[[#This Row],[Close Price]]/Table2[[#This Row],[Day Low]])-1</f>
        <v>1.3740694789081909E-2</v>
      </c>
      <c r="AD200" s="2">
        <f>(Table2[[#This Row],[Day High]]/Table2[[#This Row],[Close Price]])-1</f>
        <v>1.419698314108242E-2</v>
      </c>
      <c r="AE200" s="2">
        <f>(Table2[[#This Row],[Close Price]]/Table2[[#This Row],[Current Week Low]])-1</f>
        <v>1.3740694789081909E-2</v>
      </c>
      <c r="AF200" s="2">
        <f>(Table2[[#This Row],[Current Week High]]/Table2[[#This Row],[Close Price]])-1</f>
        <v>3.1729033442462473E-2</v>
      </c>
      <c r="AG200" s="2">
        <f>(Table2[[#This Row],[Close Price]]/Table2[[#This Row],[Current Month Low]])-1</f>
        <v>1.6958118115626419E-2</v>
      </c>
      <c r="AH200" s="2">
        <f>(Table2[[#This Row],[Current Month High]]/Table2[[#This Row],[Close Price]])-1</f>
        <v>8.5304286632194026E-2</v>
      </c>
      <c r="AI200">
        <v>9.4758743077440801</v>
      </c>
      <c r="AJ200">
        <v>60.360139345468802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-0.02</v>
      </c>
      <c r="AM200" t="s">
        <v>10459</v>
      </c>
      <c r="AN200">
        <v>-4.2300000000000004</v>
      </c>
      <c r="AO200" t="s">
        <v>10459</v>
      </c>
      <c r="AP200">
        <v>8.9786959497254001E-2</v>
      </c>
      <c r="AQ200">
        <f>(Table2[[#This Row],[Sharpe Ratio]]-AVERAGE(Table2[Sharpe Ratio]))/_xlfn.STDEV.P(Table2[Sharpe Ratio])</f>
        <v>0.37170780192369324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-0.90599013747234758</v>
      </c>
      <c r="AS200">
        <f>_xlfn.RANK.AVG(Table2[[#This Row],[1Y Return vs Nifty Z-Score]],Table2[1Y Return vs Nifty Z-Score])</f>
        <v>335</v>
      </c>
      <c r="AT200">
        <f>_xlfn.RANK.AVG(Table2[[#This Row],[6M Return vs Nifty Z-Score]],Table2[6M Return vs Nifty Z-Score])</f>
        <v>135</v>
      </c>
      <c r="AU200">
        <f>_xlfn.RANK.AVG(Table2[[#This Row],[Sharpe Ratio Z-Score]],Table2[Sharpe Ratio Z-Score])</f>
        <v>247</v>
      </c>
      <c r="AV200">
        <f>(Table2[[#This Row],[Rank 1Y]]+Table2[[#This Row],[Rank 6M]]+Table2[[#This Row],[Rank Sharpe]])/3</f>
        <v>239</v>
      </c>
    </row>
    <row r="201" spans="1:48" x14ac:dyDescent="0.3">
      <c r="A201" t="s">
        <v>1158</v>
      </c>
      <c r="B201" t="s">
        <v>1159</v>
      </c>
      <c r="C201" t="s">
        <v>5557</v>
      </c>
      <c r="D201" t="s">
        <v>80</v>
      </c>
      <c r="E201">
        <v>11226.026106224999</v>
      </c>
      <c r="F201">
        <v>362.25</v>
      </c>
      <c r="G201">
        <v>22.591756117323701</v>
      </c>
      <c r="H201">
        <f>(Table2[[#This Row],[1Y Return vs Nifty]]-AVERAGE(Table2[1Y Return vs Nifty]))/_xlfn.STDEV.P(Table2[1Y Return vs Nifty])</f>
        <v>1.3545347769363454E-2</v>
      </c>
      <c r="I201">
        <v>-5.6474362061801999</v>
      </c>
      <c r="J201">
        <f>(Table2[[#This Row],[1M Return vs Nifty]]-AVERAGE(Table2[1M Return vs Nifty]))/_xlfn.STDEV.P(Table2[1M Return vs Nifty])</f>
        <v>-0.2434701342847192</v>
      </c>
      <c r="K201">
        <v>54.062640537247802</v>
      </c>
      <c r="L201">
        <f>(Table2[[#This Row],[6M Return vs Nifty]]-AVERAGE(Table2[6M Return vs Nifty]))/_xlfn.STDEV.P(Table2[6M Return vs Nifty])</f>
        <v>1.2875790852940223</v>
      </c>
      <c r="M201">
        <v>-4.8433192431971799</v>
      </c>
      <c r="N201">
        <f>(Table2[[#This Row],[1W Return vs Nifty]]-AVERAGE(Table2[1W Return vs Nifty]))/_xlfn.STDEV.P(Table2[1W Return vs Nifty])</f>
        <v>-0.35928962896811212</v>
      </c>
      <c r="O201">
        <v>364.89</v>
      </c>
      <c r="P201">
        <v>349.90404270843999</v>
      </c>
      <c r="Q201">
        <v>285.143394242277</v>
      </c>
      <c r="R201">
        <v>41.237526876691398</v>
      </c>
      <c r="S201" s="2">
        <f>(Table2[[#This Row],[Close Price]]-Table2[[#This Row],[20D EMA]])/Table2[[#This Row],[20D EMA]]</f>
        <v>-7.2350571405080614E-3</v>
      </c>
      <c r="T201" s="2">
        <f>(Table2[[#This Row],[Close Price]]-Table2[[#This Row],[50D EMA]])/Table2[[#This Row],[50D EMA]]</f>
        <v>3.528383723719182E-2</v>
      </c>
      <c r="U201" s="2">
        <f>(Table2[[#This Row],[Close Price]]-Table2[[#This Row],[200D EMA]])/Table2[[#This Row],[200D EMA]]</f>
        <v>0.2704134386932634</v>
      </c>
      <c r="V201">
        <v>0.15541676943749</v>
      </c>
      <c r="W201">
        <v>361.75</v>
      </c>
      <c r="X201">
        <v>366.55</v>
      </c>
      <c r="Y201">
        <v>361.75</v>
      </c>
      <c r="Z201">
        <v>367.9</v>
      </c>
      <c r="AA201">
        <v>359.3</v>
      </c>
      <c r="AB201">
        <v>381.65</v>
      </c>
      <c r="AC201" s="2">
        <f>(Table2[[#This Row],[Close Price]]/Table2[[#This Row],[Day Low]])-1</f>
        <v>1.3821700069107656E-3</v>
      </c>
      <c r="AD201" s="2">
        <f>(Table2[[#This Row],[Day High]]/Table2[[#This Row],[Close Price]])-1</f>
        <v>1.1870255348516157E-2</v>
      </c>
      <c r="AE201" s="2">
        <f>(Table2[[#This Row],[Close Price]]/Table2[[#This Row],[Current Week Low]])-1</f>
        <v>1.3821700069107656E-3</v>
      </c>
      <c r="AF201" s="2">
        <f>(Table2[[#This Row],[Current Week High]]/Table2[[#This Row],[Close Price]])-1</f>
        <v>1.5596963423050392E-2</v>
      </c>
      <c r="AG201" s="2">
        <f>(Table2[[#This Row],[Close Price]]/Table2[[#This Row],[Current Month Low]])-1</f>
        <v>8.2104091288617287E-3</v>
      </c>
      <c r="AH201" s="2">
        <f>(Table2[[#This Row],[Current Month High]]/Table2[[#This Row],[Close Price]])-1</f>
        <v>5.355417529330575E-2</v>
      </c>
      <c r="AI201">
        <v>6.2801932367149798</v>
      </c>
      <c r="AJ201">
        <v>109.939148073022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0.23</v>
      </c>
      <c r="AM201" t="s">
        <v>10458</v>
      </c>
      <c r="AN201">
        <v>-0.71</v>
      </c>
      <c r="AO201" t="s">
        <v>10459</v>
      </c>
      <c r="AP201">
        <v>5.6046060123905998E-2</v>
      </c>
      <c r="AQ201">
        <f>(Table2[[#This Row],[Sharpe Ratio]]-AVERAGE(Table2[Sharpe Ratio]))/_xlfn.STDEV.P(Table2[Sharpe Ratio])</f>
        <v>-1.9626864187720867E-2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0.67873780562283359</v>
      </c>
      <c r="AS201">
        <f>_xlfn.RANK.AVG(Table2[[#This Row],[1Y Return vs Nifty Z-Score]],Table2[1Y Return vs Nifty Z-Score])</f>
        <v>299</v>
      </c>
      <c r="AT201">
        <f>_xlfn.RANK.AVG(Table2[[#This Row],[6M Return vs Nifty Z-Score]],Table2[6M Return vs Nifty Z-Score])</f>
        <v>70</v>
      </c>
      <c r="AU201">
        <f>_xlfn.RANK.AVG(Table2[[#This Row],[Sharpe Ratio Z-Score]],Table2[Sharpe Ratio Z-Score])</f>
        <v>351</v>
      </c>
      <c r="AV201">
        <f>(Table2[[#This Row],[Rank 1Y]]+Table2[[#This Row],[Rank 6M]]+Table2[[#This Row],[Rank Sharpe]])/3</f>
        <v>240</v>
      </c>
    </row>
    <row r="202" spans="1:48" x14ac:dyDescent="0.3">
      <c r="A202" t="s">
        <v>1623</v>
      </c>
      <c r="B202" t="s">
        <v>1624</v>
      </c>
      <c r="C202" t="s">
        <v>10407</v>
      </c>
      <c r="D202" t="s">
        <v>185</v>
      </c>
      <c r="E202">
        <v>5840.5613841599998</v>
      </c>
      <c r="F202">
        <v>479.2</v>
      </c>
      <c r="G202">
        <v>16.411324537324202</v>
      </c>
      <c r="H202">
        <f>(Table2[[#This Row],[1Y Return vs Nifty]]-AVERAGE(Table2[1Y Return vs Nifty]))/_xlfn.STDEV.P(Table2[1Y Return vs Nifty])</f>
        <v>-8.902966158914398E-2</v>
      </c>
      <c r="I202">
        <v>-12.368018971539</v>
      </c>
      <c r="J202">
        <f>(Table2[[#This Row],[1M Return vs Nifty]]-AVERAGE(Table2[1M Return vs Nifty]))/_xlfn.STDEV.P(Table2[1M Return vs Nifty])</f>
        <v>-0.88084384629006296</v>
      </c>
      <c r="K202">
        <v>9.3506622629638905</v>
      </c>
      <c r="L202">
        <f>(Table2[[#This Row],[6M Return vs Nifty]]-AVERAGE(Table2[6M Return vs Nifty]))/_xlfn.STDEV.P(Table2[6M Return vs Nifty])</f>
        <v>-4.6709178980760789E-2</v>
      </c>
      <c r="M202">
        <v>-5.7221239684062697</v>
      </c>
      <c r="N202">
        <f>(Table2[[#This Row],[1W Return vs Nifty]]-AVERAGE(Table2[1W Return vs Nifty]))/_xlfn.STDEV.P(Table2[1W Return vs Nifty])</f>
        <v>-0.53491707981835679</v>
      </c>
      <c r="O202">
        <v>488.7</v>
      </c>
      <c r="P202">
        <v>490.67714869492698</v>
      </c>
      <c r="Q202">
        <v>436.59321961015502</v>
      </c>
      <c r="R202">
        <v>36.543901108745601</v>
      </c>
      <c r="S202" s="2">
        <f>(Table2[[#This Row],[Close Price]]-Table2[[#This Row],[20D EMA]])/Table2[[#This Row],[20D EMA]]</f>
        <v>-1.9439328831594025E-2</v>
      </c>
      <c r="T202" s="2">
        <f>(Table2[[#This Row],[Close Price]]-Table2[[#This Row],[50D EMA]])/Table2[[#This Row],[50D EMA]]</f>
        <v>-2.3390428360997067E-2</v>
      </c>
      <c r="U202" s="2">
        <f>(Table2[[#This Row],[Close Price]]-Table2[[#This Row],[200D EMA]])/Table2[[#This Row],[200D EMA]]</f>
        <v>9.7589193959286932E-2</v>
      </c>
      <c r="V202">
        <v>0.54907212875228295</v>
      </c>
      <c r="W202">
        <v>469</v>
      </c>
      <c r="X202">
        <v>483</v>
      </c>
      <c r="Y202">
        <v>469</v>
      </c>
      <c r="Z202">
        <v>492.75</v>
      </c>
      <c r="AA202">
        <v>468.5</v>
      </c>
      <c r="AB202">
        <v>515</v>
      </c>
      <c r="AC202" s="2">
        <f>(Table2[[#This Row],[Close Price]]/Table2[[#This Row],[Day Low]])-1</f>
        <v>2.1748400852878547E-2</v>
      </c>
      <c r="AD202" s="2">
        <f>(Table2[[#This Row],[Day High]]/Table2[[#This Row],[Close Price]])-1</f>
        <v>7.9298831385643531E-3</v>
      </c>
      <c r="AE202" s="2">
        <f>(Table2[[#This Row],[Close Price]]/Table2[[#This Row],[Current Week Low]])-1</f>
        <v>2.1748400852878547E-2</v>
      </c>
      <c r="AF202" s="2">
        <f>(Table2[[#This Row],[Current Week High]]/Table2[[#This Row],[Close Price]])-1</f>
        <v>2.8276293823038312E-2</v>
      </c>
      <c r="AG202" s="2">
        <f>(Table2[[#This Row],[Close Price]]/Table2[[#This Row],[Current Month Low]])-1</f>
        <v>2.2838847385272087E-2</v>
      </c>
      <c r="AH202" s="2">
        <f>(Table2[[#This Row],[Current Month High]]/Table2[[#This Row],[Close Price]])-1</f>
        <v>7.4707846410684509E-2</v>
      </c>
      <c r="AI202">
        <v>13.209515859766199</v>
      </c>
      <c r="AJ202">
        <v>54.133161788356297</v>
      </c>
      <c r="AK202" t="str">
        <f>IF(AND(Table2[[#This Row],[20D EMA]]&gt;Table2[[#This Row],[50D EMA]],Table2[[#This Row],[50D EMA]]&gt;Table2[[#This Row],[200D EMA]]),"Uptrend","Downtrend/NoTrend")</f>
        <v>Downtrend/NoTrend</v>
      </c>
      <c r="AL202">
        <v>-0.1</v>
      </c>
      <c r="AM202" t="s">
        <v>10459</v>
      </c>
      <c r="AN202">
        <v>-0.56999999999999995</v>
      </c>
      <c r="AO202" t="s">
        <v>10459</v>
      </c>
      <c r="AP202">
        <v>0.175661298312662</v>
      </c>
      <c r="AQ202">
        <f>(Table2[[#This Row],[Sharpe Ratio]]-AVERAGE(Table2[Sharpe Ratio]))/_xlfn.STDEV.P(Table2[Sharpe Ratio])</f>
        <v>1.3676980194936275</v>
      </c>
      <c r="AR2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2">
        <f>_xlfn.RANK.AVG(Table2[[#This Row],[1Y Return vs Nifty Z-Score]],Table2[1Y Return vs Nifty Z-Score])</f>
        <v>323</v>
      </c>
      <c r="AT202">
        <f>_xlfn.RANK.AVG(Table2[[#This Row],[6M Return vs Nifty Z-Score]],Table2[6M Return vs Nifty Z-Score])</f>
        <v>333</v>
      </c>
      <c r="AU202">
        <f>_xlfn.RANK.AVG(Table2[[#This Row],[Sharpe Ratio Z-Score]],Table2[Sharpe Ratio Z-Score])</f>
        <v>64</v>
      </c>
      <c r="AV202">
        <f>(Table2[[#This Row],[Rank 1Y]]+Table2[[#This Row],[Rank 6M]]+Table2[[#This Row],[Rank Sharpe]])/3</f>
        <v>240</v>
      </c>
    </row>
    <row r="203" spans="1:48" x14ac:dyDescent="0.3">
      <c r="A203" t="s">
        <v>1673</v>
      </c>
      <c r="B203" t="s">
        <v>1674</v>
      </c>
      <c r="C203" t="s">
        <v>10403</v>
      </c>
      <c r="D203" t="s">
        <v>1675</v>
      </c>
      <c r="E203">
        <v>5300.3703654000001</v>
      </c>
      <c r="F203">
        <v>1036.5</v>
      </c>
      <c r="G203">
        <v>32.723966415905302</v>
      </c>
      <c r="H203">
        <f>(Table2[[#This Row],[1Y Return vs Nifty]]-AVERAGE(Table2[1Y Return vs Nifty]))/_xlfn.STDEV.P(Table2[1Y Return vs Nifty])</f>
        <v>0.18170699679767569</v>
      </c>
      <c r="I203">
        <v>-9.2302584794019698</v>
      </c>
      <c r="J203">
        <f>(Table2[[#This Row],[1M Return vs Nifty]]-AVERAGE(Table2[1M Return vs Nifty]))/_xlfn.STDEV.P(Table2[1M Return vs Nifty])</f>
        <v>-0.58326160943916083</v>
      </c>
      <c r="K203">
        <v>44.657416726343897</v>
      </c>
      <c r="L203">
        <f>(Table2[[#This Row],[6M Return vs Nifty]]-AVERAGE(Table2[6M Return vs Nifty]))/_xlfn.STDEV.P(Table2[6M Return vs Nifty])</f>
        <v>1.0069097828358811</v>
      </c>
      <c r="M203">
        <v>-5.2226100099232902</v>
      </c>
      <c r="N203">
        <f>(Table2[[#This Row],[1W Return vs Nifty]]-AVERAGE(Table2[1W Return vs Nifty]))/_xlfn.STDEV.P(Table2[1W Return vs Nifty])</f>
        <v>-0.43509016642572812</v>
      </c>
      <c r="O203">
        <v>1083.1400000000001</v>
      </c>
      <c r="P203">
        <v>1061.20912278582</v>
      </c>
      <c r="Q203">
        <v>881.11020367571996</v>
      </c>
      <c r="R203">
        <v>32.7660635090865</v>
      </c>
      <c r="S203" s="2">
        <f>(Table2[[#This Row],[Close Price]]-Table2[[#This Row],[20D EMA]])/Table2[[#This Row],[20D EMA]]</f>
        <v>-4.3059992244769925E-2</v>
      </c>
      <c r="T203" s="2">
        <f>(Table2[[#This Row],[Close Price]]-Table2[[#This Row],[50D EMA]])/Table2[[#This Row],[50D EMA]]</f>
        <v>-2.3283933633132695E-2</v>
      </c>
      <c r="U203" s="2">
        <f>(Table2[[#This Row],[Close Price]]-Table2[[#This Row],[200D EMA]])/Table2[[#This Row],[200D EMA]]</f>
        <v>0.1763568231034458</v>
      </c>
      <c r="V203">
        <v>0.45604925793047402</v>
      </c>
      <c r="W203">
        <v>1032.25</v>
      </c>
      <c r="X203">
        <v>1060.3499999999999</v>
      </c>
      <c r="Y203">
        <v>1032.25</v>
      </c>
      <c r="Z203">
        <v>1125</v>
      </c>
      <c r="AA203">
        <v>1026.0999999999999</v>
      </c>
      <c r="AB203">
        <v>1201</v>
      </c>
      <c r="AC203" s="2">
        <f>(Table2[[#This Row],[Close Price]]/Table2[[#This Row],[Day Low]])-1</f>
        <v>4.1172196657786042E-3</v>
      </c>
      <c r="AD203" s="2">
        <f>(Table2[[#This Row],[Day High]]/Table2[[#This Row],[Close Price]])-1</f>
        <v>2.3010130246020166E-2</v>
      </c>
      <c r="AE203" s="2">
        <f>(Table2[[#This Row],[Close Price]]/Table2[[#This Row],[Current Week Low]])-1</f>
        <v>4.1172196657786042E-3</v>
      </c>
      <c r="AF203" s="2">
        <f>(Table2[[#This Row],[Current Week High]]/Table2[[#This Row],[Close Price]])-1</f>
        <v>8.5383502170766956E-2</v>
      </c>
      <c r="AG203" s="2">
        <f>(Table2[[#This Row],[Close Price]]/Table2[[#This Row],[Current Month Low]])-1</f>
        <v>1.0135464379690262E-2</v>
      </c>
      <c r="AH203" s="2">
        <f>(Table2[[#This Row],[Current Month High]]/Table2[[#This Row],[Close Price]])-1</f>
        <v>0.15870718765074776</v>
      </c>
      <c r="AI203">
        <v>15.870718765074701</v>
      </c>
      <c r="AJ203">
        <v>79.325259515570906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-7.0000000000000007E-2</v>
      </c>
      <c r="AM203" t="s">
        <v>10459</v>
      </c>
      <c r="AN203">
        <v>-11.83</v>
      </c>
      <c r="AO203" t="s">
        <v>10459</v>
      </c>
      <c r="AP203">
        <v>4.8594819464245001E-2</v>
      </c>
      <c r="AQ203">
        <f>(Table2[[#This Row],[Sharpe Ratio]]-AVERAGE(Table2[Sharpe Ratio]))/_xlfn.STDEV.P(Table2[Sharpe Ratio])</f>
        <v>-0.10604805715590615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6.4216946612761616E-2</v>
      </c>
      <c r="AS203">
        <f>_xlfn.RANK.AVG(Table2[[#This Row],[1Y Return vs Nifty Z-Score]],Table2[1Y Return vs Nifty Z-Score])</f>
        <v>247</v>
      </c>
      <c r="AT203">
        <f>_xlfn.RANK.AVG(Table2[[#This Row],[6M Return vs Nifty Z-Score]],Table2[6M Return vs Nifty Z-Score])</f>
        <v>103</v>
      </c>
      <c r="AU203">
        <f>_xlfn.RANK.AVG(Table2[[#This Row],[Sharpe Ratio Z-Score]],Table2[Sharpe Ratio Z-Score])</f>
        <v>372</v>
      </c>
      <c r="AV203">
        <f>(Table2[[#This Row],[Rank 1Y]]+Table2[[#This Row],[Rank 6M]]+Table2[[#This Row],[Rank Sharpe]])/3</f>
        <v>240.66666666666666</v>
      </c>
    </row>
    <row r="204" spans="1:48" x14ac:dyDescent="0.3">
      <c r="A204" t="s">
        <v>308</v>
      </c>
      <c r="B204" t="s">
        <v>309</v>
      </c>
      <c r="C204" t="s">
        <v>10413</v>
      </c>
      <c r="D204" t="s">
        <v>130</v>
      </c>
      <c r="E204">
        <v>91917.602053280003</v>
      </c>
      <c r="F204">
        <v>3305.65</v>
      </c>
      <c r="G204">
        <v>76.954422264494795</v>
      </c>
      <c r="H204">
        <f>(Table2[[#This Row],[1Y Return vs Nifty]]-AVERAGE(Table2[1Y Return vs Nifty]))/_xlfn.STDEV.P(Table2[1Y Return vs Nifty])</f>
        <v>0.91578832491756157</v>
      </c>
      <c r="I204">
        <v>10.5784644579594</v>
      </c>
      <c r="J204">
        <f>(Table2[[#This Row],[1M Return vs Nifty]]-AVERAGE(Table2[1M Return vs Nifty]))/_xlfn.STDEV.P(Table2[1M Return vs Nifty])</f>
        <v>1.2953789355072944</v>
      </c>
      <c r="K204">
        <v>26.324734975235799</v>
      </c>
      <c r="L204">
        <f>(Table2[[#This Row],[6M Return vs Nifty]]-AVERAGE(Table2[6M Return vs Nifty]))/_xlfn.STDEV.P(Table2[6M Return vs Nifty])</f>
        <v>0.45982859660134573</v>
      </c>
      <c r="M204">
        <v>10.898872845112599</v>
      </c>
      <c r="N204">
        <f>(Table2[[#This Row],[1W Return vs Nifty]]-AVERAGE(Table2[1W Return vs Nifty]))/_xlfn.STDEV.P(Table2[1W Return vs Nifty])</f>
        <v>2.7867574824728623</v>
      </c>
      <c r="O204">
        <v>3023.24</v>
      </c>
      <c r="P204">
        <v>2986.9285444859802</v>
      </c>
      <c r="Q204">
        <v>2654.24394923114</v>
      </c>
      <c r="R204">
        <v>81.318936161752404</v>
      </c>
      <c r="S204" s="2">
        <f>(Table2[[#This Row],[Close Price]]-Table2[[#This Row],[20D EMA]])/Table2[[#This Row],[20D EMA]]</f>
        <v>9.341302708352639E-2</v>
      </c>
      <c r="T204" s="2">
        <f>(Table2[[#This Row],[Close Price]]-Table2[[#This Row],[50D EMA]])/Table2[[#This Row],[50D EMA]]</f>
        <v>0.10670541687460039</v>
      </c>
      <c r="U204" s="2">
        <f>(Table2[[#This Row],[Close Price]]-Table2[[#This Row],[200D EMA]])/Table2[[#This Row],[200D EMA]]</f>
        <v>0.24542056541470278</v>
      </c>
      <c r="V204">
        <v>1.34253241865338</v>
      </c>
      <c r="W204">
        <v>3237.55</v>
      </c>
      <c r="X204">
        <v>3399</v>
      </c>
      <c r="Y204">
        <v>3001</v>
      </c>
      <c r="Z204">
        <v>3399</v>
      </c>
      <c r="AA204">
        <v>2797.5</v>
      </c>
      <c r="AB204">
        <v>3399</v>
      </c>
      <c r="AC204" s="2">
        <f>(Table2[[#This Row],[Close Price]]/Table2[[#This Row],[Day Low]])-1</f>
        <v>2.1034424178777211E-2</v>
      </c>
      <c r="AD204" s="2">
        <f>(Table2[[#This Row],[Day High]]/Table2[[#This Row],[Close Price]])-1</f>
        <v>2.8239529290759791E-2</v>
      </c>
      <c r="AE204" s="2">
        <f>(Table2[[#This Row],[Close Price]]/Table2[[#This Row],[Current Week Low]])-1</f>
        <v>0.10151616127957341</v>
      </c>
      <c r="AF204" s="2">
        <f>(Table2[[#This Row],[Current Week High]]/Table2[[#This Row],[Close Price]])-1</f>
        <v>2.8239529290759791E-2</v>
      </c>
      <c r="AG204" s="2">
        <f>(Table2[[#This Row],[Close Price]]/Table2[[#This Row],[Current Month Low]])-1</f>
        <v>0.18164432529043784</v>
      </c>
      <c r="AH204" s="2">
        <f>(Table2[[#This Row],[Current Month High]]/Table2[[#This Row],[Close Price]])-1</f>
        <v>2.8239529290759791E-2</v>
      </c>
      <c r="AI204">
        <v>2.9358825041973402</v>
      </c>
      <c r="AJ204">
        <v>115.77349869451599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0.01</v>
      </c>
      <c r="AM204" t="s">
        <v>10458</v>
      </c>
      <c r="AN204">
        <v>14.44</v>
      </c>
      <c r="AO204" t="s">
        <v>10458</v>
      </c>
      <c r="AP204">
        <v>2.8101425823935999E-2</v>
      </c>
      <c r="AQ204">
        <f>(Table2[[#This Row],[Sharpe Ratio]]-AVERAGE(Table2[Sharpe Ratio]))/_xlfn.STDEV.P(Table2[Sharpe Ratio])</f>
        <v>-0.34373512260665512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5.1140182168924087</v>
      </c>
      <c r="AS204">
        <f>_xlfn.RANK.AVG(Table2[[#This Row],[1Y Return vs Nifty Z-Score]],Table2[1Y Return vs Nifty Z-Score])</f>
        <v>108</v>
      </c>
      <c r="AT204">
        <f>_xlfn.RANK.AVG(Table2[[#This Row],[6M Return vs Nifty Z-Score]],Table2[6M Return vs Nifty Z-Score])</f>
        <v>180</v>
      </c>
      <c r="AU204">
        <f>_xlfn.RANK.AVG(Table2[[#This Row],[Sharpe Ratio Z-Score]],Table2[Sharpe Ratio Z-Score])</f>
        <v>436</v>
      </c>
      <c r="AV204">
        <f>(Table2[[#This Row],[Rank 1Y]]+Table2[[#This Row],[Rank 6M]]+Table2[[#This Row],[Rank Sharpe]])/3</f>
        <v>241.33333333333334</v>
      </c>
    </row>
    <row r="205" spans="1:48" x14ac:dyDescent="0.3">
      <c r="A205" t="s">
        <v>1594</v>
      </c>
      <c r="B205" t="s">
        <v>1595</v>
      </c>
      <c r="C205" t="s">
        <v>10414</v>
      </c>
      <c r="D205" t="s">
        <v>388</v>
      </c>
      <c r="E205">
        <v>6167.0610663999996</v>
      </c>
      <c r="F205">
        <v>125.71</v>
      </c>
      <c r="G205">
        <v>39.481970178495999</v>
      </c>
      <c r="H205">
        <f>(Table2[[#This Row],[1Y Return vs Nifty]]-AVERAGE(Table2[1Y Return vs Nifty]))/_xlfn.STDEV.P(Table2[1Y Return vs Nifty])</f>
        <v>0.29386782087925628</v>
      </c>
      <c r="I205">
        <v>-15.2258477938349</v>
      </c>
      <c r="J205">
        <f>(Table2[[#This Row],[1M Return vs Nifty]]-AVERAGE(Table2[1M Return vs Nifty]))/_xlfn.STDEV.P(Table2[1M Return vs Nifty])</f>
        <v>-1.1518776283798444</v>
      </c>
      <c r="K205">
        <v>24.0392651981897</v>
      </c>
      <c r="L205">
        <f>(Table2[[#This Row],[6M Return vs Nifty]]-AVERAGE(Table2[6M Return vs Nifty]))/_xlfn.STDEV.P(Table2[6M Return vs Nifty])</f>
        <v>0.39162594443595899</v>
      </c>
      <c r="M205">
        <v>-9.9678136515480595</v>
      </c>
      <c r="N205">
        <f>(Table2[[#This Row],[1W Return vs Nifty]]-AVERAGE(Table2[1W Return vs Nifty]))/_xlfn.STDEV.P(Table2[1W Return vs Nifty])</f>
        <v>-1.3834100780483836</v>
      </c>
      <c r="O205">
        <v>130.63999999999999</v>
      </c>
      <c r="P205">
        <v>132.45746440909801</v>
      </c>
      <c r="Q205">
        <v>115.09311466951</v>
      </c>
      <c r="R205">
        <v>32.777238759854697</v>
      </c>
      <c r="S205" s="2">
        <f>(Table2[[#This Row],[Close Price]]-Table2[[#This Row],[20D EMA]])/Table2[[#This Row],[20D EMA]]</f>
        <v>-3.7737293325168349E-2</v>
      </c>
      <c r="T205" s="2">
        <f>(Table2[[#This Row],[Close Price]]-Table2[[#This Row],[50D EMA]])/Table2[[#This Row],[50D EMA]]</f>
        <v>-5.0940612816340131E-2</v>
      </c>
      <c r="U205" s="2">
        <f>(Table2[[#This Row],[Close Price]]-Table2[[#This Row],[200D EMA]])/Table2[[#This Row],[200D EMA]]</f>
        <v>9.2246051042900262E-2</v>
      </c>
      <c r="V205">
        <v>0.23243428091450299</v>
      </c>
      <c r="W205">
        <v>125.45</v>
      </c>
      <c r="X205">
        <v>127.55</v>
      </c>
      <c r="Y205">
        <v>125.45</v>
      </c>
      <c r="Z205">
        <v>130.5</v>
      </c>
      <c r="AA205">
        <v>125.15</v>
      </c>
      <c r="AB205">
        <v>142.29</v>
      </c>
      <c r="AC205" s="2">
        <f>(Table2[[#This Row],[Close Price]]/Table2[[#This Row],[Day Low]])-1</f>
        <v>2.0725388601035011E-3</v>
      </c>
      <c r="AD205" s="2">
        <f>(Table2[[#This Row],[Day High]]/Table2[[#This Row],[Close Price]])-1</f>
        <v>1.4636862620316604E-2</v>
      </c>
      <c r="AE205" s="2">
        <f>(Table2[[#This Row],[Close Price]]/Table2[[#This Row],[Current Week Low]])-1</f>
        <v>2.0725388601035011E-3</v>
      </c>
      <c r="AF205" s="2">
        <f>(Table2[[#This Row],[Current Week High]]/Table2[[#This Row],[Close Price]])-1</f>
        <v>3.8103571712672091E-2</v>
      </c>
      <c r="AG205" s="2">
        <f>(Table2[[#This Row],[Close Price]]/Table2[[#This Row],[Current Month Low]])-1</f>
        <v>4.474630443467742E-3</v>
      </c>
      <c r="AH205" s="2">
        <f>(Table2[[#This Row],[Current Month High]]/Table2[[#This Row],[Close Price]])-1</f>
        <v>0.13189085991567895</v>
      </c>
      <c r="AI205">
        <v>35.192108821891601</v>
      </c>
      <c r="AJ205">
        <v>93.251345119139103</v>
      </c>
      <c r="AK205" t="str">
        <f>IF(AND(Table2[[#This Row],[20D EMA]]&gt;Table2[[#This Row],[50D EMA]],Table2[[#This Row],[50D EMA]]&gt;Table2[[#This Row],[200D EMA]]),"Uptrend","Downtrend/NoTrend")</f>
        <v>Downtrend/NoTrend</v>
      </c>
      <c r="AL205">
        <v>-0.21</v>
      </c>
      <c r="AM205" t="s">
        <v>10459</v>
      </c>
      <c r="AN205">
        <v>-2.75</v>
      </c>
      <c r="AO205" t="s">
        <v>10459</v>
      </c>
      <c r="AP205">
        <v>7.2035116513615993E-2</v>
      </c>
      <c r="AQ205">
        <f>(Table2[[#This Row],[Sharpe Ratio]]-AVERAGE(Table2[Sharpe Ratio]))/_xlfn.STDEV.P(Table2[Sharpe Ratio])</f>
        <v>0.16581786787079106</v>
      </c>
      <c r="AR2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5">
        <f>_xlfn.RANK.AVG(Table2[[#This Row],[1Y Return vs Nifty Z-Score]],Table2[1Y Return vs Nifty Z-Score])</f>
        <v>224</v>
      </c>
      <c r="AT205">
        <f>_xlfn.RANK.AVG(Table2[[#This Row],[6M Return vs Nifty Z-Score]],Table2[6M Return vs Nifty Z-Score])</f>
        <v>195</v>
      </c>
      <c r="AU205">
        <f>_xlfn.RANK.AVG(Table2[[#This Row],[Sharpe Ratio Z-Score]],Table2[Sharpe Ratio Z-Score])</f>
        <v>305</v>
      </c>
      <c r="AV205">
        <f>(Table2[[#This Row],[Rank 1Y]]+Table2[[#This Row],[Rank 6M]]+Table2[[#This Row],[Rank Sharpe]])/3</f>
        <v>241.33333333333334</v>
      </c>
    </row>
    <row r="206" spans="1:48" x14ac:dyDescent="0.3">
      <c r="A206" t="s">
        <v>1489</v>
      </c>
      <c r="B206" t="s">
        <v>1490</v>
      </c>
      <c r="C206" t="s">
        <v>10403</v>
      </c>
      <c r="D206" t="s">
        <v>114</v>
      </c>
      <c r="E206">
        <v>7095.4552555350001</v>
      </c>
      <c r="F206">
        <v>1176.1500000000001</v>
      </c>
      <c r="G206">
        <v>38.197661353658603</v>
      </c>
      <c r="H206">
        <f>(Table2[[#This Row],[1Y Return vs Nifty]]-AVERAGE(Table2[1Y Return vs Nifty]))/_xlfn.STDEV.P(Table2[1Y Return vs Nifty])</f>
        <v>0.2725524826182153</v>
      </c>
      <c r="I206">
        <v>-7.7873567322321797</v>
      </c>
      <c r="J206">
        <f>(Table2[[#This Row],[1M Return vs Nifty]]-AVERAGE(Table2[1M Return vs Nifty]))/_xlfn.STDEV.P(Table2[1M Return vs Nifty])</f>
        <v>-0.44641817267754158</v>
      </c>
      <c r="K206">
        <v>25.957813679109101</v>
      </c>
      <c r="L206">
        <f>(Table2[[#This Row],[6M Return vs Nifty]]-AVERAGE(Table2[6M Return vs Nifty]))/_xlfn.STDEV.P(Table2[6M Return vs Nifty])</f>
        <v>0.44887898537343174</v>
      </c>
      <c r="M206">
        <v>-4.2548633090031496</v>
      </c>
      <c r="N206">
        <f>(Table2[[#This Row],[1W Return vs Nifty]]-AVERAGE(Table2[1W Return vs Nifty]))/_xlfn.STDEV.P(Table2[1W Return vs Nifty])</f>
        <v>-0.24168783109929942</v>
      </c>
      <c r="O206">
        <v>1211.17</v>
      </c>
      <c r="P206">
        <v>1187.86027906205</v>
      </c>
      <c r="Q206">
        <v>1018.51280708108</v>
      </c>
      <c r="R206">
        <v>33.739861591041503</v>
      </c>
      <c r="S206" s="2">
        <f>(Table2[[#This Row],[Close Price]]-Table2[[#This Row],[20D EMA]])/Table2[[#This Row],[20D EMA]]</f>
        <v>-2.8914190410924957E-2</v>
      </c>
      <c r="T206" s="2">
        <f>(Table2[[#This Row],[Close Price]]-Table2[[#This Row],[50D EMA]])/Table2[[#This Row],[50D EMA]]</f>
        <v>-9.8582966940325145E-3</v>
      </c>
      <c r="U206" s="2">
        <f>(Table2[[#This Row],[Close Price]]-Table2[[#This Row],[200D EMA]])/Table2[[#This Row],[200D EMA]]</f>
        <v>0.15477193003658632</v>
      </c>
      <c r="V206">
        <v>0.37592636524760897</v>
      </c>
      <c r="W206">
        <v>1159.9000000000001</v>
      </c>
      <c r="X206">
        <v>1199.45</v>
      </c>
      <c r="Y206">
        <v>1159.9000000000001</v>
      </c>
      <c r="Z206">
        <v>1213</v>
      </c>
      <c r="AA206">
        <v>1159.9000000000001</v>
      </c>
      <c r="AB206">
        <v>1310</v>
      </c>
      <c r="AC206" s="2">
        <f>(Table2[[#This Row],[Close Price]]/Table2[[#This Row],[Day Low]])-1</f>
        <v>1.4009828433485749E-2</v>
      </c>
      <c r="AD206" s="2">
        <f>(Table2[[#This Row],[Day High]]/Table2[[#This Row],[Close Price]])-1</f>
        <v>1.9810398333545809E-2</v>
      </c>
      <c r="AE206" s="2">
        <f>(Table2[[#This Row],[Close Price]]/Table2[[#This Row],[Current Week Low]])-1</f>
        <v>1.4009828433485749E-2</v>
      </c>
      <c r="AF206" s="2">
        <f>(Table2[[#This Row],[Current Week High]]/Table2[[#This Row],[Close Price]])-1</f>
        <v>3.1331037707775344E-2</v>
      </c>
      <c r="AG206" s="2">
        <f>(Table2[[#This Row],[Close Price]]/Table2[[#This Row],[Current Month Low]])-1</f>
        <v>1.4009828433485749E-2</v>
      </c>
      <c r="AH206" s="2">
        <f>(Table2[[#This Row],[Current Month High]]/Table2[[#This Row],[Close Price]])-1</f>
        <v>0.11380351145687184</v>
      </c>
      <c r="AI206">
        <v>14.4496875398545</v>
      </c>
      <c r="AJ206">
        <v>80.598848368521999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-0.05</v>
      </c>
      <c r="AM206" t="s">
        <v>10459</v>
      </c>
      <c r="AN206">
        <v>-9.42</v>
      </c>
      <c r="AO206" t="s">
        <v>10459</v>
      </c>
      <c r="AP206">
        <v>6.6581303072539996E-2</v>
      </c>
      <c r="AQ206">
        <f>(Table2[[#This Row],[Sharpe Ratio]]-AVERAGE(Table2[Sharpe Ratio]))/_xlfn.STDEV.P(Table2[Sharpe Ratio])</f>
        <v>0.10256329251459061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0.13588875672939665</v>
      </c>
      <c r="AS206">
        <f>_xlfn.RANK.AVG(Table2[[#This Row],[1Y Return vs Nifty Z-Score]],Table2[1Y Return vs Nifty Z-Score])</f>
        <v>230</v>
      </c>
      <c r="AT206">
        <f>_xlfn.RANK.AVG(Table2[[#This Row],[6M Return vs Nifty Z-Score]],Table2[6M Return vs Nifty Z-Score])</f>
        <v>182</v>
      </c>
      <c r="AU206">
        <f>_xlfn.RANK.AVG(Table2[[#This Row],[Sharpe Ratio Z-Score]],Table2[Sharpe Ratio Z-Score])</f>
        <v>320</v>
      </c>
      <c r="AV206">
        <f>(Table2[[#This Row],[Rank 1Y]]+Table2[[#This Row],[Rank 6M]]+Table2[[#This Row],[Rank Sharpe]])/3</f>
        <v>244</v>
      </c>
    </row>
    <row r="207" spans="1:48" x14ac:dyDescent="0.3">
      <c r="A207" t="s">
        <v>1278</v>
      </c>
      <c r="B207" t="s">
        <v>1279</v>
      </c>
      <c r="C207" t="s">
        <v>10405</v>
      </c>
      <c r="D207" t="s">
        <v>274</v>
      </c>
      <c r="E207">
        <v>9330.4167883999999</v>
      </c>
      <c r="F207">
        <v>909.2</v>
      </c>
      <c r="G207">
        <v>63.886758143812003</v>
      </c>
      <c r="H207">
        <f>(Table2[[#This Row],[1Y Return vs Nifty]]-AVERAGE(Table2[1Y Return vs Nifty]))/_xlfn.STDEV.P(Table2[1Y Return vs Nifty])</f>
        <v>0.69890771518626216</v>
      </c>
      <c r="I207">
        <v>-5.9067129450156601</v>
      </c>
      <c r="J207">
        <f>(Table2[[#This Row],[1M Return vs Nifty]]-AVERAGE(Table2[1M Return vs Nifty]))/_xlfn.STDEV.P(Table2[1M Return vs Nifty])</f>
        <v>-0.26805969492818144</v>
      </c>
      <c r="K207">
        <v>23.862532353589501</v>
      </c>
      <c r="L207">
        <f>(Table2[[#This Row],[6M Return vs Nifty]]-AVERAGE(Table2[6M Return vs Nifty]))/_xlfn.STDEV.P(Table2[6M Return vs Nifty])</f>
        <v>0.38635190894114457</v>
      </c>
      <c r="M207">
        <v>-2.03752084224074</v>
      </c>
      <c r="N207">
        <f>(Table2[[#This Row],[1W Return vs Nifty]]-AVERAGE(Table2[1W Return vs Nifty]))/_xlfn.STDEV.P(Table2[1W Return vs Nifty])</f>
        <v>0.20144383846110375</v>
      </c>
      <c r="O207">
        <v>905.81</v>
      </c>
      <c r="P207">
        <v>871.43618674715003</v>
      </c>
      <c r="Q207">
        <v>746.24875507094805</v>
      </c>
      <c r="R207">
        <v>49.1972223137927</v>
      </c>
      <c r="S207" s="2">
        <f>(Table2[[#This Row],[Close Price]]-Table2[[#This Row],[20D EMA]])/Table2[[#This Row],[20D EMA]]</f>
        <v>3.7425067067046072E-3</v>
      </c>
      <c r="T207" s="2">
        <f>(Table2[[#This Row],[Close Price]]-Table2[[#This Row],[50D EMA]])/Table2[[#This Row],[50D EMA]]</f>
        <v>4.3335144703839687E-2</v>
      </c>
      <c r="U207" s="2">
        <f>(Table2[[#This Row],[Close Price]]-Table2[[#This Row],[200D EMA]])/Table2[[#This Row],[200D EMA]]</f>
        <v>0.21836049148726519</v>
      </c>
      <c r="V207">
        <v>0.51474293397620796</v>
      </c>
      <c r="W207">
        <v>905.55</v>
      </c>
      <c r="X207">
        <v>928.95</v>
      </c>
      <c r="Y207">
        <v>892</v>
      </c>
      <c r="Z207">
        <v>933</v>
      </c>
      <c r="AA207">
        <v>872.55</v>
      </c>
      <c r="AB207">
        <v>973</v>
      </c>
      <c r="AC207" s="2">
        <f>(Table2[[#This Row],[Close Price]]/Table2[[#This Row],[Day Low]])-1</f>
        <v>4.0306995748440322E-3</v>
      </c>
      <c r="AD207" s="2">
        <f>(Table2[[#This Row],[Day High]]/Table2[[#This Row],[Close Price]])-1</f>
        <v>2.1722393312802568E-2</v>
      </c>
      <c r="AE207" s="2">
        <f>(Table2[[#This Row],[Close Price]]/Table2[[#This Row],[Current Week Low]])-1</f>
        <v>1.928251121076241E-2</v>
      </c>
      <c r="AF207" s="2">
        <f>(Table2[[#This Row],[Current Week High]]/Table2[[#This Row],[Close Price]])-1</f>
        <v>2.6176858776946643E-2</v>
      </c>
      <c r="AG207" s="2">
        <f>(Table2[[#This Row],[Close Price]]/Table2[[#This Row],[Current Month Low]])-1</f>
        <v>4.2003323591771391E-2</v>
      </c>
      <c r="AH207" s="2">
        <f>(Table2[[#This Row],[Current Month High]]/Table2[[#This Row],[Close Price]])-1</f>
        <v>7.0171579410470697E-2</v>
      </c>
      <c r="AI207">
        <v>7.0171579410470697</v>
      </c>
      <c r="AJ207">
        <v>100.396737932554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-0.01</v>
      </c>
      <c r="AM207" t="s">
        <v>10459</v>
      </c>
      <c r="AN207">
        <v>-1.0900000000000001</v>
      </c>
      <c r="AO207" t="s">
        <v>10459</v>
      </c>
      <c r="AP207">
        <v>3.6943534855193999E-2</v>
      </c>
      <c r="AQ207">
        <f>(Table2[[#This Row],[Sharpe Ratio]]-AVERAGE(Table2[Sharpe Ratio]))/_xlfn.STDEV.P(Table2[Sharpe Ratio])</f>
        <v>-0.241182320229333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0.77746144743099599</v>
      </c>
      <c r="AS207">
        <f>_xlfn.RANK.AVG(Table2[[#This Row],[1Y Return vs Nifty Z-Score]],Table2[1Y Return vs Nifty Z-Score])</f>
        <v>138</v>
      </c>
      <c r="AT207">
        <f>_xlfn.RANK.AVG(Table2[[#This Row],[6M Return vs Nifty Z-Score]],Table2[6M Return vs Nifty Z-Score])</f>
        <v>199</v>
      </c>
      <c r="AU207">
        <f>_xlfn.RANK.AVG(Table2[[#This Row],[Sharpe Ratio Z-Score]],Table2[Sharpe Ratio Z-Score])</f>
        <v>397</v>
      </c>
      <c r="AV207">
        <f>(Table2[[#This Row],[Rank 1Y]]+Table2[[#This Row],[Rank 6M]]+Table2[[#This Row],[Rank Sharpe]])/3</f>
        <v>244.66666666666666</v>
      </c>
    </row>
    <row r="208" spans="1:48" x14ac:dyDescent="0.3">
      <c r="A208" t="s">
        <v>1151</v>
      </c>
      <c r="B208" t="s">
        <v>1152</v>
      </c>
      <c r="C208" t="s">
        <v>10416</v>
      </c>
      <c r="D208" t="s">
        <v>1153</v>
      </c>
      <c r="E208">
        <v>11335.57089255</v>
      </c>
      <c r="F208">
        <v>589.45000000000005</v>
      </c>
      <c r="G208">
        <v>31.704316183891201</v>
      </c>
      <c r="H208">
        <f>(Table2[[#This Row],[1Y Return vs Nifty]]-AVERAGE(Table2[1Y Return vs Nifty]))/_xlfn.STDEV.P(Table2[1Y Return vs Nifty])</f>
        <v>0.16478412810518558</v>
      </c>
      <c r="I208">
        <v>11.827927707323299</v>
      </c>
      <c r="J208">
        <f>(Table2[[#This Row],[1M Return vs Nifty]]-AVERAGE(Table2[1M Return vs Nifty]))/_xlfn.STDEV.P(Table2[1M Return vs Nifty])</f>
        <v>1.4138768481237771</v>
      </c>
      <c r="K208">
        <v>44.916695813401397</v>
      </c>
      <c r="L208">
        <f>(Table2[[#This Row],[6M Return vs Nifty]]-AVERAGE(Table2[6M Return vs Nifty]))/_xlfn.STDEV.P(Table2[6M Return vs Nifty])</f>
        <v>1.0146471511292379</v>
      </c>
      <c r="M208">
        <v>15.8367490128597</v>
      </c>
      <c r="N208">
        <f>(Table2[[#This Row],[1W Return vs Nifty]]-AVERAGE(Table2[1W Return vs Nifty]))/_xlfn.STDEV.P(Table2[1W Return vs Nifty])</f>
        <v>3.7735826315402652</v>
      </c>
      <c r="O208">
        <v>532.15</v>
      </c>
      <c r="P208">
        <v>522.04569037189799</v>
      </c>
      <c r="Q208">
        <v>465.463533901223</v>
      </c>
      <c r="R208">
        <v>73.661513838889704</v>
      </c>
      <c r="S208" s="2">
        <f>(Table2[[#This Row],[Close Price]]-Table2[[#This Row],[20D EMA]])/Table2[[#This Row],[20D EMA]]</f>
        <v>0.10767640702809371</v>
      </c>
      <c r="T208" s="2">
        <f>(Table2[[#This Row],[Close Price]]-Table2[[#This Row],[50D EMA]])/Table2[[#This Row],[50D EMA]]</f>
        <v>0.12911572851043782</v>
      </c>
      <c r="U208" s="2">
        <f>(Table2[[#This Row],[Close Price]]-Table2[[#This Row],[200D EMA]])/Table2[[#This Row],[200D EMA]]</f>
        <v>0.26637202931795828</v>
      </c>
      <c r="V208">
        <v>2.7860190366847299</v>
      </c>
      <c r="W208">
        <v>583.20000000000005</v>
      </c>
      <c r="X208">
        <v>608.79999999999995</v>
      </c>
      <c r="Y208">
        <v>503.65</v>
      </c>
      <c r="Z208">
        <v>632</v>
      </c>
      <c r="AA208">
        <v>488.3</v>
      </c>
      <c r="AB208">
        <v>632</v>
      </c>
      <c r="AC208" s="2">
        <f>(Table2[[#This Row],[Close Price]]/Table2[[#This Row],[Day Low]])-1</f>
        <v>1.0716735253772258E-2</v>
      </c>
      <c r="AD208" s="2">
        <f>(Table2[[#This Row],[Day High]]/Table2[[#This Row],[Close Price]])-1</f>
        <v>3.2827211807617163E-2</v>
      </c>
      <c r="AE208" s="2">
        <f>(Table2[[#This Row],[Close Price]]/Table2[[#This Row],[Current Week Low]])-1</f>
        <v>0.17035639829246518</v>
      </c>
      <c r="AF208" s="2">
        <f>(Table2[[#This Row],[Current Week High]]/Table2[[#This Row],[Close Price]])-1</f>
        <v>7.2185936042073129E-2</v>
      </c>
      <c r="AG208" s="2">
        <f>(Table2[[#This Row],[Close Price]]/Table2[[#This Row],[Current Month Low]])-1</f>
        <v>0.20714724554577102</v>
      </c>
      <c r="AH208" s="2">
        <f>(Table2[[#This Row],[Current Month High]]/Table2[[#This Row],[Close Price]])-1</f>
        <v>7.2185936042073129E-2</v>
      </c>
      <c r="AI208">
        <v>7.2185936042073102</v>
      </c>
      <c r="AJ208">
        <v>90.390826873384995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0.04</v>
      </c>
      <c r="AM208" t="s">
        <v>10458</v>
      </c>
      <c r="AN208">
        <v>12.43</v>
      </c>
      <c r="AO208" t="s">
        <v>10458</v>
      </c>
      <c r="AP208">
        <v>4.4956645899261002E-2</v>
      </c>
      <c r="AQ208">
        <f>(Table2[[#This Row],[Sharpe Ratio]]-AVERAGE(Table2[Sharpe Ratio]))/_xlfn.STDEV.P(Table2[Sharpe Ratio])</f>
        <v>-0.14824442606576999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6.2186463328326962</v>
      </c>
      <c r="AS208">
        <f>_xlfn.RANK.AVG(Table2[[#This Row],[1Y Return vs Nifty Z-Score]],Table2[1Y Return vs Nifty Z-Score])</f>
        <v>255</v>
      </c>
      <c r="AT208">
        <f>_xlfn.RANK.AVG(Table2[[#This Row],[6M Return vs Nifty Z-Score]],Table2[6M Return vs Nifty Z-Score])</f>
        <v>102</v>
      </c>
      <c r="AU208">
        <f>_xlfn.RANK.AVG(Table2[[#This Row],[Sharpe Ratio Z-Score]],Table2[Sharpe Ratio Z-Score])</f>
        <v>380</v>
      </c>
      <c r="AV208">
        <f>(Table2[[#This Row],[Rank 1Y]]+Table2[[#This Row],[Rank 6M]]+Table2[[#This Row],[Rank Sharpe]])/3</f>
        <v>245.66666666666666</v>
      </c>
    </row>
    <row r="209" spans="1:48" x14ac:dyDescent="0.3">
      <c r="A209" t="s">
        <v>1892</v>
      </c>
      <c r="B209" t="s">
        <v>1893</v>
      </c>
      <c r="C209" t="s">
        <v>10399</v>
      </c>
      <c r="D209" t="s">
        <v>263</v>
      </c>
      <c r="E209">
        <v>3942.8075199999998</v>
      </c>
      <c r="F209">
        <v>2320</v>
      </c>
      <c r="G209">
        <v>58.032816148124702</v>
      </c>
      <c r="H209">
        <f>(Table2[[#This Row],[1Y Return vs Nifty]]-AVERAGE(Table2[1Y Return vs Nifty]))/_xlfn.STDEV.P(Table2[1Y Return vs Nifty])</f>
        <v>0.60175136821933517</v>
      </c>
      <c r="I209">
        <v>-18.0651095831278</v>
      </c>
      <c r="J209">
        <f>(Table2[[#This Row],[1M Return vs Nifty]]-AVERAGE(Table2[1M Return vs Nifty]))/_xlfn.STDEV.P(Table2[1M Return vs Nifty])</f>
        <v>-1.4211505306234542</v>
      </c>
      <c r="K209">
        <v>45.412266013607997</v>
      </c>
      <c r="L209">
        <f>(Table2[[#This Row],[6M Return vs Nifty]]-AVERAGE(Table2[6M Return vs Nifty]))/_xlfn.STDEV.P(Table2[6M Return vs Nifty])</f>
        <v>1.0294358839874367</v>
      </c>
      <c r="M209">
        <v>-2.4582923925803901</v>
      </c>
      <c r="N209">
        <f>(Table2[[#This Row],[1W Return vs Nifty]]-AVERAGE(Table2[1W Return vs Nifty]))/_xlfn.STDEV.P(Table2[1W Return vs Nifty])</f>
        <v>0.11735344538899586</v>
      </c>
      <c r="O209">
        <v>2398.11</v>
      </c>
      <c r="P209">
        <v>2389.33726679553</v>
      </c>
      <c r="Q209">
        <v>1968.50258510715</v>
      </c>
      <c r="R209">
        <v>39.514314800677802</v>
      </c>
      <c r="S209" s="2">
        <f>(Table2[[#This Row],[Close Price]]-Table2[[#This Row],[20D EMA]])/Table2[[#This Row],[20D EMA]]</f>
        <v>-3.257148337649237E-2</v>
      </c>
      <c r="T209" s="2">
        <f>(Table2[[#This Row],[Close Price]]-Table2[[#This Row],[50D EMA]])/Table2[[#This Row],[50D EMA]]</f>
        <v>-2.9019455628598631E-2</v>
      </c>
      <c r="U209" s="2">
        <f>(Table2[[#This Row],[Close Price]]-Table2[[#This Row],[200D EMA]])/Table2[[#This Row],[200D EMA]]</f>
        <v>0.17856080939498342</v>
      </c>
      <c r="V209">
        <v>0.382385197613823</v>
      </c>
      <c r="W209">
        <v>2300</v>
      </c>
      <c r="X209">
        <v>2356.35</v>
      </c>
      <c r="Y209">
        <v>2300</v>
      </c>
      <c r="Z209">
        <v>2429</v>
      </c>
      <c r="AA209">
        <v>2228.15</v>
      </c>
      <c r="AB209">
        <v>2637.2</v>
      </c>
      <c r="AC209" s="2">
        <f>(Table2[[#This Row],[Close Price]]/Table2[[#This Row],[Day Low]])-1</f>
        <v>8.6956521739129933E-3</v>
      </c>
      <c r="AD209" s="2">
        <f>(Table2[[#This Row],[Day High]]/Table2[[#This Row],[Close Price]])-1</f>
        <v>1.5668103448275739E-2</v>
      </c>
      <c r="AE209" s="2">
        <f>(Table2[[#This Row],[Close Price]]/Table2[[#This Row],[Current Week Low]])-1</f>
        <v>8.6956521739129933E-3</v>
      </c>
      <c r="AF209" s="2">
        <f>(Table2[[#This Row],[Current Week High]]/Table2[[#This Row],[Close Price]])-1</f>
        <v>4.698275862068968E-2</v>
      </c>
      <c r="AG209" s="2">
        <f>(Table2[[#This Row],[Close Price]]/Table2[[#This Row],[Current Month Low]])-1</f>
        <v>4.1222538877544013E-2</v>
      </c>
      <c r="AH209" s="2">
        <f>(Table2[[#This Row],[Current Month High]]/Table2[[#This Row],[Close Price]])-1</f>
        <v>0.13672413793103444</v>
      </c>
      <c r="AI209">
        <v>20.689655172413701</v>
      </c>
      <c r="AJ209">
        <v>109.339048048725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-7.0000000000000007E-2</v>
      </c>
      <c r="AM209" t="s">
        <v>10459</v>
      </c>
      <c r="AN209">
        <v>-6.06</v>
      </c>
      <c r="AO209" t="s">
        <v>10459</v>
      </c>
      <c r="AP209">
        <v>8.1938635963589995E-3</v>
      </c>
      <c r="AQ209">
        <f>(Table2[[#This Row],[Sharpe Ratio]]-AVERAGE(Table2[Sharpe Ratio]))/_xlfn.STDEV.P(Table2[Sharpe Ratio])</f>
        <v>-0.5746275813765831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-0.24723741440426958</v>
      </c>
      <c r="AS209">
        <f>_xlfn.RANK.AVG(Table2[[#This Row],[1Y Return vs Nifty Z-Score]],Table2[1Y Return vs Nifty Z-Score])</f>
        <v>156</v>
      </c>
      <c r="AT209">
        <f>_xlfn.RANK.AVG(Table2[[#This Row],[6M Return vs Nifty Z-Score]],Table2[6M Return vs Nifty Z-Score])</f>
        <v>99</v>
      </c>
      <c r="AU209">
        <f>_xlfn.RANK.AVG(Table2[[#This Row],[Sharpe Ratio Z-Score]],Table2[Sharpe Ratio Z-Score])</f>
        <v>482</v>
      </c>
      <c r="AV209">
        <f>(Table2[[#This Row],[Rank 1Y]]+Table2[[#This Row],[Rank 6M]]+Table2[[#This Row],[Rank Sharpe]])/3</f>
        <v>245.66666666666666</v>
      </c>
    </row>
    <row r="210" spans="1:48" x14ac:dyDescent="0.3">
      <c r="A210" t="s">
        <v>767</v>
      </c>
      <c r="B210" t="s">
        <v>768</v>
      </c>
      <c r="C210" t="s">
        <v>10412</v>
      </c>
      <c r="D210" t="s">
        <v>560</v>
      </c>
      <c r="E210">
        <v>22313.085738775</v>
      </c>
      <c r="F210">
        <v>1458.95</v>
      </c>
      <c r="G210">
        <v>-1.22981601174074</v>
      </c>
      <c r="H210">
        <f>(Table2[[#This Row],[1Y Return vs Nifty]]-AVERAGE(Table2[1Y Return vs Nifty]))/_xlfn.STDEV.P(Table2[1Y Return vs Nifty])</f>
        <v>-0.38181506556820205</v>
      </c>
      <c r="I210">
        <v>-6.7353364743586601</v>
      </c>
      <c r="J210">
        <f>(Table2[[#This Row],[1M Return vs Nifty]]-AVERAGE(Table2[1M Return vs Nifty]))/_xlfn.STDEV.P(Table2[1M Return vs Nifty])</f>
        <v>-0.34664556659910639</v>
      </c>
      <c r="K210">
        <v>31.6808371228982</v>
      </c>
      <c r="L210">
        <f>(Table2[[#This Row],[6M Return vs Nifty]]-AVERAGE(Table2[6M Return vs Nifty]))/_xlfn.STDEV.P(Table2[6M Return vs Nifty])</f>
        <v>0.61966460730171025</v>
      </c>
      <c r="M210">
        <v>0.66810763331622702</v>
      </c>
      <c r="N210">
        <f>(Table2[[#This Row],[1W Return vs Nifty]]-AVERAGE(Table2[1W Return vs Nifty]))/_xlfn.STDEV.P(Table2[1W Return vs Nifty])</f>
        <v>0.74215853704996904</v>
      </c>
      <c r="O210">
        <v>1441.47</v>
      </c>
      <c r="P210">
        <v>1451.08115266135</v>
      </c>
      <c r="Q210">
        <v>1277.55592132374</v>
      </c>
      <c r="R210">
        <v>55.0741384173444</v>
      </c>
      <c r="S210" s="2">
        <f>(Table2[[#This Row],[Close Price]]-Table2[[#This Row],[20D EMA]])/Table2[[#This Row],[20D EMA]]</f>
        <v>1.2126509743525719E-2</v>
      </c>
      <c r="T210" s="2">
        <f>(Table2[[#This Row],[Close Price]]-Table2[[#This Row],[50D EMA]])/Table2[[#This Row],[50D EMA]]</f>
        <v>5.4227479450189636E-3</v>
      </c>
      <c r="U210" s="2">
        <f>(Table2[[#This Row],[Close Price]]-Table2[[#This Row],[200D EMA]])/Table2[[#This Row],[200D EMA]]</f>
        <v>0.14198523575258334</v>
      </c>
      <c r="V210">
        <v>2.1505661381430499</v>
      </c>
      <c r="W210">
        <v>1422.3</v>
      </c>
      <c r="X210">
        <v>1465.55</v>
      </c>
      <c r="Y210">
        <v>1392</v>
      </c>
      <c r="Z210">
        <v>1559</v>
      </c>
      <c r="AA210">
        <v>1369.15</v>
      </c>
      <c r="AB210">
        <v>1559</v>
      </c>
      <c r="AC210" s="2">
        <f>(Table2[[#This Row],[Close Price]]/Table2[[#This Row],[Day Low]])-1</f>
        <v>2.5768122055825238E-2</v>
      </c>
      <c r="AD210" s="2">
        <f>(Table2[[#This Row],[Day High]]/Table2[[#This Row],[Close Price]])-1</f>
        <v>4.5238013639945507E-3</v>
      </c>
      <c r="AE210" s="2">
        <f>(Table2[[#This Row],[Close Price]]/Table2[[#This Row],[Current Week Low]])-1</f>
        <v>4.8096264367816222E-2</v>
      </c>
      <c r="AF210" s="2">
        <f>(Table2[[#This Row],[Current Week High]]/Table2[[#This Row],[Close Price]])-1</f>
        <v>6.8576716131464321E-2</v>
      </c>
      <c r="AG210" s="2">
        <f>(Table2[[#This Row],[Close Price]]/Table2[[#This Row],[Current Month Low]])-1</f>
        <v>6.5588138626154979E-2</v>
      </c>
      <c r="AH210" s="2">
        <f>(Table2[[#This Row],[Current Month High]]/Table2[[#This Row],[Close Price]])-1</f>
        <v>6.8576716131464321E-2</v>
      </c>
      <c r="AI210">
        <v>16.522156345316802</v>
      </c>
      <c r="AJ210">
        <v>75.512781954887203</v>
      </c>
      <c r="AK210" t="str">
        <f>IF(AND(Table2[[#This Row],[20D EMA]]&gt;Table2[[#This Row],[50D EMA]],Table2[[#This Row],[50D EMA]]&gt;Table2[[#This Row],[200D EMA]]),"Uptrend","Downtrend/NoTrend")</f>
        <v>Downtrend/NoTrend</v>
      </c>
      <c r="AL210">
        <v>-0.21</v>
      </c>
      <c r="AM210" t="s">
        <v>10459</v>
      </c>
      <c r="AN210">
        <v>5.27</v>
      </c>
      <c r="AO210" t="s">
        <v>10458</v>
      </c>
      <c r="AP210">
        <v>0.122948303880131</v>
      </c>
      <c r="AQ210">
        <f>(Table2[[#This Row],[Sharpe Ratio]]-AVERAGE(Table2[Sharpe Ratio]))/_xlfn.STDEV.P(Table2[Sharpe Ratio])</f>
        <v>0.75632065673483351</v>
      </c>
      <c r="AR2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0">
        <f>_xlfn.RANK.AVG(Table2[[#This Row],[1Y Return vs Nifty Z-Score]],Table2[1Y Return vs Nifty Z-Score])</f>
        <v>426</v>
      </c>
      <c r="AT210">
        <f>_xlfn.RANK.AVG(Table2[[#This Row],[6M Return vs Nifty Z-Score]],Table2[6M Return vs Nifty Z-Score])</f>
        <v>148</v>
      </c>
      <c r="AU210">
        <f>_xlfn.RANK.AVG(Table2[[#This Row],[Sharpe Ratio Z-Score]],Table2[Sharpe Ratio Z-Score])</f>
        <v>164</v>
      </c>
      <c r="AV210">
        <f>(Table2[[#This Row],[Rank 1Y]]+Table2[[#This Row],[Rank 6M]]+Table2[[#This Row],[Rank Sharpe]])/3</f>
        <v>246</v>
      </c>
    </row>
    <row r="211" spans="1:48" x14ac:dyDescent="0.3">
      <c r="A211" t="s">
        <v>295</v>
      </c>
      <c r="B211" t="s">
        <v>296</v>
      </c>
      <c r="C211" t="s">
        <v>10405</v>
      </c>
      <c r="D211" t="s">
        <v>274</v>
      </c>
      <c r="E211">
        <v>96955.590305955004</v>
      </c>
      <c r="F211">
        <v>997.35</v>
      </c>
      <c r="G211">
        <v>42.8794017679365</v>
      </c>
      <c r="H211">
        <f>(Table2[[#This Row],[1Y Return vs Nifty]]-AVERAGE(Table2[1Y Return vs Nifty]))/_xlfn.STDEV.P(Table2[1Y Return vs Nifty])</f>
        <v>0.35025410597454026</v>
      </c>
      <c r="I211">
        <v>10.5675490497082</v>
      </c>
      <c r="J211">
        <f>(Table2[[#This Row],[1M Return vs Nifty]]-AVERAGE(Table2[1M Return vs Nifty]))/_xlfn.STDEV.P(Table2[1M Return vs Nifty])</f>
        <v>1.2943437285143857</v>
      </c>
      <c r="K211">
        <v>9.4938192661373098</v>
      </c>
      <c r="L211">
        <f>(Table2[[#This Row],[6M Return vs Nifty]]-AVERAGE(Table2[6M Return vs Nifty]))/_xlfn.STDEV.P(Table2[6M Return vs Nifty])</f>
        <v>-4.2437108796093914E-2</v>
      </c>
      <c r="M211">
        <v>1.7361362585686799</v>
      </c>
      <c r="N211">
        <f>(Table2[[#This Row],[1W Return vs Nifty]]-AVERAGE(Table2[1W Return vs Nifty]))/_xlfn.STDEV.P(Table2[1W Return vs Nifty])</f>
        <v>0.95560202399019989</v>
      </c>
      <c r="O211">
        <v>955.04</v>
      </c>
      <c r="P211">
        <v>918.17225824946195</v>
      </c>
      <c r="Q211">
        <v>821.64657378709398</v>
      </c>
      <c r="R211">
        <v>58.496013962248803</v>
      </c>
      <c r="S211" s="2">
        <f>(Table2[[#This Row],[Close Price]]-Table2[[#This Row],[20D EMA]])/Table2[[#This Row],[20D EMA]]</f>
        <v>4.4301809348299609E-2</v>
      </c>
      <c r="T211" s="2">
        <f>(Table2[[#This Row],[Close Price]]-Table2[[#This Row],[50D EMA]])/Table2[[#This Row],[50D EMA]]</f>
        <v>8.6234081937406948E-2</v>
      </c>
      <c r="U211" s="2">
        <f>(Table2[[#This Row],[Close Price]]-Table2[[#This Row],[200D EMA]])/Table2[[#This Row],[200D EMA]]</f>
        <v>0.2138430705103074</v>
      </c>
      <c r="V211">
        <v>2.01368392984216</v>
      </c>
      <c r="W211">
        <v>975.1</v>
      </c>
      <c r="X211">
        <v>999</v>
      </c>
      <c r="Y211">
        <v>972.5</v>
      </c>
      <c r="Z211">
        <v>1118</v>
      </c>
      <c r="AA211">
        <v>860.25</v>
      </c>
      <c r="AB211">
        <v>1118</v>
      </c>
      <c r="AC211" s="2">
        <f>(Table2[[#This Row],[Close Price]]/Table2[[#This Row],[Day Low]])-1</f>
        <v>2.281817249512863E-2</v>
      </c>
      <c r="AD211" s="2">
        <f>(Table2[[#This Row],[Day High]]/Table2[[#This Row],[Close Price]])-1</f>
        <v>1.6543841179124108E-3</v>
      </c>
      <c r="AE211" s="2">
        <f>(Table2[[#This Row],[Close Price]]/Table2[[#This Row],[Current Week Low]])-1</f>
        <v>2.5552699228791775E-2</v>
      </c>
      <c r="AF211" s="2">
        <f>(Table2[[#This Row],[Current Week High]]/Table2[[#This Row],[Close Price]])-1</f>
        <v>0.12097057201584205</v>
      </c>
      <c r="AG211" s="2">
        <f>(Table2[[#This Row],[Close Price]]/Table2[[#This Row],[Current Month Low]])-1</f>
        <v>0.15937227550130784</v>
      </c>
      <c r="AH211" s="2">
        <f>(Table2[[#This Row],[Current Month High]]/Table2[[#This Row],[Close Price]])-1</f>
        <v>0.12097057201584205</v>
      </c>
      <c r="AI211">
        <v>12.0970572015842</v>
      </c>
      <c r="AJ211">
        <v>85.157337788916706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-0.03</v>
      </c>
      <c r="AM211" t="s">
        <v>10459</v>
      </c>
      <c r="AN211">
        <v>13.5</v>
      </c>
      <c r="AO211" t="s">
        <v>10458</v>
      </c>
      <c r="AP211">
        <v>0.10822325879879501</v>
      </c>
      <c r="AQ211">
        <f>(Table2[[#This Row],[Sharpe Ratio]]-AVERAGE(Table2[Sharpe Ratio]))/_xlfn.STDEV.P(Table2[Sharpe Ratio])</f>
        <v>0.58553621685911728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3.1432989665421491</v>
      </c>
      <c r="AS211">
        <f>_xlfn.RANK.AVG(Table2[[#This Row],[1Y Return vs Nifty Z-Score]],Table2[1Y Return vs Nifty Z-Score])</f>
        <v>213</v>
      </c>
      <c r="AT211">
        <f>_xlfn.RANK.AVG(Table2[[#This Row],[6M Return vs Nifty Z-Score]],Table2[6M Return vs Nifty Z-Score])</f>
        <v>328</v>
      </c>
      <c r="AU211">
        <f>_xlfn.RANK.AVG(Table2[[#This Row],[Sharpe Ratio Z-Score]],Table2[Sharpe Ratio Z-Score])</f>
        <v>199</v>
      </c>
      <c r="AV211">
        <f>(Table2[[#This Row],[Rank 1Y]]+Table2[[#This Row],[Rank 6M]]+Table2[[#This Row],[Rank Sharpe]])/3</f>
        <v>246.66666666666666</v>
      </c>
    </row>
    <row r="212" spans="1:48" x14ac:dyDescent="0.3">
      <c r="A212" t="s">
        <v>663</v>
      </c>
      <c r="B212" t="s">
        <v>664</v>
      </c>
      <c r="C212" t="s">
        <v>10403</v>
      </c>
      <c r="D212" t="s">
        <v>231</v>
      </c>
      <c r="E212">
        <v>28544.335325870001</v>
      </c>
      <c r="F212">
        <v>2133.9499999999998</v>
      </c>
      <c r="G212">
        <v>49.096994397391001</v>
      </c>
      <c r="H212">
        <f>(Table2[[#This Row],[1Y Return vs Nifty]]-AVERAGE(Table2[1Y Return vs Nifty]))/_xlfn.STDEV.P(Table2[1Y Return vs Nifty])</f>
        <v>0.45344586756891975</v>
      </c>
      <c r="I212">
        <v>7.7055769100567897</v>
      </c>
      <c r="J212">
        <f>(Table2[[#This Row],[1M Return vs Nifty]]-AVERAGE(Table2[1M Return vs Nifty]))/_xlfn.STDEV.P(Table2[1M Return vs Nifty])</f>
        <v>1.0229169981260564</v>
      </c>
      <c r="K212">
        <v>8.3376937979997798</v>
      </c>
      <c r="L212">
        <f>(Table2[[#This Row],[6M Return vs Nifty]]-AVERAGE(Table2[6M Return vs Nifty]))/_xlfn.STDEV.P(Table2[6M Return vs Nifty])</f>
        <v>-7.693803458161938E-2</v>
      </c>
      <c r="M212">
        <v>-11.406051238056699</v>
      </c>
      <c r="N212">
        <f>(Table2[[#This Row],[1W Return vs Nifty]]-AVERAGE(Table2[1W Return vs Nifty]))/_xlfn.STDEV.P(Table2[1W Return vs Nifty])</f>
        <v>-1.6708391209172895</v>
      </c>
      <c r="O212">
        <v>2054.46</v>
      </c>
      <c r="P212">
        <v>1922.0141481357</v>
      </c>
      <c r="Q212">
        <v>1705.6420953270799</v>
      </c>
      <c r="R212">
        <v>58.846780455065399</v>
      </c>
      <c r="S212" s="2">
        <f>(Table2[[#This Row],[Close Price]]-Table2[[#This Row],[20D EMA]])/Table2[[#This Row],[20D EMA]]</f>
        <v>3.8691432298511422E-2</v>
      </c>
      <c r="T212" s="2">
        <f>(Table2[[#This Row],[Close Price]]-Table2[[#This Row],[50D EMA]])/Table2[[#This Row],[50D EMA]]</f>
        <v>0.11026758157314902</v>
      </c>
      <c r="U212" s="2">
        <f>(Table2[[#This Row],[Close Price]]-Table2[[#This Row],[200D EMA]])/Table2[[#This Row],[200D EMA]]</f>
        <v>0.25111241440765808</v>
      </c>
      <c r="V212">
        <v>1.3947458139346001</v>
      </c>
      <c r="W212">
        <v>2115.5</v>
      </c>
      <c r="X212">
        <v>2157.9499999999998</v>
      </c>
      <c r="Y212">
        <v>2074</v>
      </c>
      <c r="Z212">
        <v>2174</v>
      </c>
      <c r="AA212">
        <v>1940.2</v>
      </c>
      <c r="AB212">
        <v>2332.6999999999998</v>
      </c>
      <c r="AC212" s="2">
        <f>(Table2[[#This Row],[Close Price]]/Table2[[#This Row],[Day Low]])-1</f>
        <v>8.7213424722287769E-3</v>
      </c>
      <c r="AD212" s="2">
        <f>(Table2[[#This Row],[Day High]]/Table2[[#This Row],[Close Price]])-1</f>
        <v>1.1246748986621036E-2</v>
      </c>
      <c r="AE212" s="2">
        <f>(Table2[[#This Row],[Close Price]]/Table2[[#This Row],[Current Week Low]])-1</f>
        <v>2.8905496624879401E-2</v>
      </c>
      <c r="AF212" s="2">
        <f>(Table2[[#This Row],[Current Week High]]/Table2[[#This Row],[Close Price]])-1</f>
        <v>1.8768012371424003E-2</v>
      </c>
      <c r="AG212" s="2">
        <f>(Table2[[#This Row],[Close Price]]/Table2[[#This Row],[Current Month Low]])-1</f>
        <v>9.986083908875365E-2</v>
      </c>
      <c r="AH212" s="2">
        <f>(Table2[[#This Row],[Current Month High]]/Table2[[#This Row],[Close Price]])-1</f>
        <v>9.3137140045455702E-2</v>
      </c>
      <c r="AI212">
        <v>9.3137140045455702</v>
      </c>
      <c r="AJ212">
        <v>86.983570646221196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0.11</v>
      </c>
      <c r="AM212" t="s">
        <v>10458</v>
      </c>
      <c r="AN212">
        <v>5.69</v>
      </c>
      <c r="AO212" t="s">
        <v>10458</v>
      </c>
      <c r="AP212">
        <v>0.100127222529394</v>
      </c>
      <c r="AQ212">
        <f>(Table2[[#This Row],[Sharpe Ratio]]-AVERAGE(Table2[Sharpe Ratio]))/_xlfn.STDEV.P(Table2[Sharpe Ratio])</f>
        <v>0.49163653697048476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0.22022224716655203</v>
      </c>
      <c r="AS212">
        <f>_xlfn.RANK.AVG(Table2[[#This Row],[1Y Return vs Nifty Z-Score]],Table2[1Y Return vs Nifty Z-Score])</f>
        <v>182</v>
      </c>
      <c r="AT212">
        <f>_xlfn.RANK.AVG(Table2[[#This Row],[6M Return vs Nifty Z-Score]],Table2[6M Return vs Nifty Z-Score])</f>
        <v>342</v>
      </c>
      <c r="AU212">
        <f>_xlfn.RANK.AVG(Table2[[#This Row],[Sharpe Ratio Z-Score]],Table2[Sharpe Ratio Z-Score])</f>
        <v>222</v>
      </c>
      <c r="AV212">
        <f>(Table2[[#This Row],[Rank 1Y]]+Table2[[#This Row],[Rank 6M]]+Table2[[#This Row],[Rank Sharpe]])/3</f>
        <v>248.66666666666666</v>
      </c>
    </row>
    <row r="213" spans="1:48" x14ac:dyDescent="0.3">
      <c r="A213" t="s">
        <v>480</v>
      </c>
      <c r="B213" t="s">
        <v>481</v>
      </c>
      <c r="C213" t="s">
        <v>10405</v>
      </c>
      <c r="D213" t="s">
        <v>54</v>
      </c>
      <c r="E213">
        <v>46201.260622649999</v>
      </c>
      <c r="F213">
        <v>2727.25</v>
      </c>
      <c r="G213">
        <v>45.544241879725298</v>
      </c>
      <c r="H213">
        <f>(Table2[[#This Row],[1Y Return vs Nifty]]-AVERAGE(Table2[1Y Return vs Nifty]))/_xlfn.STDEV.P(Table2[1Y Return vs Nifty])</f>
        <v>0.39448176157876008</v>
      </c>
      <c r="I213">
        <v>-12.669389633783201</v>
      </c>
      <c r="J213">
        <f>(Table2[[#This Row],[1M Return vs Nifty]]-AVERAGE(Table2[1M Return vs Nifty]))/_xlfn.STDEV.P(Table2[1M Return vs Nifty])</f>
        <v>-0.90942555481007381</v>
      </c>
      <c r="K213">
        <v>22.794974036612601</v>
      </c>
      <c r="L213">
        <f>(Table2[[#This Row],[6M Return vs Nifty]]-AVERAGE(Table2[6M Return vs Nifty]))/_xlfn.STDEV.P(Table2[6M Return vs Nifty])</f>
        <v>0.35449399102409107</v>
      </c>
      <c r="M213">
        <v>-5.79332203710333</v>
      </c>
      <c r="N213">
        <f>(Table2[[#This Row],[1W Return vs Nifty]]-AVERAGE(Table2[1W Return vs Nifty]))/_xlfn.STDEV.P(Table2[1W Return vs Nifty])</f>
        <v>-0.54914587826701122</v>
      </c>
      <c r="O213">
        <v>2781.38</v>
      </c>
      <c r="P213">
        <v>2754.8376781638799</v>
      </c>
      <c r="Q213">
        <v>2368.02976388552</v>
      </c>
      <c r="R213">
        <v>37.374848719063799</v>
      </c>
      <c r="S213" s="2">
        <f>(Table2[[#This Row],[Close Price]]-Table2[[#This Row],[20D EMA]])/Table2[[#This Row],[20D EMA]]</f>
        <v>-1.9461562246079322E-2</v>
      </c>
      <c r="T213" s="2">
        <f>(Table2[[#This Row],[Close Price]]-Table2[[#This Row],[50D EMA]])/Table2[[#This Row],[50D EMA]]</f>
        <v>-1.0014266315054648E-2</v>
      </c>
      <c r="U213" s="2">
        <f>(Table2[[#This Row],[Close Price]]-Table2[[#This Row],[200D EMA]])/Table2[[#This Row],[200D EMA]]</f>
        <v>0.15169582814916263</v>
      </c>
      <c r="V213">
        <v>0.47387595435299901</v>
      </c>
      <c r="W213">
        <v>2711.25</v>
      </c>
      <c r="X213">
        <v>2765.65</v>
      </c>
      <c r="Y213">
        <v>2682.15</v>
      </c>
      <c r="Z213">
        <v>2765.65</v>
      </c>
      <c r="AA213">
        <v>2676.25</v>
      </c>
      <c r="AB213">
        <v>2922.8</v>
      </c>
      <c r="AC213" s="2">
        <f>(Table2[[#This Row],[Close Price]]/Table2[[#This Row],[Day Low]])-1</f>
        <v>5.9013370216689509E-3</v>
      </c>
      <c r="AD213" s="2">
        <f>(Table2[[#This Row],[Day High]]/Table2[[#This Row],[Close Price]])-1</f>
        <v>1.4080117334311248E-2</v>
      </c>
      <c r="AE213" s="2">
        <f>(Table2[[#This Row],[Close Price]]/Table2[[#This Row],[Current Week Low]])-1</f>
        <v>1.6814868668791894E-2</v>
      </c>
      <c r="AF213" s="2">
        <f>(Table2[[#This Row],[Current Week High]]/Table2[[#This Row],[Close Price]])-1</f>
        <v>1.4080117334311248E-2</v>
      </c>
      <c r="AG213" s="2">
        <f>(Table2[[#This Row],[Close Price]]/Table2[[#This Row],[Current Month Low]])-1</f>
        <v>1.9056515646894034E-2</v>
      </c>
      <c r="AH213" s="2">
        <f>(Table2[[#This Row],[Current Month High]]/Table2[[#This Row],[Close Price]])-1</f>
        <v>7.1702264185534936E-2</v>
      </c>
      <c r="AI213">
        <v>13.227610230085199</v>
      </c>
      <c r="AJ213">
        <v>96.9062488718818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-0.05</v>
      </c>
      <c r="AM213" t="s">
        <v>10459</v>
      </c>
      <c r="AN213">
        <v>-3.25</v>
      </c>
      <c r="AO213" t="s">
        <v>10459</v>
      </c>
      <c r="AP213">
        <v>6.1419888842983002E-2</v>
      </c>
      <c r="AQ213">
        <f>(Table2[[#This Row],[Sharpe Ratio]]-AVERAGE(Table2[Sharpe Ratio]))/_xlfn.STDEV.P(Table2[Sharpe Ratio])</f>
        <v>4.2700030073463631E-2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-0.66689565040077026</v>
      </c>
      <c r="AS213">
        <f>_xlfn.RANK.AVG(Table2[[#This Row],[1Y Return vs Nifty Z-Score]],Table2[1Y Return vs Nifty Z-Score])</f>
        <v>198</v>
      </c>
      <c r="AT213">
        <f>_xlfn.RANK.AVG(Table2[[#This Row],[6M Return vs Nifty Z-Score]],Table2[6M Return vs Nifty Z-Score])</f>
        <v>211</v>
      </c>
      <c r="AU213">
        <f>_xlfn.RANK.AVG(Table2[[#This Row],[Sharpe Ratio Z-Score]],Table2[Sharpe Ratio Z-Score])</f>
        <v>339</v>
      </c>
      <c r="AV213">
        <f>(Table2[[#This Row],[Rank 1Y]]+Table2[[#This Row],[Rank 6M]]+Table2[[#This Row],[Rank Sharpe]])/3</f>
        <v>249.33333333333334</v>
      </c>
    </row>
    <row r="214" spans="1:48" x14ac:dyDescent="0.3">
      <c r="A214" t="s">
        <v>900</v>
      </c>
      <c r="B214" t="s">
        <v>901</v>
      </c>
      <c r="C214" t="s">
        <v>10401</v>
      </c>
      <c r="D214" t="s">
        <v>24</v>
      </c>
      <c r="E214">
        <v>17484.6529208869</v>
      </c>
      <c r="F214">
        <v>217.27</v>
      </c>
      <c r="G214">
        <v>26.383359525196202</v>
      </c>
      <c r="H214">
        <f>(Table2[[#This Row],[1Y Return vs Nifty]]-AVERAGE(Table2[1Y Return vs Nifty]))/_xlfn.STDEV.P(Table2[1Y Return vs Nifty])</f>
        <v>7.6473599625571514E-2</v>
      </c>
      <c r="I214">
        <v>-7.6944816980018</v>
      </c>
      <c r="J214">
        <f>(Table2[[#This Row],[1M Return vs Nifty]]-AVERAGE(Table2[1M Return vs Nifty]))/_xlfn.STDEV.P(Table2[1M Return vs Nifty])</f>
        <v>-0.43760999228801251</v>
      </c>
      <c r="K214">
        <v>0.27351501399813199</v>
      </c>
      <c r="L214">
        <f>(Table2[[#This Row],[6M Return vs Nifty]]-AVERAGE(Table2[6M Return vs Nifty]))/_xlfn.STDEV.P(Table2[6M Return vs Nifty])</f>
        <v>-0.31758806904219855</v>
      </c>
      <c r="M214">
        <v>0.44741099287160702</v>
      </c>
      <c r="N214">
        <f>(Table2[[#This Row],[1W Return vs Nifty]]-AVERAGE(Table2[1W Return vs Nifty]))/_xlfn.STDEV.P(Table2[1W Return vs Nifty])</f>
        <v>0.69805273372343424</v>
      </c>
      <c r="O214">
        <v>217.92</v>
      </c>
      <c r="P214">
        <v>216.015777163786</v>
      </c>
      <c r="Q214">
        <v>193.22737984098001</v>
      </c>
      <c r="R214">
        <v>48.738036091145702</v>
      </c>
      <c r="S214" s="2">
        <f>(Table2[[#This Row],[Close Price]]-Table2[[#This Row],[20D EMA]])/Table2[[#This Row],[20D EMA]]</f>
        <v>-2.9827459618207474E-3</v>
      </c>
      <c r="T214" s="2">
        <f>(Table2[[#This Row],[Close Price]]-Table2[[#This Row],[50D EMA]])/Table2[[#This Row],[50D EMA]]</f>
        <v>5.8061631084614894E-3</v>
      </c>
      <c r="U214" s="2">
        <f>(Table2[[#This Row],[Close Price]]-Table2[[#This Row],[200D EMA]])/Table2[[#This Row],[200D EMA]]</f>
        <v>0.12442657028629336</v>
      </c>
      <c r="V214">
        <v>0.83678868249828597</v>
      </c>
      <c r="W214">
        <v>216.5</v>
      </c>
      <c r="X214">
        <v>222</v>
      </c>
      <c r="Y214">
        <v>211.1</v>
      </c>
      <c r="Z214">
        <v>222.5</v>
      </c>
      <c r="AA214">
        <v>206.1</v>
      </c>
      <c r="AB214">
        <v>226</v>
      </c>
      <c r="AC214" s="2">
        <f>(Table2[[#This Row],[Close Price]]/Table2[[#This Row],[Day Low]])-1</f>
        <v>3.5565819861431702E-3</v>
      </c>
      <c r="AD214" s="2">
        <f>(Table2[[#This Row],[Day High]]/Table2[[#This Row],[Close Price]])-1</f>
        <v>2.1770147742440127E-2</v>
      </c>
      <c r="AE214" s="2">
        <f>(Table2[[#This Row],[Close Price]]/Table2[[#This Row],[Current Week Low]])-1</f>
        <v>2.9227854097584105E-2</v>
      </c>
      <c r="AF214" s="2">
        <f>(Table2[[#This Row],[Current Week High]]/Table2[[#This Row],[Close Price]])-1</f>
        <v>2.4071431858977199E-2</v>
      </c>
      <c r="AG214" s="2">
        <f>(Table2[[#This Row],[Close Price]]/Table2[[#This Row],[Current Month Low]])-1</f>
        <v>5.4196991751576995E-2</v>
      </c>
      <c r="AH214" s="2">
        <f>(Table2[[#This Row],[Current Month High]]/Table2[[#This Row],[Close Price]])-1</f>
        <v>4.0180420674736483E-2</v>
      </c>
      <c r="AI214">
        <v>7.1247756247986196</v>
      </c>
      <c r="AJ214">
        <v>70.407843137254901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7.0000000000000007E-2</v>
      </c>
      <c r="AM214" t="s">
        <v>10458</v>
      </c>
      <c r="AN214">
        <v>-2.98</v>
      </c>
      <c r="AO214" t="s">
        <v>10459</v>
      </c>
      <c r="AP214">
        <v>0.184934794847574</v>
      </c>
      <c r="AQ214">
        <f>(Table2[[#This Row],[Sharpe Ratio]]-AVERAGE(Table2[Sharpe Ratio]))/_xlfn.STDEV.P(Table2[Sharpe Ratio])</f>
        <v>1.4752541527792069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1.4945824247980015</v>
      </c>
      <c r="AS214">
        <f>_xlfn.RANK.AVG(Table2[[#This Row],[1Y Return vs Nifty Z-Score]],Table2[1Y Return vs Nifty Z-Score])</f>
        <v>277</v>
      </c>
      <c r="AT214">
        <f>_xlfn.RANK.AVG(Table2[[#This Row],[6M Return vs Nifty Z-Score]],Table2[6M Return vs Nifty Z-Score])</f>
        <v>429</v>
      </c>
      <c r="AU214">
        <f>_xlfn.RANK.AVG(Table2[[#This Row],[Sharpe Ratio Z-Score]],Table2[Sharpe Ratio Z-Score])</f>
        <v>50</v>
      </c>
      <c r="AV214">
        <f>(Table2[[#This Row],[Rank 1Y]]+Table2[[#This Row],[Rank 6M]]+Table2[[#This Row],[Rank Sharpe]])/3</f>
        <v>252</v>
      </c>
    </row>
    <row r="215" spans="1:48" x14ac:dyDescent="0.3">
      <c r="A215" t="s">
        <v>1927</v>
      </c>
      <c r="B215" t="s">
        <v>1928</v>
      </c>
      <c r="C215" t="s">
        <v>10414</v>
      </c>
      <c r="D215" t="s">
        <v>263</v>
      </c>
      <c r="E215">
        <v>3791.0808674999998</v>
      </c>
      <c r="F215">
        <v>1224.45</v>
      </c>
      <c r="G215">
        <v>41.3317026313279</v>
      </c>
      <c r="H215">
        <f>(Table2[[#This Row],[1Y Return vs Nifty]]-AVERAGE(Table2[1Y Return vs Nifty]))/_xlfn.STDEV.P(Table2[1Y Return vs Nifty])</f>
        <v>0.3245673474744496</v>
      </c>
      <c r="I215">
        <v>-7.2020213468865499</v>
      </c>
      <c r="J215">
        <f>(Table2[[#This Row],[1M Return vs Nifty]]-AVERAGE(Table2[1M Return vs Nifty]))/_xlfn.STDEV.P(Table2[1M Return vs Nifty])</f>
        <v>-0.39090551844034543</v>
      </c>
      <c r="K215">
        <v>41.3084208692133</v>
      </c>
      <c r="L215">
        <f>(Table2[[#This Row],[6M Return vs Nifty]]-AVERAGE(Table2[6M Return vs Nifty]))/_xlfn.STDEV.P(Table2[6M Return vs Nifty])</f>
        <v>0.90696954217235637</v>
      </c>
      <c r="M215">
        <v>-2.6540841403071398</v>
      </c>
      <c r="N215">
        <f>(Table2[[#This Row],[1W Return vs Nifty]]-AVERAGE(Table2[1W Return vs Nifty]))/_xlfn.STDEV.P(Table2[1W Return vs Nifty])</f>
        <v>7.8224837446449993E-2</v>
      </c>
      <c r="O215">
        <v>1254.29</v>
      </c>
      <c r="P215">
        <v>1202.1871221219101</v>
      </c>
      <c r="Q215">
        <v>980.91302716934399</v>
      </c>
      <c r="R215">
        <v>41.025737721796801</v>
      </c>
      <c r="S215" s="2">
        <f>(Table2[[#This Row],[Close Price]]-Table2[[#This Row],[20D EMA]])/Table2[[#This Row],[20D EMA]]</f>
        <v>-2.3790351513605243E-2</v>
      </c>
      <c r="T215" s="2">
        <f>(Table2[[#This Row],[Close Price]]-Table2[[#This Row],[50D EMA]])/Table2[[#This Row],[50D EMA]]</f>
        <v>1.851864611458744E-2</v>
      </c>
      <c r="U215" s="2">
        <f>(Table2[[#This Row],[Close Price]]-Table2[[#This Row],[200D EMA]])/Table2[[#This Row],[200D EMA]]</f>
        <v>0.24827580640195945</v>
      </c>
      <c r="V215">
        <v>0.29548644581670702</v>
      </c>
      <c r="W215">
        <v>1216.3499999999999</v>
      </c>
      <c r="X215">
        <v>1242.7</v>
      </c>
      <c r="Y215">
        <v>1216.3499999999999</v>
      </c>
      <c r="Z215">
        <v>1333</v>
      </c>
      <c r="AA215">
        <v>1191.05</v>
      </c>
      <c r="AB215">
        <v>1399.9</v>
      </c>
      <c r="AC215" s="2">
        <f>(Table2[[#This Row],[Close Price]]/Table2[[#This Row],[Day Low]])-1</f>
        <v>6.6592674805772134E-3</v>
      </c>
      <c r="AD215" s="2">
        <f>(Table2[[#This Row],[Day High]]/Table2[[#This Row],[Close Price]])-1</f>
        <v>1.4904651067826347E-2</v>
      </c>
      <c r="AE215" s="2">
        <f>(Table2[[#This Row],[Close Price]]/Table2[[#This Row],[Current Week Low]])-1</f>
        <v>6.6592674805772134E-3</v>
      </c>
      <c r="AF215" s="2">
        <f>(Table2[[#This Row],[Current Week High]]/Table2[[#This Row],[Close Price]])-1</f>
        <v>8.8652047858222005E-2</v>
      </c>
      <c r="AG215" s="2">
        <f>(Table2[[#This Row],[Close Price]]/Table2[[#This Row],[Current Month Low]])-1</f>
        <v>2.804248352294203E-2</v>
      </c>
      <c r="AH215" s="2">
        <f>(Table2[[#This Row],[Current Month High]]/Table2[[#This Row],[Close Price]])-1</f>
        <v>0.1432888235534322</v>
      </c>
      <c r="AI215">
        <v>14.3288823553432</v>
      </c>
      <c r="AJ215">
        <v>97.031136857349694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0.27</v>
      </c>
      <c r="AM215" t="s">
        <v>10458</v>
      </c>
      <c r="AN215">
        <v>-2.89</v>
      </c>
      <c r="AO215" t="s">
        <v>10459</v>
      </c>
      <c r="AP215">
        <v>2.8620471545636999E-2</v>
      </c>
      <c r="AQ215">
        <f>(Table2[[#This Row],[Sharpe Ratio]]-AVERAGE(Table2[Sharpe Ratio]))/_xlfn.STDEV.P(Table2[Sharpe Ratio])</f>
        <v>-0.33771511164159873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0.58114109701131178</v>
      </c>
      <c r="AS215">
        <f>_xlfn.RANK.AVG(Table2[[#This Row],[1Y Return vs Nifty Z-Score]],Table2[1Y Return vs Nifty Z-Score])</f>
        <v>219</v>
      </c>
      <c r="AT215">
        <f>_xlfn.RANK.AVG(Table2[[#This Row],[6M Return vs Nifty Z-Score]],Table2[6M Return vs Nifty Z-Score])</f>
        <v>108</v>
      </c>
      <c r="AU215">
        <f>_xlfn.RANK.AVG(Table2[[#This Row],[Sharpe Ratio Z-Score]],Table2[Sharpe Ratio Z-Score])</f>
        <v>431</v>
      </c>
      <c r="AV215">
        <f>(Table2[[#This Row],[Rank 1Y]]+Table2[[#This Row],[Rank 6M]]+Table2[[#This Row],[Rank Sharpe]])/3</f>
        <v>252.66666666666666</v>
      </c>
    </row>
    <row r="216" spans="1:48" x14ac:dyDescent="0.3">
      <c r="A216" t="s">
        <v>229</v>
      </c>
      <c r="B216" t="s">
        <v>230</v>
      </c>
      <c r="C216" t="s">
        <v>10403</v>
      </c>
      <c r="D216" t="s">
        <v>231</v>
      </c>
      <c r="E216">
        <v>119620.12128438</v>
      </c>
      <c r="F216">
        <v>1644.6</v>
      </c>
      <c r="G216">
        <v>28.890065014231201</v>
      </c>
      <c r="H216">
        <f>(Table2[[#This Row],[1Y Return vs Nifty]]-AVERAGE(Table2[1Y Return vs Nifty]))/_xlfn.STDEV.P(Table2[1Y Return vs Nifty])</f>
        <v>0.11807673618141828</v>
      </c>
      <c r="I216">
        <v>8.6507702596673006</v>
      </c>
      <c r="J216">
        <f>(Table2[[#This Row],[1M Return vs Nifty]]-AVERAGE(Table2[1M Return vs Nifty]))/_xlfn.STDEV.P(Table2[1M Return vs Nifty])</f>
        <v>1.112558241279745</v>
      </c>
      <c r="K216">
        <v>26.9119416644673</v>
      </c>
      <c r="L216">
        <f>(Table2[[#This Row],[6M Return vs Nifty]]-AVERAGE(Table2[6M Return vs Nifty]))/_xlfn.STDEV.P(Table2[6M Return vs Nifty])</f>
        <v>0.47735193205608389</v>
      </c>
      <c r="M216">
        <v>1.4558696543651799</v>
      </c>
      <c r="N216">
        <f>(Table2[[#This Row],[1W Return vs Nifty]]-AVERAGE(Table2[1W Return vs Nifty]))/_xlfn.STDEV.P(Table2[1W Return vs Nifty])</f>
        <v>0.89959127684383722</v>
      </c>
      <c r="O216">
        <v>1547.46</v>
      </c>
      <c r="P216">
        <v>1467.19153704979</v>
      </c>
      <c r="Q216">
        <v>1268.2278388684001</v>
      </c>
      <c r="R216">
        <v>79.804699306885297</v>
      </c>
      <c r="S216" s="2">
        <f>(Table2[[#This Row],[Close Price]]-Table2[[#This Row],[20D EMA]])/Table2[[#This Row],[20D EMA]]</f>
        <v>6.2773835834205649E-2</v>
      </c>
      <c r="T216" s="2">
        <f>(Table2[[#This Row],[Close Price]]-Table2[[#This Row],[50D EMA]])/Table2[[#This Row],[50D EMA]]</f>
        <v>0.12091704352857746</v>
      </c>
      <c r="U216" s="2">
        <f>(Table2[[#This Row],[Close Price]]-Table2[[#This Row],[200D EMA]])/Table2[[#This Row],[200D EMA]]</f>
        <v>0.29677014618085096</v>
      </c>
      <c r="V216">
        <v>0.89805220052294699</v>
      </c>
      <c r="W216">
        <v>1607</v>
      </c>
      <c r="X216">
        <v>1647.5</v>
      </c>
      <c r="Y216">
        <v>1561.15</v>
      </c>
      <c r="Z216">
        <v>1647.5</v>
      </c>
      <c r="AA216">
        <v>1453.45</v>
      </c>
      <c r="AB216">
        <v>1647.5</v>
      </c>
      <c r="AC216" s="2">
        <f>(Table2[[#This Row],[Close Price]]/Table2[[#This Row],[Day Low]])-1</f>
        <v>2.3397635345363987E-2</v>
      </c>
      <c r="AD216" s="2">
        <f>(Table2[[#This Row],[Day High]]/Table2[[#This Row],[Close Price]])-1</f>
        <v>1.7633467104463119E-3</v>
      </c>
      <c r="AE216" s="2">
        <f>(Table2[[#This Row],[Close Price]]/Table2[[#This Row],[Current Week Low]])-1</f>
        <v>5.3454184415334671E-2</v>
      </c>
      <c r="AF216" s="2">
        <f>(Table2[[#This Row],[Current Week High]]/Table2[[#This Row],[Close Price]])-1</f>
        <v>1.7633467104463119E-3</v>
      </c>
      <c r="AG216" s="2">
        <f>(Table2[[#This Row],[Close Price]]/Table2[[#This Row],[Current Month Low]])-1</f>
        <v>0.13151467198734035</v>
      </c>
      <c r="AH216" s="2">
        <f>(Table2[[#This Row],[Current Month High]]/Table2[[#This Row],[Close Price]])-1</f>
        <v>1.7633467104463119E-3</v>
      </c>
      <c r="AI216">
        <v>0.17633467104463099</v>
      </c>
      <c r="AJ216">
        <v>67.585468996790098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0.11</v>
      </c>
      <c r="AM216" t="s">
        <v>10458</v>
      </c>
      <c r="AN216">
        <v>9.0399999999999991</v>
      </c>
      <c r="AO216" t="s">
        <v>10458</v>
      </c>
      <c r="AP216">
        <v>6.8477431629315993E-2</v>
      </c>
      <c r="AQ216">
        <f>(Table2[[#This Row],[Sharpe Ratio]]-AVERAGE(Table2[Sharpe Ratio]))/_xlfn.STDEV.P(Table2[Sharpe Ratio])</f>
        <v>0.12455502508400683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2.7321332114450914</v>
      </c>
      <c r="AS216">
        <f>_xlfn.RANK.AVG(Table2[[#This Row],[1Y Return vs Nifty Z-Score]],Table2[1Y Return vs Nifty Z-Score])</f>
        <v>268</v>
      </c>
      <c r="AT216">
        <f>_xlfn.RANK.AVG(Table2[[#This Row],[6M Return vs Nifty Z-Score]],Table2[6M Return vs Nifty Z-Score])</f>
        <v>175</v>
      </c>
      <c r="AU216">
        <f>_xlfn.RANK.AVG(Table2[[#This Row],[Sharpe Ratio Z-Score]],Table2[Sharpe Ratio Z-Score])</f>
        <v>317</v>
      </c>
      <c r="AV216">
        <f>(Table2[[#This Row],[Rank 1Y]]+Table2[[#This Row],[Rank 6M]]+Table2[[#This Row],[Rank Sharpe]])/3</f>
        <v>253.33333333333334</v>
      </c>
    </row>
    <row r="217" spans="1:48" x14ac:dyDescent="0.3">
      <c r="A217" t="s">
        <v>1925</v>
      </c>
      <c r="B217" t="s">
        <v>1926</v>
      </c>
      <c r="C217" t="s">
        <v>10414</v>
      </c>
      <c r="D217" t="s">
        <v>263</v>
      </c>
      <c r="E217">
        <v>3800.3175426600001</v>
      </c>
      <c r="F217">
        <v>152.71</v>
      </c>
      <c r="G217">
        <v>39.7272122372366</v>
      </c>
      <c r="H217">
        <f>(Table2[[#This Row],[1Y Return vs Nifty]]-AVERAGE(Table2[1Y Return vs Nifty]))/_xlfn.STDEV.P(Table2[1Y Return vs Nifty])</f>
        <v>0.29793803930086671</v>
      </c>
      <c r="I217">
        <v>-14.5348727023463</v>
      </c>
      <c r="J217">
        <f>(Table2[[#This Row],[1M Return vs Nifty]]-AVERAGE(Table2[1M Return vs Nifty]))/_xlfn.STDEV.P(Table2[1M Return vs Nifty])</f>
        <v>-1.0863462043439098</v>
      </c>
      <c r="K217">
        <v>51.4872869846266</v>
      </c>
      <c r="L217">
        <f>(Table2[[#This Row],[6M Return vs Nifty]]-AVERAGE(Table2[6M Return vs Nifty]))/_xlfn.STDEV.P(Table2[6M Return vs Nifty])</f>
        <v>1.2107257642322431</v>
      </c>
      <c r="M217">
        <v>-4.2378039278741504</v>
      </c>
      <c r="N217">
        <f>(Table2[[#This Row],[1W Return vs Nifty]]-AVERAGE(Table2[1W Return vs Nifty]))/_xlfn.STDEV.P(Table2[1W Return vs Nifty])</f>
        <v>-0.23827854626636225</v>
      </c>
      <c r="O217">
        <v>158.13</v>
      </c>
      <c r="P217">
        <v>152.17496303705499</v>
      </c>
      <c r="Q217">
        <v>123.782084560218</v>
      </c>
      <c r="R217">
        <v>39.424592059230598</v>
      </c>
      <c r="S217" s="2">
        <f>(Table2[[#This Row],[Close Price]]-Table2[[#This Row],[20D EMA]])/Table2[[#This Row],[20D EMA]]</f>
        <v>-3.4275596028584002E-2</v>
      </c>
      <c r="T217" s="2">
        <f>(Table2[[#This Row],[Close Price]]-Table2[[#This Row],[50D EMA]])/Table2[[#This Row],[50D EMA]]</f>
        <v>3.5159329252784596E-3</v>
      </c>
      <c r="U217" s="2">
        <f>(Table2[[#This Row],[Close Price]]-Table2[[#This Row],[200D EMA]])/Table2[[#This Row],[200D EMA]]</f>
        <v>0.23370034155232736</v>
      </c>
      <c r="V217">
        <v>0.51564459523277195</v>
      </c>
      <c r="W217">
        <v>151.62</v>
      </c>
      <c r="X217">
        <v>155.33000000000001</v>
      </c>
      <c r="Y217">
        <v>151.62</v>
      </c>
      <c r="Z217">
        <v>165.7</v>
      </c>
      <c r="AA217">
        <v>148.19999999999999</v>
      </c>
      <c r="AB217">
        <v>177</v>
      </c>
      <c r="AC217" s="2">
        <f>(Table2[[#This Row],[Close Price]]/Table2[[#This Row],[Day Low]])-1</f>
        <v>7.1890251945654349E-3</v>
      </c>
      <c r="AD217" s="2">
        <f>(Table2[[#This Row],[Day High]]/Table2[[#This Row],[Close Price]])-1</f>
        <v>1.7156702246087452E-2</v>
      </c>
      <c r="AE217" s="2">
        <f>(Table2[[#This Row],[Close Price]]/Table2[[#This Row],[Current Week Low]])-1</f>
        <v>7.1890251945654349E-3</v>
      </c>
      <c r="AF217" s="2">
        <f>(Table2[[#This Row],[Current Week High]]/Table2[[#This Row],[Close Price]])-1</f>
        <v>8.5063191670486482E-2</v>
      </c>
      <c r="AG217" s="2">
        <f>(Table2[[#This Row],[Close Price]]/Table2[[#This Row],[Current Month Low]])-1</f>
        <v>3.0431848852901622E-2</v>
      </c>
      <c r="AH217" s="2">
        <f>(Table2[[#This Row],[Current Month High]]/Table2[[#This Row],[Close Price]])-1</f>
        <v>0.1590596555562831</v>
      </c>
      <c r="AI217">
        <v>15.905965555628301</v>
      </c>
      <c r="AJ217">
        <v>87.144607843137194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-0.01</v>
      </c>
      <c r="AM217" t="s">
        <v>10459</v>
      </c>
      <c r="AN217">
        <v>-5.71</v>
      </c>
      <c r="AO217" t="s">
        <v>10459</v>
      </c>
      <c r="AP217">
        <v>1.9371831979947001E-2</v>
      </c>
      <c r="AQ217">
        <f>(Table2[[#This Row],[Sharpe Ratio]]-AVERAGE(Table2[Sharpe Ratio]))/_xlfn.STDEV.P(Table2[Sharpe Ratio])</f>
        <v>-0.44498294811435773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-0.26094389519152006</v>
      </c>
      <c r="AS217">
        <f>_xlfn.RANK.AVG(Table2[[#This Row],[1Y Return vs Nifty Z-Score]],Table2[1Y Return vs Nifty Z-Score])</f>
        <v>222</v>
      </c>
      <c r="AT217">
        <f>_xlfn.RANK.AVG(Table2[[#This Row],[6M Return vs Nifty Z-Score]],Table2[6M Return vs Nifty Z-Score])</f>
        <v>82</v>
      </c>
      <c r="AU217">
        <f>_xlfn.RANK.AVG(Table2[[#This Row],[Sharpe Ratio Z-Score]],Table2[Sharpe Ratio Z-Score])</f>
        <v>462</v>
      </c>
      <c r="AV217">
        <f>(Table2[[#This Row],[Rank 1Y]]+Table2[[#This Row],[Rank 6M]]+Table2[[#This Row],[Rank Sharpe]])/3</f>
        <v>255.33333333333334</v>
      </c>
    </row>
    <row r="218" spans="1:48" x14ac:dyDescent="0.3">
      <c r="A218" t="s">
        <v>141</v>
      </c>
      <c r="B218" t="s">
        <v>142</v>
      </c>
      <c r="C218" t="s">
        <v>10401</v>
      </c>
      <c r="D218" t="s">
        <v>143</v>
      </c>
      <c r="E218">
        <v>204979.51660999999</v>
      </c>
      <c r="F218">
        <v>156.85</v>
      </c>
      <c r="G218">
        <v>73.202165007342103</v>
      </c>
      <c r="H218">
        <f>(Table2[[#This Row],[1Y Return vs Nifty]]-AVERAGE(Table2[1Y Return vs Nifty]))/_xlfn.STDEV.P(Table2[1Y Return vs Nifty])</f>
        <v>0.85351309085243565</v>
      </c>
      <c r="I218">
        <v>-19.3171685725546</v>
      </c>
      <c r="J218">
        <f>(Table2[[#This Row],[1M Return vs Nifty]]-AVERAGE(Table2[1M Return vs Nifty]))/_xlfn.STDEV.P(Table2[1M Return vs Nifty])</f>
        <v>-1.5398946207720132</v>
      </c>
      <c r="K218">
        <v>-11.4857002892927</v>
      </c>
      <c r="L218">
        <f>(Table2[[#This Row],[6M Return vs Nifty]]-AVERAGE(Table2[6M Return vs Nifty]))/_xlfn.STDEV.P(Table2[6M Return vs Nifty])</f>
        <v>-0.66850483859353815</v>
      </c>
      <c r="M218">
        <v>-4.7536476273330397</v>
      </c>
      <c r="N218">
        <f>(Table2[[#This Row],[1W Return vs Nifty]]-AVERAGE(Table2[1W Return vs Nifty]))/_xlfn.STDEV.P(Table2[1W Return vs Nifty])</f>
        <v>-0.3413689272967661</v>
      </c>
      <c r="O218">
        <v>165.22</v>
      </c>
      <c r="P218">
        <v>172.65316726042801</v>
      </c>
      <c r="Q218">
        <v>152.04184211805699</v>
      </c>
      <c r="R218">
        <v>28.9713957542664</v>
      </c>
      <c r="S218" s="2">
        <f>(Table2[[#This Row],[Close Price]]-Table2[[#This Row],[20D EMA]])/Table2[[#This Row],[20D EMA]]</f>
        <v>-5.065972642537226E-2</v>
      </c>
      <c r="T218" s="2">
        <f>(Table2[[#This Row],[Close Price]]-Table2[[#This Row],[50D EMA]])/Table2[[#This Row],[50D EMA]]</f>
        <v>-9.1531290802158868E-2</v>
      </c>
      <c r="U218" s="2">
        <f>(Table2[[#This Row],[Close Price]]-Table2[[#This Row],[200D EMA]])/Table2[[#This Row],[200D EMA]]</f>
        <v>3.1623912305729494E-2</v>
      </c>
      <c r="V218">
        <v>0.41122545444160302</v>
      </c>
      <c r="W218">
        <v>154.83000000000001</v>
      </c>
      <c r="X218">
        <v>159.54</v>
      </c>
      <c r="Y218">
        <v>154.83000000000001</v>
      </c>
      <c r="Z218">
        <v>163</v>
      </c>
      <c r="AA218">
        <v>151.69999999999999</v>
      </c>
      <c r="AB218">
        <v>180.25</v>
      </c>
      <c r="AC218" s="2">
        <f>(Table2[[#This Row],[Close Price]]/Table2[[#This Row],[Day Low]])-1</f>
        <v>1.3046567202738446E-2</v>
      </c>
      <c r="AD218" s="2">
        <f>(Table2[[#This Row],[Day High]]/Table2[[#This Row],[Close Price]])-1</f>
        <v>1.715014344915522E-2</v>
      </c>
      <c r="AE218" s="2">
        <f>(Table2[[#This Row],[Close Price]]/Table2[[#This Row],[Current Week Low]])-1</f>
        <v>1.3046567202738446E-2</v>
      </c>
      <c r="AF218" s="2">
        <f>(Table2[[#This Row],[Current Week High]]/Table2[[#This Row],[Close Price]])-1</f>
        <v>3.9209435766656142E-2</v>
      </c>
      <c r="AG218" s="2">
        <f>(Table2[[#This Row],[Close Price]]/Table2[[#This Row],[Current Month Low]])-1</f>
        <v>3.3948582729070642E-2</v>
      </c>
      <c r="AH218" s="2">
        <f>(Table2[[#This Row],[Current Month High]]/Table2[[#This Row],[Close Price]])-1</f>
        <v>0.14918712145361823</v>
      </c>
      <c r="AI218">
        <v>45.999362448198902</v>
      </c>
      <c r="AJ218">
        <v>138.555133079847</v>
      </c>
      <c r="AK218" t="str">
        <f>IF(AND(Table2[[#This Row],[20D EMA]]&gt;Table2[[#This Row],[50D EMA]],Table2[[#This Row],[50D EMA]]&gt;Table2[[#This Row],[200D EMA]]),"Uptrend","Downtrend/NoTrend")</f>
        <v>Downtrend/NoTrend</v>
      </c>
      <c r="AL218">
        <v>-0.25</v>
      </c>
      <c r="AM218" t="s">
        <v>10459</v>
      </c>
      <c r="AN218">
        <v>-7.6</v>
      </c>
      <c r="AO218" t="s">
        <v>10459</v>
      </c>
      <c r="AP218">
        <v>0.15974206555964501</v>
      </c>
      <c r="AQ218">
        <f>(Table2[[#This Row],[Sharpe Ratio]]-AVERAGE(Table2[Sharpe Ratio]))/_xlfn.STDEV.P(Table2[Sharpe Ratio])</f>
        <v>1.1830631179393234</v>
      </c>
      <c r="AR2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8">
        <f>_xlfn.RANK.AVG(Table2[[#This Row],[1Y Return vs Nifty Z-Score]],Table2[1Y Return vs Nifty Z-Score])</f>
        <v>116</v>
      </c>
      <c r="AT218">
        <f>_xlfn.RANK.AVG(Table2[[#This Row],[6M Return vs Nifty Z-Score]],Table2[6M Return vs Nifty Z-Score])</f>
        <v>562</v>
      </c>
      <c r="AU218">
        <f>_xlfn.RANK.AVG(Table2[[#This Row],[Sharpe Ratio Z-Score]],Table2[Sharpe Ratio Z-Score])</f>
        <v>89</v>
      </c>
      <c r="AV218">
        <f>(Table2[[#This Row],[Rank 1Y]]+Table2[[#This Row],[Rank 6M]]+Table2[[#This Row],[Rank Sharpe]])/3</f>
        <v>255.66666666666666</v>
      </c>
    </row>
    <row r="219" spans="1:48" x14ac:dyDescent="0.3">
      <c r="A219" t="s">
        <v>999</v>
      </c>
      <c r="B219" t="s">
        <v>1000</v>
      </c>
      <c r="C219" t="s">
        <v>10414</v>
      </c>
      <c r="D219" t="s">
        <v>1001</v>
      </c>
      <c r="E219">
        <v>14707.8879456299</v>
      </c>
      <c r="F219">
        <v>828.3</v>
      </c>
      <c r="G219">
        <v>23.218783384399401</v>
      </c>
      <c r="H219">
        <f>(Table2[[#This Row],[1Y Return vs Nifty]]-AVERAGE(Table2[1Y Return vs Nifty]))/_xlfn.STDEV.P(Table2[1Y Return vs Nifty])</f>
        <v>2.3951955617991155E-2</v>
      </c>
      <c r="I219">
        <v>-3.6858045707509102</v>
      </c>
      <c r="J219">
        <f>(Table2[[#This Row],[1M Return vs Nifty]]-AVERAGE(Table2[1M Return vs Nifty]))/_xlfn.STDEV.P(Table2[1M Return vs Nifty])</f>
        <v>-5.7430845622833543E-2</v>
      </c>
      <c r="K219">
        <v>31.229202348541101</v>
      </c>
      <c r="L219">
        <f>(Table2[[#This Row],[6M Return vs Nifty]]-AVERAGE(Table2[6M Return vs Nifty]))/_xlfn.STDEV.P(Table2[6M Return vs Nifty])</f>
        <v>0.60618698894480416</v>
      </c>
      <c r="M219">
        <v>-1.59593147231915</v>
      </c>
      <c r="N219">
        <f>(Table2[[#This Row],[1W Return vs Nifty]]-AVERAGE(Table2[1W Return vs Nifty]))/_xlfn.STDEV.P(Table2[1W Return vs Nifty])</f>
        <v>0.28969463313388183</v>
      </c>
      <c r="O219">
        <v>822.31</v>
      </c>
      <c r="P219">
        <v>801.38421019689395</v>
      </c>
      <c r="Q219">
        <v>694.65926911254098</v>
      </c>
      <c r="R219">
        <v>52.843717448497102</v>
      </c>
      <c r="S219" s="2">
        <f>(Table2[[#This Row],[Close Price]]-Table2[[#This Row],[20D EMA]])/Table2[[#This Row],[20D EMA]]</f>
        <v>7.2843574807554441E-3</v>
      </c>
      <c r="T219" s="2">
        <f>(Table2[[#This Row],[Close Price]]-Table2[[#This Row],[50D EMA]])/Table2[[#This Row],[50D EMA]]</f>
        <v>3.358662357035086E-2</v>
      </c>
      <c r="U219" s="2">
        <f>(Table2[[#This Row],[Close Price]]-Table2[[#This Row],[200D EMA]])/Table2[[#This Row],[200D EMA]]</f>
        <v>0.19238313923053402</v>
      </c>
      <c r="V219">
        <v>0.59745071748474698</v>
      </c>
      <c r="W219">
        <v>821</v>
      </c>
      <c r="X219">
        <v>834.3</v>
      </c>
      <c r="Y219">
        <v>818.3</v>
      </c>
      <c r="Z219">
        <v>847.85</v>
      </c>
      <c r="AA219">
        <v>788.1</v>
      </c>
      <c r="AB219">
        <v>862.55</v>
      </c>
      <c r="AC219" s="2">
        <f>(Table2[[#This Row],[Close Price]]/Table2[[#This Row],[Day Low]])-1</f>
        <v>8.8915956151034425E-3</v>
      </c>
      <c r="AD219" s="2">
        <f>(Table2[[#This Row],[Day High]]/Table2[[#This Row],[Close Price]])-1</f>
        <v>7.243752263672576E-3</v>
      </c>
      <c r="AE219" s="2">
        <f>(Table2[[#This Row],[Close Price]]/Table2[[#This Row],[Current Week Low]])-1</f>
        <v>1.2220457045093447E-2</v>
      </c>
      <c r="AF219" s="2">
        <f>(Table2[[#This Row],[Current Week High]]/Table2[[#This Row],[Close Price]])-1</f>
        <v>2.3602559459133143E-2</v>
      </c>
      <c r="AG219" s="2">
        <f>(Table2[[#This Row],[Close Price]]/Table2[[#This Row],[Current Month Low]])-1</f>
        <v>5.1008755234107195E-2</v>
      </c>
      <c r="AH219" s="2">
        <f>(Table2[[#This Row],[Current Month High]]/Table2[[#This Row],[Close Price]])-1</f>
        <v>4.1349752505130954E-2</v>
      </c>
      <c r="AI219">
        <v>5.6380538452251496</v>
      </c>
      <c r="AJ219">
        <v>82.968853545394296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-0.04</v>
      </c>
      <c r="AM219" t="s">
        <v>10459</v>
      </c>
      <c r="AN219">
        <v>-1.62</v>
      </c>
      <c r="AO219" t="s">
        <v>10459</v>
      </c>
      <c r="AP219">
        <v>6.6079937057575006E-2</v>
      </c>
      <c r="AQ219">
        <f>(Table2[[#This Row],[Sharpe Ratio]]-AVERAGE(Table2[Sharpe Ratio]))/_xlfn.STDEV.P(Table2[Sharpe Ratio])</f>
        <v>9.6748334830892499E-2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0.95915106690473606</v>
      </c>
      <c r="AS219">
        <f>_xlfn.RANK.AVG(Table2[[#This Row],[1Y Return vs Nifty Z-Score]],Table2[1Y Return vs Nifty Z-Score])</f>
        <v>296</v>
      </c>
      <c r="AT219">
        <f>_xlfn.RANK.AVG(Table2[[#This Row],[6M Return vs Nifty Z-Score]],Table2[6M Return vs Nifty Z-Score])</f>
        <v>149</v>
      </c>
      <c r="AU219">
        <f>_xlfn.RANK.AVG(Table2[[#This Row],[Sharpe Ratio Z-Score]],Table2[Sharpe Ratio Z-Score])</f>
        <v>322</v>
      </c>
      <c r="AV219">
        <f>(Table2[[#This Row],[Rank 1Y]]+Table2[[#This Row],[Rank 6M]]+Table2[[#This Row],[Rank Sharpe]])/3</f>
        <v>255.66666666666666</v>
      </c>
    </row>
    <row r="220" spans="1:48" x14ac:dyDescent="0.3">
      <c r="A220" t="s">
        <v>703</v>
      </c>
      <c r="B220" t="s">
        <v>704</v>
      </c>
      <c r="C220" t="s">
        <v>10401</v>
      </c>
      <c r="D220" t="s">
        <v>573</v>
      </c>
      <c r="E220">
        <v>25927.1196727799</v>
      </c>
      <c r="F220">
        <v>997.8</v>
      </c>
      <c r="G220">
        <v>18.904398953256798</v>
      </c>
      <c r="H220">
        <f>(Table2[[#This Row],[1Y Return vs Nifty]]-AVERAGE(Table2[1Y Return vs Nifty]))/_xlfn.STDEV.P(Table2[1Y Return vs Nifty])</f>
        <v>-4.7652756394804416E-2</v>
      </c>
      <c r="I220">
        <v>9.9631023630334994</v>
      </c>
      <c r="J220">
        <f>(Table2[[#This Row],[1M Return vs Nifty]]-AVERAGE(Table2[1M Return vs Nifty]))/_xlfn.STDEV.P(Table2[1M Return vs Nifty])</f>
        <v>1.2370185765378345</v>
      </c>
      <c r="K220">
        <v>39.595282583607798</v>
      </c>
      <c r="L220">
        <f>(Table2[[#This Row],[6M Return vs Nifty]]-AVERAGE(Table2[6M Return vs Nifty]))/_xlfn.STDEV.P(Table2[6M Return vs Nifty])</f>
        <v>0.85584632200211541</v>
      </c>
      <c r="M220">
        <v>-11.2112903269984</v>
      </c>
      <c r="N220">
        <f>(Table2[[#This Row],[1W Return vs Nifty]]-AVERAGE(Table2[1W Return vs Nifty]))/_xlfn.STDEV.P(Table2[1W Return vs Nifty])</f>
        <v>-1.6319165237199407</v>
      </c>
      <c r="O220">
        <v>1008.22</v>
      </c>
      <c r="P220">
        <v>938.96245539694098</v>
      </c>
      <c r="Q220">
        <v>807.872159029616</v>
      </c>
      <c r="R220">
        <v>41.582352535063599</v>
      </c>
      <c r="S220" s="2">
        <f>(Table2[[#This Row],[Close Price]]-Table2[[#This Row],[20D EMA]])/Table2[[#This Row],[20D EMA]]</f>
        <v>-1.0335045922516982E-2</v>
      </c>
      <c r="T220" s="2">
        <f>(Table2[[#This Row],[Close Price]]-Table2[[#This Row],[50D EMA]])/Table2[[#This Row],[50D EMA]]</f>
        <v>6.2662297373951695E-2</v>
      </c>
      <c r="U220" s="2">
        <f>(Table2[[#This Row],[Close Price]]-Table2[[#This Row],[200D EMA]])/Table2[[#This Row],[200D EMA]]</f>
        <v>0.2350964058453478</v>
      </c>
      <c r="V220">
        <v>1.2620212776111599</v>
      </c>
      <c r="W220">
        <v>981.7</v>
      </c>
      <c r="X220">
        <v>1005.85</v>
      </c>
      <c r="Y220">
        <v>969.3</v>
      </c>
      <c r="Z220">
        <v>1028</v>
      </c>
      <c r="AA220">
        <v>951</v>
      </c>
      <c r="AB220">
        <v>1202.2</v>
      </c>
      <c r="AC220" s="2">
        <f>(Table2[[#This Row],[Close Price]]/Table2[[#This Row],[Day Low]])-1</f>
        <v>1.6400122236935877E-2</v>
      </c>
      <c r="AD220" s="2">
        <f>(Table2[[#This Row],[Day High]]/Table2[[#This Row],[Close Price]])-1</f>
        <v>8.0677490479055258E-3</v>
      </c>
      <c r="AE220" s="2">
        <f>(Table2[[#This Row],[Close Price]]/Table2[[#This Row],[Current Week Low]])-1</f>
        <v>2.9402661714639455E-2</v>
      </c>
      <c r="AF220" s="2">
        <f>(Table2[[#This Row],[Current Week High]]/Table2[[#This Row],[Close Price]])-1</f>
        <v>3.0266586490278691E-2</v>
      </c>
      <c r="AG220" s="2">
        <f>(Table2[[#This Row],[Close Price]]/Table2[[#This Row],[Current Month Low]])-1</f>
        <v>4.9211356466877021E-2</v>
      </c>
      <c r="AH220" s="2">
        <f>(Table2[[#This Row],[Current Month High]]/Table2[[#This Row],[Close Price]])-1</f>
        <v>0.20485067147725</v>
      </c>
      <c r="AI220">
        <v>20.485067147725001</v>
      </c>
      <c r="AJ220">
        <v>65.198675496688693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0.18</v>
      </c>
      <c r="AM220" t="s">
        <v>10458</v>
      </c>
      <c r="AN220">
        <v>-5.05</v>
      </c>
      <c r="AO220" t="s">
        <v>10459</v>
      </c>
      <c r="AP220">
        <v>5.9589013461884999E-2</v>
      </c>
      <c r="AQ220">
        <f>(Table2[[#This Row],[Sharpe Ratio]]-AVERAGE(Table2[Sharpe Ratio]))/_xlfn.STDEV.P(Table2[Sharpe Ratio])</f>
        <v>2.1465118756323464E-2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0.43476073718152852</v>
      </c>
      <c r="AS220">
        <f>_xlfn.RANK.AVG(Table2[[#This Row],[1Y Return vs Nifty Z-Score]],Table2[1Y Return vs Nifty Z-Score])</f>
        <v>313</v>
      </c>
      <c r="AT220">
        <f>_xlfn.RANK.AVG(Table2[[#This Row],[6M Return vs Nifty Z-Score]],Table2[6M Return vs Nifty Z-Score])</f>
        <v>116</v>
      </c>
      <c r="AU220">
        <f>_xlfn.RANK.AVG(Table2[[#This Row],[Sharpe Ratio Z-Score]],Table2[Sharpe Ratio Z-Score])</f>
        <v>341</v>
      </c>
      <c r="AV220">
        <f>(Table2[[#This Row],[Rank 1Y]]+Table2[[#This Row],[Rank 6M]]+Table2[[#This Row],[Rank Sharpe]])/3</f>
        <v>256.66666666666669</v>
      </c>
    </row>
    <row r="221" spans="1:48" x14ac:dyDescent="0.3">
      <c r="A221" t="s">
        <v>1138</v>
      </c>
      <c r="B221" t="s">
        <v>1139</v>
      </c>
      <c r="C221" t="s">
        <v>10401</v>
      </c>
      <c r="D221" t="s">
        <v>573</v>
      </c>
      <c r="E221">
        <v>11566.40595054</v>
      </c>
      <c r="F221">
        <v>1297.0999999999999</v>
      </c>
      <c r="G221">
        <v>24.559597605660201</v>
      </c>
      <c r="H221">
        <f>(Table2[[#This Row],[1Y Return vs Nifty]]-AVERAGE(Table2[1Y Return vs Nifty]))/_xlfn.STDEV.P(Table2[1Y Return vs Nifty])</f>
        <v>4.6205099191155272E-2</v>
      </c>
      <c r="I221">
        <v>17.174625599195299</v>
      </c>
      <c r="J221">
        <f>(Table2[[#This Row],[1M Return vs Nifty]]-AVERAGE(Table2[1M Return vs Nifty]))/_xlfn.STDEV.P(Table2[1M Return vs Nifty])</f>
        <v>1.9209526183797907</v>
      </c>
      <c r="K221">
        <v>25.586832733128698</v>
      </c>
      <c r="L221">
        <f>(Table2[[#This Row],[6M Return vs Nifty]]-AVERAGE(Table2[6M Return vs Nifty]))/_xlfn.STDEV.P(Table2[6M Return vs Nifty])</f>
        <v>0.43780822667305225</v>
      </c>
      <c r="M221">
        <v>4.4401376585391503</v>
      </c>
      <c r="N221">
        <f>(Table2[[#This Row],[1W Return vs Nifty]]-AVERAGE(Table2[1W Return vs Nifty]))/_xlfn.STDEV.P(Table2[1W Return vs Nifty])</f>
        <v>1.4959915546214977</v>
      </c>
      <c r="O221">
        <v>1203.17</v>
      </c>
      <c r="P221">
        <v>1125.09386991274</v>
      </c>
      <c r="Q221">
        <v>993.50927091473397</v>
      </c>
      <c r="R221">
        <v>66.442174148813606</v>
      </c>
      <c r="S221" s="2">
        <f>(Table2[[#This Row],[Close Price]]-Table2[[#This Row],[20D EMA]])/Table2[[#This Row],[20D EMA]]</f>
        <v>7.8068768336976346E-2</v>
      </c>
      <c r="T221" s="2">
        <f>(Table2[[#This Row],[Close Price]]-Table2[[#This Row],[50D EMA]])/Table2[[#This Row],[50D EMA]]</f>
        <v>0.15288158142804592</v>
      </c>
      <c r="U221" s="2">
        <f>(Table2[[#This Row],[Close Price]]-Table2[[#This Row],[200D EMA]])/Table2[[#This Row],[200D EMA]]</f>
        <v>0.30557412796535549</v>
      </c>
      <c r="V221">
        <v>2.7449057222567799</v>
      </c>
      <c r="W221">
        <v>1266.6500000000001</v>
      </c>
      <c r="X221">
        <v>1306</v>
      </c>
      <c r="Y221">
        <v>1256.55</v>
      </c>
      <c r="Z221">
        <v>1369.6</v>
      </c>
      <c r="AA221">
        <v>1058.6500000000001</v>
      </c>
      <c r="AB221">
        <v>1369.6</v>
      </c>
      <c r="AC221" s="2">
        <f>(Table2[[#This Row],[Close Price]]/Table2[[#This Row],[Day Low]])-1</f>
        <v>2.403978999723666E-2</v>
      </c>
      <c r="AD221" s="2">
        <f>(Table2[[#This Row],[Day High]]/Table2[[#This Row],[Close Price]])-1</f>
        <v>6.8614601804024566E-3</v>
      </c>
      <c r="AE221" s="2">
        <f>(Table2[[#This Row],[Close Price]]/Table2[[#This Row],[Current Week Low]])-1</f>
        <v>3.2270900481476961E-2</v>
      </c>
      <c r="AF221" s="2">
        <f>(Table2[[#This Row],[Current Week High]]/Table2[[#This Row],[Close Price]])-1</f>
        <v>5.589391719990755E-2</v>
      </c>
      <c r="AG221" s="2">
        <f>(Table2[[#This Row],[Close Price]]/Table2[[#This Row],[Current Month Low]])-1</f>
        <v>0.22523969206064298</v>
      </c>
      <c r="AH221" s="2">
        <f>(Table2[[#This Row],[Current Month High]]/Table2[[#This Row],[Close Price]])-1</f>
        <v>5.589391719990755E-2</v>
      </c>
      <c r="AI221">
        <v>5.5893917199907497</v>
      </c>
      <c r="AJ221">
        <v>67.012167643082407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0.17</v>
      </c>
      <c r="AM221" t="s">
        <v>10458</v>
      </c>
      <c r="AN221">
        <v>21.73</v>
      </c>
      <c r="AO221" t="s">
        <v>10458</v>
      </c>
      <c r="AP221">
        <v>7.4748299695772999E-2</v>
      </c>
      <c r="AQ221">
        <f>(Table2[[#This Row],[Sharpe Ratio]]-AVERAGE(Table2[Sharpe Ratio]))/_xlfn.STDEV.P(Table2[Sharpe Ratio])</f>
        <v>0.19728598681273024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4.0982434856782266</v>
      </c>
      <c r="AS221">
        <f>_xlfn.RANK.AVG(Table2[[#This Row],[1Y Return vs Nifty Z-Score]],Table2[1Y Return vs Nifty Z-Score])</f>
        <v>292</v>
      </c>
      <c r="AT221">
        <f>_xlfn.RANK.AVG(Table2[[#This Row],[6M Return vs Nifty Z-Score]],Table2[6M Return vs Nifty Z-Score])</f>
        <v>184</v>
      </c>
      <c r="AU221">
        <f>_xlfn.RANK.AVG(Table2[[#This Row],[Sharpe Ratio Z-Score]],Table2[Sharpe Ratio Z-Score])</f>
        <v>296</v>
      </c>
      <c r="AV221">
        <f>(Table2[[#This Row],[Rank 1Y]]+Table2[[#This Row],[Rank 6M]]+Table2[[#This Row],[Rank Sharpe]])/3</f>
        <v>257.33333333333331</v>
      </c>
    </row>
    <row r="222" spans="1:48" x14ac:dyDescent="0.3">
      <c r="A222" t="s">
        <v>178</v>
      </c>
      <c r="B222" t="s">
        <v>179</v>
      </c>
      <c r="C222" t="s">
        <v>10399</v>
      </c>
      <c r="D222" t="s">
        <v>180</v>
      </c>
      <c r="E222">
        <v>151601.61132865099</v>
      </c>
      <c r="F222">
        <v>230.57</v>
      </c>
      <c r="G222">
        <v>56.3762043049922</v>
      </c>
      <c r="H222">
        <f>(Table2[[#This Row],[1Y Return vs Nifty]]-AVERAGE(Table2[1Y Return vs Nifty]))/_xlfn.STDEV.P(Table2[1Y Return vs Nifty])</f>
        <v>0.57425701396377937</v>
      </c>
      <c r="I222">
        <v>-7.1067577660235299</v>
      </c>
      <c r="J222">
        <f>(Table2[[#This Row],[1M Return vs Nifty]]-AVERAGE(Table2[1M Return vs Nifty]))/_xlfn.STDEV.P(Table2[1M Return vs Nifty])</f>
        <v>-0.38187081054766725</v>
      </c>
      <c r="K222">
        <v>8.6012008489699703</v>
      </c>
      <c r="L222">
        <f>(Table2[[#This Row],[6M Return vs Nifty]]-AVERAGE(Table2[6M Return vs Nifty]))/_xlfn.STDEV.P(Table2[6M Return vs Nifty])</f>
        <v>-6.9074496012461462E-2</v>
      </c>
      <c r="M222">
        <v>-0.15360844059104201</v>
      </c>
      <c r="N222">
        <f>(Table2[[#This Row],[1W Return vs Nifty]]-AVERAGE(Table2[1W Return vs Nifty]))/_xlfn.STDEV.P(Table2[1W Return vs Nifty])</f>
        <v>0.57794014445010167</v>
      </c>
      <c r="O222">
        <v>223.1</v>
      </c>
      <c r="P222">
        <v>224.09086749727101</v>
      </c>
      <c r="Q222">
        <v>198.022273555499</v>
      </c>
      <c r="R222">
        <v>67.682079288736205</v>
      </c>
      <c r="S222" s="2">
        <f>(Table2[[#This Row],[Close Price]]-Table2[[#This Row],[20D EMA]])/Table2[[#This Row],[20D EMA]]</f>
        <v>3.3482743164500221E-2</v>
      </c>
      <c r="T222" s="2">
        <f>(Table2[[#This Row],[Close Price]]-Table2[[#This Row],[50D EMA]])/Table2[[#This Row],[50D EMA]]</f>
        <v>2.891296988177303E-2</v>
      </c>
      <c r="U222" s="2">
        <f>(Table2[[#This Row],[Close Price]]-Table2[[#This Row],[200D EMA]])/Table2[[#This Row],[200D EMA]]</f>
        <v>0.16436396704322739</v>
      </c>
      <c r="V222">
        <v>0.875064726009808</v>
      </c>
      <c r="W222">
        <v>224.87</v>
      </c>
      <c r="X222">
        <v>231.11</v>
      </c>
      <c r="Y222">
        <v>211.63</v>
      </c>
      <c r="Z222">
        <v>231.11</v>
      </c>
      <c r="AA222">
        <v>208.62</v>
      </c>
      <c r="AB222">
        <v>240.29</v>
      </c>
      <c r="AC222" s="2">
        <f>(Table2[[#This Row],[Close Price]]/Table2[[#This Row],[Day Low]])-1</f>
        <v>2.534797883221418E-2</v>
      </c>
      <c r="AD222" s="2">
        <f>(Table2[[#This Row],[Day High]]/Table2[[#This Row],[Close Price]])-1</f>
        <v>2.3420219456131708E-3</v>
      </c>
      <c r="AE222" s="2">
        <f>(Table2[[#This Row],[Close Price]]/Table2[[#This Row],[Current Week Low]])-1</f>
        <v>8.9495818173226827E-2</v>
      </c>
      <c r="AF222" s="2">
        <f>(Table2[[#This Row],[Current Week High]]/Table2[[#This Row],[Close Price]])-1</f>
        <v>2.3420219456131708E-3</v>
      </c>
      <c r="AG222" s="2">
        <f>(Table2[[#This Row],[Close Price]]/Table2[[#This Row],[Current Month Low]])-1</f>
        <v>0.10521522385197968</v>
      </c>
      <c r="AH222" s="2">
        <f>(Table2[[#This Row],[Current Month High]]/Table2[[#This Row],[Close Price]])-1</f>
        <v>4.2156395021034854E-2</v>
      </c>
      <c r="AI222">
        <v>6.8222231860172604</v>
      </c>
      <c r="AJ222">
        <v>98.510546706844494</v>
      </c>
      <c r="AK222" t="str">
        <f>IF(AND(Table2[[#This Row],[20D EMA]]&gt;Table2[[#This Row],[50D EMA]],Table2[[#This Row],[50D EMA]]&gt;Table2[[#This Row],[200D EMA]]),"Uptrend","Downtrend/NoTrend")</f>
        <v>Downtrend/NoTrend</v>
      </c>
      <c r="AL222">
        <v>-0.03</v>
      </c>
      <c r="AM222" t="s">
        <v>10459</v>
      </c>
      <c r="AN222">
        <v>4.84</v>
      </c>
      <c r="AO222" t="s">
        <v>10458</v>
      </c>
      <c r="AP222">
        <v>8.1041845747977001E-2</v>
      </c>
      <c r="AQ222">
        <f>(Table2[[#This Row],[Sharpe Ratio]]-AVERAGE(Table2[Sharpe Ratio]))/_xlfn.STDEV.P(Table2[Sharpe Ratio])</f>
        <v>0.27027997300568563</v>
      </c>
      <c r="AR2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2">
        <f>_xlfn.RANK.AVG(Table2[[#This Row],[1Y Return vs Nifty Z-Score]],Table2[1Y Return vs Nifty Z-Score])</f>
        <v>160</v>
      </c>
      <c r="AT222">
        <f>_xlfn.RANK.AVG(Table2[[#This Row],[6M Return vs Nifty Z-Score]],Table2[6M Return vs Nifty Z-Score])</f>
        <v>339</v>
      </c>
      <c r="AU222">
        <f>_xlfn.RANK.AVG(Table2[[#This Row],[Sharpe Ratio Z-Score]],Table2[Sharpe Ratio Z-Score])</f>
        <v>276</v>
      </c>
      <c r="AV222">
        <f>(Table2[[#This Row],[Rank 1Y]]+Table2[[#This Row],[Rank 6M]]+Table2[[#This Row],[Rank Sharpe]])/3</f>
        <v>258.33333333333331</v>
      </c>
    </row>
    <row r="223" spans="1:48" x14ac:dyDescent="0.3">
      <c r="A223" t="s">
        <v>346</v>
      </c>
      <c r="B223" t="s">
        <v>347</v>
      </c>
      <c r="C223" t="s">
        <v>10414</v>
      </c>
      <c r="D223" t="s">
        <v>263</v>
      </c>
      <c r="E223">
        <v>73194.331547519905</v>
      </c>
      <c r="F223">
        <v>8582.4</v>
      </c>
      <c r="G223">
        <v>10.7935263045293</v>
      </c>
      <c r="H223">
        <f>(Table2[[#This Row],[1Y Return vs Nifty]]-AVERAGE(Table2[1Y Return vs Nifty]))/_xlfn.STDEV.P(Table2[1Y Return vs Nifty])</f>
        <v>-0.18226679217528829</v>
      </c>
      <c r="I223">
        <v>13.632441809951001</v>
      </c>
      <c r="J223">
        <f>(Table2[[#This Row],[1M Return vs Nifty]]-AVERAGE(Table2[1M Return vs Nifty]))/_xlfn.STDEV.P(Table2[1M Return vs Nifty])</f>
        <v>1.5850152586030366</v>
      </c>
      <c r="K223">
        <v>15.156736297013399</v>
      </c>
      <c r="L223">
        <f>(Table2[[#This Row],[6M Return vs Nifty]]-AVERAGE(Table2[6M Return vs Nifty]))/_xlfn.STDEV.P(Table2[6M Return vs Nifty])</f>
        <v>0.12655482641884999</v>
      </c>
      <c r="M223">
        <v>1.88070331550437</v>
      </c>
      <c r="N223">
        <f>(Table2[[#This Row],[1W Return vs Nifty]]-AVERAGE(Table2[1W Return vs Nifty]))/_xlfn.STDEV.P(Table2[1W Return vs Nifty])</f>
        <v>0.9844934750238713</v>
      </c>
      <c r="O223">
        <v>8061.62</v>
      </c>
      <c r="P223">
        <v>7929.42125651072</v>
      </c>
      <c r="Q223">
        <v>7299.4144100685799</v>
      </c>
      <c r="R223">
        <v>68.688334130589496</v>
      </c>
      <c r="S223" s="2">
        <f>(Table2[[#This Row],[Close Price]]-Table2[[#This Row],[20D EMA]])/Table2[[#This Row],[20D EMA]]</f>
        <v>6.4599919122955402E-2</v>
      </c>
      <c r="T223" s="2">
        <f>(Table2[[#This Row],[Close Price]]-Table2[[#This Row],[50D EMA]])/Table2[[#This Row],[50D EMA]]</f>
        <v>8.2348852755568927E-2</v>
      </c>
      <c r="U223" s="2">
        <f>(Table2[[#This Row],[Close Price]]-Table2[[#This Row],[200D EMA]])/Table2[[#This Row],[200D EMA]]</f>
        <v>0.17576555020108331</v>
      </c>
      <c r="V223">
        <v>1.41522796435981</v>
      </c>
      <c r="W223">
        <v>8511.2000000000007</v>
      </c>
      <c r="X223">
        <v>8780</v>
      </c>
      <c r="Y223">
        <v>8164</v>
      </c>
      <c r="Z223">
        <v>8780</v>
      </c>
      <c r="AA223">
        <v>7160.15</v>
      </c>
      <c r="AB223">
        <v>8780</v>
      </c>
      <c r="AC223" s="2">
        <f>(Table2[[#This Row],[Close Price]]/Table2[[#This Row],[Day Low]])-1</f>
        <v>8.3654478804398025E-3</v>
      </c>
      <c r="AD223" s="2">
        <f>(Table2[[#This Row],[Day High]]/Table2[[#This Row],[Close Price]])-1</f>
        <v>2.3023862788963401E-2</v>
      </c>
      <c r="AE223" s="2">
        <f>(Table2[[#This Row],[Close Price]]/Table2[[#This Row],[Current Week Low]])-1</f>
        <v>5.1249387555120096E-2</v>
      </c>
      <c r="AF223" s="2">
        <f>(Table2[[#This Row],[Current Week High]]/Table2[[#This Row],[Close Price]])-1</f>
        <v>2.3023862788963401E-2</v>
      </c>
      <c r="AG223" s="2">
        <f>(Table2[[#This Row],[Close Price]]/Table2[[#This Row],[Current Month Low]])-1</f>
        <v>0.19863410682737093</v>
      </c>
      <c r="AH223" s="2">
        <f>(Table2[[#This Row],[Current Month High]]/Table2[[#This Row],[Close Price]])-1</f>
        <v>2.3023862788963401E-2</v>
      </c>
      <c r="AI223">
        <v>15.7607429157345</v>
      </c>
      <c r="AJ223">
        <v>61.171830985915399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-0.08</v>
      </c>
      <c r="AM223" t="s">
        <v>10459</v>
      </c>
      <c r="AN223">
        <v>10.17</v>
      </c>
      <c r="AO223" t="s">
        <v>10458</v>
      </c>
      <c r="AP223">
        <v>0.12598407062650099</v>
      </c>
      <c r="AQ223">
        <f>(Table2[[#This Row],[Sharpe Ratio]]-AVERAGE(Table2[Sharpe Ratio]))/_xlfn.STDEV.P(Table2[Sharpe Ratio])</f>
        <v>0.79153017361633182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3.3053269414868014</v>
      </c>
      <c r="AS223">
        <f>_xlfn.RANK.AVG(Table2[[#This Row],[1Y Return vs Nifty Z-Score]],Table2[1Y Return vs Nifty Z-Score])</f>
        <v>353</v>
      </c>
      <c r="AT223">
        <f>_xlfn.RANK.AVG(Table2[[#This Row],[6M Return vs Nifty Z-Score]],Table2[6M Return vs Nifty Z-Score])</f>
        <v>267</v>
      </c>
      <c r="AU223">
        <f>_xlfn.RANK.AVG(Table2[[#This Row],[Sharpe Ratio Z-Score]],Table2[Sharpe Ratio Z-Score])</f>
        <v>155</v>
      </c>
      <c r="AV223">
        <f>(Table2[[#This Row],[Rank 1Y]]+Table2[[#This Row],[Rank 6M]]+Table2[[#This Row],[Rank Sharpe]])/3</f>
        <v>258.33333333333331</v>
      </c>
    </row>
    <row r="224" spans="1:48" x14ac:dyDescent="0.3">
      <c r="A224" t="s">
        <v>815</v>
      </c>
      <c r="B224" t="s">
        <v>816</v>
      </c>
      <c r="C224" t="s">
        <v>10414</v>
      </c>
      <c r="D224" t="s">
        <v>388</v>
      </c>
      <c r="E224">
        <v>20357.143210570001</v>
      </c>
      <c r="F224">
        <v>508.1</v>
      </c>
      <c r="G224">
        <v>48.376119283630601</v>
      </c>
      <c r="H224">
        <f>(Table2[[#This Row],[1Y Return vs Nifty]]-AVERAGE(Table2[1Y Return vs Nifty]))/_xlfn.STDEV.P(Table2[1Y Return vs Nifty])</f>
        <v>0.44148169151047462</v>
      </c>
      <c r="I224">
        <v>-3.9393886251742098</v>
      </c>
      <c r="J224">
        <f>(Table2[[#This Row],[1M Return vs Nifty]]-AVERAGE(Table2[1M Return vs Nifty]))/_xlfn.STDEV.P(Table2[1M Return vs Nifty])</f>
        <v>-8.1480517461748031E-2</v>
      </c>
      <c r="K224">
        <v>28.823149522572798</v>
      </c>
      <c r="L224">
        <f>(Table2[[#This Row],[6M Return vs Nifty]]-AVERAGE(Table2[6M Return vs Nifty]))/_xlfn.STDEV.P(Table2[6M Return vs Nifty])</f>
        <v>0.53438591520968992</v>
      </c>
      <c r="M224">
        <v>-4.4029406473388404</v>
      </c>
      <c r="N224">
        <f>(Table2[[#This Row],[1W Return vs Nifty]]-AVERAGE(Table2[1W Return vs Nifty]))/_xlfn.STDEV.P(Table2[1W Return vs Nifty])</f>
        <v>-0.2712808051862321</v>
      </c>
      <c r="O224">
        <v>506.22</v>
      </c>
      <c r="P224">
        <v>501.37080295761803</v>
      </c>
      <c r="Q224">
        <v>433.572551394127</v>
      </c>
      <c r="R224">
        <v>52.214096502724203</v>
      </c>
      <c r="S224" s="2">
        <f>(Table2[[#This Row],[Close Price]]-Table2[[#This Row],[20D EMA]])/Table2[[#This Row],[20D EMA]]</f>
        <v>3.7138003239698065E-3</v>
      </c>
      <c r="T224" s="2">
        <f>(Table2[[#This Row],[Close Price]]-Table2[[#This Row],[50D EMA]])/Table2[[#This Row],[50D EMA]]</f>
        <v>1.3421597354066171E-2</v>
      </c>
      <c r="U224" s="2">
        <f>(Table2[[#This Row],[Close Price]]-Table2[[#This Row],[200D EMA]])/Table2[[#This Row],[200D EMA]]</f>
        <v>0.17189152857171053</v>
      </c>
      <c r="V224">
        <v>0.75174759626001197</v>
      </c>
      <c r="W224">
        <v>501.8</v>
      </c>
      <c r="X224">
        <v>515.79999999999995</v>
      </c>
      <c r="Y224">
        <v>480.05</v>
      </c>
      <c r="Z224">
        <v>517.95000000000005</v>
      </c>
      <c r="AA224">
        <v>473.75</v>
      </c>
      <c r="AB224">
        <v>538</v>
      </c>
      <c r="AC224" s="2">
        <f>(Table2[[#This Row],[Close Price]]/Table2[[#This Row],[Day Low]])-1</f>
        <v>1.2554802710243118E-2</v>
      </c>
      <c r="AD224" s="2">
        <f>(Table2[[#This Row],[Day High]]/Table2[[#This Row],[Close Price]])-1</f>
        <v>1.5154497146230961E-2</v>
      </c>
      <c r="AE224" s="2">
        <f>(Table2[[#This Row],[Close Price]]/Table2[[#This Row],[Current Week Low]])-1</f>
        <v>5.8431413394438136E-2</v>
      </c>
      <c r="AF224" s="2">
        <f>(Table2[[#This Row],[Current Week High]]/Table2[[#This Row],[Close Price]])-1</f>
        <v>1.9385947648100865E-2</v>
      </c>
      <c r="AG224" s="2">
        <f>(Table2[[#This Row],[Close Price]]/Table2[[#This Row],[Current Month Low]])-1</f>
        <v>7.2506596306068705E-2</v>
      </c>
      <c r="AH224" s="2">
        <f>(Table2[[#This Row],[Current Month High]]/Table2[[#This Row],[Close Price]])-1</f>
        <v>5.8846683723676296E-2</v>
      </c>
      <c r="AI224">
        <v>13.0387718952962</v>
      </c>
      <c r="AJ224">
        <v>92.863921047637106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-0.04</v>
      </c>
      <c r="AM224" t="s">
        <v>10459</v>
      </c>
      <c r="AN224">
        <v>-0.71</v>
      </c>
      <c r="AO224" t="s">
        <v>10459</v>
      </c>
      <c r="AP224">
        <v>2.8994009865937E-2</v>
      </c>
      <c r="AQ224">
        <f>(Table2[[#This Row],[Sharpe Ratio]]-AVERAGE(Table2[Sharpe Ratio]))/_xlfn.STDEV.P(Table2[Sharpe Ratio])</f>
        <v>-0.33338272878965003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0.28972355528253435</v>
      </c>
      <c r="AS224">
        <f>_xlfn.RANK.AVG(Table2[[#This Row],[1Y Return vs Nifty Z-Score]],Table2[1Y Return vs Nifty Z-Score])</f>
        <v>186</v>
      </c>
      <c r="AT224">
        <f>_xlfn.RANK.AVG(Table2[[#This Row],[6M Return vs Nifty Z-Score]],Table2[6M Return vs Nifty Z-Score])</f>
        <v>162</v>
      </c>
      <c r="AU224">
        <f>_xlfn.RANK.AVG(Table2[[#This Row],[Sharpe Ratio Z-Score]],Table2[Sharpe Ratio Z-Score])</f>
        <v>428</v>
      </c>
      <c r="AV224">
        <f>(Table2[[#This Row],[Rank 1Y]]+Table2[[#This Row],[Rank 6M]]+Table2[[#This Row],[Rank Sharpe]])/3</f>
        <v>258.66666666666669</v>
      </c>
    </row>
    <row r="225" spans="1:48" x14ac:dyDescent="0.3">
      <c r="A225" t="s">
        <v>1854</v>
      </c>
      <c r="B225" t="s">
        <v>1855</v>
      </c>
      <c r="C225" t="s">
        <v>10412</v>
      </c>
      <c r="D225" t="s">
        <v>106</v>
      </c>
      <c r="E225">
        <v>4196.7965642099998</v>
      </c>
      <c r="F225">
        <v>1076.0999999999999</v>
      </c>
      <c r="G225">
        <v>11.966209801366</v>
      </c>
      <c r="H225">
        <f>(Table2[[#This Row],[1Y Return vs Nifty]]-AVERAGE(Table2[1Y Return vs Nifty]))/_xlfn.STDEV.P(Table2[1Y Return vs Nifty])</f>
        <v>-0.16280407034015693</v>
      </c>
      <c r="I225">
        <v>-19.115586478351201</v>
      </c>
      <c r="J225">
        <f>(Table2[[#This Row],[1M Return vs Nifty]]-AVERAGE(Table2[1M Return vs Nifty]))/_xlfn.STDEV.P(Table2[1M Return vs Nifty])</f>
        <v>-1.5207767656481248</v>
      </c>
      <c r="K225">
        <v>48.165693138216199</v>
      </c>
      <c r="L225">
        <f>(Table2[[#This Row],[6M Return vs Nifty]]-AVERAGE(Table2[6M Return vs Nifty]))/_xlfn.STDEV.P(Table2[6M Return vs Nifty])</f>
        <v>1.1116032503330588</v>
      </c>
      <c r="M225">
        <v>-4.8319209104347598</v>
      </c>
      <c r="N225">
        <f>(Table2[[#This Row],[1W Return vs Nifty]]-AVERAGE(Table2[1W Return vs Nifty]))/_xlfn.STDEV.P(Table2[1W Return vs Nifty])</f>
        <v>-0.35701169387106269</v>
      </c>
      <c r="O225">
        <v>1149.6500000000001</v>
      </c>
      <c r="P225">
        <v>1187.2699135067301</v>
      </c>
      <c r="Q225">
        <v>1005.21485805934</v>
      </c>
      <c r="R225">
        <v>28.814402118505399</v>
      </c>
      <c r="S225" s="2">
        <f>(Table2[[#This Row],[Close Price]]-Table2[[#This Row],[20D EMA]])/Table2[[#This Row],[20D EMA]]</f>
        <v>-6.3975992693428588E-2</v>
      </c>
      <c r="T225" s="2">
        <f>(Table2[[#This Row],[Close Price]]-Table2[[#This Row],[50D EMA]])/Table2[[#This Row],[50D EMA]]</f>
        <v>-9.3634911692807743E-2</v>
      </c>
      <c r="U225" s="2">
        <f>(Table2[[#This Row],[Close Price]]-Table2[[#This Row],[200D EMA]])/Table2[[#This Row],[200D EMA]]</f>
        <v>7.0517403689704883E-2</v>
      </c>
      <c r="V225">
        <v>0.170441420007893</v>
      </c>
      <c r="W225">
        <v>1070</v>
      </c>
      <c r="X225">
        <v>1099.7</v>
      </c>
      <c r="Y225">
        <v>1070</v>
      </c>
      <c r="Z225">
        <v>1139</v>
      </c>
      <c r="AA225">
        <v>1053</v>
      </c>
      <c r="AB225">
        <v>1277</v>
      </c>
      <c r="AC225" s="2">
        <f>(Table2[[#This Row],[Close Price]]/Table2[[#This Row],[Day Low]])-1</f>
        <v>5.7009345794392097E-3</v>
      </c>
      <c r="AD225" s="2">
        <f>(Table2[[#This Row],[Day High]]/Table2[[#This Row],[Close Price]])-1</f>
        <v>2.1931047300436823E-2</v>
      </c>
      <c r="AE225" s="2">
        <f>(Table2[[#This Row],[Close Price]]/Table2[[#This Row],[Current Week Low]])-1</f>
        <v>5.7009345794392097E-3</v>
      </c>
      <c r="AF225" s="2">
        <f>(Table2[[#This Row],[Current Week High]]/Table2[[#This Row],[Close Price]])-1</f>
        <v>5.8451816745655805E-2</v>
      </c>
      <c r="AG225" s="2">
        <f>(Table2[[#This Row],[Close Price]]/Table2[[#This Row],[Current Month Low]])-1</f>
        <v>2.1937321937321785E-2</v>
      </c>
      <c r="AH225" s="2">
        <f>(Table2[[#This Row],[Current Month High]]/Table2[[#This Row],[Close Price]])-1</f>
        <v>0.1866926865532943</v>
      </c>
      <c r="AI225">
        <v>48.0066908279899</v>
      </c>
      <c r="AJ225">
        <v>76.4098360655737</v>
      </c>
      <c r="AK225" t="str">
        <f>IF(AND(Table2[[#This Row],[20D EMA]]&gt;Table2[[#This Row],[50D EMA]],Table2[[#This Row],[50D EMA]]&gt;Table2[[#This Row],[200D EMA]]),"Uptrend","Downtrend/NoTrend")</f>
        <v>Downtrend/NoTrend</v>
      </c>
      <c r="AL225">
        <v>0</v>
      </c>
      <c r="AM225">
        <v>0</v>
      </c>
      <c r="AN225">
        <v>-8.77</v>
      </c>
      <c r="AO225" t="s">
        <v>10459</v>
      </c>
      <c r="AP225">
        <v>6.3845790529521995E-2</v>
      </c>
      <c r="AQ225">
        <f>(Table2[[#This Row],[Sharpe Ratio]]-AVERAGE(Table2[Sharpe Ratio]))/_xlfn.STDEV.P(Table2[Sharpe Ratio])</f>
        <v>7.0836192539563705E-2</v>
      </c>
      <c r="AR2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5">
        <f>_xlfn.RANK.AVG(Table2[[#This Row],[1Y Return vs Nifty Z-Score]],Table2[1Y Return vs Nifty Z-Score])</f>
        <v>348</v>
      </c>
      <c r="AT225">
        <f>_xlfn.RANK.AVG(Table2[[#This Row],[6M Return vs Nifty Z-Score]],Table2[6M Return vs Nifty Z-Score])</f>
        <v>95</v>
      </c>
      <c r="AU225">
        <f>_xlfn.RANK.AVG(Table2[[#This Row],[Sharpe Ratio Z-Score]],Table2[Sharpe Ratio Z-Score])</f>
        <v>333</v>
      </c>
      <c r="AV225">
        <f>(Table2[[#This Row],[Rank 1Y]]+Table2[[#This Row],[Rank 6M]]+Table2[[#This Row],[Rank Sharpe]])/3</f>
        <v>258.66666666666669</v>
      </c>
    </row>
    <row r="226" spans="1:48" x14ac:dyDescent="0.3">
      <c r="A226" t="s">
        <v>1062</v>
      </c>
      <c r="B226" t="s">
        <v>1063</v>
      </c>
      <c r="C226" t="s">
        <v>10406</v>
      </c>
      <c r="D226" t="s">
        <v>220</v>
      </c>
      <c r="E226">
        <v>13009.601977525999</v>
      </c>
      <c r="F226">
        <v>328.79</v>
      </c>
      <c r="G226">
        <v>58.959573120559099</v>
      </c>
      <c r="H226">
        <f>(Table2[[#This Row],[1Y Return vs Nifty]]-AVERAGE(Table2[1Y Return vs Nifty]))/_xlfn.STDEV.P(Table2[1Y Return vs Nifty])</f>
        <v>0.61713251173496775</v>
      </c>
      <c r="I226">
        <v>51.504870442395102</v>
      </c>
      <c r="J226">
        <f>(Table2[[#This Row],[1M Return vs Nifty]]-AVERAGE(Table2[1M Return vs Nifty]))/_xlfn.STDEV.P(Table2[1M Return vs Nifty])</f>
        <v>5.1768005639700228</v>
      </c>
      <c r="K226">
        <v>0.98946589845600696</v>
      </c>
      <c r="L226">
        <f>(Table2[[#This Row],[6M Return vs Nifty]]-AVERAGE(Table2[6M Return vs Nifty]))/_xlfn.STDEV.P(Table2[6M Return vs Nifty])</f>
        <v>-0.29622276829283029</v>
      </c>
      <c r="M226">
        <v>9.8368049398520405</v>
      </c>
      <c r="N226">
        <f>(Table2[[#This Row],[1W Return vs Nifty]]-AVERAGE(Table2[1W Return vs Nifty]))/_xlfn.STDEV.P(Table2[1W Return vs Nifty])</f>
        <v>2.5745052340721819</v>
      </c>
      <c r="O226">
        <v>267.77</v>
      </c>
      <c r="P226">
        <v>235.85940756726399</v>
      </c>
      <c r="Q226">
        <v>208.20647812231999</v>
      </c>
      <c r="R226">
        <v>83.842357115602795</v>
      </c>
      <c r="S226" s="2">
        <f>(Table2[[#This Row],[Close Price]]-Table2[[#This Row],[20D EMA]])/Table2[[#This Row],[20D EMA]]</f>
        <v>0.22788213765545073</v>
      </c>
      <c r="T226" s="2">
        <f>(Table2[[#This Row],[Close Price]]-Table2[[#This Row],[50D EMA]])/Table2[[#This Row],[50D EMA]]</f>
        <v>0.39400841963971039</v>
      </c>
      <c r="U226" s="2">
        <f>(Table2[[#This Row],[Close Price]]-Table2[[#This Row],[200D EMA]])/Table2[[#This Row],[200D EMA]]</f>
        <v>0.57915355451542661</v>
      </c>
      <c r="V226">
        <v>2.42151895321319</v>
      </c>
      <c r="W226">
        <v>326</v>
      </c>
      <c r="X226">
        <v>338.2</v>
      </c>
      <c r="Y226">
        <v>310.01</v>
      </c>
      <c r="Z226">
        <v>351</v>
      </c>
      <c r="AA226">
        <v>195</v>
      </c>
      <c r="AB226">
        <v>351</v>
      </c>
      <c r="AC226" s="2">
        <f>(Table2[[#This Row],[Close Price]]/Table2[[#This Row],[Day Low]])-1</f>
        <v>8.5582822085890076E-3</v>
      </c>
      <c r="AD226" s="2">
        <f>(Table2[[#This Row],[Day High]]/Table2[[#This Row],[Close Price]])-1</f>
        <v>2.862009185194192E-2</v>
      </c>
      <c r="AE226" s="2">
        <f>(Table2[[#This Row],[Close Price]]/Table2[[#This Row],[Current Week Low]])-1</f>
        <v>6.0578691009967489E-2</v>
      </c>
      <c r="AF226" s="2">
        <f>(Table2[[#This Row],[Current Week High]]/Table2[[#This Row],[Close Price]])-1</f>
        <v>6.7550716262660071E-2</v>
      </c>
      <c r="AG226" s="2">
        <f>(Table2[[#This Row],[Close Price]]/Table2[[#This Row],[Current Month Low]])-1</f>
        <v>0.68610256410256421</v>
      </c>
      <c r="AH226" s="2">
        <f>(Table2[[#This Row],[Current Month High]]/Table2[[#This Row],[Close Price]])-1</f>
        <v>6.7550716262660071E-2</v>
      </c>
      <c r="AI226">
        <v>6.755071626266</v>
      </c>
      <c r="AJ226">
        <v>127.61509172724099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0.61</v>
      </c>
      <c r="AM226" t="s">
        <v>10458</v>
      </c>
      <c r="AN226">
        <v>51.54</v>
      </c>
      <c r="AO226" t="s">
        <v>10458</v>
      </c>
      <c r="AP226">
        <v>0.104482528733639</v>
      </c>
      <c r="AQ226">
        <f>(Table2[[#This Row],[Sharpe Ratio]]-AVERAGE(Table2[Sharpe Ratio]))/_xlfn.STDEV.P(Table2[Sharpe Ratio])</f>
        <v>0.542150374209734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8.6143659156940764</v>
      </c>
      <c r="AS226">
        <f>_xlfn.RANK.AVG(Table2[[#This Row],[1Y Return vs Nifty Z-Score]],Table2[1Y Return vs Nifty Z-Score])</f>
        <v>150</v>
      </c>
      <c r="AT226">
        <f>_xlfn.RANK.AVG(Table2[[#This Row],[6M Return vs Nifty Z-Score]],Table2[6M Return vs Nifty Z-Score])</f>
        <v>419</v>
      </c>
      <c r="AU226">
        <f>_xlfn.RANK.AVG(Table2[[#This Row],[Sharpe Ratio Z-Score]],Table2[Sharpe Ratio Z-Score])</f>
        <v>211</v>
      </c>
      <c r="AV226">
        <f>(Table2[[#This Row],[Rank 1Y]]+Table2[[#This Row],[Rank 6M]]+Table2[[#This Row],[Rank Sharpe]])/3</f>
        <v>260</v>
      </c>
    </row>
    <row r="227" spans="1:48" x14ac:dyDescent="0.3">
      <c r="A227" t="s">
        <v>364</v>
      </c>
      <c r="B227" t="s">
        <v>365</v>
      </c>
      <c r="C227" t="s">
        <v>10413</v>
      </c>
      <c r="D227" t="s">
        <v>130</v>
      </c>
      <c r="E227">
        <v>71018.788930840004</v>
      </c>
      <c r="F227">
        <v>1953.2</v>
      </c>
      <c r="G227">
        <v>40.186829024030899</v>
      </c>
      <c r="H227">
        <f>(Table2[[#This Row],[1Y Return vs Nifty]]-AVERAGE(Table2[1Y Return vs Nifty]))/_xlfn.STDEV.P(Table2[1Y Return vs Nifty])</f>
        <v>0.30556617911545814</v>
      </c>
      <c r="I227">
        <v>8.7880144301714793</v>
      </c>
      <c r="J227">
        <f>(Table2[[#This Row],[1M Return vs Nifty]]-AVERAGE(Table2[1M Return vs Nifty]))/_xlfn.STDEV.P(Table2[1M Return vs Nifty])</f>
        <v>1.1255743485816647</v>
      </c>
      <c r="K227">
        <v>11.506048712107599</v>
      </c>
      <c r="L227">
        <f>(Table2[[#This Row],[6M Return vs Nifty]]-AVERAGE(Table2[6M Return vs Nifty]))/_xlfn.STDEV.P(Table2[6M Return vs Nifty])</f>
        <v>1.7611545690091567E-2</v>
      </c>
      <c r="M227">
        <v>3.04872063389243</v>
      </c>
      <c r="N227">
        <f>(Table2[[#This Row],[1W Return vs Nifty]]-AVERAGE(Table2[1W Return vs Nifty]))/_xlfn.STDEV.P(Table2[1W Return vs Nifty])</f>
        <v>1.2179195118816346</v>
      </c>
      <c r="O227">
        <v>1833.06</v>
      </c>
      <c r="P227">
        <v>1790.0197131723901</v>
      </c>
      <c r="Q227">
        <v>1604.0917015637899</v>
      </c>
      <c r="R227">
        <v>86.721532261867594</v>
      </c>
      <c r="S227" s="2">
        <f>(Table2[[#This Row],[Close Price]]-Table2[[#This Row],[20D EMA]])/Table2[[#This Row],[20D EMA]]</f>
        <v>6.5540680610563812E-2</v>
      </c>
      <c r="T227" s="2">
        <f>(Table2[[#This Row],[Close Price]]-Table2[[#This Row],[50D EMA]])/Table2[[#This Row],[50D EMA]]</f>
        <v>9.1161167459106462E-2</v>
      </c>
      <c r="U227" s="2">
        <f>(Table2[[#This Row],[Close Price]]-Table2[[#This Row],[200D EMA]])/Table2[[#This Row],[200D EMA]]</f>
        <v>0.21763612273280447</v>
      </c>
      <c r="V227">
        <v>0.98496239124089802</v>
      </c>
      <c r="W227">
        <v>1929.7</v>
      </c>
      <c r="X227">
        <v>1970</v>
      </c>
      <c r="Y227">
        <v>1846.15</v>
      </c>
      <c r="Z227">
        <v>1970</v>
      </c>
      <c r="AA227">
        <v>1719.05</v>
      </c>
      <c r="AB227">
        <v>1970</v>
      </c>
      <c r="AC227" s="2">
        <f>(Table2[[#This Row],[Close Price]]/Table2[[#This Row],[Day Low]])-1</f>
        <v>1.2178058765611288E-2</v>
      </c>
      <c r="AD227" s="2">
        <f>(Table2[[#This Row],[Day High]]/Table2[[#This Row],[Close Price]])-1</f>
        <v>8.6012697112429759E-3</v>
      </c>
      <c r="AE227" s="2">
        <f>(Table2[[#This Row],[Close Price]]/Table2[[#This Row],[Current Week Low]])-1</f>
        <v>5.7985537469869675E-2</v>
      </c>
      <c r="AF227" s="2">
        <f>(Table2[[#This Row],[Current Week High]]/Table2[[#This Row],[Close Price]])-1</f>
        <v>8.6012697112429759E-3</v>
      </c>
      <c r="AG227" s="2">
        <f>(Table2[[#This Row],[Close Price]]/Table2[[#This Row],[Current Month Low]])-1</f>
        <v>0.1362089526191792</v>
      </c>
      <c r="AH227" s="2">
        <f>(Table2[[#This Row],[Current Month High]]/Table2[[#This Row],[Close Price]])-1</f>
        <v>8.6012697112429759E-3</v>
      </c>
      <c r="AI227">
        <v>0.86012697112429704</v>
      </c>
      <c r="AJ227">
        <v>85.824374464846301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0.13</v>
      </c>
      <c r="AM227" t="s">
        <v>10458</v>
      </c>
      <c r="AN227">
        <v>11.11</v>
      </c>
      <c r="AO227" t="s">
        <v>10458</v>
      </c>
      <c r="AP227">
        <v>8.4920863488777004E-2</v>
      </c>
      <c r="AQ227">
        <f>(Table2[[#This Row],[Sharpe Ratio]]-AVERAGE(Table2[Sharpe Ratio]))/_xlfn.STDEV.P(Table2[Sharpe Ratio])</f>
        <v>0.31526970773798763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2.9819412930068365</v>
      </c>
      <c r="AS227">
        <f>_xlfn.RANK.AVG(Table2[[#This Row],[1Y Return vs Nifty Z-Score]],Table2[1Y Return vs Nifty Z-Score])</f>
        <v>221</v>
      </c>
      <c r="AT227">
        <f>_xlfn.RANK.AVG(Table2[[#This Row],[6M Return vs Nifty Z-Score]],Table2[6M Return vs Nifty Z-Score])</f>
        <v>302</v>
      </c>
      <c r="AU227">
        <f>_xlfn.RANK.AVG(Table2[[#This Row],[Sharpe Ratio Z-Score]],Table2[Sharpe Ratio Z-Score])</f>
        <v>263</v>
      </c>
      <c r="AV227">
        <f>(Table2[[#This Row],[Rank 1Y]]+Table2[[#This Row],[Rank 6M]]+Table2[[#This Row],[Rank Sharpe]])/3</f>
        <v>262</v>
      </c>
    </row>
    <row r="228" spans="1:48" x14ac:dyDescent="0.3">
      <c r="A228" t="s">
        <v>1272</v>
      </c>
      <c r="B228" t="s">
        <v>1273</v>
      </c>
      <c r="C228" t="s">
        <v>10409</v>
      </c>
      <c r="D228" t="s">
        <v>860</v>
      </c>
      <c r="E228">
        <v>9397.4230651620001</v>
      </c>
      <c r="F228">
        <v>201.93</v>
      </c>
      <c r="G228">
        <v>34.609875244545499</v>
      </c>
      <c r="H228">
        <f>(Table2[[#This Row],[1Y Return vs Nifty]]-AVERAGE(Table2[1Y Return vs Nifty]))/_xlfn.STDEV.P(Table2[1Y Return vs Nifty])</f>
        <v>0.21300693325730327</v>
      </c>
      <c r="I228">
        <v>-10.0040828781803</v>
      </c>
      <c r="J228">
        <f>(Table2[[#This Row],[1M Return vs Nifty]]-AVERAGE(Table2[1M Return vs Nifty]))/_xlfn.STDEV.P(Table2[1M Return vs Nifty])</f>
        <v>-0.65665038340559767</v>
      </c>
      <c r="K228">
        <v>6.2060951782952101</v>
      </c>
      <c r="L228">
        <f>(Table2[[#This Row],[6M Return vs Nifty]]-AVERAGE(Table2[6M Return vs Nifty]))/_xlfn.STDEV.P(Table2[6M Return vs Nifty])</f>
        <v>-0.14054888635312232</v>
      </c>
      <c r="M228">
        <v>-9.0572417734245594</v>
      </c>
      <c r="N228">
        <f>(Table2[[#This Row],[1W Return vs Nifty]]-AVERAGE(Table2[1W Return vs Nifty]))/_xlfn.STDEV.P(Table2[1W Return vs Nifty])</f>
        <v>-1.2014340221814779</v>
      </c>
      <c r="O228">
        <v>211.58</v>
      </c>
      <c r="P228">
        <v>217.278209006759</v>
      </c>
      <c r="Q228">
        <v>194.62653407985101</v>
      </c>
      <c r="R228">
        <v>34.743450079846099</v>
      </c>
      <c r="S228" s="2">
        <f>(Table2[[#This Row],[Close Price]]-Table2[[#This Row],[20D EMA]])/Table2[[#This Row],[20D EMA]]</f>
        <v>-4.5609225824747163E-2</v>
      </c>
      <c r="T228" s="2">
        <f>(Table2[[#This Row],[Close Price]]-Table2[[#This Row],[50D EMA]])/Table2[[#This Row],[50D EMA]]</f>
        <v>-7.0638510308604144E-2</v>
      </c>
      <c r="U228" s="2">
        <f>(Table2[[#This Row],[Close Price]]-Table2[[#This Row],[200D EMA]])/Table2[[#This Row],[200D EMA]]</f>
        <v>3.7525540670382294E-2</v>
      </c>
      <c r="V228">
        <v>0.85140156429470804</v>
      </c>
      <c r="W228">
        <v>200</v>
      </c>
      <c r="X228">
        <v>207</v>
      </c>
      <c r="Y228">
        <v>200</v>
      </c>
      <c r="Z228">
        <v>212</v>
      </c>
      <c r="AA228">
        <v>200</v>
      </c>
      <c r="AB228">
        <v>230</v>
      </c>
      <c r="AC228" s="2">
        <f>(Table2[[#This Row],[Close Price]]/Table2[[#This Row],[Day Low]])-1</f>
        <v>9.6499999999999364E-3</v>
      </c>
      <c r="AD228" s="2">
        <f>(Table2[[#This Row],[Day High]]/Table2[[#This Row],[Close Price]])-1</f>
        <v>2.510771059277972E-2</v>
      </c>
      <c r="AE228" s="2">
        <f>(Table2[[#This Row],[Close Price]]/Table2[[#This Row],[Current Week Low]])-1</f>
        <v>9.6499999999999364E-3</v>
      </c>
      <c r="AF228" s="2">
        <f>(Table2[[#This Row],[Current Week High]]/Table2[[#This Row],[Close Price]])-1</f>
        <v>4.986876640419946E-2</v>
      </c>
      <c r="AG228" s="2">
        <f>(Table2[[#This Row],[Close Price]]/Table2[[#This Row],[Current Month Low]])-1</f>
        <v>9.6499999999999364E-3</v>
      </c>
      <c r="AH228" s="2">
        <f>(Table2[[#This Row],[Current Month High]]/Table2[[#This Row],[Close Price]])-1</f>
        <v>0.13900856732531075</v>
      </c>
      <c r="AI228">
        <v>30.738374684296499</v>
      </c>
      <c r="AJ228">
        <v>77.8335535006605</v>
      </c>
      <c r="AK228" t="str">
        <f>IF(AND(Table2[[#This Row],[20D EMA]]&gt;Table2[[#This Row],[50D EMA]],Table2[[#This Row],[50D EMA]]&gt;Table2[[#This Row],[200D EMA]]),"Uptrend","Downtrend/NoTrend")</f>
        <v>Downtrend/NoTrend</v>
      </c>
      <c r="AL228">
        <v>-0.28000000000000003</v>
      </c>
      <c r="AM228" t="s">
        <v>10459</v>
      </c>
      <c r="AN228">
        <v>-6.56</v>
      </c>
      <c r="AO228" t="s">
        <v>10459</v>
      </c>
      <c r="AP228">
        <v>0.115440652197825</v>
      </c>
      <c r="AQ228">
        <f>(Table2[[#This Row],[Sharpe Ratio]]-AVERAGE(Table2[Sharpe Ratio]))/_xlfn.STDEV.P(Table2[Sharpe Ratio])</f>
        <v>0.66924519582709163</v>
      </c>
      <c r="AR2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8">
        <f>_xlfn.RANK.AVG(Table2[[#This Row],[1Y Return vs Nifty Z-Score]],Table2[1Y Return vs Nifty Z-Score])</f>
        <v>239</v>
      </c>
      <c r="AT228">
        <f>_xlfn.RANK.AVG(Table2[[#This Row],[6M Return vs Nifty Z-Score]],Table2[6M Return vs Nifty Z-Score])</f>
        <v>364</v>
      </c>
      <c r="AU228">
        <f>_xlfn.RANK.AVG(Table2[[#This Row],[Sharpe Ratio Z-Score]],Table2[Sharpe Ratio Z-Score])</f>
        <v>183</v>
      </c>
      <c r="AV228">
        <f>(Table2[[#This Row],[Rank 1Y]]+Table2[[#This Row],[Rank 6M]]+Table2[[#This Row],[Rank Sharpe]])/3</f>
        <v>262</v>
      </c>
    </row>
    <row r="229" spans="1:48" x14ac:dyDescent="0.3">
      <c r="A229" t="s">
        <v>370</v>
      </c>
      <c r="B229" t="s">
        <v>371</v>
      </c>
      <c r="C229" t="s">
        <v>10401</v>
      </c>
      <c r="D229" t="s">
        <v>43</v>
      </c>
      <c r="E229">
        <v>70167.228000000003</v>
      </c>
      <c r="F229">
        <v>399.95</v>
      </c>
      <c r="G229">
        <v>45.793541531659997</v>
      </c>
      <c r="H229">
        <f>(Table2[[#This Row],[1Y Return vs Nifty]]-AVERAGE(Table2[1Y Return vs Nifty]))/_xlfn.STDEV.P(Table2[1Y Return vs Nifty])</f>
        <v>0.39861932281526463</v>
      </c>
      <c r="I229">
        <v>-7.1507587542788604</v>
      </c>
      <c r="J229">
        <f>(Table2[[#This Row],[1M Return vs Nifty]]-AVERAGE(Table2[1M Return vs Nifty]))/_xlfn.STDEV.P(Table2[1M Return vs Nifty])</f>
        <v>-0.3860438226502429</v>
      </c>
      <c r="K229">
        <v>3.13306527326099</v>
      </c>
      <c r="L229">
        <f>(Table2[[#This Row],[6M Return vs Nifty]]-AVERAGE(Table2[6M Return vs Nifty]))/_xlfn.STDEV.P(Table2[6M Return vs Nifty])</f>
        <v>-0.23225379175675781</v>
      </c>
      <c r="M229">
        <v>-2.6436452092538798</v>
      </c>
      <c r="N229">
        <f>(Table2[[#This Row],[1W Return vs Nifty]]-AVERAGE(Table2[1W Return vs Nifty]))/_xlfn.STDEV.P(Table2[1W Return vs Nifty])</f>
        <v>8.031103793888511E-2</v>
      </c>
      <c r="O229">
        <v>397.04</v>
      </c>
      <c r="P229">
        <v>395.57757818893498</v>
      </c>
      <c r="Q229">
        <v>355.409930645457</v>
      </c>
      <c r="R229">
        <v>55.5737741997809</v>
      </c>
      <c r="S229" s="2">
        <f>(Table2[[#This Row],[Close Price]]-Table2[[#This Row],[20D EMA]])/Table2[[#This Row],[20D EMA]]</f>
        <v>7.3292363489823901E-3</v>
      </c>
      <c r="T229" s="2">
        <f>(Table2[[#This Row],[Close Price]]-Table2[[#This Row],[50D EMA]])/Table2[[#This Row],[50D EMA]]</f>
        <v>1.1053259972628333E-2</v>
      </c>
      <c r="U229" s="2">
        <f>(Table2[[#This Row],[Close Price]]-Table2[[#This Row],[200D EMA]])/Table2[[#This Row],[200D EMA]]</f>
        <v>0.12532027249113198</v>
      </c>
      <c r="V229">
        <v>0.46558163099435301</v>
      </c>
      <c r="W229">
        <v>387.4</v>
      </c>
      <c r="X229">
        <v>402.35</v>
      </c>
      <c r="Y229">
        <v>387.4</v>
      </c>
      <c r="Z229">
        <v>405.5</v>
      </c>
      <c r="AA229">
        <v>379.3</v>
      </c>
      <c r="AB229">
        <v>429.2</v>
      </c>
      <c r="AC229" s="2">
        <f>(Table2[[#This Row],[Close Price]]/Table2[[#This Row],[Day Low]])-1</f>
        <v>3.2395456892101215E-2</v>
      </c>
      <c r="AD229" s="2">
        <f>(Table2[[#This Row],[Day High]]/Table2[[#This Row],[Close Price]])-1</f>
        <v>6.0007500937617753E-3</v>
      </c>
      <c r="AE229" s="2">
        <f>(Table2[[#This Row],[Close Price]]/Table2[[#This Row],[Current Week Low]])-1</f>
        <v>3.2395456892101215E-2</v>
      </c>
      <c r="AF229" s="2">
        <f>(Table2[[#This Row],[Current Week High]]/Table2[[#This Row],[Close Price]])-1</f>
        <v>1.3876734591824036E-2</v>
      </c>
      <c r="AG229" s="2">
        <f>(Table2[[#This Row],[Close Price]]/Table2[[#This Row],[Current Month Low]])-1</f>
        <v>5.4442393883469498E-2</v>
      </c>
      <c r="AH229" s="2">
        <f>(Table2[[#This Row],[Current Month High]]/Table2[[#This Row],[Close Price]])-1</f>
        <v>7.3134141767720928E-2</v>
      </c>
      <c r="AI229">
        <v>16.964620577572099</v>
      </c>
      <c r="AJ229">
        <v>88.522271977374402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-0.1</v>
      </c>
      <c r="AM229" t="s">
        <v>10459</v>
      </c>
      <c r="AN229">
        <v>0.87</v>
      </c>
      <c r="AO229" t="s">
        <v>10458</v>
      </c>
      <c r="AP229">
        <v>0.10901056175483</v>
      </c>
      <c r="AQ229">
        <f>(Table2[[#This Row],[Sharpe Ratio]]-AVERAGE(Table2[Sharpe Ratio]))/_xlfn.STDEV.P(Table2[Sharpe Ratio])</f>
        <v>0.59466753656756144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0.45530028291471047</v>
      </c>
      <c r="AS229">
        <f>_xlfn.RANK.AVG(Table2[[#This Row],[1Y Return vs Nifty Z-Score]],Table2[1Y Return vs Nifty Z-Score])</f>
        <v>196</v>
      </c>
      <c r="AT229">
        <f>_xlfn.RANK.AVG(Table2[[#This Row],[6M Return vs Nifty Z-Score]],Table2[6M Return vs Nifty Z-Score])</f>
        <v>397</v>
      </c>
      <c r="AU229">
        <f>_xlfn.RANK.AVG(Table2[[#This Row],[Sharpe Ratio Z-Score]],Table2[Sharpe Ratio Z-Score])</f>
        <v>196</v>
      </c>
      <c r="AV229">
        <f>(Table2[[#This Row],[Rank 1Y]]+Table2[[#This Row],[Rank 6M]]+Table2[[#This Row],[Rank Sharpe]])/3</f>
        <v>263</v>
      </c>
    </row>
    <row r="230" spans="1:48" x14ac:dyDescent="0.3">
      <c r="A230" t="s">
        <v>964</v>
      </c>
      <c r="B230" t="s">
        <v>965</v>
      </c>
      <c r="C230" t="s">
        <v>10409</v>
      </c>
      <c r="D230" t="s">
        <v>756</v>
      </c>
      <c r="E230">
        <v>15823.7031804</v>
      </c>
      <c r="F230">
        <v>384.6</v>
      </c>
      <c r="G230">
        <v>17.6858971756911</v>
      </c>
      <c r="H230">
        <f>(Table2[[#This Row],[1Y Return vs Nifty]]-AVERAGE(Table2[1Y Return vs Nifty]))/_xlfn.STDEV.P(Table2[1Y Return vs Nifty])</f>
        <v>-6.7875912273049677E-2</v>
      </c>
      <c r="I230">
        <v>-9.1928262194469994</v>
      </c>
      <c r="J230">
        <f>(Table2[[#This Row],[1M Return vs Nifty]]-AVERAGE(Table2[1M Return vs Nifty]))/_xlfn.STDEV.P(Table2[1M Return vs Nifty])</f>
        <v>-0.57971156931477963</v>
      </c>
      <c r="K230">
        <v>2.0336113449143598</v>
      </c>
      <c r="L230">
        <f>(Table2[[#This Row],[6M Return vs Nifty]]-AVERAGE(Table2[6M Return vs Nifty]))/_xlfn.STDEV.P(Table2[6M Return vs Nifty])</f>
        <v>-0.26506353380629388</v>
      </c>
      <c r="M230">
        <v>-8.2601789011331608</v>
      </c>
      <c r="N230">
        <f>(Table2[[#This Row],[1W Return vs Nifty]]-AVERAGE(Table2[1W Return vs Nifty]))/_xlfn.STDEV.P(Table2[1W Return vs Nifty])</f>
        <v>-1.0421425249781531</v>
      </c>
      <c r="O230">
        <v>407.46</v>
      </c>
      <c r="P230">
        <v>397.79202912977303</v>
      </c>
      <c r="Q230">
        <v>350.413255225287</v>
      </c>
      <c r="R230">
        <v>26.302992188254699</v>
      </c>
      <c r="S230" s="2">
        <f>(Table2[[#This Row],[Close Price]]-Table2[[#This Row],[20D EMA]])/Table2[[#This Row],[20D EMA]]</f>
        <v>-5.6103666617581989E-2</v>
      </c>
      <c r="T230" s="2">
        <f>(Table2[[#This Row],[Close Price]]-Table2[[#This Row],[50D EMA]])/Table2[[#This Row],[50D EMA]]</f>
        <v>-3.3163130891869438E-2</v>
      </c>
      <c r="U230" s="2">
        <f>(Table2[[#This Row],[Close Price]]-Table2[[#This Row],[200D EMA]])/Table2[[#This Row],[200D EMA]]</f>
        <v>9.7561220259016021E-2</v>
      </c>
      <c r="V230">
        <v>1.14118169932297</v>
      </c>
      <c r="W230">
        <v>381.8</v>
      </c>
      <c r="X230">
        <v>388</v>
      </c>
      <c r="Y230">
        <v>379.45</v>
      </c>
      <c r="Z230">
        <v>396.95</v>
      </c>
      <c r="AA230">
        <v>379.45</v>
      </c>
      <c r="AB230">
        <v>474.4</v>
      </c>
      <c r="AC230" s="2">
        <f>(Table2[[#This Row],[Close Price]]/Table2[[#This Row],[Day Low]])-1</f>
        <v>7.333682556312171E-3</v>
      </c>
      <c r="AD230" s="2">
        <f>(Table2[[#This Row],[Day High]]/Table2[[#This Row],[Close Price]])-1</f>
        <v>8.8403536141445915E-3</v>
      </c>
      <c r="AE230" s="2">
        <f>(Table2[[#This Row],[Close Price]]/Table2[[#This Row],[Current Week Low]])-1</f>
        <v>1.3572275662142586E-2</v>
      </c>
      <c r="AF230" s="2">
        <f>(Table2[[#This Row],[Current Week High]]/Table2[[#This Row],[Close Price]])-1</f>
        <v>3.2111284451378008E-2</v>
      </c>
      <c r="AG230" s="2">
        <f>(Table2[[#This Row],[Close Price]]/Table2[[#This Row],[Current Month Low]])-1</f>
        <v>1.3572275662142586E-2</v>
      </c>
      <c r="AH230" s="2">
        <f>(Table2[[#This Row],[Current Month High]]/Table2[[#This Row],[Close Price]])-1</f>
        <v>0.23348933957358287</v>
      </c>
      <c r="AI230">
        <v>23.348933957358199</v>
      </c>
      <c r="AJ230">
        <v>67.362924281984306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-7.0000000000000007E-2</v>
      </c>
      <c r="AM230" t="s">
        <v>10459</v>
      </c>
      <c r="AN230">
        <v>-13.91</v>
      </c>
      <c r="AO230" t="s">
        <v>10459</v>
      </c>
      <c r="AP230">
        <v>0.177896747184208</v>
      </c>
      <c r="AQ230">
        <f>(Table2[[#This Row],[Sharpe Ratio]]-AVERAGE(Table2[Sharpe Ratio]))/_xlfn.STDEV.P(Table2[Sharpe Ratio])</f>
        <v>1.3936252666625815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-0.5611682737096948</v>
      </c>
      <c r="AS230">
        <f>_xlfn.RANK.AVG(Table2[[#This Row],[1Y Return vs Nifty Z-Score]],Table2[1Y Return vs Nifty Z-Score])</f>
        <v>318</v>
      </c>
      <c r="AT230">
        <f>_xlfn.RANK.AVG(Table2[[#This Row],[6M Return vs Nifty Z-Score]],Table2[6M Return vs Nifty Z-Score])</f>
        <v>411</v>
      </c>
      <c r="AU230">
        <f>_xlfn.RANK.AVG(Table2[[#This Row],[Sharpe Ratio Z-Score]],Table2[Sharpe Ratio Z-Score])</f>
        <v>60</v>
      </c>
      <c r="AV230">
        <f>(Table2[[#This Row],[Rank 1Y]]+Table2[[#This Row],[Rank 6M]]+Table2[[#This Row],[Rank Sharpe]])/3</f>
        <v>263</v>
      </c>
    </row>
    <row r="231" spans="1:48" x14ac:dyDescent="0.3">
      <c r="A231" t="s">
        <v>970</v>
      </c>
      <c r="B231" t="s">
        <v>971</v>
      </c>
      <c r="C231" t="s">
        <v>10412</v>
      </c>
      <c r="D231" t="s">
        <v>266</v>
      </c>
      <c r="E231">
        <v>15733.145488</v>
      </c>
      <c r="F231">
        <v>904</v>
      </c>
      <c r="G231">
        <v>24.569344780031901</v>
      </c>
      <c r="H231">
        <f>(Table2[[#This Row],[1Y Return vs Nifty]]-AVERAGE(Table2[1Y Return vs Nifty]))/_xlfn.STDEV.P(Table2[1Y Return vs Nifty])</f>
        <v>4.6366870499429544E-2</v>
      </c>
      <c r="I231">
        <v>-7.3217785316615398</v>
      </c>
      <c r="J231">
        <f>(Table2[[#This Row],[1M Return vs Nifty]]-AVERAGE(Table2[1M Return vs Nifty]))/_xlfn.STDEV.P(Table2[1M Return vs Nifty])</f>
        <v>-0.40226317655785099</v>
      </c>
      <c r="K231">
        <v>2.8457199284836299</v>
      </c>
      <c r="L231">
        <f>(Table2[[#This Row],[6M Return vs Nifty]]-AVERAGE(Table2[6M Return vs Nifty]))/_xlfn.STDEV.P(Table2[6M Return vs Nifty])</f>
        <v>-0.24082870917549651</v>
      </c>
      <c r="M231">
        <v>-1.0941080497564399</v>
      </c>
      <c r="N231">
        <f>(Table2[[#This Row],[1W Return vs Nifty]]-AVERAGE(Table2[1W Return vs Nifty]))/_xlfn.STDEV.P(Table2[1W Return vs Nifty])</f>
        <v>0.38998308852499802</v>
      </c>
      <c r="O231">
        <v>901.48</v>
      </c>
      <c r="P231">
        <v>913.96363537784805</v>
      </c>
      <c r="Q231">
        <v>838.49984717443101</v>
      </c>
      <c r="R231">
        <v>55.109929987561102</v>
      </c>
      <c r="S231" s="2">
        <f>(Table2[[#This Row],[Close Price]]-Table2[[#This Row],[20D EMA]])/Table2[[#This Row],[20D EMA]]</f>
        <v>2.7954031148777364E-3</v>
      </c>
      <c r="T231" s="2">
        <f>(Table2[[#This Row],[Close Price]]-Table2[[#This Row],[50D EMA]])/Table2[[#This Row],[50D EMA]]</f>
        <v>-1.0901566530848806E-2</v>
      </c>
      <c r="U231" s="2">
        <f>(Table2[[#This Row],[Close Price]]-Table2[[#This Row],[200D EMA]])/Table2[[#This Row],[200D EMA]]</f>
        <v>7.8115879264964438E-2</v>
      </c>
      <c r="V231">
        <v>0.66849594912549803</v>
      </c>
      <c r="W231">
        <v>893</v>
      </c>
      <c r="X231">
        <v>907.95</v>
      </c>
      <c r="Y231">
        <v>869.7</v>
      </c>
      <c r="Z231">
        <v>915</v>
      </c>
      <c r="AA231">
        <v>856.5</v>
      </c>
      <c r="AB231">
        <v>947.8</v>
      </c>
      <c r="AC231" s="2">
        <f>(Table2[[#This Row],[Close Price]]/Table2[[#This Row],[Day Low]])-1</f>
        <v>1.2318029115341522E-2</v>
      </c>
      <c r="AD231" s="2">
        <f>(Table2[[#This Row],[Day High]]/Table2[[#This Row],[Close Price]])-1</f>
        <v>4.3694690265487779E-3</v>
      </c>
      <c r="AE231" s="2">
        <f>(Table2[[#This Row],[Close Price]]/Table2[[#This Row],[Current Week Low]])-1</f>
        <v>3.9438886972519294E-2</v>
      </c>
      <c r="AF231" s="2">
        <f>(Table2[[#This Row],[Current Week High]]/Table2[[#This Row],[Close Price]])-1</f>
        <v>1.2168141592920456E-2</v>
      </c>
      <c r="AG231" s="2">
        <f>(Table2[[#This Row],[Close Price]]/Table2[[#This Row],[Current Month Low]])-1</f>
        <v>5.5458260361938017E-2</v>
      </c>
      <c r="AH231" s="2">
        <f>(Table2[[#This Row],[Current Month High]]/Table2[[#This Row],[Close Price]])-1</f>
        <v>4.8451327433628233E-2</v>
      </c>
      <c r="AI231">
        <v>17.256637168141499</v>
      </c>
      <c r="AJ231">
        <v>61.734712133681597</v>
      </c>
      <c r="AK231" t="str">
        <f>IF(AND(Table2[[#This Row],[20D EMA]]&gt;Table2[[#This Row],[50D EMA]],Table2[[#This Row],[50D EMA]]&gt;Table2[[#This Row],[200D EMA]]),"Uptrend","Downtrend/NoTrend")</f>
        <v>Downtrend/NoTrend</v>
      </c>
      <c r="AL231">
        <v>-0.13</v>
      </c>
      <c r="AM231" t="s">
        <v>10459</v>
      </c>
      <c r="AN231">
        <v>2.25</v>
      </c>
      <c r="AO231" t="s">
        <v>10458</v>
      </c>
      <c r="AP231">
        <v>0.15086066902624201</v>
      </c>
      <c r="AQ231">
        <f>(Table2[[#This Row],[Sharpe Ratio]]-AVERAGE(Table2[Sharpe Ratio]))/_xlfn.STDEV.P(Table2[Sharpe Ratio])</f>
        <v>1.0800546501286605</v>
      </c>
      <c r="AR2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1">
        <f>_xlfn.RANK.AVG(Table2[[#This Row],[1Y Return vs Nifty Z-Score]],Table2[1Y Return vs Nifty Z-Score])</f>
        <v>291</v>
      </c>
      <c r="AT231">
        <f>_xlfn.RANK.AVG(Table2[[#This Row],[6M Return vs Nifty Z-Score]],Table2[6M Return vs Nifty Z-Score])</f>
        <v>401</v>
      </c>
      <c r="AU231">
        <f>_xlfn.RANK.AVG(Table2[[#This Row],[Sharpe Ratio Z-Score]],Table2[Sharpe Ratio Z-Score])</f>
        <v>100</v>
      </c>
      <c r="AV231">
        <f>(Table2[[#This Row],[Rank 1Y]]+Table2[[#This Row],[Rank 6M]]+Table2[[#This Row],[Rank Sharpe]])/3</f>
        <v>264</v>
      </c>
    </row>
    <row r="232" spans="1:48" x14ac:dyDescent="0.3">
      <c r="A232" t="s">
        <v>928</v>
      </c>
      <c r="B232" t="s">
        <v>929</v>
      </c>
      <c r="C232" t="s">
        <v>10412</v>
      </c>
      <c r="D232" t="s">
        <v>930</v>
      </c>
      <c r="E232">
        <v>16800.26030564</v>
      </c>
      <c r="F232">
        <v>1411.6</v>
      </c>
      <c r="G232">
        <v>75.254459272108207</v>
      </c>
      <c r="H232">
        <f>(Table2[[#This Row],[1Y Return vs Nifty]]-AVERAGE(Table2[1Y Return vs Nifty]))/_xlfn.STDEV.P(Table2[1Y Return vs Nifty])</f>
        <v>0.88757448295586727</v>
      </c>
      <c r="I232">
        <v>3.7145593502051701</v>
      </c>
      <c r="J232">
        <f>(Table2[[#This Row],[1M Return vs Nifty]]-AVERAGE(Table2[1M Return vs Nifty]))/_xlfn.STDEV.P(Table2[1M Return vs Nifty])</f>
        <v>0.64441266812762543</v>
      </c>
      <c r="K232">
        <v>-17.759497234253399</v>
      </c>
      <c r="L232">
        <f>(Table2[[#This Row],[6M Return vs Nifty]]-AVERAGE(Table2[6M Return vs Nifty]))/_xlfn.STDEV.P(Table2[6M Return vs Nifty])</f>
        <v>-0.85572656214940812</v>
      </c>
      <c r="M232">
        <v>2.2200996100699699</v>
      </c>
      <c r="N232">
        <f>(Table2[[#This Row],[1W Return vs Nifty]]-AVERAGE(Table2[1W Return vs Nifty]))/_xlfn.STDEV.P(Table2[1W Return vs Nifty])</f>
        <v>1.0523211781901156</v>
      </c>
      <c r="O232">
        <v>1348.59</v>
      </c>
      <c r="P232">
        <v>1343.88036663349</v>
      </c>
      <c r="Q232">
        <v>1239.4345963867199</v>
      </c>
      <c r="R232">
        <v>64.534357341431303</v>
      </c>
      <c r="S232" s="2">
        <f>(Table2[[#This Row],[Close Price]]-Table2[[#This Row],[20D EMA]])/Table2[[#This Row],[20D EMA]]</f>
        <v>4.6722873519750255E-2</v>
      </c>
      <c r="T232" s="2">
        <f>(Table2[[#This Row],[Close Price]]-Table2[[#This Row],[50D EMA]])/Table2[[#This Row],[50D EMA]]</f>
        <v>5.0391117429710003E-2</v>
      </c>
      <c r="U232" s="2">
        <f>(Table2[[#This Row],[Close Price]]-Table2[[#This Row],[200D EMA]])/Table2[[#This Row],[200D EMA]]</f>
        <v>0.13890640467450863</v>
      </c>
      <c r="V232">
        <v>1.48662920651279</v>
      </c>
      <c r="W232">
        <v>1392.15</v>
      </c>
      <c r="X232">
        <v>1427.8</v>
      </c>
      <c r="Y232">
        <v>1392.15</v>
      </c>
      <c r="Z232">
        <v>1464.9</v>
      </c>
      <c r="AA232">
        <v>1225.05</v>
      </c>
      <c r="AB232">
        <v>1464.9</v>
      </c>
      <c r="AC232" s="2">
        <f>(Table2[[#This Row],[Close Price]]/Table2[[#This Row],[Day Low]])-1</f>
        <v>1.3971195632654476E-2</v>
      </c>
      <c r="AD232" s="2">
        <f>(Table2[[#This Row],[Day High]]/Table2[[#This Row],[Close Price]])-1</f>
        <v>1.1476338906205807E-2</v>
      </c>
      <c r="AE232" s="2">
        <f>(Table2[[#This Row],[Close Price]]/Table2[[#This Row],[Current Week Low]])-1</f>
        <v>1.3971195632654476E-2</v>
      </c>
      <c r="AF232" s="2">
        <f>(Table2[[#This Row],[Current Week High]]/Table2[[#This Row],[Close Price]])-1</f>
        <v>3.7758571833380605E-2</v>
      </c>
      <c r="AG232" s="2">
        <f>(Table2[[#This Row],[Close Price]]/Table2[[#This Row],[Current Month Low]])-1</f>
        <v>0.15227949879596747</v>
      </c>
      <c r="AH232" s="2">
        <f>(Table2[[#This Row],[Current Month High]]/Table2[[#This Row],[Close Price]])-1</f>
        <v>3.7758571833380605E-2</v>
      </c>
      <c r="AI232">
        <v>20.076508926041299</v>
      </c>
      <c r="AJ232">
        <v>114.757340635934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-0.08</v>
      </c>
      <c r="AM232" t="s">
        <v>10459</v>
      </c>
      <c r="AN232">
        <v>11.74</v>
      </c>
      <c r="AO232" t="s">
        <v>10458</v>
      </c>
      <c r="AP232">
        <v>0.180660327294729</v>
      </c>
      <c r="AQ232">
        <f>(Table2[[#This Row],[Sharpe Ratio]]-AVERAGE(Table2[Sharpe Ratio]))/_xlfn.STDEV.P(Table2[Sharpe Ratio])</f>
        <v>1.4256779007034257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3.1542596678276258</v>
      </c>
      <c r="AS232">
        <f>_xlfn.RANK.AVG(Table2[[#This Row],[1Y Return vs Nifty Z-Score]],Table2[1Y Return vs Nifty Z-Score])</f>
        <v>111</v>
      </c>
      <c r="AT232">
        <f>_xlfn.RANK.AVG(Table2[[#This Row],[6M Return vs Nifty Z-Score]],Table2[6M Return vs Nifty Z-Score])</f>
        <v>626</v>
      </c>
      <c r="AU232">
        <f>_xlfn.RANK.AVG(Table2[[#This Row],[Sharpe Ratio Z-Score]],Table2[Sharpe Ratio Z-Score])</f>
        <v>56</v>
      </c>
      <c r="AV232">
        <f>(Table2[[#This Row],[Rank 1Y]]+Table2[[#This Row],[Rank 6M]]+Table2[[#This Row],[Rank Sharpe]])/3</f>
        <v>264.33333333333331</v>
      </c>
    </row>
    <row r="233" spans="1:48" x14ac:dyDescent="0.3">
      <c r="A233" t="s">
        <v>1619</v>
      </c>
      <c r="B233" t="s">
        <v>1620</v>
      </c>
      <c r="C233" t="s">
        <v>5557</v>
      </c>
      <c r="D233" t="s">
        <v>80</v>
      </c>
      <c r="E233">
        <v>5875.6360367999996</v>
      </c>
      <c r="F233">
        <v>286.8</v>
      </c>
      <c r="G233">
        <v>31.939689068741298</v>
      </c>
      <c r="H233">
        <f>(Table2[[#This Row],[1Y Return vs Nifty]]-AVERAGE(Table2[1Y Return vs Nifty]))/_xlfn.STDEV.P(Table2[1Y Return vs Nifty])</f>
        <v>0.16869055042435954</v>
      </c>
      <c r="I233">
        <v>-21.526705063759898</v>
      </c>
      <c r="J233">
        <f>(Table2[[#This Row],[1M Return vs Nifty]]-AVERAGE(Table2[1M Return vs Nifty]))/_xlfn.STDEV.P(Table2[1M Return vs Nifty])</f>
        <v>-1.7494449714454487</v>
      </c>
      <c r="K233">
        <v>25.0546505007249</v>
      </c>
      <c r="L233">
        <f>(Table2[[#This Row],[6M Return vs Nifty]]-AVERAGE(Table2[6M Return vs Nifty]))/_xlfn.STDEV.P(Table2[6M Return vs Nifty])</f>
        <v>0.4219269229473267</v>
      </c>
      <c r="M233">
        <v>-7.6515761861194296</v>
      </c>
      <c r="N233">
        <f>(Table2[[#This Row],[1W Return vs Nifty]]-AVERAGE(Table2[1W Return vs Nifty]))/_xlfn.STDEV.P(Table2[1W Return vs Nifty])</f>
        <v>-0.92051443132746358</v>
      </c>
      <c r="O233">
        <v>294.92</v>
      </c>
      <c r="P233">
        <v>299.479015164472</v>
      </c>
      <c r="Q233">
        <v>260.84600260980199</v>
      </c>
      <c r="R233">
        <v>44.884198445225202</v>
      </c>
      <c r="S233" s="2">
        <f>(Table2[[#This Row],[Close Price]]-Table2[[#This Row],[20D EMA]])/Table2[[#This Row],[20D EMA]]</f>
        <v>-2.7532890275328917E-2</v>
      </c>
      <c r="T233" s="2">
        <f>(Table2[[#This Row],[Close Price]]-Table2[[#This Row],[50D EMA]])/Table2[[#This Row],[50D EMA]]</f>
        <v>-4.2336906836389708E-2</v>
      </c>
      <c r="U233" s="2">
        <f>(Table2[[#This Row],[Close Price]]-Table2[[#This Row],[200D EMA]])/Table2[[#This Row],[200D EMA]]</f>
        <v>9.9499310438053601E-2</v>
      </c>
      <c r="V233">
        <v>0.40599610682811699</v>
      </c>
      <c r="W233">
        <v>276.95</v>
      </c>
      <c r="X233">
        <v>290.85000000000002</v>
      </c>
      <c r="Y233">
        <v>274.10000000000002</v>
      </c>
      <c r="Z233">
        <v>292.95</v>
      </c>
      <c r="AA233">
        <v>274.10000000000002</v>
      </c>
      <c r="AB233">
        <v>321.8</v>
      </c>
      <c r="AC233" s="2">
        <f>(Table2[[#This Row],[Close Price]]/Table2[[#This Row],[Day Low]])-1</f>
        <v>3.5565986640187841E-2</v>
      </c>
      <c r="AD233" s="2">
        <f>(Table2[[#This Row],[Day High]]/Table2[[#This Row],[Close Price]])-1</f>
        <v>1.4121338912133963E-2</v>
      </c>
      <c r="AE233" s="2">
        <f>(Table2[[#This Row],[Close Price]]/Table2[[#This Row],[Current Week Low]])-1</f>
        <v>4.6333454943451313E-2</v>
      </c>
      <c r="AF233" s="2">
        <f>(Table2[[#This Row],[Current Week High]]/Table2[[#This Row],[Close Price]])-1</f>
        <v>2.1443514644351458E-2</v>
      </c>
      <c r="AG233" s="2">
        <f>(Table2[[#This Row],[Close Price]]/Table2[[#This Row],[Current Month Low]])-1</f>
        <v>4.6333454943451313E-2</v>
      </c>
      <c r="AH233" s="2">
        <f>(Table2[[#This Row],[Current Month High]]/Table2[[#This Row],[Close Price]])-1</f>
        <v>0.12203626220362618</v>
      </c>
      <c r="AI233">
        <v>28.870292887029201</v>
      </c>
      <c r="AJ233">
        <v>72.823139499849304</v>
      </c>
      <c r="AK233" t="str">
        <f>IF(AND(Table2[[#This Row],[20D EMA]]&gt;Table2[[#This Row],[50D EMA]],Table2[[#This Row],[50D EMA]]&gt;Table2[[#This Row],[200D EMA]]),"Uptrend","Downtrend/NoTrend")</f>
        <v>Downtrend/NoTrend</v>
      </c>
      <c r="AL233">
        <v>-0.1</v>
      </c>
      <c r="AM233" t="s">
        <v>10459</v>
      </c>
      <c r="AN233">
        <v>-4.5599999999999996</v>
      </c>
      <c r="AO233" t="s">
        <v>10459</v>
      </c>
      <c r="AP233">
        <v>5.5514303878497998E-2</v>
      </c>
      <c r="AQ233">
        <f>(Table2[[#This Row],[Sharpe Ratio]]-AVERAGE(Table2[Sharpe Ratio]))/_xlfn.STDEV.P(Table2[Sharpe Ratio])</f>
        <v>-2.5794294713113841E-2</v>
      </c>
      <c r="AR2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3">
        <f>_xlfn.RANK.AVG(Table2[[#This Row],[1Y Return vs Nifty Z-Score]],Table2[1Y Return vs Nifty Z-Score])</f>
        <v>253</v>
      </c>
      <c r="AT233">
        <f>_xlfn.RANK.AVG(Table2[[#This Row],[6M Return vs Nifty Z-Score]],Table2[6M Return vs Nifty Z-Score])</f>
        <v>189</v>
      </c>
      <c r="AU233">
        <f>_xlfn.RANK.AVG(Table2[[#This Row],[Sharpe Ratio Z-Score]],Table2[Sharpe Ratio Z-Score])</f>
        <v>353</v>
      </c>
      <c r="AV233">
        <f>(Table2[[#This Row],[Rank 1Y]]+Table2[[#This Row],[Rank 6M]]+Table2[[#This Row],[Rank Sharpe]])/3</f>
        <v>265</v>
      </c>
    </row>
    <row r="234" spans="1:48" x14ac:dyDescent="0.3">
      <c r="A234" t="s">
        <v>1740</v>
      </c>
      <c r="B234" t="s">
        <v>1741</v>
      </c>
      <c r="C234" t="s">
        <v>10405</v>
      </c>
      <c r="D234" t="s">
        <v>54</v>
      </c>
      <c r="E234">
        <v>4769.8564285349903</v>
      </c>
      <c r="F234">
        <v>191.43</v>
      </c>
      <c r="G234">
        <v>78.560756950822906</v>
      </c>
      <c r="H234">
        <f>(Table2[[#This Row],[1Y Return vs Nifty]]-AVERAGE(Table2[1Y Return vs Nifty]))/_xlfn.STDEV.P(Table2[1Y Return vs Nifty])</f>
        <v>0.94244824232789459</v>
      </c>
      <c r="I234">
        <v>7.3080920526039099</v>
      </c>
      <c r="J234">
        <f>(Table2[[#This Row],[1M Return vs Nifty]]-AVERAGE(Table2[1M Return vs Nifty]))/_xlfn.STDEV.P(Table2[1M Return vs Nifty])</f>
        <v>0.98521991025347955</v>
      </c>
      <c r="K234">
        <v>49.596714266598099</v>
      </c>
      <c r="L234">
        <f>(Table2[[#This Row],[6M Return vs Nifty]]-AVERAGE(Table2[6M Return vs Nifty]))/_xlfn.STDEV.P(Table2[6M Return vs Nifty])</f>
        <v>1.154307571886807</v>
      </c>
      <c r="M234">
        <v>1.8042766339057601</v>
      </c>
      <c r="N234">
        <f>(Table2[[#This Row],[1W Return vs Nifty]]-AVERAGE(Table2[1W Return vs Nifty]))/_xlfn.STDEV.P(Table2[1W Return vs Nifty])</f>
        <v>0.96921974824354074</v>
      </c>
      <c r="O234">
        <v>176.43</v>
      </c>
      <c r="P234">
        <v>162.05114814661999</v>
      </c>
      <c r="Q234">
        <v>134.83285860161001</v>
      </c>
      <c r="R234">
        <v>74.252751973124205</v>
      </c>
      <c r="S234" s="2">
        <f>(Table2[[#This Row],[Close Price]]-Table2[[#This Row],[20D EMA]])/Table2[[#This Row],[20D EMA]]</f>
        <v>8.5019554497534428E-2</v>
      </c>
      <c r="T234" s="2">
        <f>(Table2[[#This Row],[Close Price]]-Table2[[#This Row],[50D EMA]])/Table2[[#This Row],[50D EMA]]</f>
        <v>0.18129369763427244</v>
      </c>
      <c r="U234" s="2">
        <f>(Table2[[#This Row],[Close Price]]-Table2[[#This Row],[200D EMA]])/Table2[[#This Row],[200D EMA]]</f>
        <v>0.41975778000537162</v>
      </c>
      <c r="V234">
        <v>1.26606966422857</v>
      </c>
      <c r="W234">
        <v>187.41</v>
      </c>
      <c r="X234">
        <v>197.85</v>
      </c>
      <c r="Y234">
        <v>174.01</v>
      </c>
      <c r="Z234">
        <v>197.85</v>
      </c>
      <c r="AA234">
        <v>160.75</v>
      </c>
      <c r="AB234">
        <v>197.85</v>
      </c>
      <c r="AC234" s="2">
        <f>(Table2[[#This Row],[Close Price]]/Table2[[#This Row],[Day Low]])-1</f>
        <v>2.1450296142148328E-2</v>
      </c>
      <c r="AD234" s="2">
        <f>(Table2[[#This Row],[Day High]]/Table2[[#This Row],[Close Price]])-1</f>
        <v>3.3537063156245051E-2</v>
      </c>
      <c r="AE234" s="2">
        <f>(Table2[[#This Row],[Close Price]]/Table2[[#This Row],[Current Week Low]])-1</f>
        <v>0.10010918912706179</v>
      </c>
      <c r="AF234" s="2">
        <f>(Table2[[#This Row],[Current Week High]]/Table2[[#This Row],[Close Price]])-1</f>
        <v>3.3537063156245051E-2</v>
      </c>
      <c r="AG234" s="2">
        <f>(Table2[[#This Row],[Close Price]]/Table2[[#This Row],[Current Month Low]])-1</f>
        <v>0.19085536547433901</v>
      </c>
      <c r="AH234" s="2">
        <f>(Table2[[#This Row],[Current Month High]]/Table2[[#This Row],[Close Price]])-1</f>
        <v>3.3537063156245051E-2</v>
      </c>
      <c r="AI234">
        <v>3.3537063156245002</v>
      </c>
      <c r="AJ234">
        <v>112.7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0.32</v>
      </c>
      <c r="AM234" t="s">
        <v>10458</v>
      </c>
      <c r="AN234">
        <v>6.46</v>
      </c>
      <c r="AO234" t="s">
        <v>10458</v>
      </c>
      <c r="AP234">
        <v>-1.4867818147217E-2</v>
      </c>
      <c r="AQ234">
        <f>(Table2[[#This Row],[Sharpe Ratio]]-AVERAGE(Table2[Sharpe Ratio]))/_xlfn.STDEV.P(Table2[Sharpe Ratio])</f>
        <v>-0.8421022395126595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3.2090932331990625</v>
      </c>
      <c r="AS234">
        <f>_xlfn.RANK.AVG(Table2[[#This Row],[1Y Return vs Nifty Z-Score]],Table2[1Y Return vs Nifty Z-Score])</f>
        <v>104</v>
      </c>
      <c r="AT234">
        <f>_xlfn.RANK.AVG(Table2[[#This Row],[6M Return vs Nifty Z-Score]],Table2[6M Return vs Nifty Z-Score])</f>
        <v>89</v>
      </c>
      <c r="AU234">
        <f>_xlfn.RANK.AVG(Table2[[#This Row],[Sharpe Ratio Z-Score]],Table2[Sharpe Ratio Z-Score])</f>
        <v>602</v>
      </c>
      <c r="AV234">
        <f>(Table2[[#This Row],[Rank 1Y]]+Table2[[#This Row],[Rank 6M]]+Table2[[#This Row],[Rank Sharpe]])/3</f>
        <v>265</v>
      </c>
    </row>
    <row r="235" spans="1:48" x14ac:dyDescent="0.3">
      <c r="A235" t="s">
        <v>1418</v>
      </c>
      <c r="B235" t="s">
        <v>1419</v>
      </c>
      <c r="C235" t="s">
        <v>10409</v>
      </c>
      <c r="D235" t="s">
        <v>86</v>
      </c>
      <c r="E235">
        <v>7821.0379191699903</v>
      </c>
      <c r="F235">
        <v>3952.7</v>
      </c>
      <c r="G235">
        <v>60.748937701164898</v>
      </c>
      <c r="H235">
        <f>(Table2[[#This Row],[1Y Return vs Nifty]]-AVERAGE(Table2[1Y Return vs Nifty]))/_xlfn.STDEV.P(Table2[1Y Return vs Nifty])</f>
        <v>0.64683012851554811</v>
      </c>
      <c r="I235">
        <v>3.3478259943058801</v>
      </c>
      <c r="J235">
        <f>(Table2[[#This Row],[1M Return vs Nifty]]-AVERAGE(Table2[1M Return vs Nifty]))/_xlfn.STDEV.P(Table2[1M Return vs Nifty])</f>
        <v>0.6096320235724314</v>
      </c>
      <c r="K235">
        <v>71.046110035733605</v>
      </c>
      <c r="L235">
        <f>(Table2[[#This Row],[6M Return vs Nifty]]-AVERAGE(Table2[6M Return vs Nifty]))/_xlfn.STDEV.P(Table2[6M Return vs Nifty])</f>
        <v>1.794397278385061</v>
      </c>
      <c r="M235">
        <v>5.6992497247185003</v>
      </c>
      <c r="N235">
        <f>(Table2[[#This Row],[1W Return vs Nifty]]-AVERAGE(Table2[1W Return vs Nifty]))/_xlfn.STDEV.P(Table2[1W Return vs Nifty])</f>
        <v>1.7476227033562184</v>
      </c>
      <c r="O235">
        <v>3737.73</v>
      </c>
      <c r="P235">
        <v>3535.5903710289499</v>
      </c>
      <c r="Q235">
        <v>2818.7991672726598</v>
      </c>
      <c r="R235">
        <v>70.910412103043598</v>
      </c>
      <c r="S235" s="2">
        <f>(Table2[[#This Row],[Close Price]]-Table2[[#This Row],[20D EMA]])/Table2[[#This Row],[20D EMA]]</f>
        <v>5.7513517562798759E-2</v>
      </c>
      <c r="T235" s="2">
        <f>(Table2[[#This Row],[Close Price]]-Table2[[#This Row],[50D EMA]])/Table2[[#This Row],[50D EMA]]</f>
        <v>0.11797453471671834</v>
      </c>
      <c r="U235" s="2">
        <f>(Table2[[#This Row],[Close Price]]-Table2[[#This Row],[200D EMA]])/Table2[[#This Row],[200D EMA]]</f>
        <v>0.4022637887410937</v>
      </c>
      <c r="V235">
        <v>1.0978548638229499</v>
      </c>
      <c r="W235">
        <v>3900.1</v>
      </c>
      <c r="X235">
        <v>4002.3</v>
      </c>
      <c r="Y235">
        <v>3724.95</v>
      </c>
      <c r="Z235">
        <v>4100</v>
      </c>
      <c r="AA235">
        <v>3487.4</v>
      </c>
      <c r="AB235">
        <v>4100</v>
      </c>
      <c r="AC235" s="2">
        <f>(Table2[[#This Row],[Close Price]]/Table2[[#This Row],[Day Low]])-1</f>
        <v>1.3486833670931508E-2</v>
      </c>
      <c r="AD235" s="2">
        <f>(Table2[[#This Row],[Day High]]/Table2[[#This Row],[Close Price]])-1</f>
        <v>1.2548384648468192E-2</v>
      </c>
      <c r="AE235" s="2">
        <f>(Table2[[#This Row],[Close Price]]/Table2[[#This Row],[Current Week Low]])-1</f>
        <v>6.1141760292084513E-2</v>
      </c>
      <c r="AF235" s="2">
        <f>(Table2[[#This Row],[Current Week High]]/Table2[[#This Row],[Close Price]])-1</f>
        <v>3.7265666506438588E-2</v>
      </c>
      <c r="AG235" s="2">
        <f>(Table2[[#This Row],[Close Price]]/Table2[[#This Row],[Current Month Low]])-1</f>
        <v>0.13342318059299174</v>
      </c>
      <c r="AH235" s="2">
        <f>(Table2[[#This Row],[Current Month High]]/Table2[[#This Row],[Close Price]])-1</f>
        <v>3.7265666506438588E-2</v>
      </c>
      <c r="AI235">
        <v>3.72656665064385</v>
      </c>
      <c r="AJ235">
        <v>147.81818181818099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0.05</v>
      </c>
      <c r="AM235" t="s">
        <v>10458</v>
      </c>
      <c r="AN235">
        <v>7.14</v>
      </c>
      <c r="AO235" t="s">
        <v>10458</v>
      </c>
      <c r="AP235">
        <v>-2.1195284884923001E-2</v>
      </c>
      <c r="AQ235">
        <f>(Table2[[#This Row],[Sharpe Ratio]]-AVERAGE(Table2[Sharpe Ratio]))/_xlfn.STDEV.P(Table2[Sharpe Ratio])</f>
        <v>-0.91548964557235613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3.8829924882569027</v>
      </c>
      <c r="AS235">
        <f>_xlfn.RANK.AVG(Table2[[#This Row],[1Y Return vs Nifty Z-Score]],Table2[1Y Return vs Nifty Z-Score])</f>
        <v>144</v>
      </c>
      <c r="AT235">
        <f>_xlfn.RANK.AVG(Table2[[#This Row],[6M Return vs Nifty Z-Score]],Table2[6M Return vs Nifty Z-Score])</f>
        <v>40</v>
      </c>
      <c r="AU235">
        <f>_xlfn.RANK.AVG(Table2[[#This Row],[Sharpe Ratio Z-Score]],Table2[Sharpe Ratio Z-Score])</f>
        <v>615</v>
      </c>
      <c r="AV235">
        <f>(Table2[[#This Row],[Rank 1Y]]+Table2[[#This Row],[Rank 6M]]+Table2[[#This Row],[Rank Sharpe]])/3</f>
        <v>266.33333333333331</v>
      </c>
    </row>
    <row r="236" spans="1:48" x14ac:dyDescent="0.3">
      <c r="A236" t="s">
        <v>779</v>
      </c>
      <c r="B236" t="s">
        <v>780</v>
      </c>
      <c r="C236" t="s">
        <v>10401</v>
      </c>
      <c r="D236" t="s">
        <v>396</v>
      </c>
      <c r="E236">
        <v>22058.803348034999</v>
      </c>
      <c r="F236">
        <v>4475.95</v>
      </c>
      <c r="G236">
        <v>45.937823043858899</v>
      </c>
      <c r="H236">
        <f>(Table2[[#This Row],[1Y Return vs Nifty]]-AVERAGE(Table2[1Y Return vs Nifty]))/_xlfn.STDEV.P(Table2[1Y Return vs Nifty])</f>
        <v>0.40101392540450048</v>
      </c>
      <c r="I236">
        <v>-5.1521021078523104</v>
      </c>
      <c r="J236">
        <f>(Table2[[#This Row],[1M Return vs Nifty]]-AVERAGE(Table2[1M Return vs Nifty]))/_xlfn.STDEV.P(Table2[1M Return vs Nifty])</f>
        <v>-0.1964931169698805</v>
      </c>
      <c r="K236">
        <v>29.008081891994699</v>
      </c>
      <c r="L236">
        <f>(Table2[[#This Row],[6M Return vs Nifty]]-AVERAGE(Table2[6M Return vs Nifty]))/_xlfn.STDEV.P(Table2[6M Return vs Nifty])</f>
        <v>0.53990463971546943</v>
      </c>
      <c r="M236">
        <v>-6.33214640447195</v>
      </c>
      <c r="N236">
        <f>(Table2[[#This Row],[1W Return vs Nifty]]-AVERAGE(Table2[1W Return vs Nifty]))/_xlfn.STDEV.P(Table2[1W Return vs Nifty])</f>
        <v>-0.65682890201774391</v>
      </c>
      <c r="O236">
        <v>4433.3999999999996</v>
      </c>
      <c r="P236">
        <v>4279.9460954979504</v>
      </c>
      <c r="Q236">
        <v>3584.9051582560101</v>
      </c>
      <c r="R236">
        <v>52.0994489804322</v>
      </c>
      <c r="S236" s="2">
        <f>(Table2[[#This Row],[Close Price]]-Table2[[#This Row],[20D EMA]])/Table2[[#This Row],[20D EMA]]</f>
        <v>9.5976000360897245E-3</v>
      </c>
      <c r="T236" s="2">
        <f>(Table2[[#This Row],[Close Price]]-Table2[[#This Row],[50D EMA]])/Table2[[#This Row],[50D EMA]]</f>
        <v>4.5795881566878784E-2</v>
      </c>
      <c r="U236" s="2">
        <f>(Table2[[#This Row],[Close Price]]-Table2[[#This Row],[200D EMA]])/Table2[[#This Row],[200D EMA]]</f>
        <v>0.24855464856355267</v>
      </c>
      <c r="V236">
        <v>0.820457257954324</v>
      </c>
      <c r="W236">
        <v>4426.6000000000004</v>
      </c>
      <c r="X236">
        <v>4557</v>
      </c>
      <c r="Y236">
        <v>4411</v>
      </c>
      <c r="Z236">
        <v>4773.75</v>
      </c>
      <c r="AA236">
        <v>4234.6000000000004</v>
      </c>
      <c r="AB236">
        <v>4773.75</v>
      </c>
      <c r="AC236" s="2">
        <f>(Table2[[#This Row],[Close Price]]/Table2[[#This Row],[Day Low]])-1</f>
        <v>1.1148511272760064E-2</v>
      </c>
      <c r="AD236" s="2">
        <f>(Table2[[#This Row],[Day High]]/Table2[[#This Row],[Close Price]])-1</f>
        <v>1.8107887710988813E-2</v>
      </c>
      <c r="AE236" s="2">
        <f>(Table2[[#This Row],[Close Price]]/Table2[[#This Row],[Current Week Low]])-1</f>
        <v>1.4724552255724221E-2</v>
      </c>
      <c r="AF236" s="2">
        <f>(Table2[[#This Row],[Current Week High]]/Table2[[#This Row],[Close Price]])-1</f>
        <v>6.6533361632726162E-2</v>
      </c>
      <c r="AG236" s="2">
        <f>(Table2[[#This Row],[Close Price]]/Table2[[#This Row],[Current Month Low]])-1</f>
        <v>5.69947574741414E-2</v>
      </c>
      <c r="AH236" s="2">
        <f>(Table2[[#This Row],[Current Month High]]/Table2[[#This Row],[Close Price]])-1</f>
        <v>6.6533361632726162E-2</v>
      </c>
      <c r="AI236">
        <v>9.6973826785375206</v>
      </c>
      <c r="AJ236">
        <v>100.715246636771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0.06</v>
      </c>
      <c r="AM236" t="s">
        <v>10458</v>
      </c>
      <c r="AN236">
        <v>5.26</v>
      </c>
      <c r="AO236" t="s">
        <v>10458</v>
      </c>
      <c r="AP236">
        <v>2.2072924213164001E-2</v>
      </c>
      <c r="AQ236">
        <f>(Table2[[#This Row],[Sharpe Ratio]]-AVERAGE(Table2[Sharpe Ratio]))/_xlfn.STDEV.P(Table2[Sharpe Ratio])</f>
        <v>-0.41365506276293579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-0.32605851663059027</v>
      </c>
      <c r="AS236">
        <f>_xlfn.RANK.AVG(Table2[[#This Row],[1Y Return vs Nifty Z-Score]],Table2[1Y Return vs Nifty Z-Score])</f>
        <v>195</v>
      </c>
      <c r="AT236">
        <f>_xlfn.RANK.AVG(Table2[[#This Row],[6M Return vs Nifty Z-Score]],Table2[6M Return vs Nifty Z-Score])</f>
        <v>159</v>
      </c>
      <c r="AU236">
        <f>_xlfn.RANK.AVG(Table2[[#This Row],[Sharpe Ratio Z-Score]],Table2[Sharpe Ratio Z-Score])</f>
        <v>453</v>
      </c>
      <c r="AV236">
        <f>(Table2[[#This Row],[Rank 1Y]]+Table2[[#This Row],[Rank 6M]]+Table2[[#This Row],[Rank Sharpe]])/3</f>
        <v>269</v>
      </c>
    </row>
    <row r="237" spans="1:48" x14ac:dyDescent="0.3">
      <c r="A237" t="s">
        <v>1485</v>
      </c>
      <c r="B237" t="s">
        <v>1486</v>
      </c>
      <c r="C237" t="s">
        <v>10400</v>
      </c>
      <c r="D237" t="s">
        <v>21</v>
      </c>
      <c r="E237">
        <v>7140.4394360750002</v>
      </c>
      <c r="F237">
        <v>862.25</v>
      </c>
      <c r="G237">
        <v>47.525742809322402</v>
      </c>
      <c r="H237">
        <f>(Table2[[#This Row],[1Y Return vs Nifty]]-AVERAGE(Table2[1Y Return vs Nifty]))/_xlfn.STDEV.P(Table2[1Y Return vs Nifty])</f>
        <v>0.42736821518097451</v>
      </c>
      <c r="I237">
        <v>3.7673287003301499</v>
      </c>
      <c r="J237">
        <f>(Table2[[#This Row],[1M Return vs Nifty]]-AVERAGE(Table2[1M Return vs Nifty]))/_xlfn.STDEV.P(Table2[1M Return vs Nifty])</f>
        <v>0.64941726337532224</v>
      </c>
      <c r="K237">
        <v>-2.6417552561692901</v>
      </c>
      <c r="L237">
        <f>(Table2[[#This Row],[6M Return vs Nifty]]-AVERAGE(Table2[6M Return vs Nifty]))/_xlfn.STDEV.P(Table2[6M Return vs Nifty])</f>
        <v>-0.40458513467887586</v>
      </c>
      <c r="M237">
        <v>-2.7802654286597899</v>
      </c>
      <c r="N237">
        <f>(Table2[[#This Row],[1W Return vs Nifty]]-AVERAGE(Table2[1W Return vs Nifty]))/_xlfn.STDEV.P(Table2[1W Return vs Nifty])</f>
        <v>5.300774725260407E-2</v>
      </c>
      <c r="O237">
        <v>850</v>
      </c>
      <c r="P237">
        <v>837.95668081932797</v>
      </c>
      <c r="Q237">
        <v>723.52340204995505</v>
      </c>
      <c r="R237">
        <v>54.1108644550878</v>
      </c>
      <c r="S237" s="2">
        <f>(Table2[[#This Row],[Close Price]]-Table2[[#This Row],[20D EMA]])/Table2[[#This Row],[20D EMA]]</f>
        <v>1.4411764705882353E-2</v>
      </c>
      <c r="T237" s="2">
        <f>(Table2[[#This Row],[Close Price]]-Table2[[#This Row],[50D EMA]])/Table2[[#This Row],[50D EMA]]</f>
        <v>2.8991139681491383E-2</v>
      </c>
      <c r="U237" s="2">
        <f>(Table2[[#This Row],[Close Price]]-Table2[[#This Row],[200D EMA]])/Table2[[#This Row],[200D EMA]]</f>
        <v>0.19173754097931264</v>
      </c>
      <c r="V237">
        <v>0.64794088331516497</v>
      </c>
      <c r="W237">
        <v>856.4</v>
      </c>
      <c r="X237">
        <v>899.9</v>
      </c>
      <c r="Y237">
        <v>856</v>
      </c>
      <c r="Z237">
        <v>899.9</v>
      </c>
      <c r="AA237">
        <v>787</v>
      </c>
      <c r="AB237">
        <v>899.9</v>
      </c>
      <c r="AC237" s="2">
        <f>(Table2[[#This Row],[Close Price]]/Table2[[#This Row],[Day Low]])-1</f>
        <v>6.8309201307801271E-3</v>
      </c>
      <c r="AD237" s="2">
        <f>(Table2[[#This Row],[Day High]]/Table2[[#This Row],[Close Price]])-1</f>
        <v>4.366483038561908E-2</v>
      </c>
      <c r="AE237" s="2">
        <f>(Table2[[#This Row],[Close Price]]/Table2[[#This Row],[Current Week Low]])-1</f>
        <v>7.3014018691588412E-3</v>
      </c>
      <c r="AF237" s="2">
        <f>(Table2[[#This Row],[Current Week High]]/Table2[[#This Row],[Close Price]])-1</f>
        <v>4.366483038561908E-2</v>
      </c>
      <c r="AG237" s="2">
        <f>(Table2[[#This Row],[Close Price]]/Table2[[#This Row],[Current Month Low]])-1</f>
        <v>9.5616264294790421E-2</v>
      </c>
      <c r="AH237" s="2">
        <f>(Table2[[#This Row],[Current Month High]]/Table2[[#This Row],[Close Price]])-1</f>
        <v>4.366483038561908E-2</v>
      </c>
      <c r="AI237">
        <v>7.5906059727457196</v>
      </c>
      <c r="AJ237">
        <v>107.771084337349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-0.11</v>
      </c>
      <c r="AM237" t="s">
        <v>10459</v>
      </c>
      <c r="AN237">
        <v>-1.5</v>
      </c>
      <c r="AO237" t="s">
        <v>10459</v>
      </c>
      <c r="AP237">
        <v>0.123588384155914</v>
      </c>
      <c r="AQ237">
        <f>(Table2[[#This Row],[Sharpe Ratio]]-AVERAGE(Table2[Sharpe Ratio]))/_xlfn.STDEV.P(Table2[Sharpe Ratio])</f>
        <v>0.76374445413384118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1.4889525452638663</v>
      </c>
      <c r="AS237">
        <f>_xlfn.RANK.AVG(Table2[[#This Row],[1Y Return vs Nifty Z-Score]],Table2[1Y Return vs Nifty Z-Score])</f>
        <v>191</v>
      </c>
      <c r="AT237">
        <f>_xlfn.RANK.AVG(Table2[[#This Row],[6M Return vs Nifty Z-Score]],Table2[6M Return vs Nifty Z-Score])</f>
        <v>458</v>
      </c>
      <c r="AU237">
        <f>_xlfn.RANK.AVG(Table2[[#This Row],[Sharpe Ratio Z-Score]],Table2[Sharpe Ratio Z-Score])</f>
        <v>161</v>
      </c>
      <c r="AV237">
        <f>(Table2[[#This Row],[Rank 1Y]]+Table2[[#This Row],[Rank 6M]]+Table2[[#This Row],[Rank Sharpe]])/3</f>
        <v>270</v>
      </c>
    </row>
    <row r="238" spans="1:48" x14ac:dyDescent="0.3">
      <c r="A238" t="s">
        <v>144</v>
      </c>
      <c r="B238" t="s">
        <v>145</v>
      </c>
      <c r="C238" t="s">
        <v>10403</v>
      </c>
      <c r="D238" t="s">
        <v>146</v>
      </c>
      <c r="E238">
        <v>203643.34313242501</v>
      </c>
      <c r="F238">
        <v>626.85</v>
      </c>
      <c r="G238">
        <v>28.653093046845498</v>
      </c>
      <c r="H238">
        <f>(Table2[[#This Row],[1Y Return vs Nifty]]-AVERAGE(Table2[1Y Return vs Nifty]))/_xlfn.STDEV.P(Table2[1Y Return vs Nifty])</f>
        <v>0.11414377430688616</v>
      </c>
      <c r="I238">
        <v>-4.1233244446465198</v>
      </c>
      <c r="J238">
        <f>(Table2[[#This Row],[1M Return vs Nifty]]-AVERAGE(Table2[1M Return vs Nifty]))/_xlfn.STDEV.P(Table2[1M Return vs Nifty])</f>
        <v>-9.8924816582964495E-2</v>
      </c>
      <c r="K238">
        <v>-7.3366705960126399</v>
      </c>
      <c r="L238">
        <f>(Table2[[#This Row],[6M Return vs Nifty]]-AVERAGE(Table2[6M Return vs Nifty]))/_xlfn.STDEV.P(Table2[6M Return vs Nifty])</f>
        <v>-0.54469010613167312</v>
      </c>
      <c r="M238">
        <v>-6.4025274620594699</v>
      </c>
      <c r="N238">
        <f>(Table2[[#This Row],[1W Return vs Nifty]]-AVERAGE(Table2[1W Return vs Nifty]))/_xlfn.STDEV.P(Table2[1W Return vs Nifty])</f>
        <v>-0.67089442235196761</v>
      </c>
      <c r="O238">
        <v>632.15</v>
      </c>
      <c r="P238">
        <v>624.29043768687598</v>
      </c>
      <c r="Q238">
        <v>565.10420958400596</v>
      </c>
      <c r="R238">
        <v>42.540956906163302</v>
      </c>
      <c r="S238" s="2">
        <f>(Table2[[#This Row],[Close Price]]-Table2[[#This Row],[20D EMA]])/Table2[[#This Row],[20D EMA]]</f>
        <v>-8.3840860555247244E-3</v>
      </c>
      <c r="T238" s="2">
        <f>(Table2[[#This Row],[Close Price]]-Table2[[#This Row],[50D EMA]])/Table2[[#This Row],[50D EMA]]</f>
        <v>4.099954377977901E-3</v>
      </c>
      <c r="U238" s="2">
        <f>(Table2[[#This Row],[Close Price]]-Table2[[#This Row],[200D EMA]])/Table2[[#This Row],[200D EMA]]</f>
        <v>0.10926443188495696</v>
      </c>
      <c r="V238">
        <v>1.05556147965428</v>
      </c>
      <c r="W238">
        <v>622</v>
      </c>
      <c r="X238">
        <v>635</v>
      </c>
      <c r="Y238">
        <v>622</v>
      </c>
      <c r="Z238">
        <v>663</v>
      </c>
      <c r="AA238">
        <v>549.22</v>
      </c>
      <c r="AB238">
        <v>668</v>
      </c>
      <c r="AC238" s="2">
        <f>(Table2[[#This Row],[Close Price]]/Table2[[#This Row],[Day Low]])-1</f>
        <v>7.7974276527330577E-3</v>
      </c>
      <c r="AD238" s="2">
        <f>(Table2[[#This Row],[Day High]]/Table2[[#This Row],[Close Price]])-1</f>
        <v>1.3001515514078354E-2</v>
      </c>
      <c r="AE238" s="2">
        <f>(Table2[[#This Row],[Close Price]]/Table2[[#This Row],[Current Week Low]])-1</f>
        <v>7.7974276527330577E-3</v>
      </c>
      <c r="AF238" s="2">
        <f>(Table2[[#This Row],[Current Week High]]/Table2[[#This Row],[Close Price]])-1</f>
        <v>5.76692988753289E-2</v>
      </c>
      <c r="AG238" s="2">
        <f>(Table2[[#This Row],[Close Price]]/Table2[[#This Row],[Current Month Low]])-1</f>
        <v>0.14134590874330866</v>
      </c>
      <c r="AH238" s="2">
        <f>(Table2[[#This Row],[Current Month High]]/Table2[[#This Row],[Close Price]])-1</f>
        <v>6.5645688761266641E-2</v>
      </c>
      <c r="AI238">
        <v>8.6575735821966902</v>
      </c>
      <c r="AJ238">
        <v>89.232023184205701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-0.13</v>
      </c>
      <c r="AM238" t="s">
        <v>10459</v>
      </c>
      <c r="AN238">
        <v>3.1</v>
      </c>
      <c r="AO238" t="s">
        <v>10458</v>
      </c>
      <c r="AP238">
        <v>0.20150775168055299</v>
      </c>
      <c r="AQ238">
        <f>(Table2[[#This Row],[Sharpe Ratio]]-AVERAGE(Table2[Sharpe Ratio]))/_xlfn.STDEV.P(Table2[Sharpe Ratio])</f>
        <v>1.6674710956931733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0.46710552493345403</v>
      </c>
      <c r="AS238">
        <f>_xlfn.RANK.AVG(Table2[[#This Row],[1Y Return vs Nifty Z-Score]],Table2[1Y Return vs Nifty Z-Score])</f>
        <v>269</v>
      </c>
      <c r="AT238">
        <f>_xlfn.RANK.AVG(Table2[[#This Row],[6M Return vs Nifty Z-Score]],Table2[6M Return vs Nifty Z-Score])</f>
        <v>512</v>
      </c>
      <c r="AU238">
        <f>_xlfn.RANK.AVG(Table2[[#This Row],[Sharpe Ratio Z-Score]],Table2[Sharpe Ratio Z-Score])</f>
        <v>31</v>
      </c>
      <c r="AV238">
        <f>(Table2[[#This Row],[Rank 1Y]]+Table2[[#This Row],[Rank 6M]]+Table2[[#This Row],[Rank Sharpe]])/3</f>
        <v>270.66666666666669</v>
      </c>
    </row>
    <row r="239" spans="1:48" x14ac:dyDescent="0.3">
      <c r="A239" t="s">
        <v>486</v>
      </c>
      <c r="B239" t="s">
        <v>487</v>
      </c>
      <c r="C239" t="s">
        <v>10400</v>
      </c>
      <c r="D239" t="s">
        <v>21</v>
      </c>
      <c r="E239">
        <v>45653.928325004999</v>
      </c>
      <c r="F239">
        <v>1682.45</v>
      </c>
      <c r="G239">
        <v>21.5209055884858</v>
      </c>
      <c r="H239">
        <f>(Table2[[#This Row],[1Y Return vs Nifty]]-AVERAGE(Table2[1Y Return vs Nifty]))/_xlfn.STDEV.P(Table2[1Y Return vs Nifty])</f>
        <v>-4.2272788822399418E-3</v>
      </c>
      <c r="I239">
        <v>-15.323015029512501</v>
      </c>
      <c r="J239">
        <f>(Table2[[#This Row],[1M Return vs Nifty]]-AVERAGE(Table2[1M Return vs Nifty]))/_xlfn.STDEV.P(Table2[1M Return vs Nifty])</f>
        <v>-1.1610928770943392</v>
      </c>
      <c r="K239">
        <v>-1.36102246995219</v>
      </c>
      <c r="L239">
        <f>(Table2[[#This Row],[6M Return vs Nifty]]-AVERAGE(Table2[6M Return vs Nifty]))/_xlfn.STDEV.P(Table2[6M Return vs Nifty])</f>
        <v>-0.36636569567668176</v>
      </c>
      <c r="M239">
        <v>-7.9796887470254596</v>
      </c>
      <c r="N239">
        <f>(Table2[[#This Row],[1W Return vs Nifty]]-AVERAGE(Table2[1W Return vs Nifty]))/_xlfn.STDEV.P(Table2[1W Return vs Nifty])</f>
        <v>-0.98608710180913528</v>
      </c>
      <c r="O239">
        <v>1729.73</v>
      </c>
      <c r="P239">
        <v>1737.62019850511</v>
      </c>
      <c r="Q239">
        <v>1572.6615904278101</v>
      </c>
      <c r="R239">
        <v>40.253389460332599</v>
      </c>
      <c r="S239" s="2">
        <f>(Table2[[#This Row],[Close Price]]-Table2[[#This Row],[20D EMA]])/Table2[[#This Row],[20D EMA]]</f>
        <v>-2.7333745729102212E-2</v>
      </c>
      <c r="T239" s="2">
        <f>(Table2[[#This Row],[Close Price]]-Table2[[#This Row],[50D EMA]])/Table2[[#This Row],[50D EMA]]</f>
        <v>-3.1750435769895731E-2</v>
      </c>
      <c r="U239" s="2">
        <f>(Table2[[#This Row],[Close Price]]-Table2[[#This Row],[200D EMA]])/Table2[[#This Row],[200D EMA]]</f>
        <v>6.9810574786355842E-2</v>
      </c>
      <c r="V239">
        <v>0.86689431665384598</v>
      </c>
      <c r="W239">
        <v>1654.8</v>
      </c>
      <c r="X239">
        <v>1686.25</v>
      </c>
      <c r="Y239">
        <v>1630</v>
      </c>
      <c r="Z239">
        <v>1701.9</v>
      </c>
      <c r="AA239">
        <v>1626.1</v>
      </c>
      <c r="AB239">
        <v>1859.95</v>
      </c>
      <c r="AC239" s="2">
        <f>(Table2[[#This Row],[Close Price]]/Table2[[#This Row],[Day Low]])-1</f>
        <v>1.6708967851099876E-2</v>
      </c>
      <c r="AD239" s="2">
        <f>(Table2[[#This Row],[Day High]]/Table2[[#This Row],[Close Price]])-1</f>
        <v>2.2586109542630517E-3</v>
      </c>
      <c r="AE239" s="2">
        <f>(Table2[[#This Row],[Close Price]]/Table2[[#This Row],[Current Week Low]])-1</f>
        <v>3.2177914110429473E-2</v>
      </c>
      <c r="AF239" s="2">
        <f>(Table2[[#This Row],[Current Week High]]/Table2[[#This Row],[Close Price]])-1</f>
        <v>1.1560521858004824E-2</v>
      </c>
      <c r="AG239" s="2">
        <f>(Table2[[#This Row],[Close Price]]/Table2[[#This Row],[Current Month Low]])-1</f>
        <v>3.4653465346534684E-2</v>
      </c>
      <c r="AH239" s="2">
        <f>(Table2[[#This Row],[Current Month High]]/Table2[[#This Row],[Close Price]])-1</f>
        <v>0.10550090641623822</v>
      </c>
      <c r="AI239">
        <v>14.636393354928799</v>
      </c>
      <c r="AJ239">
        <v>62.085741811175303</v>
      </c>
      <c r="AK239" t="str">
        <f>IF(AND(Table2[[#This Row],[20D EMA]]&gt;Table2[[#This Row],[50D EMA]],Table2[[#This Row],[50D EMA]]&gt;Table2[[#This Row],[200D EMA]]),"Uptrend","Downtrend/NoTrend")</f>
        <v>Downtrend/NoTrend</v>
      </c>
      <c r="AL239">
        <v>-0.13</v>
      </c>
      <c r="AM239" t="s">
        <v>10459</v>
      </c>
      <c r="AN239">
        <v>-4.21</v>
      </c>
      <c r="AO239" t="s">
        <v>10459</v>
      </c>
      <c r="AP239">
        <v>0.17512249672557201</v>
      </c>
      <c r="AQ239">
        <f>(Table2[[#This Row],[Sharpe Ratio]]-AVERAGE(Table2[Sharpe Ratio]))/_xlfn.STDEV.P(Table2[Sharpe Ratio])</f>
        <v>1.3614488754844221</v>
      </c>
      <c r="AR2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9">
        <f>_xlfn.RANK.AVG(Table2[[#This Row],[1Y Return vs Nifty Z-Score]],Table2[1Y Return vs Nifty Z-Score])</f>
        <v>302</v>
      </c>
      <c r="AT239">
        <f>_xlfn.RANK.AVG(Table2[[#This Row],[6M Return vs Nifty Z-Score]],Table2[6M Return vs Nifty Z-Score])</f>
        <v>445</v>
      </c>
      <c r="AU239">
        <f>_xlfn.RANK.AVG(Table2[[#This Row],[Sharpe Ratio Z-Score]],Table2[Sharpe Ratio Z-Score])</f>
        <v>67</v>
      </c>
      <c r="AV239">
        <f>(Table2[[#This Row],[Rank 1Y]]+Table2[[#This Row],[Rank 6M]]+Table2[[#This Row],[Rank Sharpe]])/3</f>
        <v>271.33333333333331</v>
      </c>
    </row>
    <row r="240" spans="1:48" x14ac:dyDescent="0.3">
      <c r="A240" t="s">
        <v>1503</v>
      </c>
      <c r="B240" t="s">
        <v>1504</v>
      </c>
      <c r="C240" t="s">
        <v>10413</v>
      </c>
      <c r="D240" t="s">
        <v>130</v>
      </c>
      <c r="E240">
        <v>6971.9945949000003</v>
      </c>
      <c r="F240">
        <v>836.1</v>
      </c>
      <c r="G240">
        <v>49.040226407721001</v>
      </c>
      <c r="H240">
        <f>(Table2[[#This Row],[1Y Return vs Nifty]]-AVERAGE(Table2[1Y Return vs Nifty]))/_xlfn.STDEV.P(Table2[1Y Return vs Nifty])</f>
        <v>0.45250370406524021</v>
      </c>
      <c r="I240">
        <v>-7.6927975316117596</v>
      </c>
      <c r="J240">
        <f>(Table2[[#This Row],[1M Return vs Nifty]]-AVERAGE(Table2[1M Return vs Nifty]))/_xlfn.STDEV.P(Table2[1M Return vs Nifty])</f>
        <v>-0.43745026754074984</v>
      </c>
      <c r="K240">
        <v>-6.3804882106026799</v>
      </c>
      <c r="L240">
        <f>(Table2[[#This Row],[6M Return vs Nifty]]-AVERAGE(Table2[6M Return vs Nifty]))/_xlfn.STDEV.P(Table2[6M Return vs Nifty])</f>
        <v>-0.51615585234553352</v>
      </c>
      <c r="M240">
        <v>1.7382403257578301</v>
      </c>
      <c r="N240">
        <f>(Table2[[#This Row],[1W Return vs Nifty]]-AVERAGE(Table2[1W Return vs Nifty]))/_xlfn.STDEV.P(Table2[1W Return vs Nifty])</f>
        <v>0.95602251781123648</v>
      </c>
      <c r="O240">
        <v>838.41</v>
      </c>
      <c r="P240">
        <v>858.09740488465002</v>
      </c>
      <c r="Q240">
        <v>770.15994986572196</v>
      </c>
      <c r="R240">
        <v>49.764744544179997</v>
      </c>
      <c r="S240" s="2">
        <f>(Table2[[#This Row],[Close Price]]-Table2[[#This Row],[20D EMA]])/Table2[[#This Row],[20D EMA]]</f>
        <v>-2.7552152288259271E-3</v>
      </c>
      <c r="T240" s="2">
        <f>(Table2[[#This Row],[Close Price]]-Table2[[#This Row],[50D EMA]])/Table2[[#This Row],[50D EMA]]</f>
        <v>-2.5635090794391812E-2</v>
      </c>
      <c r="U240" s="2">
        <f>(Table2[[#This Row],[Close Price]]-Table2[[#This Row],[200D EMA]])/Table2[[#This Row],[200D EMA]]</f>
        <v>8.5618643433451422E-2</v>
      </c>
      <c r="V240">
        <v>1.1209735003447701</v>
      </c>
      <c r="W240">
        <v>827.1</v>
      </c>
      <c r="X240">
        <v>859</v>
      </c>
      <c r="Y240">
        <v>827.1</v>
      </c>
      <c r="Z240">
        <v>912.8</v>
      </c>
      <c r="AA240">
        <v>793</v>
      </c>
      <c r="AB240">
        <v>912.8</v>
      </c>
      <c r="AC240" s="2">
        <f>(Table2[[#This Row],[Close Price]]/Table2[[#This Row],[Day Low]])-1</f>
        <v>1.0881392818280711E-2</v>
      </c>
      <c r="AD240" s="2">
        <f>(Table2[[#This Row],[Day High]]/Table2[[#This Row],[Close Price]])-1</f>
        <v>2.7389068293266261E-2</v>
      </c>
      <c r="AE240" s="2">
        <f>(Table2[[#This Row],[Close Price]]/Table2[[#This Row],[Current Week Low]])-1</f>
        <v>1.0881392818280711E-2</v>
      </c>
      <c r="AF240" s="2">
        <f>(Table2[[#This Row],[Current Week High]]/Table2[[#This Row],[Close Price]])-1</f>
        <v>9.1735438344695552E-2</v>
      </c>
      <c r="AG240" s="2">
        <f>(Table2[[#This Row],[Close Price]]/Table2[[#This Row],[Current Month Low]])-1</f>
        <v>5.435056746532152E-2</v>
      </c>
      <c r="AH240" s="2">
        <f>(Table2[[#This Row],[Current Month High]]/Table2[[#This Row],[Close Price]])-1</f>
        <v>9.1735438344695552E-2</v>
      </c>
      <c r="AI240">
        <v>32.759239325439502</v>
      </c>
      <c r="AJ240">
        <v>131.094527363184</v>
      </c>
      <c r="AK240" t="str">
        <f>IF(AND(Table2[[#This Row],[20D EMA]]&gt;Table2[[#This Row],[50D EMA]],Table2[[#This Row],[50D EMA]]&gt;Table2[[#This Row],[200D EMA]]),"Uptrend","Downtrend/NoTrend")</f>
        <v>Downtrend/NoTrend</v>
      </c>
      <c r="AL240">
        <v>-0.2</v>
      </c>
      <c r="AM240" t="s">
        <v>10459</v>
      </c>
      <c r="AN240">
        <v>0.16</v>
      </c>
      <c r="AO240" t="s">
        <v>10458</v>
      </c>
      <c r="AP240">
        <v>0.137020957187549</v>
      </c>
      <c r="AQ240">
        <f>(Table2[[#This Row],[Sharpe Ratio]]-AVERAGE(Table2[Sharpe Ratio]))/_xlfn.STDEV.P(Table2[Sharpe Ratio])</f>
        <v>0.91953850764103051</v>
      </c>
      <c r="AR2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0">
        <f>_xlfn.RANK.AVG(Table2[[#This Row],[1Y Return vs Nifty Z-Score]],Table2[1Y Return vs Nifty Z-Score])</f>
        <v>184</v>
      </c>
      <c r="AT240">
        <f>_xlfn.RANK.AVG(Table2[[#This Row],[6M Return vs Nifty Z-Score]],Table2[6M Return vs Nifty Z-Score])</f>
        <v>504</v>
      </c>
      <c r="AU240">
        <f>_xlfn.RANK.AVG(Table2[[#This Row],[Sharpe Ratio Z-Score]],Table2[Sharpe Ratio Z-Score])</f>
        <v>127</v>
      </c>
      <c r="AV240">
        <f>(Table2[[#This Row],[Rank 1Y]]+Table2[[#This Row],[Rank 6M]]+Table2[[#This Row],[Rank Sharpe]])/3</f>
        <v>271.66666666666669</v>
      </c>
    </row>
    <row r="241" spans="1:48" x14ac:dyDescent="0.3">
      <c r="A241" t="s">
        <v>1611</v>
      </c>
      <c r="B241" t="s">
        <v>1612</v>
      </c>
      <c r="C241" t="s">
        <v>10410</v>
      </c>
      <c r="D241" t="s">
        <v>327</v>
      </c>
      <c r="E241">
        <v>6026.0437120799998</v>
      </c>
      <c r="F241">
        <v>2216.1999999999998</v>
      </c>
      <c r="G241">
        <v>43.9807193193895</v>
      </c>
      <c r="H241">
        <f>(Table2[[#This Row],[1Y Return vs Nifty]]-AVERAGE(Table2[1Y Return vs Nifty]))/_xlfn.STDEV.P(Table2[1Y Return vs Nifty])</f>
        <v>0.368532385846217</v>
      </c>
      <c r="I241">
        <v>10.0307991033</v>
      </c>
      <c r="J241">
        <f>(Table2[[#This Row],[1M Return vs Nifty]]-AVERAGE(Table2[1M Return vs Nifty]))/_xlfn.STDEV.P(Table2[1M Return vs Nifty])</f>
        <v>1.2434388713457085</v>
      </c>
      <c r="K241">
        <v>105.150628231497</v>
      </c>
      <c r="L241">
        <f>(Table2[[#This Row],[6M Return vs Nifty]]-AVERAGE(Table2[6M Return vs Nifty]))/_xlfn.STDEV.P(Table2[6M Return vs Nifty])</f>
        <v>2.8121392827357217</v>
      </c>
      <c r="M241">
        <v>-0.65351976640462295</v>
      </c>
      <c r="N241">
        <f>(Table2[[#This Row],[1W Return vs Nifty]]-AVERAGE(Table2[1W Return vs Nifty]))/_xlfn.STDEV.P(Table2[1W Return vs Nifty])</f>
        <v>0.47803381795314759</v>
      </c>
      <c r="O241">
        <v>2103.35</v>
      </c>
      <c r="P241">
        <v>2018.2846154235001</v>
      </c>
      <c r="Q241">
        <v>1640.4952410210999</v>
      </c>
      <c r="R241">
        <v>62.607264957033401</v>
      </c>
      <c r="S241" s="2">
        <f>(Table2[[#This Row],[Close Price]]-Table2[[#This Row],[20D EMA]])/Table2[[#This Row],[20D EMA]]</f>
        <v>5.3652506715477652E-2</v>
      </c>
      <c r="T241" s="2">
        <f>(Table2[[#This Row],[Close Price]]-Table2[[#This Row],[50D EMA]])/Table2[[#This Row],[50D EMA]]</f>
        <v>9.8061186744452689E-2</v>
      </c>
      <c r="U241" s="2">
        <f>(Table2[[#This Row],[Close Price]]-Table2[[#This Row],[200D EMA]])/Table2[[#This Row],[200D EMA]]</f>
        <v>0.35093351360200337</v>
      </c>
      <c r="V241">
        <v>1.1655257992956001</v>
      </c>
      <c r="W241">
        <v>2169</v>
      </c>
      <c r="X241">
        <v>2355</v>
      </c>
      <c r="Y241">
        <v>2014.85</v>
      </c>
      <c r="Z241">
        <v>2355</v>
      </c>
      <c r="AA241">
        <v>1930</v>
      </c>
      <c r="AB241">
        <v>2355</v>
      </c>
      <c r="AC241" s="2">
        <f>(Table2[[#This Row],[Close Price]]/Table2[[#This Row],[Day Low]])-1</f>
        <v>2.1761180267404256E-2</v>
      </c>
      <c r="AD241" s="2">
        <f>(Table2[[#This Row],[Day High]]/Table2[[#This Row],[Close Price]])-1</f>
        <v>6.2629726558974808E-2</v>
      </c>
      <c r="AE241" s="2">
        <f>(Table2[[#This Row],[Close Price]]/Table2[[#This Row],[Current Week Low]])-1</f>
        <v>9.9932997493609843E-2</v>
      </c>
      <c r="AF241" s="2">
        <f>(Table2[[#This Row],[Current Week High]]/Table2[[#This Row],[Close Price]])-1</f>
        <v>6.2629726558974808E-2</v>
      </c>
      <c r="AG241" s="2">
        <f>(Table2[[#This Row],[Close Price]]/Table2[[#This Row],[Current Month Low]])-1</f>
        <v>0.14829015544041435</v>
      </c>
      <c r="AH241" s="2">
        <f>(Table2[[#This Row],[Current Month High]]/Table2[[#This Row],[Close Price]])-1</f>
        <v>6.2629726558974808E-2</v>
      </c>
      <c r="AI241">
        <v>6.2629726558974799</v>
      </c>
      <c r="AJ241">
        <v>132.95317180848201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-0.02</v>
      </c>
      <c r="AM241" t="s">
        <v>10459</v>
      </c>
      <c r="AN241">
        <v>1.39</v>
      </c>
      <c r="AO241" t="s">
        <v>10458</v>
      </c>
      <c r="AP241">
        <v>-1.4816677306850001E-2</v>
      </c>
      <c r="AQ241">
        <f>(Table2[[#This Row],[Sharpe Ratio]]-AVERAGE(Table2[Sharpe Ratio]))/_xlfn.STDEV.P(Table2[Sharpe Ratio])</f>
        <v>-0.84150909635224069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4.0606352615285539</v>
      </c>
      <c r="AS241">
        <f>_xlfn.RANK.AVG(Table2[[#This Row],[1Y Return vs Nifty Z-Score]],Table2[1Y Return vs Nifty Z-Score])</f>
        <v>205</v>
      </c>
      <c r="AT241">
        <f>_xlfn.RANK.AVG(Table2[[#This Row],[6M Return vs Nifty Z-Score]],Table2[6M Return vs Nifty Z-Score])</f>
        <v>9</v>
      </c>
      <c r="AU241">
        <f>_xlfn.RANK.AVG(Table2[[#This Row],[Sharpe Ratio Z-Score]],Table2[Sharpe Ratio Z-Score])</f>
        <v>601</v>
      </c>
      <c r="AV241">
        <f>(Table2[[#This Row],[Rank 1Y]]+Table2[[#This Row],[Rank 6M]]+Table2[[#This Row],[Rank Sharpe]])/3</f>
        <v>271.66666666666669</v>
      </c>
    </row>
    <row r="242" spans="1:48" x14ac:dyDescent="0.3">
      <c r="A242" t="s">
        <v>1691</v>
      </c>
      <c r="B242" t="s">
        <v>1692</v>
      </c>
      <c r="C242" t="s">
        <v>10403</v>
      </c>
      <c r="D242" t="s">
        <v>1001</v>
      </c>
      <c r="E242">
        <v>5103.5953479419904</v>
      </c>
      <c r="F242">
        <v>40.01</v>
      </c>
      <c r="G242">
        <v>21.4622821820588</v>
      </c>
      <c r="H242">
        <f>(Table2[[#This Row],[1Y Return vs Nifty]]-AVERAGE(Table2[1Y Return vs Nifty]))/_xlfn.STDEV.P(Table2[1Y Return vs Nifty])</f>
        <v>-5.2002362534268815E-3</v>
      </c>
      <c r="I242">
        <v>-7.3377420347873299</v>
      </c>
      <c r="J242">
        <f>(Table2[[#This Row],[1M Return vs Nifty]]-AVERAGE(Table2[1M Return vs Nifty]))/_xlfn.STDEV.P(Table2[1M Return vs Nifty])</f>
        <v>-0.40377714009332583</v>
      </c>
      <c r="K242">
        <v>18.117163274669501</v>
      </c>
      <c r="L242">
        <f>(Table2[[#This Row],[6M Return vs Nifty]]-AVERAGE(Table2[6M Return vs Nifty]))/_xlfn.STDEV.P(Table2[6M Return vs Nifty])</f>
        <v>0.21489945186345666</v>
      </c>
      <c r="M242">
        <v>0.471046863879863</v>
      </c>
      <c r="N242">
        <f>(Table2[[#This Row],[1W Return vs Nifty]]-AVERAGE(Table2[1W Return vs Nifty]))/_xlfn.STDEV.P(Table2[1W Return vs Nifty])</f>
        <v>0.70277631753531866</v>
      </c>
      <c r="O242">
        <v>39.69</v>
      </c>
      <c r="P242">
        <v>39.81300398626</v>
      </c>
      <c r="Q242">
        <v>35.228917959990902</v>
      </c>
      <c r="R242">
        <v>54.877087144406097</v>
      </c>
      <c r="S242" s="2">
        <f>(Table2[[#This Row],[Close Price]]-Table2[[#This Row],[20D EMA]])/Table2[[#This Row],[20D EMA]]</f>
        <v>8.0624842529604512E-3</v>
      </c>
      <c r="T242" s="2">
        <f>(Table2[[#This Row],[Close Price]]-Table2[[#This Row],[50D EMA]])/Table2[[#This Row],[50D EMA]]</f>
        <v>4.9480318995266956E-3</v>
      </c>
      <c r="U242" s="2">
        <f>(Table2[[#This Row],[Close Price]]-Table2[[#This Row],[200D EMA]])/Table2[[#This Row],[200D EMA]]</f>
        <v>0.13571470021982845</v>
      </c>
      <c r="V242">
        <v>0.60795417371043903</v>
      </c>
      <c r="W242">
        <v>39.799999999999997</v>
      </c>
      <c r="X242">
        <v>40.79</v>
      </c>
      <c r="Y242">
        <v>38.51</v>
      </c>
      <c r="Z242">
        <v>41.94</v>
      </c>
      <c r="AA242">
        <v>37.340000000000003</v>
      </c>
      <c r="AB242">
        <v>42.95</v>
      </c>
      <c r="AC242" s="2">
        <f>(Table2[[#This Row],[Close Price]]/Table2[[#This Row],[Day Low]])-1</f>
        <v>5.2763819095478226E-3</v>
      </c>
      <c r="AD242" s="2">
        <f>(Table2[[#This Row],[Day High]]/Table2[[#This Row],[Close Price]])-1</f>
        <v>1.9495126218445513E-2</v>
      </c>
      <c r="AE242" s="2">
        <f>(Table2[[#This Row],[Close Price]]/Table2[[#This Row],[Current Week Low]])-1</f>
        <v>3.8950921838483588E-2</v>
      </c>
      <c r="AF242" s="2">
        <f>(Table2[[#This Row],[Current Week High]]/Table2[[#This Row],[Close Price]])-1</f>
        <v>4.823794051487118E-2</v>
      </c>
      <c r="AG242" s="2">
        <f>(Table2[[#This Row],[Close Price]]/Table2[[#This Row],[Current Month Low]])-1</f>
        <v>7.1505088377075365E-2</v>
      </c>
      <c r="AH242" s="2">
        <f>(Table2[[#This Row],[Current Month High]]/Table2[[#This Row],[Close Price]])-1</f>
        <v>7.348162959260196E-2</v>
      </c>
      <c r="AI242">
        <v>15.221194701324601</v>
      </c>
      <c r="AJ242">
        <v>77.822222222222194</v>
      </c>
      <c r="AK242" t="str">
        <f>IF(AND(Table2[[#This Row],[20D EMA]]&gt;Table2[[#This Row],[50D EMA]],Table2[[#This Row],[50D EMA]]&gt;Table2[[#This Row],[200D EMA]]),"Uptrend","Downtrend/NoTrend")</f>
        <v>Downtrend/NoTrend</v>
      </c>
      <c r="AL242">
        <v>-0.15</v>
      </c>
      <c r="AM242" t="s">
        <v>10459</v>
      </c>
      <c r="AN242">
        <v>1.21</v>
      </c>
      <c r="AO242" t="s">
        <v>10458</v>
      </c>
      <c r="AP242">
        <v>8.2022603397130994E-2</v>
      </c>
      <c r="AQ242">
        <f>(Table2[[#This Row],[Sharpe Ratio]]-AVERAGE(Table2[Sharpe Ratio]))/_xlfn.STDEV.P(Table2[Sharpe Ratio])</f>
        <v>0.28165502448018964</v>
      </c>
      <c r="AR2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2">
        <f>_xlfn.RANK.AVG(Table2[[#This Row],[1Y Return vs Nifty Z-Score]],Table2[1Y Return vs Nifty Z-Score])</f>
        <v>303</v>
      </c>
      <c r="AT242">
        <f>_xlfn.RANK.AVG(Table2[[#This Row],[6M Return vs Nifty Z-Score]],Table2[6M Return vs Nifty Z-Score])</f>
        <v>241</v>
      </c>
      <c r="AU242">
        <f>_xlfn.RANK.AVG(Table2[[#This Row],[Sharpe Ratio Z-Score]],Table2[Sharpe Ratio Z-Score])</f>
        <v>273</v>
      </c>
      <c r="AV242">
        <f>(Table2[[#This Row],[Rank 1Y]]+Table2[[#This Row],[Rank 6M]]+Table2[[#This Row],[Rank Sharpe]])/3</f>
        <v>272.33333333333331</v>
      </c>
    </row>
    <row r="243" spans="1:48" x14ac:dyDescent="0.3">
      <c r="A243" t="s">
        <v>1821</v>
      </c>
      <c r="B243" t="s">
        <v>1822</v>
      </c>
      <c r="C243" t="s">
        <v>604</v>
      </c>
      <c r="D243" t="s">
        <v>604</v>
      </c>
      <c r="E243">
        <v>4394.8561370999996</v>
      </c>
      <c r="F243">
        <v>212.79</v>
      </c>
      <c r="G243">
        <v>13.9442348903238</v>
      </c>
      <c r="H243">
        <f>(Table2[[#This Row],[1Y Return vs Nifty]]-AVERAGE(Table2[1Y Return vs Nifty]))/_xlfn.STDEV.P(Table2[1Y Return vs Nifty])</f>
        <v>-0.12997530435756752</v>
      </c>
      <c r="I243">
        <v>-6.3721029936736402</v>
      </c>
      <c r="J243">
        <f>(Table2[[#This Row],[1M Return vs Nifty]]-AVERAGE(Table2[1M Return vs Nifty]))/_xlfn.STDEV.P(Table2[1M Return vs Nifty])</f>
        <v>-0.31219684689846117</v>
      </c>
      <c r="K243">
        <v>22.156409377735802</v>
      </c>
      <c r="L243">
        <f>(Table2[[#This Row],[6M Return vs Nifty]]-AVERAGE(Table2[6M Return vs Nifty]))/_xlfn.STDEV.P(Table2[6M Return vs Nifty])</f>
        <v>0.33543803861032839</v>
      </c>
      <c r="M243">
        <v>0.76677244790564902</v>
      </c>
      <c r="N243">
        <f>(Table2[[#This Row],[1W Return vs Nifty]]-AVERAGE(Table2[1W Return vs Nifty]))/_xlfn.STDEV.P(Table2[1W Return vs Nifty])</f>
        <v>0.76187651236107057</v>
      </c>
      <c r="O243">
        <v>212.43</v>
      </c>
      <c r="P243">
        <v>211.33977695335</v>
      </c>
      <c r="Q243">
        <v>185.55834482438499</v>
      </c>
      <c r="R243">
        <v>51.628728256530003</v>
      </c>
      <c r="S243" s="2">
        <f>(Table2[[#This Row],[Close Price]]-Table2[[#This Row],[20D EMA]])/Table2[[#This Row],[20D EMA]]</f>
        <v>1.6946758932353491E-3</v>
      </c>
      <c r="T243" s="2">
        <f>(Table2[[#This Row],[Close Price]]-Table2[[#This Row],[50D EMA]])/Table2[[#This Row],[50D EMA]]</f>
        <v>6.8620449380435832E-3</v>
      </c>
      <c r="U243" s="2">
        <f>(Table2[[#This Row],[Close Price]]-Table2[[#This Row],[200D EMA]])/Table2[[#This Row],[200D EMA]]</f>
        <v>0.14675521707949821</v>
      </c>
      <c r="V243">
        <v>0.396726728910826</v>
      </c>
      <c r="W243">
        <v>211.47</v>
      </c>
      <c r="X243">
        <v>219.7</v>
      </c>
      <c r="Y243">
        <v>206.5</v>
      </c>
      <c r="Z243">
        <v>220.62</v>
      </c>
      <c r="AA243">
        <v>198.99</v>
      </c>
      <c r="AB243">
        <v>220.62</v>
      </c>
      <c r="AC243" s="2">
        <f>(Table2[[#This Row],[Close Price]]/Table2[[#This Row],[Day Low]])-1</f>
        <v>6.2420201447013213E-3</v>
      </c>
      <c r="AD243" s="2">
        <f>(Table2[[#This Row],[Day High]]/Table2[[#This Row],[Close Price]])-1</f>
        <v>3.2473330513651977E-2</v>
      </c>
      <c r="AE243" s="2">
        <f>(Table2[[#This Row],[Close Price]]/Table2[[#This Row],[Current Week Low]])-1</f>
        <v>3.0460048426150133E-2</v>
      </c>
      <c r="AF243" s="2">
        <f>(Table2[[#This Row],[Current Week High]]/Table2[[#This Row],[Close Price]])-1</f>
        <v>3.679684195685895E-2</v>
      </c>
      <c r="AG243" s="2">
        <f>(Table2[[#This Row],[Close Price]]/Table2[[#This Row],[Current Month Low]])-1</f>
        <v>6.9350218603949854E-2</v>
      </c>
      <c r="AH243" s="2">
        <f>(Table2[[#This Row],[Current Month High]]/Table2[[#This Row],[Close Price]])-1</f>
        <v>3.679684195685895E-2</v>
      </c>
      <c r="AI243">
        <v>14.2910851073828</v>
      </c>
      <c r="AJ243">
        <v>58.680089485458602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-0.17</v>
      </c>
      <c r="AM243" t="s">
        <v>10459</v>
      </c>
      <c r="AN243">
        <v>1.01</v>
      </c>
      <c r="AO243" t="s">
        <v>10458</v>
      </c>
      <c r="AP243">
        <v>8.2981157070343994E-2</v>
      </c>
      <c r="AQ243">
        <f>(Table2[[#This Row],[Sharpe Ratio]]-AVERAGE(Table2[Sharpe Ratio]))/_xlfn.STDEV.P(Table2[Sharpe Ratio])</f>
        <v>0.29277254916457857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0.94791494887994887</v>
      </c>
      <c r="AS243">
        <f>_xlfn.RANK.AVG(Table2[[#This Row],[1Y Return vs Nifty Z-Score]],Table2[1Y Return vs Nifty Z-Score])</f>
        <v>336</v>
      </c>
      <c r="AT243">
        <f>_xlfn.RANK.AVG(Table2[[#This Row],[6M Return vs Nifty Z-Score]],Table2[6M Return vs Nifty Z-Score])</f>
        <v>213</v>
      </c>
      <c r="AU243">
        <f>_xlfn.RANK.AVG(Table2[[#This Row],[Sharpe Ratio Z-Score]],Table2[Sharpe Ratio Z-Score])</f>
        <v>271</v>
      </c>
      <c r="AV243">
        <f>(Table2[[#This Row],[Rank 1Y]]+Table2[[#This Row],[Rank 6M]]+Table2[[#This Row],[Rank Sharpe]])/3</f>
        <v>273.33333333333331</v>
      </c>
    </row>
    <row r="244" spans="1:48" x14ac:dyDescent="0.3">
      <c r="A244" t="s">
        <v>368</v>
      </c>
      <c r="B244" t="s">
        <v>369</v>
      </c>
      <c r="C244" t="s">
        <v>10411</v>
      </c>
      <c r="D244" t="s">
        <v>95</v>
      </c>
      <c r="E244">
        <v>70395.7866029</v>
      </c>
      <c r="F244">
        <v>341</v>
      </c>
      <c r="G244">
        <v>83.467936102606302</v>
      </c>
      <c r="H244">
        <f>(Table2[[#This Row],[1Y Return vs Nifty]]-AVERAGE(Table2[1Y Return vs Nifty]))/_xlfn.STDEV.P(Table2[1Y Return vs Nifty])</f>
        <v>1.0238914135535027</v>
      </c>
      <c r="I244">
        <v>3.46577576282926</v>
      </c>
      <c r="J244">
        <f>(Table2[[#This Row],[1M Return vs Nifty]]-AVERAGE(Table2[1M Return vs Nifty]))/_xlfn.STDEV.P(Table2[1M Return vs Nifty])</f>
        <v>0.6208182680423936</v>
      </c>
      <c r="K244">
        <v>23.330776043098499</v>
      </c>
      <c r="L244">
        <f>(Table2[[#This Row],[6M Return vs Nifty]]-AVERAGE(Table2[6M Return vs Nifty]))/_xlfn.STDEV.P(Table2[6M Return vs Nifty])</f>
        <v>0.37048331551435182</v>
      </c>
      <c r="M244">
        <v>-3.2221505535577002</v>
      </c>
      <c r="N244">
        <f>(Table2[[#This Row],[1W Return vs Nifty]]-AVERAGE(Table2[1W Return vs Nifty]))/_xlfn.STDEV.P(Table2[1W Return vs Nifty])</f>
        <v>-3.5302153488993862E-2</v>
      </c>
      <c r="O244">
        <v>331.21</v>
      </c>
      <c r="P244">
        <v>323.89813047609601</v>
      </c>
      <c r="Q244">
        <v>272.30117026959198</v>
      </c>
      <c r="R244">
        <v>58.832384834808899</v>
      </c>
      <c r="S244" s="2">
        <f>(Table2[[#This Row],[Close Price]]-Table2[[#This Row],[20D EMA]])/Table2[[#This Row],[20D EMA]]</f>
        <v>2.9558286283626764E-2</v>
      </c>
      <c r="T244" s="2">
        <f>(Table2[[#This Row],[Close Price]]-Table2[[#This Row],[50D EMA]])/Table2[[#This Row],[50D EMA]]</f>
        <v>5.280014891955704E-2</v>
      </c>
      <c r="U244" s="2">
        <f>(Table2[[#This Row],[Close Price]]-Table2[[#This Row],[200D EMA]])/Table2[[#This Row],[200D EMA]]</f>
        <v>0.25228988058476831</v>
      </c>
      <c r="V244">
        <v>1.1950551215120699</v>
      </c>
      <c r="W244">
        <v>336</v>
      </c>
      <c r="X244">
        <v>342.4</v>
      </c>
      <c r="Y244">
        <v>336</v>
      </c>
      <c r="Z244">
        <v>352.85</v>
      </c>
      <c r="AA244">
        <v>302.25</v>
      </c>
      <c r="AB244">
        <v>352.85</v>
      </c>
      <c r="AC244" s="2">
        <f>(Table2[[#This Row],[Close Price]]/Table2[[#This Row],[Day Low]])-1</f>
        <v>1.4880952380952328E-2</v>
      </c>
      <c r="AD244" s="2">
        <f>(Table2[[#This Row],[Day High]]/Table2[[#This Row],[Close Price]])-1</f>
        <v>4.1055718475073721E-3</v>
      </c>
      <c r="AE244" s="2">
        <f>(Table2[[#This Row],[Close Price]]/Table2[[#This Row],[Current Week Low]])-1</f>
        <v>1.4880952380952328E-2</v>
      </c>
      <c r="AF244" s="2">
        <f>(Table2[[#This Row],[Current Week High]]/Table2[[#This Row],[Close Price]])-1</f>
        <v>3.4750733137830059E-2</v>
      </c>
      <c r="AG244" s="2">
        <f>(Table2[[#This Row],[Close Price]]/Table2[[#This Row],[Current Month Low]])-1</f>
        <v>0.12820512820512819</v>
      </c>
      <c r="AH244" s="2">
        <f>(Table2[[#This Row],[Current Month High]]/Table2[[#This Row],[Close Price]])-1</f>
        <v>3.4750733137830059E-2</v>
      </c>
      <c r="AI244">
        <v>5.8504398826979296</v>
      </c>
      <c r="AJ244">
        <v>139.80309423347299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-0.05</v>
      </c>
      <c r="AM244" t="s">
        <v>10459</v>
      </c>
      <c r="AN244">
        <v>7.91</v>
      </c>
      <c r="AO244" t="s">
        <v>10458</v>
      </c>
      <c r="AQ244">
        <f>(Table2[[#This Row],[Sharpe Ratio]]-AVERAGE(Table2[Sharpe Ratio]))/_xlfn.STDEV.P(Table2[Sharpe Ratio])</f>
        <v>-0.6696618849724284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1.3102289586488258</v>
      </c>
      <c r="AS244">
        <f>_xlfn.RANK.AVG(Table2[[#This Row],[1Y Return vs Nifty Z-Score]],Table2[1Y Return vs Nifty Z-Score])</f>
        <v>99</v>
      </c>
      <c r="AT244">
        <f>_xlfn.RANK.AVG(Table2[[#This Row],[6M Return vs Nifty Z-Score]],Table2[6M Return vs Nifty Z-Score])</f>
        <v>203</v>
      </c>
      <c r="AU244">
        <f>_xlfn.RANK.AVG(Table2[[#This Row],[Sharpe Ratio Z-Score]],Table2[Sharpe Ratio Z-Score])</f>
        <v>530</v>
      </c>
      <c r="AV244">
        <f>(Table2[[#This Row],[Rank 1Y]]+Table2[[#This Row],[Rank 6M]]+Table2[[#This Row],[Rank Sharpe]])/3</f>
        <v>277.33333333333331</v>
      </c>
    </row>
    <row r="245" spans="1:48" x14ac:dyDescent="0.3">
      <c r="A245" t="s">
        <v>829</v>
      </c>
      <c r="B245" t="s">
        <v>830</v>
      </c>
      <c r="C245" t="s">
        <v>10403</v>
      </c>
      <c r="D245" t="s">
        <v>37</v>
      </c>
      <c r="E245">
        <v>19774.185479399999</v>
      </c>
      <c r="F245">
        <v>538.5</v>
      </c>
      <c r="G245">
        <v>13.315080109042301</v>
      </c>
      <c r="H245">
        <f>(Table2[[#This Row],[1Y Return vs Nifty]]-AVERAGE(Table2[1Y Return vs Nifty]))/_xlfn.STDEV.P(Table2[1Y Return vs Nifty])</f>
        <v>-0.14041722200402171</v>
      </c>
      <c r="I245">
        <v>-9.2458831144332194</v>
      </c>
      <c r="J245">
        <f>(Table2[[#This Row],[1M Return vs Nifty]]-AVERAGE(Table2[1M Return vs Nifty]))/_xlfn.STDEV.P(Table2[1M Return vs Nifty])</f>
        <v>-0.58474343504510806</v>
      </c>
      <c r="K245">
        <v>6.7528803029187596</v>
      </c>
      <c r="L245">
        <f>(Table2[[#This Row],[6M Return vs Nifty]]-AVERAGE(Table2[6M Return vs Nifty]))/_xlfn.STDEV.P(Table2[6M Return vs Nifty])</f>
        <v>-0.12423180527051592</v>
      </c>
      <c r="M245">
        <v>-5.0522552750366003</v>
      </c>
      <c r="N245">
        <f>(Table2[[#This Row],[1W Return vs Nifty]]-AVERAGE(Table2[1W Return vs Nifty]))/_xlfn.STDEV.P(Table2[1W Return vs Nifty])</f>
        <v>-0.40104509706028962</v>
      </c>
      <c r="O245">
        <v>544.73</v>
      </c>
      <c r="P245">
        <v>533.06495964060298</v>
      </c>
      <c r="Q245">
        <v>468.78857279871102</v>
      </c>
      <c r="R245">
        <v>43.051588130825202</v>
      </c>
      <c r="S245" s="2">
        <f>(Table2[[#This Row],[Close Price]]-Table2[[#This Row],[20D EMA]])/Table2[[#This Row],[20D EMA]]</f>
        <v>-1.1436858627209844E-2</v>
      </c>
      <c r="T245" s="2">
        <f>(Table2[[#This Row],[Close Price]]-Table2[[#This Row],[50D EMA]])/Table2[[#This Row],[50D EMA]]</f>
        <v>1.0195831223011494E-2</v>
      </c>
      <c r="U245" s="2">
        <f>(Table2[[#This Row],[Close Price]]-Table2[[#This Row],[200D EMA]])/Table2[[#This Row],[200D EMA]]</f>
        <v>0.14870547459189404</v>
      </c>
      <c r="V245">
        <v>0.45276450543193397</v>
      </c>
      <c r="W245">
        <v>527.5</v>
      </c>
      <c r="X245">
        <v>540</v>
      </c>
      <c r="Y245">
        <v>525</v>
      </c>
      <c r="Z245">
        <v>543.75</v>
      </c>
      <c r="AA245">
        <v>525</v>
      </c>
      <c r="AB245">
        <v>595.85</v>
      </c>
      <c r="AC245" s="2">
        <f>(Table2[[#This Row],[Close Price]]/Table2[[#This Row],[Day Low]])-1</f>
        <v>2.0853080568720372E-2</v>
      </c>
      <c r="AD245" s="2">
        <f>(Table2[[#This Row],[Day High]]/Table2[[#This Row],[Close Price]])-1</f>
        <v>2.7855153203342198E-3</v>
      </c>
      <c r="AE245" s="2">
        <f>(Table2[[#This Row],[Close Price]]/Table2[[#This Row],[Current Week Low]])-1</f>
        <v>2.5714285714285801E-2</v>
      </c>
      <c r="AF245" s="2">
        <f>(Table2[[#This Row],[Current Week High]]/Table2[[#This Row],[Close Price]])-1</f>
        <v>9.7493036211699913E-3</v>
      </c>
      <c r="AG245" s="2">
        <f>(Table2[[#This Row],[Close Price]]/Table2[[#This Row],[Current Month Low]])-1</f>
        <v>2.5714285714285801E-2</v>
      </c>
      <c r="AH245" s="2">
        <f>(Table2[[#This Row],[Current Month High]]/Table2[[#This Row],[Close Price]])-1</f>
        <v>0.10649953574744675</v>
      </c>
      <c r="AI245">
        <v>10.6499535747446</v>
      </c>
      <c r="AJ245">
        <v>61.7117117117117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-0.05</v>
      </c>
      <c r="AM245" t="s">
        <v>10459</v>
      </c>
      <c r="AN245">
        <v>-4.33</v>
      </c>
      <c r="AO245" t="s">
        <v>10459</v>
      </c>
      <c r="AP245">
        <v>0.13195115537274099</v>
      </c>
      <c r="AQ245">
        <f>(Table2[[#This Row],[Sharpe Ratio]]-AVERAGE(Table2[Sharpe Ratio]))/_xlfn.STDEV.P(Table2[Sharpe Ratio])</f>
        <v>0.86073778693421699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-0.38969977244571835</v>
      </c>
      <c r="AS245">
        <f>_xlfn.RANK.AVG(Table2[[#This Row],[1Y Return vs Nifty Z-Score]],Table2[1Y Return vs Nifty Z-Score])</f>
        <v>340</v>
      </c>
      <c r="AT245">
        <f>_xlfn.RANK.AVG(Table2[[#This Row],[6M Return vs Nifty Z-Score]],Table2[6M Return vs Nifty Z-Score])</f>
        <v>358</v>
      </c>
      <c r="AU245">
        <f>_xlfn.RANK.AVG(Table2[[#This Row],[Sharpe Ratio Z-Score]],Table2[Sharpe Ratio Z-Score])</f>
        <v>138</v>
      </c>
      <c r="AV245">
        <f>(Table2[[#This Row],[Rank 1Y]]+Table2[[#This Row],[Rank 6M]]+Table2[[#This Row],[Rank Sharpe]])/3</f>
        <v>278.66666666666669</v>
      </c>
    </row>
    <row r="246" spans="1:48" x14ac:dyDescent="0.3">
      <c r="A246" t="s">
        <v>269</v>
      </c>
      <c r="B246" t="s">
        <v>270</v>
      </c>
      <c r="C246" t="s">
        <v>10402</v>
      </c>
      <c r="D246" t="s">
        <v>271</v>
      </c>
      <c r="E246">
        <v>103866.806295</v>
      </c>
      <c r="F246">
        <v>393.75</v>
      </c>
      <c r="G246">
        <v>74.304018027536102</v>
      </c>
      <c r="H246">
        <f>(Table2[[#This Row],[1Y Return vs Nifty]]-AVERAGE(Table2[1Y Return vs Nifty]))/_xlfn.STDEV.P(Table2[1Y Return vs Nifty])</f>
        <v>0.8718002577590076</v>
      </c>
      <c r="I246">
        <v>-15.1064536709829</v>
      </c>
      <c r="J246">
        <f>(Table2[[#This Row],[1M Return vs Nifty]]-AVERAGE(Table2[1M Return vs Nifty]))/_xlfn.STDEV.P(Table2[1M Return vs Nifty])</f>
        <v>-1.1405544027116699</v>
      </c>
      <c r="K246">
        <v>19.6770302259137</v>
      </c>
      <c r="L246">
        <f>(Table2[[#This Row],[6M Return vs Nifty]]-AVERAGE(Table2[6M Return vs Nifty]))/_xlfn.STDEV.P(Table2[6M Return vs Nifty])</f>
        <v>0.26144877146876444</v>
      </c>
      <c r="M246">
        <v>-11.8117959930482</v>
      </c>
      <c r="N246">
        <f>(Table2[[#This Row],[1W Return vs Nifty]]-AVERAGE(Table2[1W Return vs Nifty]))/_xlfn.STDEV.P(Table2[1W Return vs Nifty])</f>
        <v>-1.7519264375541679</v>
      </c>
      <c r="O246">
        <v>414.14</v>
      </c>
      <c r="P246">
        <v>412.32042107404499</v>
      </c>
      <c r="Q246">
        <v>337.44592169930399</v>
      </c>
      <c r="R246">
        <v>33.784088569334301</v>
      </c>
      <c r="S246" s="2">
        <f>(Table2[[#This Row],[Close Price]]-Table2[[#This Row],[20D EMA]])/Table2[[#This Row],[20D EMA]]</f>
        <v>-4.9234558361906572E-2</v>
      </c>
      <c r="T246" s="2">
        <f>(Table2[[#This Row],[Close Price]]-Table2[[#This Row],[50D EMA]])/Table2[[#This Row],[50D EMA]]</f>
        <v>-4.5038809927655972E-2</v>
      </c>
      <c r="U246" s="2">
        <f>(Table2[[#This Row],[Close Price]]-Table2[[#This Row],[200D EMA]])/Table2[[#This Row],[200D EMA]]</f>
        <v>0.16685363396054975</v>
      </c>
      <c r="V246">
        <v>1.08733293101388</v>
      </c>
      <c r="W246">
        <v>387.4</v>
      </c>
      <c r="X246">
        <v>395.35</v>
      </c>
      <c r="Y246">
        <v>385.05</v>
      </c>
      <c r="Z246">
        <v>412.6</v>
      </c>
      <c r="AA246">
        <v>366.35</v>
      </c>
      <c r="AB246">
        <v>460</v>
      </c>
      <c r="AC246" s="2">
        <f>(Table2[[#This Row],[Close Price]]/Table2[[#This Row],[Day Low]])-1</f>
        <v>1.6391326794011452E-2</v>
      </c>
      <c r="AD246" s="2">
        <f>(Table2[[#This Row],[Day High]]/Table2[[#This Row],[Close Price]])-1</f>
        <v>4.0634920634921023E-3</v>
      </c>
      <c r="AE246" s="2">
        <f>(Table2[[#This Row],[Close Price]]/Table2[[#This Row],[Current Week Low]])-1</f>
        <v>2.259446825087652E-2</v>
      </c>
      <c r="AF246" s="2">
        <f>(Table2[[#This Row],[Current Week High]]/Table2[[#This Row],[Close Price]])-1</f>
        <v>4.7873015873015845E-2</v>
      </c>
      <c r="AG246" s="2">
        <f>(Table2[[#This Row],[Close Price]]/Table2[[#This Row],[Current Month Low]])-1</f>
        <v>7.4791865702197313E-2</v>
      </c>
      <c r="AH246" s="2">
        <f>(Table2[[#This Row],[Current Month High]]/Table2[[#This Row],[Close Price]])-1</f>
        <v>0.16825396825396832</v>
      </c>
      <c r="AI246">
        <v>16.9142857142857</v>
      </c>
      <c r="AJ246">
        <v>136.20275944810999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-7.0000000000000007E-2</v>
      </c>
      <c r="AM246" t="s">
        <v>10459</v>
      </c>
      <c r="AN246">
        <v>-7.44</v>
      </c>
      <c r="AO246" t="s">
        <v>10459</v>
      </c>
      <c r="AP246">
        <v>4.8494447846800003E-3</v>
      </c>
      <c r="AQ246">
        <f>(Table2[[#This Row],[Sharpe Ratio]]-AVERAGE(Table2[Sharpe Ratio]))/_xlfn.STDEV.P(Table2[Sharpe Ratio])</f>
        <v>-0.61341691548778188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-2.3726487265258474</v>
      </c>
      <c r="AS246">
        <f>_xlfn.RANK.AVG(Table2[[#This Row],[1Y Return vs Nifty Z-Score]],Table2[1Y Return vs Nifty Z-Score])</f>
        <v>114</v>
      </c>
      <c r="AT246">
        <f>_xlfn.RANK.AVG(Table2[[#This Row],[6M Return vs Nifty Z-Score]],Table2[6M Return vs Nifty Z-Score])</f>
        <v>230</v>
      </c>
      <c r="AU246">
        <f>_xlfn.RANK.AVG(Table2[[#This Row],[Sharpe Ratio Z-Score]],Table2[Sharpe Ratio Z-Score])</f>
        <v>493</v>
      </c>
      <c r="AV246">
        <f>(Table2[[#This Row],[Rank 1Y]]+Table2[[#This Row],[Rank 6M]]+Table2[[#This Row],[Rank Sharpe]])/3</f>
        <v>279</v>
      </c>
    </row>
    <row r="247" spans="1:48" x14ac:dyDescent="0.3">
      <c r="A247" t="s">
        <v>1134</v>
      </c>
      <c r="B247" t="s">
        <v>1135</v>
      </c>
      <c r="C247" t="s">
        <v>10410</v>
      </c>
      <c r="D247" t="s">
        <v>470</v>
      </c>
      <c r="E247">
        <v>11581.56368935</v>
      </c>
      <c r="F247">
        <v>2369.3000000000002</v>
      </c>
      <c r="G247">
        <v>-10.666421470816299</v>
      </c>
      <c r="H247">
        <f>(Table2[[#This Row],[1Y Return vs Nifty]]-AVERAGE(Table2[1Y Return vs Nifty]))/_xlfn.STDEV.P(Table2[1Y Return vs Nifty])</f>
        <v>-0.53843194268235606</v>
      </c>
      <c r="I247">
        <v>-3.1859275442471602</v>
      </c>
      <c r="J247">
        <f>(Table2[[#This Row],[1M Return vs Nifty]]-AVERAGE(Table2[1M Return vs Nifty]))/_xlfn.STDEV.P(Table2[1M Return vs Nifty])</f>
        <v>-1.0022981297264335E-2</v>
      </c>
      <c r="K247">
        <v>11.7838409676165</v>
      </c>
      <c r="L247">
        <f>(Table2[[#This Row],[6M Return vs Nifty]]-AVERAGE(Table2[6M Return vs Nifty]))/_xlfn.STDEV.P(Table2[6M Return vs Nifty])</f>
        <v>2.59013812271859E-2</v>
      </c>
      <c r="M247">
        <v>-8.8549469419392199</v>
      </c>
      <c r="N247">
        <f>(Table2[[#This Row],[1W Return vs Nifty]]-AVERAGE(Table2[1W Return vs Nifty]))/_xlfn.STDEV.P(Table2[1W Return vs Nifty])</f>
        <v>-1.161005785333415</v>
      </c>
      <c r="O247">
        <v>2447.25</v>
      </c>
      <c r="P247">
        <v>2358.4519820942101</v>
      </c>
      <c r="Q247">
        <v>2099.0619499818099</v>
      </c>
      <c r="R247">
        <v>27.716489127295201</v>
      </c>
      <c r="S247" s="2">
        <f>(Table2[[#This Row],[Close Price]]-Table2[[#This Row],[20D EMA]])/Table2[[#This Row],[20D EMA]]</f>
        <v>-3.1852078864030978E-2</v>
      </c>
      <c r="T247" s="2">
        <f>(Table2[[#This Row],[Close Price]]-Table2[[#This Row],[50D EMA]])/Table2[[#This Row],[50D EMA]]</f>
        <v>4.5996348402046021E-3</v>
      </c>
      <c r="U247" s="2">
        <f>(Table2[[#This Row],[Close Price]]-Table2[[#This Row],[200D EMA]])/Table2[[#This Row],[200D EMA]]</f>
        <v>0.12874229368053292</v>
      </c>
      <c r="V247">
        <v>0.65139303701323803</v>
      </c>
      <c r="W247">
        <v>2350</v>
      </c>
      <c r="X247">
        <v>2452.3000000000002</v>
      </c>
      <c r="Y247">
        <v>2330</v>
      </c>
      <c r="Z247">
        <v>2471.4499999999998</v>
      </c>
      <c r="AA247">
        <v>2330</v>
      </c>
      <c r="AB247">
        <v>2613.75</v>
      </c>
      <c r="AC247" s="2">
        <f>(Table2[[#This Row],[Close Price]]/Table2[[#This Row],[Day Low]])-1</f>
        <v>8.2127659574469103E-3</v>
      </c>
      <c r="AD247" s="2">
        <f>(Table2[[#This Row],[Day High]]/Table2[[#This Row],[Close Price]])-1</f>
        <v>3.5031443886379909E-2</v>
      </c>
      <c r="AE247" s="2">
        <f>(Table2[[#This Row],[Close Price]]/Table2[[#This Row],[Current Week Low]])-1</f>
        <v>1.686695278969963E-2</v>
      </c>
      <c r="AF247" s="2">
        <f>(Table2[[#This Row],[Current Week High]]/Table2[[#This Row],[Close Price]])-1</f>
        <v>4.3113999915586732E-2</v>
      </c>
      <c r="AG247" s="2">
        <f>(Table2[[#This Row],[Close Price]]/Table2[[#This Row],[Current Month Low]])-1</f>
        <v>1.686695278969963E-2</v>
      </c>
      <c r="AH247" s="2">
        <f>(Table2[[#This Row],[Current Month High]]/Table2[[#This Row],[Close Price]])-1</f>
        <v>0.10317393322922364</v>
      </c>
      <c r="AI247">
        <v>10.3173933229223</v>
      </c>
      <c r="AJ247">
        <v>43.715880140725403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</v>
      </c>
      <c r="AM247" t="s">
        <v>10460</v>
      </c>
      <c r="AN247">
        <v>-5.24</v>
      </c>
      <c r="AO247" t="s">
        <v>10459</v>
      </c>
      <c r="AP247">
        <v>0.19372577758095999</v>
      </c>
      <c r="AQ247">
        <f>(Table2[[#This Row],[Sharpe Ratio]]-AVERAGE(Table2[Sharpe Ratio]))/_xlfn.STDEV.P(Table2[Sharpe Ratio])</f>
        <v>1.5772139806632925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-0.10634534742255686</v>
      </c>
      <c r="AS247">
        <f>_xlfn.RANK.AVG(Table2[[#This Row],[1Y Return vs Nifty Z-Score]],Table2[1Y Return vs Nifty Z-Score])</f>
        <v>500</v>
      </c>
      <c r="AT247">
        <f>_xlfn.RANK.AVG(Table2[[#This Row],[6M Return vs Nifty Z-Score]],Table2[6M Return vs Nifty Z-Score])</f>
        <v>299</v>
      </c>
      <c r="AU247">
        <f>_xlfn.RANK.AVG(Table2[[#This Row],[Sharpe Ratio Z-Score]],Table2[Sharpe Ratio Z-Score])</f>
        <v>38</v>
      </c>
      <c r="AV247">
        <f>(Table2[[#This Row],[Rank 1Y]]+Table2[[#This Row],[Rank 6M]]+Table2[[#This Row],[Rank Sharpe]])/3</f>
        <v>279</v>
      </c>
    </row>
    <row r="248" spans="1:48" x14ac:dyDescent="0.3">
      <c r="A248" t="s">
        <v>52</v>
      </c>
      <c r="B248" t="s">
        <v>53</v>
      </c>
      <c r="C248" t="s">
        <v>10405</v>
      </c>
      <c r="D248" t="s">
        <v>54</v>
      </c>
      <c r="E248">
        <v>455489.75070480001</v>
      </c>
      <c r="F248">
        <v>1898.4</v>
      </c>
      <c r="G248">
        <v>35.303984763276397</v>
      </c>
      <c r="H248">
        <f>(Table2[[#This Row],[1Y Return vs Nifty]]-AVERAGE(Table2[1Y Return vs Nifty]))/_xlfn.STDEV.P(Table2[1Y Return vs Nifty])</f>
        <v>0.22452688772295187</v>
      </c>
      <c r="I248">
        <v>0.38553041586857001</v>
      </c>
      <c r="J248">
        <f>(Table2[[#This Row],[1M Return vs Nifty]]-AVERAGE(Table2[1M Return vs Nifty]))/_xlfn.STDEV.P(Table2[1M Return vs Nifty])</f>
        <v>0.32869071315248555</v>
      </c>
      <c r="K248">
        <v>-0.34734695043376701</v>
      </c>
      <c r="L248">
        <f>(Table2[[#This Row],[6M Return vs Nifty]]-AVERAGE(Table2[6M Return vs Nifty]))/_xlfn.STDEV.P(Table2[6M Return vs Nifty])</f>
        <v>-0.33611574025804652</v>
      </c>
      <c r="M248">
        <v>-1.4717281103339701</v>
      </c>
      <c r="N248">
        <f>(Table2[[#This Row],[1W Return vs Nifty]]-AVERAGE(Table2[1W Return vs Nifty]))/_xlfn.STDEV.P(Table2[1W Return vs Nifty])</f>
        <v>0.31451643850969768</v>
      </c>
      <c r="O248">
        <v>1842.41</v>
      </c>
      <c r="P248">
        <v>1771.2178024193399</v>
      </c>
      <c r="Q248">
        <v>1555.5368651087999</v>
      </c>
      <c r="R248">
        <v>76.517453944964103</v>
      </c>
      <c r="S248" s="2">
        <f>(Table2[[#This Row],[Close Price]]-Table2[[#This Row],[20D EMA]])/Table2[[#This Row],[20D EMA]]</f>
        <v>3.0389544129699689E-2</v>
      </c>
      <c r="T248" s="2">
        <f>(Table2[[#This Row],[Close Price]]-Table2[[#This Row],[50D EMA]])/Table2[[#This Row],[50D EMA]]</f>
        <v>7.1804945392339434E-2</v>
      </c>
      <c r="U248" s="2">
        <f>(Table2[[#This Row],[Close Price]]-Table2[[#This Row],[200D EMA]])/Table2[[#This Row],[200D EMA]]</f>
        <v>0.22041466363268675</v>
      </c>
      <c r="V248">
        <v>0.87799247761705301</v>
      </c>
      <c r="W248">
        <v>1867.05</v>
      </c>
      <c r="X248">
        <v>1905</v>
      </c>
      <c r="Y248">
        <v>1856</v>
      </c>
      <c r="Z248">
        <v>1905</v>
      </c>
      <c r="AA248">
        <v>1801.3</v>
      </c>
      <c r="AB248">
        <v>1905</v>
      </c>
      <c r="AC248" s="2">
        <f>(Table2[[#This Row],[Close Price]]/Table2[[#This Row],[Day Low]])-1</f>
        <v>1.679119466538137E-2</v>
      </c>
      <c r="AD248" s="2">
        <f>(Table2[[#This Row],[Day High]]/Table2[[#This Row],[Close Price]])-1</f>
        <v>3.4766118836915272E-3</v>
      </c>
      <c r="AE248" s="2">
        <f>(Table2[[#This Row],[Close Price]]/Table2[[#This Row],[Current Week Low]])-1</f>
        <v>2.2844827586206984E-2</v>
      </c>
      <c r="AF248" s="2">
        <f>(Table2[[#This Row],[Current Week High]]/Table2[[#This Row],[Close Price]])-1</f>
        <v>3.4766118836915272E-3</v>
      </c>
      <c r="AG248" s="2">
        <f>(Table2[[#This Row],[Close Price]]/Table2[[#This Row],[Current Month Low]])-1</f>
        <v>5.3905512685282986E-2</v>
      </c>
      <c r="AH248" s="2">
        <f>(Table2[[#This Row],[Current Month High]]/Table2[[#This Row],[Close Price]])-1</f>
        <v>3.4766118836915272E-3</v>
      </c>
      <c r="AI248">
        <v>0.347661188369152</v>
      </c>
      <c r="AJ248">
        <v>77.694575747648202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0.06</v>
      </c>
      <c r="AM248" t="s">
        <v>10458</v>
      </c>
      <c r="AN248">
        <v>3.38</v>
      </c>
      <c r="AO248" t="s">
        <v>10458</v>
      </c>
      <c r="AP248">
        <v>0.122440761869063</v>
      </c>
      <c r="AQ248">
        <f>(Table2[[#This Row],[Sharpe Ratio]]-AVERAGE(Table2[Sharpe Ratio]))/_xlfn.STDEV.P(Table2[Sharpe Ratio])</f>
        <v>0.75043406843613203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1.2820523675632207</v>
      </c>
      <c r="AS248">
        <f>_xlfn.RANK.AVG(Table2[[#This Row],[1Y Return vs Nifty Z-Score]],Table2[1Y Return vs Nifty Z-Score])</f>
        <v>238</v>
      </c>
      <c r="AT248">
        <f>_xlfn.RANK.AVG(Table2[[#This Row],[6M Return vs Nifty Z-Score]],Table2[6M Return vs Nifty Z-Score])</f>
        <v>435</v>
      </c>
      <c r="AU248">
        <f>_xlfn.RANK.AVG(Table2[[#This Row],[Sharpe Ratio Z-Score]],Table2[Sharpe Ratio Z-Score])</f>
        <v>165</v>
      </c>
      <c r="AV248">
        <f>(Table2[[#This Row],[Rank 1Y]]+Table2[[#This Row],[Rank 6M]]+Table2[[#This Row],[Rank Sharpe]])/3</f>
        <v>279.33333333333331</v>
      </c>
    </row>
    <row r="249" spans="1:48" x14ac:dyDescent="0.3">
      <c r="A249" t="s">
        <v>772</v>
      </c>
      <c r="B249" t="s">
        <v>773</v>
      </c>
      <c r="C249" t="s">
        <v>10405</v>
      </c>
      <c r="D249" t="s">
        <v>54</v>
      </c>
      <c r="E249">
        <v>22300.51312566</v>
      </c>
      <c r="F249">
        <v>2131.65</v>
      </c>
      <c r="G249">
        <v>79.307531149223493</v>
      </c>
      <c r="H249">
        <f>(Table2[[#This Row],[1Y Return vs Nifty]]-AVERAGE(Table2[1Y Return vs Nifty]))/_xlfn.STDEV.P(Table2[1Y Return vs Nifty])</f>
        <v>0.95484225873243156</v>
      </c>
      <c r="I249">
        <v>30.660087688281099</v>
      </c>
      <c r="J249">
        <f>(Table2[[#This Row],[1M Return vs Nifty]]-AVERAGE(Table2[1M Return vs Nifty]))/_xlfn.STDEV.P(Table2[1M Return vs Nifty])</f>
        <v>3.1999010860829578</v>
      </c>
      <c r="K249">
        <v>23.227847927284301</v>
      </c>
      <c r="L249">
        <f>(Table2[[#This Row],[6M Return vs Nifty]]-AVERAGE(Table2[6M Return vs Nifty]))/_xlfn.STDEV.P(Table2[6M Return vs Nifty])</f>
        <v>0.36741174985576436</v>
      </c>
      <c r="M249">
        <v>-1.1380863320772101</v>
      </c>
      <c r="N249">
        <f>(Table2[[#This Row],[1W Return vs Nifty]]-AVERAGE(Table2[1W Return vs Nifty]))/_xlfn.STDEV.P(Table2[1W Return vs Nifty])</f>
        <v>0.38119411254978175</v>
      </c>
      <c r="O249">
        <v>2065.2399999999998</v>
      </c>
      <c r="P249">
        <v>1863.5262051121599</v>
      </c>
      <c r="Q249">
        <v>1563.1477775825001</v>
      </c>
      <c r="R249">
        <v>49.630475864507297</v>
      </c>
      <c r="S249" s="2">
        <f>(Table2[[#This Row],[Close Price]]-Table2[[#This Row],[20D EMA]])/Table2[[#This Row],[20D EMA]]</f>
        <v>3.2156069028297103E-2</v>
      </c>
      <c r="T249" s="2">
        <f>(Table2[[#This Row],[Close Price]]-Table2[[#This Row],[50D EMA]])/Table2[[#This Row],[50D EMA]]</f>
        <v>0.1438798092306422</v>
      </c>
      <c r="U249" s="2">
        <f>(Table2[[#This Row],[Close Price]]-Table2[[#This Row],[200D EMA]])/Table2[[#This Row],[200D EMA]]</f>
        <v>0.36369064433352682</v>
      </c>
      <c r="V249">
        <v>2.7016996224384999</v>
      </c>
      <c r="W249">
        <v>2115</v>
      </c>
      <c r="X249">
        <v>2260</v>
      </c>
      <c r="Y249">
        <v>2115</v>
      </c>
      <c r="Z249">
        <v>2609.6</v>
      </c>
      <c r="AA249">
        <v>1694.75</v>
      </c>
      <c r="AB249">
        <v>2664</v>
      </c>
      <c r="AC249" s="2">
        <f>(Table2[[#This Row],[Close Price]]/Table2[[#This Row],[Day Low]])-1</f>
        <v>7.8723404255318652E-3</v>
      </c>
      <c r="AD249" s="2">
        <f>(Table2[[#This Row],[Day High]]/Table2[[#This Row],[Close Price]])-1</f>
        <v>6.0211573194473678E-2</v>
      </c>
      <c r="AE249" s="2">
        <f>(Table2[[#This Row],[Close Price]]/Table2[[#This Row],[Current Week Low]])-1</f>
        <v>7.8723404255318652E-3</v>
      </c>
      <c r="AF249" s="2">
        <f>(Table2[[#This Row],[Current Week High]]/Table2[[#This Row],[Close Price]])-1</f>
        <v>0.224215982924026</v>
      </c>
      <c r="AG249" s="2">
        <f>(Table2[[#This Row],[Close Price]]/Table2[[#This Row],[Current Month Low]])-1</f>
        <v>0.25779613512317456</v>
      </c>
      <c r="AH249" s="2">
        <f>(Table2[[#This Row],[Current Month High]]/Table2[[#This Row],[Close Price]])-1</f>
        <v>0.2497361199071142</v>
      </c>
      <c r="AI249">
        <v>24.973611990711401</v>
      </c>
      <c r="AJ249">
        <v>114.79746070133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0.12</v>
      </c>
      <c r="AM249" t="s">
        <v>10458</v>
      </c>
      <c r="AN249">
        <v>12.33</v>
      </c>
      <c r="AO249" t="s">
        <v>10458</v>
      </c>
      <c r="AQ249">
        <f>(Table2[[#This Row],[Sharpe Ratio]]-AVERAGE(Table2[Sharpe Ratio]))/_xlfn.STDEV.P(Table2[Sharpe Ratio])</f>
        <v>-0.6696618849724284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4.2336873222485067</v>
      </c>
      <c r="AS249">
        <f>_xlfn.RANK.AVG(Table2[[#This Row],[1Y Return vs Nifty Z-Score]],Table2[1Y Return vs Nifty Z-Score])</f>
        <v>103</v>
      </c>
      <c r="AT249">
        <f>_xlfn.RANK.AVG(Table2[[#This Row],[6M Return vs Nifty Z-Score]],Table2[6M Return vs Nifty Z-Score])</f>
        <v>206</v>
      </c>
      <c r="AU249">
        <f>_xlfn.RANK.AVG(Table2[[#This Row],[Sharpe Ratio Z-Score]],Table2[Sharpe Ratio Z-Score])</f>
        <v>530</v>
      </c>
      <c r="AV249">
        <f>(Table2[[#This Row],[Rank 1Y]]+Table2[[#This Row],[Rank 6M]]+Table2[[#This Row],[Rank Sharpe]])/3</f>
        <v>279.66666666666669</v>
      </c>
    </row>
    <row r="250" spans="1:48" x14ac:dyDescent="0.3">
      <c r="A250" t="s">
        <v>904</v>
      </c>
      <c r="B250" t="s">
        <v>905</v>
      </c>
      <c r="C250" t="s">
        <v>10405</v>
      </c>
      <c r="D250" t="s">
        <v>54</v>
      </c>
      <c r="E250">
        <v>17348.72477728</v>
      </c>
      <c r="F250">
        <v>1274.6500000000001</v>
      </c>
      <c r="G250">
        <v>22.8248552904804</v>
      </c>
      <c r="H250">
        <f>(Table2[[#This Row],[1Y Return vs Nifty]]-AVERAGE(Table2[1Y Return vs Nifty]))/_xlfn.STDEV.P(Table2[1Y Return vs Nifty])</f>
        <v>1.7414033889178192E-2</v>
      </c>
      <c r="I250">
        <v>-2.4079565428699099</v>
      </c>
      <c r="J250">
        <f>(Table2[[#This Row],[1M Return vs Nifty]]-AVERAGE(Table2[1M Return vs Nifty]))/_xlfn.STDEV.P(Table2[1M Return vs Nifty])</f>
        <v>6.3759052537097557E-2</v>
      </c>
      <c r="K250">
        <v>31.949124961202902</v>
      </c>
      <c r="L250">
        <f>(Table2[[#This Row],[6M Return vs Nifty]]-AVERAGE(Table2[6M Return vs Nifty]))/_xlfn.STDEV.P(Table2[6M Return vs Nifty])</f>
        <v>0.62767081342172659</v>
      </c>
      <c r="M250">
        <v>-11.3789670251529</v>
      </c>
      <c r="N250">
        <f>(Table2[[#This Row],[1W Return vs Nifty]]-AVERAGE(Table2[1W Return vs Nifty]))/_xlfn.STDEV.P(Table2[1W Return vs Nifty])</f>
        <v>-1.6654263925441599</v>
      </c>
      <c r="O250">
        <v>1348.77</v>
      </c>
      <c r="P250">
        <v>1269.5168331401801</v>
      </c>
      <c r="Q250">
        <v>1043.3533624551001</v>
      </c>
      <c r="R250">
        <v>20.249509748599699</v>
      </c>
      <c r="S250" s="2">
        <f>(Table2[[#This Row],[Close Price]]-Table2[[#This Row],[20D EMA]])/Table2[[#This Row],[20D EMA]]</f>
        <v>-5.4953772696604973E-2</v>
      </c>
      <c r="T250" s="2">
        <f>(Table2[[#This Row],[Close Price]]-Table2[[#This Row],[50D EMA]])/Table2[[#This Row],[50D EMA]]</f>
        <v>4.0434019666544981E-3</v>
      </c>
      <c r="U250" s="2">
        <f>(Table2[[#This Row],[Close Price]]-Table2[[#This Row],[200D EMA]])/Table2[[#This Row],[200D EMA]]</f>
        <v>0.22168581217837757</v>
      </c>
      <c r="V250">
        <v>1.43568954456996</v>
      </c>
      <c r="W250">
        <v>1260</v>
      </c>
      <c r="X250">
        <v>1289.7</v>
      </c>
      <c r="Y250">
        <v>1260</v>
      </c>
      <c r="Z250">
        <v>1349.15</v>
      </c>
      <c r="AA250">
        <v>1260</v>
      </c>
      <c r="AB250">
        <v>1522.05</v>
      </c>
      <c r="AC250" s="2">
        <f>(Table2[[#This Row],[Close Price]]/Table2[[#This Row],[Day Low]])-1</f>
        <v>1.1626984126984263E-2</v>
      </c>
      <c r="AD250" s="2">
        <f>(Table2[[#This Row],[Day High]]/Table2[[#This Row],[Close Price]])-1</f>
        <v>1.180716275055893E-2</v>
      </c>
      <c r="AE250" s="2">
        <f>(Table2[[#This Row],[Close Price]]/Table2[[#This Row],[Current Week Low]])-1</f>
        <v>1.1626984126984263E-2</v>
      </c>
      <c r="AF250" s="2">
        <f>(Table2[[#This Row],[Current Week High]]/Table2[[#This Row],[Close Price]])-1</f>
        <v>5.8447416937982943E-2</v>
      </c>
      <c r="AG250" s="2">
        <f>(Table2[[#This Row],[Close Price]]/Table2[[#This Row],[Current Month Low]])-1</f>
        <v>1.1626984126984263E-2</v>
      </c>
      <c r="AH250" s="2">
        <f>(Table2[[#This Row],[Current Month High]]/Table2[[#This Row],[Close Price]])-1</f>
        <v>0.19409249597928824</v>
      </c>
      <c r="AI250">
        <v>19.409249597928799</v>
      </c>
      <c r="AJ250">
        <v>58.538557213930297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0.09</v>
      </c>
      <c r="AM250" t="s">
        <v>10458</v>
      </c>
      <c r="AN250">
        <v>-13.21</v>
      </c>
      <c r="AO250" t="s">
        <v>10459</v>
      </c>
      <c r="AP250">
        <v>3.7644994151867998E-2</v>
      </c>
      <c r="AQ250">
        <f>(Table2[[#This Row],[Sharpe Ratio]]-AVERAGE(Table2[Sharpe Ratio]))/_xlfn.STDEV.P(Table2[Sharpe Ratio])</f>
        <v>-0.23304663491113134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-1.1896291276072888</v>
      </c>
      <c r="AS250">
        <f>_xlfn.RANK.AVG(Table2[[#This Row],[1Y Return vs Nifty Z-Score]],Table2[1Y Return vs Nifty Z-Score])</f>
        <v>298</v>
      </c>
      <c r="AT250">
        <f>_xlfn.RANK.AVG(Table2[[#This Row],[6M Return vs Nifty Z-Score]],Table2[6M Return vs Nifty Z-Score])</f>
        <v>147</v>
      </c>
      <c r="AU250">
        <f>_xlfn.RANK.AVG(Table2[[#This Row],[Sharpe Ratio Z-Score]],Table2[Sharpe Ratio Z-Score])</f>
        <v>395</v>
      </c>
      <c r="AV250">
        <f>(Table2[[#This Row],[Rank 1Y]]+Table2[[#This Row],[Rank 6M]]+Table2[[#This Row],[Rank Sharpe]])/3</f>
        <v>280</v>
      </c>
    </row>
    <row r="251" spans="1:48" x14ac:dyDescent="0.3">
      <c r="A251" t="s">
        <v>277</v>
      </c>
      <c r="B251" t="s">
        <v>278</v>
      </c>
      <c r="C251" t="s">
        <v>10412</v>
      </c>
      <c r="D251" t="s">
        <v>217</v>
      </c>
      <c r="E251">
        <v>101473.13649</v>
      </c>
      <c r="F251">
        <v>6747.4</v>
      </c>
      <c r="G251">
        <v>-2.0186402509590402</v>
      </c>
      <c r="H251">
        <f>(Table2[[#This Row],[1Y Return vs Nifty]]-AVERAGE(Table2[1Y Return vs Nifty]))/_xlfn.STDEV.P(Table2[1Y Return vs Nifty])</f>
        <v>-0.39490697552184983</v>
      </c>
      <c r="I251">
        <v>-6.2330980140046597</v>
      </c>
      <c r="J251">
        <f>(Table2[[#This Row],[1M Return vs Nifty]]-AVERAGE(Table2[1M Return vs Nifty]))/_xlfn.STDEV.P(Table2[1M Return vs Nifty])</f>
        <v>-0.29901374612102205</v>
      </c>
      <c r="K251">
        <v>15.321499185399301</v>
      </c>
      <c r="L251">
        <f>(Table2[[#This Row],[6M Return vs Nifty]]-AVERAGE(Table2[6M Return vs Nifty]))/_xlfn.STDEV.P(Table2[6M Return vs Nifty])</f>
        <v>0.13147165624491397</v>
      </c>
      <c r="M251">
        <v>-3.20917006994378</v>
      </c>
      <c r="N251">
        <f>(Table2[[#This Row],[1W Return vs Nifty]]-AVERAGE(Table2[1W Return vs Nifty]))/_xlfn.STDEV.P(Table2[1W Return vs Nifty])</f>
        <v>-3.2708028557116901E-2</v>
      </c>
      <c r="O251">
        <v>6678.97</v>
      </c>
      <c r="P251">
        <v>6650.8755827813202</v>
      </c>
      <c r="Q251">
        <v>5972.0065952770001</v>
      </c>
      <c r="R251">
        <v>59.055521261185298</v>
      </c>
      <c r="S251" s="2">
        <f>(Table2[[#This Row],[Close Price]]-Table2[[#This Row],[20D EMA]])/Table2[[#This Row],[20D EMA]]</f>
        <v>1.0245591760406077E-2</v>
      </c>
      <c r="T251" s="2">
        <f>(Table2[[#This Row],[Close Price]]-Table2[[#This Row],[50D EMA]])/Table2[[#This Row],[50D EMA]]</f>
        <v>1.4513039075422613E-2</v>
      </c>
      <c r="U251" s="2">
        <f>(Table2[[#This Row],[Close Price]]-Table2[[#This Row],[200D EMA]])/Table2[[#This Row],[200D EMA]]</f>
        <v>0.12983800207726234</v>
      </c>
      <c r="V251">
        <v>0.570412041820195</v>
      </c>
      <c r="W251">
        <v>6664</v>
      </c>
      <c r="X251">
        <v>6774.65</v>
      </c>
      <c r="Y251">
        <v>6525</v>
      </c>
      <c r="Z251">
        <v>6774.65</v>
      </c>
      <c r="AA251">
        <v>6425.55</v>
      </c>
      <c r="AB251">
        <v>6924.5</v>
      </c>
      <c r="AC251" s="2">
        <f>(Table2[[#This Row],[Close Price]]/Table2[[#This Row],[Day Low]])-1</f>
        <v>1.2515006002400852E-2</v>
      </c>
      <c r="AD251" s="2">
        <f>(Table2[[#This Row],[Day High]]/Table2[[#This Row],[Close Price]])-1</f>
        <v>4.0385926430921426E-3</v>
      </c>
      <c r="AE251" s="2">
        <f>(Table2[[#This Row],[Close Price]]/Table2[[#This Row],[Current Week Low]])-1</f>
        <v>3.4084291187739479E-2</v>
      </c>
      <c r="AF251" s="2">
        <f>(Table2[[#This Row],[Current Week High]]/Table2[[#This Row],[Close Price]])-1</f>
        <v>4.0385926430921426E-3</v>
      </c>
      <c r="AG251" s="2">
        <f>(Table2[[#This Row],[Close Price]]/Table2[[#This Row],[Current Month Low]])-1</f>
        <v>5.0089097431348151E-2</v>
      </c>
      <c r="AH251" s="2">
        <f>(Table2[[#This Row],[Current Month High]]/Table2[[#This Row],[Close Price]])-1</f>
        <v>2.624714704923381E-2</v>
      </c>
      <c r="AI251">
        <v>8.6559267273320195</v>
      </c>
      <c r="AJ251">
        <v>77.516443041304896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-0.09</v>
      </c>
      <c r="AM251" t="s">
        <v>10459</v>
      </c>
      <c r="AN251">
        <v>0.9</v>
      </c>
      <c r="AO251" t="s">
        <v>10458</v>
      </c>
      <c r="AP251">
        <v>0.12788844028822599</v>
      </c>
      <c r="AQ251">
        <f>(Table2[[#This Row],[Sharpe Ratio]]-AVERAGE(Table2[Sharpe Ratio]))/_xlfn.STDEV.P(Table2[Sharpe Ratio])</f>
        <v>0.81361748840535397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0.21846039445027915</v>
      </c>
      <c r="AS251">
        <f>_xlfn.RANK.AVG(Table2[[#This Row],[1Y Return vs Nifty Z-Score]],Table2[1Y Return vs Nifty Z-Score])</f>
        <v>430</v>
      </c>
      <c r="AT251">
        <f>_xlfn.RANK.AVG(Table2[[#This Row],[6M Return vs Nifty Z-Score]],Table2[6M Return vs Nifty Z-Score])</f>
        <v>263</v>
      </c>
      <c r="AU251">
        <f>_xlfn.RANK.AVG(Table2[[#This Row],[Sharpe Ratio Z-Score]],Table2[Sharpe Ratio Z-Score])</f>
        <v>150</v>
      </c>
      <c r="AV251">
        <f>(Table2[[#This Row],[Rank 1Y]]+Table2[[#This Row],[Rank 6M]]+Table2[[#This Row],[Rank Sharpe]])/3</f>
        <v>281</v>
      </c>
    </row>
    <row r="252" spans="1:48" x14ac:dyDescent="0.3">
      <c r="A252" t="s">
        <v>574</v>
      </c>
      <c r="B252" t="s">
        <v>575</v>
      </c>
      <c r="C252" t="s">
        <v>10409</v>
      </c>
      <c r="D252" t="s">
        <v>111</v>
      </c>
      <c r="E252">
        <v>36483.502419495002</v>
      </c>
      <c r="F252">
        <v>342.05</v>
      </c>
      <c r="G252">
        <v>25.851773763316899</v>
      </c>
      <c r="H252">
        <f>(Table2[[#This Row],[1Y Return vs Nifty]]-AVERAGE(Table2[1Y Return vs Nifty]))/_xlfn.STDEV.P(Table2[1Y Return vs Nifty])</f>
        <v>6.7651009521010691E-2</v>
      </c>
      <c r="I252">
        <v>2.4927435767234498</v>
      </c>
      <c r="J252">
        <f>(Table2[[#This Row],[1M Return vs Nifty]]-AVERAGE(Table2[1M Return vs Nifty]))/_xlfn.STDEV.P(Table2[1M Return vs Nifty])</f>
        <v>0.52853681597016033</v>
      </c>
      <c r="K252">
        <v>46.1031345543241</v>
      </c>
      <c r="L252">
        <f>(Table2[[#This Row],[6M Return vs Nifty]]-AVERAGE(Table2[6M Return vs Nifty]))/_xlfn.STDEV.P(Table2[6M Return vs Nifty])</f>
        <v>1.050052681132472</v>
      </c>
      <c r="M252">
        <v>-1.12842993314984</v>
      </c>
      <c r="N252">
        <f>(Table2[[#This Row],[1W Return vs Nifty]]-AVERAGE(Table2[1W Return vs Nifty]))/_xlfn.STDEV.P(Table2[1W Return vs Nifty])</f>
        <v>0.38312392548701141</v>
      </c>
      <c r="O252">
        <v>330.58</v>
      </c>
      <c r="P252">
        <v>322.97193020299102</v>
      </c>
      <c r="Q252">
        <v>285.52474668634397</v>
      </c>
      <c r="R252">
        <v>62.671279259699602</v>
      </c>
      <c r="S252" s="2">
        <f>(Table2[[#This Row],[Close Price]]-Table2[[#This Row],[20D EMA]])/Table2[[#This Row],[20D EMA]]</f>
        <v>3.4696593865327689E-2</v>
      </c>
      <c r="T252" s="2">
        <f>(Table2[[#This Row],[Close Price]]-Table2[[#This Row],[50D EMA]])/Table2[[#This Row],[50D EMA]]</f>
        <v>5.9070364985025908E-2</v>
      </c>
      <c r="U252" s="2">
        <f>(Table2[[#This Row],[Close Price]]-Table2[[#This Row],[200D EMA]])/Table2[[#This Row],[200D EMA]]</f>
        <v>0.1979697170548598</v>
      </c>
      <c r="V252">
        <v>1.29968115878486</v>
      </c>
      <c r="W252">
        <v>336.6</v>
      </c>
      <c r="X252">
        <v>349.6</v>
      </c>
      <c r="Y252">
        <v>327.7</v>
      </c>
      <c r="Z252">
        <v>354</v>
      </c>
      <c r="AA252">
        <v>303</v>
      </c>
      <c r="AB252">
        <v>354</v>
      </c>
      <c r="AC252" s="2">
        <f>(Table2[[#This Row],[Close Price]]/Table2[[#This Row],[Day Low]])-1</f>
        <v>1.619132501485443E-2</v>
      </c>
      <c r="AD252" s="2">
        <f>(Table2[[#This Row],[Day High]]/Table2[[#This Row],[Close Price]])-1</f>
        <v>2.2072796374799086E-2</v>
      </c>
      <c r="AE252" s="2">
        <f>(Table2[[#This Row],[Close Price]]/Table2[[#This Row],[Current Week Low]])-1</f>
        <v>4.3790051876716474E-2</v>
      </c>
      <c r="AF252" s="2">
        <f>(Table2[[#This Row],[Current Week High]]/Table2[[#This Row],[Close Price]])-1</f>
        <v>3.4936412805145478E-2</v>
      </c>
      <c r="AG252" s="2">
        <f>(Table2[[#This Row],[Close Price]]/Table2[[#This Row],[Current Month Low]])-1</f>
        <v>0.12887788778877884</v>
      </c>
      <c r="AH252" s="2">
        <f>(Table2[[#This Row],[Current Month High]]/Table2[[#This Row],[Close Price]])-1</f>
        <v>3.4936412805145478E-2</v>
      </c>
      <c r="AI252">
        <v>3.4936412805145398</v>
      </c>
      <c r="AJ252">
        <v>72.100628930817606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-7.0000000000000007E-2</v>
      </c>
      <c r="AM252" t="s">
        <v>10459</v>
      </c>
      <c r="AN252">
        <v>7.89</v>
      </c>
      <c r="AO252" t="s">
        <v>10458</v>
      </c>
      <c r="AP252">
        <v>1.5257441421209999E-2</v>
      </c>
      <c r="AQ252">
        <f>(Table2[[#This Row],[Sharpe Ratio]]-AVERAGE(Table2[Sharpe Ratio]))/_xlfn.STDEV.P(Table2[Sharpe Ratio])</f>
        <v>-0.4927025906093388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1.5366618415013156</v>
      </c>
      <c r="AS252">
        <f>_xlfn.RANK.AVG(Table2[[#This Row],[1Y Return vs Nifty Z-Score]],Table2[1Y Return vs Nifty Z-Score])</f>
        <v>281</v>
      </c>
      <c r="AT252">
        <f>_xlfn.RANK.AVG(Table2[[#This Row],[6M Return vs Nifty Z-Score]],Table2[6M Return vs Nifty Z-Score])</f>
        <v>97</v>
      </c>
      <c r="AU252">
        <f>_xlfn.RANK.AVG(Table2[[#This Row],[Sharpe Ratio Z-Score]],Table2[Sharpe Ratio Z-Score])</f>
        <v>467</v>
      </c>
      <c r="AV252">
        <f>(Table2[[#This Row],[Rank 1Y]]+Table2[[#This Row],[Rank 6M]]+Table2[[#This Row],[Rank Sharpe]])/3</f>
        <v>281.66666666666669</v>
      </c>
    </row>
    <row r="253" spans="1:48" x14ac:dyDescent="0.3">
      <c r="A253" t="s">
        <v>1087</v>
      </c>
      <c r="B253" t="s">
        <v>1088</v>
      </c>
      <c r="C253" t="s">
        <v>10403</v>
      </c>
      <c r="D253" t="s">
        <v>1001</v>
      </c>
      <c r="E253">
        <v>12362.184987375</v>
      </c>
      <c r="F253">
        <v>612.75</v>
      </c>
      <c r="G253">
        <v>8.4921712980981905</v>
      </c>
      <c r="H253">
        <f>(Table2[[#This Row],[1Y Return vs Nifty]]-AVERAGE(Table2[1Y Return vs Nifty]))/_xlfn.STDEV.P(Table2[1Y Return vs Nifty])</f>
        <v>-0.22046178038385256</v>
      </c>
      <c r="I253">
        <v>2.6963811662539201</v>
      </c>
      <c r="J253">
        <f>(Table2[[#This Row],[1M Return vs Nifty]]-AVERAGE(Table2[1M Return vs Nifty]))/_xlfn.STDEV.P(Table2[1M Return vs Nifty])</f>
        <v>0.54784961232643392</v>
      </c>
      <c r="K253">
        <v>48.233891310153602</v>
      </c>
      <c r="L253">
        <f>(Table2[[#This Row],[6M Return vs Nifty]]-AVERAGE(Table2[6M Return vs Nifty]))/_xlfn.STDEV.P(Table2[6M Return vs Nifty])</f>
        <v>1.1136384101263217</v>
      </c>
      <c r="M253">
        <v>1.6522644438210501</v>
      </c>
      <c r="N253">
        <f>(Table2[[#This Row],[1W Return vs Nifty]]-AVERAGE(Table2[1W Return vs Nifty]))/_xlfn.STDEV.P(Table2[1W Return vs Nifty])</f>
        <v>0.93884040152759263</v>
      </c>
      <c r="O253">
        <v>579.91</v>
      </c>
      <c r="P253">
        <v>540.39340599944899</v>
      </c>
      <c r="Q253">
        <v>455.49132159707102</v>
      </c>
      <c r="R253">
        <v>74.549199004688802</v>
      </c>
      <c r="S253" s="2">
        <f>(Table2[[#This Row],[Close Price]]-Table2[[#This Row],[20D EMA]])/Table2[[#This Row],[20D EMA]]</f>
        <v>5.6629476987808514E-2</v>
      </c>
      <c r="T253" s="2">
        <f>(Table2[[#This Row],[Close Price]]-Table2[[#This Row],[50D EMA]])/Table2[[#This Row],[50D EMA]]</f>
        <v>0.13389614528461657</v>
      </c>
      <c r="U253" s="2">
        <f>(Table2[[#This Row],[Close Price]]-Table2[[#This Row],[200D EMA]])/Table2[[#This Row],[200D EMA]]</f>
        <v>0.34525065779857045</v>
      </c>
      <c r="V253">
        <v>0.77719612227999402</v>
      </c>
      <c r="W253">
        <v>602.65</v>
      </c>
      <c r="X253">
        <v>614.75</v>
      </c>
      <c r="Y253">
        <v>586.25</v>
      </c>
      <c r="Z253">
        <v>616.6</v>
      </c>
      <c r="AA253">
        <v>546.1</v>
      </c>
      <c r="AB253">
        <v>616.6</v>
      </c>
      <c r="AC253" s="2">
        <f>(Table2[[#This Row],[Close Price]]/Table2[[#This Row],[Day Low]])-1</f>
        <v>1.6759313034099499E-2</v>
      </c>
      <c r="AD253" s="2">
        <f>(Table2[[#This Row],[Day High]]/Table2[[#This Row],[Close Price]])-1</f>
        <v>3.2639738882089819E-3</v>
      </c>
      <c r="AE253" s="2">
        <f>(Table2[[#This Row],[Close Price]]/Table2[[#This Row],[Current Week Low]])-1</f>
        <v>4.5202558635394352E-2</v>
      </c>
      <c r="AF253" s="2">
        <f>(Table2[[#This Row],[Current Week High]]/Table2[[#This Row],[Close Price]])-1</f>
        <v>6.2831497348021514E-3</v>
      </c>
      <c r="AG253" s="2">
        <f>(Table2[[#This Row],[Close Price]]/Table2[[#This Row],[Current Month Low]])-1</f>
        <v>0.12204724409448819</v>
      </c>
      <c r="AH253" s="2">
        <f>(Table2[[#This Row],[Current Month High]]/Table2[[#This Row],[Close Price]])-1</f>
        <v>6.2831497348021514E-3</v>
      </c>
      <c r="AI253">
        <v>1.99918400652794</v>
      </c>
      <c r="AJ253">
        <v>78.384279475982495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0.27</v>
      </c>
      <c r="AM253" t="s">
        <v>10458</v>
      </c>
      <c r="AN253">
        <v>8.9499999999999993</v>
      </c>
      <c r="AO253" t="s">
        <v>10458</v>
      </c>
      <c r="AP253">
        <v>4.2501107115754E-2</v>
      </c>
      <c r="AQ253">
        <f>(Table2[[#This Row],[Sharpe Ratio]]-AVERAGE(Table2[Sharpe Ratio]))/_xlfn.STDEV.P(Table2[Sharpe Ratio])</f>
        <v>-0.17672432635931068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2.2031423172371847</v>
      </c>
      <c r="AS253">
        <f>_xlfn.RANK.AVG(Table2[[#This Row],[1Y Return vs Nifty Z-Score]],Table2[1Y Return vs Nifty Z-Score])</f>
        <v>369</v>
      </c>
      <c r="AT253">
        <f>_xlfn.RANK.AVG(Table2[[#This Row],[6M Return vs Nifty Z-Score]],Table2[6M Return vs Nifty Z-Score])</f>
        <v>93</v>
      </c>
      <c r="AU253">
        <f>_xlfn.RANK.AVG(Table2[[#This Row],[Sharpe Ratio Z-Score]],Table2[Sharpe Ratio Z-Score])</f>
        <v>383</v>
      </c>
      <c r="AV253">
        <f>(Table2[[#This Row],[Rank 1Y]]+Table2[[#This Row],[Rank 6M]]+Table2[[#This Row],[Rank Sharpe]])/3</f>
        <v>281.66666666666669</v>
      </c>
    </row>
    <row r="254" spans="1:48" x14ac:dyDescent="0.3">
      <c r="A254" t="s">
        <v>384</v>
      </c>
      <c r="B254" t="s">
        <v>385</v>
      </c>
      <c r="C254" t="s">
        <v>10408</v>
      </c>
      <c r="D254" t="s">
        <v>125</v>
      </c>
      <c r="E254">
        <v>64376.116089839998</v>
      </c>
      <c r="F254">
        <v>781.8</v>
      </c>
      <c r="G254">
        <v>35.704284771772997</v>
      </c>
      <c r="H254">
        <f>(Table2[[#This Row],[1Y Return vs Nifty]]-AVERAGE(Table2[1Y Return vs Nifty]))/_xlfn.STDEV.P(Table2[1Y Return vs Nifty])</f>
        <v>0.23117056245444251</v>
      </c>
      <c r="I254">
        <v>2.74269677936454</v>
      </c>
      <c r="J254">
        <f>(Table2[[#This Row],[1M Return vs Nifty]]-AVERAGE(Table2[1M Return vs Nifty]))/_xlfn.STDEV.P(Table2[1M Return vs Nifty])</f>
        <v>0.55224214126072246</v>
      </c>
      <c r="K254">
        <v>-8.9791891328295197</v>
      </c>
      <c r="L254">
        <f>(Table2[[#This Row],[6M Return vs Nifty]]-AVERAGE(Table2[6M Return vs Nifty]))/_xlfn.STDEV.P(Table2[6M Return vs Nifty])</f>
        <v>-0.59370590216924291</v>
      </c>
      <c r="M254">
        <v>1.36886258993804</v>
      </c>
      <c r="N254">
        <f>(Table2[[#This Row],[1W Return vs Nifty]]-AVERAGE(Table2[1W Return vs Nifty]))/_xlfn.STDEV.P(Table2[1W Return vs Nifty])</f>
        <v>0.88220308070314635</v>
      </c>
      <c r="O254">
        <v>756.6</v>
      </c>
      <c r="P254">
        <v>747.536747262115</v>
      </c>
      <c r="Q254">
        <v>678.10970487286602</v>
      </c>
      <c r="R254">
        <v>62.168314282294403</v>
      </c>
      <c r="S254" s="2">
        <f>(Table2[[#This Row],[Close Price]]-Table2[[#This Row],[20D EMA]])/Table2[[#This Row],[20D EMA]]</f>
        <v>3.3306899286280639E-2</v>
      </c>
      <c r="T254" s="2">
        <f>(Table2[[#This Row],[Close Price]]-Table2[[#This Row],[50D EMA]])/Table2[[#This Row],[50D EMA]]</f>
        <v>4.5834874156187734E-2</v>
      </c>
      <c r="U254" s="2">
        <f>(Table2[[#This Row],[Close Price]]-Table2[[#This Row],[200D EMA]])/Table2[[#This Row],[200D EMA]]</f>
        <v>0.15291079655993731</v>
      </c>
      <c r="V254">
        <v>0.80281913000557503</v>
      </c>
      <c r="W254">
        <v>763.6</v>
      </c>
      <c r="X254">
        <v>791</v>
      </c>
      <c r="Y254">
        <v>750.75</v>
      </c>
      <c r="Z254">
        <v>803</v>
      </c>
      <c r="AA254">
        <v>710</v>
      </c>
      <c r="AB254">
        <v>803</v>
      </c>
      <c r="AC254" s="2">
        <f>(Table2[[#This Row],[Close Price]]/Table2[[#This Row],[Day Low]])-1</f>
        <v>2.38344683080145E-2</v>
      </c>
      <c r="AD254" s="2">
        <f>(Table2[[#This Row],[Day High]]/Table2[[#This Row],[Close Price]])-1</f>
        <v>1.1767715528268052E-2</v>
      </c>
      <c r="AE254" s="2">
        <f>(Table2[[#This Row],[Close Price]]/Table2[[#This Row],[Current Week Low]])-1</f>
        <v>4.1358641358641313E-2</v>
      </c>
      <c r="AF254" s="2">
        <f>(Table2[[#This Row],[Current Week High]]/Table2[[#This Row],[Close Price]])-1</f>
        <v>2.7116909695574343E-2</v>
      </c>
      <c r="AG254" s="2">
        <f>(Table2[[#This Row],[Close Price]]/Table2[[#This Row],[Current Month Low]])-1</f>
        <v>0.10112676056338032</v>
      </c>
      <c r="AH254" s="2">
        <f>(Table2[[#This Row],[Current Month High]]/Table2[[#This Row],[Close Price]])-1</f>
        <v>2.7116909695574343E-2</v>
      </c>
      <c r="AI254">
        <v>8.4676387822972607</v>
      </c>
      <c r="AJ254">
        <v>83.027039681610603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-0.05</v>
      </c>
      <c r="AM254" t="s">
        <v>10459</v>
      </c>
      <c r="AN254">
        <v>5.3</v>
      </c>
      <c r="AO254" t="s">
        <v>10458</v>
      </c>
      <c r="AP254">
        <v>0.169828369559162</v>
      </c>
      <c r="AQ254">
        <f>(Table2[[#This Row],[Sharpe Ratio]]-AVERAGE(Table2[Sharpe Ratio]))/_xlfn.STDEV.P(Table2[Sharpe Ratio])</f>
        <v>1.3000463780555915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2.37195626030466</v>
      </c>
      <c r="AS254">
        <f>_xlfn.RANK.AVG(Table2[[#This Row],[1Y Return vs Nifty Z-Score]],Table2[1Y Return vs Nifty Z-Score])</f>
        <v>236</v>
      </c>
      <c r="AT254">
        <f>_xlfn.RANK.AVG(Table2[[#This Row],[6M Return vs Nifty Z-Score]],Table2[6M Return vs Nifty Z-Score])</f>
        <v>534</v>
      </c>
      <c r="AU254">
        <f>_xlfn.RANK.AVG(Table2[[#This Row],[Sharpe Ratio Z-Score]],Table2[Sharpe Ratio Z-Score])</f>
        <v>77</v>
      </c>
      <c r="AV254">
        <f>(Table2[[#This Row],[Rank 1Y]]+Table2[[#This Row],[Rank 6M]]+Table2[[#This Row],[Rank Sharpe]])/3</f>
        <v>282.33333333333331</v>
      </c>
    </row>
    <row r="255" spans="1:48" x14ac:dyDescent="0.3">
      <c r="A255" t="s">
        <v>1032</v>
      </c>
      <c r="B255" t="s">
        <v>1033</v>
      </c>
      <c r="C255" t="s">
        <v>10399</v>
      </c>
      <c r="D255" t="s">
        <v>18</v>
      </c>
      <c r="E255">
        <v>13696.126015</v>
      </c>
      <c r="F255">
        <v>919.75</v>
      </c>
      <c r="G255">
        <v>43.254118436302598</v>
      </c>
      <c r="H255">
        <f>(Table2[[#This Row],[1Y Return vs Nifty]]-AVERAGE(Table2[1Y Return vs Nifty]))/_xlfn.STDEV.P(Table2[1Y Return vs Nifty])</f>
        <v>0.35647318068913236</v>
      </c>
      <c r="I255">
        <v>-13.870106965022799</v>
      </c>
      <c r="J255">
        <f>(Table2[[#This Row],[1M Return vs Nifty]]-AVERAGE(Table2[1M Return vs Nifty]))/_xlfn.STDEV.P(Table2[1M Return vs Nifty])</f>
        <v>-1.0233004506637631</v>
      </c>
      <c r="K255">
        <v>-14.395215803579701</v>
      </c>
      <c r="L255">
        <f>(Table2[[#This Row],[6M Return vs Nifty]]-AVERAGE(Table2[6M Return vs Nifty]))/_xlfn.STDEV.P(Table2[6M Return vs Nifty])</f>
        <v>-0.75533017165359129</v>
      </c>
      <c r="M255">
        <v>1.90856591730167</v>
      </c>
      <c r="N255">
        <f>(Table2[[#This Row],[1W Return vs Nifty]]-AVERAGE(Table2[1W Return vs Nifty]))/_xlfn.STDEV.P(Table2[1W Return vs Nifty])</f>
        <v>0.99006176293510317</v>
      </c>
      <c r="O255">
        <v>917.69</v>
      </c>
      <c r="P255">
        <v>942.23560719047305</v>
      </c>
      <c r="Q255">
        <v>870.33115358851001</v>
      </c>
      <c r="R255">
        <v>57.071171728211198</v>
      </c>
      <c r="S255" s="2">
        <f>(Table2[[#This Row],[Close Price]]-Table2[[#This Row],[20D EMA]])/Table2[[#This Row],[20D EMA]]</f>
        <v>2.244766751299399E-3</v>
      </c>
      <c r="T255" s="2">
        <f>(Table2[[#This Row],[Close Price]]-Table2[[#This Row],[50D EMA]])/Table2[[#This Row],[50D EMA]]</f>
        <v>-2.3864102586315845E-2</v>
      </c>
      <c r="U255" s="2">
        <f>(Table2[[#This Row],[Close Price]]-Table2[[#This Row],[200D EMA]])/Table2[[#This Row],[200D EMA]]</f>
        <v>5.6781658576426274E-2</v>
      </c>
      <c r="V255">
        <v>0.444123295254786</v>
      </c>
      <c r="W255">
        <v>914.6</v>
      </c>
      <c r="X255">
        <v>930</v>
      </c>
      <c r="Y255">
        <v>903.2</v>
      </c>
      <c r="Z255">
        <v>932</v>
      </c>
      <c r="AA255">
        <v>853.35</v>
      </c>
      <c r="AB255">
        <v>993.75</v>
      </c>
      <c r="AC255" s="2">
        <f>(Table2[[#This Row],[Close Price]]/Table2[[#This Row],[Day Low]])-1</f>
        <v>5.6308768860704461E-3</v>
      </c>
      <c r="AD255" s="2">
        <f>(Table2[[#This Row],[Day High]]/Table2[[#This Row],[Close Price]])-1</f>
        <v>1.1144332699102977E-2</v>
      </c>
      <c r="AE255" s="2">
        <f>(Table2[[#This Row],[Close Price]]/Table2[[#This Row],[Current Week Low]])-1</f>
        <v>1.8323737821080543E-2</v>
      </c>
      <c r="AF255" s="2">
        <f>(Table2[[#This Row],[Current Week High]]/Table2[[#This Row],[Close Price]])-1</f>
        <v>1.3318836640391352E-2</v>
      </c>
      <c r="AG255" s="2">
        <f>(Table2[[#This Row],[Close Price]]/Table2[[#This Row],[Current Month Low]])-1</f>
        <v>7.7810980254291895E-2</v>
      </c>
      <c r="AH255" s="2">
        <f>(Table2[[#This Row],[Current Month High]]/Table2[[#This Row],[Close Price]])-1</f>
        <v>8.0456645827670537E-2</v>
      </c>
      <c r="AI255">
        <v>38.624626257135098</v>
      </c>
      <c r="AJ255">
        <v>93.550084175084095</v>
      </c>
      <c r="AK255" t="str">
        <f>IF(AND(Table2[[#This Row],[20D EMA]]&gt;Table2[[#This Row],[50D EMA]],Table2[[#This Row],[50D EMA]]&gt;Table2[[#This Row],[200D EMA]]),"Uptrend","Downtrend/NoTrend")</f>
        <v>Downtrend/NoTrend</v>
      </c>
      <c r="AL255">
        <v>-0.13</v>
      </c>
      <c r="AM255" t="s">
        <v>10459</v>
      </c>
      <c r="AN255">
        <v>2.37</v>
      </c>
      <c r="AO255" t="s">
        <v>10458</v>
      </c>
      <c r="AP255">
        <v>0.17795778456033101</v>
      </c>
      <c r="AQ255">
        <f>(Table2[[#This Row],[Sharpe Ratio]]-AVERAGE(Table2[Sharpe Ratio]))/_xlfn.STDEV.P(Table2[Sharpe Ratio])</f>
        <v>1.3943331921076358</v>
      </c>
      <c r="AR2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5">
        <f>_xlfn.RANK.AVG(Table2[[#This Row],[1Y Return vs Nifty Z-Score]],Table2[1Y Return vs Nifty Z-Score])</f>
        <v>208</v>
      </c>
      <c r="AT255">
        <f>_xlfn.RANK.AVG(Table2[[#This Row],[6M Return vs Nifty Z-Score]],Table2[6M Return vs Nifty Z-Score])</f>
        <v>581</v>
      </c>
      <c r="AU255">
        <f>_xlfn.RANK.AVG(Table2[[#This Row],[Sharpe Ratio Z-Score]],Table2[Sharpe Ratio Z-Score])</f>
        <v>58</v>
      </c>
      <c r="AV255">
        <f>(Table2[[#This Row],[Rank 1Y]]+Table2[[#This Row],[Rank 6M]]+Table2[[#This Row],[Rank Sharpe]])/3</f>
        <v>282.33333333333331</v>
      </c>
    </row>
    <row r="256" spans="1:48" x14ac:dyDescent="0.3">
      <c r="A256" t="s">
        <v>1397</v>
      </c>
      <c r="B256" t="s">
        <v>1398</v>
      </c>
      <c r="C256" t="s">
        <v>10418</v>
      </c>
      <c r="D256" t="s">
        <v>1399</v>
      </c>
      <c r="E256">
        <v>7997.8550770000002</v>
      </c>
      <c r="F256">
        <v>650.6</v>
      </c>
      <c r="G256">
        <v>-4.4325548485977402</v>
      </c>
      <c r="H256">
        <f>(Table2[[#This Row],[1Y Return vs Nifty]]-AVERAGE(Table2[1Y Return vs Nifty]))/_xlfn.STDEV.P(Table2[1Y Return vs Nifty])</f>
        <v>-0.43497008587885294</v>
      </c>
      <c r="I256">
        <v>-16.133353063070501</v>
      </c>
      <c r="J256">
        <f>(Table2[[#This Row],[1M Return vs Nifty]]-AVERAGE(Table2[1M Return vs Nifty]))/_xlfn.STDEV.P(Table2[1M Return vs Nifty])</f>
        <v>-1.2379445696425224</v>
      </c>
      <c r="K256">
        <v>16.248124921139102</v>
      </c>
      <c r="L256">
        <f>(Table2[[#This Row],[6M Return vs Nifty]]-AVERAGE(Table2[6M Return vs Nifty]))/_xlfn.STDEV.P(Table2[6M Return vs Nifty])</f>
        <v>0.15912388484880266</v>
      </c>
      <c r="M256">
        <v>-4.8899814992499202</v>
      </c>
      <c r="N256">
        <f>(Table2[[#This Row],[1W Return vs Nifty]]-AVERAGE(Table2[1W Return vs Nifty]))/_xlfn.STDEV.P(Table2[1W Return vs Nifty])</f>
        <v>-0.36861499198264797</v>
      </c>
      <c r="O256">
        <v>665.42</v>
      </c>
      <c r="P256">
        <v>657.67211020907496</v>
      </c>
      <c r="Q256">
        <v>583.88887792924504</v>
      </c>
      <c r="R256">
        <v>39.339078686808698</v>
      </c>
      <c r="S256" s="2">
        <f>(Table2[[#This Row],[Close Price]]-Table2[[#This Row],[20D EMA]])/Table2[[#This Row],[20D EMA]]</f>
        <v>-2.2271647981725734E-2</v>
      </c>
      <c r="T256" s="2">
        <f>(Table2[[#This Row],[Close Price]]-Table2[[#This Row],[50D EMA]])/Table2[[#This Row],[50D EMA]]</f>
        <v>-1.075324633551315E-2</v>
      </c>
      <c r="U256" s="2">
        <f>(Table2[[#This Row],[Close Price]]-Table2[[#This Row],[200D EMA]])/Table2[[#This Row],[200D EMA]]</f>
        <v>0.11425311320767949</v>
      </c>
      <c r="V256">
        <v>1.0044796996136001</v>
      </c>
      <c r="W256">
        <v>645.4</v>
      </c>
      <c r="X256">
        <v>656</v>
      </c>
      <c r="Y256">
        <v>645.4</v>
      </c>
      <c r="Z256">
        <v>684.9</v>
      </c>
      <c r="AA256">
        <v>644.35</v>
      </c>
      <c r="AB256">
        <v>709.15</v>
      </c>
      <c r="AC256" s="2">
        <f>(Table2[[#This Row],[Close Price]]/Table2[[#This Row],[Day Low]])-1</f>
        <v>8.0570189030060302E-3</v>
      </c>
      <c r="AD256" s="2">
        <f>(Table2[[#This Row],[Day High]]/Table2[[#This Row],[Close Price]])-1</f>
        <v>8.3000307408545027E-3</v>
      </c>
      <c r="AE256" s="2">
        <f>(Table2[[#This Row],[Close Price]]/Table2[[#This Row],[Current Week Low]])-1</f>
        <v>8.0570189030060302E-3</v>
      </c>
      <c r="AF256" s="2">
        <f>(Table2[[#This Row],[Current Week High]]/Table2[[#This Row],[Close Price]])-1</f>
        <v>5.2720565631724448E-2</v>
      </c>
      <c r="AG256" s="2">
        <f>(Table2[[#This Row],[Close Price]]/Table2[[#This Row],[Current Month Low]])-1</f>
        <v>9.6996973694420952E-3</v>
      </c>
      <c r="AH256" s="2">
        <f>(Table2[[#This Row],[Current Month High]]/Table2[[#This Row],[Close Price]])-1</f>
        <v>8.9993851829080818E-2</v>
      </c>
      <c r="AI256">
        <v>18.106363356901301</v>
      </c>
      <c r="AJ256">
        <v>59.872220174468602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-0.03</v>
      </c>
      <c r="AM256" t="s">
        <v>10459</v>
      </c>
      <c r="AN256">
        <v>-4.2699999999999996</v>
      </c>
      <c r="AO256" t="s">
        <v>10459</v>
      </c>
      <c r="AP256">
        <v>0.13033475124518701</v>
      </c>
      <c r="AQ256">
        <f>(Table2[[#This Row],[Sharpe Ratio]]-AVERAGE(Table2[Sharpe Ratio]))/_xlfn.STDEV.P(Table2[Sharpe Ratio])</f>
        <v>0.84199036225658352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-1.040415400398637</v>
      </c>
      <c r="AS256">
        <f>_xlfn.RANK.AVG(Table2[[#This Row],[1Y Return vs Nifty Z-Score]],Table2[1Y Return vs Nifty Z-Score])</f>
        <v>453</v>
      </c>
      <c r="AT256">
        <f>_xlfn.RANK.AVG(Table2[[#This Row],[6M Return vs Nifty Z-Score]],Table2[6M Return vs Nifty Z-Score])</f>
        <v>252</v>
      </c>
      <c r="AU256">
        <f>_xlfn.RANK.AVG(Table2[[#This Row],[Sharpe Ratio Z-Score]],Table2[Sharpe Ratio Z-Score])</f>
        <v>142</v>
      </c>
      <c r="AV256">
        <f>(Table2[[#This Row],[Rank 1Y]]+Table2[[#This Row],[Rank 6M]]+Table2[[#This Row],[Rank Sharpe]])/3</f>
        <v>282.33333333333331</v>
      </c>
    </row>
    <row r="257" spans="1:48" x14ac:dyDescent="0.3">
      <c r="A257" t="s">
        <v>1758</v>
      </c>
      <c r="B257" t="s">
        <v>1759</v>
      </c>
      <c r="C257" t="s">
        <v>10404</v>
      </c>
      <c r="D257" t="s">
        <v>46</v>
      </c>
      <c r="E257">
        <v>4715.8294566499999</v>
      </c>
      <c r="F257">
        <v>681.5</v>
      </c>
      <c r="G257">
        <v>-20.7915458502628</v>
      </c>
      <c r="H257">
        <f>(Table2[[#This Row],[1Y Return vs Nifty]]-AVERAGE(Table2[1Y Return vs Nifty]))/_xlfn.STDEV.P(Table2[1Y Return vs Nifty])</f>
        <v>-0.70647598856076055</v>
      </c>
      <c r="I257">
        <v>-11.4683317285682</v>
      </c>
      <c r="J257">
        <f>(Table2[[#This Row],[1M Return vs Nifty]]-AVERAGE(Table2[1M Return vs Nifty]))/_xlfn.STDEV.P(Table2[1M Return vs Nifty])</f>
        <v>-0.79551835924272996</v>
      </c>
      <c r="K257">
        <v>29.013762573647799</v>
      </c>
      <c r="L257">
        <f>(Table2[[#This Row],[6M Return vs Nifty]]-AVERAGE(Table2[6M Return vs Nifty]))/_xlfn.STDEV.P(Table2[6M Return vs Nifty])</f>
        <v>0.54007416177992207</v>
      </c>
      <c r="M257">
        <v>-2.85708676384747</v>
      </c>
      <c r="N257">
        <f>(Table2[[#This Row],[1W Return vs Nifty]]-AVERAGE(Table2[1W Return vs Nifty]))/_xlfn.STDEV.P(Table2[1W Return vs Nifty])</f>
        <v>3.7655149704025365E-2</v>
      </c>
      <c r="O257">
        <v>694.73</v>
      </c>
      <c r="P257">
        <v>683.801375922793</v>
      </c>
      <c r="Q257">
        <v>625.52085912803898</v>
      </c>
      <c r="R257">
        <v>41.920950158365301</v>
      </c>
      <c r="S257" s="2">
        <f>(Table2[[#This Row],[Close Price]]-Table2[[#This Row],[20D EMA]])/Table2[[#This Row],[20D EMA]]</f>
        <v>-1.9043369366516513E-2</v>
      </c>
      <c r="T257" s="2">
        <f>(Table2[[#This Row],[Close Price]]-Table2[[#This Row],[50D EMA]])/Table2[[#This Row],[50D EMA]]</f>
        <v>-3.3655619947931259E-3</v>
      </c>
      <c r="U257" s="2">
        <f>(Table2[[#This Row],[Close Price]]-Table2[[#This Row],[200D EMA]])/Table2[[#This Row],[200D EMA]]</f>
        <v>8.949204499749952E-2</v>
      </c>
      <c r="V257">
        <v>0.35080522139622999</v>
      </c>
      <c r="W257">
        <v>677.6</v>
      </c>
      <c r="X257">
        <v>692</v>
      </c>
      <c r="Y257">
        <v>677.6</v>
      </c>
      <c r="Z257">
        <v>724</v>
      </c>
      <c r="AA257">
        <v>654.79999999999995</v>
      </c>
      <c r="AB257">
        <v>736.25</v>
      </c>
      <c r="AC257" s="2">
        <f>(Table2[[#This Row],[Close Price]]/Table2[[#This Row],[Day Low]])-1</f>
        <v>5.7556080283351907E-3</v>
      </c>
      <c r="AD257" s="2">
        <f>(Table2[[#This Row],[Day High]]/Table2[[#This Row],[Close Price]])-1</f>
        <v>1.5407190022010298E-2</v>
      </c>
      <c r="AE257" s="2">
        <f>(Table2[[#This Row],[Close Price]]/Table2[[#This Row],[Current Week Low]])-1</f>
        <v>5.7556080283351907E-3</v>
      </c>
      <c r="AF257" s="2">
        <f>(Table2[[#This Row],[Current Week High]]/Table2[[#This Row],[Close Price]])-1</f>
        <v>6.2362435803374971E-2</v>
      </c>
      <c r="AG257" s="2">
        <f>(Table2[[#This Row],[Close Price]]/Table2[[#This Row],[Current Month Low]])-1</f>
        <v>4.0775809407452623E-2</v>
      </c>
      <c r="AH257" s="2">
        <f>(Table2[[#This Row],[Current Month High]]/Table2[[#This Row],[Close Price]])-1</f>
        <v>8.0337490829053504E-2</v>
      </c>
      <c r="AI257">
        <v>48.063096111518703</v>
      </c>
      <c r="AJ257">
        <v>59.6953719976567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0.06</v>
      </c>
      <c r="AM257" t="s">
        <v>10458</v>
      </c>
      <c r="AN257">
        <v>-2.46</v>
      </c>
      <c r="AO257" t="s">
        <v>10459</v>
      </c>
      <c r="AP257">
        <v>0.14017216902694299</v>
      </c>
      <c r="AQ257">
        <f>(Table2[[#This Row],[Sharpe Ratio]]-AVERAGE(Table2[Sharpe Ratio]))/_xlfn.STDEV.P(Table2[Sharpe Ratio])</f>
        <v>0.95608698310904572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3.1821946789502648E-2</v>
      </c>
      <c r="AS257">
        <f>_xlfn.RANK.AVG(Table2[[#This Row],[1Y Return vs Nifty Z-Score]],Table2[1Y Return vs Nifty Z-Score])</f>
        <v>571</v>
      </c>
      <c r="AT257">
        <f>_xlfn.RANK.AVG(Table2[[#This Row],[6M Return vs Nifty Z-Score]],Table2[6M Return vs Nifty Z-Score])</f>
        <v>158</v>
      </c>
      <c r="AU257">
        <f>_xlfn.RANK.AVG(Table2[[#This Row],[Sharpe Ratio Z-Score]],Table2[Sharpe Ratio Z-Score])</f>
        <v>118</v>
      </c>
      <c r="AV257">
        <f>(Table2[[#This Row],[Rank 1Y]]+Table2[[#This Row],[Rank 6M]]+Table2[[#This Row],[Rank Sharpe]])/3</f>
        <v>282.33333333333331</v>
      </c>
    </row>
    <row r="258" spans="1:48" x14ac:dyDescent="0.3">
      <c r="A258" t="s">
        <v>451</v>
      </c>
      <c r="B258" t="s">
        <v>452</v>
      </c>
      <c r="C258" t="s">
        <v>10406</v>
      </c>
      <c r="D258" t="s">
        <v>92</v>
      </c>
      <c r="E258">
        <v>49511.489409825001</v>
      </c>
      <c r="F258">
        <v>125.99</v>
      </c>
      <c r="G258">
        <v>50.477571252285202</v>
      </c>
      <c r="H258">
        <f>(Table2[[#This Row],[1Y Return vs Nifty]]-AVERAGE(Table2[1Y Return vs Nifty]))/_xlfn.STDEV.P(Table2[1Y Return vs Nifty])</f>
        <v>0.47635894119134836</v>
      </c>
      <c r="I258">
        <v>-10.398038312454601</v>
      </c>
      <c r="J258">
        <f>(Table2[[#This Row],[1M Return vs Nifty]]-AVERAGE(Table2[1M Return vs Nifty]))/_xlfn.STDEV.P(Table2[1M Return vs Nifty])</f>
        <v>-0.69401274412264213</v>
      </c>
      <c r="K258">
        <v>-15.3575217183083</v>
      </c>
      <c r="L258">
        <f>(Table2[[#This Row],[6M Return vs Nifty]]-AVERAGE(Table2[6M Return vs Nifty]))/_xlfn.STDEV.P(Table2[6M Return vs Nifty])</f>
        <v>-0.78404716289893428</v>
      </c>
      <c r="M258">
        <v>-6.1587931574163202</v>
      </c>
      <c r="N258">
        <f>(Table2[[#This Row],[1W Return vs Nifty]]-AVERAGE(Table2[1W Return vs Nifty]))/_xlfn.STDEV.P(Table2[1W Return vs Nifty])</f>
        <v>-0.62218458570532398</v>
      </c>
      <c r="O258">
        <v>130.65</v>
      </c>
      <c r="P258">
        <v>133.95924525370901</v>
      </c>
      <c r="Q258">
        <v>121.761577914177</v>
      </c>
      <c r="R258">
        <v>30.0046150026518</v>
      </c>
      <c r="S258" s="2">
        <f>(Table2[[#This Row],[Close Price]]-Table2[[#This Row],[20D EMA]])/Table2[[#This Row],[20D EMA]]</f>
        <v>-3.5667814772292465E-2</v>
      </c>
      <c r="T258" s="2">
        <f>(Table2[[#This Row],[Close Price]]-Table2[[#This Row],[50D EMA]])/Table2[[#This Row],[50D EMA]]</f>
        <v>-5.9490072809949411E-2</v>
      </c>
      <c r="U258" s="2">
        <f>(Table2[[#This Row],[Close Price]]-Table2[[#This Row],[200D EMA]])/Table2[[#This Row],[200D EMA]]</f>
        <v>3.4727063809926802E-2</v>
      </c>
      <c r="V258">
        <v>0.32427727737028</v>
      </c>
      <c r="W258">
        <v>125.8</v>
      </c>
      <c r="X258">
        <v>127.95</v>
      </c>
      <c r="Y258">
        <v>125.8</v>
      </c>
      <c r="Z258">
        <v>131.4</v>
      </c>
      <c r="AA258">
        <v>124.76</v>
      </c>
      <c r="AB258">
        <v>140</v>
      </c>
      <c r="AC258" s="2">
        <f>(Table2[[#This Row],[Close Price]]/Table2[[#This Row],[Day Low]])-1</f>
        <v>1.5103338632749264E-3</v>
      </c>
      <c r="AD258" s="2">
        <f>(Table2[[#This Row],[Day High]]/Table2[[#This Row],[Close Price]])-1</f>
        <v>1.5556790221446182E-2</v>
      </c>
      <c r="AE258" s="2">
        <f>(Table2[[#This Row],[Close Price]]/Table2[[#This Row],[Current Week Low]])-1</f>
        <v>1.5103338632749264E-3</v>
      </c>
      <c r="AF258" s="2">
        <f>(Table2[[#This Row],[Current Week High]]/Table2[[#This Row],[Close Price]])-1</f>
        <v>4.2939915866338607E-2</v>
      </c>
      <c r="AG258" s="2">
        <f>(Table2[[#This Row],[Close Price]]/Table2[[#This Row],[Current Month Low]])-1</f>
        <v>9.8589291439563631E-3</v>
      </c>
      <c r="AH258" s="2">
        <f>(Table2[[#This Row],[Current Month High]]/Table2[[#This Row],[Close Price]])-1</f>
        <v>0.11119930153186774</v>
      </c>
      <c r="AI258">
        <v>35.328200650845297</v>
      </c>
      <c r="AJ258">
        <v>98.722397476340603</v>
      </c>
      <c r="AK258" t="str">
        <f>IF(AND(Table2[[#This Row],[20D EMA]]&gt;Table2[[#This Row],[50D EMA]],Table2[[#This Row],[50D EMA]]&gt;Table2[[#This Row],[200D EMA]]),"Uptrend","Downtrend/NoTrend")</f>
        <v>Downtrend/NoTrend</v>
      </c>
      <c r="AL258">
        <v>-0.16</v>
      </c>
      <c r="AM258" t="s">
        <v>10459</v>
      </c>
      <c r="AN258">
        <v>-5.7</v>
      </c>
      <c r="AO258" t="s">
        <v>10459</v>
      </c>
      <c r="AP258">
        <v>0.16518236289824401</v>
      </c>
      <c r="AQ258">
        <f>(Table2[[#This Row],[Sharpe Ratio]]-AVERAGE(Table2[Sharpe Ratio]))/_xlfn.STDEV.P(Table2[Sharpe Ratio])</f>
        <v>1.2461609304484094</v>
      </c>
      <c r="AR2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8">
        <f>_xlfn.RANK.AVG(Table2[[#This Row],[1Y Return vs Nifty Z-Score]],Table2[1Y Return vs Nifty Z-Score])</f>
        <v>177</v>
      </c>
      <c r="AT258">
        <f>_xlfn.RANK.AVG(Table2[[#This Row],[6M Return vs Nifty Z-Score]],Table2[6M Return vs Nifty Z-Score])</f>
        <v>597</v>
      </c>
      <c r="AU258">
        <f>_xlfn.RANK.AVG(Table2[[#This Row],[Sharpe Ratio Z-Score]],Table2[Sharpe Ratio Z-Score])</f>
        <v>83</v>
      </c>
      <c r="AV258">
        <f>(Table2[[#This Row],[Rank 1Y]]+Table2[[#This Row],[Rank 6M]]+Table2[[#This Row],[Rank Sharpe]])/3</f>
        <v>285.66666666666669</v>
      </c>
    </row>
    <row r="259" spans="1:48" x14ac:dyDescent="0.3">
      <c r="A259" t="s">
        <v>1222</v>
      </c>
      <c r="B259" t="s">
        <v>1223</v>
      </c>
      <c r="C259" t="s">
        <v>10414</v>
      </c>
      <c r="D259" t="s">
        <v>388</v>
      </c>
      <c r="E259">
        <v>10016.449143600001</v>
      </c>
      <c r="F259">
        <v>181.56</v>
      </c>
      <c r="G259">
        <v>8.6948874852089002</v>
      </c>
      <c r="H259">
        <f>(Table2[[#This Row],[1Y Return vs Nifty]]-AVERAGE(Table2[1Y Return vs Nifty]))/_xlfn.STDEV.P(Table2[1Y Return vs Nifty])</f>
        <v>-0.21709735275111372</v>
      </c>
      <c r="I259">
        <v>-12.6317902372994</v>
      </c>
      <c r="J259">
        <f>(Table2[[#This Row],[1M Return vs Nifty]]-AVERAGE(Table2[1M Return vs Nifty]))/_xlfn.STDEV.P(Table2[1M Return vs Nifty])</f>
        <v>-0.90585966361540449</v>
      </c>
      <c r="K259">
        <v>23.094256110663</v>
      </c>
      <c r="L259">
        <f>(Table2[[#This Row],[6M Return vs Nifty]]-AVERAGE(Table2[6M Return vs Nifty]))/_xlfn.STDEV.P(Table2[6M Return vs Nifty])</f>
        <v>0.36342512255809739</v>
      </c>
      <c r="M259">
        <v>-7.7097645144844202</v>
      </c>
      <c r="N259">
        <f>(Table2[[#This Row],[1W Return vs Nifty]]-AVERAGE(Table2[1W Return vs Nifty]))/_xlfn.STDEV.P(Table2[1W Return vs Nifty])</f>
        <v>-0.93214325794483188</v>
      </c>
      <c r="O259">
        <v>190.04</v>
      </c>
      <c r="P259">
        <v>193.18971787494999</v>
      </c>
      <c r="Q259">
        <v>171.609896120819</v>
      </c>
      <c r="R259">
        <v>30.028278221761202</v>
      </c>
      <c r="S259" s="2">
        <f>(Table2[[#This Row],[Close Price]]-Table2[[#This Row],[20D EMA]])/Table2[[#This Row],[20D EMA]]</f>
        <v>-4.4622184803199273E-2</v>
      </c>
      <c r="T259" s="2">
        <f>(Table2[[#This Row],[Close Price]]-Table2[[#This Row],[50D EMA]])/Table2[[#This Row],[50D EMA]]</f>
        <v>-6.0198430863063861E-2</v>
      </c>
      <c r="U259" s="2">
        <f>(Table2[[#This Row],[Close Price]]-Table2[[#This Row],[200D EMA]])/Table2[[#This Row],[200D EMA]]</f>
        <v>5.7980944596433999E-2</v>
      </c>
      <c r="V259">
        <v>0.23084206620664499</v>
      </c>
      <c r="W259">
        <v>181.05</v>
      </c>
      <c r="X259">
        <v>186.29</v>
      </c>
      <c r="Y259">
        <v>181.05</v>
      </c>
      <c r="Z259">
        <v>190.4</v>
      </c>
      <c r="AA259">
        <v>181.05</v>
      </c>
      <c r="AB259">
        <v>205.5</v>
      </c>
      <c r="AC259" s="2">
        <f>(Table2[[#This Row],[Close Price]]/Table2[[#This Row],[Day Low]])-1</f>
        <v>2.8169014084507005E-3</v>
      </c>
      <c r="AD259" s="2">
        <f>(Table2[[#This Row],[Day High]]/Table2[[#This Row],[Close Price]])-1</f>
        <v>2.6051993831240239E-2</v>
      </c>
      <c r="AE259" s="2">
        <f>(Table2[[#This Row],[Close Price]]/Table2[[#This Row],[Current Week Low]])-1</f>
        <v>2.8169014084507005E-3</v>
      </c>
      <c r="AF259" s="2">
        <f>(Table2[[#This Row],[Current Week High]]/Table2[[#This Row],[Close Price]])-1</f>
        <v>4.8689138576779145E-2</v>
      </c>
      <c r="AG259" s="2">
        <f>(Table2[[#This Row],[Close Price]]/Table2[[#This Row],[Current Month Low]])-1</f>
        <v>2.8169014084507005E-3</v>
      </c>
      <c r="AH259" s="2">
        <f>(Table2[[#This Row],[Current Month High]]/Table2[[#This Row],[Close Price]])-1</f>
        <v>0.13185723727693333</v>
      </c>
      <c r="AI259">
        <v>34.941617096276701</v>
      </c>
      <c r="AJ259">
        <v>54.387755102040799</v>
      </c>
      <c r="AK259" t="str">
        <f>IF(AND(Table2[[#This Row],[20D EMA]]&gt;Table2[[#This Row],[50D EMA]],Table2[[#This Row],[50D EMA]]&gt;Table2[[#This Row],[200D EMA]]),"Uptrend","Downtrend/NoTrend")</f>
        <v>Downtrend/NoTrend</v>
      </c>
      <c r="AL259">
        <v>-0.24</v>
      </c>
      <c r="AM259" t="s">
        <v>10459</v>
      </c>
      <c r="AN259">
        <v>-4.3499999999999996</v>
      </c>
      <c r="AO259" t="s">
        <v>10459</v>
      </c>
      <c r="AP259">
        <v>7.8383396034551994E-2</v>
      </c>
      <c r="AQ259">
        <f>(Table2[[#This Row],[Sharpe Ratio]]-AVERAGE(Table2[Sharpe Ratio]))/_xlfn.STDEV.P(Table2[Sharpe Ratio])</f>
        <v>0.23944666534943126</v>
      </c>
      <c r="AR2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9">
        <f>_xlfn.RANK.AVG(Table2[[#This Row],[1Y Return vs Nifty Z-Score]],Table2[1Y Return vs Nifty Z-Score])</f>
        <v>366</v>
      </c>
      <c r="AT259">
        <f>_xlfn.RANK.AVG(Table2[[#This Row],[6M Return vs Nifty Z-Score]],Table2[6M Return vs Nifty Z-Score])</f>
        <v>208</v>
      </c>
      <c r="AU259">
        <f>_xlfn.RANK.AVG(Table2[[#This Row],[Sharpe Ratio Z-Score]],Table2[Sharpe Ratio Z-Score])</f>
        <v>286</v>
      </c>
      <c r="AV259">
        <f>(Table2[[#This Row],[Rank 1Y]]+Table2[[#This Row],[Rank 6M]]+Table2[[#This Row],[Rank Sharpe]])/3</f>
        <v>286.66666666666669</v>
      </c>
    </row>
    <row r="260" spans="1:48" x14ac:dyDescent="0.3">
      <c r="A260" t="s">
        <v>101</v>
      </c>
      <c r="B260" t="s">
        <v>102</v>
      </c>
      <c r="C260" t="s">
        <v>10399</v>
      </c>
      <c r="D260" t="s">
        <v>103</v>
      </c>
      <c r="E260">
        <v>312173.003404185</v>
      </c>
      <c r="F260">
        <v>506.55</v>
      </c>
      <c r="G260">
        <v>43.336855326364201</v>
      </c>
      <c r="H260">
        <f>(Table2[[#This Row],[1Y Return vs Nifty]]-AVERAGE(Table2[1Y Return vs Nifty]))/_xlfn.STDEV.P(Table2[1Y Return vs Nifty])</f>
        <v>0.35784634325270265</v>
      </c>
      <c r="I260">
        <v>-11.4100143029327</v>
      </c>
      <c r="J260">
        <f>(Table2[[#This Row],[1M Return vs Nifty]]-AVERAGE(Table2[1M Return vs Nifty]))/_xlfn.STDEV.P(Table2[1M Return vs Nifty])</f>
        <v>-0.78998758976192129</v>
      </c>
      <c r="K260">
        <v>-2.9438936194736498</v>
      </c>
      <c r="L260">
        <f>(Table2[[#This Row],[6M Return vs Nifty]]-AVERAGE(Table2[6M Return vs Nifty]))/_xlfn.STDEV.P(Table2[6M Return vs Nifty])</f>
        <v>-0.41360150317572819</v>
      </c>
      <c r="M260">
        <v>-9.9789289948163107E-2</v>
      </c>
      <c r="N260">
        <f>(Table2[[#This Row],[1W Return vs Nifty]]-AVERAGE(Table2[1W Return vs Nifty]))/_xlfn.STDEV.P(Table2[1W Return vs Nifty])</f>
        <v>0.5886957992198063</v>
      </c>
      <c r="O260">
        <v>500.27</v>
      </c>
      <c r="P260">
        <v>501.87387602870501</v>
      </c>
      <c r="Q260">
        <v>450.593305033143</v>
      </c>
      <c r="R260">
        <v>61.077827229467097</v>
      </c>
      <c r="S260" s="2">
        <f>(Table2[[#This Row],[Close Price]]-Table2[[#This Row],[20D EMA]])/Table2[[#This Row],[20D EMA]]</f>
        <v>1.2553221260519378E-2</v>
      </c>
      <c r="T260" s="2">
        <f>(Table2[[#This Row],[Close Price]]-Table2[[#This Row],[50D EMA]])/Table2[[#This Row],[50D EMA]]</f>
        <v>9.3173289040203895E-3</v>
      </c>
      <c r="U260" s="2">
        <f>(Table2[[#This Row],[Close Price]]-Table2[[#This Row],[200D EMA]])/Table2[[#This Row],[200D EMA]]</f>
        <v>0.12418447931165148</v>
      </c>
      <c r="V260">
        <v>0.746479360925969</v>
      </c>
      <c r="W260">
        <v>500.05</v>
      </c>
      <c r="X260">
        <v>507.45</v>
      </c>
      <c r="Y260">
        <v>490.5</v>
      </c>
      <c r="Z260">
        <v>507.45</v>
      </c>
      <c r="AA260">
        <v>476.25</v>
      </c>
      <c r="AB260">
        <v>529</v>
      </c>
      <c r="AC260" s="2">
        <f>(Table2[[#This Row],[Close Price]]/Table2[[#This Row],[Day Low]])-1</f>
        <v>1.299870012998694E-2</v>
      </c>
      <c r="AD260" s="2">
        <f>(Table2[[#This Row],[Day High]]/Table2[[#This Row],[Close Price]])-1</f>
        <v>1.7767249037607957E-3</v>
      </c>
      <c r="AE260" s="2">
        <f>(Table2[[#This Row],[Close Price]]/Table2[[#This Row],[Current Week Low]])-1</f>
        <v>3.2721712538226422E-2</v>
      </c>
      <c r="AF260" s="2">
        <f>(Table2[[#This Row],[Current Week High]]/Table2[[#This Row],[Close Price]])-1</f>
        <v>1.7767249037607957E-3</v>
      </c>
      <c r="AG260" s="2">
        <f>(Table2[[#This Row],[Close Price]]/Table2[[#This Row],[Current Month Low]])-1</f>
        <v>6.3622047244094482E-2</v>
      </c>
      <c r="AH260" s="2">
        <f>(Table2[[#This Row],[Current Month High]]/Table2[[#This Row],[Close Price]])-1</f>
        <v>4.431941565492048E-2</v>
      </c>
      <c r="AI260">
        <v>7.3043134932385598</v>
      </c>
      <c r="AJ260">
        <v>78.961314255431802</v>
      </c>
      <c r="AK260" t="str">
        <f>IF(AND(Table2[[#This Row],[20D EMA]]&gt;Table2[[#This Row],[50D EMA]],Table2[[#This Row],[50D EMA]]&gt;Table2[[#This Row],[200D EMA]]),"Uptrend","Downtrend/NoTrend")</f>
        <v>Downtrend/NoTrend</v>
      </c>
      <c r="AL260">
        <v>0.02</v>
      </c>
      <c r="AM260" t="s">
        <v>10458</v>
      </c>
      <c r="AN260">
        <v>3.15</v>
      </c>
      <c r="AO260" t="s">
        <v>10458</v>
      </c>
      <c r="AP260">
        <v>0.11429733994877</v>
      </c>
      <c r="AQ260">
        <f>(Table2[[#This Row],[Sharpe Ratio]]-AVERAGE(Table2[Sharpe Ratio]))/_xlfn.STDEV.P(Table2[Sharpe Ratio])</f>
        <v>0.655984798933272</v>
      </c>
      <c r="AR2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0">
        <f>_xlfn.RANK.AVG(Table2[[#This Row],[1Y Return vs Nifty Z-Score]],Table2[1Y Return vs Nifty Z-Score])</f>
        <v>207</v>
      </c>
      <c r="AT260">
        <f>_xlfn.RANK.AVG(Table2[[#This Row],[6M Return vs Nifty Z-Score]],Table2[6M Return vs Nifty Z-Score])</f>
        <v>469</v>
      </c>
      <c r="AU260">
        <f>_xlfn.RANK.AVG(Table2[[#This Row],[Sharpe Ratio Z-Score]],Table2[Sharpe Ratio Z-Score])</f>
        <v>185</v>
      </c>
      <c r="AV260">
        <f>(Table2[[#This Row],[Rank 1Y]]+Table2[[#This Row],[Rank 6M]]+Table2[[#This Row],[Rank Sharpe]])/3</f>
        <v>287</v>
      </c>
    </row>
    <row r="261" spans="1:48" x14ac:dyDescent="0.3">
      <c r="A261" t="s">
        <v>513</v>
      </c>
      <c r="B261" t="s">
        <v>514</v>
      </c>
      <c r="C261" t="s">
        <v>10408</v>
      </c>
      <c r="D261" t="s">
        <v>125</v>
      </c>
      <c r="E261">
        <v>42899.882688004996</v>
      </c>
      <c r="F261">
        <v>919.25</v>
      </c>
      <c r="G261">
        <v>38.6357107148254</v>
      </c>
      <c r="H261">
        <f>(Table2[[#This Row],[1Y Return vs Nifty]]-AVERAGE(Table2[1Y Return vs Nifty]))/_xlfn.STDEV.P(Table2[1Y Return vs Nifty])</f>
        <v>0.27982267350044748</v>
      </c>
      <c r="I261">
        <v>8.9071376147343901</v>
      </c>
      <c r="J261">
        <f>(Table2[[#This Row],[1M Return vs Nifty]]-AVERAGE(Table2[1M Return vs Nifty]))/_xlfn.STDEV.P(Table2[1M Return vs Nifty])</f>
        <v>1.136871878718801</v>
      </c>
      <c r="K261">
        <v>43.273249437989399</v>
      </c>
      <c r="L261">
        <f>(Table2[[#This Row],[6M Return vs Nifty]]-AVERAGE(Table2[6M Return vs Nifty]))/_xlfn.STDEV.P(Table2[6M Return vs Nifty])</f>
        <v>0.96560366666909347</v>
      </c>
      <c r="M261">
        <v>2.89615775351225</v>
      </c>
      <c r="N261">
        <f>(Table2[[#This Row],[1W Return vs Nifty]]-AVERAGE(Table2[1W Return vs Nifty]))/_xlfn.STDEV.P(Table2[1W Return vs Nifty])</f>
        <v>1.1874301107588006</v>
      </c>
      <c r="O261">
        <v>817.51</v>
      </c>
      <c r="P261">
        <v>779.80539602334704</v>
      </c>
      <c r="Q261">
        <v>681.57702651418697</v>
      </c>
      <c r="R261">
        <v>76.027211725536006</v>
      </c>
      <c r="S261" s="2">
        <f>(Table2[[#This Row],[Close Price]]-Table2[[#This Row],[20D EMA]])/Table2[[#This Row],[20D EMA]]</f>
        <v>0.12445107705104526</v>
      </c>
      <c r="T261" s="2">
        <f>(Table2[[#This Row],[Close Price]]-Table2[[#This Row],[50D EMA]])/Table2[[#This Row],[50D EMA]]</f>
        <v>0.17881974744950091</v>
      </c>
      <c r="U261" s="2">
        <f>(Table2[[#This Row],[Close Price]]-Table2[[#This Row],[200D EMA]])/Table2[[#This Row],[200D EMA]]</f>
        <v>0.34871036469839978</v>
      </c>
      <c r="V261">
        <v>1.1596596735865901</v>
      </c>
      <c r="W261">
        <v>875.15</v>
      </c>
      <c r="X261">
        <v>925.95</v>
      </c>
      <c r="Y261">
        <v>839.05</v>
      </c>
      <c r="Z261">
        <v>925.95</v>
      </c>
      <c r="AA261">
        <v>732.75</v>
      </c>
      <c r="AB261">
        <v>925.95</v>
      </c>
      <c r="AC261" s="2">
        <f>(Table2[[#This Row],[Close Price]]/Table2[[#This Row],[Day Low]])-1</f>
        <v>5.0391361480889074E-2</v>
      </c>
      <c r="AD261" s="2">
        <f>(Table2[[#This Row],[Day High]]/Table2[[#This Row],[Close Price]])-1</f>
        <v>7.2885504487354424E-3</v>
      </c>
      <c r="AE261" s="2">
        <f>(Table2[[#This Row],[Close Price]]/Table2[[#This Row],[Current Week Low]])-1</f>
        <v>9.5584291758536555E-2</v>
      </c>
      <c r="AF261" s="2">
        <f>(Table2[[#This Row],[Current Week High]]/Table2[[#This Row],[Close Price]])-1</f>
        <v>7.2885504487354424E-3</v>
      </c>
      <c r="AG261" s="2">
        <f>(Table2[[#This Row],[Close Price]]/Table2[[#This Row],[Current Month Low]])-1</f>
        <v>0.25452064141931086</v>
      </c>
      <c r="AH261" s="2">
        <f>(Table2[[#This Row],[Current Month High]]/Table2[[#This Row],[Close Price]])-1</f>
        <v>7.2885504487354424E-3</v>
      </c>
      <c r="AI261">
        <v>0.72885504487354402</v>
      </c>
      <c r="AJ261">
        <v>86.839430894308904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0.2</v>
      </c>
      <c r="AM261" t="s">
        <v>10458</v>
      </c>
      <c r="AN261">
        <v>22.44</v>
      </c>
      <c r="AO261" t="s">
        <v>10458</v>
      </c>
      <c r="AQ261">
        <f>(Table2[[#This Row],[Sharpe Ratio]]-AVERAGE(Table2[Sharpe Ratio]))/_xlfn.STDEV.P(Table2[Sharpe Ratio])</f>
        <v>-0.6696618849724284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2.9000664446747142</v>
      </c>
      <c r="AS261">
        <f>_xlfn.RANK.AVG(Table2[[#This Row],[1Y Return vs Nifty Z-Score]],Table2[1Y Return vs Nifty Z-Score])</f>
        <v>228</v>
      </c>
      <c r="AT261">
        <f>_xlfn.RANK.AVG(Table2[[#This Row],[6M Return vs Nifty Z-Score]],Table2[6M Return vs Nifty Z-Score])</f>
        <v>106</v>
      </c>
      <c r="AU261">
        <f>_xlfn.RANK.AVG(Table2[[#This Row],[Sharpe Ratio Z-Score]],Table2[Sharpe Ratio Z-Score])</f>
        <v>530</v>
      </c>
      <c r="AV261">
        <f>(Table2[[#This Row],[Rank 1Y]]+Table2[[#This Row],[Rank 6M]]+Table2[[#This Row],[Rank Sharpe]])/3</f>
        <v>288</v>
      </c>
    </row>
    <row r="262" spans="1:48" x14ac:dyDescent="0.3">
      <c r="A262" t="s">
        <v>910</v>
      </c>
      <c r="B262" t="s">
        <v>911</v>
      </c>
      <c r="C262" t="s">
        <v>10411</v>
      </c>
      <c r="D262" t="s">
        <v>448</v>
      </c>
      <c r="E262">
        <v>17219.147288209999</v>
      </c>
      <c r="F262">
        <v>1206.0999999999999</v>
      </c>
      <c r="G262">
        <v>8.3954466134795496</v>
      </c>
      <c r="H262">
        <f>(Table2[[#This Row],[1Y Return vs Nifty]]-AVERAGE(Table2[1Y Return vs Nifty]))/_xlfn.STDEV.P(Table2[1Y Return vs Nifty])</f>
        <v>-0.22206709472178046</v>
      </c>
      <c r="I262">
        <v>-13.695898018868601</v>
      </c>
      <c r="J262">
        <f>(Table2[[#This Row],[1M Return vs Nifty]]-AVERAGE(Table2[1M Return vs Nifty]))/_xlfn.STDEV.P(Table2[1M Return vs Nifty])</f>
        <v>-1.0067786390067182</v>
      </c>
      <c r="K262">
        <v>5.18897758958071</v>
      </c>
      <c r="L262">
        <f>(Table2[[#This Row],[6M Return vs Nifty]]-AVERAGE(Table2[6M Return vs Nifty]))/_xlfn.STDEV.P(Table2[6M Return vs Nifty])</f>
        <v>-0.17090155949328117</v>
      </c>
      <c r="M262">
        <v>-6.4098499020697997</v>
      </c>
      <c r="N262">
        <f>(Table2[[#This Row],[1W Return vs Nifty]]-AVERAGE(Table2[1W Return vs Nifty]))/_xlfn.STDEV.P(Table2[1W Return vs Nifty])</f>
        <v>-0.67235779804411822</v>
      </c>
      <c r="O262">
        <v>1257.98</v>
      </c>
      <c r="P262">
        <v>1274.7452497484801</v>
      </c>
      <c r="Q262">
        <v>1122.5890209797201</v>
      </c>
      <c r="R262">
        <v>29.094227469719002</v>
      </c>
      <c r="S262" s="2">
        <f>(Table2[[#This Row],[Close Price]]-Table2[[#This Row],[20D EMA]])/Table2[[#This Row],[20D EMA]]</f>
        <v>-4.1240719248318819E-2</v>
      </c>
      <c r="T262" s="2">
        <f>(Table2[[#This Row],[Close Price]]-Table2[[#This Row],[50D EMA]])/Table2[[#This Row],[50D EMA]]</f>
        <v>-5.3850171053412103E-2</v>
      </c>
      <c r="U262" s="2">
        <f>(Table2[[#This Row],[Close Price]]-Table2[[#This Row],[200D EMA]])/Table2[[#This Row],[200D EMA]]</f>
        <v>7.4391409019301705E-2</v>
      </c>
      <c r="V262">
        <v>0.31087384627466202</v>
      </c>
      <c r="W262">
        <v>1200</v>
      </c>
      <c r="X262">
        <v>1219</v>
      </c>
      <c r="Y262">
        <v>1200</v>
      </c>
      <c r="Z262">
        <v>1245.7</v>
      </c>
      <c r="AA262">
        <v>1183.05</v>
      </c>
      <c r="AB262">
        <v>1349.4</v>
      </c>
      <c r="AC262" s="2">
        <f>(Table2[[#This Row],[Close Price]]/Table2[[#This Row],[Day Low]])-1</f>
        <v>5.0833333333333286E-3</v>
      </c>
      <c r="AD262" s="2">
        <f>(Table2[[#This Row],[Day High]]/Table2[[#This Row],[Close Price]])-1</f>
        <v>1.0695630544730994E-2</v>
      </c>
      <c r="AE262" s="2">
        <f>(Table2[[#This Row],[Close Price]]/Table2[[#This Row],[Current Week Low]])-1</f>
        <v>5.0833333333333286E-3</v>
      </c>
      <c r="AF262" s="2">
        <f>(Table2[[#This Row],[Current Week High]]/Table2[[#This Row],[Close Price]])-1</f>
        <v>3.2833098416383599E-2</v>
      </c>
      <c r="AG262" s="2">
        <f>(Table2[[#This Row],[Close Price]]/Table2[[#This Row],[Current Month Low]])-1</f>
        <v>1.9483538311990234E-2</v>
      </c>
      <c r="AH262" s="2">
        <f>(Table2[[#This Row],[Current Month High]]/Table2[[#This Row],[Close Price]])-1</f>
        <v>0.11881270209767036</v>
      </c>
      <c r="AI262">
        <v>27.991045518613699</v>
      </c>
      <c r="AJ262">
        <v>65.786941580755993</v>
      </c>
      <c r="AK262" t="str">
        <f>IF(AND(Table2[[#This Row],[20D EMA]]&gt;Table2[[#This Row],[50D EMA]],Table2[[#This Row],[50D EMA]]&gt;Table2[[#This Row],[200D EMA]]),"Uptrend","Downtrend/NoTrend")</f>
        <v>Downtrend/NoTrend</v>
      </c>
      <c r="AL262">
        <v>-0.17</v>
      </c>
      <c r="AM262" t="s">
        <v>10459</v>
      </c>
      <c r="AN262">
        <v>-6.63</v>
      </c>
      <c r="AO262" t="s">
        <v>10459</v>
      </c>
      <c r="AP262">
        <v>0.13815487657761999</v>
      </c>
      <c r="AQ262">
        <f>(Table2[[#This Row],[Sharpe Ratio]]-AVERAGE(Table2[Sharpe Ratio]))/_xlfn.STDEV.P(Table2[Sharpe Ratio])</f>
        <v>0.93268996400858661</v>
      </c>
      <c r="AR2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2">
        <f>_xlfn.RANK.AVG(Table2[[#This Row],[1Y Return vs Nifty Z-Score]],Table2[1Y Return vs Nifty Z-Score])</f>
        <v>370</v>
      </c>
      <c r="AT262">
        <f>_xlfn.RANK.AVG(Table2[[#This Row],[6M Return vs Nifty Z-Score]],Table2[6M Return vs Nifty Z-Score])</f>
        <v>372</v>
      </c>
      <c r="AU262">
        <f>_xlfn.RANK.AVG(Table2[[#This Row],[Sharpe Ratio Z-Score]],Table2[Sharpe Ratio Z-Score])</f>
        <v>123</v>
      </c>
      <c r="AV262">
        <f>(Table2[[#This Row],[Rank 1Y]]+Table2[[#This Row],[Rank 6M]]+Table2[[#This Row],[Rank Sharpe]])/3</f>
        <v>288.33333333333331</v>
      </c>
    </row>
    <row r="263" spans="1:48" x14ac:dyDescent="0.3">
      <c r="A263" t="s">
        <v>1048</v>
      </c>
      <c r="B263" t="s">
        <v>1049</v>
      </c>
      <c r="C263" t="s">
        <v>10411</v>
      </c>
      <c r="D263" t="s">
        <v>74</v>
      </c>
      <c r="E263">
        <v>13486.5</v>
      </c>
      <c r="F263">
        <v>89.91</v>
      </c>
      <c r="G263">
        <v>20.904273350264301</v>
      </c>
      <c r="H263">
        <f>(Table2[[#This Row],[1Y Return vs Nifty]]-AVERAGE(Table2[1Y Return vs Nifty]))/_xlfn.STDEV.P(Table2[1Y Return vs Nifty])</f>
        <v>-1.4461363150887849E-2</v>
      </c>
      <c r="I263">
        <v>-16.2954845786163</v>
      </c>
      <c r="J263">
        <f>(Table2[[#This Row],[1M Return vs Nifty]]-AVERAGE(Table2[1M Return vs Nifty]))/_xlfn.STDEV.P(Table2[1M Return vs Nifty])</f>
        <v>-1.2533209692055387</v>
      </c>
      <c r="K263">
        <v>20.041155224071801</v>
      </c>
      <c r="L263">
        <f>(Table2[[#This Row],[6M Return vs Nifty]]-AVERAGE(Table2[6M Return vs Nifty]))/_xlfn.STDEV.P(Table2[6M Return vs Nifty])</f>
        <v>0.27231493598492645</v>
      </c>
      <c r="M263">
        <v>-4.5969674483799396</v>
      </c>
      <c r="N263">
        <f>(Table2[[#This Row],[1W Return vs Nifty]]-AVERAGE(Table2[1W Return vs Nifty]))/_xlfn.STDEV.P(Table2[1W Return vs Nifty])</f>
        <v>-0.3100566918945884</v>
      </c>
      <c r="O263">
        <v>94.37</v>
      </c>
      <c r="P263">
        <v>94.666893239152301</v>
      </c>
      <c r="Q263">
        <v>80.540319653625801</v>
      </c>
      <c r="R263">
        <v>33.164160186514998</v>
      </c>
      <c r="S263" s="2">
        <f>(Table2[[#This Row],[Close Price]]-Table2[[#This Row],[20D EMA]])/Table2[[#This Row],[20D EMA]]</f>
        <v>-4.7260782028187003E-2</v>
      </c>
      <c r="T263" s="2">
        <f>(Table2[[#This Row],[Close Price]]-Table2[[#This Row],[50D EMA]])/Table2[[#This Row],[50D EMA]]</f>
        <v>-5.0248751980644386E-2</v>
      </c>
      <c r="U263" s="2">
        <f>(Table2[[#This Row],[Close Price]]-Table2[[#This Row],[200D EMA]])/Table2[[#This Row],[200D EMA]]</f>
        <v>0.11633527637672328</v>
      </c>
      <c r="V263">
        <v>0.13874092365274401</v>
      </c>
      <c r="W263">
        <v>89.51</v>
      </c>
      <c r="X263">
        <v>91.32</v>
      </c>
      <c r="Y263">
        <v>89.51</v>
      </c>
      <c r="Z263">
        <v>96</v>
      </c>
      <c r="AA263">
        <v>88.5</v>
      </c>
      <c r="AB263">
        <v>101.65</v>
      </c>
      <c r="AC263" s="2">
        <f>(Table2[[#This Row],[Close Price]]/Table2[[#This Row],[Day Low]])-1</f>
        <v>4.4687744386100459E-3</v>
      </c>
      <c r="AD263" s="2">
        <f>(Table2[[#This Row],[Day High]]/Table2[[#This Row],[Close Price]])-1</f>
        <v>1.5682349015682329E-2</v>
      </c>
      <c r="AE263" s="2">
        <f>(Table2[[#This Row],[Close Price]]/Table2[[#This Row],[Current Week Low]])-1</f>
        <v>4.4687744386100459E-3</v>
      </c>
      <c r="AF263" s="2">
        <f>(Table2[[#This Row],[Current Week High]]/Table2[[#This Row],[Close Price]])-1</f>
        <v>6.773440106773454E-2</v>
      </c>
      <c r="AG263" s="2">
        <f>(Table2[[#This Row],[Close Price]]/Table2[[#This Row],[Current Month Low]])-1</f>
        <v>1.5932203389830368E-2</v>
      </c>
      <c r="AH263" s="2">
        <f>(Table2[[#This Row],[Current Month High]]/Table2[[#This Row],[Close Price]])-1</f>
        <v>0.13057501946390837</v>
      </c>
      <c r="AI263">
        <v>46.591035479924301</v>
      </c>
      <c r="AJ263">
        <v>80.905432595573401</v>
      </c>
      <c r="AK263" t="str">
        <f>IF(AND(Table2[[#This Row],[20D EMA]]&gt;Table2[[#This Row],[50D EMA]],Table2[[#This Row],[50D EMA]]&gt;Table2[[#This Row],[200D EMA]]),"Uptrend","Downtrend/NoTrend")</f>
        <v>Downtrend/NoTrend</v>
      </c>
      <c r="AL263">
        <v>-0.03</v>
      </c>
      <c r="AM263" t="s">
        <v>10459</v>
      </c>
      <c r="AN263">
        <v>-6.55</v>
      </c>
      <c r="AO263" t="s">
        <v>10459</v>
      </c>
      <c r="AP263">
        <v>6.3806788108647997E-2</v>
      </c>
      <c r="AQ263">
        <f>(Table2[[#This Row],[Sharpe Ratio]]-AVERAGE(Table2[Sharpe Ratio]))/_xlfn.STDEV.P(Table2[Sharpe Ratio])</f>
        <v>7.0383833543990526E-2</v>
      </c>
      <c r="AR2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3">
        <f>_xlfn.RANK.AVG(Table2[[#This Row],[1Y Return vs Nifty Z-Score]],Table2[1Y Return vs Nifty Z-Score])</f>
        <v>305</v>
      </c>
      <c r="AT263">
        <f>_xlfn.RANK.AVG(Table2[[#This Row],[6M Return vs Nifty Z-Score]],Table2[6M Return vs Nifty Z-Score])</f>
        <v>227</v>
      </c>
      <c r="AU263">
        <f>_xlfn.RANK.AVG(Table2[[#This Row],[Sharpe Ratio Z-Score]],Table2[Sharpe Ratio Z-Score])</f>
        <v>334</v>
      </c>
      <c r="AV263">
        <f>(Table2[[#This Row],[Rank 1Y]]+Table2[[#This Row],[Rank 6M]]+Table2[[#This Row],[Rank Sharpe]])/3</f>
        <v>288.66666666666669</v>
      </c>
    </row>
    <row r="264" spans="1:48" x14ac:dyDescent="0.3">
      <c r="A264" t="s">
        <v>1479</v>
      </c>
      <c r="B264" t="s">
        <v>1480</v>
      </c>
      <c r="C264" t="s">
        <v>10410</v>
      </c>
      <c r="D264" t="s">
        <v>185</v>
      </c>
      <c r="E264">
        <v>7228.3506124199903</v>
      </c>
      <c r="F264">
        <v>1783.95</v>
      </c>
      <c r="G264">
        <v>65.099801067804606</v>
      </c>
      <c r="H264">
        <f>(Table2[[#This Row],[1Y Return vs Nifty]]-AVERAGE(Table2[1Y Return vs Nifty]))/_xlfn.STDEV.P(Table2[1Y Return vs Nifty])</f>
        <v>0.71904027189694142</v>
      </c>
      <c r="I264">
        <v>-19.517565012119402</v>
      </c>
      <c r="J264">
        <f>(Table2[[#This Row],[1M Return vs Nifty]]-AVERAGE(Table2[1M Return vs Nifty]))/_xlfn.STDEV.P(Table2[1M Return vs Nifty])</f>
        <v>-1.5589000295315696</v>
      </c>
      <c r="K264">
        <v>11.573048215117799</v>
      </c>
      <c r="L264">
        <f>(Table2[[#This Row],[6M Return vs Nifty]]-AVERAGE(Table2[6M Return vs Nifty]))/_xlfn.STDEV.P(Table2[6M Return vs Nifty])</f>
        <v>1.961093498193529E-2</v>
      </c>
      <c r="M264">
        <v>-9.1522207767304593</v>
      </c>
      <c r="N264">
        <f>(Table2[[#This Row],[1W Return vs Nifty]]-AVERAGE(Table2[1W Return vs Nifty]))/_xlfn.STDEV.P(Table2[1W Return vs Nifty])</f>
        <v>-1.220415395126353</v>
      </c>
      <c r="O264">
        <v>1895.9</v>
      </c>
      <c r="P264">
        <v>1865.9803466364499</v>
      </c>
      <c r="Q264">
        <v>1543.4510834126099</v>
      </c>
      <c r="R264">
        <v>22.2514788049529</v>
      </c>
      <c r="S264" s="2">
        <f>(Table2[[#This Row],[Close Price]]-Table2[[#This Row],[20D EMA]])/Table2[[#This Row],[20D EMA]]</f>
        <v>-5.9048473020728964E-2</v>
      </c>
      <c r="T264" s="2">
        <f>(Table2[[#This Row],[Close Price]]-Table2[[#This Row],[50D EMA]])/Table2[[#This Row],[50D EMA]]</f>
        <v>-4.3960991756593175E-2</v>
      </c>
      <c r="U264" s="2">
        <f>(Table2[[#This Row],[Close Price]]-Table2[[#This Row],[200D EMA]])/Table2[[#This Row],[200D EMA]]</f>
        <v>0.15581894312817537</v>
      </c>
      <c r="V264">
        <v>0.47971010007285098</v>
      </c>
      <c r="W264">
        <v>1777.15</v>
      </c>
      <c r="X264">
        <v>1842.3</v>
      </c>
      <c r="Y264">
        <v>1777.15</v>
      </c>
      <c r="Z264">
        <v>1953.95</v>
      </c>
      <c r="AA264">
        <v>1777.15</v>
      </c>
      <c r="AB264">
        <v>2015</v>
      </c>
      <c r="AC264" s="2">
        <f>(Table2[[#This Row],[Close Price]]/Table2[[#This Row],[Day Low]])-1</f>
        <v>3.8263511802605343E-3</v>
      </c>
      <c r="AD264" s="2">
        <f>(Table2[[#This Row],[Day High]]/Table2[[#This Row],[Close Price]])-1</f>
        <v>3.2708315816026179E-2</v>
      </c>
      <c r="AE264" s="2">
        <f>(Table2[[#This Row],[Close Price]]/Table2[[#This Row],[Current Week Low]])-1</f>
        <v>3.8263511802605343E-3</v>
      </c>
      <c r="AF264" s="2">
        <f>(Table2[[#This Row],[Current Week High]]/Table2[[#This Row],[Close Price]])-1</f>
        <v>9.5294150620813367E-2</v>
      </c>
      <c r="AG264" s="2">
        <f>(Table2[[#This Row],[Close Price]]/Table2[[#This Row],[Current Month Low]])-1</f>
        <v>3.8263511802605343E-3</v>
      </c>
      <c r="AH264" s="2">
        <f>(Table2[[#This Row],[Current Month High]]/Table2[[#This Row],[Close Price]])-1</f>
        <v>0.12951596177022906</v>
      </c>
      <c r="AI264">
        <v>21.752291263768601</v>
      </c>
      <c r="AJ264">
        <v>109.87647058823499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-0.03</v>
      </c>
      <c r="AM264" t="s">
        <v>10459</v>
      </c>
      <c r="AN264">
        <v>-5.93</v>
      </c>
      <c r="AO264" t="s">
        <v>10459</v>
      </c>
      <c r="AP264">
        <v>2.8306799979699E-2</v>
      </c>
      <c r="AQ264">
        <f>(Table2[[#This Row],[Sharpe Ratio]]-AVERAGE(Table2[Sharpe Ratio]))/_xlfn.STDEV.P(Table2[Sharpe Ratio])</f>
        <v>-0.34135314618735102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-2.3820173639663969</v>
      </c>
      <c r="AS264">
        <f>_xlfn.RANK.AVG(Table2[[#This Row],[1Y Return vs Nifty Z-Score]],Table2[1Y Return vs Nifty Z-Score])</f>
        <v>134</v>
      </c>
      <c r="AT264">
        <f>_xlfn.RANK.AVG(Table2[[#This Row],[6M Return vs Nifty Z-Score]],Table2[6M Return vs Nifty Z-Score])</f>
        <v>301</v>
      </c>
      <c r="AU264">
        <f>_xlfn.RANK.AVG(Table2[[#This Row],[Sharpe Ratio Z-Score]],Table2[Sharpe Ratio Z-Score])</f>
        <v>435</v>
      </c>
      <c r="AV264">
        <f>(Table2[[#This Row],[Rank 1Y]]+Table2[[#This Row],[Rank 6M]]+Table2[[#This Row],[Rank Sharpe]])/3</f>
        <v>290</v>
      </c>
    </row>
    <row r="265" spans="1:48" x14ac:dyDescent="0.3">
      <c r="A265" t="s">
        <v>275</v>
      </c>
      <c r="B265" t="s">
        <v>276</v>
      </c>
      <c r="C265" t="s">
        <v>10409</v>
      </c>
      <c r="D265" t="s">
        <v>122</v>
      </c>
      <c r="E265">
        <v>102821.99061882</v>
      </c>
      <c r="F265">
        <v>7947.7</v>
      </c>
      <c r="G265">
        <v>54.199022897348499</v>
      </c>
      <c r="H265">
        <f>(Table2[[#This Row],[1Y Return vs Nifty]]-AVERAGE(Table2[1Y Return vs Nifty]))/_xlfn.STDEV.P(Table2[1Y Return vs Nifty])</f>
        <v>0.53812290255529438</v>
      </c>
      <c r="I265">
        <v>1.9981959701740299</v>
      </c>
      <c r="J265">
        <f>(Table2[[#This Row],[1M Return vs Nifty]]-AVERAGE(Table2[1M Return vs Nifty]))/_xlfn.STDEV.P(Table2[1M Return vs Nifty])</f>
        <v>0.48163438879159509</v>
      </c>
      <c r="K265">
        <v>33.203931002946597</v>
      </c>
      <c r="L265">
        <f>(Table2[[#This Row],[6M Return vs Nifty]]-AVERAGE(Table2[6M Return vs Nifty]))/_xlfn.STDEV.P(Table2[6M Return vs Nifty])</f>
        <v>0.665116550337435</v>
      </c>
      <c r="M265">
        <v>-2.8826862669150799</v>
      </c>
      <c r="N265">
        <f>(Table2[[#This Row],[1W Return vs Nifty]]-AVERAGE(Table2[1W Return vs Nifty]))/_xlfn.STDEV.P(Table2[1W Return vs Nifty])</f>
        <v>3.2539137764367614E-2</v>
      </c>
      <c r="O265">
        <v>7773.95</v>
      </c>
      <c r="P265">
        <v>7424.8856365239899</v>
      </c>
      <c r="Q265">
        <v>6290.1368874480104</v>
      </c>
      <c r="R265">
        <v>57.710615780686503</v>
      </c>
      <c r="S265" s="2">
        <f>(Table2[[#This Row],[Close Price]]-Table2[[#This Row],[20D EMA]])/Table2[[#This Row],[20D EMA]]</f>
        <v>2.235028524752539E-2</v>
      </c>
      <c r="T265" s="2">
        <f>(Table2[[#This Row],[Close Price]]-Table2[[#This Row],[50D EMA]])/Table2[[#This Row],[50D EMA]]</f>
        <v>7.0413793433291044E-2</v>
      </c>
      <c r="U265" s="2">
        <f>(Table2[[#This Row],[Close Price]]-Table2[[#This Row],[200D EMA]])/Table2[[#This Row],[200D EMA]]</f>
        <v>0.26351781244374223</v>
      </c>
      <c r="V265">
        <v>0.99592548042930695</v>
      </c>
      <c r="W265">
        <v>7834.1</v>
      </c>
      <c r="X265">
        <v>8017.45</v>
      </c>
      <c r="Y265">
        <v>7834.1</v>
      </c>
      <c r="Z265">
        <v>8260.35</v>
      </c>
      <c r="AA265">
        <v>7264.05</v>
      </c>
      <c r="AB265">
        <v>8260.35</v>
      </c>
      <c r="AC265" s="2">
        <f>(Table2[[#This Row],[Close Price]]/Table2[[#This Row],[Day Low]])-1</f>
        <v>1.4500708441301358E-2</v>
      </c>
      <c r="AD265" s="2">
        <f>(Table2[[#This Row],[Day High]]/Table2[[#This Row],[Close Price]])-1</f>
        <v>8.7761239100621058E-3</v>
      </c>
      <c r="AE265" s="2">
        <f>(Table2[[#This Row],[Close Price]]/Table2[[#This Row],[Current Week Low]])-1</f>
        <v>1.4500708441301358E-2</v>
      </c>
      <c r="AF265" s="2">
        <f>(Table2[[#This Row],[Current Week High]]/Table2[[#This Row],[Close Price]])-1</f>
        <v>3.9338424953131224E-2</v>
      </c>
      <c r="AG265" s="2">
        <f>(Table2[[#This Row],[Close Price]]/Table2[[#This Row],[Current Month Low]])-1</f>
        <v>9.4114164963071456E-2</v>
      </c>
      <c r="AH265" s="2">
        <f>(Table2[[#This Row],[Current Month High]]/Table2[[#This Row],[Close Price]])-1</f>
        <v>3.9338424953131224E-2</v>
      </c>
      <c r="AI265">
        <v>3.9338424953131201</v>
      </c>
      <c r="AJ265">
        <v>100.090633300185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0.02</v>
      </c>
      <c r="AM265" t="s">
        <v>10458</v>
      </c>
      <c r="AN265">
        <v>6.3</v>
      </c>
      <c r="AO265" t="s">
        <v>10458</v>
      </c>
      <c r="AP265">
        <v>-2.5514898739300001E-3</v>
      </c>
      <c r="AQ265">
        <f>(Table2[[#This Row],[Sharpe Ratio]]-AVERAGE(Table2[Sharpe Ratio]))/_xlfn.STDEV.P(Table2[Sharpe Ratio])</f>
        <v>-0.69925464795282954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1.0181583314958624</v>
      </c>
      <c r="AS265">
        <f>_xlfn.RANK.AVG(Table2[[#This Row],[1Y Return vs Nifty Z-Score]],Table2[1Y Return vs Nifty Z-Score])</f>
        <v>168</v>
      </c>
      <c r="AT265">
        <f>_xlfn.RANK.AVG(Table2[[#This Row],[6M Return vs Nifty Z-Score]],Table2[6M Return vs Nifty Z-Score])</f>
        <v>142</v>
      </c>
      <c r="AU265">
        <f>_xlfn.RANK.AVG(Table2[[#This Row],[Sharpe Ratio Z-Score]],Table2[Sharpe Ratio Z-Score])</f>
        <v>562</v>
      </c>
      <c r="AV265">
        <f>(Table2[[#This Row],[Rank 1Y]]+Table2[[#This Row],[Rank 6M]]+Table2[[#This Row],[Rank Sharpe]])/3</f>
        <v>290.66666666666669</v>
      </c>
    </row>
    <row r="266" spans="1:48" x14ac:dyDescent="0.3">
      <c r="A266" t="s">
        <v>729</v>
      </c>
      <c r="B266" t="s">
        <v>730</v>
      </c>
      <c r="C266" t="s">
        <v>10399</v>
      </c>
      <c r="D266" t="s">
        <v>263</v>
      </c>
      <c r="E266">
        <v>24238.44401992</v>
      </c>
      <c r="F266">
        <v>245.05</v>
      </c>
      <c r="G266">
        <v>45.357705101379999</v>
      </c>
      <c r="H266">
        <f>(Table2[[#This Row],[1Y Return vs Nifty]]-AVERAGE(Table2[1Y Return vs Nifty]))/_xlfn.STDEV.P(Table2[1Y Return vs Nifty])</f>
        <v>0.39138585936921305</v>
      </c>
      <c r="I266">
        <v>-12.6197191028809</v>
      </c>
      <c r="J266">
        <f>(Table2[[#This Row],[1M Return vs Nifty]]-AVERAGE(Table2[1M Return vs Nifty]))/_xlfn.STDEV.P(Table2[1M Return vs Nifty])</f>
        <v>-0.90471484864606977</v>
      </c>
      <c r="K266">
        <v>12.0797948185695</v>
      </c>
      <c r="L266">
        <f>(Table2[[#This Row],[6M Return vs Nifty]]-AVERAGE(Table2[6M Return vs Nifty]))/_xlfn.STDEV.P(Table2[6M Return vs Nifty])</f>
        <v>3.4733192418162327E-2</v>
      </c>
      <c r="M266">
        <v>-6.22827102749857</v>
      </c>
      <c r="N266">
        <f>(Table2[[#This Row],[1W Return vs Nifty]]-AVERAGE(Table2[1W Return vs Nifty]))/_xlfn.STDEV.P(Table2[1W Return vs Nifty])</f>
        <v>-0.63606960573653371</v>
      </c>
      <c r="O266">
        <v>254.56</v>
      </c>
      <c r="P266">
        <v>252.11860635941699</v>
      </c>
      <c r="Q266">
        <v>215.644716321548</v>
      </c>
      <c r="R266">
        <v>30.431197133980401</v>
      </c>
      <c r="S266" s="2">
        <f>(Table2[[#This Row],[Close Price]]-Table2[[#This Row],[20D EMA]])/Table2[[#This Row],[20D EMA]]</f>
        <v>-3.7358579509742265E-2</v>
      </c>
      <c r="T266" s="2">
        <f>(Table2[[#This Row],[Close Price]]-Table2[[#This Row],[50D EMA]])/Table2[[#This Row],[50D EMA]]</f>
        <v>-2.8036829417262692E-2</v>
      </c>
      <c r="U266" s="2">
        <f>(Table2[[#This Row],[Close Price]]-Table2[[#This Row],[200D EMA]])/Table2[[#This Row],[200D EMA]]</f>
        <v>0.13635986162816885</v>
      </c>
      <c r="V266">
        <v>0.24586637536407099</v>
      </c>
      <c r="W266">
        <v>243.55</v>
      </c>
      <c r="X266">
        <v>251.8</v>
      </c>
      <c r="Y266">
        <v>243.55</v>
      </c>
      <c r="Z266">
        <v>256.8</v>
      </c>
      <c r="AA266">
        <v>242.6</v>
      </c>
      <c r="AB266">
        <v>278.8</v>
      </c>
      <c r="AC266" s="2">
        <f>(Table2[[#This Row],[Close Price]]/Table2[[#This Row],[Day Low]])-1</f>
        <v>6.1588996099364302E-3</v>
      </c>
      <c r="AD266" s="2">
        <f>(Table2[[#This Row],[Day High]]/Table2[[#This Row],[Close Price]])-1</f>
        <v>2.754539889818397E-2</v>
      </c>
      <c r="AE266" s="2">
        <f>(Table2[[#This Row],[Close Price]]/Table2[[#This Row],[Current Week Low]])-1</f>
        <v>6.1588996099364302E-3</v>
      </c>
      <c r="AF266" s="2">
        <f>(Table2[[#This Row],[Current Week High]]/Table2[[#This Row],[Close Price]])-1</f>
        <v>4.7949398082024031E-2</v>
      </c>
      <c r="AG266" s="2">
        <f>(Table2[[#This Row],[Close Price]]/Table2[[#This Row],[Current Month Low]])-1</f>
        <v>1.0098928276999208E-2</v>
      </c>
      <c r="AH266" s="2">
        <f>(Table2[[#This Row],[Current Month High]]/Table2[[#This Row],[Close Price]])-1</f>
        <v>0.1377269944909203</v>
      </c>
      <c r="AI266">
        <v>16.057947357682</v>
      </c>
      <c r="AJ266">
        <v>85.083081570996896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-0.08</v>
      </c>
      <c r="AM266" t="s">
        <v>10459</v>
      </c>
      <c r="AN266">
        <v>-5.71</v>
      </c>
      <c r="AO266" t="s">
        <v>10459</v>
      </c>
      <c r="AP266">
        <v>4.5447598760812002E-2</v>
      </c>
      <c r="AQ266">
        <f>(Table2[[#This Row],[Sharpe Ratio]]-AVERAGE(Table2[Sharpe Ratio]))/_xlfn.STDEV.P(Table2[Sharpe Ratio])</f>
        <v>-0.14255024251643447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-1.2572156451116627</v>
      </c>
      <c r="AS266">
        <f>_xlfn.RANK.AVG(Table2[[#This Row],[1Y Return vs Nifty Z-Score]],Table2[1Y Return vs Nifty Z-Score])</f>
        <v>200</v>
      </c>
      <c r="AT266">
        <f>_xlfn.RANK.AVG(Table2[[#This Row],[6M Return vs Nifty Z-Score]],Table2[6M Return vs Nifty Z-Score])</f>
        <v>296</v>
      </c>
      <c r="AU266">
        <f>_xlfn.RANK.AVG(Table2[[#This Row],[Sharpe Ratio Z-Score]],Table2[Sharpe Ratio Z-Score])</f>
        <v>377</v>
      </c>
      <c r="AV266">
        <f>(Table2[[#This Row],[Rank 1Y]]+Table2[[#This Row],[Rank 6M]]+Table2[[#This Row],[Rank Sharpe]])/3</f>
        <v>291</v>
      </c>
    </row>
    <row r="267" spans="1:48" x14ac:dyDescent="0.3">
      <c r="A267" t="s">
        <v>306</v>
      </c>
      <c r="B267" t="s">
        <v>307</v>
      </c>
      <c r="C267" t="s">
        <v>10406</v>
      </c>
      <c r="D267" t="s">
        <v>92</v>
      </c>
      <c r="E267">
        <v>93850.760183114995</v>
      </c>
      <c r="F267">
        <v>93.43</v>
      </c>
      <c r="G267">
        <v>47.750610792257802</v>
      </c>
      <c r="H267">
        <f>(Table2[[#This Row],[1Y Return vs Nifty]]-AVERAGE(Table2[1Y Return vs Nifty]))/_xlfn.STDEV.P(Table2[1Y Return vs Nifty])</f>
        <v>0.43110029038566905</v>
      </c>
      <c r="I267">
        <v>-9.6148383904896395</v>
      </c>
      <c r="J267">
        <f>(Table2[[#This Row],[1M Return vs Nifty]]-AVERAGE(Table2[1M Return vs Nifty]))/_xlfn.STDEV.P(Table2[1M Return vs Nifty])</f>
        <v>-0.61973480440613726</v>
      </c>
      <c r="K267">
        <v>-10.118574699955699</v>
      </c>
      <c r="L267">
        <f>(Table2[[#This Row],[6M Return vs Nifty]]-AVERAGE(Table2[6M Return vs Nifty]))/_xlfn.STDEV.P(Table2[6M Return vs Nifty])</f>
        <v>-0.62770727829656381</v>
      </c>
      <c r="M267">
        <v>-5.4409558229627804</v>
      </c>
      <c r="N267">
        <f>(Table2[[#This Row],[1W Return vs Nifty]]-AVERAGE(Table2[1W Return vs Nifty]))/_xlfn.STDEV.P(Table2[1W Return vs Nifty])</f>
        <v>-0.47872616137196139</v>
      </c>
      <c r="O267">
        <v>94.99</v>
      </c>
      <c r="P267">
        <v>97.098826485880593</v>
      </c>
      <c r="Q267">
        <v>89.390816065540207</v>
      </c>
      <c r="R267">
        <v>42.009140085451797</v>
      </c>
      <c r="S267" s="2">
        <f>(Table2[[#This Row],[Close Price]]-Table2[[#This Row],[20D EMA]])/Table2[[#This Row],[20D EMA]]</f>
        <v>-1.6422781345404654E-2</v>
      </c>
      <c r="T267" s="2">
        <f>(Table2[[#This Row],[Close Price]]-Table2[[#This Row],[50D EMA]])/Table2[[#This Row],[50D EMA]]</f>
        <v>-3.7784457533213141E-2</v>
      </c>
      <c r="U267" s="2">
        <f>(Table2[[#This Row],[Close Price]]-Table2[[#This Row],[200D EMA]])/Table2[[#This Row],[200D EMA]]</f>
        <v>4.5185670209099797E-2</v>
      </c>
      <c r="V267">
        <v>0.44869001350719601</v>
      </c>
      <c r="W267">
        <v>92.2</v>
      </c>
      <c r="X267">
        <v>93.85</v>
      </c>
      <c r="Y267">
        <v>92.2</v>
      </c>
      <c r="Z267">
        <v>95</v>
      </c>
      <c r="AA267">
        <v>91.39</v>
      </c>
      <c r="AB267">
        <v>100.5</v>
      </c>
      <c r="AC267" s="2">
        <f>(Table2[[#This Row],[Close Price]]/Table2[[#This Row],[Day Low]])-1</f>
        <v>1.3340563991323329E-2</v>
      </c>
      <c r="AD267" s="2">
        <f>(Table2[[#This Row],[Day High]]/Table2[[#This Row],[Close Price]])-1</f>
        <v>4.4953441078880996E-3</v>
      </c>
      <c r="AE267" s="2">
        <f>(Table2[[#This Row],[Close Price]]/Table2[[#This Row],[Current Week Low]])-1</f>
        <v>1.3340563991323329E-2</v>
      </c>
      <c r="AF267" s="2">
        <f>(Table2[[#This Row],[Current Week High]]/Table2[[#This Row],[Close Price]])-1</f>
        <v>1.6804024403296536E-2</v>
      </c>
      <c r="AG267" s="2">
        <f>(Table2[[#This Row],[Close Price]]/Table2[[#This Row],[Current Month Low]])-1</f>
        <v>2.2321917058759189E-2</v>
      </c>
      <c r="AH267" s="2">
        <f>(Table2[[#This Row],[Current Month High]]/Table2[[#This Row],[Close Price]])-1</f>
        <v>7.567162581611897E-2</v>
      </c>
      <c r="AI267">
        <v>26.725891041421299</v>
      </c>
      <c r="AJ267">
        <v>93.037190082644599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-0.15</v>
      </c>
      <c r="AM267" t="s">
        <v>10459</v>
      </c>
      <c r="AN267">
        <v>-1.7</v>
      </c>
      <c r="AO267" t="s">
        <v>10459</v>
      </c>
      <c r="AP267">
        <v>0.133316893084027</v>
      </c>
      <c r="AQ267">
        <f>(Table2[[#This Row],[Sharpe Ratio]]-AVERAGE(Table2[Sharpe Ratio]))/_xlfn.STDEV.P(Table2[Sharpe Ratio])</f>
        <v>0.87657792519870104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189</v>
      </c>
      <c r="AT267">
        <f>_xlfn.RANK.AVG(Table2[[#This Row],[6M Return vs Nifty Z-Score]],Table2[6M Return vs Nifty Z-Score])</f>
        <v>550</v>
      </c>
      <c r="AU267">
        <f>_xlfn.RANK.AVG(Table2[[#This Row],[Sharpe Ratio Z-Score]],Table2[Sharpe Ratio Z-Score])</f>
        <v>135</v>
      </c>
      <c r="AV267">
        <f>(Table2[[#This Row],[Rank 1Y]]+Table2[[#This Row],[Rank 6M]]+Table2[[#This Row],[Rank Sharpe]])/3</f>
        <v>291.33333333333331</v>
      </c>
    </row>
    <row r="268" spans="1:48" x14ac:dyDescent="0.3">
      <c r="A268" t="s">
        <v>976</v>
      </c>
      <c r="B268" t="s">
        <v>977</v>
      </c>
      <c r="C268" t="s">
        <v>10412</v>
      </c>
      <c r="D268" t="s">
        <v>778</v>
      </c>
      <c r="E268">
        <v>15577.958114999999</v>
      </c>
      <c r="F268">
        <v>3740.7</v>
      </c>
      <c r="G268">
        <v>26.352638049114599</v>
      </c>
      <c r="H268">
        <f>(Table2[[#This Row],[1Y Return vs Nifty]]-AVERAGE(Table2[1Y Return vs Nifty]))/_xlfn.STDEV.P(Table2[1Y Return vs Nifty])</f>
        <v>7.5963723307746839E-2</v>
      </c>
      <c r="I268">
        <v>-9.3380398579366695</v>
      </c>
      <c r="J268">
        <f>(Table2[[#This Row],[1M Return vs Nifty]]-AVERAGE(Table2[1M Return vs Nifty]))/_xlfn.STDEV.P(Table2[1M Return vs Nifty])</f>
        <v>-0.59348349342157569</v>
      </c>
      <c r="K268">
        <v>1.1161978258913099</v>
      </c>
      <c r="L268">
        <f>(Table2[[#This Row],[6M Return vs Nifty]]-AVERAGE(Table2[6M Return vs Nifty]))/_xlfn.STDEV.P(Table2[6M Return vs Nifty])</f>
        <v>-0.29244085279697529</v>
      </c>
      <c r="M268">
        <v>-3.9195337229820399</v>
      </c>
      <c r="N268">
        <f>(Table2[[#This Row],[1W Return vs Nifty]]-AVERAGE(Table2[1W Return vs Nifty]))/_xlfn.STDEV.P(Table2[1W Return vs Nifty])</f>
        <v>-0.17467285189155432</v>
      </c>
      <c r="O268">
        <v>3845.79</v>
      </c>
      <c r="P268">
        <v>3987.9986000703102</v>
      </c>
      <c r="Q268">
        <v>3631.55277854924</v>
      </c>
      <c r="R268">
        <v>41.341491290512103</v>
      </c>
      <c r="S268" s="2">
        <f>(Table2[[#This Row],[Close Price]]-Table2[[#This Row],[20D EMA]])/Table2[[#This Row],[20D EMA]]</f>
        <v>-2.732598503818465E-2</v>
      </c>
      <c r="T268" s="2">
        <f>(Table2[[#This Row],[Close Price]]-Table2[[#This Row],[50D EMA]])/Table2[[#This Row],[50D EMA]]</f>
        <v>-6.201070383172913E-2</v>
      </c>
      <c r="U268" s="2">
        <f>(Table2[[#This Row],[Close Price]]-Table2[[#This Row],[200D EMA]])/Table2[[#This Row],[200D EMA]]</f>
        <v>3.005524856900546E-2</v>
      </c>
      <c r="V268">
        <v>0.37764630651495001</v>
      </c>
      <c r="W268">
        <v>3695</v>
      </c>
      <c r="X268">
        <v>3798.8</v>
      </c>
      <c r="Y268">
        <v>3695</v>
      </c>
      <c r="Z268">
        <v>3868.75</v>
      </c>
      <c r="AA268">
        <v>3542.75</v>
      </c>
      <c r="AB268">
        <v>4188.8</v>
      </c>
      <c r="AC268" s="2">
        <f>(Table2[[#This Row],[Close Price]]/Table2[[#This Row],[Day Low]])-1</f>
        <v>1.2368064952638758E-2</v>
      </c>
      <c r="AD268" s="2">
        <f>(Table2[[#This Row],[Day High]]/Table2[[#This Row],[Close Price]])-1</f>
        <v>1.5531852327104634E-2</v>
      </c>
      <c r="AE268" s="2">
        <f>(Table2[[#This Row],[Close Price]]/Table2[[#This Row],[Current Week Low]])-1</f>
        <v>1.2368064952638758E-2</v>
      </c>
      <c r="AF268" s="2">
        <f>(Table2[[#This Row],[Current Week High]]/Table2[[#This Row],[Close Price]])-1</f>
        <v>3.4231560937792338E-2</v>
      </c>
      <c r="AG268" s="2">
        <f>(Table2[[#This Row],[Close Price]]/Table2[[#This Row],[Current Month Low]])-1</f>
        <v>5.587467362924281E-2</v>
      </c>
      <c r="AH268" s="2">
        <f>(Table2[[#This Row],[Current Month High]]/Table2[[#This Row],[Close Price]])-1</f>
        <v>0.11979041355895959</v>
      </c>
      <c r="AI268">
        <v>46.710508728312803</v>
      </c>
      <c r="AJ268">
        <v>96.357050996036804</v>
      </c>
      <c r="AK268" t="str">
        <f>IF(AND(Table2[[#This Row],[20D EMA]]&gt;Table2[[#This Row],[50D EMA]],Table2[[#This Row],[50D EMA]]&gt;Table2[[#This Row],[200D EMA]]),"Uptrend","Downtrend/NoTrend")</f>
        <v>Downtrend/NoTrend</v>
      </c>
      <c r="AL268">
        <v>-0.28000000000000003</v>
      </c>
      <c r="AM268" t="s">
        <v>10459</v>
      </c>
      <c r="AN268">
        <v>-3.63</v>
      </c>
      <c r="AO268" t="s">
        <v>10459</v>
      </c>
      <c r="AP268">
        <v>0.11559976300809301</v>
      </c>
      <c r="AQ268">
        <f>(Table2[[#This Row],[Sharpe Ratio]]-AVERAGE(Table2[Sharpe Ratio]))/_xlfn.STDEV.P(Table2[Sharpe Ratio])</f>
        <v>0.67109059938678839</v>
      </c>
      <c r="AR2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8">
        <f>_xlfn.RANK.AVG(Table2[[#This Row],[1Y Return vs Nifty Z-Score]],Table2[1Y Return vs Nifty Z-Score])</f>
        <v>278</v>
      </c>
      <c r="AT268">
        <f>_xlfn.RANK.AVG(Table2[[#This Row],[6M Return vs Nifty Z-Score]],Table2[6M Return vs Nifty Z-Score])</f>
        <v>417</v>
      </c>
      <c r="AU268">
        <f>_xlfn.RANK.AVG(Table2[[#This Row],[Sharpe Ratio Z-Score]],Table2[Sharpe Ratio Z-Score])</f>
        <v>181</v>
      </c>
      <c r="AV268">
        <f>(Table2[[#This Row],[Rank 1Y]]+Table2[[#This Row],[Rank 6M]]+Table2[[#This Row],[Rank Sharpe]])/3</f>
        <v>292</v>
      </c>
    </row>
    <row r="269" spans="1:48" x14ac:dyDescent="0.3">
      <c r="A269" t="s">
        <v>198</v>
      </c>
      <c r="B269" t="s">
        <v>199</v>
      </c>
      <c r="C269" t="s">
        <v>10413</v>
      </c>
      <c r="D269" t="s">
        <v>130</v>
      </c>
      <c r="E269">
        <v>137875.636156355</v>
      </c>
      <c r="F269">
        <v>1385.35</v>
      </c>
      <c r="G269">
        <v>41.5474520426461</v>
      </c>
      <c r="H269">
        <f>(Table2[[#This Row],[1Y Return vs Nifty]]-AVERAGE(Table2[1Y Return vs Nifty]))/_xlfn.STDEV.P(Table2[1Y Return vs Nifty])</f>
        <v>0.32814808412667196</v>
      </c>
      <c r="I269">
        <v>14.3346537649658</v>
      </c>
      <c r="J269">
        <f>(Table2[[#This Row],[1M Return vs Nifty]]-AVERAGE(Table2[1M Return vs Nifty]))/_xlfn.STDEV.P(Table2[1M Return vs Nifty])</f>
        <v>1.6516123761460741</v>
      </c>
      <c r="K269">
        <v>0.44294386129487101</v>
      </c>
      <c r="L269">
        <f>(Table2[[#This Row],[6M Return vs Nifty]]-AVERAGE(Table2[6M Return vs Nifty]))/_xlfn.STDEV.P(Table2[6M Return vs Nifty])</f>
        <v>-0.31253199835816742</v>
      </c>
      <c r="M269">
        <v>3.4781283398065099</v>
      </c>
      <c r="N269">
        <f>(Table2[[#This Row],[1W Return vs Nifty]]-AVERAGE(Table2[1W Return vs Nifty]))/_xlfn.STDEV.P(Table2[1W Return vs Nifty])</f>
        <v>1.3037358241997075</v>
      </c>
      <c r="O269">
        <v>1306.46</v>
      </c>
      <c r="P269">
        <v>1300.99230531272</v>
      </c>
      <c r="Q269">
        <v>1197.39345289219</v>
      </c>
      <c r="R269">
        <v>71.927687392956798</v>
      </c>
      <c r="S269" s="2">
        <f>(Table2[[#This Row],[Close Price]]-Table2[[#This Row],[20D EMA]])/Table2[[#This Row],[20D EMA]]</f>
        <v>6.0384550617699637E-2</v>
      </c>
      <c r="T269" s="2">
        <f>(Table2[[#This Row],[Close Price]]-Table2[[#This Row],[50D EMA]])/Table2[[#This Row],[50D EMA]]</f>
        <v>6.4841040444895526E-2</v>
      </c>
      <c r="U269" s="2">
        <f>(Table2[[#This Row],[Close Price]]-Table2[[#This Row],[200D EMA]])/Table2[[#This Row],[200D EMA]]</f>
        <v>0.15697141708418294</v>
      </c>
      <c r="V269">
        <v>1.11254201159049</v>
      </c>
      <c r="W269">
        <v>1352</v>
      </c>
      <c r="X269">
        <v>1408</v>
      </c>
      <c r="Y269">
        <v>1311.2</v>
      </c>
      <c r="Z269">
        <v>1440</v>
      </c>
      <c r="AA269">
        <v>1165.5999999999999</v>
      </c>
      <c r="AB269">
        <v>1440</v>
      </c>
      <c r="AC269" s="2">
        <f>(Table2[[#This Row],[Close Price]]/Table2[[#This Row],[Day Low]])-1</f>
        <v>2.4667159763313462E-2</v>
      </c>
      <c r="AD269" s="2">
        <f>(Table2[[#This Row],[Day High]]/Table2[[#This Row],[Close Price]])-1</f>
        <v>1.634965893095619E-2</v>
      </c>
      <c r="AE269" s="2">
        <f>(Table2[[#This Row],[Close Price]]/Table2[[#This Row],[Current Week Low]])-1</f>
        <v>5.6551250762659988E-2</v>
      </c>
      <c r="AF269" s="2">
        <f>(Table2[[#This Row],[Current Week High]]/Table2[[#This Row],[Close Price]])-1</f>
        <v>3.9448514815750624E-2</v>
      </c>
      <c r="AG269" s="2">
        <f>(Table2[[#This Row],[Close Price]]/Table2[[#This Row],[Current Month Low]])-1</f>
        <v>0.18852951269732321</v>
      </c>
      <c r="AH269" s="2">
        <f>(Table2[[#This Row],[Current Month High]]/Table2[[#This Row],[Close Price]])-1</f>
        <v>3.9448514815750624E-2</v>
      </c>
      <c r="AI269">
        <v>19.099866459739399</v>
      </c>
      <c r="AJ269">
        <v>97.427675644862404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-0.12</v>
      </c>
      <c r="AM269" t="s">
        <v>10459</v>
      </c>
      <c r="AN269">
        <v>16.63</v>
      </c>
      <c r="AO269" t="s">
        <v>10458</v>
      </c>
      <c r="AP269">
        <v>9.1454437565239993E-2</v>
      </c>
      <c r="AQ269">
        <f>(Table2[[#This Row],[Sharpe Ratio]]-AVERAGE(Table2[Sharpe Ratio]))/_xlfn.STDEV.P(Table2[Sharpe Ratio])</f>
        <v>0.39104759384100202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3.3620118799552881</v>
      </c>
      <c r="AS269">
        <f>_xlfn.RANK.AVG(Table2[[#This Row],[1Y Return vs Nifty Z-Score]],Table2[1Y Return vs Nifty Z-Score])</f>
        <v>216</v>
      </c>
      <c r="AT269">
        <f>_xlfn.RANK.AVG(Table2[[#This Row],[6M Return vs Nifty Z-Score]],Table2[6M Return vs Nifty Z-Score])</f>
        <v>425</v>
      </c>
      <c r="AU269">
        <f>_xlfn.RANK.AVG(Table2[[#This Row],[Sharpe Ratio Z-Score]],Table2[Sharpe Ratio Z-Score])</f>
        <v>238</v>
      </c>
      <c r="AV269">
        <f>(Table2[[#This Row],[Rank 1Y]]+Table2[[#This Row],[Rank 6M]]+Table2[[#This Row],[Rank Sharpe]])/3</f>
        <v>293</v>
      </c>
    </row>
    <row r="270" spans="1:48" x14ac:dyDescent="0.3">
      <c r="A270" t="s">
        <v>1526</v>
      </c>
      <c r="B270" t="s">
        <v>1527</v>
      </c>
      <c r="C270" t="s">
        <v>604</v>
      </c>
      <c r="D270" t="s">
        <v>470</v>
      </c>
      <c r="E270">
        <v>6778.0595097599999</v>
      </c>
      <c r="F270">
        <v>949.2</v>
      </c>
      <c r="G270">
        <v>-9.6973865606651195</v>
      </c>
      <c r="H270">
        <f>(Table2[[#This Row],[1Y Return vs Nifty]]-AVERAGE(Table2[1Y Return vs Nifty]))/_xlfn.STDEV.P(Table2[1Y Return vs Nifty])</f>
        <v>-0.52234912327227756</v>
      </c>
      <c r="I270">
        <v>-2.93965897597222</v>
      </c>
      <c r="J270">
        <f>(Table2[[#This Row],[1M Return vs Nifty]]-AVERAGE(Table2[1M Return vs Nifty]))/_xlfn.STDEV.P(Table2[1M Return vs Nifty])</f>
        <v>1.3332896755561034E-2</v>
      </c>
      <c r="K270">
        <v>12.804874732330701</v>
      </c>
      <c r="L270">
        <f>(Table2[[#This Row],[6M Return vs Nifty]]-AVERAGE(Table2[6M Return vs Nifty]))/_xlfn.STDEV.P(Table2[6M Return vs Nifty])</f>
        <v>5.6370920314209823E-2</v>
      </c>
      <c r="M270">
        <v>-2.4629834659656802</v>
      </c>
      <c r="N270">
        <f>(Table2[[#This Row],[1W Return vs Nifty]]-AVERAGE(Table2[1W Return vs Nifty]))/_xlfn.STDEV.P(Table2[1W Return vs Nifty])</f>
        <v>0.11641594330602299</v>
      </c>
      <c r="O270">
        <v>951.1</v>
      </c>
      <c r="P270">
        <v>936.19822392184994</v>
      </c>
      <c r="Q270">
        <v>859.97755710539798</v>
      </c>
      <c r="R270">
        <v>46.898673498837098</v>
      </c>
      <c r="S270" s="2">
        <f>(Table2[[#This Row],[Close Price]]-Table2[[#This Row],[20D EMA]])/Table2[[#This Row],[20D EMA]]</f>
        <v>-1.9976868888655001E-3</v>
      </c>
      <c r="T270" s="2">
        <f>(Table2[[#This Row],[Close Price]]-Table2[[#This Row],[50D EMA]])/Table2[[#This Row],[50D EMA]]</f>
        <v>1.3887845272429653E-2</v>
      </c>
      <c r="U270" s="2">
        <f>(Table2[[#This Row],[Close Price]]-Table2[[#This Row],[200D EMA]])/Table2[[#This Row],[200D EMA]]</f>
        <v>0.1037497341150579</v>
      </c>
      <c r="V270">
        <v>0.55284662700207199</v>
      </c>
      <c r="W270">
        <v>938.5</v>
      </c>
      <c r="X270">
        <v>966.8</v>
      </c>
      <c r="Y270">
        <v>938.5</v>
      </c>
      <c r="Z270">
        <v>1004</v>
      </c>
      <c r="AA270">
        <v>893.2</v>
      </c>
      <c r="AB270">
        <v>1022.95</v>
      </c>
      <c r="AC270" s="2">
        <f>(Table2[[#This Row],[Close Price]]/Table2[[#This Row],[Day Low]])-1</f>
        <v>1.1401172083111311E-2</v>
      </c>
      <c r="AD270" s="2">
        <f>(Table2[[#This Row],[Day High]]/Table2[[#This Row],[Close Price]])-1</f>
        <v>1.8541930046354738E-2</v>
      </c>
      <c r="AE270" s="2">
        <f>(Table2[[#This Row],[Close Price]]/Table2[[#This Row],[Current Week Low]])-1</f>
        <v>1.1401172083111311E-2</v>
      </c>
      <c r="AF270" s="2">
        <f>(Table2[[#This Row],[Current Week High]]/Table2[[#This Row],[Close Price]])-1</f>
        <v>5.7732827644332074E-2</v>
      </c>
      <c r="AG270" s="2">
        <f>(Table2[[#This Row],[Close Price]]/Table2[[#This Row],[Current Month Low]])-1</f>
        <v>6.2695924764890387E-2</v>
      </c>
      <c r="AH270" s="2">
        <f>(Table2[[#This Row],[Current Month High]]/Table2[[#This Row],[Close Price]])-1</f>
        <v>7.7697008006742507E-2</v>
      </c>
      <c r="AI270">
        <v>18.836915297092201</v>
      </c>
      <c r="AJ270">
        <v>38.226299694189599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-0.13</v>
      </c>
      <c r="AM270" t="s">
        <v>10459</v>
      </c>
      <c r="AN270">
        <v>3.15</v>
      </c>
      <c r="AO270" t="s">
        <v>10458</v>
      </c>
      <c r="AP270">
        <v>0.14917797770383601</v>
      </c>
      <c r="AQ270">
        <f>(Table2[[#This Row],[Sharpe Ratio]]-AVERAGE(Table2[Sharpe Ratio]))/_xlfn.STDEV.P(Table2[Sharpe Ratio])</f>
        <v>1.0605384114079324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0.72430904851144873</v>
      </c>
      <c r="AS270">
        <f>_xlfn.RANK.AVG(Table2[[#This Row],[1Y Return vs Nifty Z-Score]],Table2[1Y Return vs Nifty Z-Score])</f>
        <v>493</v>
      </c>
      <c r="AT270">
        <f>_xlfn.RANK.AVG(Table2[[#This Row],[6M Return vs Nifty Z-Score]],Table2[6M Return vs Nifty Z-Score])</f>
        <v>291</v>
      </c>
      <c r="AU270">
        <f>_xlfn.RANK.AVG(Table2[[#This Row],[Sharpe Ratio Z-Score]],Table2[Sharpe Ratio Z-Score])</f>
        <v>104</v>
      </c>
      <c r="AV270">
        <f>(Table2[[#This Row],[Rank 1Y]]+Table2[[#This Row],[Rank 6M]]+Table2[[#This Row],[Rank Sharpe]])/3</f>
        <v>296</v>
      </c>
    </row>
    <row r="271" spans="1:48" x14ac:dyDescent="0.3">
      <c r="A271" t="s">
        <v>1701</v>
      </c>
      <c r="B271" t="s">
        <v>1702</v>
      </c>
      <c r="C271" t="s">
        <v>10412</v>
      </c>
      <c r="D271" t="s">
        <v>1422</v>
      </c>
      <c r="E271">
        <v>5054.0819051400003</v>
      </c>
      <c r="F271">
        <v>699.9</v>
      </c>
      <c r="G271">
        <v>16.012647631742801</v>
      </c>
      <c r="H271">
        <f>(Table2[[#This Row],[1Y Return vs Nifty]]-AVERAGE(Table2[1Y Return vs Nifty]))/_xlfn.STDEV.P(Table2[1Y Return vs Nifty])</f>
        <v>-9.5646398105307506E-2</v>
      </c>
      <c r="I271">
        <v>-18.070902870778099</v>
      </c>
      <c r="J271">
        <f>(Table2[[#This Row],[1M Return vs Nifty]]-AVERAGE(Table2[1M Return vs Nifty]))/_xlfn.STDEV.P(Table2[1M Return vs Nifty])</f>
        <v>-1.4216999605439393</v>
      </c>
      <c r="K271">
        <v>48.221703438222598</v>
      </c>
      <c r="L271">
        <f>(Table2[[#This Row],[6M Return vs Nifty]]-AVERAGE(Table2[6M Return vs Nifty]))/_xlfn.STDEV.P(Table2[6M Return vs Nifty])</f>
        <v>1.1132747014488782</v>
      </c>
      <c r="M271">
        <v>-6.2293425794746904</v>
      </c>
      <c r="N271">
        <f>(Table2[[#This Row],[1W Return vs Nifty]]-AVERAGE(Table2[1W Return vs Nifty]))/_xlfn.STDEV.P(Table2[1W Return vs Nifty])</f>
        <v>-0.63628375335843557</v>
      </c>
      <c r="O271">
        <v>736.2</v>
      </c>
      <c r="P271">
        <v>687.72203724548694</v>
      </c>
      <c r="Q271">
        <v>552.86276489977899</v>
      </c>
      <c r="R271">
        <v>24.8253246352639</v>
      </c>
      <c r="S271" s="2">
        <f>(Table2[[#This Row],[Close Price]]-Table2[[#This Row],[20D EMA]])/Table2[[#This Row],[20D EMA]]</f>
        <v>-4.930725346373277E-2</v>
      </c>
      <c r="T271" s="2">
        <f>(Table2[[#This Row],[Close Price]]-Table2[[#This Row],[50D EMA]])/Table2[[#This Row],[50D EMA]]</f>
        <v>1.7707681439566882E-2</v>
      </c>
      <c r="U271" s="2">
        <f>(Table2[[#This Row],[Close Price]]-Table2[[#This Row],[200D EMA]])/Table2[[#This Row],[200D EMA]]</f>
        <v>0.26595611865247493</v>
      </c>
      <c r="V271">
        <v>0.195472201625016</v>
      </c>
      <c r="W271">
        <v>694.5</v>
      </c>
      <c r="X271">
        <v>731.85</v>
      </c>
      <c r="Y271">
        <v>694.5</v>
      </c>
      <c r="Z271">
        <v>752.65</v>
      </c>
      <c r="AA271">
        <v>694.5</v>
      </c>
      <c r="AB271">
        <v>812</v>
      </c>
      <c r="AC271" s="2">
        <f>(Table2[[#This Row],[Close Price]]/Table2[[#This Row],[Day Low]])-1</f>
        <v>7.7753779697624648E-3</v>
      </c>
      <c r="AD271" s="2">
        <f>(Table2[[#This Row],[Day High]]/Table2[[#This Row],[Close Price]])-1</f>
        <v>4.564937848264039E-2</v>
      </c>
      <c r="AE271" s="2">
        <f>(Table2[[#This Row],[Close Price]]/Table2[[#This Row],[Current Week Low]])-1</f>
        <v>7.7753779697624648E-3</v>
      </c>
      <c r="AF271" s="2">
        <f>(Table2[[#This Row],[Current Week High]]/Table2[[#This Row],[Close Price]])-1</f>
        <v>7.536790970138596E-2</v>
      </c>
      <c r="AG271" s="2">
        <f>(Table2[[#This Row],[Close Price]]/Table2[[#This Row],[Current Month Low]])-1</f>
        <v>7.7753779697624648E-3</v>
      </c>
      <c r="AH271" s="2">
        <f>(Table2[[#This Row],[Current Month High]]/Table2[[#This Row],[Close Price]])-1</f>
        <v>0.16016573796256606</v>
      </c>
      <c r="AI271">
        <v>22.846120874410602</v>
      </c>
      <c r="AJ271">
        <v>86.639999999999901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7.0000000000000007E-2</v>
      </c>
      <c r="AM271" t="s">
        <v>10458</v>
      </c>
      <c r="AN271">
        <v>-8.4700000000000006</v>
      </c>
      <c r="AO271" t="s">
        <v>10459</v>
      </c>
      <c r="AP271">
        <v>1.3742306591293E-2</v>
      </c>
      <c r="AQ271">
        <f>(Table2[[#This Row],[Sharpe Ratio]]-AVERAGE(Table2[Sharpe Ratio]))/_xlfn.STDEV.P(Table2[Sharpe Ratio])</f>
        <v>-0.51027547081678504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-1.5506308813755891</v>
      </c>
      <c r="AS271">
        <f>_xlfn.RANK.AVG(Table2[[#This Row],[1Y Return vs Nifty Z-Score]],Table2[1Y Return vs Nifty Z-Score])</f>
        <v>324</v>
      </c>
      <c r="AT271">
        <f>_xlfn.RANK.AVG(Table2[[#This Row],[6M Return vs Nifty Z-Score]],Table2[6M Return vs Nifty Z-Score])</f>
        <v>94</v>
      </c>
      <c r="AU271">
        <f>_xlfn.RANK.AVG(Table2[[#This Row],[Sharpe Ratio Z-Score]],Table2[Sharpe Ratio Z-Score])</f>
        <v>470</v>
      </c>
      <c r="AV271">
        <f>(Table2[[#This Row],[Rank 1Y]]+Table2[[#This Row],[Rank 6M]]+Table2[[#This Row],[Rank Sharpe]])/3</f>
        <v>296</v>
      </c>
    </row>
    <row r="272" spans="1:48" x14ac:dyDescent="0.3">
      <c r="A272" t="s">
        <v>362</v>
      </c>
      <c r="B272" t="s">
        <v>363</v>
      </c>
      <c r="C272" t="s">
        <v>10407</v>
      </c>
      <c r="D272" t="s">
        <v>125</v>
      </c>
      <c r="E272">
        <v>71165.222401199993</v>
      </c>
      <c r="F272">
        <v>1528.5</v>
      </c>
      <c r="G272">
        <v>7.2622968049041603</v>
      </c>
      <c r="H272">
        <f>(Table2[[#This Row],[1Y Return vs Nifty]]-AVERAGE(Table2[1Y Return vs Nifty]))/_xlfn.STDEV.P(Table2[1Y Return vs Nifty])</f>
        <v>-0.24087368625421532</v>
      </c>
      <c r="I272">
        <v>-8.7736887999471005</v>
      </c>
      <c r="J272">
        <f>(Table2[[#This Row],[1M Return vs Nifty]]-AVERAGE(Table2[1M Return vs Nifty]))/_xlfn.STDEV.P(Table2[1M Return vs Nifty])</f>
        <v>-0.53996097294031042</v>
      </c>
      <c r="K272">
        <v>16.109122173854701</v>
      </c>
      <c r="L272">
        <f>(Table2[[#This Row],[6M Return vs Nifty]]-AVERAGE(Table2[6M Return vs Nifty]))/_xlfn.STDEV.P(Table2[6M Return vs Nifty])</f>
        <v>0.15497578535596043</v>
      </c>
      <c r="M272">
        <v>-4.4585927178120501</v>
      </c>
      <c r="N272">
        <f>(Table2[[#This Row],[1W Return vs Nifty]]-AVERAGE(Table2[1W Return vs Nifty]))/_xlfn.STDEV.P(Table2[1W Return vs Nifty])</f>
        <v>-0.2824027654936514</v>
      </c>
      <c r="O272">
        <v>1579.33</v>
      </c>
      <c r="P272">
        <v>1586.8109011832601</v>
      </c>
      <c r="Q272">
        <v>1417.76061472126</v>
      </c>
      <c r="R272">
        <v>28.080592903462399</v>
      </c>
      <c r="S272" s="2">
        <f>(Table2[[#This Row],[Close Price]]-Table2[[#This Row],[20D EMA]])/Table2[[#This Row],[20D EMA]]</f>
        <v>-3.2184533947939901E-2</v>
      </c>
      <c r="T272" s="2">
        <f>(Table2[[#This Row],[Close Price]]-Table2[[#This Row],[50D EMA]])/Table2[[#This Row],[50D EMA]]</f>
        <v>-3.6747227498738842E-2</v>
      </c>
      <c r="U272" s="2">
        <f>(Table2[[#This Row],[Close Price]]-Table2[[#This Row],[200D EMA]])/Table2[[#This Row],[200D EMA]]</f>
        <v>7.81086624419398E-2</v>
      </c>
      <c r="V272">
        <v>1.03235524563954</v>
      </c>
      <c r="W272">
        <v>1502.6</v>
      </c>
      <c r="X272">
        <v>1555.1</v>
      </c>
      <c r="Y272">
        <v>1502.6</v>
      </c>
      <c r="Z272">
        <v>1626</v>
      </c>
      <c r="AA272">
        <v>1502.6</v>
      </c>
      <c r="AB272">
        <v>1629.9</v>
      </c>
      <c r="AC272" s="2">
        <f>(Table2[[#This Row],[Close Price]]/Table2[[#This Row],[Day Low]])-1</f>
        <v>1.7236789564754496E-2</v>
      </c>
      <c r="AD272" s="2">
        <f>(Table2[[#This Row],[Day High]]/Table2[[#This Row],[Close Price]])-1</f>
        <v>1.7402682368334865E-2</v>
      </c>
      <c r="AE272" s="2">
        <f>(Table2[[#This Row],[Close Price]]/Table2[[#This Row],[Current Week Low]])-1</f>
        <v>1.7236789564754496E-2</v>
      </c>
      <c r="AF272" s="2">
        <f>(Table2[[#This Row],[Current Week High]]/Table2[[#This Row],[Close Price]])-1</f>
        <v>6.3788027477919451E-2</v>
      </c>
      <c r="AG272" s="2">
        <f>(Table2[[#This Row],[Close Price]]/Table2[[#This Row],[Current Month Low]])-1</f>
        <v>1.7236789564754496E-2</v>
      </c>
      <c r="AH272" s="2">
        <f>(Table2[[#This Row],[Current Month High]]/Table2[[#This Row],[Close Price]])-1</f>
        <v>6.6339548577036389E-2</v>
      </c>
      <c r="AI272">
        <v>18.0569185475956</v>
      </c>
      <c r="AJ272">
        <v>52.499251721041603</v>
      </c>
      <c r="AK272" t="str">
        <f>IF(AND(Table2[[#This Row],[20D EMA]]&gt;Table2[[#This Row],[50D EMA]],Table2[[#This Row],[50D EMA]]&gt;Table2[[#This Row],[200D EMA]]),"Uptrend","Downtrend/NoTrend")</f>
        <v>Downtrend/NoTrend</v>
      </c>
      <c r="AL272">
        <v>-0.14000000000000001</v>
      </c>
      <c r="AM272" t="s">
        <v>10459</v>
      </c>
      <c r="AN272">
        <v>-2.68</v>
      </c>
      <c r="AO272" t="s">
        <v>10459</v>
      </c>
      <c r="AP272">
        <v>8.6426789142178995E-2</v>
      </c>
      <c r="AQ272">
        <f>(Table2[[#This Row],[Sharpe Ratio]]-AVERAGE(Table2[Sharpe Ratio]))/_xlfn.STDEV.P(Table2[Sharpe Ratio])</f>
        <v>0.33273577781044655</v>
      </c>
      <c r="AR2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2">
        <f>_xlfn.RANK.AVG(Table2[[#This Row],[1Y Return vs Nifty Z-Score]],Table2[1Y Return vs Nifty Z-Score])</f>
        <v>378</v>
      </c>
      <c r="AT272">
        <f>_xlfn.RANK.AVG(Table2[[#This Row],[6M Return vs Nifty Z-Score]],Table2[6M Return vs Nifty Z-Score])</f>
        <v>255</v>
      </c>
      <c r="AU272">
        <f>_xlfn.RANK.AVG(Table2[[#This Row],[Sharpe Ratio Z-Score]],Table2[Sharpe Ratio Z-Score])</f>
        <v>259</v>
      </c>
      <c r="AV272">
        <f>(Table2[[#This Row],[Rank 1Y]]+Table2[[#This Row],[Rank 6M]]+Table2[[#This Row],[Rank Sharpe]])/3</f>
        <v>297.33333333333331</v>
      </c>
    </row>
    <row r="273" spans="1:48" x14ac:dyDescent="0.3">
      <c r="A273" t="s">
        <v>1052</v>
      </c>
      <c r="B273" t="s">
        <v>1053</v>
      </c>
      <c r="C273" t="s">
        <v>10412</v>
      </c>
      <c r="D273" t="s">
        <v>266</v>
      </c>
      <c r="E273">
        <v>13213.41776</v>
      </c>
      <c r="F273">
        <v>4185.7</v>
      </c>
      <c r="G273">
        <v>9.8540995355614101</v>
      </c>
      <c r="H273">
        <f>(Table2[[#This Row],[1Y Return vs Nifty]]-AVERAGE(Table2[1Y Return vs Nifty]))/_xlfn.STDEV.P(Table2[1Y Return vs Nifty])</f>
        <v>-0.19785821299618209</v>
      </c>
      <c r="I273">
        <v>-5.2733890281200004</v>
      </c>
      <c r="J273">
        <f>(Table2[[#This Row],[1M Return vs Nifty]]-AVERAGE(Table2[1M Return vs Nifty]))/_xlfn.STDEV.P(Table2[1M Return vs Nifty])</f>
        <v>-0.20799585375443172</v>
      </c>
      <c r="K273">
        <v>-2.8931846505114098</v>
      </c>
      <c r="L273">
        <f>(Table2[[#This Row],[6M Return vs Nifty]]-AVERAGE(Table2[6M Return vs Nifty]))/_xlfn.STDEV.P(Table2[6M Return vs Nifty])</f>
        <v>-0.41208825359941259</v>
      </c>
      <c r="M273">
        <v>-2.5685412395776699</v>
      </c>
      <c r="N273">
        <f>(Table2[[#This Row],[1W Return vs Nifty]]-AVERAGE(Table2[1W Return vs Nifty]))/_xlfn.STDEV.P(Table2[1W Return vs Nifty])</f>
        <v>9.5320423260326692E-2</v>
      </c>
      <c r="O273">
        <v>4186.5600000000004</v>
      </c>
      <c r="P273">
        <v>4220.10875684037</v>
      </c>
      <c r="Q273">
        <v>3921.8746521264602</v>
      </c>
      <c r="R273">
        <v>51.400702470193501</v>
      </c>
      <c r="S273" s="2">
        <f>(Table2[[#This Row],[Close Price]]-Table2[[#This Row],[20D EMA]])/Table2[[#This Row],[20D EMA]]</f>
        <v>-2.0541924635036451E-4</v>
      </c>
      <c r="T273" s="2">
        <f>(Table2[[#This Row],[Close Price]]-Table2[[#This Row],[50D EMA]])/Table2[[#This Row],[50D EMA]]</f>
        <v>-8.1535237177471007E-3</v>
      </c>
      <c r="U273" s="2">
        <f>(Table2[[#This Row],[Close Price]]-Table2[[#This Row],[200D EMA]])/Table2[[#This Row],[200D EMA]]</f>
        <v>6.7270214189658561E-2</v>
      </c>
      <c r="V273">
        <v>0.50247142861997596</v>
      </c>
      <c r="W273">
        <v>4114.3999999999996</v>
      </c>
      <c r="X273">
        <v>4213.3</v>
      </c>
      <c r="Y273">
        <v>4040.05</v>
      </c>
      <c r="Z273">
        <v>4240</v>
      </c>
      <c r="AA273">
        <v>4040.05</v>
      </c>
      <c r="AB273">
        <v>4409.7</v>
      </c>
      <c r="AC273" s="2">
        <f>(Table2[[#This Row],[Close Price]]/Table2[[#This Row],[Day Low]])-1</f>
        <v>1.7329379739451811E-2</v>
      </c>
      <c r="AD273" s="2">
        <f>(Table2[[#This Row],[Day High]]/Table2[[#This Row],[Close Price]])-1</f>
        <v>6.5938791599973179E-3</v>
      </c>
      <c r="AE273" s="2">
        <f>(Table2[[#This Row],[Close Price]]/Table2[[#This Row],[Current Week Low]])-1</f>
        <v>3.6051534015667963E-2</v>
      </c>
      <c r="AF273" s="2">
        <f>(Table2[[#This Row],[Current Week High]]/Table2[[#This Row],[Close Price]])-1</f>
        <v>1.2972740521298709E-2</v>
      </c>
      <c r="AG273" s="2">
        <f>(Table2[[#This Row],[Close Price]]/Table2[[#This Row],[Current Month Low]])-1</f>
        <v>3.6051534015667963E-2</v>
      </c>
      <c r="AH273" s="2">
        <f>(Table2[[#This Row],[Current Month High]]/Table2[[#This Row],[Close Price]])-1</f>
        <v>5.3515541008672285E-2</v>
      </c>
      <c r="AI273">
        <v>19.4543326086437</v>
      </c>
      <c r="AJ273">
        <v>51.655797101449203</v>
      </c>
      <c r="AK273" t="str">
        <f>IF(AND(Table2[[#This Row],[20D EMA]]&gt;Table2[[#This Row],[50D EMA]],Table2[[#This Row],[50D EMA]]&gt;Table2[[#This Row],[200D EMA]]),"Uptrend","Downtrend/NoTrend")</f>
        <v>Downtrend/NoTrend</v>
      </c>
      <c r="AL273">
        <v>-0.11</v>
      </c>
      <c r="AM273" t="s">
        <v>10459</v>
      </c>
      <c r="AN273">
        <v>-1.97</v>
      </c>
      <c r="AO273" t="s">
        <v>10459</v>
      </c>
      <c r="AP273">
        <v>0.17519782104942899</v>
      </c>
      <c r="AQ273">
        <f>(Table2[[#This Row],[Sharpe Ratio]]-AVERAGE(Table2[Sharpe Ratio]))/_xlfn.STDEV.P(Table2[Sharpe Ratio])</f>
        <v>1.3623225042161424</v>
      </c>
      <c r="AR2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3">
        <f>_xlfn.RANK.AVG(Table2[[#This Row],[1Y Return vs Nifty Z-Score]],Table2[1Y Return vs Nifty Z-Score])</f>
        <v>359</v>
      </c>
      <c r="AT273">
        <f>_xlfn.RANK.AVG(Table2[[#This Row],[6M Return vs Nifty Z-Score]],Table2[6M Return vs Nifty Z-Score])</f>
        <v>467</v>
      </c>
      <c r="AU273">
        <f>_xlfn.RANK.AVG(Table2[[#This Row],[Sharpe Ratio Z-Score]],Table2[Sharpe Ratio Z-Score])</f>
        <v>66</v>
      </c>
      <c r="AV273">
        <f>(Table2[[#This Row],[Rank 1Y]]+Table2[[#This Row],[Rank 6M]]+Table2[[#This Row],[Rank Sharpe]])/3</f>
        <v>297.33333333333331</v>
      </c>
    </row>
    <row r="274" spans="1:48" x14ac:dyDescent="0.3">
      <c r="A274" t="s">
        <v>1115</v>
      </c>
      <c r="B274" t="s">
        <v>1116</v>
      </c>
      <c r="C274" t="s">
        <v>10406</v>
      </c>
      <c r="D274" t="s">
        <v>92</v>
      </c>
      <c r="E274">
        <v>11938.725276633901</v>
      </c>
      <c r="F274">
        <v>17.420000000000002</v>
      </c>
      <c r="G274">
        <v>31.803202731711799</v>
      </c>
      <c r="H274">
        <f>(Table2[[#This Row],[1Y Return vs Nifty]]-AVERAGE(Table2[1Y Return vs Nifty]))/_xlfn.STDEV.P(Table2[1Y Return vs Nifty])</f>
        <v>0.16642532232226148</v>
      </c>
      <c r="I274">
        <v>-9.7307116310477095</v>
      </c>
      <c r="J274">
        <f>(Table2[[#This Row],[1M Return vs Nifty]]-AVERAGE(Table2[1M Return vs Nifty]))/_xlfn.STDEV.P(Table2[1M Return vs Nifty])</f>
        <v>-0.63072411292819996</v>
      </c>
      <c r="K274">
        <v>-4.1549129895606702</v>
      </c>
      <c r="L274">
        <f>(Table2[[#This Row],[6M Return vs Nifty]]-AVERAGE(Table2[6M Return vs Nifty]))/_xlfn.STDEV.P(Table2[6M Return vs Nifty])</f>
        <v>-0.4497405646908369</v>
      </c>
      <c r="M274">
        <v>-1.2989209706928899</v>
      </c>
      <c r="N274">
        <f>(Table2[[#This Row],[1W Return vs Nifty]]-AVERAGE(Table2[1W Return vs Nifty]))/_xlfn.STDEV.P(Table2[1W Return vs Nifty])</f>
        <v>0.34905161629525661</v>
      </c>
      <c r="O274">
        <v>17.57</v>
      </c>
      <c r="P274">
        <v>17.949909074954899</v>
      </c>
      <c r="Q274">
        <v>16.9187163512902</v>
      </c>
      <c r="R274">
        <v>47.303550573618097</v>
      </c>
      <c r="S274" s="2">
        <f>(Table2[[#This Row],[Close Price]]-Table2[[#This Row],[20D EMA]])/Table2[[#This Row],[20D EMA]]</f>
        <v>-8.5372794536140335E-3</v>
      </c>
      <c r="T274" s="2">
        <f>(Table2[[#This Row],[Close Price]]-Table2[[#This Row],[50D EMA]])/Table2[[#This Row],[50D EMA]]</f>
        <v>-2.9521546473695929E-2</v>
      </c>
      <c r="U274" s="2">
        <f>(Table2[[#This Row],[Close Price]]-Table2[[#This Row],[200D EMA]])/Table2[[#This Row],[200D EMA]]</f>
        <v>2.9628941008374675E-2</v>
      </c>
      <c r="V274">
        <v>0.61477764326968598</v>
      </c>
      <c r="W274">
        <v>17.38</v>
      </c>
      <c r="X274">
        <v>17.7</v>
      </c>
      <c r="Y274">
        <v>17.149999999999999</v>
      </c>
      <c r="Z274">
        <v>18.27</v>
      </c>
      <c r="AA274">
        <v>16.760000000000002</v>
      </c>
      <c r="AB274">
        <v>18.48</v>
      </c>
      <c r="AC274" s="2">
        <f>(Table2[[#This Row],[Close Price]]/Table2[[#This Row],[Day Low]])-1</f>
        <v>2.3014959723821615E-3</v>
      </c>
      <c r="AD274" s="2">
        <f>(Table2[[#This Row],[Day High]]/Table2[[#This Row],[Close Price]])-1</f>
        <v>1.6073478760045834E-2</v>
      </c>
      <c r="AE274" s="2">
        <f>(Table2[[#This Row],[Close Price]]/Table2[[#This Row],[Current Week Low]])-1</f>
        <v>1.5743440233236372E-2</v>
      </c>
      <c r="AF274" s="2">
        <f>(Table2[[#This Row],[Current Week High]]/Table2[[#This Row],[Close Price]])-1</f>
        <v>4.8794489092996329E-2</v>
      </c>
      <c r="AG274" s="2">
        <f>(Table2[[#This Row],[Close Price]]/Table2[[#This Row],[Current Month Low]])-1</f>
        <v>3.9379474940334225E-2</v>
      </c>
      <c r="AH274" s="2">
        <f>(Table2[[#This Row],[Current Month High]]/Table2[[#This Row],[Close Price]])-1</f>
        <v>6.0849598163030816E-2</v>
      </c>
      <c r="AI274">
        <v>37.772675086107903</v>
      </c>
      <c r="AJ274">
        <v>108.622754491018</v>
      </c>
      <c r="AK274" t="str">
        <f>IF(AND(Table2[[#This Row],[20D EMA]]&gt;Table2[[#This Row],[50D EMA]],Table2[[#This Row],[50D EMA]]&gt;Table2[[#This Row],[200D EMA]]),"Uptrend","Downtrend/NoTrend")</f>
        <v>Downtrend/NoTrend</v>
      </c>
      <c r="AL274">
        <v>-0.13</v>
      </c>
      <c r="AM274" t="s">
        <v>10459</v>
      </c>
      <c r="AN274">
        <v>-0.68</v>
      </c>
      <c r="AO274" t="s">
        <v>10459</v>
      </c>
      <c r="AP274">
        <v>0.124684941721905</v>
      </c>
      <c r="AQ274">
        <f>(Table2[[#This Row],[Sharpe Ratio]]-AVERAGE(Table2[Sharpe Ratio]))/_xlfn.STDEV.P(Table2[Sharpe Ratio])</f>
        <v>0.77646257952257924</v>
      </c>
      <c r="AR2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4">
        <f>_xlfn.RANK.AVG(Table2[[#This Row],[1Y Return vs Nifty Z-Score]],Table2[1Y Return vs Nifty Z-Score])</f>
        <v>254</v>
      </c>
      <c r="AT274">
        <f>_xlfn.RANK.AVG(Table2[[#This Row],[6M Return vs Nifty Z-Score]],Table2[6M Return vs Nifty Z-Score])</f>
        <v>483</v>
      </c>
      <c r="AU274">
        <f>_xlfn.RANK.AVG(Table2[[#This Row],[Sharpe Ratio Z-Score]],Table2[Sharpe Ratio Z-Score])</f>
        <v>157</v>
      </c>
      <c r="AV274">
        <f>(Table2[[#This Row],[Rank 1Y]]+Table2[[#This Row],[Rank 6M]]+Table2[[#This Row],[Rank Sharpe]])/3</f>
        <v>298</v>
      </c>
    </row>
    <row r="275" spans="1:48" x14ac:dyDescent="0.3">
      <c r="A275" t="s">
        <v>1198</v>
      </c>
      <c r="B275" t="s">
        <v>1199</v>
      </c>
      <c r="C275" t="s">
        <v>10403</v>
      </c>
      <c r="D275" t="s">
        <v>1001</v>
      </c>
      <c r="E275">
        <v>10334.173069279999</v>
      </c>
      <c r="F275">
        <v>472.1</v>
      </c>
      <c r="G275">
        <v>-9.6479591350963396</v>
      </c>
      <c r="H275">
        <f>(Table2[[#This Row],[1Y Return vs Nifty]]-AVERAGE(Table2[1Y Return vs Nifty]))/_xlfn.STDEV.P(Table2[1Y Return vs Nifty])</f>
        <v>-0.52152878919452605</v>
      </c>
      <c r="I275">
        <v>1.1815698366704199</v>
      </c>
      <c r="J275">
        <f>(Table2[[#This Row],[1M Return vs Nifty]]-AVERAGE(Table2[1M Return vs Nifty]))/_xlfn.STDEV.P(Table2[1M Return vs Nifty])</f>
        <v>0.40418633879291627</v>
      </c>
      <c r="K275">
        <v>28.5543776485599</v>
      </c>
      <c r="L275">
        <f>(Table2[[#This Row],[6M Return vs Nifty]]-AVERAGE(Table2[6M Return vs Nifty]))/_xlfn.STDEV.P(Table2[6M Return vs Nifty])</f>
        <v>0.52636526456742549</v>
      </c>
      <c r="M275">
        <v>-4.7592187403850801</v>
      </c>
      <c r="N275">
        <f>(Table2[[#This Row],[1W Return vs Nifty]]-AVERAGE(Table2[1W Return vs Nifty]))/_xlfn.STDEV.P(Table2[1W Return vs Nifty])</f>
        <v>-0.34248230363130461</v>
      </c>
      <c r="O275">
        <v>471.26</v>
      </c>
      <c r="P275">
        <v>445.99754281029402</v>
      </c>
      <c r="Q275">
        <v>386.26439030997801</v>
      </c>
      <c r="R275">
        <v>46.150769422975799</v>
      </c>
      <c r="S275" s="2">
        <f>(Table2[[#This Row],[Close Price]]-Table2[[#This Row],[20D EMA]])/Table2[[#This Row],[20D EMA]]</f>
        <v>1.7824555447099942E-3</v>
      </c>
      <c r="T275" s="2">
        <f>(Table2[[#This Row],[Close Price]]-Table2[[#This Row],[50D EMA]])/Table2[[#This Row],[50D EMA]]</f>
        <v>5.852601120900959E-2</v>
      </c>
      <c r="U275" s="2">
        <f>(Table2[[#This Row],[Close Price]]-Table2[[#This Row],[200D EMA]])/Table2[[#This Row],[200D EMA]]</f>
        <v>0.22221983657654476</v>
      </c>
      <c r="V275">
        <v>1.38739297752858</v>
      </c>
      <c r="W275">
        <v>468.35</v>
      </c>
      <c r="X275">
        <v>482.5</v>
      </c>
      <c r="Y275">
        <v>468.35</v>
      </c>
      <c r="Z275">
        <v>492.7</v>
      </c>
      <c r="AA275">
        <v>450</v>
      </c>
      <c r="AB275">
        <v>518</v>
      </c>
      <c r="AC275" s="2">
        <f>(Table2[[#This Row],[Close Price]]/Table2[[#This Row],[Day Low]])-1</f>
        <v>8.0068324970641314E-3</v>
      </c>
      <c r="AD275" s="2">
        <f>(Table2[[#This Row],[Day High]]/Table2[[#This Row],[Close Price]])-1</f>
        <v>2.2029231095106905E-2</v>
      </c>
      <c r="AE275" s="2">
        <f>(Table2[[#This Row],[Close Price]]/Table2[[#This Row],[Current Week Low]])-1</f>
        <v>8.0068324970641314E-3</v>
      </c>
      <c r="AF275" s="2">
        <f>(Table2[[#This Row],[Current Week High]]/Table2[[#This Row],[Close Price]])-1</f>
        <v>4.3634823130692668E-2</v>
      </c>
      <c r="AG275" s="2">
        <f>(Table2[[#This Row],[Close Price]]/Table2[[#This Row],[Current Month Low]])-1</f>
        <v>4.9111111111111105E-2</v>
      </c>
      <c r="AH275" s="2">
        <f>(Table2[[#This Row],[Current Month High]]/Table2[[#This Row],[Close Price]])-1</f>
        <v>9.7225164160135602E-2</v>
      </c>
      <c r="AI275">
        <v>9.7225164160135602</v>
      </c>
      <c r="AJ275">
        <v>76.485981308411198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0.05</v>
      </c>
      <c r="AM275" t="s">
        <v>10458</v>
      </c>
      <c r="AN275">
        <v>1.87</v>
      </c>
      <c r="AO275" t="s">
        <v>10458</v>
      </c>
      <c r="AP275">
        <v>9.1198978802881997E-2</v>
      </c>
      <c r="AQ275">
        <f>(Table2[[#This Row],[Sharpe Ratio]]-AVERAGE(Table2[Sharpe Ratio]))/_xlfn.STDEV.P(Table2[Sharpe Ratio])</f>
        <v>0.38808472470208488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0.45462523523659593</v>
      </c>
      <c r="AS275">
        <f>_xlfn.RANK.AVG(Table2[[#This Row],[1Y Return vs Nifty Z-Score]],Table2[1Y Return vs Nifty Z-Score])</f>
        <v>492</v>
      </c>
      <c r="AT275">
        <f>_xlfn.RANK.AVG(Table2[[#This Row],[6M Return vs Nifty Z-Score]],Table2[6M Return vs Nifty Z-Score])</f>
        <v>165</v>
      </c>
      <c r="AU275">
        <f>_xlfn.RANK.AVG(Table2[[#This Row],[Sharpe Ratio Z-Score]],Table2[Sharpe Ratio Z-Score])</f>
        <v>239</v>
      </c>
      <c r="AV275">
        <f>(Table2[[#This Row],[Rank 1Y]]+Table2[[#This Row],[Rank 6M]]+Table2[[#This Row],[Rank Sharpe]])/3</f>
        <v>298.66666666666669</v>
      </c>
    </row>
    <row r="276" spans="1:48" x14ac:dyDescent="0.3">
      <c r="A276" t="s">
        <v>223</v>
      </c>
      <c r="B276" t="s">
        <v>224</v>
      </c>
      <c r="C276" t="s">
        <v>10401</v>
      </c>
      <c r="D276" t="s">
        <v>225</v>
      </c>
      <c r="E276">
        <v>120367.26987030001</v>
      </c>
      <c r="F276">
        <v>10815.3</v>
      </c>
      <c r="G276">
        <v>13.8016342347129</v>
      </c>
      <c r="H276">
        <f>(Table2[[#This Row],[1Y Return vs Nifty]]-AVERAGE(Table2[1Y Return vs Nifty]))/_xlfn.STDEV.P(Table2[1Y Return vs Nifty])</f>
        <v>-0.13234201020884703</v>
      </c>
      <c r="I276">
        <v>3.6160629577483299</v>
      </c>
      <c r="J276">
        <f>(Table2[[#This Row],[1M Return vs Nifty]]-AVERAGE(Table2[1M Return vs Nifty]))/_xlfn.STDEV.P(Table2[1M Return vs Nifty])</f>
        <v>0.63507136344152804</v>
      </c>
      <c r="K276">
        <v>9.4131504920120896</v>
      </c>
      <c r="L276">
        <f>(Table2[[#This Row],[6M Return vs Nifty]]-AVERAGE(Table2[6M Return vs Nifty]))/_xlfn.STDEV.P(Table2[6M Return vs Nifty])</f>
        <v>-4.4844414461444472E-2</v>
      </c>
      <c r="M276">
        <v>-4.4381261778771801</v>
      </c>
      <c r="N276">
        <f>(Table2[[#This Row],[1W Return vs Nifty]]-AVERAGE(Table2[1W Return vs Nifty]))/_xlfn.STDEV.P(Table2[1W Return vs Nifty])</f>
        <v>-0.27831256646151631</v>
      </c>
      <c r="O276">
        <v>10572.21</v>
      </c>
      <c r="P276">
        <v>10094.897586724201</v>
      </c>
      <c r="Q276">
        <v>8896.9326201387103</v>
      </c>
      <c r="R276">
        <v>56.591863247821102</v>
      </c>
      <c r="S276" s="2">
        <f>(Table2[[#This Row],[Close Price]]-Table2[[#This Row],[20D EMA]])/Table2[[#This Row],[20D EMA]]</f>
        <v>2.2993300360095021E-2</v>
      </c>
      <c r="T276" s="2">
        <f>(Table2[[#This Row],[Close Price]]-Table2[[#This Row],[50D EMA]])/Table2[[#This Row],[50D EMA]]</f>
        <v>7.1363023456840188E-2</v>
      </c>
      <c r="U276" s="2">
        <f>(Table2[[#This Row],[Close Price]]-Table2[[#This Row],[200D EMA]])/Table2[[#This Row],[200D EMA]]</f>
        <v>0.21562121033927534</v>
      </c>
      <c r="V276">
        <v>1.0258714539438001</v>
      </c>
      <c r="W276">
        <v>10590</v>
      </c>
      <c r="X276">
        <v>10866.4</v>
      </c>
      <c r="Y276">
        <v>10590</v>
      </c>
      <c r="Z276">
        <v>11280</v>
      </c>
      <c r="AA276">
        <v>10100.049999999999</v>
      </c>
      <c r="AB276">
        <v>11350</v>
      </c>
      <c r="AC276" s="2">
        <f>(Table2[[#This Row],[Close Price]]/Table2[[#This Row],[Day Low]])-1</f>
        <v>2.1274787535410677E-2</v>
      </c>
      <c r="AD276" s="2">
        <f>(Table2[[#This Row],[Day High]]/Table2[[#This Row],[Close Price]])-1</f>
        <v>4.7247880317697888E-3</v>
      </c>
      <c r="AE276" s="2">
        <f>(Table2[[#This Row],[Close Price]]/Table2[[#This Row],[Current Week Low]])-1</f>
        <v>2.1274787535410677E-2</v>
      </c>
      <c r="AF276" s="2">
        <f>(Table2[[#This Row],[Current Week High]]/Table2[[#This Row],[Close Price]])-1</f>
        <v>4.2966907991456527E-2</v>
      </c>
      <c r="AG276" s="2">
        <f>(Table2[[#This Row],[Close Price]]/Table2[[#This Row],[Current Month Low]])-1</f>
        <v>7.0816481106529272E-2</v>
      </c>
      <c r="AH276" s="2">
        <f>(Table2[[#This Row],[Current Month High]]/Table2[[#This Row],[Close Price]])-1</f>
        <v>4.943922036374393E-2</v>
      </c>
      <c r="AI276">
        <v>4.9439220363743903</v>
      </c>
      <c r="AJ276">
        <v>63.178382293033899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0.03</v>
      </c>
      <c r="AM276" t="s">
        <v>10458</v>
      </c>
      <c r="AN276">
        <v>4.5599999999999996</v>
      </c>
      <c r="AO276" t="s">
        <v>10458</v>
      </c>
      <c r="AP276">
        <v>9.2888621577240996E-2</v>
      </c>
      <c r="AQ276">
        <f>(Table2[[#This Row],[Sharpe Ratio]]-AVERAGE(Table2[Sharpe Ratio]))/_xlfn.STDEV.P(Table2[Sharpe Ratio])</f>
        <v>0.40768158795207987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0.5872539602618001</v>
      </c>
      <c r="AS276">
        <f>_xlfn.RANK.AVG(Table2[[#This Row],[1Y Return vs Nifty Z-Score]],Table2[1Y Return vs Nifty Z-Score])</f>
        <v>338</v>
      </c>
      <c r="AT276">
        <f>_xlfn.RANK.AVG(Table2[[#This Row],[6M Return vs Nifty Z-Score]],Table2[6M Return vs Nifty Z-Score])</f>
        <v>330</v>
      </c>
      <c r="AU276">
        <f>_xlfn.RANK.AVG(Table2[[#This Row],[Sharpe Ratio Z-Score]],Table2[Sharpe Ratio Z-Score])</f>
        <v>235</v>
      </c>
      <c r="AV276">
        <f>(Table2[[#This Row],[Rank 1Y]]+Table2[[#This Row],[Rank 6M]]+Table2[[#This Row],[Rank Sharpe]])/3</f>
        <v>301</v>
      </c>
    </row>
    <row r="277" spans="1:48" x14ac:dyDescent="0.3">
      <c r="A277" t="s">
        <v>707</v>
      </c>
      <c r="B277" t="s">
        <v>708</v>
      </c>
      <c r="C277" t="s">
        <v>10412</v>
      </c>
      <c r="D277" t="s">
        <v>438</v>
      </c>
      <c r="E277">
        <v>25490.007180000001</v>
      </c>
      <c r="F277">
        <v>3636.65</v>
      </c>
      <c r="G277">
        <v>8.1088185630069898</v>
      </c>
      <c r="H277">
        <f>(Table2[[#This Row],[1Y Return vs Nifty]]-AVERAGE(Table2[1Y Return vs Nifty]))/_xlfn.STDEV.P(Table2[1Y Return vs Nifty])</f>
        <v>-0.22682418564319409</v>
      </c>
      <c r="I277">
        <v>-1.4988171163052499</v>
      </c>
      <c r="J277">
        <f>(Table2[[#This Row],[1M Return vs Nifty]]-AVERAGE(Table2[1M Return vs Nifty]))/_xlfn.STDEV.P(Table2[1M Return vs Nifty])</f>
        <v>0.14998097573500202</v>
      </c>
      <c r="K277">
        <v>10.658504928717599</v>
      </c>
      <c r="L277">
        <f>(Table2[[#This Row],[6M Return vs Nifty]]-AVERAGE(Table2[6M Return vs Nifty]))/_xlfn.STDEV.P(Table2[6M Return vs Nifty])</f>
        <v>-7.6807309499412517E-3</v>
      </c>
      <c r="M277">
        <v>-4.60357457818162</v>
      </c>
      <c r="N277">
        <f>(Table2[[#This Row],[1W Return vs Nifty]]-AVERAGE(Table2[1W Return vs Nifty]))/_xlfn.STDEV.P(Table2[1W Return vs Nifty])</f>
        <v>-0.31137711420368525</v>
      </c>
      <c r="O277">
        <v>3696.71</v>
      </c>
      <c r="P277">
        <v>3639.9554726575202</v>
      </c>
      <c r="Q277">
        <v>3328.0744601905499</v>
      </c>
      <c r="R277">
        <v>30.4319814771662</v>
      </c>
      <c r="S277" s="2">
        <f>(Table2[[#This Row],[Close Price]]-Table2[[#This Row],[20D EMA]])/Table2[[#This Row],[20D EMA]]</f>
        <v>-1.6246878981580903E-2</v>
      </c>
      <c r="T277" s="2">
        <f>(Table2[[#This Row],[Close Price]]-Table2[[#This Row],[50D EMA]])/Table2[[#This Row],[50D EMA]]</f>
        <v>-9.0810799262519483E-4</v>
      </c>
      <c r="U277" s="2">
        <f>(Table2[[#This Row],[Close Price]]-Table2[[#This Row],[200D EMA]])/Table2[[#This Row],[200D EMA]]</f>
        <v>9.2718941087568882E-2</v>
      </c>
      <c r="V277">
        <v>1.18253102841046</v>
      </c>
      <c r="W277">
        <v>3622</v>
      </c>
      <c r="X277">
        <v>3680</v>
      </c>
      <c r="Y277">
        <v>3619.5</v>
      </c>
      <c r="Z277">
        <v>3720.05</v>
      </c>
      <c r="AA277">
        <v>3619.5</v>
      </c>
      <c r="AB277">
        <v>3978.5</v>
      </c>
      <c r="AC277" s="2">
        <f>(Table2[[#This Row],[Close Price]]/Table2[[#This Row],[Day Low]])-1</f>
        <v>4.0447266703478313E-3</v>
      </c>
      <c r="AD277" s="2">
        <f>(Table2[[#This Row],[Day High]]/Table2[[#This Row],[Close Price]])-1</f>
        <v>1.1920311275487094E-2</v>
      </c>
      <c r="AE277" s="2">
        <f>(Table2[[#This Row],[Close Price]]/Table2[[#This Row],[Current Week Low]])-1</f>
        <v>4.7382235115347449E-3</v>
      </c>
      <c r="AF277" s="2">
        <f>(Table2[[#This Row],[Current Week High]]/Table2[[#This Row],[Close Price]])-1</f>
        <v>2.2933194010971603E-2</v>
      </c>
      <c r="AG277" s="2">
        <f>(Table2[[#This Row],[Close Price]]/Table2[[#This Row],[Current Month Low]])-1</f>
        <v>4.7382235115347449E-3</v>
      </c>
      <c r="AH277" s="2">
        <f>(Table2[[#This Row],[Current Month High]]/Table2[[#This Row],[Close Price]])-1</f>
        <v>9.4001347393892765E-2</v>
      </c>
      <c r="AI277">
        <v>9.4001347393892694</v>
      </c>
      <c r="AJ277">
        <v>44.877796147640503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-0.01</v>
      </c>
      <c r="AM277" t="s">
        <v>10459</v>
      </c>
      <c r="AN277">
        <v>-4.78</v>
      </c>
      <c r="AO277" t="s">
        <v>10459</v>
      </c>
      <c r="AP277">
        <v>0.101509819648223</v>
      </c>
      <c r="AQ277">
        <f>(Table2[[#This Row],[Sharpe Ratio]]-AVERAGE(Table2[Sharpe Ratio]))/_xlfn.STDEV.P(Table2[Sharpe Ratio])</f>
        <v>0.50767221449871724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0.11177115943689869</v>
      </c>
      <c r="AS277">
        <f>_xlfn.RANK.AVG(Table2[[#This Row],[1Y Return vs Nifty Z-Score]],Table2[1Y Return vs Nifty Z-Score])</f>
        <v>372</v>
      </c>
      <c r="AT277">
        <f>_xlfn.RANK.AVG(Table2[[#This Row],[6M Return vs Nifty Z-Score]],Table2[6M Return vs Nifty Z-Score])</f>
        <v>313</v>
      </c>
      <c r="AU277">
        <f>_xlfn.RANK.AVG(Table2[[#This Row],[Sharpe Ratio Z-Score]],Table2[Sharpe Ratio Z-Score])</f>
        <v>218</v>
      </c>
      <c r="AV277">
        <f>(Table2[[#This Row],[Rank 1Y]]+Table2[[#This Row],[Rank 6M]]+Table2[[#This Row],[Rank Sharpe]])/3</f>
        <v>301</v>
      </c>
    </row>
    <row r="278" spans="1:48" x14ac:dyDescent="0.3">
      <c r="A278" t="s">
        <v>1030</v>
      </c>
      <c r="B278" t="s">
        <v>1031</v>
      </c>
      <c r="C278" t="s">
        <v>10411</v>
      </c>
      <c r="D278" t="s">
        <v>756</v>
      </c>
      <c r="E278">
        <v>13920.7019815</v>
      </c>
      <c r="F278">
        <v>2965</v>
      </c>
      <c r="G278">
        <v>34.303013174327603</v>
      </c>
      <c r="H278">
        <f>(Table2[[#This Row],[1Y Return vs Nifty]]-AVERAGE(Table2[1Y Return vs Nifty]))/_xlfn.STDEV.P(Table2[1Y Return vs Nifty])</f>
        <v>0.20791402359283381</v>
      </c>
      <c r="I278">
        <v>8.1793639563841197E-2</v>
      </c>
      <c r="J278">
        <f>(Table2[[#This Row],[1M Return vs Nifty]]-AVERAGE(Table2[1M Return vs Nifty]))/_xlfn.STDEV.P(Table2[1M Return vs Nifty])</f>
        <v>0.29988460461324401</v>
      </c>
      <c r="K278">
        <v>7.47359651780818</v>
      </c>
      <c r="L278">
        <f>(Table2[[#This Row],[6M Return vs Nifty]]-AVERAGE(Table2[6M Return vs Nifty]))/_xlfn.STDEV.P(Table2[6M Return vs Nifty])</f>
        <v>-0.10272429823290882</v>
      </c>
      <c r="M278">
        <v>2.94524469538442</v>
      </c>
      <c r="N278">
        <f>(Table2[[#This Row],[1W Return vs Nifty]]-AVERAGE(Table2[1W Return vs Nifty]))/_xlfn.STDEV.P(Table2[1W Return vs Nifty])</f>
        <v>1.1972400426170893</v>
      </c>
      <c r="O278">
        <v>2774.71</v>
      </c>
      <c r="P278">
        <v>2679.1010610191602</v>
      </c>
      <c r="Q278">
        <v>2440.5104989554502</v>
      </c>
      <c r="R278">
        <v>78.442492108799101</v>
      </c>
      <c r="S278" s="2">
        <f>(Table2[[#This Row],[Close Price]]-Table2[[#This Row],[20D EMA]])/Table2[[#This Row],[20D EMA]]</f>
        <v>6.8580139906512738E-2</v>
      </c>
      <c r="T278" s="2">
        <f>(Table2[[#This Row],[Close Price]]-Table2[[#This Row],[50D EMA]])/Table2[[#This Row],[50D EMA]]</f>
        <v>0.10671450328644215</v>
      </c>
      <c r="U278" s="2">
        <f>(Table2[[#This Row],[Close Price]]-Table2[[#This Row],[200D EMA]])/Table2[[#This Row],[200D EMA]]</f>
        <v>0.2149097499351196</v>
      </c>
      <c r="V278">
        <v>2.4904906619693099</v>
      </c>
      <c r="W278">
        <v>2880.15</v>
      </c>
      <c r="X278">
        <v>3020</v>
      </c>
      <c r="Y278">
        <v>2680</v>
      </c>
      <c r="Z278">
        <v>3118</v>
      </c>
      <c r="AA278">
        <v>2650</v>
      </c>
      <c r="AB278">
        <v>3118</v>
      </c>
      <c r="AC278" s="2">
        <f>(Table2[[#This Row],[Close Price]]/Table2[[#This Row],[Day Low]])-1</f>
        <v>2.9460271166432239E-2</v>
      </c>
      <c r="AD278" s="2">
        <f>(Table2[[#This Row],[Day High]]/Table2[[#This Row],[Close Price]])-1</f>
        <v>1.8549747048903775E-2</v>
      </c>
      <c r="AE278" s="2">
        <f>(Table2[[#This Row],[Close Price]]/Table2[[#This Row],[Current Week Low]])-1</f>
        <v>0.10634328358208944</v>
      </c>
      <c r="AF278" s="2">
        <f>(Table2[[#This Row],[Current Week High]]/Table2[[#This Row],[Close Price]])-1</f>
        <v>5.1602023608768866E-2</v>
      </c>
      <c r="AG278" s="2">
        <f>(Table2[[#This Row],[Close Price]]/Table2[[#This Row],[Current Month Low]])-1</f>
        <v>0.11886792452830197</v>
      </c>
      <c r="AH278" s="2">
        <f>(Table2[[#This Row],[Current Month High]]/Table2[[#This Row],[Close Price]])-1</f>
        <v>5.1602023608768866E-2</v>
      </c>
      <c r="AI278">
        <v>5.1602023608768803</v>
      </c>
      <c r="AJ278">
        <v>68.753557199772303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0.06</v>
      </c>
      <c r="AM278" t="s">
        <v>10458</v>
      </c>
      <c r="AN278">
        <v>7.61</v>
      </c>
      <c r="AO278" t="s">
        <v>10458</v>
      </c>
      <c r="AP278">
        <v>6.9030660544233999E-2</v>
      </c>
      <c r="AQ278">
        <f>(Table2[[#This Row],[Sharpe Ratio]]-AVERAGE(Table2[Sharpe Ratio]))/_xlfn.STDEV.P(Table2[Sharpe Ratio])</f>
        <v>0.13097150054030807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1.7332858731305663</v>
      </c>
      <c r="AS278">
        <f>_xlfn.RANK.AVG(Table2[[#This Row],[1Y Return vs Nifty Z-Score]],Table2[1Y Return vs Nifty Z-Score])</f>
        <v>241</v>
      </c>
      <c r="AT278">
        <f>_xlfn.RANK.AVG(Table2[[#This Row],[6M Return vs Nifty Z-Score]],Table2[6M Return vs Nifty Z-Score])</f>
        <v>352</v>
      </c>
      <c r="AU278">
        <f>_xlfn.RANK.AVG(Table2[[#This Row],[Sharpe Ratio Z-Score]],Table2[Sharpe Ratio Z-Score])</f>
        <v>314</v>
      </c>
      <c r="AV278">
        <f>(Table2[[#This Row],[Rank 1Y]]+Table2[[#This Row],[Rank 6M]]+Table2[[#This Row],[Rank Sharpe]])/3</f>
        <v>302.33333333333331</v>
      </c>
    </row>
    <row r="279" spans="1:48" x14ac:dyDescent="0.3">
      <c r="A279" t="s">
        <v>578</v>
      </c>
      <c r="B279" t="s">
        <v>579</v>
      </c>
      <c r="C279" t="s">
        <v>10407</v>
      </c>
      <c r="D279" t="s">
        <v>409</v>
      </c>
      <c r="E279">
        <v>35835.570878049999</v>
      </c>
      <c r="F279">
        <v>564.25</v>
      </c>
      <c r="G279">
        <v>18.958366600458199</v>
      </c>
      <c r="H279">
        <f>(Table2[[#This Row],[1Y Return vs Nifty]]-AVERAGE(Table2[1Y Return vs Nifty]))/_xlfn.STDEV.P(Table2[1Y Return vs Nifty])</f>
        <v>-4.6757069443968423E-2</v>
      </c>
      <c r="I279">
        <v>1.9547533806450199</v>
      </c>
      <c r="J279">
        <f>(Table2[[#This Row],[1M Return vs Nifty]]-AVERAGE(Table2[1M Return vs Nifty]))/_xlfn.STDEV.P(Table2[1M Return vs Nifty])</f>
        <v>0.47751433469599591</v>
      </c>
      <c r="K279">
        <v>0.54554242028192501</v>
      </c>
      <c r="L279">
        <f>(Table2[[#This Row],[6M Return vs Nifty]]-AVERAGE(Table2[6M Return vs Nifty]))/_xlfn.STDEV.P(Table2[6M Return vs Nifty])</f>
        <v>-0.30947026728583271</v>
      </c>
      <c r="M279">
        <v>2.9084329994185998</v>
      </c>
      <c r="N279">
        <f>(Table2[[#This Row],[1W Return vs Nifty]]-AVERAGE(Table2[1W Return vs Nifty]))/_xlfn.STDEV.P(Table2[1W Return vs Nifty])</f>
        <v>1.1898832952777836</v>
      </c>
      <c r="O279">
        <v>522.82000000000005</v>
      </c>
      <c r="P279">
        <v>516.10324783033695</v>
      </c>
      <c r="Q279">
        <v>487.82220279821502</v>
      </c>
      <c r="R279">
        <v>82.886690130239501</v>
      </c>
      <c r="S279" s="2">
        <f>(Table2[[#This Row],[Close Price]]-Table2[[#This Row],[20D EMA]])/Table2[[#This Row],[20D EMA]]</f>
        <v>7.9243334225928511E-2</v>
      </c>
      <c r="T279" s="2">
        <f>(Table2[[#This Row],[Close Price]]-Table2[[#This Row],[50D EMA]])/Table2[[#This Row],[50D EMA]]</f>
        <v>9.32889927976015E-2</v>
      </c>
      <c r="U279" s="2">
        <f>(Table2[[#This Row],[Close Price]]-Table2[[#This Row],[200D EMA]])/Table2[[#This Row],[200D EMA]]</f>
        <v>0.15667141996281567</v>
      </c>
      <c r="V279">
        <v>0.78886666814206197</v>
      </c>
      <c r="W279">
        <v>537.4</v>
      </c>
      <c r="X279">
        <v>584.9</v>
      </c>
      <c r="Y279">
        <v>515.79999999999995</v>
      </c>
      <c r="Z279">
        <v>584.9</v>
      </c>
      <c r="AA279">
        <v>492.8</v>
      </c>
      <c r="AB279">
        <v>584.9</v>
      </c>
      <c r="AC279" s="2">
        <f>(Table2[[#This Row],[Close Price]]/Table2[[#This Row],[Day Low]])-1</f>
        <v>4.9962783773725317E-2</v>
      </c>
      <c r="AD279" s="2">
        <f>(Table2[[#This Row],[Day High]]/Table2[[#This Row],[Close Price]])-1</f>
        <v>3.6597252990695495E-2</v>
      </c>
      <c r="AE279" s="2">
        <f>(Table2[[#This Row],[Close Price]]/Table2[[#This Row],[Current Week Low]])-1</f>
        <v>9.3931756494765484E-2</v>
      </c>
      <c r="AF279" s="2">
        <f>(Table2[[#This Row],[Current Week High]]/Table2[[#This Row],[Close Price]])-1</f>
        <v>3.6597252990695495E-2</v>
      </c>
      <c r="AG279" s="2">
        <f>(Table2[[#This Row],[Close Price]]/Table2[[#This Row],[Current Month Low]])-1</f>
        <v>0.14498782467532467</v>
      </c>
      <c r="AH279" s="2">
        <f>(Table2[[#This Row],[Current Month High]]/Table2[[#This Row],[Close Price]])-1</f>
        <v>3.6597252990695495E-2</v>
      </c>
      <c r="AI279">
        <v>3.6597252990695401</v>
      </c>
      <c r="AJ279">
        <v>54.589041095890401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-0.01</v>
      </c>
      <c r="AM279" t="s">
        <v>10459</v>
      </c>
      <c r="AN279">
        <v>8.7899999999999991</v>
      </c>
      <c r="AO279" t="s">
        <v>10458</v>
      </c>
      <c r="AP279">
        <v>0.119421350248319</v>
      </c>
      <c r="AQ279">
        <f>(Table2[[#This Row],[Sharpe Ratio]]-AVERAGE(Table2[Sharpe Ratio]))/_xlfn.STDEV.P(Table2[Sharpe Ratio])</f>
        <v>0.71541424204139992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2.0265845352853784</v>
      </c>
      <c r="AS279">
        <f>_xlfn.RANK.AVG(Table2[[#This Row],[1Y Return vs Nifty Z-Score]],Table2[1Y Return vs Nifty Z-Score])</f>
        <v>312</v>
      </c>
      <c r="AT279">
        <f>_xlfn.RANK.AVG(Table2[[#This Row],[6M Return vs Nifty Z-Score]],Table2[6M Return vs Nifty Z-Score])</f>
        <v>424</v>
      </c>
      <c r="AU279">
        <f>_xlfn.RANK.AVG(Table2[[#This Row],[Sharpe Ratio Z-Score]],Table2[Sharpe Ratio Z-Score])</f>
        <v>172</v>
      </c>
      <c r="AV279">
        <f>(Table2[[#This Row],[Rank 1Y]]+Table2[[#This Row],[Rank 6M]]+Table2[[#This Row],[Rank Sharpe]])/3</f>
        <v>302.66666666666669</v>
      </c>
    </row>
    <row r="280" spans="1:48" x14ac:dyDescent="0.3">
      <c r="A280" t="s">
        <v>856</v>
      </c>
      <c r="B280" t="s">
        <v>857</v>
      </c>
      <c r="C280" t="s">
        <v>10407</v>
      </c>
      <c r="D280" t="s">
        <v>185</v>
      </c>
      <c r="E280">
        <v>19016.925302129999</v>
      </c>
      <c r="F280">
        <v>782.3</v>
      </c>
      <c r="G280">
        <v>-6.12236953517509</v>
      </c>
      <c r="H280">
        <f>(Table2[[#This Row],[1Y Return vs Nifty]]-AVERAGE(Table2[1Y Return vs Nifty]))/_xlfn.STDEV.P(Table2[1Y Return vs Nifty])</f>
        <v>-0.46301549905853079</v>
      </c>
      <c r="I280">
        <v>16.5559775811465</v>
      </c>
      <c r="J280">
        <f>(Table2[[#This Row],[1M Return vs Nifty]]-AVERAGE(Table2[1M Return vs Nifty]))/_xlfn.STDEV.P(Table2[1M Return vs Nifty])</f>
        <v>1.8622806255697355</v>
      </c>
      <c r="K280">
        <v>28.800317858788901</v>
      </c>
      <c r="L280">
        <f>(Table2[[#This Row],[6M Return vs Nifty]]-AVERAGE(Table2[6M Return vs Nifty]))/_xlfn.STDEV.P(Table2[6M Return vs Nifty])</f>
        <v>0.53370457606486754</v>
      </c>
      <c r="M280">
        <v>14.243313761355299</v>
      </c>
      <c r="N280">
        <f>(Table2[[#This Row],[1W Return vs Nifty]]-AVERAGE(Table2[1W Return vs Nifty]))/_xlfn.STDEV.P(Table2[1W Return vs Nifty])</f>
        <v>3.4551376308604462</v>
      </c>
      <c r="O280">
        <v>722.44</v>
      </c>
      <c r="P280">
        <v>685.32751666368495</v>
      </c>
      <c r="Q280">
        <v>622.02097093522002</v>
      </c>
      <c r="R280">
        <v>66.857422948994795</v>
      </c>
      <c r="S280" s="2">
        <f>(Table2[[#This Row],[Close Price]]-Table2[[#This Row],[20D EMA]])/Table2[[#This Row],[20D EMA]]</f>
        <v>8.2858092021482602E-2</v>
      </c>
      <c r="T280" s="2">
        <f>(Table2[[#This Row],[Close Price]]-Table2[[#This Row],[50D EMA]])/Table2[[#This Row],[50D EMA]]</f>
        <v>0.14149801515105795</v>
      </c>
      <c r="U280" s="2">
        <f>(Table2[[#This Row],[Close Price]]-Table2[[#This Row],[200D EMA]])/Table2[[#This Row],[200D EMA]]</f>
        <v>0.25767463888524123</v>
      </c>
      <c r="V280">
        <v>3.26763596509138</v>
      </c>
      <c r="W280">
        <v>776.05</v>
      </c>
      <c r="X280">
        <v>813.95</v>
      </c>
      <c r="Y280">
        <v>776.05</v>
      </c>
      <c r="Z280">
        <v>833.95</v>
      </c>
      <c r="AA280">
        <v>625.29999999999995</v>
      </c>
      <c r="AB280">
        <v>833.95</v>
      </c>
      <c r="AC280" s="2">
        <f>(Table2[[#This Row],[Close Price]]/Table2[[#This Row],[Day Low]])-1</f>
        <v>8.0536047935055866E-3</v>
      </c>
      <c r="AD280" s="2">
        <f>(Table2[[#This Row],[Day High]]/Table2[[#This Row],[Close Price]])-1</f>
        <v>4.0457624952064508E-2</v>
      </c>
      <c r="AE280" s="2">
        <f>(Table2[[#This Row],[Close Price]]/Table2[[#This Row],[Current Week Low]])-1</f>
        <v>8.0536047935055866E-3</v>
      </c>
      <c r="AF280" s="2">
        <f>(Table2[[#This Row],[Current Week High]]/Table2[[#This Row],[Close Price]])-1</f>
        <v>6.6023264732200104E-2</v>
      </c>
      <c r="AG280" s="2">
        <f>(Table2[[#This Row],[Close Price]]/Table2[[#This Row],[Current Month Low]])-1</f>
        <v>0.25107948184871254</v>
      </c>
      <c r="AH280" s="2">
        <f>(Table2[[#This Row],[Current Month High]]/Table2[[#This Row],[Close Price]])-1</f>
        <v>6.6023264732200104E-2</v>
      </c>
      <c r="AI280">
        <v>6.6023264732200104</v>
      </c>
      <c r="AJ280">
        <v>55.976472933904802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0.11</v>
      </c>
      <c r="AM280" t="s">
        <v>10458</v>
      </c>
      <c r="AN280">
        <v>10.89</v>
      </c>
      <c r="AO280" t="s">
        <v>10458</v>
      </c>
      <c r="AP280">
        <v>7.9292717404012003E-2</v>
      </c>
      <c r="AQ280">
        <f>(Table2[[#This Row],[Sharpe Ratio]]-AVERAGE(Table2[Sharpe Ratio]))/_xlfn.STDEV.P(Table2[Sharpe Ratio])</f>
        <v>0.24999318251745589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5.6381005159539743</v>
      </c>
      <c r="AS280">
        <f>_xlfn.RANK.AVG(Table2[[#This Row],[1Y Return vs Nifty Z-Score]],Table2[1Y Return vs Nifty Z-Score])</f>
        <v>464</v>
      </c>
      <c r="AT280">
        <f>_xlfn.RANK.AVG(Table2[[#This Row],[6M Return vs Nifty Z-Score]],Table2[6M Return vs Nifty Z-Score])</f>
        <v>163</v>
      </c>
      <c r="AU280">
        <f>_xlfn.RANK.AVG(Table2[[#This Row],[Sharpe Ratio Z-Score]],Table2[Sharpe Ratio Z-Score])</f>
        <v>282</v>
      </c>
      <c r="AV280">
        <f>(Table2[[#This Row],[Rank 1Y]]+Table2[[#This Row],[Rank 6M]]+Table2[[#This Row],[Rank Sharpe]])/3</f>
        <v>303</v>
      </c>
    </row>
    <row r="281" spans="1:48" x14ac:dyDescent="0.3">
      <c r="A281" t="s">
        <v>1416</v>
      </c>
      <c r="B281" t="s">
        <v>1417</v>
      </c>
      <c r="C281" t="s">
        <v>10412</v>
      </c>
      <c r="D281" t="s">
        <v>125</v>
      </c>
      <c r="E281">
        <v>7821.1054339599996</v>
      </c>
      <c r="F281">
        <v>720.85</v>
      </c>
      <c r="G281">
        <v>13.744442887502901</v>
      </c>
      <c r="H281">
        <f>(Table2[[#This Row],[1Y Return vs Nifty]]-AVERAGE(Table2[1Y Return vs Nifty]))/_xlfn.STDEV.P(Table2[1Y Return vs Nifty])</f>
        <v>-0.13329120006708856</v>
      </c>
      <c r="I281">
        <v>-3.0280594094382298</v>
      </c>
      <c r="J281">
        <f>(Table2[[#This Row],[1M Return vs Nifty]]-AVERAGE(Table2[1M Return vs Nifty]))/_xlfn.STDEV.P(Table2[1M Return vs Nifty])</f>
        <v>4.949083269692304E-3</v>
      </c>
      <c r="K281">
        <v>22.8730149805412</v>
      </c>
      <c r="L281">
        <f>(Table2[[#This Row],[6M Return vs Nifty]]-AVERAGE(Table2[6M Return vs Nifty]))/_xlfn.STDEV.P(Table2[6M Return vs Nifty])</f>
        <v>0.35682287736810564</v>
      </c>
      <c r="M281">
        <v>2.41028043335508</v>
      </c>
      <c r="N281">
        <f>(Table2[[#This Row],[1W Return vs Nifty]]-AVERAGE(Table2[1W Return vs Nifty]))/_xlfn.STDEV.P(Table2[1W Return vs Nifty])</f>
        <v>1.0903284535677233</v>
      </c>
      <c r="O281">
        <v>672.79</v>
      </c>
      <c r="P281">
        <v>653.23623124618405</v>
      </c>
      <c r="Q281">
        <v>603.63290219450096</v>
      </c>
      <c r="R281">
        <v>72.316095904251199</v>
      </c>
      <c r="S281" s="2">
        <f>(Table2[[#This Row],[Close Price]]-Table2[[#This Row],[20D EMA]])/Table2[[#This Row],[20D EMA]]</f>
        <v>7.1433879813909334E-2</v>
      </c>
      <c r="T281" s="2">
        <f>(Table2[[#This Row],[Close Price]]-Table2[[#This Row],[50D EMA]])/Table2[[#This Row],[50D EMA]]</f>
        <v>0.10350584600126762</v>
      </c>
      <c r="U281" s="2">
        <f>(Table2[[#This Row],[Close Price]]-Table2[[#This Row],[200D EMA]])/Table2[[#This Row],[200D EMA]]</f>
        <v>0.19418606470813232</v>
      </c>
      <c r="V281">
        <v>1.2999555580089801</v>
      </c>
      <c r="W281">
        <v>700.05</v>
      </c>
      <c r="X281">
        <v>729</v>
      </c>
      <c r="Y281">
        <v>658</v>
      </c>
      <c r="Z281">
        <v>729</v>
      </c>
      <c r="AA281">
        <v>630.1</v>
      </c>
      <c r="AB281">
        <v>729</v>
      </c>
      <c r="AC281" s="2">
        <f>(Table2[[#This Row],[Close Price]]/Table2[[#This Row],[Day Low]])-1</f>
        <v>2.9712163416898862E-2</v>
      </c>
      <c r="AD281" s="2">
        <f>(Table2[[#This Row],[Day High]]/Table2[[#This Row],[Close Price]])-1</f>
        <v>1.1306096968856094E-2</v>
      </c>
      <c r="AE281" s="2">
        <f>(Table2[[#This Row],[Close Price]]/Table2[[#This Row],[Current Week Low]])-1</f>
        <v>9.551671732522804E-2</v>
      </c>
      <c r="AF281" s="2">
        <f>(Table2[[#This Row],[Current Week High]]/Table2[[#This Row],[Close Price]])-1</f>
        <v>1.1306096968856094E-2</v>
      </c>
      <c r="AG281" s="2">
        <f>(Table2[[#This Row],[Close Price]]/Table2[[#This Row],[Current Month Low]])-1</f>
        <v>0.14402475797492453</v>
      </c>
      <c r="AH281" s="2">
        <f>(Table2[[#This Row],[Current Month High]]/Table2[[#This Row],[Close Price]])-1</f>
        <v>1.1306096968856094E-2</v>
      </c>
      <c r="AI281">
        <v>16.757994034819902</v>
      </c>
      <c r="AJ281">
        <v>59.9046140195208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</v>
      </c>
      <c r="AM281">
        <v>0</v>
      </c>
      <c r="AN281">
        <v>11.86</v>
      </c>
      <c r="AO281" t="s">
        <v>10458</v>
      </c>
      <c r="AP281">
        <v>4.9739746236799998E-2</v>
      </c>
      <c r="AQ281">
        <f>(Table2[[#This Row],[Sharpe Ratio]]-AVERAGE(Table2[Sharpe Ratio]))/_xlfn.STDEV.P(Table2[Sharpe Ratio])</f>
        <v>-9.2768934649357204E-2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1.2260402794890755</v>
      </c>
      <c r="AS281">
        <f>_xlfn.RANK.AVG(Table2[[#This Row],[1Y Return vs Nifty Z-Score]],Table2[1Y Return vs Nifty Z-Score])</f>
        <v>339</v>
      </c>
      <c r="AT281">
        <f>_xlfn.RANK.AVG(Table2[[#This Row],[6M Return vs Nifty Z-Score]],Table2[6M Return vs Nifty Z-Score])</f>
        <v>209</v>
      </c>
      <c r="AU281">
        <f>_xlfn.RANK.AVG(Table2[[#This Row],[Sharpe Ratio Z-Score]],Table2[Sharpe Ratio Z-Score])</f>
        <v>366</v>
      </c>
      <c r="AV281">
        <f>(Table2[[#This Row],[Rank 1Y]]+Table2[[#This Row],[Rank 6M]]+Table2[[#This Row],[Rank Sharpe]])/3</f>
        <v>304.66666666666669</v>
      </c>
    </row>
    <row r="282" spans="1:48" x14ac:dyDescent="0.3">
      <c r="A282" t="s">
        <v>717</v>
      </c>
      <c r="B282" t="s">
        <v>718</v>
      </c>
      <c r="C282" t="s">
        <v>10405</v>
      </c>
      <c r="D282" t="s">
        <v>54</v>
      </c>
      <c r="E282">
        <v>24769.103922300001</v>
      </c>
      <c r="F282">
        <v>1382.9</v>
      </c>
      <c r="G282">
        <v>25.3469497002982</v>
      </c>
      <c r="H282">
        <f>(Table2[[#This Row],[1Y Return vs Nifty]]-AVERAGE(Table2[1Y Return vs Nifty]))/_xlfn.STDEV.P(Table2[1Y Return vs Nifty])</f>
        <v>5.9272576345548382E-2</v>
      </c>
      <c r="I282">
        <v>-14.1701564232765</v>
      </c>
      <c r="J282">
        <f>(Table2[[#This Row],[1M Return vs Nifty]]-AVERAGE(Table2[1M Return vs Nifty]))/_xlfn.STDEV.P(Table2[1M Return vs Nifty])</f>
        <v>-1.051756857447133</v>
      </c>
      <c r="K282">
        <v>25.139105614177598</v>
      </c>
      <c r="L282">
        <f>(Table2[[#This Row],[6M Return vs Nifty]]-AVERAGE(Table2[6M Return vs Nifty]))/_xlfn.STDEV.P(Table2[6M Return vs Nifty])</f>
        <v>0.42444721999271023</v>
      </c>
      <c r="M282">
        <v>-11.835735070394</v>
      </c>
      <c r="N282">
        <f>(Table2[[#This Row],[1W Return vs Nifty]]-AVERAGE(Table2[1W Return vs Nifty]))/_xlfn.STDEV.P(Table2[1W Return vs Nifty])</f>
        <v>-1.7567106165752233</v>
      </c>
      <c r="O282">
        <v>1491.15</v>
      </c>
      <c r="P282">
        <v>1437.59119050256</v>
      </c>
      <c r="Q282">
        <v>1160.76965517599</v>
      </c>
      <c r="R282">
        <v>14.099806891448999</v>
      </c>
      <c r="S282" s="2">
        <f>(Table2[[#This Row],[Close Price]]-Table2[[#This Row],[20D EMA]])/Table2[[#This Row],[20D EMA]]</f>
        <v>-7.2594977031150448E-2</v>
      </c>
      <c r="T282" s="2">
        <f>(Table2[[#This Row],[Close Price]]-Table2[[#This Row],[50D EMA]])/Table2[[#This Row],[50D EMA]]</f>
        <v>-3.8043632197996939E-2</v>
      </c>
      <c r="U282" s="2">
        <f>(Table2[[#This Row],[Close Price]]-Table2[[#This Row],[200D EMA]])/Table2[[#This Row],[200D EMA]]</f>
        <v>0.191364706885219</v>
      </c>
      <c r="V282">
        <v>0.81429525685641702</v>
      </c>
      <c r="W282">
        <v>1376.05</v>
      </c>
      <c r="X282">
        <v>1425.45</v>
      </c>
      <c r="Y282">
        <v>1376.05</v>
      </c>
      <c r="Z282">
        <v>1500.7</v>
      </c>
      <c r="AA282">
        <v>1376.05</v>
      </c>
      <c r="AB282">
        <v>1639</v>
      </c>
      <c r="AC282" s="2">
        <f>(Table2[[#This Row],[Close Price]]/Table2[[#This Row],[Day Low]])-1</f>
        <v>4.9780167871809056E-3</v>
      </c>
      <c r="AD282" s="2">
        <f>(Table2[[#This Row],[Day High]]/Table2[[#This Row],[Close Price]])-1</f>
        <v>3.0768674524549899E-2</v>
      </c>
      <c r="AE282" s="2">
        <f>(Table2[[#This Row],[Close Price]]/Table2[[#This Row],[Current Week Low]])-1</f>
        <v>4.9780167871809056E-3</v>
      </c>
      <c r="AF282" s="2">
        <f>(Table2[[#This Row],[Current Week High]]/Table2[[#This Row],[Close Price]])-1</f>
        <v>8.518331043459404E-2</v>
      </c>
      <c r="AG282" s="2">
        <f>(Table2[[#This Row],[Close Price]]/Table2[[#This Row],[Current Month Low]])-1</f>
        <v>4.9780167871809056E-3</v>
      </c>
      <c r="AH282" s="2">
        <f>(Table2[[#This Row],[Current Month High]]/Table2[[#This Row],[Close Price]])-1</f>
        <v>0.18519054161544579</v>
      </c>
      <c r="AI282">
        <v>18.519054161544499</v>
      </c>
      <c r="AJ282">
        <v>90.955537144435198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0.02</v>
      </c>
      <c r="AM282" t="s">
        <v>10458</v>
      </c>
      <c r="AN282">
        <v>-10.52</v>
      </c>
      <c r="AO282" t="s">
        <v>10459</v>
      </c>
      <c r="AP282">
        <v>2.5512189184133002E-2</v>
      </c>
      <c r="AQ282">
        <f>(Table2[[#This Row],[Sharpe Ratio]]-AVERAGE(Table2[Sharpe Ratio]))/_xlfn.STDEV.P(Table2[Sharpe Ratio])</f>
        <v>-0.37376568120881026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-2.6985133588929076</v>
      </c>
      <c r="AS282">
        <f>_xlfn.RANK.AVG(Table2[[#This Row],[1Y Return vs Nifty Z-Score]],Table2[1Y Return vs Nifty Z-Score])</f>
        <v>284</v>
      </c>
      <c r="AT282">
        <f>_xlfn.RANK.AVG(Table2[[#This Row],[6M Return vs Nifty Z-Score]],Table2[6M Return vs Nifty Z-Score])</f>
        <v>188</v>
      </c>
      <c r="AU282">
        <f>_xlfn.RANK.AVG(Table2[[#This Row],[Sharpe Ratio Z-Score]],Table2[Sharpe Ratio Z-Score])</f>
        <v>443</v>
      </c>
      <c r="AV282">
        <f>(Table2[[#This Row],[Rank 1Y]]+Table2[[#This Row],[Rank 6M]]+Table2[[#This Row],[Rank Sharpe]])/3</f>
        <v>305</v>
      </c>
    </row>
    <row r="283" spans="1:48" x14ac:dyDescent="0.3">
      <c r="A283" t="s">
        <v>288</v>
      </c>
      <c r="B283" t="s">
        <v>289</v>
      </c>
      <c r="C283" t="s">
        <v>10411</v>
      </c>
      <c r="D283" t="s">
        <v>46</v>
      </c>
      <c r="E283">
        <v>99370.522684272</v>
      </c>
      <c r="F283">
        <v>94.11</v>
      </c>
      <c r="G283">
        <v>26.735739727552801</v>
      </c>
      <c r="H283">
        <f>(Table2[[#This Row],[1Y Return vs Nifty]]-AVERAGE(Table2[1Y Return vs Nifty]))/_xlfn.STDEV.P(Table2[1Y Return vs Nifty])</f>
        <v>8.2321961845363917E-2</v>
      </c>
      <c r="I283">
        <v>-6.4434033841424796</v>
      </c>
      <c r="J283">
        <f>(Table2[[#This Row],[1M Return vs Nifty]]-AVERAGE(Table2[1M Return vs Nifty]))/_xlfn.STDEV.P(Table2[1M Return vs Nifty])</f>
        <v>-0.31895890848258457</v>
      </c>
      <c r="K283">
        <v>-8.7177942811226899E-2</v>
      </c>
      <c r="L283">
        <f>(Table2[[#This Row],[6M Return vs Nifty]]-AVERAGE(Table2[6M Return vs Nifty]))/_xlfn.STDEV.P(Table2[6M Return vs Nifty])</f>
        <v>-0.32835181508637884</v>
      </c>
      <c r="M283">
        <v>-3.4439906031408798</v>
      </c>
      <c r="N283">
        <f>(Table2[[#This Row],[1W Return vs Nifty]]-AVERAGE(Table2[1W Return vs Nifty]))/_xlfn.STDEV.P(Table2[1W Return vs Nifty])</f>
        <v>-7.9636464954508407E-2</v>
      </c>
      <c r="O283">
        <v>94.51</v>
      </c>
      <c r="P283">
        <v>94.439771431459505</v>
      </c>
      <c r="Q283">
        <v>85.391066891386302</v>
      </c>
      <c r="R283">
        <v>47.315351792756303</v>
      </c>
      <c r="S283" s="2">
        <f>(Table2[[#This Row],[Close Price]]-Table2[[#This Row],[20D EMA]])/Table2[[#This Row],[20D EMA]]</f>
        <v>-4.2323563644059425E-3</v>
      </c>
      <c r="T283" s="2">
        <f>(Table2[[#This Row],[Close Price]]-Table2[[#This Row],[50D EMA]])/Table2[[#This Row],[50D EMA]]</f>
        <v>-3.4918702836848775E-3</v>
      </c>
      <c r="U283" s="2">
        <f>(Table2[[#This Row],[Close Price]]-Table2[[#This Row],[200D EMA]])/Table2[[#This Row],[200D EMA]]</f>
        <v>0.10210591606384072</v>
      </c>
      <c r="V283">
        <v>0.93740694663837498</v>
      </c>
      <c r="W283">
        <v>92.74</v>
      </c>
      <c r="X283">
        <v>94.49</v>
      </c>
      <c r="Y283">
        <v>92.74</v>
      </c>
      <c r="Z283">
        <v>96</v>
      </c>
      <c r="AA283">
        <v>89.21</v>
      </c>
      <c r="AB283">
        <v>98.23</v>
      </c>
      <c r="AC283" s="2">
        <f>(Table2[[#This Row],[Close Price]]/Table2[[#This Row],[Day Low]])-1</f>
        <v>1.4772482208324389E-2</v>
      </c>
      <c r="AD283" s="2">
        <f>(Table2[[#This Row],[Day High]]/Table2[[#This Row],[Close Price]])-1</f>
        <v>4.0378280735309247E-3</v>
      </c>
      <c r="AE283" s="2">
        <f>(Table2[[#This Row],[Close Price]]/Table2[[#This Row],[Current Week Low]])-1</f>
        <v>1.4772482208324389E-2</v>
      </c>
      <c r="AF283" s="2">
        <f>(Table2[[#This Row],[Current Week High]]/Table2[[#This Row],[Close Price]])-1</f>
        <v>2.0082881734140967E-2</v>
      </c>
      <c r="AG283" s="2">
        <f>(Table2[[#This Row],[Close Price]]/Table2[[#This Row],[Current Month Low]])-1</f>
        <v>5.4926577737921756E-2</v>
      </c>
      <c r="AH283" s="2">
        <f>(Table2[[#This Row],[Current Month High]]/Table2[[#This Row],[Close Price]])-1</f>
        <v>4.3778557007756902E-2</v>
      </c>
      <c r="AI283">
        <v>10.243332270747</v>
      </c>
      <c r="AJ283">
        <v>80.980769230769198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-0.08</v>
      </c>
      <c r="AM283" t="s">
        <v>10459</v>
      </c>
      <c r="AN283">
        <v>1.65</v>
      </c>
      <c r="AO283" t="s">
        <v>10458</v>
      </c>
      <c r="AP283">
        <v>0.10544105538184299</v>
      </c>
      <c r="AQ283">
        <f>(Table2[[#This Row],[Sharpe Ratio]]-AVERAGE(Table2[Sharpe Ratio]))/_xlfn.STDEV.P(Table2[Sharpe Ratio])</f>
        <v>0.55326758545188892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-9.1357641226219005E-2</v>
      </c>
      <c r="AS283">
        <f>_xlfn.RANK.AVG(Table2[[#This Row],[1Y Return vs Nifty Z-Score]],Table2[1Y Return vs Nifty Z-Score])</f>
        <v>276</v>
      </c>
      <c r="AT283">
        <f>_xlfn.RANK.AVG(Table2[[#This Row],[6M Return vs Nifty Z-Score]],Table2[6M Return vs Nifty Z-Score])</f>
        <v>433</v>
      </c>
      <c r="AU283">
        <f>_xlfn.RANK.AVG(Table2[[#This Row],[Sharpe Ratio Z-Score]],Table2[Sharpe Ratio Z-Score])</f>
        <v>207</v>
      </c>
      <c r="AV283">
        <f>(Table2[[#This Row],[Rank 1Y]]+Table2[[#This Row],[Rank 6M]]+Table2[[#This Row],[Rank Sharpe]])/3</f>
        <v>305.33333333333331</v>
      </c>
    </row>
    <row r="284" spans="1:48" x14ac:dyDescent="0.3">
      <c r="A284" t="s">
        <v>471</v>
      </c>
      <c r="B284" t="s">
        <v>472</v>
      </c>
      <c r="C284" t="s">
        <v>10414</v>
      </c>
      <c r="D284" t="s">
        <v>473</v>
      </c>
      <c r="E284">
        <v>46814.225250000003</v>
      </c>
      <c r="F284">
        <v>4261.6499999999996</v>
      </c>
      <c r="G284">
        <v>7.1269740937308796</v>
      </c>
      <c r="H284">
        <f>(Table2[[#This Row],[1Y Return vs Nifty]]-AVERAGE(Table2[1Y Return vs Nifty]))/_xlfn.STDEV.P(Table2[1Y Return vs Nifty])</f>
        <v>-0.24311960196177484</v>
      </c>
      <c r="I284">
        <v>27.551489881375701</v>
      </c>
      <c r="J284">
        <f>(Table2[[#This Row],[1M Return vs Nifty]]-AVERAGE(Table2[1M Return vs Nifty]))/_xlfn.STDEV.P(Table2[1M Return vs Nifty])</f>
        <v>2.9050846107124353</v>
      </c>
      <c r="K284">
        <v>17.131913376418002</v>
      </c>
      <c r="L284">
        <f>(Table2[[#This Row],[6M Return vs Nifty]]-AVERAGE(Table2[6M Return vs Nifty]))/_xlfn.STDEV.P(Table2[6M Return vs Nifty])</f>
        <v>0.18549776964419784</v>
      </c>
      <c r="M284">
        <v>-5.5777260320049402</v>
      </c>
      <c r="N284">
        <f>(Table2[[#This Row],[1W Return vs Nifty]]-AVERAGE(Table2[1W Return vs Nifty]))/_xlfn.STDEV.P(Table2[1W Return vs Nifty])</f>
        <v>-0.50605942720142594</v>
      </c>
      <c r="O284">
        <v>4037.24</v>
      </c>
      <c r="P284">
        <v>3707.2139776292902</v>
      </c>
      <c r="Q284">
        <v>3395.9693696387399</v>
      </c>
      <c r="R284">
        <v>59.394025209809897</v>
      </c>
      <c r="S284" s="2">
        <f>(Table2[[#This Row],[Close Price]]-Table2[[#This Row],[20D EMA]])/Table2[[#This Row],[20D EMA]]</f>
        <v>5.5585003616331917E-2</v>
      </c>
      <c r="T284" s="2">
        <f>(Table2[[#This Row],[Close Price]]-Table2[[#This Row],[50D EMA]])/Table2[[#This Row],[50D EMA]]</f>
        <v>0.14955598077596355</v>
      </c>
      <c r="U284" s="2">
        <f>(Table2[[#This Row],[Close Price]]-Table2[[#This Row],[200D EMA]])/Table2[[#This Row],[200D EMA]]</f>
        <v>0.25491414560472025</v>
      </c>
      <c r="V284">
        <v>1.0847570965033799</v>
      </c>
      <c r="W284">
        <v>4213.55</v>
      </c>
      <c r="X284">
        <v>4290.55</v>
      </c>
      <c r="Y284">
        <v>4213.55</v>
      </c>
      <c r="Z284">
        <v>4442.8999999999996</v>
      </c>
      <c r="AA284">
        <v>3105.1</v>
      </c>
      <c r="AB284">
        <v>4510.5</v>
      </c>
      <c r="AC284" s="2">
        <f>(Table2[[#This Row],[Close Price]]/Table2[[#This Row],[Day Low]])-1</f>
        <v>1.1415552206571533E-2</v>
      </c>
      <c r="AD284" s="2">
        <f>(Table2[[#This Row],[Day High]]/Table2[[#This Row],[Close Price]])-1</f>
        <v>6.7814109558506086E-3</v>
      </c>
      <c r="AE284" s="2">
        <f>(Table2[[#This Row],[Close Price]]/Table2[[#This Row],[Current Week Low]])-1</f>
        <v>1.1415552206571533E-2</v>
      </c>
      <c r="AF284" s="2">
        <f>(Table2[[#This Row],[Current Week High]]/Table2[[#This Row],[Close Price]])-1</f>
        <v>4.2530475285394109E-2</v>
      </c>
      <c r="AG284" s="2">
        <f>(Table2[[#This Row],[Close Price]]/Table2[[#This Row],[Current Month Low]])-1</f>
        <v>0.37246787543074289</v>
      </c>
      <c r="AH284" s="2">
        <f>(Table2[[#This Row],[Current Month High]]/Table2[[#This Row],[Close Price]])-1</f>
        <v>5.8392875998732885E-2</v>
      </c>
      <c r="AI284">
        <v>5.8392875998732796</v>
      </c>
      <c r="AJ284">
        <v>72.118336025848095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0.27</v>
      </c>
      <c r="AM284" t="s">
        <v>10458</v>
      </c>
      <c r="AN284">
        <v>8.4700000000000006</v>
      </c>
      <c r="AO284" t="s">
        <v>10458</v>
      </c>
      <c r="AP284">
        <v>7.5645331775690994E-2</v>
      </c>
      <c r="AQ284">
        <f>(Table2[[#This Row],[Sharpe Ratio]]-AVERAGE(Table2[Sharpe Ratio]))/_xlfn.STDEV.P(Table2[Sharpe Ratio])</f>
        <v>0.20768996999058301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2.5490933211840154</v>
      </c>
      <c r="AS284">
        <f>_xlfn.RANK.AVG(Table2[[#This Row],[1Y Return vs Nifty Z-Score]],Table2[1Y Return vs Nifty Z-Score])</f>
        <v>379</v>
      </c>
      <c r="AT284">
        <f>_xlfn.RANK.AVG(Table2[[#This Row],[6M Return vs Nifty Z-Score]],Table2[6M Return vs Nifty Z-Score])</f>
        <v>245</v>
      </c>
      <c r="AU284">
        <f>_xlfn.RANK.AVG(Table2[[#This Row],[Sharpe Ratio Z-Score]],Table2[Sharpe Ratio Z-Score])</f>
        <v>293</v>
      </c>
      <c r="AV284">
        <f>(Table2[[#This Row],[Rank 1Y]]+Table2[[#This Row],[Rank 6M]]+Table2[[#This Row],[Rank Sharpe]])/3</f>
        <v>305.66666666666669</v>
      </c>
    </row>
    <row r="285" spans="1:48" x14ac:dyDescent="0.3">
      <c r="A285" t="s">
        <v>1026</v>
      </c>
      <c r="B285" t="s">
        <v>1027</v>
      </c>
      <c r="C285" t="s">
        <v>10412</v>
      </c>
      <c r="D285" t="s">
        <v>46</v>
      </c>
      <c r="E285">
        <v>13972.551884320001</v>
      </c>
      <c r="F285">
        <v>760.15</v>
      </c>
      <c r="G285">
        <v>-3.70743754335553</v>
      </c>
      <c r="H285">
        <f>(Table2[[#This Row],[1Y Return vs Nifty]]-AVERAGE(Table2[1Y Return vs Nifty]))/_xlfn.STDEV.P(Table2[1Y Return vs Nifty])</f>
        <v>-0.42293550327592716</v>
      </c>
      <c r="I285">
        <v>-5.9338530220051497</v>
      </c>
      <c r="J285">
        <f>(Table2[[#This Row],[1M Return vs Nifty]]-AVERAGE(Table2[1M Return vs Nifty]))/_xlfn.STDEV.P(Table2[1M Return vs Nifty])</f>
        <v>-0.2706336341561999</v>
      </c>
      <c r="K285">
        <v>23.9755865896262</v>
      </c>
      <c r="L285">
        <f>(Table2[[#This Row],[6M Return vs Nifty]]-AVERAGE(Table2[6M Return vs Nifty]))/_xlfn.STDEV.P(Table2[6M Return vs Nifty])</f>
        <v>0.3897256567866314</v>
      </c>
      <c r="M285">
        <v>-2.1107318596060298</v>
      </c>
      <c r="N285">
        <f>(Table2[[#This Row],[1W Return vs Nifty]]-AVERAGE(Table2[1W Return vs Nifty]))/_xlfn.STDEV.P(Table2[1W Return vs Nifty])</f>
        <v>0.18681275605430442</v>
      </c>
      <c r="O285">
        <v>744.52</v>
      </c>
      <c r="P285">
        <v>724.03423908999798</v>
      </c>
      <c r="Q285">
        <v>623.07243816447203</v>
      </c>
      <c r="R285">
        <v>61.703856824992201</v>
      </c>
      <c r="S285" s="2">
        <f>(Table2[[#This Row],[Close Price]]-Table2[[#This Row],[20D EMA]])/Table2[[#This Row],[20D EMA]]</f>
        <v>2.0993391715467678E-2</v>
      </c>
      <c r="T285" s="2">
        <f>(Table2[[#This Row],[Close Price]]-Table2[[#This Row],[50D EMA]])/Table2[[#This Row],[50D EMA]]</f>
        <v>4.9881288701752652E-2</v>
      </c>
      <c r="U285" s="2">
        <f>(Table2[[#This Row],[Close Price]]-Table2[[#This Row],[200D EMA]])/Table2[[#This Row],[200D EMA]]</f>
        <v>0.22000260874858932</v>
      </c>
      <c r="V285">
        <v>0.54433898999447095</v>
      </c>
      <c r="W285">
        <v>746.1</v>
      </c>
      <c r="X285">
        <v>762</v>
      </c>
      <c r="Y285">
        <v>742.95</v>
      </c>
      <c r="Z285">
        <v>788.6</v>
      </c>
      <c r="AA285">
        <v>712.3</v>
      </c>
      <c r="AB285">
        <v>788.6</v>
      </c>
      <c r="AC285" s="2">
        <f>(Table2[[#This Row],[Close Price]]/Table2[[#This Row],[Day Low]])-1</f>
        <v>1.8831255863825058E-2</v>
      </c>
      <c r="AD285" s="2">
        <f>(Table2[[#This Row],[Day High]]/Table2[[#This Row],[Close Price]])-1</f>
        <v>2.4337301848320614E-3</v>
      </c>
      <c r="AE285" s="2">
        <f>(Table2[[#This Row],[Close Price]]/Table2[[#This Row],[Current Week Low]])-1</f>
        <v>2.3150952284810566E-2</v>
      </c>
      <c r="AF285" s="2">
        <f>(Table2[[#This Row],[Current Week High]]/Table2[[#This Row],[Close Price]])-1</f>
        <v>3.7426823653226471E-2</v>
      </c>
      <c r="AG285" s="2">
        <f>(Table2[[#This Row],[Close Price]]/Table2[[#This Row],[Current Month Low]])-1</f>
        <v>6.7176751368805299E-2</v>
      </c>
      <c r="AH285" s="2">
        <f>(Table2[[#This Row],[Current Month High]]/Table2[[#This Row],[Close Price]])-1</f>
        <v>3.7426823653226471E-2</v>
      </c>
      <c r="AI285">
        <v>6.9459975004933296</v>
      </c>
      <c r="AJ285">
        <v>69.676339285714207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-0.02</v>
      </c>
      <c r="AM285" t="s">
        <v>10459</v>
      </c>
      <c r="AN285">
        <v>4.8</v>
      </c>
      <c r="AO285" t="s">
        <v>10458</v>
      </c>
      <c r="AP285">
        <v>7.9635971833652994E-2</v>
      </c>
      <c r="AQ285">
        <f>(Table2[[#This Row],[Sharpe Ratio]]-AVERAGE(Table2[Sharpe Ratio]))/_xlfn.STDEV.P(Table2[Sharpe Ratio])</f>
        <v>0.25397432588084018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0.13694360128964894</v>
      </c>
      <c r="AS285">
        <f>_xlfn.RANK.AVG(Table2[[#This Row],[1Y Return vs Nifty Z-Score]],Table2[1Y Return vs Nifty Z-Score])</f>
        <v>441</v>
      </c>
      <c r="AT285">
        <f>_xlfn.RANK.AVG(Table2[[#This Row],[6M Return vs Nifty Z-Score]],Table2[6M Return vs Nifty Z-Score])</f>
        <v>196</v>
      </c>
      <c r="AU285">
        <f>_xlfn.RANK.AVG(Table2[[#This Row],[Sharpe Ratio Z-Score]],Table2[Sharpe Ratio Z-Score])</f>
        <v>280</v>
      </c>
      <c r="AV285">
        <f>(Table2[[#This Row],[Rank 1Y]]+Table2[[#This Row],[Rank 6M]]+Table2[[#This Row],[Rank Sharpe]])/3</f>
        <v>305.66666666666669</v>
      </c>
    </row>
    <row r="286" spans="1:48" x14ac:dyDescent="0.3">
      <c r="A286" t="s">
        <v>761</v>
      </c>
      <c r="B286" t="s">
        <v>762</v>
      </c>
      <c r="C286" t="s">
        <v>10413</v>
      </c>
      <c r="D286" t="s">
        <v>130</v>
      </c>
      <c r="E286">
        <v>22504.192270560001</v>
      </c>
      <c r="F286">
        <v>1601.6</v>
      </c>
      <c r="G286">
        <v>215.95960755404201</v>
      </c>
      <c r="H286">
        <f>(Table2[[#This Row],[1Y Return vs Nifty]]-AVERAGE(Table2[1Y Return vs Nifty]))/_xlfn.STDEV.P(Table2[1Y Return vs Nifty])</f>
        <v>3.2228210939717772</v>
      </c>
      <c r="I286">
        <v>1.26609028861974</v>
      </c>
      <c r="J286">
        <f>(Table2[[#This Row],[1M Return vs Nifty]]-AVERAGE(Table2[1M Return vs Nifty]))/_xlfn.STDEV.P(Table2[1M Return vs Nifty])</f>
        <v>0.41220217850208346</v>
      </c>
      <c r="K286">
        <v>4.6663271911187501</v>
      </c>
      <c r="L286">
        <f>(Table2[[#This Row],[6M Return vs Nifty]]-AVERAGE(Table2[6M Return vs Nifty]))/_xlfn.STDEV.P(Table2[6M Return vs Nifty])</f>
        <v>-0.18649841563568592</v>
      </c>
      <c r="M286">
        <v>2.9764226446389301</v>
      </c>
      <c r="N286">
        <f>(Table2[[#This Row],[1W Return vs Nifty]]-AVERAGE(Table2[1W Return vs Nifty]))/_xlfn.STDEV.P(Table2[1W Return vs Nifty])</f>
        <v>1.2034708964043233</v>
      </c>
      <c r="O286">
        <v>1513.33</v>
      </c>
      <c r="P286">
        <v>1478.77646122337</v>
      </c>
      <c r="Q286">
        <v>1241.86360262066</v>
      </c>
      <c r="R286">
        <v>84.700438743592599</v>
      </c>
      <c r="S286" s="2">
        <f>(Table2[[#This Row],[Close Price]]-Table2[[#This Row],[20D EMA]])/Table2[[#This Row],[20D EMA]]</f>
        <v>5.8328322309079965E-2</v>
      </c>
      <c r="T286" s="2">
        <f>(Table2[[#This Row],[Close Price]]-Table2[[#This Row],[50D EMA]])/Table2[[#This Row],[50D EMA]]</f>
        <v>8.305754250038562E-2</v>
      </c>
      <c r="U286" s="2">
        <f>(Table2[[#This Row],[Close Price]]-Table2[[#This Row],[200D EMA]])/Table2[[#This Row],[200D EMA]]</f>
        <v>0.28967464431697743</v>
      </c>
      <c r="V286">
        <v>1.15830279988944</v>
      </c>
      <c r="W286">
        <v>1575</v>
      </c>
      <c r="X286">
        <v>1647</v>
      </c>
      <c r="Y286">
        <v>1519.8</v>
      </c>
      <c r="Z286">
        <v>1647</v>
      </c>
      <c r="AA286">
        <v>1387.35</v>
      </c>
      <c r="AB286">
        <v>1647</v>
      </c>
      <c r="AC286" s="2">
        <f>(Table2[[#This Row],[Close Price]]/Table2[[#This Row],[Day Low]])-1</f>
        <v>1.6888888888888731E-2</v>
      </c>
      <c r="AD286" s="2">
        <f>(Table2[[#This Row],[Day High]]/Table2[[#This Row],[Close Price]])-1</f>
        <v>2.8346653346653428E-2</v>
      </c>
      <c r="AE286" s="2">
        <f>(Table2[[#This Row],[Close Price]]/Table2[[#This Row],[Current Week Low]])-1</f>
        <v>5.3822871430451391E-2</v>
      </c>
      <c r="AF286" s="2">
        <f>(Table2[[#This Row],[Current Week High]]/Table2[[#This Row],[Close Price]])-1</f>
        <v>2.8346653346653428E-2</v>
      </c>
      <c r="AG286" s="2">
        <f>(Table2[[#This Row],[Close Price]]/Table2[[#This Row],[Current Month Low]])-1</f>
        <v>0.1544311096695139</v>
      </c>
      <c r="AH286" s="2">
        <f>(Table2[[#This Row],[Current Month High]]/Table2[[#This Row],[Close Price]])-1</f>
        <v>2.8346653346653428E-2</v>
      </c>
      <c r="AI286">
        <v>2.8346653346653401</v>
      </c>
      <c r="AJ286">
        <v>260.72072072072001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0.03</v>
      </c>
      <c r="AM286" t="s">
        <v>10458</v>
      </c>
      <c r="AN286">
        <v>9.34</v>
      </c>
      <c r="AO286" t="s">
        <v>10458</v>
      </c>
      <c r="AQ286">
        <f>(Table2[[#This Row],[Sharpe Ratio]]-AVERAGE(Table2[Sharpe Ratio]))/_xlfn.STDEV.P(Table2[Sharpe Ratio])</f>
        <v>-0.6696618849724284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3.9823338682700697</v>
      </c>
      <c r="AS286">
        <f>_xlfn.RANK.AVG(Table2[[#This Row],[1Y Return vs Nifty Z-Score]],Table2[1Y Return vs Nifty Z-Score])</f>
        <v>8</v>
      </c>
      <c r="AT286">
        <f>_xlfn.RANK.AVG(Table2[[#This Row],[6M Return vs Nifty Z-Score]],Table2[6M Return vs Nifty Z-Score])</f>
        <v>381</v>
      </c>
      <c r="AU286">
        <f>_xlfn.RANK.AVG(Table2[[#This Row],[Sharpe Ratio Z-Score]],Table2[Sharpe Ratio Z-Score])</f>
        <v>530</v>
      </c>
      <c r="AV286">
        <f>(Table2[[#This Row],[Rank 1Y]]+Table2[[#This Row],[Rank 6M]]+Table2[[#This Row],[Rank Sharpe]])/3</f>
        <v>306.33333333333331</v>
      </c>
    </row>
    <row r="287" spans="1:48" x14ac:dyDescent="0.3">
      <c r="A287" t="s">
        <v>267</v>
      </c>
      <c r="B287" t="s">
        <v>268</v>
      </c>
      <c r="C287" t="s">
        <v>10408</v>
      </c>
      <c r="D287" t="s">
        <v>125</v>
      </c>
      <c r="E287">
        <v>104036.21865585</v>
      </c>
      <c r="F287">
        <v>1028.25</v>
      </c>
      <c r="G287">
        <v>14.911618555370501</v>
      </c>
      <c r="H287">
        <f>(Table2[[#This Row],[1Y Return vs Nifty]]-AVERAGE(Table2[1Y Return vs Nifty]))/_xlfn.STDEV.P(Table2[1Y Return vs Nifty])</f>
        <v>-0.11391989023138435</v>
      </c>
      <c r="I287">
        <v>1.1823204199218</v>
      </c>
      <c r="J287">
        <f>(Table2[[#This Row],[1M Return vs Nifty]]-AVERAGE(Table2[1M Return vs Nifty]))/_xlfn.STDEV.P(Table2[1M Return vs Nifty])</f>
        <v>0.40425752339844889</v>
      </c>
      <c r="K287">
        <v>3.68170332854507</v>
      </c>
      <c r="L287">
        <f>(Table2[[#This Row],[6M Return vs Nifty]]-AVERAGE(Table2[6M Return vs Nifty]))/_xlfn.STDEV.P(Table2[6M Return vs Nifty])</f>
        <v>-0.21588141579053668</v>
      </c>
      <c r="M287">
        <v>-4.5206126296803504</v>
      </c>
      <c r="N287">
        <f>(Table2[[#This Row],[1W Return vs Nifty]]-AVERAGE(Table2[1W Return vs Nifty]))/_xlfn.STDEV.P(Table2[1W Return vs Nifty])</f>
        <v>-0.29479732677778059</v>
      </c>
      <c r="O287">
        <v>1002.79</v>
      </c>
      <c r="P287">
        <v>986.90280517960696</v>
      </c>
      <c r="Q287">
        <v>901.55065451489997</v>
      </c>
      <c r="R287">
        <v>58.7227814230747</v>
      </c>
      <c r="S287" s="2">
        <f>(Table2[[#This Row],[Close Price]]-Table2[[#This Row],[20D EMA]])/Table2[[#This Row],[20D EMA]]</f>
        <v>2.5389164231793333E-2</v>
      </c>
      <c r="T287" s="2">
        <f>(Table2[[#This Row],[Close Price]]-Table2[[#This Row],[50D EMA]])/Table2[[#This Row],[50D EMA]]</f>
        <v>4.1895913765153649E-2</v>
      </c>
      <c r="U287" s="2">
        <f>(Table2[[#This Row],[Close Price]]-Table2[[#This Row],[200D EMA]])/Table2[[#This Row],[200D EMA]]</f>
        <v>0.14053491598125845</v>
      </c>
      <c r="V287">
        <v>1.3396097999811301</v>
      </c>
      <c r="W287">
        <v>1013.8</v>
      </c>
      <c r="X287">
        <v>1035.7</v>
      </c>
      <c r="Y287">
        <v>1008.6</v>
      </c>
      <c r="Z287">
        <v>1054.75</v>
      </c>
      <c r="AA287">
        <v>929.05</v>
      </c>
      <c r="AB287">
        <v>1073.7</v>
      </c>
      <c r="AC287" s="2">
        <f>(Table2[[#This Row],[Close Price]]/Table2[[#This Row],[Day Low]])-1</f>
        <v>1.4253304399289846E-2</v>
      </c>
      <c r="AD287" s="2">
        <f>(Table2[[#This Row],[Day High]]/Table2[[#This Row],[Close Price]])-1</f>
        <v>7.2453197179673801E-3</v>
      </c>
      <c r="AE287" s="2">
        <f>(Table2[[#This Row],[Close Price]]/Table2[[#This Row],[Current Week Low]])-1</f>
        <v>1.9482450922070127E-2</v>
      </c>
      <c r="AF287" s="2">
        <f>(Table2[[#This Row],[Current Week High]]/Table2[[#This Row],[Close Price]])-1</f>
        <v>2.5771942620957944E-2</v>
      </c>
      <c r="AG287" s="2">
        <f>(Table2[[#This Row],[Close Price]]/Table2[[#This Row],[Current Month Low]])-1</f>
        <v>0.10677573865776879</v>
      </c>
      <c r="AH287" s="2">
        <f>(Table2[[#This Row],[Current Month High]]/Table2[[#This Row],[Close Price]])-1</f>
        <v>4.4201312910284507E-2</v>
      </c>
      <c r="AI287">
        <v>6.68611718939946</v>
      </c>
      <c r="AJ287">
        <v>76.796767537826597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</v>
      </c>
      <c r="AM287" t="s">
        <v>10460</v>
      </c>
      <c r="AN287">
        <v>6.89</v>
      </c>
      <c r="AO287" t="s">
        <v>10458</v>
      </c>
      <c r="AP287">
        <v>0.108753871400976</v>
      </c>
      <c r="AQ287">
        <f>(Table2[[#This Row],[Sharpe Ratio]]-AVERAGE(Table2[Sharpe Ratio]))/_xlfn.STDEV.P(Table2[Sharpe Ratio])</f>
        <v>0.59169038314885858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0.37134927374760585</v>
      </c>
      <c r="AS287">
        <f>_xlfn.RANK.AVG(Table2[[#This Row],[1Y Return vs Nifty Z-Score]],Table2[1Y Return vs Nifty Z-Score])</f>
        <v>331</v>
      </c>
      <c r="AT287">
        <f>_xlfn.RANK.AVG(Table2[[#This Row],[6M Return vs Nifty Z-Score]],Table2[6M Return vs Nifty Z-Score])</f>
        <v>391</v>
      </c>
      <c r="AU287">
        <f>_xlfn.RANK.AVG(Table2[[#This Row],[Sharpe Ratio Z-Score]],Table2[Sharpe Ratio Z-Score])</f>
        <v>198</v>
      </c>
      <c r="AV287">
        <f>(Table2[[#This Row],[Rank 1Y]]+Table2[[#This Row],[Rank 6M]]+Table2[[#This Row],[Rank Sharpe]])/3</f>
        <v>306.66666666666669</v>
      </c>
    </row>
    <row r="288" spans="1:48" x14ac:dyDescent="0.3">
      <c r="A288" t="s">
        <v>1290</v>
      </c>
      <c r="B288" t="s">
        <v>1291</v>
      </c>
      <c r="C288" t="s">
        <v>10407</v>
      </c>
      <c r="D288" t="s">
        <v>185</v>
      </c>
      <c r="E288">
        <v>9220.359402</v>
      </c>
      <c r="F288">
        <v>467.7</v>
      </c>
      <c r="G288">
        <v>17.507034701524301</v>
      </c>
      <c r="H288">
        <f>(Table2[[#This Row],[1Y Return vs Nifty]]-AVERAGE(Table2[1Y Return vs Nifty]))/_xlfn.STDEV.P(Table2[1Y Return vs Nifty])</f>
        <v>-7.0844446059738192E-2</v>
      </c>
      <c r="I288">
        <v>-0.179255472812483</v>
      </c>
      <c r="J288">
        <f>(Table2[[#This Row],[1M Return vs Nifty]]-AVERAGE(Table2[1M Return vs Nifty]))/_xlfn.STDEV.P(Table2[1M Return vs Nifty])</f>
        <v>0.27512695373977619</v>
      </c>
      <c r="K288">
        <v>54.019678257050003</v>
      </c>
      <c r="L288">
        <f>(Table2[[#This Row],[6M Return vs Nifty]]-AVERAGE(Table2[6M Return vs Nifty]))/_xlfn.STDEV.P(Table2[6M Return vs Nifty])</f>
        <v>1.2862970112618077</v>
      </c>
      <c r="M288">
        <v>-1.10959586132263</v>
      </c>
      <c r="N288">
        <f>(Table2[[#This Row],[1W Return vs Nifty]]-AVERAGE(Table2[1W Return vs Nifty]))/_xlfn.STDEV.P(Table2[1W Return vs Nifty])</f>
        <v>0.38688787887649312</v>
      </c>
      <c r="O288">
        <v>455.92</v>
      </c>
      <c r="P288">
        <v>430.52455452741799</v>
      </c>
      <c r="Q288">
        <v>344.35816415371698</v>
      </c>
      <c r="R288">
        <v>63.177910122891603</v>
      </c>
      <c r="S288" s="2">
        <f>(Table2[[#This Row],[Close Price]]-Table2[[#This Row],[20D EMA]])/Table2[[#This Row],[20D EMA]]</f>
        <v>2.5837866292331927E-2</v>
      </c>
      <c r="T288" s="2">
        <f>(Table2[[#This Row],[Close Price]]-Table2[[#This Row],[50D EMA]])/Table2[[#This Row],[50D EMA]]</f>
        <v>8.6349187477562275E-2</v>
      </c>
      <c r="U288" s="2">
        <f>(Table2[[#This Row],[Close Price]]-Table2[[#This Row],[200D EMA]])/Table2[[#This Row],[200D EMA]]</f>
        <v>0.35817892149995556</v>
      </c>
      <c r="V288">
        <v>0.98019881530273101</v>
      </c>
      <c r="W288">
        <v>443</v>
      </c>
      <c r="X288">
        <v>479.9</v>
      </c>
      <c r="Y288">
        <v>443</v>
      </c>
      <c r="Z288">
        <v>485.3</v>
      </c>
      <c r="AA288">
        <v>437.55</v>
      </c>
      <c r="AB288">
        <v>485.3</v>
      </c>
      <c r="AC288" s="2">
        <f>(Table2[[#This Row],[Close Price]]/Table2[[#This Row],[Day Low]])-1</f>
        <v>5.5756207674943603E-2</v>
      </c>
      <c r="AD288" s="2">
        <f>(Table2[[#This Row],[Day High]]/Table2[[#This Row],[Close Price]])-1</f>
        <v>2.608509728458408E-2</v>
      </c>
      <c r="AE288" s="2">
        <f>(Table2[[#This Row],[Close Price]]/Table2[[#This Row],[Current Week Low]])-1</f>
        <v>5.5756207674943603E-2</v>
      </c>
      <c r="AF288" s="2">
        <f>(Table2[[#This Row],[Current Week High]]/Table2[[#This Row],[Close Price]])-1</f>
        <v>3.7630960017104975E-2</v>
      </c>
      <c r="AG288" s="2">
        <f>(Table2[[#This Row],[Close Price]]/Table2[[#This Row],[Current Month Low]])-1</f>
        <v>6.8906410695920517E-2</v>
      </c>
      <c r="AH288" s="2">
        <f>(Table2[[#This Row],[Current Month High]]/Table2[[#This Row],[Close Price]])-1</f>
        <v>3.7630960017104975E-2</v>
      </c>
      <c r="AI288">
        <v>3.76309600171049</v>
      </c>
      <c r="AJ288">
        <v>94.793835901707595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0.12</v>
      </c>
      <c r="AM288" t="s">
        <v>10458</v>
      </c>
      <c r="AN288">
        <v>3.57</v>
      </c>
      <c r="AO288" t="s">
        <v>10458</v>
      </c>
      <c r="AQ288">
        <f>(Table2[[#This Row],[Sharpe Ratio]]-AVERAGE(Table2[Sharpe Ratio]))/_xlfn.STDEV.P(Table2[Sharpe Ratio])</f>
        <v>-0.6696618849724284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1.2078055128459104</v>
      </c>
      <c r="AS288">
        <f>_xlfn.RANK.AVG(Table2[[#This Row],[1Y Return vs Nifty Z-Score]],Table2[1Y Return vs Nifty Z-Score])</f>
        <v>319</v>
      </c>
      <c r="AT288">
        <f>_xlfn.RANK.AVG(Table2[[#This Row],[6M Return vs Nifty Z-Score]],Table2[6M Return vs Nifty Z-Score])</f>
        <v>71</v>
      </c>
      <c r="AU288">
        <f>_xlfn.RANK.AVG(Table2[[#This Row],[Sharpe Ratio Z-Score]],Table2[Sharpe Ratio Z-Score])</f>
        <v>530</v>
      </c>
      <c r="AV288">
        <f>(Table2[[#This Row],[Rank 1Y]]+Table2[[#This Row],[Rank 6M]]+Table2[[#This Row],[Rank Sharpe]])/3</f>
        <v>306.66666666666669</v>
      </c>
    </row>
    <row r="289" spans="1:48" x14ac:dyDescent="0.3">
      <c r="A289" t="s">
        <v>781</v>
      </c>
      <c r="B289" t="s">
        <v>782</v>
      </c>
      <c r="C289" t="s">
        <v>10405</v>
      </c>
      <c r="D289" t="s">
        <v>274</v>
      </c>
      <c r="E289">
        <v>21713.539307775001</v>
      </c>
      <c r="F289">
        <v>542.65</v>
      </c>
      <c r="G289">
        <v>4.7425221993570004</v>
      </c>
      <c r="H289">
        <f>(Table2[[#This Row],[1Y Return vs Nifty]]-AVERAGE(Table2[1Y Return vs Nifty]))/_xlfn.STDEV.P(Table2[1Y Return vs Nifty])</f>
        <v>-0.28269372752475552</v>
      </c>
      <c r="I289">
        <v>5.1561084198449203</v>
      </c>
      <c r="J289">
        <f>(Table2[[#This Row],[1M Return vs Nifty]]-AVERAGE(Table2[1M Return vs Nifty]))/_xlfn.STDEV.P(Table2[1M Return vs Nifty])</f>
        <v>0.78112781823188637</v>
      </c>
      <c r="K289">
        <v>13.3542028657463</v>
      </c>
      <c r="L289">
        <f>(Table2[[#This Row],[6M Return vs Nifty]]-AVERAGE(Table2[6M Return vs Nifty]))/_xlfn.STDEV.P(Table2[6M Return vs Nifty])</f>
        <v>7.276388949030127E-2</v>
      </c>
      <c r="M289">
        <v>-3.34939851659332</v>
      </c>
      <c r="N289">
        <f>(Table2[[#This Row],[1W Return vs Nifty]]-AVERAGE(Table2[1W Return vs Nifty]))/_xlfn.STDEV.P(Table2[1W Return vs Nifty])</f>
        <v>-6.0732416586993083E-2</v>
      </c>
      <c r="O289">
        <v>534.16</v>
      </c>
      <c r="P289">
        <v>497.60839559661002</v>
      </c>
      <c r="Q289">
        <v>433.38241326506898</v>
      </c>
      <c r="R289">
        <v>50.9193097752092</v>
      </c>
      <c r="S289" s="2">
        <f>(Table2[[#This Row],[Close Price]]-Table2[[#This Row],[20D EMA]])/Table2[[#This Row],[20D EMA]]</f>
        <v>1.5894114123109197E-2</v>
      </c>
      <c r="T289" s="2">
        <f>(Table2[[#This Row],[Close Price]]-Table2[[#This Row],[50D EMA]])/Table2[[#This Row],[50D EMA]]</f>
        <v>9.0516166531690243E-2</v>
      </c>
      <c r="U289" s="2">
        <f>(Table2[[#This Row],[Close Price]]-Table2[[#This Row],[200D EMA]])/Table2[[#This Row],[200D EMA]]</f>
        <v>0.2521274130893259</v>
      </c>
      <c r="V289">
        <v>1.1613642043313499</v>
      </c>
      <c r="W289">
        <v>540</v>
      </c>
      <c r="X289">
        <v>546.04999999999995</v>
      </c>
      <c r="Y289">
        <v>540</v>
      </c>
      <c r="Z289">
        <v>554</v>
      </c>
      <c r="AA289">
        <v>503</v>
      </c>
      <c r="AB289">
        <v>580</v>
      </c>
      <c r="AC289" s="2">
        <f>(Table2[[#This Row],[Close Price]]/Table2[[#This Row],[Day Low]])-1</f>
        <v>4.9074074074073604E-3</v>
      </c>
      <c r="AD289" s="2">
        <f>(Table2[[#This Row],[Day High]]/Table2[[#This Row],[Close Price]])-1</f>
        <v>6.2655486962130968E-3</v>
      </c>
      <c r="AE289" s="2">
        <f>(Table2[[#This Row],[Close Price]]/Table2[[#This Row],[Current Week Low]])-1</f>
        <v>4.9074074074073604E-3</v>
      </c>
      <c r="AF289" s="2">
        <f>(Table2[[#This Row],[Current Week High]]/Table2[[#This Row],[Close Price]])-1</f>
        <v>2.0915875794711214E-2</v>
      </c>
      <c r="AG289" s="2">
        <f>(Table2[[#This Row],[Close Price]]/Table2[[#This Row],[Current Month Low]])-1</f>
        <v>7.8827037773359754E-2</v>
      </c>
      <c r="AH289" s="2">
        <f>(Table2[[#This Row],[Current Month High]]/Table2[[#This Row],[Close Price]])-1</f>
        <v>6.8828895236340282E-2</v>
      </c>
      <c r="AI289">
        <v>6.8828895236340202</v>
      </c>
      <c r="AJ289">
        <v>55.042857142857102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0.15</v>
      </c>
      <c r="AM289" t="s">
        <v>10458</v>
      </c>
      <c r="AN289">
        <v>2.87</v>
      </c>
      <c r="AO289" t="s">
        <v>10458</v>
      </c>
      <c r="AP289">
        <v>8.8868957967785003E-2</v>
      </c>
      <c r="AQ289">
        <f>(Table2[[#This Row],[Sharpe Ratio]]-AVERAGE(Table2[Sharpe Ratio]))/_xlfn.STDEV.P(Table2[Sharpe Ratio])</f>
        <v>0.36106061027508274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0.87152617388552178</v>
      </c>
      <c r="AS289">
        <f>_xlfn.RANK.AVG(Table2[[#This Row],[1Y Return vs Nifty Z-Score]],Table2[1Y Return vs Nifty Z-Score])</f>
        <v>389</v>
      </c>
      <c r="AT289">
        <f>_xlfn.RANK.AVG(Table2[[#This Row],[6M Return vs Nifty Z-Score]],Table2[6M Return vs Nifty Z-Score])</f>
        <v>285</v>
      </c>
      <c r="AU289">
        <f>_xlfn.RANK.AVG(Table2[[#This Row],[Sharpe Ratio Z-Score]],Table2[Sharpe Ratio Z-Score])</f>
        <v>250</v>
      </c>
      <c r="AV289">
        <f>(Table2[[#This Row],[Rank 1Y]]+Table2[[#This Row],[Rank 6M]]+Table2[[#This Row],[Rank Sharpe]])/3</f>
        <v>308</v>
      </c>
    </row>
    <row r="290" spans="1:48" x14ac:dyDescent="0.3">
      <c r="A290" t="s">
        <v>769</v>
      </c>
      <c r="B290" t="s">
        <v>770</v>
      </c>
      <c r="C290" t="s">
        <v>10400</v>
      </c>
      <c r="D290" t="s">
        <v>771</v>
      </c>
      <c r="E290">
        <v>22302.41742455</v>
      </c>
      <c r="F290">
        <v>1590.1</v>
      </c>
      <c r="G290">
        <v>14.463529728311499</v>
      </c>
      <c r="H290">
        <f>(Table2[[#This Row],[1Y Return vs Nifty]]-AVERAGE(Table2[1Y Return vs Nifty]))/_xlfn.STDEV.P(Table2[1Y Return vs Nifty])</f>
        <v>-0.12135670350794577</v>
      </c>
      <c r="I290">
        <v>-9.8480290565835205</v>
      </c>
      <c r="J290">
        <f>(Table2[[#This Row],[1M Return vs Nifty]]-AVERAGE(Table2[1M Return vs Nifty]))/_xlfn.STDEV.P(Table2[1M Return vs Nifty])</f>
        <v>-0.64185038658739768</v>
      </c>
      <c r="K290">
        <v>30.885175791465699</v>
      </c>
      <c r="L290">
        <f>(Table2[[#This Row],[6M Return vs Nifty]]-AVERAGE(Table2[6M Return vs Nifty]))/_xlfn.STDEV.P(Table2[6M Return vs Nifty])</f>
        <v>0.59592059914454387</v>
      </c>
      <c r="M290">
        <v>-3.3435139060051098</v>
      </c>
      <c r="N290">
        <f>(Table2[[#This Row],[1W Return vs Nifty]]-AVERAGE(Table2[1W Return vs Nifty]))/_xlfn.STDEV.P(Table2[1W Return vs Nifty])</f>
        <v>-5.9556388366835501E-2</v>
      </c>
      <c r="O290">
        <v>1573.87</v>
      </c>
      <c r="P290">
        <v>1528.0013826238901</v>
      </c>
      <c r="Q290">
        <v>1318.85980004352</v>
      </c>
      <c r="R290">
        <v>57.2241172769453</v>
      </c>
      <c r="S290" s="2">
        <f>(Table2[[#This Row],[Close Price]]-Table2[[#This Row],[20D EMA]])/Table2[[#This Row],[20D EMA]]</f>
        <v>1.0312160470686917E-2</v>
      </c>
      <c r="T290" s="2">
        <f>(Table2[[#This Row],[Close Price]]-Table2[[#This Row],[50D EMA]])/Table2[[#This Row],[50D EMA]]</f>
        <v>4.0640419624145774E-2</v>
      </c>
      <c r="U290" s="2">
        <f>(Table2[[#This Row],[Close Price]]-Table2[[#This Row],[200D EMA]])/Table2[[#This Row],[200D EMA]]</f>
        <v>0.20566264886345731</v>
      </c>
      <c r="V290">
        <v>0.27826075798809802</v>
      </c>
      <c r="W290">
        <v>1543.75</v>
      </c>
      <c r="X290">
        <v>1595</v>
      </c>
      <c r="Y290">
        <v>1543.75</v>
      </c>
      <c r="Z290">
        <v>1606</v>
      </c>
      <c r="AA290">
        <v>1484.9</v>
      </c>
      <c r="AB290">
        <v>1682.95</v>
      </c>
      <c r="AC290" s="2">
        <f>(Table2[[#This Row],[Close Price]]/Table2[[#This Row],[Day Low]])-1</f>
        <v>3.0024291497975586E-2</v>
      </c>
      <c r="AD290" s="2">
        <f>(Table2[[#This Row],[Day High]]/Table2[[#This Row],[Close Price]])-1</f>
        <v>3.081567197031676E-3</v>
      </c>
      <c r="AE290" s="2">
        <f>(Table2[[#This Row],[Close Price]]/Table2[[#This Row],[Current Week Low]])-1</f>
        <v>3.0024291497975586E-2</v>
      </c>
      <c r="AF290" s="2">
        <f>(Table2[[#This Row],[Current Week High]]/Table2[[#This Row],[Close Price]])-1</f>
        <v>9.9993711087353887E-3</v>
      </c>
      <c r="AG290" s="2">
        <f>(Table2[[#This Row],[Close Price]]/Table2[[#This Row],[Current Month Low]])-1</f>
        <v>7.0846521651289462E-2</v>
      </c>
      <c r="AH290" s="2">
        <f>(Table2[[#This Row],[Current Month High]]/Table2[[#This Row],[Close Price]])-1</f>
        <v>5.8392553927425928E-2</v>
      </c>
      <c r="AI290">
        <v>7.8548518961071698</v>
      </c>
      <c r="AJ290">
        <v>60.916864848454097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0.01</v>
      </c>
      <c r="AM290" t="s">
        <v>10458</v>
      </c>
      <c r="AN290">
        <v>0.98</v>
      </c>
      <c r="AO290" t="s">
        <v>10458</v>
      </c>
      <c r="AP290">
        <v>2.435470680461E-2</v>
      </c>
      <c r="AQ290">
        <f>(Table2[[#This Row],[Sharpe Ratio]]-AVERAGE(Table2[Sharpe Ratio]))/_xlfn.STDEV.P(Table2[Sharpe Ratio])</f>
        <v>-0.38719042651593366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-0.61403330583356885</v>
      </c>
      <c r="AS290">
        <f>_xlfn.RANK.AVG(Table2[[#This Row],[1Y Return vs Nifty Z-Score]],Table2[1Y Return vs Nifty Z-Score])</f>
        <v>333</v>
      </c>
      <c r="AT290">
        <f>_xlfn.RANK.AVG(Table2[[#This Row],[6M Return vs Nifty Z-Score]],Table2[6M Return vs Nifty Z-Score])</f>
        <v>150</v>
      </c>
      <c r="AU290">
        <f>_xlfn.RANK.AVG(Table2[[#This Row],[Sharpe Ratio Z-Score]],Table2[Sharpe Ratio Z-Score])</f>
        <v>447</v>
      </c>
      <c r="AV290">
        <f>(Table2[[#This Row],[Rank 1Y]]+Table2[[#This Row],[Rank 6M]]+Table2[[#This Row],[Rank Sharpe]])/3</f>
        <v>310</v>
      </c>
    </row>
    <row r="291" spans="1:48" x14ac:dyDescent="0.3">
      <c r="A291" t="s">
        <v>1387</v>
      </c>
      <c r="B291" t="s">
        <v>1388</v>
      </c>
      <c r="C291" t="s">
        <v>10399</v>
      </c>
      <c r="D291" t="s">
        <v>135</v>
      </c>
      <c r="E291">
        <v>8075.8213099199902</v>
      </c>
      <c r="F291">
        <v>490.25</v>
      </c>
      <c r="G291">
        <v>69.777894311622106</v>
      </c>
      <c r="H291">
        <f>(Table2[[#This Row],[1Y Return vs Nifty]]-AVERAGE(Table2[1Y Return vs Nifty]))/_xlfn.STDEV.P(Table2[1Y Return vs Nifty])</f>
        <v>0.79668136411733115</v>
      </c>
      <c r="I291">
        <v>-10.033348656286201</v>
      </c>
      <c r="J291">
        <f>(Table2[[#This Row],[1M Return vs Nifty]]-AVERAGE(Table2[1M Return vs Nifty]))/_xlfn.STDEV.P(Table2[1M Return vs Nifty])</f>
        <v>-0.65942592211664963</v>
      </c>
      <c r="K291">
        <v>13.955113840460401</v>
      </c>
      <c r="L291">
        <f>(Table2[[#This Row],[6M Return vs Nifty]]-AVERAGE(Table2[6M Return vs Nifty]))/_xlfn.STDEV.P(Table2[6M Return vs Nifty])</f>
        <v>9.0696186212141774E-2</v>
      </c>
      <c r="M291">
        <v>-4.8798850987972502</v>
      </c>
      <c r="N291">
        <f>(Table2[[#This Row],[1W Return vs Nifty]]-AVERAGE(Table2[1W Return vs Nifty]))/_xlfn.STDEV.P(Table2[1W Return vs Nifty])</f>
        <v>-0.36659724557846951</v>
      </c>
      <c r="O291">
        <v>493.85</v>
      </c>
      <c r="P291">
        <v>507.899803962205</v>
      </c>
      <c r="Q291">
        <v>465.66334263782301</v>
      </c>
      <c r="R291">
        <v>55.590716742397703</v>
      </c>
      <c r="S291" s="2">
        <f>(Table2[[#This Row],[Close Price]]-Table2[[#This Row],[20D EMA]])/Table2[[#This Row],[20D EMA]]</f>
        <v>-7.2896628530930898E-3</v>
      </c>
      <c r="T291" s="2">
        <f>(Table2[[#This Row],[Close Price]]-Table2[[#This Row],[50D EMA]])/Table2[[#This Row],[50D EMA]]</f>
        <v>-3.4750562659241341E-2</v>
      </c>
      <c r="U291" s="2">
        <f>(Table2[[#This Row],[Close Price]]-Table2[[#This Row],[200D EMA]])/Table2[[#This Row],[200D EMA]]</f>
        <v>5.2799211599740742E-2</v>
      </c>
      <c r="V291">
        <v>0.88382331372349099</v>
      </c>
      <c r="W291">
        <v>485</v>
      </c>
      <c r="X291">
        <v>493.85</v>
      </c>
      <c r="Y291">
        <v>485</v>
      </c>
      <c r="Z291">
        <v>503.7</v>
      </c>
      <c r="AA291">
        <v>474.1</v>
      </c>
      <c r="AB291">
        <v>515</v>
      </c>
      <c r="AC291" s="2">
        <f>(Table2[[#This Row],[Close Price]]/Table2[[#This Row],[Day Low]])-1</f>
        <v>1.0824742268041199E-2</v>
      </c>
      <c r="AD291" s="2">
        <f>(Table2[[#This Row],[Day High]]/Table2[[#This Row],[Close Price]])-1</f>
        <v>7.3431922488527146E-3</v>
      </c>
      <c r="AE291" s="2">
        <f>(Table2[[#This Row],[Close Price]]/Table2[[#This Row],[Current Week Low]])-1</f>
        <v>1.0824742268041199E-2</v>
      </c>
      <c r="AF291" s="2">
        <f>(Table2[[#This Row],[Current Week High]]/Table2[[#This Row],[Close Price]])-1</f>
        <v>2.7434982151963272E-2</v>
      </c>
      <c r="AG291" s="2">
        <f>(Table2[[#This Row],[Close Price]]/Table2[[#This Row],[Current Month Low]])-1</f>
        <v>3.4064543345285747E-2</v>
      </c>
      <c r="AH291" s="2">
        <f>(Table2[[#This Row],[Current Month High]]/Table2[[#This Row],[Close Price]])-1</f>
        <v>5.048444671086183E-2</v>
      </c>
      <c r="AI291">
        <v>29.484956654767899</v>
      </c>
      <c r="AJ291">
        <v>105.756855064353</v>
      </c>
      <c r="AK291" t="str">
        <f>IF(AND(Table2[[#This Row],[20D EMA]]&gt;Table2[[#This Row],[50D EMA]],Table2[[#This Row],[50D EMA]]&gt;Table2[[#This Row],[200D EMA]]),"Uptrend","Downtrend/NoTrend")</f>
        <v>Downtrend/NoTrend</v>
      </c>
      <c r="AL291">
        <v>-0.15</v>
      </c>
      <c r="AM291" t="s">
        <v>10459</v>
      </c>
      <c r="AN291">
        <v>-0.28000000000000003</v>
      </c>
      <c r="AO291" t="s">
        <v>10459</v>
      </c>
      <c r="AQ291">
        <f>(Table2[[#This Row],[Sharpe Ratio]]-AVERAGE(Table2[Sharpe Ratio]))/_xlfn.STDEV.P(Table2[Sharpe Ratio])</f>
        <v>-0.6696618849724284</v>
      </c>
      <c r="AR2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1">
        <f>_xlfn.RANK.AVG(Table2[[#This Row],[1Y Return vs Nifty Z-Score]],Table2[1Y Return vs Nifty Z-Score])</f>
        <v>124</v>
      </c>
      <c r="AT291">
        <f>_xlfn.RANK.AVG(Table2[[#This Row],[6M Return vs Nifty Z-Score]],Table2[6M Return vs Nifty Z-Score])</f>
        <v>280</v>
      </c>
      <c r="AU291">
        <f>_xlfn.RANK.AVG(Table2[[#This Row],[Sharpe Ratio Z-Score]],Table2[Sharpe Ratio Z-Score])</f>
        <v>530</v>
      </c>
      <c r="AV291">
        <f>(Table2[[#This Row],[Rank 1Y]]+Table2[[#This Row],[Rank 6M]]+Table2[[#This Row],[Rank Sharpe]])/3</f>
        <v>311.33333333333331</v>
      </c>
    </row>
    <row r="292" spans="1:48" x14ac:dyDescent="0.3">
      <c r="A292" t="s">
        <v>958</v>
      </c>
      <c r="B292" t="s">
        <v>959</v>
      </c>
      <c r="C292" t="s">
        <v>10405</v>
      </c>
      <c r="D292" t="s">
        <v>54</v>
      </c>
      <c r="E292">
        <v>15945.0208354799</v>
      </c>
      <c r="F292">
        <v>6923.4</v>
      </c>
      <c r="G292">
        <v>23.1775332419727</v>
      </c>
      <c r="H292">
        <f>(Table2[[#This Row],[1Y Return vs Nifty]]-AVERAGE(Table2[1Y Return vs Nifty]))/_xlfn.STDEV.P(Table2[1Y Return vs Nifty])</f>
        <v>2.3267337773640064E-2</v>
      </c>
      <c r="I292">
        <v>-2.06626656866601</v>
      </c>
      <c r="J292">
        <f>(Table2[[#This Row],[1M Return vs Nifty]]-AVERAGE(Table2[1M Return vs Nifty]))/_xlfn.STDEV.P(Table2[1M Return vs Nifty])</f>
        <v>9.616460646255727E-2</v>
      </c>
      <c r="K292">
        <v>24.464752782394999</v>
      </c>
      <c r="L292">
        <f>(Table2[[#This Row],[6M Return vs Nifty]]-AVERAGE(Table2[6M Return vs Nifty]))/_xlfn.STDEV.P(Table2[6M Return vs Nifty])</f>
        <v>0.40432328219894242</v>
      </c>
      <c r="M292">
        <v>-4.0367289382940301</v>
      </c>
      <c r="N292">
        <f>(Table2[[#This Row],[1W Return vs Nifty]]-AVERAGE(Table2[1W Return vs Nifty]))/_xlfn.STDEV.P(Table2[1W Return vs Nifty])</f>
        <v>-0.19809409250014715</v>
      </c>
      <c r="O292">
        <v>7097.07</v>
      </c>
      <c r="P292">
        <v>6873.1801000233399</v>
      </c>
      <c r="Q292">
        <v>5980.2404500008297</v>
      </c>
      <c r="R292">
        <v>27.4348629428926</v>
      </c>
      <c r="S292" s="2">
        <f>(Table2[[#This Row],[Close Price]]-Table2[[#This Row],[20D EMA]])/Table2[[#This Row],[20D EMA]]</f>
        <v>-2.447066183650437E-2</v>
      </c>
      <c r="T292" s="2">
        <f>(Table2[[#This Row],[Close Price]]-Table2[[#This Row],[50D EMA]])/Table2[[#This Row],[50D EMA]]</f>
        <v>7.3066468862774533E-3</v>
      </c>
      <c r="U292" s="2">
        <f>(Table2[[#This Row],[Close Price]]-Table2[[#This Row],[200D EMA]])/Table2[[#This Row],[200D EMA]]</f>
        <v>0.15771264682159045</v>
      </c>
      <c r="V292">
        <v>1.0090353667740899</v>
      </c>
      <c r="W292">
        <v>6852.1</v>
      </c>
      <c r="X292">
        <v>7115.9</v>
      </c>
      <c r="Y292">
        <v>6852.1</v>
      </c>
      <c r="Z292">
        <v>7400</v>
      </c>
      <c r="AA292">
        <v>6700</v>
      </c>
      <c r="AB292">
        <v>7600</v>
      </c>
      <c r="AC292" s="2">
        <f>(Table2[[#This Row],[Close Price]]/Table2[[#This Row],[Day Low]])-1</f>
        <v>1.0405569095605527E-2</v>
      </c>
      <c r="AD292" s="2">
        <f>(Table2[[#This Row],[Day High]]/Table2[[#This Row],[Close Price]])-1</f>
        <v>2.7804258023514494E-2</v>
      </c>
      <c r="AE292" s="2">
        <f>(Table2[[#This Row],[Close Price]]/Table2[[#This Row],[Current Week Low]])-1</f>
        <v>1.0405569095605527E-2</v>
      </c>
      <c r="AF292" s="2">
        <f>(Table2[[#This Row],[Current Week High]]/Table2[[#This Row],[Close Price]])-1</f>
        <v>6.8839009735101264E-2</v>
      </c>
      <c r="AG292" s="2">
        <f>(Table2[[#This Row],[Close Price]]/Table2[[#This Row],[Current Month Low]])-1</f>
        <v>3.3343283582089489E-2</v>
      </c>
      <c r="AH292" s="2">
        <f>(Table2[[#This Row],[Current Month High]]/Table2[[#This Row],[Close Price]])-1</f>
        <v>9.7726550538752788E-2</v>
      </c>
      <c r="AI292">
        <v>9.7726550538752797</v>
      </c>
      <c r="AJ292">
        <v>57.056791997729803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-0.05</v>
      </c>
      <c r="AM292" t="s">
        <v>10459</v>
      </c>
      <c r="AN292">
        <v>-6.37</v>
      </c>
      <c r="AO292" t="s">
        <v>10459</v>
      </c>
      <c r="AP292">
        <v>2.4998665211149001E-2</v>
      </c>
      <c r="AQ292">
        <f>(Table2[[#This Row],[Sharpe Ratio]]-AVERAGE(Table2[Sharpe Ratio]))/_xlfn.STDEV.P(Table2[Sharpe Ratio])</f>
        <v>-0.37972164966964622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-5.4060515734653647E-2</v>
      </c>
      <c r="AS292">
        <f>_xlfn.RANK.AVG(Table2[[#This Row],[1Y Return vs Nifty Z-Score]],Table2[1Y Return vs Nifty Z-Score])</f>
        <v>297</v>
      </c>
      <c r="AT292">
        <f>_xlfn.RANK.AVG(Table2[[#This Row],[6M Return vs Nifty Z-Score]],Table2[6M Return vs Nifty Z-Score])</f>
        <v>192</v>
      </c>
      <c r="AU292">
        <f>_xlfn.RANK.AVG(Table2[[#This Row],[Sharpe Ratio Z-Score]],Table2[Sharpe Ratio Z-Score])</f>
        <v>446</v>
      </c>
      <c r="AV292">
        <f>(Table2[[#This Row],[Rank 1Y]]+Table2[[#This Row],[Rank 6M]]+Table2[[#This Row],[Rank Sharpe]])/3</f>
        <v>311.66666666666669</v>
      </c>
    </row>
    <row r="293" spans="1:48" x14ac:dyDescent="0.3">
      <c r="A293" t="s">
        <v>1756</v>
      </c>
      <c r="B293" t="s">
        <v>1757</v>
      </c>
      <c r="C293" t="s">
        <v>10409</v>
      </c>
      <c r="D293" t="s">
        <v>122</v>
      </c>
      <c r="E293">
        <v>4719.6024813000004</v>
      </c>
      <c r="F293">
        <v>997.8</v>
      </c>
      <c r="G293">
        <v>49.633014148872498</v>
      </c>
      <c r="H293">
        <f>(Table2[[#This Row],[1Y Return vs Nifty]]-AVERAGE(Table2[1Y Return vs Nifty]))/_xlfn.STDEV.P(Table2[1Y Return vs Nifty])</f>
        <v>0.46234204744129104</v>
      </c>
      <c r="I293">
        <v>9.3049194869928797</v>
      </c>
      <c r="J293">
        <f>(Table2[[#This Row],[1M Return vs Nifty]]-AVERAGE(Table2[1M Return vs Nifty]))/_xlfn.STDEV.P(Table2[1M Return vs Nifty])</f>
        <v>1.1745971351945754</v>
      </c>
      <c r="K293">
        <v>38.504372450793099</v>
      </c>
      <c r="L293">
        <f>(Table2[[#This Row],[6M Return vs Nifty]]-AVERAGE(Table2[6M Return vs Nifty]))/_xlfn.STDEV.P(Table2[6M Return vs Nifty])</f>
        <v>0.82329154263932713</v>
      </c>
      <c r="M293">
        <v>-0.78260566417086297</v>
      </c>
      <c r="N293">
        <f>(Table2[[#This Row],[1W Return vs Nifty]]-AVERAGE(Table2[1W Return vs Nifty]))/_xlfn.STDEV.P(Table2[1W Return vs Nifty])</f>
        <v>0.45223624709916066</v>
      </c>
      <c r="O293">
        <v>951.74</v>
      </c>
      <c r="P293">
        <v>909.58293871261503</v>
      </c>
      <c r="Q293">
        <v>804.35534301110204</v>
      </c>
      <c r="R293">
        <v>60.507475486961198</v>
      </c>
      <c r="S293" s="2">
        <f>(Table2[[#This Row],[Close Price]]-Table2[[#This Row],[20D EMA]])/Table2[[#This Row],[20D EMA]]</f>
        <v>4.8395570218757164E-2</v>
      </c>
      <c r="T293" s="2">
        <f>(Table2[[#This Row],[Close Price]]-Table2[[#This Row],[50D EMA]])/Table2[[#This Row],[50D EMA]]</f>
        <v>9.6986275283751033E-2</v>
      </c>
      <c r="U293" s="2">
        <f>(Table2[[#This Row],[Close Price]]-Table2[[#This Row],[200D EMA]])/Table2[[#This Row],[200D EMA]]</f>
        <v>0.24049651521520124</v>
      </c>
      <c r="V293">
        <v>2.6047638773525899</v>
      </c>
      <c r="W293">
        <v>993.9</v>
      </c>
      <c r="X293">
        <v>1034</v>
      </c>
      <c r="Y293">
        <v>905.55</v>
      </c>
      <c r="Z293">
        <v>1034.3</v>
      </c>
      <c r="AA293">
        <v>830</v>
      </c>
      <c r="AB293">
        <v>1034.3</v>
      </c>
      <c r="AC293" s="2">
        <f>(Table2[[#This Row],[Close Price]]/Table2[[#This Row],[Day Low]])-1</f>
        <v>3.9239360096587905E-3</v>
      </c>
      <c r="AD293" s="2">
        <f>(Table2[[#This Row],[Day High]]/Table2[[#This Row],[Close Price]])-1</f>
        <v>3.6279815594307596E-2</v>
      </c>
      <c r="AE293" s="2">
        <f>(Table2[[#This Row],[Close Price]]/Table2[[#This Row],[Current Week Low]])-1</f>
        <v>0.10187179062448237</v>
      </c>
      <c r="AF293" s="2">
        <f>(Table2[[#This Row],[Current Week High]]/Table2[[#This Row],[Close Price]])-1</f>
        <v>3.6580477049508842E-2</v>
      </c>
      <c r="AG293" s="2">
        <f>(Table2[[#This Row],[Close Price]]/Table2[[#This Row],[Current Month Low]])-1</f>
        <v>0.20216867469879518</v>
      </c>
      <c r="AH293" s="2">
        <f>(Table2[[#This Row],[Current Month High]]/Table2[[#This Row],[Close Price]])-1</f>
        <v>3.6580477049508842E-2</v>
      </c>
      <c r="AI293">
        <v>3.6580477049508802</v>
      </c>
      <c r="AJ293">
        <v>85.103422688062295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0.08</v>
      </c>
      <c r="AM293" t="s">
        <v>10458</v>
      </c>
      <c r="AN293">
        <v>8.7200000000000006</v>
      </c>
      <c r="AO293" t="s">
        <v>10458</v>
      </c>
      <c r="AP293">
        <v>-3.0333970432495E-2</v>
      </c>
      <c r="AQ293">
        <f>(Table2[[#This Row],[Sharpe Ratio]]-AVERAGE(Table2[Sharpe Ratio]))/_xlfn.STDEV.P(Table2[Sharpe Ratio])</f>
        <v>-1.0214822102009449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1.8909847621734093</v>
      </c>
      <c r="AS293">
        <f>_xlfn.RANK.AVG(Table2[[#This Row],[1Y Return vs Nifty Z-Score]],Table2[1Y Return vs Nifty Z-Score])</f>
        <v>180</v>
      </c>
      <c r="AT293">
        <f>_xlfn.RANK.AVG(Table2[[#This Row],[6M Return vs Nifty Z-Score]],Table2[6M Return vs Nifty Z-Score])</f>
        <v>120</v>
      </c>
      <c r="AU293">
        <f>_xlfn.RANK.AVG(Table2[[#This Row],[Sharpe Ratio Z-Score]],Table2[Sharpe Ratio Z-Score])</f>
        <v>635</v>
      </c>
      <c r="AV293">
        <f>(Table2[[#This Row],[Rank 1Y]]+Table2[[#This Row],[Rank 6M]]+Table2[[#This Row],[Rank Sharpe]])/3</f>
        <v>311.66666666666669</v>
      </c>
    </row>
    <row r="294" spans="1:48" x14ac:dyDescent="0.3">
      <c r="A294" t="s">
        <v>1633</v>
      </c>
      <c r="B294" t="s">
        <v>1634</v>
      </c>
      <c r="C294" t="s">
        <v>10405</v>
      </c>
      <c r="D294" t="s">
        <v>473</v>
      </c>
      <c r="E294">
        <v>5752.7895383750001</v>
      </c>
      <c r="F294">
        <v>514.45000000000005</v>
      </c>
      <c r="G294">
        <v>29.202489024017598</v>
      </c>
      <c r="H294">
        <f>(Table2[[#This Row],[1Y Return vs Nifty]]-AVERAGE(Table2[1Y Return vs Nifty]))/_xlfn.STDEV.P(Table2[1Y Return vs Nifty])</f>
        <v>0.12326195590480607</v>
      </c>
      <c r="I294">
        <v>7.4457400111721697</v>
      </c>
      <c r="J294">
        <f>(Table2[[#This Row],[1M Return vs Nifty]]-AVERAGE(Table2[1M Return vs Nifty]))/_xlfn.STDEV.P(Table2[1M Return vs Nifty])</f>
        <v>0.99827431243342601</v>
      </c>
      <c r="K294">
        <v>26.063395039379301</v>
      </c>
      <c r="L294">
        <f>(Table2[[#This Row],[6M Return vs Nifty]]-AVERAGE(Table2[6M Return vs Nifty]))/_xlfn.STDEV.P(Table2[6M Return vs Nifty])</f>
        <v>0.45202972876193714</v>
      </c>
      <c r="M294">
        <v>-7.9756408819232796</v>
      </c>
      <c r="N294">
        <f>(Table2[[#This Row],[1W Return vs Nifty]]-AVERAGE(Table2[1W Return vs Nifty]))/_xlfn.STDEV.P(Table2[1W Return vs Nifty])</f>
        <v>-0.98527814367669875</v>
      </c>
      <c r="O294">
        <v>501.05</v>
      </c>
      <c r="P294">
        <v>463.79265453551199</v>
      </c>
      <c r="Q294">
        <v>399.37205652319199</v>
      </c>
      <c r="R294">
        <v>53.017626674375201</v>
      </c>
      <c r="S294" s="2">
        <f>(Table2[[#This Row],[Close Price]]-Table2[[#This Row],[20D EMA]])/Table2[[#This Row],[20D EMA]]</f>
        <v>2.6743837940325383E-2</v>
      </c>
      <c r="T294" s="2">
        <f>(Table2[[#This Row],[Close Price]]-Table2[[#This Row],[50D EMA]])/Table2[[#This Row],[50D EMA]]</f>
        <v>0.10922412196290895</v>
      </c>
      <c r="U294" s="2">
        <f>(Table2[[#This Row],[Close Price]]-Table2[[#This Row],[200D EMA]])/Table2[[#This Row],[200D EMA]]</f>
        <v>0.28814720909279579</v>
      </c>
      <c r="V294">
        <v>1.5120579888118399</v>
      </c>
      <c r="W294">
        <v>503.05</v>
      </c>
      <c r="X294">
        <v>529</v>
      </c>
      <c r="Y294">
        <v>503.05</v>
      </c>
      <c r="Z294">
        <v>548.04999999999995</v>
      </c>
      <c r="AA294">
        <v>435.1</v>
      </c>
      <c r="AB294">
        <v>571</v>
      </c>
      <c r="AC294" s="2">
        <f>(Table2[[#This Row],[Close Price]]/Table2[[#This Row],[Day Low]])-1</f>
        <v>2.266176324421032E-2</v>
      </c>
      <c r="AD294" s="2">
        <f>(Table2[[#This Row],[Day High]]/Table2[[#This Row],[Close Price]])-1</f>
        <v>2.8282631937019964E-2</v>
      </c>
      <c r="AE294" s="2">
        <f>(Table2[[#This Row],[Close Price]]/Table2[[#This Row],[Current Week Low]])-1</f>
        <v>2.266176324421032E-2</v>
      </c>
      <c r="AF294" s="2">
        <f>(Table2[[#This Row],[Current Week High]]/Table2[[#This Row],[Close Price]])-1</f>
        <v>6.5312469627757608E-2</v>
      </c>
      <c r="AG294" s="2">
        <f>(Table2[[#This Row],[Close Price]]/Table2[[#This Row],[Current Month Low]])-1</f>
        <v>0.18237186853596876</v>
      </c>
      <c r="AH294" s="2">
        <f>(Table2[[#This Row],[Current Month High]]/Table2[[#This Row],[Close Price]])-1</f>
        <v>0.1099232189717172</v>
      </c>
      <c r="AI294">
        <v>10.992321897171699</v>
      </c>
      <c r="AJ294">
        <v>76.726210924081002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0.16</v>
      </c>
      <c r="AM294" t="s">
        <v>10458</v>
      </c>
      <c r="AN294">
        <v>10.55</v>
      </c>
      <c r="AO294" t="s">
        <v>10458</v>
      </c>
      <c r="AP294">
        <v>5.7189872739400001E-3</v>
      </c>
      <c r="AQ294">
        <f>(Table2[[#This Row],[Sharpe Ratio]]-AVERAGE(Table2[Sharpe Ratio]))/_xlfn.STDEV.P(Table2[Sharpe Ratio])</f>
        <v>-0.60333176286813839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-1.5043909444667936E-2</v>
      </c>
      <c r="AS294">
        <f>_xlfn.RANK.AVG(Table2[[#This Row],[1Y Return vs Nifty Z-Score]],Table2[1Y Return vs Nifty Z-Score])</f>
        <v>267</v>
      </c>
      <c r="AT294">
        <f>_xlfn.RANK.AVG(Table2[[#This Row],[6M Return vs Nifty Z-Score]],Table2[6M Return vs Nifty Z-Score])</f>
        <v>181</v>
      </c>
      <c r="AU294">
        <f>_xlfn.RANK.AVG(Table2[[#This Row],[Sharpe Ratio Z-Score]],Table2[Sharpe Ratio Z-Score])</f>
        <v>492</v>
      </c>
      <c r="AV294">
        <f>(Table2[[#This Row],[Rank 1Y]]+Table2[[#This Row],[Rank 6M]]+Table2[[#This Row],[Rank Sharpe]])/3</f>
        <v>313.33333333333331</v>
      </c>
    </row>
    <row r="295" spans="1:48" x14ac:dyDescent="0.3">
      <c r="A295" t="s">
        <v>840</v>
      </c>
      <c r="B295" t="s">
        <v>841</v>
      </c>
      <c r="C295" t="s">
        <v>10410</v>
      </c>
      <c r="D295" t="s">
        <v>217</v>
      </c>
      <c r="E295">
        <v>19411.72855906</v>
      </c>
      <c r="F295">
        <v>446.2</v>
      </c>
      <c r="G295">
        <v>12.9798012866026</v>
      </c>
      <c r="H295">
        <f>(Table2[[#This Row],[1Y Return vs Nifty]]-AVERAGE(Table2[1Y Return vs Nifty]))/_xlfn.STDEV.P(Table2[1Y Return vs Nifty])</f>
        <v>-0.14598175708612748</v>
      </c>
      <c r="I295">
        <v>-9.1299191107897393</v>
      </c>
      <c r="J295">
        <f>(Table2[[#This Row],[1M Return vs Nifty]]-AVERAGE(Table2[1M Return vs Nifty]))/_xlfn.STDEV.P(Table2[1M Return vs Nifty])</f>
        <v>-0.57374551863788403</v>
      </c>
      <c r="K295">
        <v>20.255528054543699</v>
      </c>
      <c r="L295">
        <f>(Table2[[#This Row],[6M Return vs Nifty]]-AVERAGE(Table2[6M Return vs Nifty]))/_xlfn.STDEV.P(Table2[6M Return vs Nifty])</f>
        <v>0.2787122183892824</v>
      </c>
      <c r="M295">
        <v>-5.6879046023727202</v>
      </c>
      <c r="N295">
        <f>(Table2[[#This Row],[1W Return vs Nifty]]-AVERAGE(Table2[1W Return vs Nifty]))/_xlfn.STDEV.P(Table2[1W Return vs Nifty])</f>
        <v>-0.52807840467951539</v>
      </c>
      <c r="O295">
        <v>458.74</v>
      </c>
      <c r="P295">
        <v>456.84035666520202</v>
      </c>
      <c r="Q295">
        <v>393.14366383795499</v>
      </c>
      <c r="R295">
        <v>36.349492917169499</v>
      </c>
      <c r="S295" s="2">
        <f>(Table2[[#This Row],[Close Price]]-Table2[[#This Row],[20D EMA]])/Table2[[#This Row],[20D EMA]]</f>
        <v>-2.7335745738326766E-2</v>
      </c>
      <c r="T295" s="2">
        <f>(Table2[[#This Row],[Close Price]]-Table2[[#This Row],[50D EMA]])/Table2[[#This Row],[50D EMA]]</f>
        <v>-2.3291192448218576E-2</v>
      </c>
      <c r="U295" s="2">
        <f>(Table2[[#This Row],[Close Price]]-Table2[[#This Row],[200D EMA]])/Table2[[#This Row],[200D EMA]]</f>
        <v>0.13495406652137634</v>
      </c>
      <c r="V295">
        <v>0.414820189979344</v>
      </c>
      <c r="W295">
        <v>444.05</v>
      </c>
      <c r="X295">
        <v>456</v>
      </c>
      <c r="Y295">
        <v>442.05</v>
      </c>
      <c r="Z295">
        <v>456.1</v>
      </c>
      <c r="AA295">
        <v>442.05</v>
      </c>
      <c r="AB295">
        <v>477</v>
      </c>
      <c r="AC295" s="2">
        <f>(Table2[[#This Row],[Close Price]]/Table2[[#This Row],[Day Low]])-1</f>
        <v>4.8417970949217182E-3</v>
      </c>
      <c r="AD295" s="2">
        <f>(Table2[[#This Row],[Day High]]/Table2[[#This Row],[Close Price]])-1</f>
        <v>2.1963245181533031E-2</v>
      </c>
      <c r="AE295" s="2">
        <f>(Table2[[#This Row],[Close Price]]/Table2[[#This Row],[Current Week Low]])-1</f>
        <v>9.388078271688638E-3</v>
      </c>
      <c r="AF295" s="2">
        <f>(Table2[[#This Row],[Current Week High]]/Table2[[#This Row],[Close Price]])-1</f>
        <v>2.2187359928283357E-2</v>
      </c>
      <c r="AG295" s="2">
        <f>(Table2[[#This Row],[Close Price]]/Table2[[#This Row],[Current Month Low]])-1</f>
        <v>9.388078271688638E-3</v>
      </c>
      <c r="AH295" s="2">
        <f>(Table2[[#This Row],[Current Month High]]/Table2[[#This Row],[Close Price]])-1</f>
        <v>6.9027341999103653E-2</v>
      </c>
      <c r="AI295">
        <v>29.415060510981601</v>
      </c>
      <c r="AJ295">
        <v>58.790035587188598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-0.08</v>
      </c>
      <c r="AM295" t="s">
        <v>10459</v>
      </c>
      <c r="AN295">
        <v>-5.07</v>
      </c>
      <c r="AO295" t="s">
        <v>10459</v>
      </c>
      <c r="AP295">
        <v>4.6305715265432999E-2</v>
      </c>
      <c r="AQ295">
        <f>(Table2[[#This Row],[Sharpe Ratio]]-AVERAGE(Table2[Sharpe Ratio]))/_xlfn.STDEV.P(Table2[Sharpe Ratio])</f>
        <v>-0.13259761107929474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-1.1016910730935392</v>
      </c>
      <c r="AS295">
        <f>_xlfn.RANK.AVG(Table2[[#This Row],[1Y Return vs Nifty Z-Score]],Table2[1Y Return vs Nifty Z-Score])</f>
        <v>342</v>
      </c>
      <c r="AT295">
        <f>_xlfn.RANK.AVG(Table2[[#This Row],[6M Return vs Nifty Z-Score]],Table2[6M Return vs Nifty Z-Score])</f>
        <v>225</v>
      </c>
      <c r="AU295">
        <f>_xlfn.RANK.AVG(Table2[[#This Row],[Sharpe Ratio Z-Score]],Table2[Sharpe Ratio Z-Score])</f>
        <v>376</v>
      </c>
      <c r="AV295">
        <f>(Table2[[#This Row],[Rank 1Y]]+Table2[[#This Row],[Rank 6M]]+Table2[[#This Row],[Rank Sharpe]])/3</f>
        <v>314.33333333333331</v>
      </c>
    </row>
    <row r="296" spans="1:48" x14ac:dyDescent="0.3">
      <c r="A296" t="s">
        <v>1119</v>
      </c>
      <c r="B296" t="s">
        <v>1120</v>
      </c>
      <c r="C296" t="s">
        <v>10411</v>
      </c>
      <c r="D296" t="s">
        <v>1121</v>
      </c>
      <c r="E296">
        <v>11875.934800589999</v>
      </c>
      <c r="F296">
        <v>799.05</v>
      </c>
      <c r="G296">
        <v>56.685908238661902</v>
      </c>
      <c r="H296">
        <f>(Table2[[#This Row],[1Y Return vs Nifty]]-AVERAGE(Table2[1Y Return vs Nifty]))/_xlfn.STDEV.P(Table2[1Y Return vs Nifty])</f>
        <v>0.57939708929401035</v>
      </c>
      <c r="I296">
        <v>5.4441136714460603</v>
      </c>
      <c r="J296">
        <f>(Table2[[#This Row],[1M Return vs Nifty]]-AVERAGE(Table2[1M Return vs Nifty]))/_xlfn.STDEV.P(Table2[1M Return vs Nifty])</f>
        <v>0.8084419638497703</v>
      </c>
      <c r="K296">
        <v>40.495990818230901</v>
      </c>
      <c r="L296">
        <f>(Table2[[#This Row],[6M Return vs Nifty]]-AVERAGE(Table2[6M Return vs Nifty]))/_xlfn.STDEV.P(Table2[6M Return vs Nifty])</f>
        <v>0.88272512435840667</v>
      </c>
      <c r="M296">
        <v>-6.2753037716957802</v>
      </c>
      <c r="N296">
        <f>(Table2[[#This Row],[1W Return vs Nifty]]-AVERAGE(Table2[1W Return vs Nifty]))/_xlfn.STDEV.P(Table2[1W Return vs Nifty])</f>
        <v>-0.64546901010123192</v>
      </c>
      <c r="O296">
        <v>808.66</v>
      </c>
      <c r="P296">
        <v>757.58767206652999</v>
      </c>
      <c r="Q296">
        <v>629.04799019952804</v>
      </c>
      <c r="R296">
        <v>41.348274764661298</v>
      </c>
      <c r="S296" s="2">
        <f>(Table2[[#This Row],[Close Price]]-Table2[[#This Row],[20D EMA]])/Table2[[#This Row],[20D EMA]]</f>
        <v>-1.1883857245319434E-2</v>
      </c>
      <c r="T296" s="2">
        <f>(Table2[[#This Row],[Close Price]]-Table2[[#This Row],[50D EMA]])/Table2[[#This Row],[50D EMA]]</f>
        <v>5.4729412135720204E-2</v>
      </c>
      <c r="U296" s="2">
        <f>(Table2[[#This Row],[Close Price]]-Table2[[#This Row],[200D EMA]])/Table2[[#This Row],[200D EMA]]</f>
        <v>0.27025284628371343</v>
      </c>
      <c r="V296">
        <v>0.89372340512141601</v>
      </c>
      <c r="W296">
        <v>793.15</v>
      </c>
      <c r="X296">
        <v>826.2</v>
      </c>
      <c r="Y296">
        <v>793.15</v>
      </c>
      <c r="Z296">
        <v>875</v>
      </c>
      <c r="AA296">
        <v>768.55</v>
      </c>
      <c r="AB296">
        <v>875</v>
      </c>
      <c r="AC296" s="2">
        <f>(Table2[[#This Row],[Close Price]]/Table2[[#This Row],[Day Low]])-1</f>
        <v>7.4386938157977589E-3</v>
      </c>
      <c r="AD296" s="2">
        <f>(Table2[[#This Row],[Day High]]/Table2[[#This Row],[Close Price]])-1</f>
        <v>3.3977848695325719E-2</v>
      </c>
      <c r="AE296" s="2">
        <f>(Table2[[#This Row],[Close Price]]/Table2[[#This Row],[Current Week Low]])-1</f>
        <v>7.4386938157977589E-3</v>
      </c>
      <c r="AF296" s="2">
        <f>(Table2[[#This Row],[Current Week High]]/Table2[[#This Row],[Close Price]])-1</f>
        <v>9.5050372317126541E-2</v>
      </c>
      <c r="AG296" s="2">
        <f>(Table2[[#This Row],[Close Price]]/Table2[[#This Row],[Current Month Low]])-1</f>
        <v>3.9685121332379225E-2</v>
      </c>
      <c r="AH296" s="2">
        <f>(Table2[[#This Row],[Current Month High]]/Table2[[#This Row],[Close Price]])-1</f>
        <v>9.5050372317126541E-2</v>
      </c>
      <c r="AI296">
        <v>9.5050372317126506</v>
      </c>
      <c r="AJ296">
        <v>99.587860621955699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0.14000000000000001</v>
      </c>
      <c r="AM296" t="s">
        <v>10458</v>
      </c>
      <c r="AN296">
        <v>-3.09</v>
      </c>
      <c r="AO296" t="s">
        <v>10459</v>
      </c>
      <c r="AP296">
        <v>-5.5583392194423001E-2</v>
      </c>
      <c r="AQ296">
        <f>(Table2[[#This Row],[Sharpe Ratio]]-AVERAGE(Table2[Sharpe Ratio]))/_xlfn.STDEV.P(Table2[Sharpe Ratio])</f>
        <v>-1.3143307773175452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0.31076439008341017</v>
      </c>
      <c r="AS296">
        <f>_xlfn.RANK.AVG(Table2[[#This Row],[1Y Return vs Nifty Z-Score]],Table2[1Y Return vs Nifty Z-Score])</f>
        <v>159</v>
      </c>
      <c r="AT296">
        <f>_xlfn.RANK.AVG(Table2[[#This Row],[6M Return vs Nifty Z-Score]],Table2[6M Return vs Nifty Z-Score])</f>
        <v>112</v>
      </c>
      <c r="AU296">
        <f>_xlfn.RANK.AVG(Table2[[#This Row],[Sharpe Ratio Z-Score]],Table2[Sharpe Ratio Z-Score])</f>
        <v>672</v>
      </c>
      <c r="AV296">
        <f>(Table2[[#This Row],[Rank 1Y]]+Table2[[#This Row],[Rank 6M]]+Table2[[#This Row],[Rank Sharpe]])/3</f>
        <v>314.33333333333331</v>
      </c>
    </row>
    <row r="297" spans="1:48" x14ac:dyDescent="0.3">
      <c r="A297" t="s">
        <v>366</v>
      </c>
      <c r="B297" t="s">
        <v>367</v>
      </c>
      <c r="C297" t="s">
        <v>10412</v>
      </c>
      <c r="D297" t="s">
        <v>204</v>
      </c>
      <c r="E297">
        <v>70826.62589712</v>
      </c>
      <c r="F297">
        <v>241.2</v>
      </c>
      <c r="G297">
        <v>0.98316029934502303</v>
      </c>
      <c r="H297">
        <f>(Table2[[#This Row],[1Y Return vs Nifty]]-AVERAGE(Table2[1Y Return vs Nifty]))/_xlfn.STDEV.P(Table2[1Y Return vs Nifty])</f>
        <v>-0.34508687549255107</v>
      </c>
      <c r="I297">
        <v>-13.287498358760301</v>
      </c>
      <c r="J297">
        <f>(Table2[[#This Row],[1M Return vs Nifty]]-AVERAGE(Table2[1M Return vs Nifty]))/_xlfn.STDEV.P(Table2[1M Return vs Nifty])</f>
        <v>-0.96804640157536359</v>
      </c>
      <c r="K297">
        <v>23.922086881244802</v>
      </c>
      <c r="L297">
        <f>(Table2[[#This Row],[6M Return vs Nifty]]-AVERAGE(Table2[6M Return vs Nifty]))/_xlfn.STDEV.P(Table2[6M Return vs Nifty])</f>
        <v>0.38812912637597674</v>
      </c>
      <c r="M297">
        <v>-3.1276499978336001</v>
      </c>
      <c r="N297">
        <f>(Table2[[#This Row],[1W Return vs Nifty]]-AVERAGE(Table2[1W Return vs Nifty]))/_xlfn.STDEV.P(Table2[1W Return vs Nifty])</f>
        <v>-1.641639738224742E-2</v>
      </c>
      <c r="O297">
        <v>243.14</v>
      </c>
      <c r="P297">
        <v>242.855946725075</v>
      </c>
      <c r="Q297">
        <v>214.18777874263901</v>
      </c>
      <c r="R297">
        <v>48.819972170695401</v>
      </c>
      <c r="S297" s="2">
        <f>(Table2[[#This Row],[Close Price]]-Table2[[#This Row],[20D EMA]])/Table2[[#This Row],[20D EMA]]</f>
        <v>-7.9789421732335188E-3</v>
      </c>
      <c r="T297" s="2">
        <f>(Table2[[#This Row],[Close Price]]-Table2[[#This Row],[50D EMA]])/Table2[[#This Row],[50D EMA]]</f>
        <v>-6.818637745567028E-3</v>
      </c>
      <c r="U297" s="2">
        <f>(Table2[[#This Row],[Close Price]]-Table2[[#This Row],[200D EMA]])/Table2[[#This Row],[200D EMA]]</f>
        <v>0.12611467104207646</v>
      </c>
      <c r="V297">
        <v>0.81834546465077895</v>
      </c>
      <c r="W297">
        <v>236.35</v>
      </c>
      <c r="X297">
        <v>242</v>
      </c>
      <c r="Y297">
        <v>235.05</v>
      </c>
      <c r="Z297">
        <v>242</v>
      </c>
      <c r="AA297">
        <v>233.05</v>
      </c>
      <c r="AB297">
        <v>258.10000000000002</v>
      </c>
      <c r="AC297" s="2">
        <f>(Table2[[#This Row],[Close Price]]/Table2[[#This Row],[Day Low]])-1</f>
        <v>2.0520414639306095E-2</v>
      </c>
      <c r="AD297" s="2">
        <f>(Table2[[#This Row],[Day High]]/Table2[[#This Row],[Close Price]])-1</f>
        <v>3.3167495854062867E-3</v>
      </c>
      <c r="AE297" s="2">
        <f>(Table2[[#This Row],[Close Price]]/Table2[[#This Row],[Current Week Low]])-1</f>
        <v>2.616464582003819E-2</v>
      </c>
      <c r="AF297" s="2">
        <f>(Table2[[#This Row],[Current Week High]]/Table2[[#This Row],[Close Price]])-1</f>
        <v>3.3167495854062867E-3</v>
      </c>
      <c r="AG297" s="2">
        <f>(Table2[[#This Row],[Close Price]]/Table2[[#This Row],[Current Month Low]])-1</f>
        <v>3.4971036258313548E-2</v>
      </c>
      <c r="AH297" s="2">
        <f>(Table2[[#This Row],[Current Month High]]/Table2[[#This Row],[Close Price]])-1</f>
        <v>7.0066334991708334E-2</v>
      </c>
      <c r="AI297">
        <v>9.7222222222222108</v>
      </c>
      <c r="AJ297">
        <v>53.094255791812103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-0.01</v>
      </c>
      <c r="AM297" t="s">
        <v>10459</v>
      </c>
      <c r="AN297">
        <v>-2.84</v>
      </c>
      <c r="AO297" t="s">
        <v>10459</v>
      </c>
      <c r="AP297">
        <v>6.2994133852808998E-2</v>
      </c>
      <c r="AQ297">
        <f>(Table2[[#This Row],[Sharpe Ratio]]-AVERAGE(Table2[Sharpe Ratio]))/_xlfn.STDEV.P(Table2[Sharpe Ratio])</f>
        <v>6.0958483663602382E-2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-0.88046206441058283</v>
      </c>
      <c r="AS297">
        <f>_xlfn.RANK.AVG(Table2[[#This Row],[1Y Return vs Nifty Z-Score]],Table2[1Y Return vs Nifty Z-Score])</f>
        <v>410</v>
      </c>
      <c r="AT297">
        <f>_xlfn.RANK.AVG(Table2[[#This Row],[6M Return vs Nifty Z-Score]],Table2[6M Return vs Nifty Z-Score])</f>
        <v>198</v>
      </c>
      <c r="AU297">
        <f>_xlfn.RANK.AVG(Table2[[#This Row],[Sharpe Ratio Z-Score]],Table2[Sharpe Ratio Z-Score])</f>
        <v>336</v>
      </c>
      <c r="AV297">
        <f>(Table2[[#This Row],[Rank 1Y]]+Table2[[#This Row],[Rank 6M]]+Table2[[#This Row],[Rank Sharpe]])/3</f>
        <v>314.66666666666669</v>
      </c>
    </row>
    <row r="298" spans="1:48" x14ac:dyDescent="0.3">
      <c r="A298" t="s">
        <v>394</v>
      </c>
      <c r="B298" t="s">
        <v>395</v>
      </c>
      <c r="C298" t="s">
        <v>10401</v>
      </c>
      <c r="D298" t="s">
        <v>396</v>
      </c>
      <c r="E298">
        <v>61542.942428584</v>
      </c>
      <c r="F298">
        <v>236.24</v>
      </c>
      <c r="G298">
        <v>2.0270281134313901</v>
      </c>
      <c r="H298">
        <f>(Table2[[#This Row],[1Y Return vs Nifty]]-AVERAGE(Table2[1Y Return vs Nifty]))/_xlfn.STDEV.P(Table2[1Y Return vs Nifty])</f>
        <v>-0.32776207391308554</v>
      </c>
      <c r="I298">
        <v>0.95802135450124803</v>
      </c>
      <c r="J298">
        <f>(Table2[[#This Row],[1M Return vs Nifty]]-AVERAGE(Table2[1M Return vs Nifty]))/_xlfn.STDEV.P(Table2[1M Return vs Nifty])</f>
        <v>0.38298521221387055</v>
      </c>
      <c r="K298">
        <v>14.2551516193846</v>
      </c>
      <c r="L298">
        <f>(Table2[[#This Row],[6M Return vs Nifty]]-AVERAGE(Table2[6M Return vs Nifty]))/_xlfn.STDEV.P(Table2[6M Return vs Nifty])</f>
        <v>9.9649869379586975E-2</v>
      </c>
      <c r="M298">
        <v>-3.8975681235646098</v>
      </c>
      <c r="N298">
        <f>(Table2[[#This Row],[1W Return vs Nifty]]-AVERAGE(Table2[1W Return vs Nifty]))/_xlfn.STDEV.P(Table2[1W Return vs Nifty])</f>
        <v>-0.17028306867644585</v>
      </c>
      <c r="O298">
        <v>226.55</v>
      </c>
      <c r="P298">
        <v>223.35040508965901</v>
      </c>
      <c r="Q298">
        <v>208.264656258549</v>
      </c>
      <c r="R298">
        <v>74.917038696317903</v>
      </c>
      <c r="S298" s="2">
        <f>(Table2[[#This Row],[Close Price]]-Table2[[#This Row],[20D EMA]])/Table2[[#This Row],[20D EMA]]</f>
        <v>4.2772015007724554E-2</v>
      </c>
      <c r="T298" s="2">
        <f>(Table2[[#This Row],[Close Price]]-Table2[[#This Row],[50D EMA]])/Table2[[#This Row],[50D EMA]]</f>
        <v>5.7710192668630998E-2</v>
      </c>
      <c r="U298" s="2">
        <f>(Table2[[#This Row],[Close Price]]-Table2[[#This Row],[200D EMA]])/Table2[[#This Row],[200D EMA]]</f>
        <v>0.13432593049644093</v>
      </c>
      <c r="V298">
        <v>1.5062126425131199</v>
      </c>
      <c r="W298">
        <v>231.72</v>
      </c>
      <c r="X298">
        <v>237.67</v>
      </c>
      <c r="Y298">
        <v>228.29</v>
      </c>
      <c r="Z298">
        <v>237.67</v>
      </c>
      <c r="AA298">
        <v>212.8</v>
      </c>
      <c r="AB298">
        <v>240</v>
      </c>
      <c r="AC298" s="2">
        <f>(Table2[[#This Row],[Close Price]]/Table2[[#This Row],[Day Low]])-1</f>
        <v>1.9506300707750723E-2</v>
      </c>
      <c r="AD298" s="2">
        <f>(Table2[[#This Row],[Day High]]/Table2[[#This Row],[Close Price]])-1</f>
        <v>6.0531662715881396E-3</v>
      </c>
      <c r="AE298" s="2">
        <f>(Table2[[#This Row],[Close Price]]/Table2[[#This Row],[Current Week Low]])-1</f>
        <v>3.4824127206623201E-2</v>
      </c>
      <c r="AF298" s="2">
        <f>(Table2[[#This Row],[Current Week High]]/Table2[[#This Row],[Close Price]])-1</f>
        <v>6.0531662715881396E-3</v>
      </c>
      <c r="AG298" s="2">
        <f>(Table2[[#This Row],[Close Price]]/Table2[[#This Row],[Current Month Low]])-1</f>
        <v>0.11015037593984967</v>
      </c>
      <c r="AH298" s="2">
        <f>(Table2[[#This Row],[Current Month High]]/Table2[[#This Row],[Close Price]])-1</f>
        <v>1.5916017609211019E-2</v>
      </c>
      <c r="AI298">
        <v>4.5123603115475799</v>
      </c>
      <c r="AJ298">
        <v>52.412903225806403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-0.03</v>
      </c>
      <c r="AM298" t="s">
        <v>10459</v>
      </c>
      <c r="AN298">
        <v>8.66</v>
      </c>
      <c r="AO298" t="s">
        <v>10458</v>
      </c>
      <c r="AP298">
        <v>8.4684803262538993E-2</v>
      </c>
      <c r="AQ298">
        <f>(Table2[[#This Row],[Sharpe Ratio]]-AVERAGE(Table2[Sharpe Ratio]))/_xlfn.STDEV.P(Table2[Sharpe Ratio])</f>
        <v>0.31253182725665085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0.29712176626057696</v>
      </c>
      <c r="AS298">
        <f>_xlfn.RANK.AVG(Table2[[#This Row],[1Y Return vs Nifty Z-Score]],Table2[1Y Return vs Nifty Z-Score])</f>
        <v>406</v>
      </c>
      <c r="AT298">
        <f>_xlfn.RANK.AVG(Table2[[#This Row],[6M Return vs Nifty Z-Score]],Table2[6M Return vs Nifty Z-Score])</f>
        <v>275</v>
      </c>
      <c r="AU298">
        <f>_xlfn.RANK.AVG(Table2[[#This Row],[Sharpe Ratio Z-Score]],Table2[Sharpe Ratio Z-Score])</f>
        <v>265</v>
      </c>
      <c r="AV298">
        <f>(Table2[[#This Row],[Rank 1Y]]+Table2[[#This Row],[Rank 6M]]+Table2[[#This Row],[Rank Sharpe]])/3</f>
        <v>315.33333333333331</v>
      </c>
    </row>
    <row r="299" spans="1:48" x14ac:dyDescent="0.3">
      <c r="A299" t="s">
        <v>567</v>
      </c>
      <c r="B299" t="s">
        <v>568</v>
      </c>
      <c r="C299" t="s">
        <v>10404</v>
      </c>
      <c r="D299" t="s">
        <v>46</v>
      </c>
      <c r="E299">
        <v>37085.499000000003</v>
      </c>
      <c r="F299">
        <v>61.41</v>
      </c>
      <c r="G299">
        <v>58.590969319389501</v>
      </c>
      <c r="H299">
        <f>(Table2[[#This Row],[1Y Return vs Nifty]]-AVERAGE(Table2[1Y Return vs Nifty]))/_xlfn.STDEV.P(Table2[1Y Return vs Nifty])</f>
        <v>0.61101489068130077</v>
      </c>
      <c r="I299">
        <v>-10.7227997020653</v>
      </c>
      <c r="J299">
        <f>(Table2[[#This Row],[1M Return vs Nifty]]-AVERAGE(Table2[1M Return vs Nifty]))/_xlfn.STDEV.P(Table2[1M Return vs Nifty])</f>
        <v>-0.72481280709919471</v>
      </c>
      <c r="K299">
        <v>-13.8039344954848</v>
      </c>
      <c r="L299">
        <f>(Table2[[#This Row],[6M Return vs Nifty]]-AVERAGE(Table2[6M Return vs Nifty]))/_xlfn.STDEV.P(Table2[6M Return vs Nifty])</f>
        <v>-0.73768524202340691</v>
      </c>
      <c r="M299">
        <v>-2.2797794943354499</v>
      </c>
      <c r="N299">
        <f>(Table2[[#This Row],[1W Return vs Nifty]]-AVERAGE(Table2[1W Return vs Nifty]))/_xlfn.STDEV.P(Table2[1W Return vs Nifty])</f>
        <v>0.15302890816622272</v>
      </c>
      <c r="O299">
        <v>62</v>
      </c>
      <c r="P299">
        <v>63.320854129262898</v>
      </c>
      <c r="Q299">
        <v>59.0627407697203</v>
      </c>
      <c r="R299">
        <v>47.304825009917003</v>
      </c>
      <c r="S299" s="2">
        <f>(Table2[[#This Row],[Close Price]]-Table2[[#This Row],[20D EMA]])/Table2[[#This Row],[20D EMA]]</f>
        <v>-9.5161290322581197E-3</v>
      </c>
      <c r="T299" s="2">
        <f>(Table2[[#This Row],[Close Price]]-Table2[[#This Row],[50D EMA]])/Table2[[#This Row],[50D EMA]]</f>
        <v>-3.0177327130838958E-2</v>
      </c>
      <c r="U299" s="2">
        <f>(Table2[[#This Row],[Close Price]]-Table2[[#This Row],[200D EMA]])/Table2[[#This Row],[200D EMA]]</f>
        <v>3.974179321327849E-2</v>
      </c>
      <c r="V299">
        <v>0.81600500458349901</v>
      </c>
      <c r="W299">
        <v>60.6</v>
      </c>
      <c r="X299">
        <v>61.75</v>
      </c>
      <c r="Y299">
        <v>60.6</v>
      </c>
      <c r="Z299">
        <v>64.3</v>
      </c>
      <c r="AA299">
        <v>58</v>
      </c>
      <c r="AB299">
        <v>65.5</v>
      </c>
      <c r="AC299" s="2">
        <f>(Table2[[#This Row],[Close Price]]/Table2[[#This Row],[Day Low]])-1</f>
        <v>1.3366336633663378E-2</v>
      </c>
      <c r="AD299" s="2">
        <f>(Table2[[#This Row],[Day High]]/Table2[[#This Row],[Close Price]])-1</f>
        <v>5.5365575639148012E-3</v>
      </c>
      <c r="AE299" s="2">
        <f>(Table2[[#This Row],[Close Price]]/Table2[[#This Row],[Current Week Low]])-1</f>
        <v>1.3366336633663378E-2</v>
      </c>
      <c r="AF299" s="2">
        <f>(Table2[[#This Row],[Current Week High]]/Table2[[#This Row],[Close Price]])-1</f>
        <v>4.70607392932747E-2</v>
      </c>
      <c r="AG299" s="2">
        <f>(Table2[[#This Row],[Close Price]]/Table2[[#This Row],[Current Month Low]])-1</f>
        <v>5.8793103448275819E-2</v>
      </c>
      <c r="AH299" s="2">
        <f>(Table2[[#This Row],[Current Month High]]/Table2[[#This Row],[Close Price]])-1</f>
        <v>6.6601530695326483E-2</v>
      </c>
      <c r="AI299">
        <v>27.259404005862201</v>
      </c>
      <c r="AJ299">
        <v>102.006578947368</v>
      </c>
      <c r="AK299" t="str">
        <f>IF(AND(Table2[[#This Row],[20D EMA]]&gt;Table2[[#This Row],[50D EMA]],Table2[[#This Row],[50D EMA]]&gt;Table2[[#This Row],[200D EMA]]),"Uptrend","Downtrend/NoTrend")</f>
        <v>Downtrend/NoTrend</v>
      </c>
      <c r="AL299">
        <v>-0.13</v>
      </c>
      <c r="AM299" t="s">
        <v>10459</v>
      </c>
      <c r="AN299">
        <v>-1.63</v>
      </c>
      <c r="AO299" t="s">
        <v>10459</v>
      </c>
      <c r="AP299">
        <v>0.102805707080055</v>
      </c>
      <c r="AQ299">
        <f>(Table2[[#This Row],[Sharpe Ratio]]-AVERAGE(Table2[Sharpe Ratio]))/_xlfn.STDEV.P(Table2[Sharpe Ratio])</f>
        <v>0.52270221325015931</v>
      </c>
      <c r="AR2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9">
        <f>_xlfn.RANK.AVG(Table2[[#This Row],[1Y Return vs Nifty Z-Score]],Table2[1Y Return vs Nifty Z-Score])</f>
        <v>154</v>
      </c>
      <c r="AT299">
        <f>_xlfn.RANK.AVG(Table2[[#This Row],[6M Return vs Nifty Z-Score]],Table2[6M Return vs Nifty Z-Score])</f>
        <v>579</v>
      </c>
      <c r="AU299">
        <f>_xlfn.RANK.AVG(Table2[[#This Row],[Sharpe Ratio Z-Score]],Table2[Sharpe Ratio Z-Score])</f>
        <v>214</v>
      </c>
      <c r="AV299">
        <f>(Table2[[#This Row],[Rank 1Y]]+Table2[[#This Row],[Rank 6M]]+Table2[[#This Row],[Rank Sharpe]])/3</f>
        <v>315.66666666666669</v>
      </c>
    </row>
    <row r="300" spans="1:48" x14ac:dyDescent="0.3">
      <c r="A300" t="s">
        <v>616</v>
      </c>
      <c r="B300" t="s">
        <v>617</v>
      </c>
      <c r="C300" t="s">
        <v>10403</v>
      </c>
      <c r="D300" t="s">
        <v>190</v>
      </c>
      <c r="E300">
        <v>32399.212500000001</v>
      </c>
      <c r="F300">
        <v>742.25</v>
      </c>
      <c r="G300">
        <v>9.4662909265839392</v>
      </c>
      <c r="H300">
        <f>(Table2[[#This Row],[1Y Return vs Nifty]]-AVERAGE(Table2[1Y Return vs Nifty]))/_xlfn.STDEV.P(Table2[1Y Return vs Nifty])</f>
        <v>-0.20429457123108338</v>
      </c>
      <c r="I300">
        <v>-13.8265574771335</v>
      </c>
      <c r="J300">
        <f>(Table2[[#This Row],[1M Return vs Nifty]]-AVERAGE(Table2[1M Return vs Nifty]))/_xlfn.STDEV.P(Table2[1M Return vs Nifty])</f>
        <v>-1.0191702584287969</v>
      </c>
      <c r="K300">
        <v>51.395764421661099</v>
      </c>
      <c r="L300">
        <f>(Table2[[#This Row],[6M Return vs Nifty]]-AVERAGE(Table2[6M Return vs Nifty]))/_xlfn.STDEV.P(Table2[6M Return vs Nifty])</f>
        <v>1.2079945614003735</v>
      </c>
      <c r="M300">
        <v>-3.8772415790202999</v>
      </c>
      <c r="N300">
        <f>(Table2[[#This Row],[1W Return vs Nifty]]-AVERAGE(Table2[1W Return vs Nifty]))/_xlfn.STDEV.P(Table2[1W Return vs Nifty])</f>
        <v>-0.16622084745652496</v>
      </c>
      <c r="O300">
        <v>775.52</v>
      </c>
      <c r="P300">
        <v>772.844914183627</v>
      </c>
      <c r="Q300">
        <v>645.40324816488601</v>
      </c>
      <c r="R300">
        <v>27.058373342532501</v>
      </c>
      <c r="S300" s="2">
        <f>(Table2[[#This Row],[Close Price]]-Table2[[#This Row],[20D EMA]])/Table2[[#This Row],[20D EMA]]</f>
        <v>-4.2900247575820075E-2</v>
      </c>
      <c r="T300" s="2">
        <f>(Table2[[#This Row],[Close Price]]-Table2[[#This Row],[50D EMA]])/Table2[[#This Row],[50D EMA]]</f>
        <v>-3.9587391496190505E-2</v>
      </c>
      <c r="U300" s="2">
        <f>(Table2[[#This Row],[Close Price]]-Table2[[#This Row],[200D EMA]])/Table2[[#This Row],[200D EMA]]</f>
        <v>0.15005618907324095</v>
      </c>
      <c r="V300">
        <v>0.73418369012187101</v>
      </c>
      <c r="W300">
        <v>736.05</v>
      </c>
      <c r="X300">
        <v>749.65</v>
      </c>
      <c r="Y300">
        <v>736.05</v>
      </c>
      <c r="Z300">
        <v>771.95</v>
      </c>
      <c r="AA300">
        <v>725.4</v>
      </c>
      <c r="AB300">
        <v>860</v>
      </c>
      <c r="AC300" s="2">
        <f>(Table2[[#This Row],[Close Price]]/Table2[[#This Row],[Day Low]])-1</f>
        <v>8.4233408056517689E-3</v>
      </c>
      <c r="AD300" s="2">
        <f>(Table2[[#This Row],[Day High]]/Table2[[#This Row],[Close Price]])-1</f>
        <v>9.9696867632199648E-3</v>
      </c>
      <c r="AE300" s="2">
        <f>(Table2[[#This Row],[Close Price]]/Table2[[#This Row],[Current Week Low]])-1</f>
        <v>8.4233408056517689E-3</v>
      </c>
      <c r="AF300" s="2">
        <f>(Table2[[#This Row],[Current Week High]]/Table2[[#This Row],[Close Price]])-1</f>
        <v>4.0013472549680129E-2</v>
      </c>
      <c r="AG300" s="2">
        <f>(Table2[[#This Row],[Close Price]]/Table2[[#This Row],[Current Month Low]])-1</f>
        <v>2.3228563551144221E-2</v>
      </c>
      <c r="AH300" s="2">
        <f>(Table2[[#This Row],[Current Month High]]/Table2[[#This Row],[Close Price]])-1</f>
        <v>0.15863927248231735</v>
      </c>
      <c r="AI300">
        <v>15.8639272482317</v>
      </c>
      <c r="AJ300">
        <v>77.954926876048901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-0.15</v>
      </c>
      <c r="AM300" t="s">
        <v>10459</v>
      </c>
      <c r="AN300">
        <v>-10</v>
      </c>
      <c r="AO300" t="s">
        <v>10459</v>
      </c>
      <c r="AP300">
        <v>1.96325631364E-4</v>
      </c>
      <c r="AQ300">
        <f>(Table2[[#This Row],[Sharpe Ratio]]-AVERAGE(Table2[Sharpe Ratio]))/_xlfn.STDEV.P(Table2[Sharpe Ratio])</f>
        <v>-0.66738485540813552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-0.84907597112416733</v>
      </c>
      <c r="AS300">
        <f>_xlfn.RANK.AVG(Table2[[#This Row],[1Y Return vs Nifty Z-Score]],Table2[1Y Return vs Nifty Z-Score])</f>
        <v>363</v>
      </c>
      <c r="AT300">
        <f>_xlfn.RANK.AVG(Table2[[#This Row],[6M Return vs Nifty Z-Score]],Table2[6M Return vs Nifty Z-Score])</f>
        <v>83</v>
      </c>
      <c r="AU300">
        <f>_xlfn.RANK.AVG(Table2[[#This Row],[Sharpe Ratio Z-Score]],Table2[Sharpe Ratio Z-Score])</f>
        <v>505</v>
      </c>
      <c r="AV300">
        <f>(Table2[[#This Row],[Rank 1Y]]+Table2[[#This Row],[Rank 6M]]+Table2[[#This Row],[Rank Sharpe]])/3</f>
        <v>317</v>
      </c>
    </row>
    <row r="301" spans="1:48" x14ac:dyDescent="0.3">
      <c r="A301" t="s">
        <v>869</v>
      </c>
      <c r="B301" t="s">
        <v>870</v>
      </c>
      <c r="C301" t="s">
        <v>10415</v>
      </c>
      <c r="D301" t="s">
        <v>604</v>
      </c>
      <c r="E301">
        <v>18575.455064360001</v>
      </c>
      <c r="F301">
        <v>592.6</v>
      </c>
      <c r="G301">
        <v>67.056655075940697</v>
      </c>
      <c r="H301">
        <f>(Table2[[#This Row],[1Y Return vs Nifty]]-AVERAGE(Table2[1Y Return vs Nifty]))/_xlfn.STDEV.P(Table2[1Y Return vs Nifty])</f>
        <v>0.75151766697843636</v>
      </c>
      <c r="I301">
        <v>-24.2892223428452</v>
      </c>
      <c r="J301">
        <f>(Table2[[#This Row],[1M Return vs Nifty]]-AVERAGE(Table2[1M Return vs Nifty]))/_xlfn.STDEV.P(Table2[1M Return vs Nifty])</f>
        <v>-2.0114394969388787</v>
      </c>
      <c r="K301">
        <v>-28.0952403453873</v>
      </c>
      <c r="L301">
        <f>(Table2[[#This Row],[6M Return vs Nifty]]-AVERAGE(Table2[6M Return vs Nifty]))/_xlfn.STDEV.P(Table2[6M Return vs Nifty])</f>
        <v>-1.1641642843889699</v>
      </c>
      <c r="M301">
        <v>-7.7769393872031598</v>
      </c>
      <c r="N301">
        <f>(Table2[[#This Row],[1W Return vs Nifty]]-AVERAGE(Table2[1W Return vs Nifty]))/_xlfn.STDEV.P(Table2[1W Return vs Nifty])</f>
        <v>-0.94556802833847642</v>
      </c>
      <c r="O301">
        <v>613.17999999999995</v>
      </c>
      <c r="P301">
        <v>639.68836500269504</v>
      </c>
      <c r="Q301">
        <v>594.37620245342202</v>
      </c>
      <c r="R301">
        <v>44.423176990018703</v>
      </c>
      <c r="S301" s="2">
        <f>(Table2[[#This Row],[Close Price]]-Table2[[#This Row],[20D EMA]])/Table2[[#This Row],[20D EMA]]</f>
        <v>-3.3562738510714521E-2</v>
      </c>
      <c r="T301" s="2">
        <f>(Table2[[#This Row],[Close Price]]-Table2[[#This Row],[50D EMA]])/Table2[[#This Row],[50D EMA]]</f>
        <v>-7.3611413899167338E-2</v>
      </c>
      <c r="U301" s="2">
        <f>(Table2[[#This Row],[Close Price]]-Table2[[#This Row],[200D EMA]])/Table2[[#This Row],[200D EMA]]</f>
        <v>-2.9883471883469172E-3</v>
      </c>
      <c r="V301">
        <v>0.92980438243167296</v>
      </c>
      <c r="W301">
        <v>568.35</v>
      </c>
      <c r="X301">
        <v>624.45000000000005</v>
      </c>
      <c r="Y301">
        <v>565</v>
      </c>
      <c r="Z301">
        <v>624.45000000000005</v>
      </c>
      <c r="AA301">
        <v>565</v>
      </c>
      <c r="AB301">
        <v>687.2</v>
      </c>
      <c r="AC301" s="2">
        <f>(Table2[[#This Row],[Close Price]]/Table2[[#This Row],[Day Low]])-1</f>
        <v>4.2667370458344234E-2</v>
      </c>
      <c r="AD301" s="2">
        <f>(Table2[[#This Row],[Day High]]/Table2[[#This Row],[Close Price]])-1</f>
        <v>5.3746203172460483E-2</v>
      </c>
      <c r="AE301" s="2">
        <f>(Table2[[#This Row],[Close Price]]/Table2[[#This Row],[Current Week Low]])-1</f>
        <v>4.8849557522123943E-2</v>
      </c>
      <c r="AF301" s="2">
        <f>(Table2[[#This Row],[Current Week High]]/Table2[[#This Row],[Close Price]])-1</f>
        <v>5.3746203172460483E-2</v>
      </c>
      <c r="AG301" s="2">
        <f>(Table2[[#This Row],[Close Price]]/Table2[[#This Row],[Current Month Low]])-1</f>
        <v>4.8849557522123943E-2</v>
      </c>
      <c r="AH301" s="2">
        <f>(Table2[[#This Row],[Current Month High]]/Table2[[#This Row],[Close Price]])-1</f>
        <v>0.15963550455619302</v>
      </c>
      <c r="AI301">
        <v>32.003037462031699</v>
      </c>
      <c r="AJ301">
        <v>109.955713020372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-0.28999999999999998</v>
      </c>
      <c r="AM301" t="s">
        <v>10459</v>
      </c>
      <c r="AN301">
        <v>-6.7</v>
      </c>
      <c r="AO301" t="s">
        <v>10459</v>
      </c>
      <c r="AP301">
        <v>0.13588949131770001</v>
      </c>
      <c r="AQ301">
        <f>(Table2[[#This Row],[Sharpe Ratio]]-AVERAGE(Table2[Sharpe Ratio]))/_xlfn.STDEV.P(Table2[Sharpe Ratio])</f>
        <v>0.90641550776202984</v>
      </c>
      <c r="AR3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1">
        <f>_xlfn.RANK.AVG(Table2[[#This Row],[1Y Return vs Nifty Z-Score]],Table2[1Y Return vs Nifty Z-Score])</f>
        <v>130</v>
      </c>
      <c r="AT301">
        <f>_xlfn.RANK.AVG(Table2[[#This Row],[6M Return vs Nifty Z-Score]],Table2[6M Return vs Nifty Z-Score])</f>
        <v>694</v>
      </c>
      <c r="AU301">
        <f>_xlfn.RANK.AVG(Table2[[#This Row],[Sharpe Ratio Z-Score]],Table2[Sharpe Ratio Z-Score])</f>
        <v>130</v>
      </c>
      <c r="AV301">
        <f>(Table2[[#This Row],[Rank 1Y]]+Table2[[#This Row],[Rank 6M]]+Table2[[#This Row],[Rank Sharpe]])/3</f>
        <v>318</v>
      </c>
    </row>
    <row r="302" spans="1:48" x14ac:dyDescent="0.3">
      <c r="A302" t="s">
        <v>1921</v>
      </c>
      <c r="B302" t="s">
        <v>1922</v>
      </c>
      <c r="C302" t="s">
        <v>10403</v>
      </c>
      <c r="D302" t="s">
        <v>231</v>
      </c>
      <c r="E302">
        <v>3813.9694563749999</v>
      </c>
      <c r="F302">
        <v>1320.15</v>
      </c>
      <c r="G302">
        <v>15.3418895237699</v>
      </c>
      <c r="H302">
        <f>(Table2[[#This Row],[1Y Return vs Nifty]]-AVERAGE(Table2[1Y Return vs Nifty]))/_xlfn.STDEV.P(Table2[1Y Return vs Nifty])</f>
        <v>-0.10677879530314537</v>
      </c>
      <c r="I302">
        <v>29.905530425796702</v>
      </c>
      <c r="J302">
        <f>(Table2[[#This Row],[1M Return vs Nifty]]-AVERAGE(Table2[1M Return vs Nifty]))/_xlfn.STDEV.P(Table2[1M Return vs Nifty])</f>
        <v>3.1283395890965289</v>
      </c>
      <c r="K302">
        <v>70.497443002341001</v>
      </c>
      <c r="L302">
        <f>(Table2[[#This Row],[6M Return vs Nifty]]-AVERAGE(Table2[6M Return vs Nifty]))/_xlfn.STDEV.P(Table2[6M Return vs Nifty])</f>
        <v>1.7780240376583971</v>
      </c>
      <c r="M302">
        <v>-12.007832610141699</v>
      </c>
      <c r="N302">
        <f>(Table2[[#This Row],[1W Return vs Nifty]]-AVERAGE(Table2[1W Return vs Nifty]))/_xlfn.STDEV.P(Table2[1W Return vs Nifty])</f>
        <v>-1.791103982173361</v>
      </c>
      <c r="O302">
        <v>1205.3399999999999</v>
      </c>
      <c r="P302">
        <v>1068.9779105278801</v>
      </c>
      <c r="Q302">
        <v>909.04088843571196</v>
      </c>
      <c r="R302">
        <v>63.512507348544901</v>
      </c>
      <c r="S302" s="2">
        <f>(Table2[[#This Row],[Close Price]]-Table2[[#This Row],[20D EMA]])/Table2[[#This Row],[20D EMA]]</f>
        <v>9.5251132460550697E-2</v>
      </c>
      <c r="T302" s="2">
        <f>(Table2[[#This Row],[Close Price]]-Table2[[#This Row],[50D EMA]])/Table2[[#This Row],[50D EMA]]</f>
        <v>0.23496471442341291</v>
      </c>
      <c r="U302" s="2">
        <f>(Table2[[#This Row],[Close Price]]-Table2[[#This Row],[200D EMA]])/Table2[[#This Row],[200D EMA]]</f>
        <v>0.45224490646590104</v>
      </c>
      <c r="V302">
        <v>1.1554103121422801</v>
      </c>
      <c r="W302">
        <v>1199.8</v>
      </c>
      <c r="X302">
        <v>1330</v>
      </c>
      <c r="Y302">
        <v>1199.8</v>
      </c>
      <c r="Z302">
        <v>1349.9</v>
      </c>
      <c r="AA302">
        <v>1003.3</v>
      </c>
      <c r="AB302">
        <v>1369.75</v>
      </c>
      <c r="AC302" s="2">
        <f>(Table2[[#This Row],[Close Price]]/Table2[[#This Row],[Day Low]])-1</f>
        <v>0.10030838473078862</v>
      </c>
      <c r="AD302" s="2">
        <f>(Table2[[#This Row],[Day High]]/Table2[[#This Row],[Close Price]])-1</f>
        <v>7.4612733401506759E-3</v>
      </c>
      <c r="AE302" s="2">
        <f>(Table2[[#This Row],[Close Price]]/Table2[[#This Row],[Current Week Low]])-1</f>
        <v>0.10030838473078862</v>
      </c>
      <c r="AF302" s="2">
        <f>(Table2[[#This Row],[Current Week High]]/Table2[[#This Row],[Close Price]])-1</f>
        <v>2.2535317956292822E-2</v>
      </c>
      <c r="AG302" s="2">
        <f>(Table2[[#This Row],[Close Price]]/Table2[[#This Row],[Current Month Low]])-1</f>
        <v>0.31580783414731406</v>
      </c>
      <c r="AH302" s="2">
        <f>(Table2[[#This Row],[Current Month High]]/Table2[[#This Row],[Close Price]])-1</f>
        <v>3.7571488088474769E-2</v>
      </c>
      <c r="AI302">
        <v>3.7571488088474698</v>
      </c>
      <c r="AJ302">
        <v>99.629517616815406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0.34</v>
      </c>
      <c r="AM302" t="s">
        <v>10458</v>
      </c>
      <c r="AN302">
        <v>6.53</v>
      </c>
      <c r="AO302" t="s">
        <v>10458</v>
      </c>
      <c r="AP302">
        <v>-7.915031224595E-3</v>
      </c>
      <c r="AQ302">
        <f>(Table2[[#This Row],[Sharpe Ratio]]-AVERAGE(Table2[Sharpe Ratio]))/_xlfn.STDEV.P(Table2[Sharpe Ratio])</f>
        <v>-0.76146222696286647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2.2470186223155526</v>
      </c>
      <c r="AS302">
        <f>_xlfn.RANK.AVG(Table2[[#This Row],[1Y Return vs Nifty Z-Score]],Table2[1Y Return vs Nifty Z-Score])</f>
        <v>330</v>
      </c>
      <c r="AT302">
        <f>_xlfn.RANK.AVG(Table2[[#This Row],[6M Return vs Nifty Z-Score]],Table2[6M Return vs Nifty Z-Score])</f>
        <v>42</v>
      </c>
      <c r="AU302">
        <f>_xlfn.RANK.AVG(Table2[[#This Row],[Sharpe Ratio Z-Score]],Table2[Sharpe Ratio Z-Score])</f>
        <v>582</v>
      </c>
      <c r="AV302">
        <f>(Table2[[#This Row],[Rank 1Y]]+Table2[[#This Row],[Rank 6M]]+Table2[[#This Row],[Rank Sharpe]])/3</f>
        <v>318</v>
      </c>
    </row>
    <row r="303" spans="1:48" x14ac:dyDescent="0.3">
      <c r="A303" t="s">
        <v>244</v>
      </c>
      <c r="B303" t="s">
        <v>245</v>
      </c>
      <c r="C303" t="s">
        <v>10401</v>
      </c>
      <c r="D303" t="s">
        <v>43</v>
      </c>
      <c r="E303">
        <v>111676.76934225</v>
      </c>
      <c r="F303">
        <v>2257.5</v>
      </c>
      <c r="G303">
        <v>39.1907369711681</v>
      </c>
      <c r="H303">
        <f>(Table2[[#This Row],[1Y Return vs Nifty]]-AVERAGE(Table2[1Y Return vs Nifty]))/_xlfn.STDEV.P(Table2[1Y Return vs Nifty])</f>
        <v>0.28903429937181979</v>
      </c>
      <c r="I303">
        <v>2.8725512690311499</v>
      </c>
      <c r="J303">
        <f>(Table2[[#This Row],[1M Return vs Nifty]]-AVERAGE(Table2[1M Return vs Nifty]))/_xlfn.STDEV.P(Table2[1M Return vs Nifty])</f>
        <v>0.56455741822241434</v>
      </c>
      <c r="K303">
        <v>17.825034739779198</v>
      </c>
      <c r="L303">
        <f>(Table2[[#This Row],[6M Return vs Nifty]]-AVERAGE(Table2[6M Return vs Nifty]))/_xlfn.STDEV.P(Table2[6M Return vs Nifty])</f>
        <v>0.2061817951904997</v>
      </c>
      <c r="M303">
        <v>2.3201180466481399</v>
      </c>
      <c r="N303">
        <f>(Table2[[#This Row],[1W Return vs Nifty]]-AVERAGE(Table2[1W Return vs Nifty]))/_xlfn.STDEV.P(Table2[1W Return vs Nifty])</f>
        <v>1.0723096722780048</v>
      </c>
      <c r="O303">
        <v>2181.23</v>
      </c>
      <c r="P303">
        <v>2080.2672910865799</v>
      </c>
      <c r="Q303">
        <v>1785.89684301026</v>
      </c>
      <c r="R303">
        <v>64.0019416689194</v>
      </c>
      <c r="S303" s="2">
        <f>(Table2[[#This Row],[Close Price]]-Table2[[#This Row],[20D EMA]])/Table2[[#This Row],[20D EMA]]</f>
        <v>3.4966509721579102E-2</v>
      </c>
      <c r="T303" s="2">
        <f>(Table2[[#This Row],[Close Price]]-Table2[[#This Row],[50D EMA]])/Table2[[#This Row],[50D EMA]]</f>
        <v>8.5197084851940663E-2</v>
      </c>
      <c r="U303" s="2">
        <f>(Table2[[#This Row],[Close Price]]-Table2[[#This Row],[200D EMA]])/Table2[[#This Row],[200D EMA]]</f>
        <v>0.26407077140850888</v>
      </c>
      <c r="V303">
        <v>0.877101729612492</v>
      </c>
      <c r="W303">
        <v>2237.15</v>
      </c>
      <c r="X303">
        <v>2278.8000000000002</v>
      </c>
      <c r="Y303">
        <v>2215.8000000000002</v>
      </c>
      <c r="Z303">
        <v>2301.9</v>
      </c>
      <c r="AA303">
        <v>2076.5</v>
      </c>
      <c r="AB303">
        <v>2301.9</v>
      </c>
      <c r="AC303" s="2">
        <f>(Table2[[#This Row],[Close Price]]/Table2[[#This Row],[Day Low]])-1</f>
        <v>9.0963949668103616E-3</v>
      </c>
      <c r="AD303" s="2">
        <f>(Table2[[#This Row],[Day High]]/Table2[[#This Row],[Close Price]])-1</f>
        <v>9.4352159468440444E-3</v>
      </c>
      <c r="AE303" s="2">
        <f>(Table2[[#This Row],[Close Price]]/Table2[[#This Row],[Current Week Low]])-1</f>
        <v>1.88193880314107E-2</v>
      </c>
      <c r="AF303" s="2">
        <f>(Table2[[#This Row],[Current Week High]]/Table2[[#This Row],[Close Price]])-1</f>
        <v>1.9667774086378875E-2</v>
      </c>
      <c r="AG303" s="2">
        <f>(Table2[[#This Row],[Close Price]]/Table2[[#This Row],[Current Month Low]])-1</f>
        <v>8.7165904165663388E-2</v>
      </c>
      <c r="AH303" s="2">
        <f>(Table2[[#This Row],[Current Month High]]/Table2[[#This Row],[Close Price]])-1</f>
        <v>1.9667774086378875E-2</v>
      </c>
      <c r="AI303">
        <v>1.96677740863788</v>
      </c>
      <c r="AJ303">
        <v>78.317535545023702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0.14000000000000001</v>
      </c>
      <c r="AM303" t="s">
        <v>10458</v>
      </c>
      <c r="AN303">
        <v>4.46</v>
      </c>
      <c r="AO303" t="s">
        <v>10458</v>
      </c>
      <c r="AP303">
        <v>6.5635668594609996E-3</v>
      </c>
      <c r="AQ303">
        <f>(Table2[[#This Row],[Sharpe Ratio]]-AVERAGE(Table2[Sharpe Ratio]))/_xlfn.STDEV.P(Table2[Sharpe Ratio])</f>
        <v>-0.59353613571406638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1.5385470493486721</v>
      </c>
      <c r="AS303">
        <f>_xlfn.RANK.AVG(Table2[[#This Row],[1Y Return vs Nifty Z-Score]],Table2[1Y Return vs Nifty Z-Score])</f>
        <v>226</v>
      </c>
      <c r="AT303">
        <f>_xlfn.RANK.AVG(Table2[[#This Row],[6M Return vs Nifty Z-Score]],Table2[6M Return vs Nifty Z-Score])</f>
        <v>242</v>
      </c>
      <c r="AU303">
        <f>_xlfn.RANK.AVG(Table2[[#This Row],[Sharpe Ratio Z-Score]],Table2[Sharpe Ratio Z-Score])</f>
        <v>490</v>
      </c>
      <c r="AV303">
        <f>(Table2[[#This Row],[Rank 1Y]]+Table2[[#This Row],[Rank 6M]]+Table2[[#This Row],[Rank Sharpe]])/3</f>
        <v>319.33333333333331</v>
      </c>
    </row>
    <row r="304" spans="1:48" x14ac:dyDescent="0.3">
      <c r="A304" t="s">
        <v>1440</v>
      </c>
      <c r="B304" t="s">
        <v>1441</v>
      </c>
      <c r="C304" t="s">
        <v>10404</v>
      </c>
      <c r="D304" t="s">
        <v>46</v>
      </c>
      <c r="E304">
        <v>7637.5866533999997</v>
      </c>
      <c r="F304">
        <v>1140.1500000000001</v>
      </c>
      <c r="G304">
        <v>24.885080079761401</v>
      </c>
      <c r="H304">
        <f>(Table2[[#This Row],[1Y Return vs Nifty]]-AVERAGE(Table2[1Y Return vs Nifty]))/_xlfn.STDEV.P(Table2[1Y Return vs Nifty])</f>
        <v>5.1607046837498026E-2</v>
      </c>
      <c r="I304">
        <v>-13.732466989892099</v>
      </c>
      <c r="J304">
        <f>(Table2[[#This Row],[1M Return vs Nifty]]-AVERAGE(Table2[1M Return vs Nifty]))/_xlfn.STDEV.P(Table2[1M Return vs Nifty])</f>
        <v>-1.010246805625483</v>
      </c>
      <c r="K304">
        <v>-7.5941174490664496</v>
      </c>
      <c r="L304">
        <f>(Table2[[#This Row],[6M Return vs Nifty]]-AVERAGE(Table2[6M Return vs Nifty]))/_xlfn.STDEV.P(Table2[6M Return vs Nifty])</f>
        <v>-0.55237279716799759</v>
      </c>
      <c r="M304">
        <v>-5.2311078772962203</v>
      </c>
      <c r="N304">
        <f>(Table2[[#This Row],[1W Return vs Nifty]]-AVERAGE(Table2[1W Return vs Nifty]))/_xlfn.STDEV.P(Table2[1W Return vs Nifty])</f>
        <v>-0.43678844903796155</v>
      </c>
      <c r="O304">
        <v>1208.81</v>
      </c>
      <c r="P304">
        <v>1246.6923571329</v>
      </c>
      <c r="Q304">
        <v>1123.5544278183099</v>
      </c>
      <c r="R304">
        <v>36.351266984873703</v>
      </c>
      <c r="S304" s="2">
        <f>(Table2[[#This Row],[Close Price]]-Table2[[#This Row],[20D EMA]])/Table2[[#This Row],[20D EMA]]</f>
        <v>-5.6799662477974092E-2</v>
      </c>
      <c r="T304" s="2">
        <f>(Table2[[#This Row],[Close Price]]-Table2[[#This Row],[50D EMA]])/Table2[[#This Row],[50D EMA]]</f>
        <v>-8.5460022693908524E-2</v>
      </c>
      <c r="U304" s="2">
        <f>(Table2[[#This Row],[Close Price]]-Table2[[#This Row],[200D EMA]])/Table2[[#This Row],[200D EMA]]</f>
        <v>1.4770599243612103E-2</v>
      </c>
      <c r="V304">
        <v>0.61563189607565105</v>
      </c>
      <c r="W304">
        <v>1133.3</v>
      </c>
      <c r="X304">
        <v>1194.9000000000001</v>
      </c>
      <c r="Y304">
        <v>1133.3</v>
      </c>
      <c r="Z304">
        <v>1243</v>
      </c>
      <c r="AA304">
        <v>1133.3</v>
      </c>
      <c r="AB304">
        <v>1285</v>
      </c>
      <c r="AC304" s="2">
        <f>(Table2[[#This Row],[Close Price]]/Table2[[#This Row],[Day Low]])-1</f>
        <v>6.0442954204535937E-3</v>
      </c>
      <c r="AD304" s="2">
        <f>(Table2[[#This Row],[Day High]]/Table2[[#This Row],[Close Price]])-1</f>
        <v>4.8019997368767164E-2</v>
      </c>
      <c r="AE304" s="2">
        <f>(Table2[[#This Row],[Close Price]]/Table2[[#This Row],[Current Week Low]])-1</f>
        <v>6.0442954204535937E-3</v>
      </c>
      <c r="AF304" s="2">
        <f>(Table2[[#This Row],[Current Week High]]/Table2[[#This Row],[Close Price]])-1</f>
        <v>9.0207428847081328E-2</v>
      </c>
      <c r="AG304" s="2">
        <f>(Table2[[#This Row],[Close Price]]/Table2[[#This Row],[Current Month Low]])-1</f>
        <v>6.0442954204535937E-3</v>
      </c>
      <c r="AH304" s="2">
        <f>(Table2[[#This Row],[Current Month High]]/Table2[[#This Row],[Close Price]])-1</f>
        <v>0.12704468710257411</v>
      </c>
      <c r="AI304">
        <v>35.284830943296903</v>
      </c>
      <c r="AJ304">
        <v>75.407692307692301</v>
      </c>
      <c r="AK304" t="str">
        <f>IF(AND(Table2[[#This Row],[20D EMA]]&gt;Table2[[#This Row],[50D EMA]],Table2[[#This Row],[50D EMA]]&gt;Table2[[#This Row],[200D EMA]]),"Uptrend","Downtrend/NoTrend")</f>
        <v>Downtrend/NoTrend</v>
      </c>
      <c r="AL304">
        <v>-0.2</v>
      </c>
      <c r="AM304" t="s">
        <v>10459</v>
      </c>
      <c r="AN304">
        <v>-8.2899999999999991</v>
      </c>
      <c r="AO304" t="s">
        <v>10459</v>
      </c>
      <c r="AP304">
        <v>0.12734245780015599</v>
      </c>
      <c r="AQ304">
        <f>(Table2[[#This Row],[Sharpe Ratio]]-AVERAGE(Table2[Sharpe Ratio]))/_xlfn.STDEV.P(Table2[Sharpe Ratio])</f>
        <v>0.80728505866460076</v>
      </c>
      <c r="AR3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4">
        <f>_xlfn.RANK.AVG(Table2[[#This Row],[1Y Return vs Nifty Z-Score]],Table2[1Y Return vs Nifty Z-Score])</f>
        <v>289</v>
      </c>
      <c r="AT304">
        <f>_xlfn.RANK.AVG(Table2[[#This Row],[6M Return vs Nifty Z-Score]],Table2[6M Return vs Nifty Z-Score])</f>
        <v>517</v>
      </c>
      <c r="AU304">
        <f>_xlfn.RANK.AVG(Table2[[#This Row],[Sharpe Ratio Z-Score]],Table2[Sharpe Ratio Z-Score])</f>
        <v>152</v>
      </c>
      <c r="AV304">
        <f>(Table2[[#This Row],[Rank 1Y]]+Table2[[#This Row],[Rank 6M]]+Table2[[#This Row],[Rank Sharpe]])/3</f>
        <v>319.33333333333331</v>
      </c>
    </row>
    <row r="305" spans="1:48" x14ac:dyDescent="0.3">
      <c r="A305" t="s">
        <v>427</v>
      </c>
      <c r="B305" t="s">
        <v>428</v>
      </c>
      <c r="C305" t="s">
        <v>10401</v>
      </c>
      <c r="D305" t="s">
        <v>51</v>
      </c>
      <c r="E305">
        <v>56111.990046250001</v>
      </c>
      <c r="F305">
        <v>5092.3</v>
      </c>
      <c r="G305">
        <v>25.0938773925857</v>
      </c>
      <c r="H305">
        <f>(Table2[[#This Row],[1Y Return vs Nifty]]-AVERAGE(Table2[1Y Return vs Nifty]))/_xlfn.STDEV.P(Table2[1Y Return vs Nifty])</f>
        <v>5.5072401326057119E-2</v>
      </c>
      <c r="I305">
        <v>10.6409119631876</v>
      </c>
      <c r="J305">
        <f>(Table2[[#This Row],[1M Return vs Nifty]]-AVERAGE(Table2[1M Return vs Nifty]))/_xlfn.STDEV.P(Table2[1M Return vs Nifty])</f>
        <v>1.3013013978297483</v>
      </c>
      <c r="K305">
        <v>3.7215577785352298</v>
      </c>
      <c r="L305">
        <f>(Table2[[#This Row],[6M Return vs Nifty]]-AVERAGE(Table2[6M Return vs Nifty]))/_xlfn.STDEV.P(Table2[6M Return vs Nifty])</f>
        <v>-0.21469208516922572</v>
      </c>
      <c r="M305">
        <v>-3.2082441708252998</v>
      </c>
      <c r="N305">
        <f>(Table2[[#This Row],[1W Return vs Nifty]]-AVERAGE(Table2[1W Return vs Nifty]))/_xlfn.STDEV.P(Table2[1W Return vs Nifty])</f>
        <v>-3.2522989381451942E-2</v>
      </c>
      <c r="O305">
        <v>4864.57</v>
      </c>
      <c r="P305">
        <v>4659.6060283472698</v>
      </c>
      <c r="Q305">
        <v>4199.8631021602996</v>
      </c>
      <c r="R305">
        <v>64.668417763226799</v>
      </c>
      <c r="S305" s="2">
        <f>(Table2[[#This Row],[Close Price]]-Table2[[#This Row],[20D EMA]])/Table2[[#This Row],[20D EMA]]</f>
        <v>4.6814004115471763E-2</v>
      </c>
      <c r="T305" s="2">
        <f>(Table2[[#This Row],[Close Price]]-Table2[[#This Row],[50D EMA]])/Table2[[#This Row],[50D EMA]]</f>
        <v>9.2860634358438235E-2</v>
      </c>
      <c r="U305" s="2">
        <f>(Table2[[#This Row],[Close Price]]-Table2[[#This Row],[200D EMA]])/Table2[[#This Row],[200D EMA]]</f>
        <v>0.21249190179095467</v>
      </c>
      <c r="V305">
        <v>0.93301709724967397</v>
      </c>
      <c r="W305">
        <v>4861.05</v>
      </c>
      <c r="X305">
        <v>5150</v>
      </c>
      <c r="Y305">
        <v>4861.05</v>
      </c>
      <c r="Z305">
        <v>5150</v>
      </c>
      <c r="AA305">
        <v>4600</v>
      </c>
      <c r="AB305">
        <v>5150</v>
      </c>
      <c r="AC305" s="2">
        <f>(Table2[[#This Row],[Close Price]]/Table2[[#This Row],[Day Low]])-1</f>
        <v>4.757202661976323E-2</v>
      </c>
      <c r="AD305" s="2">
        <f>(Table2[[#This Row],[Day High]]/Table2[[#This Row],[Close Price]])-1</f>
        <v>1.1330832826031534E-2</v>
      </c>
      <c r="AE305" s="2">
        <f>(Table2[[#This Row],[Close Price]]/Table2[[#This Row],[Current Week Low]])-1</f>
        <v>4.757202661976323E-2</v>
      </c>
      <c r="AF305" s="2">
        <f>(Table2[[#This Row],[Current Week High]]/Table2[[#This Row],[Close Price]])-1</f>
        <v>1.1330832826031534E-2</v>
      </c>
      <c r="AG305" s="2">
        <f>(Table2[[#This Row],[Close Price]]/Table2[[#This Row],[Current Month Low]])-1</f>
        <v>0.10702173913043489</v>
      </c>
      <c r="AH305" s="2">
        <f>(Table2[[#This Row],[Current Month High]]/Table2[[#This Row],[Close Price]])-1</f>
        <v>1.1330832826031534E-2</v>
      </c>
      <c r="AI305">
        <v>1.44728315299569</v>
      </c>
      <c r="AJ305">
        <v>73.048560845482001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0.05</v>
      </c>
      <c r="AM305" t="s">
        <v>10458</v>
      </c>
      <c r="AN305">
        <v>7.67</v>
      </c>
      <c r="AO305" t="s">
        <v>10458</v>
      </c>
      <c r="AP305">
        <v>7.8803933886964994E-2</v>
      </c>
      <c r="AQ305">
        <f>(Table2[[#This Row],[Sharpe Ratio]]-AVERAGE(Table2[Sharpe Ratio]))/_xlfn.STDEV.P(Table2[Sharpe Ratio])</f>
        <v>0.24432415952171901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1.3534828841268465</v>
      </c>
      <c r="AS305">
        <f>_xlfn.RANK.AVG(Table2[[#This Row],[1Y Return vs Nifty Z-Score]],Table2[1Y Return vs Nifty Z-Score])</f>
        <v>286</v>
      </c>
      <c r="AT305">
        <f>_xlfn.RANK.AVG(Table2[[#This Row],[6M Return vs Nifty Z-Score]],Table2[6M Return vs Nifty Z-Score])</f>
        <v>390</v>
      </c>
      <c r="AU305">
        <f>_xlfn.RANK.AVG(Table2[[#This Row],[Sharpe Ratio Z-Score]],Table2[Sharpe Ratio Z-Score])</f>
        <v>285</v>
      </c>
      <c r="AV305">
        <f>(Table2[[#This Row],[Rank 1Y]]+Table2[[#This Row],[Rank 6M]]+Table2[[#This Row],[Rank Sharpe]])/3</f>
        <v>320.33333333333331</v>
      </c>
    </row>
    <row r="306" spans="1:48" x14ac:dyDescent="0.3">
      <c r="A306" t="s">
        <v>831</v>
      </c>
      <c r="B306" t="s">
        <v>832</v>
      </c>
      <c r="C306" t="s">
        <v>10410</v>
      </c>
      <c r="D306" t="s">
        <v>833</v>
      </c>
      <c r="E306">
        <v>19610.098962349999</v>
      </c>
      <c r="F306">
        <v>882.65</v>
      </c>
      <c r="G306">
        <v>3.6996215236739398</v>
      </c>
      <c r="H306">
        <f>(Table2[[#This Row],[1Y Return vs Nifty]]-AVERAGE(Table2[1Y Return vs Nifty]))/_xlfn.STDEV.P(Table2[1Y Return vs Nifty])</f>
        <v>-0.30000247776063993</v>
      </c>
      <c r="I306">
        <v>13.7212770113739</v>
      </c>
      <c r="J306">
        <f>(Table2[[#This Row],[1M Return vs Nifty]]-AVERAGE(Table2[1M Return vs Nifty]))/_xlfn.STDEV.P(Table2[1M Return vs Nifty])</f>
        <v>1.5934403050706598</v>
      </c>
      <c r="K306">
        <v>18.7864265385635</v>
      </c>
      <c r="L306">
        <f>(Table2[[#This Row],[6M Return vs Nifty]]-AVERAGE(Table2[6M Return vs Nifty]))/_xlfn.STDEV.P(Table2[6M Return vs Nifty])</f>
        <v>0.23487150752259092</v>
      </c>
      <c r="M306">
        <v>-1.1820524376078501</v>
      </c>
      <c r="N306">
        <f>(Table2[[#This Row],[1W Return vs Nifty]]-AVERAGE(Table2[1W Return vs Nifty]))/_xlfn.STDEV.P(Table2[1W Return vs Nifty])</f>
        <v>0.37240757008288505</v>
      </c>
      <c r="O306">
        <v>843.12</v>
      </c>
      <c r="P306">
        <v>790.03144091569095</v>
      </c>
      <c r="Q306">
        <v>717.81181088884796</v>
      </c>
      <c r="R306">
        <v>60.3410455870684</v>
      </c>
      <c r="S306" s="2">
        <f>(Table2[[#This Row],[Close Price]]-Table2[[#This Row],[20D EMA]])/Table2[[#This Row],[20D EMA]]</f>
        <v>4.6885378119366133E-2</v>
      </c>
      <c r="T306" s="2">
        <f>(Table2[[#This Row],[Close Price]]-Table2[[#This Row],[50D EMA]])/Table2[[#This Row],[50D EMA]]</f>
        <v>0.11723401663224808</v>
      </c>
      <c r="U306" s="2">
        <f>(Table2[[#This Row],[Close Price]]-Table2[[#This Row],[200D EMA]])/Table2[[#This Row],[200D EMA]]</f>
        <v>0.22963983959394194</v>
      </c>
      <c r="V306">
        <v>2.4762309690322399</v>
      </c>
      <c r="W306">
        <v>878.1</v>
      </c>
      <c r="X306">
        <v>909.9</v>
      </c>
      <c r="Y306">
        <v>875</v>
      </c>
      <c r="Z306">
        <v>935</v>
      </c>
      <c r="AA306">
        <v>780</v>
      </c>
      <c r="AB306">
        <v>935</v>
      </c>
      <c r="AC306" s="2">
        <f>(Table2[[#This Row],[Close Price]]/Table2[[#This Row],[Day Low]])-1</f>
        <v>5.1816421819836922E-3</v>
      </c>
      <c r="AD306" s="2">
        <f>(Table2[[#This Row],[Day High]]/Table2[[#This Row],[Close Price]])-1</f>
        <v>3.0872939443720604E-2</v>
      </c>
      <c r="AE306" s="2">
        <f>(Table2[[#This Row],[Close Price]]/Table2[[#This Row],[Current Week Low]])-1</f>
        <v>8.7428571428571633E-3</v>
      </c>
      <c r="AF306" s="2">
        <f>(Table2[[#This Row],[Current Week High]]/Table2[[#This Row],[Close Price]])-1</f>
        <v>5.9310032289129344E-2</v>
      </c>
      <c r="AG306" s="2">
        <f>(Table2[[#This Row],[Close Price]]/Table2[[#This Row],[Current Month Low]])-1</f>
        <v>0.13160256410256399</v>
      </c>
      <c r="AH306" s="2">
        <f>(Table2[[#This Row],[Current Month High]]/Table2[[#This Row],[Close Price]])-1</f>
        <v>5.9310032289129344E-2</v>
      </c>
      <c r="AI306">
        <v>5.93100322891293</v>
      </c>
      <c r="AJ306">
        <v>48.594276094275997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0.18</v>
      </c>
      <c r="AM306" t="s">
        <v>10458</v>
      </c>
      <c r="AN306">
        <v>9.3000000000000007</v>
      </c>
      <c r="AO306" t="s">
        <v>10458</v>
      </c>
      <c r="AP306">
        <v>6.4523850732253002E-2</v>
      </c>
      <c r="AQ306">
        <f>(Table2[[#This Row],[Sharpe Ratio]]-AVERAGE(Table2[Sharpe Ratio]))/_xlfn.STDEV.P(Table2[Sharpe Ratio])</f>
        <v>7.8700489815787922E-2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1.9794173947312839</v>
      </c>
      <c r="AS306">
        <f>_xlfn.RANK.AVG(Table2[[#This Row],[1Y Return vs Nifty Z-Score]],Table2[1Y Return vs Nifty Z-Score])</f>
        <v>397</v>
      </c>
      <c r="AT306">
        <f>_xlfn.RANK.AVG(Table2[[#This Row],[6M Return vs Nifty Z-Score]],Table2[6M Return vs Nifty Z-Score])</f>
        <v>236</v>
      </c>
      <c r="AU306">
        <f>_xlfn.RANK.AVG(Table2[[#This Row],[Sharpe Ratio Z-Score]],Table2[Sharpe Ratio Z-Score])</f>
        <v>328</v>
      </c>
      <c r="AV306">
        <f>(Table2[[#This Row],[Rank 1Y]]+Table2[[#This Row],[Rank 6M]]+Table2[[#This Row],[Rank Sharpe]])/3</f>
        <v>320.33333333333331</v>
      </c>
    </row>
    <row r="307" spans="1:48" x14ac:dyDescent="0.3">
      <c r="A307" t="s">
        <v>464</v>
      </c>
      <c r="B307" t="s">
        <v>465</v>
      </c>
      <c r="C307" t="s">
        <v>10401</v>
      </c>
      <c r="D307" t="s">
        <v>24</v>
      </c>
      <c r="E307">
        <v>47222.644815045001</v>
      </c>
      <c r="F307">
        <v>192.57</v>
      </c>
      <c r="G307">
        <v>-3.06840885105344</v>
      </c>
      <c r="H307">
        <f>(Table2[[#This Row],[1Y Return vs Nifty]]-AVERAGE(Table2[1Y Return vs Nifty]))/_xlfn.STDEV.P(Table2[1Y Return vs Nifty])</f>
        <v>-0.41232971090612519</v>
      </c>
      <c r="I307">
        <v>-8.6850930816306402</v>
      </c>
      <c r="J307">
        <f>(Table2[[#This Row],[1M Return vs Nifty]]-AVERAGE(Table2[1M Return vs Nifty]))/_xlfn.STDEV.P(Table2[1M Return vs Nifty])</f>
        <v>-0.53155863882395837</v>
      </c>
      <c r="K307">
        <v>9.4129905297631904</v>
      </c>
      <c r="L307">
        <f>(Table2[[#This Row],[6M Return vs Nifty]]-AVERAGE(Table2[6M Return vs Nifty]))/_xlfn.STDEV.P(Table2[6M Return vs Nifty])</f>
        <v>-4.4849188031294673E-2</v>
      </c>
      <c r="M307">
        <v>9.1860815796520598E-2</v>
      </c>
      <c r="N307">
        <f>(Table2[[#This Row],[1W Return vs Nifty]]-AVERAGE(Table2[1W Return vs Nifty]))/_xlfn.STDEV.P(Table2[1W Return vs Nifty])</f>
        <v>0.62699670789904705</v>
      </c>
      <c r="O307">
        <v>189.44</v>
      </c>
      <c r="P307">
        <v>189.52569407189901</v>
      </c>
      <c r="Q307">
        <v>171.68780250992199</v>
      </c>
      <c r="R307">
        <v>67.181037935345103</v>
      </c>
      <c r="S307" s="2">
        <f>(Table2[[#This Row],[Close Price]]-Table2[[#This Row],[20D EMA]])/Table2[[#This Row],[20D EMA]]</f>
        <v>1.6522381756756733E-2</v>
      </c>
      <c r="T307" s="2">
        <f>(Table2[[#This Row],[Close Price]]-Table2[[#This Row],[50D EMA]])/Table2[[#This Row],[50D EMA]]</f>
        <v>1.6062761004563771E-2</v>
      </c>
      <c r="U307" s="2">
        <f>(Table2[[#This Row],[Close Price]]-Table2[[#This Row],[200D EMA]])/Table2[[#This Row],[200D EMA]]</f>
        <v>0.12162889375249122</v>
      </c>
      <c r="V307">
        <v>0.70164503524791999</v>
      </c>
      <c r="W307">
        <v>191.05</v>
      </c>
      <c r="X307">
        <v>194.2</v>
      </c>
      <c r="Y307">
        <v>184.72</v>
      </c>
      <c r="Z307">
        <v>194.2</v>
      </c>
      <c r="AA307">
        <v>181.73</v>
      </c>
      <c r="AB307">
        <v>197.5</v>
      </c>
      <c r="AC307" s="2">
        <f>(Table2[[#This Row],[Close Price]]/Table2[[#This Row],[Day Low]])-1</f>
        <v>7.956032452237638E-3</v>
      </c>
      <c r="AD307" s="2">
        <f>(Table2[[#This Row],[Day High]]/Table2[[#This Row],[Close Price]])-1</f>
        <v>8.4644544840837277E-3</v>
      </c>
      <c r="AE307" s="2">
        <f>(Table2[[#This Row],[Close Price]]/Table2[[#This Row],[Current Week Low]])-1</f>
        <v>4.2496751840623626E-2</v>
      </c>
      <c r="AF307" s="2">
        <f>(Table2[[#This Row],[Current Week High]]/Table2[[#This Row],[Close Price]])-1</f>
        <v>8.4644544840837277E-3</v>
      </c>
      <c r="AG307" s="2">
        <f>(Table2[[#This Row],[Close Price]]/Table2[[#This Row],[Current Month Low]])-1</f>
        <v>5.9648929730919509E-2</v>
      </c>
      <c r="AH307" s="2">
        <f>(Table2[[#This Row],[Current Month High]]/Table2[[#This Row],[Close Price]])-1</f>
        <v>2.5601080126707254E-2</v>
      </c>
      <c r="AI307">
        <v>7.2804694396842704</v>
      </c>
      <c r="AJ307">
        <v>40.306010928961697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-0.01</v>
      </c>
      <c r="AM307" t="s">
        <v>10459</v>
      </c>
      <c r="AN307">
        <v>3.88</v>
      </c>
      <c r="AO307" t="s">
        <v>10458</v>
      </c>
      <c r="AP307">
        <v>0.10689323088849099</v>
      </c>
      <c r="AQ307">
        <f>(Table2[[#This Row],[Sharpe Ratio]]-AVERAGE(Table2[Sharpe Ratio]))/_xlfn.STDEV.P(Table2[Sharpe Ratio])</f>
        <v>0.57011024903180996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435</v>
      </c>
      <c r="AT307">
        <f>_xlfn.RANK.AVG(Table2[[#This Row],[6M Return vs Nifty Z-Score]],Table2[6M Return vs Nifty Z-Score])</f>
        <v>331</v>
      </c>
      <c r="AU307">
        <f>_xlfn.RANK.AVG(Table2[[#This Row],[Sharpe Ratio Z-Score]],Table2[Sharpe Ratio Z-Score])</f>
        <v>202</v>
      </c>
      <c r="AV307">
        <f>(Table2[[#This Row],[Rank 1Y]]+Table2[[#This Row],[Rank 6M]]+Table2[[#This Row],[Rank Sharpe]])/3</f>
        <v>322.66666666666669</v>
      </c>
    </row>
    <row r="308" spans="1:48" x14ac:dyDescent="0.3">
      <c r="A308" t="s">
        <v>951</v>
      </c>
      <c r="B308" t="s">
        <v>952</v>
      </c>
      <c r="C308" t="s">
        <v>10401</v>
      </c>
      <c r="D308" t="s">
        <v>225</v>
      </c>
      <c r="E308">
        <v>16042.935920795</v>
      </c>
      <c r="F308">
        <v>1258.45</v>
      </c>
      <c r="G308">
        <v>27.8385162204012</v>
      </c>
      <c r="H308">
        <f>(Table2[[#This Row],[1Y Return vs Nifty]]-AVERAGE(Table2[1Y Return vs Nifty]))/_xlfn.STDEV.P(Table2[1Y Return vs Nifty])</f>
        <v>0.10062445538648256</v>
      </c>
      <c r="I308">
        <v>5.58459140281043</v>
      </c>
      <c r="J308">
        <f>(Table2[[#This Row],[1M Return vs Nifty]]-AVERAGE(Table2[1M Return vs Nifty]))/_xlfn.STDEV.P(Table2[1M Return vs Nifty])</f>
        <v>0.82176473900482294</v>
      </c>
      <c r="K308">
        <v>34.144170877413103</v>
      </c>
      <c r="L308">
        <f>(Table2[[#This Row],[6M Return vs Nifty]]-AVERAGE(Table2[6M Return vs Nifty]))/_xlfn.STDEV.P(Table2[6M Return vs Nifty])</f>
        <v>0.69317505006222591</v>
      </c>
      <c r="M308">
        <v>-5.7118490210008197</v>
      </c>
      <c r="N308">
        <f>(Table2[[#This Row],[1W Return vs Nifty]]-AVERAGE(Table2[1W Return vs Nifty]))/_xlfn.STDEV.P(Table2[1W Return vs Nifty])</f>
        <v>-0.53286365114566714</v>
      </c>
      <c r="O308">
        <v>1244.7</v>
      </c>
      <c r="P308">
        <v>1164.3463568689399</v>
      </c>
      <c r="Q308">
        <v>995.288723239413</v>
      </c>
      <c r="R308">
        <v>48.1497875604813</v>
      </c>
      <c r="S308" s="2">
        <f>(Table2[[#This Row],[Close Price]]-Table2[[#This Row],[20D EMA]])/Table2[[#This Row],[20D EMA]]</f>
        <v>1.1046838595645536E-2</v>
      </c>
      <c r="T308" s="2">
        <f>(Table2[[#This Row],[Close Price]]-Table2[[#This Row],[50D EMA]])/Table2[[#This Row],[50D EMA]]</f>
        <v>8.0821005344247895E-2</v>
      </c>
      <c r="U308" s="2">
        <f>(Table2[[#This Row],[Close Price]]-Table2[[#This Row],[200D EMA]])/Table2[[#This Row],[200D EMA]]</f>
        <v>0.264406971179241</v>
      </c>
      <c r="V308">
        <v>0.652030149578541</v>
      </c>
      <c r="W308">
        <v>1225.8</v>
      </c>
      <c r="X308">
        <v>1270</v>
      </c>
      <c r="Y308">
        <v>1225.8</v>
      </c>
      <c r="Z308">
        <v>1299</v>
      </c>
      <c r="AA308">
        <v>1145.3</v>
      </c>
      <c r="AB308">
        <v>1341</v>
      </c>
      <c r="AC308" s="2">
        <f>(Table2[[#This Row],[Close Price]]/Table2[[#This Row],[Day Low]])-1</f>
        <v>2.6635666503507904E-2</v>
      </c>
      <c r="AD308" s="2">
        <f>(Table2[[#This Row],[Day High]]/Table2[[#This Row],[Close Price]])-1</f>
        <v>9.1779570106083064E-3</v>
      </c>
      <c r="AE308" s="2">
        <f>(Table2[[#This Row],[Close Price]]/Table2[[#This Row],[Current Week Low]])-1</f>
        <v>2.6635666503507904E-2</v>
      </c>
      <c r="AF308" s="2">
        <f>(Table2[[#This Row],[Current Week High]]/Table2[[#This Row],[Close Price]])-1</f>
        <v>3.2222178076204866E-2</v>
      </c>
      <c r="AG308" s="2">
        <f>(Table2[[#This Row],[Close Price]]/Table2[[#This Row],[Current Month Low]])-1</f>
        <v>9.8795075526063147E-2</v>
      </c>
      <c r="AH308" s="2">
        <f>(Table2[[#This Row],[Current Month High]]/Table2[[#This Row],[Close Price]])-1</f>
        <v>6.5596567205689515E-2</v>
      </c>
      <c r="AI308">
        <v>6.5596567205689498</v>
      </c>
      <c r="AJ308">
        <v>69.831309041835297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0.13</v>
      </c>
      <c r="AM308" t="s">
        <v>10458</v>
      </c>
      <c r="AN308">
        <v>-2.41</v>
      </c>
      <c r="AO308" t="s">
        <v>10459</v>
      </c>
      <c r="AP308">
        <v>-2.04188540518E-3</v>
      </c>
      <c r="AQ308">
        <f>(Table2[[#This Row],[Sharpe Ratio]]-AVERAGE(Table2[Sharpe Ratio]))/_xlfn.STDEV.P(Table2[Sharpe Ratio])</f>
        <v>-0.69334413879833157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0.38935645450953271</v>
      </c>
      <c r="AS308">
        <f>_xlfn.RANK.AVG(Table2[[#This Row],[1Y Return vs Nifty Z-Score]],Table2[1Y Return vs Nifty Z-Score])</f>
        <v>274</v>
      </c>
      <c r="AT308">
        <f>_xlfn.RANK.AVG(Table2[[#This Row],[6M Return vs Nifty Z-Score]],Table2[6M Return vs Nifty Z-Score])</f>
        <v>136</v>
      </c>
      <c r="AU308">
        <f>_xlfn.RANK.AVG(Table2[[#This Row],[Sharpe Ratio Z-Score]],Table2[Sharpe Ratio Z-Score])</f>
        <v>560</v>
      </c>
      <c r="AV308">
        <f>(Table2[[#This Row],[Rank 1Y]]+Table2[[#This Row],[Rank 6M]]+Table2[[#This Row],[Rank Sharpe]])/3</f>
        <v>323.33333333333331</v>
      </c>
    </row>
    <row r="309" spans="1:48" x14ac:dyDescent="0.3">
      <c r="A309" t="s">
        <v>403</v>
      </c>
      <c r="B309" t="s">
        <v>404</v>
      </c>
      <c r="C309" t="s">
        <v>10407</v>
      </c>
      <c r="D309" t="s">
        <v>185</v>
      </c>
      <c r="E309">
        <v>60298.048294250002</v>
      </c>
      <c r="F309">
        <v>3857.75</v>
      </c>
      <c r="G309">
        <v>-7.6904536783146398</v>
      </c>
      <c r="H309">
        <f>(Table2[[#This Row],[1Y Return vs Nifty]]-AVERAGE(Table2[1Y Return vs Nifty]))/_xlfn.STDEV.P(Table2[1Y Return vs Nifty])</f>
        <v>-0.48904058218993884</v>
      </c>
      <c r="I309">
        <v>-9.9061474153169193</v>
      </c>
      <c r="J309">
        <f>(Table2[[#This Row],[1M Return vs Nifty]]-AVERAGE(Table2[1M Return vs Nifty]))/_xlfn.STDEV.P(Table2[1M Return vs Nifty])</f>
        <v>-0.64736227675152203</v>
      </c>
      <c r="K309">
        <v>14.511920382962201</v>
      </c>
      <c r="L309">
        <f>(Table2[[#This Row],[6M Return vs Nifty]]-AVERAGE(Table2[6M Return vs Nifty]))/_xlfn.STDEV.P(Table2[6M Return vs Nifty])</f>
        <v>0.10731232496972548</v>
      </c>
      <c r="M309">
        <v>-2.3159216488840899</v>
      </c>
      <c r="N309">
        <f>(Table2[[#This Row],[1W Return vs Nifty]]-AVERAGE(Table2[1W Return vs Nifty]))/_xlfn.STDEV.P(Table2[1W Return vs Nifty])</f>
        <v>0.14580596740415186</v>
      </c>
      <c r="O309">
        <v>3896.54</v>
      </c>
      <c r="P309">
        <v>3965.8358475401101</v>
      </c>
      <c r="Q309">
        <v>3724.8946593760002</v>
      </c>
      <c r="R309">
        <v>45.628918249552797</v>
      </c>
      <c r="S309" s="2">
        <f>(Table2[[#This Row],[Close Price]]-Table2[[#This Row],[20D EMA]])/Table2[[#This Row],[20D EMA]]</f>
        <v>-9.9549857052667143E-3</v>
      </c>
      <c r="T309" s="2">
        <f>(Table2[[#This Row],[Close Price]]-Table2[[#This Row],[50D EMA]])/Table2[[#This Row],[50D EMA]]</f>
        <v>-2.7254241399616304E-2</v>
      </c>
      <c r="U309" s="2">
        <f>(Table2[[#This Row],[Close Price]]-Table2[[#This Row],[200D EMA]])/Table2[[#This Row],[200D EMA]]</f>
        <v>3.566687189115194E-2</v>
      </c>
      <c r="V309">
        <v>0.43773209391715601</v>
      </c>
      <c r="W309">
        <v>3850</v>
      </c>
      <c r="X309">
        <v>3937.95</v>
      </c>
      <c r="Y309">
        <v>3799.05</v>
      </c>
      <c r="Z309">
        <v>3993.3</v>
      </c>
      <c r="AA309">
        <v>3752.8</v>
      </c>
      <c r="AB309">
        <v>4049</v>
      </c>
      <c r="AC309" s="2">
        <f>(Table2[[#This Row],[Close Price]]/Table2[[#This Row],[Day Low]])-1</f>
        <v>2.012987012987022E-3</v>
      </c>
      <c r="AD309" s="2">
        <f>(Table2[[#This Row],[Day High]]/Table2[[#This Row],[Close Price]])-1</f>
        <v>2.0789320199598116E-2</v>
      </c>
      <c r="AE309" s="2">
        <f>(Table2[[#This Row],[Close Price]]/Table2[[#This Row],[Current Week Low]])-1</f>
        <v>1.5451231228859719E-2</v>
      </c>
      <c r="AF309" s="2">
        <f>(Table2[[#This Row],[Current Week High]]/Table2[[#This Row],[Close Price]])-1</f>
        <v>3.5137061758797383E-2</v>
      </c>
      <c r="AG309" s="2">
        <f>(Table2[[#This Row],[Close Price]]/Table2[[#This Row],[Current Month Low]])-1</f>
        <v>2.7965785546791633E-2</v>
      </c>
      <c r="AH309" s="2">
        <f>(Table2[[#This Row],[Current Month High]]/Table2[[#This Row],[Close Price]])-1</f>
        <v>4.9575529777720284E-2</v>
      </c>
      <c r="AI309">
        <v>28.339057740911102</v>
      </c>
      <c r="AJ309">
        <v>47.682030472398701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-0.16</v>
      </c>
      <c r="AM309" t="s">
        <v>10459</v>
      </c>
      <c r="AN309">
        <v>0.21</v>
      </c>
      <c r="AO309" t="s">
        <v>10458</v>
      </c>
      <c r="AP309">
        <v>0.100852514621596</v>
      </c>
      <c r="AQ309">
        <f>(Table2[[#This Row],[Sharpe Ratio]]-AVERAGE(Table2[Sharpe Ratio]))/_xlfn.STDEV.P(Table2[Sharpe Ratio])</f>
        <v>0.50004864050081677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479</v>
      </c>
      <c r="AT309">
        <f>_xlfn.RANK.AVG(Table2[[#This Row],[6M Return vs Nifty Z-Score]],Table2[6M Return vs Nifty Z-Score])</f>
        <v>273</v>
      </c>
      <c r="AU309">
        <f>_xlfn.RANK.AVG(Table2[[#This Row],[Sharpe Ratio Z-Score]],Table2[Sharpe Ratio Z-Score])</f>
        <v>220</v>
      </c>
      <c r="AV309">
        <f>(Table2[[#This Row],[Rank 1Y]]+Table2[[#This Row],[Rank 6M]]+Table2[[#This Row],[Rank Sharpe]])/3</f>
        <v>324</v>
      </c>
    </row>
    <row r="310" spans="1:48" x14ac:dyDescent="0.3">
      <c r="A310" t="s">
        <v>1083</v>
      </c>
      <c r="B310" t="s">
        <v>1084</v>
      </c>
      <c r="C310" t="s">
        <v>10405</v>
      </c>
      <c r="D310" t="s">
        <v>54</v>
      </c>
      <c r="E310">
        <v>12492.410753759999</v>
      </c>
      <c r="F310">
        <v>1019.55</v>
      </c>
      <c r="G310">
        <v>31.221151176082799</v>
      </c>
      <c r="H310">
        <f>(Table2[[#This Row],[1Y Return vs Nifty]]-AVERAGE(Table2[1Y Return vs Nifty]))/_xlfn.STDEV.P(Table2[1Y Return vs Nifty])</f>
        <v>0.15676516461434564</v>
      </c>
      <c r="I310">
        <v>-3.9037258889253899</v>
      </c>
      <c r="J310">
        <f>(Table2[[#This Row],[1M Return vs Nifty]]-AVERAGE(Table2[1M Return vs Nifty]))/_xlfn.STDEV.P(Table2[1M Return vs Nifty])</f>
        <v>-7.8098297291744015E-2</v>
      </c>
      <c r="K310">
        <v>15.057047693180801</v>
      </c>
      <c r="L310">
        <f>(Table2[[#This Row],[6M Return vs Nifty]]-AVERAGE(Table2[6M Return vs Nifty]))/_xlfn.STDEV.P(Table2[6M Return vs Nifty])</f>
        <v>0.12357993379925242</v>
      </c>
      <c r="M310">
        <v>-20.0137815033263</v>
      </c>
      <c r="N310">
        <f>(Table2[[#This Row],[1W Return vs Nifty]]-AVERAGE(Table2[1W Return vs Nifty]))/_xlfn.STDEV.P(Table2[1W Return vs Nifty])</f>
        <v>-3.3910776229759989</v>
      </c>
      <c r="O310">
        <v>1139.3</v>
      </c>
      <c r="P310">
        <v>1061.62917119649</v>
      </c>
      <c r="Q310">
        <v>877.29187046629397</v>
      </c>
      <c r="R310">
        <v>21.317093888512801</v>
      </c>
      <c r="S310" s="2">
        <f>(Table2[[#This Row],[Close Price]]-Table2[[#This Row],[20D EMA]])/Table2[[#This Row],[20D EMA]]</f>
        <v>-0.10510839989467217</v>
      </c>
      <c r="T310" s="2">
        <f>(Table2[[#This Row],[Close Price]]-Table2[[#This Row],[50D EMA]])/Table2[[#This Row],[50D EMA]]</f>
        <v>-3.96364119771365E-2</v>
      </c>
      <c r="U310" s="2">
        <f>(Table2[[#This Row],[Close Price]]-Table2[[#This Row],[200D EMA]])/Table2[[#This Row],[200D EMA]]</f>
        <v>0.16215598744588117</v>
      </c>
      <c r="V310">
        <v>0.75770805943333297</v>
      </c>
      <c r="W310">
        <v>1012.2</v>
      </c>
      <c r="X310">
        <v>1081</v>
      </c>
      <c r="Y310">
        <v>1012.2</v>
      </c>
      <c r="Z310">
        <v>1210</v>
      </c>
      <c r="AA310">
        <v>1012.2</v>
      </c>
      <c r="AB310">
        <v>1335.1</v>
      </c>
      <c r="AC310" s="2">
        <f>(Table2[[#This Row],[Close Price]]/Table2[[#This Row],[Day Low]])-1</f>
        <v>7.2614107883817169E-3</v>
      </c>
      <c r="AD310" s="2">
        <f>(Table2[[#This Row],[Day High]]/Table2[[#This Row],[Close Price]])-1</f>
        <v>6.027168849002007E-2</v>
      </c>
      <c r="AE310" s="2">
        <f>(Table2[[#This Row],[Close Price]]/Table2[[#This Row],[Current Week Low]])-1</f>
        <v>7.2614107883817169E-3</v>
      </c>
      <c r="AF310" s="2">
        <f>(Table2[[#This Row],[Current Week High]]/Table2[[#This Row],[Close Price]])-1</f>
        <v>0.18679809719974494</v>
      </c>
      <c r="AG310" s="2">
        <f>(Table2[[#This Row],[Close Price]]/Table2[[#This Row],[Current Month Low]])-1</f>
        <v>7.2614107883817169E-3</v>
      </c>
      <c r="AH310" s="2">
        <f>(Table2[[#This Row],[Current Month High]]/Table2[[#This Row],[Close Price]])-1</f>
        <v>0.30949928890196654</v>
      </c>
      <c r="AI310">
        <v>30.949928890196599</v>
      </c>
      <c r="AJ310">
        <v>66.811191099476403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0.02</v>
      </c>
      <c r="AM310" t="s">
        <v>10458</v>
      </c>
      <c r="AN310">
        <v>-20.6</v>
      </c>
      <c r="AO310" t="s">
        <v>10459</v>
      </c>
      <c r="AP310">
        <v>2.2757977602435999E-2</v>
      </c>
      <c r="AQ310">
        <f>(Table2[[#This Row],[Sharpe Ratio]]-AVERAGE(Table2[Sharpe Ratio]))/_xlfn.STDEV.P(Table2[Sharpe Ratio])</f>
        <v>-0.40570965691015021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-3.5945404787642952</v>
      </c>
      <c r="AS310">
        <f>_xlfn.RANK.AVG(Table2[[#This Row],[1Y Return vs Nifty Z-Score]],Table2[1Y Return vs Nifty Z-Score])</f>
        <v>257</v>
      </c>
      <c r="AT310">
        <f>_xlfn.RANK.AVG(Table2[[#This Row],[6M Return vs Nifty Z-Score]],Table2[6M Return vs Nifty Z-Score])</f>
        <v>268</v>
      </c>
      <c r="AU310">
        <f>_xlfn.RANK.AVG(Table2[[#This Row],[Sharpe Ratio Z-Score]],Table2[Sharpe Ratio Z-Score])</f>
        <v>451</v>
      </c>
      <c r="AV310">
        <f>(Table2[[#This Row],[Rank 1Y]]+Table2[[#This Row],[Rank 6M]]+Table2[[#This Row],[Rank Sharpe]])/3</f>
        <v>325.33333333333331</v>
      </c>
    </row>
    <row r="311" spans="1:48" x14ac:dyDescent="0.3">
      <c r="A311" t="s">
        <v>992</v>
      </c>
      <c r="B311" t="s">
        <v>993</v>
      </c>
      <c r="C311" t="s">
        <v>10404</v>
      </c>
      <c r="D311" t="s">
        <v>248</v>
      </c>
      <c r="E311">
        <v>14994.49685277</v>
      </c>
      <c r="F311">
        <v>642.45000000000005</v>
      </c>
      <c r="G311">
        <v>45.640151074264203</v>
      </c>
      <c r="H311">
        <f>(Table2[[#This Row],[1Y Return vs Nifty]]-AVERAGE(Table2[1Y Return vs Nifty]))/_xlfn.STDEV.P(Table2[1Y Return vs Nifty])</f>
        <v>0.39607354144074119</v>
      </c>
      <c r="I311">
        <v>-6.4542509133290302</v>
      </c>
      <c r="J311">
        <f>(Table2[[#This Row],[1M Return vs Nifty]]-AVERAGE(Table2[1M Return vs Nifty]))/_xlfn.STDEV.P(Table2[1M Return vs Nifty])</f>
        <v>-0.3199876778892134</v>
      </c>
      <c r="K311">
        <v>4.0306837526288701</v>
      </c>
      <c r="L311">
        <f>(Table2[[#This Row],[6M Return vs Nifty]]-AVERAGE(Table2[6M Return vs Nifty]))/_xlfn.STDEV.P(Table2[6M Return vs Nifty])</f>
        <v>-0.20546719342130493</v>
      </c>
      <c r="M311">
        <v>-10.3493017831034</v>
      </c>
      <c r="N311">
        <f>(Table2[[#This Row],[1W Return vs Nifty]]-AVERAGE(Table2[1W Return vs Nifty]))/_xlfn.STDEV.P(Table2[1W Return vs Nifty])</f>
        <v>-1.4596497546827418</v>
      </c>
      <c r="O311">
        <v>690.65</v>
      </c>
      <c r="P311">
        <v>689.04101029156698</v>
      </c>
      <c r="Q311">
        <v>612.34890481352602</v>
      </c>
      <c r="R311">
        <v>31.470835127303101</v>
      </c>
      <c r="S311" s="2">
        <f>(Table2[[#This Row],[Close Price]]-Table2[[#This Row],[20D EMA]])/Table2[[#This Row],[20D EMA]]</f>
        <v>-6.9789328893071642E-2</v>
      </c>
      <c r="T311" s="2">
        <f>(Table2[[#This Row],[Close Price]]-Table2[[#This Row],[50D EMA]])/Table2[[#This Row],[50D EMA]]</f>
        <v>-6.7617180393735918E-2</v>
      </c>
      <c r="U311" s="2">
        <f>(Table2[[#This Row],[Close Price]]-Table2[[#This Row],[200D EMA]])/Table2[[#This Row],[200D EMA]]</f>
        <v>4.9156771490659376E-2</v>
      </c>
      <c r="V311">
        <v>1.3095554208300899</v>
      </c>
      <c r="W311">
        <v>633</v>
      </c>
      <c r="X311">
        <v>671.25</v>
      </c>
      <c r="Y311">
        <v>633</v>
      </c>
      <c r="Z311">
        <v>721.45</v>
      </c>
      <c r="AA311">
        <v>633</v>
      </c>
      <c r="AB311">
        <v>758.45</v>
      </c>
      <c r="AC311" s="2">
        <f>(Table2[[#This Row],[Close Price]]/Table2[[#This Row],[Day Low]])-1</f>
        <v>1.492890995260665E-2</v>
      </c>
      <c r="AD311" s="2">
        <f>(Table2[[#This Row],[Day High]]/Table2[[#This Row],[Close Price]])-1</f>
        <v>4.4828391314499116E-2</v>
      </c>
      <c r="AE311" s="2">
        <f>(Table2[[#This Row],[Close Price]]/Table2[[#This Row],[Current Week Low]])-1</f>
        <v>1.492890995260665E-2</v>
      </c>
      <c r="AF311" s="2">
        <f>(Table2[[#This Row],[Current Week High]]/Table2[[#This Row],[Close Price]])-1</f>
        <v>0.12296676784185534</v>
      </c>
      <c r="AG311" s="2">
        <f>(Table2[[#This Row],[Close Price]]/Table2[[#This Row],[Current Month Low]])-1</f>
        <v>1.492890995260665E-2</v>
      </c>
      <c r="AH311" s="2">
        <f>(Table2[[#This Row],[Current Month High]]/Table2[[#This Row],[Close Price]])-1</f>
        <v>0.18055879835006605</v>
      </c>
      <c r="AI311">
        <v>28.881625029185098</v>
      </c>
      <c r="AJ311">
        <v>153.93280632411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-0.11</v>
      </c>
      <c r="AM311" t="s">
        <v>10459</v>
      </c>
      <c r="AN311">
        <v>-11.98</v>
      </c>
      <c r="AO311" t="s">
        <v>10459</v>
      </c>
      <c r="AP311">
        <v>3.7476202217272998E-2</v>
      </c>
      <c r="AQ311">
        <f>(Table2[[#This Row],[Sharpe Ratio]]-AVERAGE(Table2[Sharpe Ratio]))/_xlfn.STDEV.P(Table2[Sharpe Ratio])</f>
        <v>-0.23500432236445423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-1.8240354069169733</v>
      </c>
      <c r="AS311">
        <f>_xlfn.RANK.AVG(Table2[[#This Row],[1Y Return vs Nifty Z-Score]],Table2[1Y Return vs Nifty Z-Score])</f>
        <v>197</v>
      </c>
      <c r="AT311">
        <f>_xlfn.RANK.AVG(Table2[[#This Row],[6M Return vs Nifty Z-Score]],Table2[6M Return vs Nifty Z-Score])</f>
        <v>385</v>
      </c>
      <c r="AU311">
        <f>_xlfn.RANK.AVG(Table2[[#This Row],[Sharpe Ratio Z-Score]],Table2[Sharpe Ratio Z-Score])</f>
        <v>396</v>
      </c>
      <c r="AV311">
        <f>(Table2[[#This Row],[Rank 1Y]]+Table2[[#This Row],[Rank 6M]]+Table2[[#This Row],[Rank Sharpe]])/3</f>
        <v>326</v>
      </c>
    </row>
    <row r="312" spans="1:48" x14ac:dyDescent="0.3">
      <c r="A312" t="s">
        <v>1487</v>
      </c>
      <c r="B312" t="s">
        <v>1488</v>
      </c>
      <c r="C312" t="s">
        <v>10405</v>
      </c>
      <c r="D312" t="s">
        <v>54</v>
      </c>
      <c r="E312">
        <v>7139.8042939500001</v>
      </c>
      <c r="F312">
        <v>1744.5</v>
      </c>
      <c r="G312">
        <v>6.6815093041420104</v>
      </c>
      <c r="H312">
        <f>(Table2[[#This Row],[1Y Return vs Nifty]]-AVERAGE(Table2[1Y Return vs Nifty]))/_xlfn.STDEV.P(Table2[1Y Return vs Nifty])</f>
        <v>-0.25051286477352291</v>
      </c>
      <c r="I312">
        <v>22.783949701055398</v>
      </c>
      <c r="J312">
        <f>(Table2[[#This Row],[1M Return vs Nifty]]-AVERAGE(Table2[1M Return vs Nifty]))/_xlfn.STDEV.P(Table2[1M Return vs Nifty])</f>
        <v>2.4529356099548876</v>
      </c>
      <c r="K312">
        <v>36.100743276844597</v>
      </c>
      <c r="L312">
        <f>(Table2[[#This Row],[6M Return vs Nifty]]-AVERAGE(Table2[6M Return vs Nifty]))/_xlfn.STDEV.P(Table2[6M Return vs Nifty])</f>
        <v>0.75156279517049596</v>
      </c>
      <c r="M312">
        <v>1.10755600996012</v>
      </c>
      <c r="N312">
        <f>(Table2[[#This Row],[1W Return vs Nifty]]-AVERAGE(Table2[1W Return vs Nifty]))/_xlfn.STDEV.P(Table2[1W Return vs Nifty])</f>
        <v>0.82998145829323189</v>
      </c>
      <c r="O312">
        <v>1540.18</v>
      </c>
      <c r="P312">
        <v>1431.9275057769401</v>
      </c>
      <c r="Q312">
        <v>1279.8852568152699</v>
      </c>
      <c r="R312">
        <v>77.553222061987398</v>
      </c>
      <c r="S312" s="2">
        <f>(Table2[[#This Row],[Close Price]]-Table2[[#This Row],[20D EMA]])/Table2[[#This Row],[20D EMA]]</f>
        <v>0.13265981898219684</v>
      </c>
      <c r="T312" s="2">
        <f>(Table2[[#This Row],[Close Price]]-Table2[[#This Row],[50D EMA]])/Table2[[#This Row],[50D EMA]]</f>
        <v>0.21828793214881595</v>
      </c>
      <c r="U312" s="2">
        <f>(Table2[[#This Row],[Close Price]]-Table2[[#This Row],[200D EMA]])/Table2[[#This Row],[200D EMA]]</f>
        <v>0.36301280971141731</v>
      </c>
      <c r="V312">
        <v>1.76494737291312</v>
      </c>
      <c r="W312">
        <v>1636.65</v>
      </c>
      <c r="X312">
        <v>1758.95</v>
      </c>
      <c r="Y312">
        <v>1636.65</v>
      </c>
      <c r="Z312">
        <v>1758.95</v>
      </c>
      <c r="AA312">
        <v>1352.05</v>
      </c>
      <c r="AB312">
        <v>1758.95</v>
      </c>
      <c r="AC312" s="2">
        <f>(Table2[[#This Row],[Close Price]]/Table2[[#This Row],[Day Low]])-1</f>
        <v>6.5896801393089399E-2</v>
      </c>
      <c r="AD312" s="2">
        <f>(Table2[[#This Row],[Day High]]/Table2[[#This Row],[Close Price]])-1</f>
        <v>8.2831756950416668E-3</v>
      </c>
      <c r="AE312" s="2">
        <f>(Table2[[#This Row],[Close Price]]/Table2[[#This Row],[Current Week Low]])-1</f>
        <v>6.5896801393089399E-2</v>
      </c>
      <c r="AF312" s="2">
        <f>(Table2[[#This Row],[Current Week High]]/Table2[[#This Row],[Close Price]])-1</f>
        <v>8.2831756950416668E-3</v>
      </c>
      <c r="AG312" s="2">
        <f>(Table2[[#This Row],[Close Price]]/Table2[[#This Row],[Current Month Low]])-1</f>
        <v>0.29026293406308934</v>
      </c>
      <c r="AH312" s="2">
        <f>(Table2[[#This Row],[Current Month High]]/Table2[[#This Row],[Close Price]])-1</f>
        <v>8.2831756950416668E-3</v>
      </c>
      <c r="AI312">
        <v>0.82831756950416602</v>
      </c>
      <c r="AJ312">
        <v>73.677136741500306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0.12</v>
      </c>
      <c r="AM312" t="s">
        <v>10458</v>
      </c>
      <c r="AN312">
        <v>21.81</v>
      </c>
      <c r="AO312" t="s">
        <v>10458</v>
      </c>
      <c r="AP312">
        <v>1.8136339028759999E-2</v>
      </c>
      <c r="AQ312">
        <f>(Table2[[#This Row],[Sharpe Ratio]]-AVERAGE(Table2[Sharpe Ratio]))/_xlfn.STDEV.P(Table2[Sharpe Ratio])</f>
        <v>-0.45931247786950347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3.3246545207755891</v>
      </c>
      <c r="AS312">
        <f>_xlfn.RANK.AVG(Table2[[#This Row],[1Y Return vs Nifty Z-Score]],Table2[1Y Return vs Nifty Z-Score])</f>
        <v>384</v>
      </c>
      <c r="AT312">
        <f>_xlfn.RANK.AVG(Table2[[#This Row],[6M Return vs Nifty Z-Score]],Table2[6M Return vs Nifty Z-Score])</f>
        <v>129</v>
      </c>
      <c r="AU312">
        <f>_xlfn.RANK.AVG(Table2[[#This Row],[Sharpe Ratio Z-Score]],Table2[Sharpe Ratio Z-Score])</f>
        <v>465</v>
      </c>
      <c r="AV312">
        <f>(Table2[[#This Row],[Rank 1Y]]+Table2[[#This Row],[Rank 6M]]+Table2[[#This Row],[Rank Sharpe]])/3</f>
        <v>326</v>
      </c>
    </row>
    <row r="313" spans="1:48" x14ac:dyDescent="0.3">
      <c r="A313" t="s">
        <v>607</v>
      </c>
      <c r="B313" t="s">
        <v>608</v>
      </c>
      <c r="C313" t="s">
        <v>10416</v>
      </c>
      <c r="D313" t="s">
        <v>609</v>
      </c>
      <c r="E313">
        <v>32848.923500099998</v>
      </c>
      <c r="F313">
        <v>833.55</v>
      </c>
      <c r="G313">
        <v>7.5465697629890496</v>
      </c>
      <c r="H313">
        <f>(Table2[[#This Row],[1Y Return vs Nifty]]-AVERAGE(Table2[1Y Return vs Nifty]))/_xlfn.STDEV.P(Table2[1Y Return vs Nifty])</f>
        <v>-0.23615568218629707</v>
      </c>
      <c r="I313">
        <v>2.5199293866642298</v>
      </c>
      <c r="J313">
        <f>(Table2[[#This Row],[1M Return vs Nifty]]-AVERAGE(Table2[1M Return vs Nifty]))/_xlfn.STDEV.P(Table2[1M Return vs Nifty])</f>
        <v>0.53111509246801725</v>
      </c>
      <c r="K313">
        <v>23.251407587833501</v>
      </c>
      <c r="L313">
        <f>(Table2[[#This Row],[6M Return vs Nifty]]-AVERAGE(Table2[6M Return vs Nifty]))/_xlfn.STDEV.P(Table2[6M Return vs Nifty])</f>
        <v>0.36811481377273658</v>
      </c>
      <c r="M313">
        <v>-2.6483004083521502</v>
      </c>
      <c r="N313">
        <f>(Table2[[#This Row],[1W Return vs Nifty]]-AVERAGE(Table2[1W Return vs Nifty]))/_xlfn.STDEV.P(Table2[1W Return vs Nifty])</f>
        <v>7.9380705263858736E-2</v>
      </c>
      <c r="O313">
        <v>820.05</v>
      </c>
      <c r="P313">
        <v>809.96912760353803</v>
      </c>
      <c r="Q313">
        <v>723.386196175235</v>
      </c>
      <c r="R313">
        <v>61.472874849698798</v>
      </c>
      <c r="S313" s="2">
        <f>(Table2[[#This Row],[Close Price]]-Table2[[#This Row],[20D EMA]])/Table2[[#This Row],[20D EMA]]</f>
        <v>1.6462410828608012E-2</v>
      </c>
      <c r="T313" s="2">
        <f>(Table2[[#This Row],[Close Price]]-Table2[[#This Row],[50D EMA]])/Table2[[#This Row],[50D EMA]]</f>
        <v>2.9113297770040739E-2</v>
      </c>
      <c r="U313" s="2">
        <f>(Table2[[#This Row],[Close Price]]-Table2[[#This Row],[200D EMA]])/Table2[[#This Row],[200D EMA]]</f>
        <v>0.15228905998930423</v>
      </c>
      <c r="V313">
        <v>0.54568555087467796</v>
      </c>
      <c r="W313">
        <v>820.7</v>
      </c>
      <c r="X313">
        <v>841.85</v>
      </c>
      <c r="Y313">
        <v>808.05</v>
      </c>
      <c r="Z313">
        <v>841.85</v>
      </c>
      <c r="AA313">
        <v>782.35</v>
      </c>
      <c r="AB313">
        <v>847.3</v>
      </c>
      <c r="AC313" s="2">
        <f>(Table2[[#This Row],[Close Price]]/Table2[[#This Row],[Day Low]])-1</f>
        <v>1.5657365663457989E-2</v>
      </c>
      <c r="AD313" s="2">
        <f>(Table2[[#This Row],[Day High]]/Table2[[#This Row],[Close Price]])-1</f>
        <v>9.9574110731210919E-3</v>
      </c>
      <c r="AE313" s="2">
        <f>(Table2[[#This Row],[Close Price]]/Table2[[#This Row],[Current Week Low]])-1</f>
        <v>3.1557453127900592E-2</v>
      </c>
      <c r="AF313" s="2">
        <f>(Table2[[#This Row],[Current Week High]]/Table2[[#This Row],[Close Price]])-1</f>
        <v>9.9574110731210919E-3</v>
      </c>
      <c r="AG313" s="2">
        <f>(Table2[[#This Row],[Close Price]]/Table2[[#This Row],[Current Month Low]])-1</f>
        <v>6.5443855052086608E-2</v>
      </c>
      <c r="AH313" s="2">
        <f>(Table2[[#This Row],[Current Month High]]/Table2[[#This Row],[Close Price]])-1</f>
        <v>1.6495711115110057E-2</v>
      </c>
      <c r="AI313">
        <v>10.49127226921</v>
      </c>
      <c r="AJ313">
        <v>46.855179704016798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</v>
      </c>
      <c r="AM313" t="s">
        <v>10460</v>
      </c>
      <c r="AN313">
        <v>2.88</v>
      </c>
      <c r="AO313" t="s">
        <v>10458</v>
      </c>
      <c r="AP313">
        <v>3.5213335362649999E-2</v>
      </c>
      <c r="AQ313">
        <f>(Table2[[#This Row],[Sharpe Ratio]]-AVERAGE(Table2[Sharpe Ratio]))/_xlfn.STDEV.P(Table2[Sharpe Ratio])</f>
        <v>-0.26124956957051909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0.48120535974779644</v>
      </c>
      <c r="AS313">
        <f>_xlfn.RANK.AVG(Table2[[#This Row],[1Y Return vs Nifty Z-Score]],Table2[1Y Return vs Nifty Z-Score])</f>
        <v>375</v>
      </c>
      <c r="AT313">
        <f>_xlfn.RANK.AVG(Table2[[#This Row],[6M Return vs Nifty Z-Score]],Table2[6M Return vs Nifty Z-Score])</f>
        <v>205</v>
      </c>
      <c r="AU313">
        <f>_xlfn.RANK.AVG(Table2[[#This Row],[Sharpe Ratio Z-Score]],Table2[Sharpe Ratio Z-Score])</f>
        <v>401</v>
      </c>
      <c r="AV313">
        <f>(Table2[[#This Row],[Rank 1Y]]+Table2[[#This Row],[Rank 6M]]+Table2[[#This Row],[Rank Sharpe]])/3</f>
        <v>327</v>
      </c>
    </row>
    <row r="314" spans="1:48" x14ac:dyDescent="0.3">
      <c r="A314" t="s">
        <v>1103</v>
      </c>
      <c r="B314" t="s">
        <v>1104</v>
      </c>
      <c r="C314" t="s">
        <v>10414</v>
      </c>
      <c r="D314" t="s">
        <v>473</v>
      </c>
      <c r="E314">
        <v>12079.35160389</v>
      </c>
      <c r="F314">
        <v>764.55</v>
      </c>
      <c r="G314">
        <v>28.477122239715399</v>
      </c>
      <c r="H314">
        <f>(Table2[[#This Row],[1Y Return vs Nifty]]-AVERAGE(Table2[1Y Return vs Nifty]))/_xlfn.STDEV.P(Table2[1Y Return vs Nifty])</f>
        <v>0.1112232327630551</v>
      </c>
      <c r="I314">
        <v>8.48367055127855</v>
      </c>
      <c r="J314">
        <f>(Table2[[#This Row],[1M Return vs Nifty]]-AVERAGE(Table2[1M Return vs Nifty]))/_xlfn.STDEV.P(Table2[1M Return vs Nifty])</f>
        <v>1.0967106630072583</v>
      </c>
      <c r="K314">
        <v>48.489301881389203</v>
      </c>
      <c r="L314">
        <f>(Table2[[#This Row],[6M Return vs Nifty]]-AVERAGE(Table2[6M Return vs Nifty]))/_xlfn.STDEV.P(Table2[6M Return vs Nifty])</f>
        <v>1.1212603347408134</v>
      </c>
      <c r="M314">
        <v>-4.0044878092077001</v>
      </c>
      <c r="N314">
        <f>(Table2[[#This Row],[1W Return vs Nifty]]-AVERAGE(Table2[1W Return vs Nifty]))/_xlfn.STDEV.P(Table2[1W Return vs Nifty])</f>
        <v>-0.19165076424810731</v>
      </c>
      <c r="O314">
        <v>736.38</v>
      </c>
      <c r="P314">
        <v>682.622990695054</v>
      </c>
      <c r="Q314">
        <v>568.85934072120699</v>
      </c>
      <c r="R314">
        <v>59.687008449137799</v>
      </c>
      <c r="S314" s="2">
        <f>(Table2[[#This Row],[Close Price]]-Table2[[#This Row],[20D EMA]])/Table2[[#This Row],[20D EMA]]</f>
        <v>3.8254705450989926E-2</v>
      </c>
      <c r="T314" s="2">
        <f>(Table2[[#This Row],[Close Price]]-Table2[[#This Row],[50D EMA]])/Table2[[#This Row],[50D EMA]]</f>
        <v>0.12001794610159117</v>
      </c>
      <c r="U314" s="2">
        <f>(Table2[[#This Row],[Close Price]]-Table2[[#This Row],[200D EMA]])/Table2[[#This Row],[200D EMA]]</f>
        <v>0.34400535469927224</v>
      </c>
      <c r="V314">
        <v>0.66046807834121501</v>
      </c>
      <c r="W314">
        <v>761</v>
      </c>
      <c r="X314">
        <v>799.9</v>
      </c>
      <c r="Y314">
        <v>748</v>
      </c>
      <c r="Z314">
        <v>799.9</v>
      </c>
      <c r="AA314">
        <v>655.1</v>
      </c>
      <c r="AB314">
        <v>799.9</v>
      </c>
      <c r="AC314" s="2">
        <f>(Table2[[#This Row],[Close Price]]/Table2[[#This Row],[Day Low]])-1</f>
        <v>4.6649145860708785E-3</v>
      </c>
      <c r="AD314" s="2">
        <f>(Table2[[#This Row],[Day High]]/Table2[[#This Row],[Close Price]])-1</f>
        <v>4.6236348178667175E-2</v>
      </c>
      <c r="AE314" s="2">
        <f>(Table2[[#This Row],[Close Price]]/Table2[[#This Row],[Current Week Low]])-1</f>
        <v>2.2125668449197722E-2</v>
      </c>
      <c r="AF314" s="2">
        <f>(Table2[[#This Row],[Current Week High]]/Table2[[#This Row],[Close Price]])-1</f>
        <v>4.6236348178667175E-2</v>
      </c>
      <c r="AG314" s="2">
        <f>(Table2[[#This Row],[Close Price]]/Table2[[#This Row],[Current Month Low]])-1</f>
        <v>0.16707372920164842</v>
      </c>
      <c r="AH314" s="2">
        <f>(Table2[[#This Row],[Current Month High]]/Table2[[#This Row],[Close Price]])-1</f>
        <v>4.6236348178667175E-2</v>
      </c>
      <c r="AI314">
        <v>4.6236348178667104</v>
      </c>
      <c r="AJ314">
        <v>88.243259879354895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0.25</v>
      </c>
      <c r="AM314" t="s">
        <v>10458</v>
      </c>
      <c r="AN314">
        <v>0.82</v>
      </c>
      <c r="AO314" t="s">
        <v>10458</v>
      </c>
      <c r="AP314">
        <v>-2.2485199901951001E-2</v>
      </c>
      <c r="AQ314">
        <f>(Table2[[#This Row],[Sharpe Ratio]]-AVERAGE(Table2[Sharpe Ratio]))/_xlfn.STDEV.P(Table2[Sharpe Ratio])</f>
        <v>-0.93045037489125171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1.2070930913717677</v>
      </c>
      <c r="AS314">
        <f>_xlfn.RANK.AVG(Table2[[#This Row],[1Y Return vs Nifty Z-Score]],Table2[1Y Return vs Nifty Z-Score])</f>
        <v>270</v>
      </c>
      <c r="AT314">
        <f>_xlfn.RANK.AVG(Table2[[#This Row],[6M Return vs Nifty Z-Score]],Table2[6M Return vs Nifty Z-Score])</f>
        <v>92</v>
      </c>
      <c r="AU314">
        <f>_xlfn.RANK.AVG(Table2[[#This Row],[Sharpe Ratio Z-Score]],Table2[Sharpe Ratio Z-Score])</f>
        <v>619</v>
      </c>
      <c r="AV314">
        <f>(Table2[[#This Row],[Rank 1Y]]+Table2[[#This Row],[Rank 6M]]+Table2[[#This Row],[Rank Sharpe]])/3</f>
        <v>327</v>
      </c>
    </row>
    <row r="315" spans="1:48" x14ac:dyDescent="0.3">
      <c r="A315" t="s">
        <v>374</v>
      </c>
      <c r="B315" t="s">
        <v>375</v>
      </c>
      <c r="C315" t="s">
        <v>10408</v>
      </c>
      <c r="D315" t="s">
        <v>376</v>
      </c>
      <c r="E315">
        <v>68661.164459649997</v>
      </c>
      <c r="F315">
        <v>234.29</v>
      </c>
      <c r="G315">
        <v>30.466613761892098</v>
      </c>
      <c r="H315">
        <f>(Table2[[#This Row],[1Y Return vs Nifty]]-AVERAGE(Table2[1Y Return vs Nifty]))/_xlfn.STDEV.P(Table2[1Y Return vs Nifty])</f>
        <v>0.14424230414414507</v>
      </c>
      <c r="I315">
        <v>-3.46870835110093</v>
      </c>
      <c r="J315">
        <f>(Table2[[#This Row],[1M Return vs Nifty]]-AVERAGE(Table2[1M Return vs Nifty]))/_xlfn.STDEV.P(Table2[1M Return vs Nifty])</f>
        <v>-3.6841645517469185E-2</v>
      </c>
      <c r="K315">
        <v>-3.9798957335957099</v>
      </c>
      <c r="L315">
        <f>(Table2[[#This Row],[6M Return vs Nifty]]-AVERAGE(Table2[6M Return vs Nifty]))/_xlfn.STDEV.P(Table2[6M Return vs Nifty])</f>
        <v>-0.44451772553916524</v>
      </c>
      <c r="M315">
        <v>3.0152685591311101</v>
      </c>
      <c r="N315">
        <f>(Table2[[#This Row],[1W Return vs Nifty]]-AVERAGE(Table2[1W Return vs Nifty]))/_xlfn.STDEV.P(Table2[1W Return vs Nifty])</f>
        <v>1.2112341784424174</v>
      </c>
      <c r="O315">
        <v>219.42</v>
      </c>
      <c r="P315">
        <v>224.91504842625699</v>
      </c>
      <c r="Q315">
        <v>220.258600169478</v>
      </c>
      <c r="R315">
        <v>77.622884834234299</v>
      </c>
      <c r="S315" s="2">
        <f>(Table2[[#This Row],[Close Price]]-Table2[[#This Row],[20D EMA]])/Table2[[#This Row],[20D EMA]]</f>
        <v>6.7769574332330718E-2</v>
      </c>
      <c r="T315" s="2">
        <f>(Table2[[#This Row],[Close Price]]-Table2[[#This Row],[50D EMA]])/Table2[[#This Row],[50D EMA]]</f>
        <v>4.1682189072452282E-2</v>
      </c>
      <c r="U315" s="2">
        <f>(Table2[[#This Row],[Close Price]]-Table2[[#This Row],[200D EMA]])/Table2[[#This Row],[200D EMA]]</f>
        <v>6.3704208687994604E-2</v>
      </c>
      <c r="V315">
        <v>1.2385285267009301</v>
      </c>
      <c r="W315">
        <v>221.89</v>
      </c>
      <c r="X315">
        <v>235.26</v>
      </c>
      <c r="Y315">
        <v>212.15</v>
      </c>
      <c r="Z315">
        <v>235.26</v>
      </c>
      <c r="AA315">
        <v>204.9</v>
      </c>
      <c r="AB315">
        <v>235.26</v>
      </c>
      <c r="AC315" s="2">
        <f>(Table2[[#This Row],[Close Price]]/Table2[[#This Row],[Day Low]])-1</f>
        <v>5.5883545901122211E-2</v>
      </c>
      <c r="AD315" s="2">
        <f>(Table2[[#This Row],[Day High]]/Table2[[#This Row],[Close Price]])-1</f>
        <v>4.1401681676553892E-3</v>
      </c>
      <c r="AE315" s="2">
        <f>(Table2[[#This Row],[Close Price]]/Table2[[#This Row],[Current Week Low]])-1</f>
        <v>0.1043601225547961</v>
      </c>
      <c r="AF315" s="2">
        <f>(Table2[[#This Row],[Current Week High]]/Table2[[#This Row],[Close Price]])-1</f>
        <v>4.1401681676553892E-3</v>
      </c>
      <c r="AG315" s="2">
        <f>(Table2[[#This Row],[Close Price]]/Table2[[#This Row],[Current Month Low]])-1</f>
        <v>0.14343582235236685</v>
      </c>
      <c r="AH315" s="2">
        <f>(Table2[[#This Row],[Current Month High]]/Table2[[#This Row],[Close Price]])-1</f>
        <v>4.1401681676553892E-3</v>
      </c>
      <c r="AI315">
        <v>22.220325237952899</v>
      </c>
      <c r="AJ315">
        <v>66.576608602915002</v>
      </c>
      <c r="AK315" t="str">
        <f>IF(AND(Table2[[#This Row],[20D EMA]]&gt;Table2[[#This Row],[50D EMA]],Table2[[#This Row],[50D EMA]]&gt;Table2[[#This Row],[200D EMA]]),"Uptrend","Downtrend/NoTrend")</f>
        <v>Downtrend/NoTrend</v>
      </c>
      <c r="AL315">
        <v>-0.08</v>
      </c>
      <c r="AM315" t="s">
        <v>10459</v>
      </c>
      <c r="AN315">
        <v>11.07</v>
      </c>
      <c r="AO315" t="s">
        <v>10458</v>
      </c>
      <c r="AP315">
        <v>9.0847164014605006E-2</v>
      </c>
      <c r="AQ315">
        <f>(Table2[[#This Row],[Sharpe Ratio]]-AVERAGE(Table2[Sharpe Ratio]))/_xlfn.STDEV.P(Table2[Sharpe Ratio])</f>
        <v>0.38400429634183242</v>
      </c>
      <c r="AR3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5">
        <f>_xlfn.RANK.AVG(Table2[[#This Row],[1Y Return vs Nifty Z-Score]],Table2[1Y Return vs Nifty Z-Score])</f>
        <v>262</v>
      </c>
      <c r="AT315">
        <f>_xlfn.RANK.AVG(Table2[[#This Row],[6M Return vs Nifty Z-Score]],Table2[6M Return vs Nifty Z-Score])</f>
        <v>480</v>
      </c>
      <c r="AU315">
        <f>_xlfn.RANK.AVG(Table2[[#This Row],[Sharpe Ratio Z-Score]],Table2[Sharpe Ratio Z-Score])</f>
        <v>242</v>
      </c>
      <c r="AV315">
        <f>(Table2[[#This Row],[Rank 1Y]]+Table2[[#This Row],[Rank 6M]]+Table2[[#This Row],[Rank Sharpe]])/3</f>
        <v>328</v>
      </c>
    </row>
    <row r="316" spans="1:48" x14ac:dyDescent="0.3">
      <c r="A316" t="s">
        <v>1734</v>
      </c>
      <c r="B316" t="s">
        <v>1735</v>
      </c>
      <c r="C316" t="s">
        <v>10407</v>
      </c>
      <c r="D316" t="s">
        <v>185</v>
      </c>
      <c r="E316">
        <v>4805.6956867500003</v>
      </c>
      <c r="F316">
        <v>671.95</v>
      </c>
      <c r="G316">
        <v>10.0034779842077</v>
      </c>
      <c r="H316">
        <f>(Table2[[#This Row],[1Y Return vs Nifty]]-AVERAGE(Table2[1Y Return vs Nifty]))/_xlfn.STDEV.P(Table2[1Y Return vs Nifty])</f>
        <v>-0.1953790178834269</v>
      </c>
      <c r="I316">
        <v>-4.67910944718653</v>
      </c>
      <c r="J316">
        <f>(Table2[[#This Row],[1M Return vs Nifty]]-AVERAGE(Table2[1M Return vs Nifty]))/_xlfn.STDEV.P(Table2[1M Return vs Nifty])</f>
        <v>-0.15163494046861434</v>
      </c>
      <c r="K316">
        <v>-3.9502738576094298</v>
      </c>
      <c r="L316">
        <f>(Table2[[#This Row],[6M Return vs Nifty]]-AVERAGE(Table2[6M Return vs Nifty]))/_xlfn.STDEV.P(Table2[6M Return vs Nifty])</f>
        <v>-0.44363375388280424</v>
      </c>
      <c r="M316">
        <v>-2.7925488672984402</v>
      </c>
      <c r="N316">
        <f>(Table2[[#This Row],[1W Return vs Nifty]]-AVERAGE(Table2[1W Return vs Nifty]))/_xlfn.STDEV.P(Table2[1W Return vs Nifty])</f>
        <v>5.0552925431671912E-2</v>
      </c>
      <c r="O316">
        <v>676.15</v>
      </c>
      <c r="P316">
        <v>675.21073039463295</v>
      </c>
      <c r="Q316">
        <v>622.62666087591401</v>
      </c>
      <c r="R316">
        <v>46.2096396435957</v>
      </c>
      <c r="S316" s="2">
        <f>(Table2[[#This Row],[Close Price]]-Table2[[#This Row],[20D EMA]])/Table2[[#This Row],[20D EMA]]</f>
        <v>-6.2116394291206562E-3</v>
      </c>
      <c r="T316" s="2">
        <f>(Table2[[#This Row],[Close Price]]-Table2[[#This Row],[50D EMA]])/Table2[[#This Row],[50D EMA]]</f>
        <v>-4.8292040511961915E-3</v>
      </c>
      <c r="U316" s="2">
        <f>(Table2[[#This Row],[Close Price]]-Table2[[#This Row],[200D EMA]])/Table2[[#This Row],[200D EMA]]</f>
        <v>7.9218161096246242E-2</v>
      </c>
      <c r="V316">
        <v>0.31563636508730603</v>
      </c>
      <c r="W316">
        <v>670.05</v>
      </c>
      <c r="X316">
        <v>678.7</v>
      </c>
      <c r="Y316">
        <v>670.05</v>
      </c>
      <c r="Z316">
        <v>698.8</v>
      </c>
      <c r="AA316">
        <v>649.35</v>
      </c>
      <c r="AB316">
        <v>702.95</v>
      </c>
      <c r="AC316" s="2">
        <f>(Table2[[#This Row],[Close Price]]/Table2[[#This Row],[Day Low]])-1</f>
        <v>2.8356092828893953E-3</v>
      </c>
      <c r="AD316" s="2">
        <f>(Table2[[#This Row],[Day High]]/Table2[[#This Row],[Close Price]])-1</f>
        <v>1.004539028201501E-2</v>
      </c>
      <c r="AE316" s="2">
        <f>(Table2[[#This Row],[Close Price]]/Table2[[#This Row],[Current Week Low]])-1</f>
        <v>2.8356092828893953E-3</v>
      </c>
      <c r="AF316" s="2">
        <f>(Table2[[#This Row],[Current Week High]]/Table2[[#This Row],[Close Price]])-1</f>
        <v>3.9958330232904071E-2</v>
      </c>
      <c r="AG316" s="2">
        <f>(Table2[[#This Row],[Close Price]]/Table2[[#This Row],[Current Month Low]])-1</f>
        <v>3.4804034804034822E-2</v>
      </c>
      <c r="AH316" s="2">
        <f>(Table2[[#This Row],[Current Month High]]/Table2[[#This Row],[Close Price]])-1</f>
        <v>4.6134384998883782E-2</v>
      </c>
      <c r="AI316">
        <v>18.929979909219401</v>
      </c>
      <c r="AJ316">
        <v>63.590992087644501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-7.0000000000000007E-2</v>
      </c>
      <c r="AM316" t="s">
        <v>10459</v>
      </c>
      <c r="AN316">
        <v>-0.61</v>
      </c>
      <c r="AO316" t="s">
        <v>10459</v>
      </c>
      <c r="AP316">
        <v>0.128366929038673</v>
      </c>
      <c r="AQ316">
        <f>(Table2[[#This Row],[Sharpe Ratio]]-AVERAGE(Table2[Sharpe Ratio]))/_xlfn.STDEV.P(Table2[Sharpe Ratio])</f>
        <v>0.81916711034406731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7.9072323540893691E-2</v>
      </c>
      <c r="AS316">
        <f>_xlfn.RANK.AVG(Table2[[#This Row],[1Y Return vs Nifty Z-Score]],Table2[1Y Return vs Nifty Z-Score])</f>
        <v>357</v>
      </c>
      <c r="AT316">
        <f>_xlfn.RANK.AVG(Table2[[#This Row],[6M Return vs Nifty Z-Score]],Table2[6M Return vs Nifty Z-Score])</f>
        <v>479</v>
      </c>
      <c r="AU316">
        <f>_xlfn.RANK.AVG(Table2[[#This Row],[Sharpe Ratio Z-Score]],Table2[Sharpe Ratio Z-Score])</f>
        <v>149</v>
      </c>
      <c r="AV316">
        <f>(Table2[[#This Row],[Rank 1Y]]+Table2[[#This Row],[Rank 6M]]+Table2[[#This Row],[Rank Sharpe]])/3</f>
        <v>328.33333333333331</v>
      </c>
    </row>
    <row r="317" spans="1:48" x14ac:dyDescent="0.3">
      <c r="A317" t="s">
        <v>28</v>
      </c>
      <c r="B317" t="s">
        <v>29</v>
      </c>
      <c r="C317" t="s">
        <v>10401</v>
      </c>
      <c r="D317" t="s">
        <v>24</v>
      </c>
      <c r="E317">
        <v>936408.769664019</v>
      </c>
      <c r="F317">
        <v>1329.05</v>
      </c>
      <c r="G317">
        <v>6.7764237570410799</v>
      </c>
      <c r="H317">
        <f>(Table2[[#This Row],[1Y Return vs Nifty]]-AVERAGE(Table2[1Y Return vs Nifty]))/_xlfn.STDEV.P(Table2[1Y Return vs Nifty])</f>
        <v>-0.24893759437883306</v>
      </c>
      <c r="I317">
        <v>4.8385579275207196</v>
      </c>
      <c r="J317">
        <f>(Table2[[#This Row],[1M Return vs Nifty]]-AVERAGE(Table2[1M Return vs Nifty]))/_xlfn.STDEV.P(Table2[1M Return vs Nifty])</f>
        <v>0.75101162993270176</v>
      </c>
      <c r="K317">
        <v>3.50161818907161</v>
      </c>
      <c r="L317">
        <f>(Table2[[#This Row],[6M Return vs Nifty]]-AVERAGE(Table2[6M Return vs Nifty]))/_xlfn.STDEV.P(Table2[6M Return vs Nifty])</f>
        <v>-0.22125548997476763</v>
      </c>
      <c r="M317">
        <v>-0.32533098247807202</v>
      </c>
      <c r="N317">
        <f>(Table2[[#This Row],[1W Return vs Nifty]]-AVERAGE(Table2[1W Return vs Nifty]))/_xlfn.STDEV.P(Table2[1W Return vs Nifty])</f>
        <v>0.54362172146032106</v>
      </c>
      <c r="O317">
        <v>1275.5899999999999</v>
      </c>
      <c r="P317">
        <v>1236.3593664837899</v>
      </c>
      <c r="Q317">
        <v>1134.0404131968501</v>
      </c>
      <c r="R317">
        <v>76.522719206599703</v>
      </c>
      <c r="S317" s="2">
        <f>(Table2[[#This Row],[Close Price]]-Table2[[#This Row],[20D EMA]])/Table2[[#This Row],[20D EMA]]</f>
        <v>4.1910018109267116E-2</v>
      </c>
      <c r="T317" s="2">
        <f>(Table2[[#This Row],[Close Price]]-Table2[[#This Row],[50D EMA]])/Table2[[#This Row],[50D EMA]]</f>
        <v>7.4970624260988522E-2</v>
      </c>
      <c r="U317" s="2">
        <f>(Table2[[#This Row],[Close Price]]-Table2[[#This Row],[200D EMA]])/Table2[[#This Row],[200D EMA]]</f>
        <v>0.1719599976630635</v>
      </c>
      <c r="V317">
        <v>1.18515808955858</v>
      </c>
      <c r="W317">
        <v>1316.9</v>
      </c>
      <c r="X317">
        <v>1333.35</v>
      </c>
      <c r="Y317">
        <v>1308.5</v>
      </c>
      <c r="Z317">
        <v>1333.35</v>
      </c>
      <c r="AA317">
        <v>1200.45</v>
      </c>
      <c r="AB317">
        <v>1362.35</v>
      </c>
      <c r="AC317" s="2">
        <f>(Table2[[#This Row],[Close Price]]/Table2[[#This Row],[Day Low]])-1</f>
        <v>9.2262130761635586E-3</v>
      </c>
      <c r="AD317" s="2">
        <f>(Table2[[#This Row],[Day High]]/Table2[[#This Row],[Close Price]])-1</f>
        <v>3.2353937022684409E-3</v>
      </c>
      <c r="AE317" s="2">
        <f>(Table2[[#This Row],[Close Price]]/Table2[[#This Row],[Current Week Low]])-1</f>
        <v>1.5705005731753818E-2</v>
      </c>
      <c r="AF317" s="2">
        <f>(Table2[[#This Row],[Current Week High]]/Table2[[#This Row],[Close Price]])-1</f>
        <v>3.2353937022684409E-3</v>
      </c>
      <c r="AG317" s="2">
        <f>(Table2[[#This Row],[Close Price]]/Table2[[#This Row],[Current Month Low]])-1</f>
        <v>0.10712649423132992</v>
      </c>
      <c r="AH317" s="2">
        <f>(Table2[[#This Row],[Current Month High]]/Table2[[#This Row],[Close Price]])-1</f>
        <v>2.5055490764079646E-2</v>
      </c>
      <c r="AI317">
        <v>2.5055490764079602</v>
      </c>
      <c r="AJ317">
        <v>47.836484983314698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0.03</v>
      </c>
      <c r="AM317" t="s">
        <v>10458</v>
      </c>
      <c r="AN317">
        <v>7.42</v>
      </c>
      <c r="AO317" t="s">
        <v>10458</v>
      </c>
      <c r="AP317">
        <v>0.104130029050177</v>
      </c>
      <c r="AQ317">
        <f>(Table2[[#This Row],[Sharpe Ratio]]-AVERAGE(Table2[Sharpe Ratio]))/_xlfn.STDEV.P(Table2[Sharpe Ratio])</f>
        <v>0.53806200227851797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1.3625022693179401</v>
      </c>
      <c r="AS317">
        <f>_xlfn.RANK.AVG(Table2[[#This Row],[1Y Return vs Nifty Z-Score]],Table2[1Y Return vs Nifty Z-Score])</f>
        <v>382</v>
      </c>
      <c r="AT317">
        <f>_xlfn.RANK.AVG(Table2[[#This Row],[6M Return vs Nifty Z-Score]],Table2[6M Return vs Nifty Z-Score])</f>
        <v>394</v>
      </c>
      <c r="AU317">
        <f>_xlfn.RANK.AVG(Table2[[#This Row],[Sharpe Ratio Z-Score]],Table2[Sharpe Ratio Z-Score])</f>
        <v>212</v>
      </c>
      <c r="AV317">
        <f>(Table2[[#This Row],[Rank 1Y]]+Table2[[#This Row],[Rank 6M]]+Table2[[#This Row],[Rank Sharpe]])/3</f>
        <v>329.33333333333331</v>
      </c>
    </row>
    <row r="318" spans="1:48" x14ac:dyDescent="0.3">
      <c r="A318" t="s">
        <v>128</v>
      </c>
      <c r="B318" t="s">
        <v>129</v>
      </c>
      <c r="C318" t="s">
        <v>10413</v>
      </c>
      <c r="D318" t="s">
        <v>130</v>
      </c>
      <c r="E318">
        <v>228718.80163440001</v>
      </c>
      <c r="F318">
        <v>924</v>
      </c>
      <c r="G318">
        <v>44.274571327846203</v>
      </c>
      <c r="H318">
        <f>(Table2[[#This Row],[1Y Return vs Nifty]]-AVERAGE(Table2[1Y Return vs Nifty]))/_xlfn.STDEV.P(Table2[1Y Return vs Nifty])</f>
        <v>0.37340937091227688</v>
      </c>
      <c r="I318">
        <v>2.9428006543490302</v>
      </c>
      <c r="J318">
        <f>(Table2[[#This Row],[1M Return vs Nifty]]-AVERAGE(Table2[1M Return vs Nifty]))/_xlfn.STDEV.P(Table2[1M Return vs Nifty])</f>
        <v>0.57121980347223877</v>
      </c>
      <c r="K318">
        <v>-13.3449604577835</v>
      </c>
      <c r="L318">
        <f>(Table2[[#This Row],[6M Return vs Nifty]]-AVERAGE(Table2[6M Return vs Nifty]))/_xlfn.STDEV.P(Table2[6M Return vs Nifty])</f>
        <v>-0.72398860645172891</v>
      </c>
      <c r="M318">
        <v>2.6566330196335399</v>
      </c>
      <c r="N318">
        <f>(Table2[[#This Row],[1W Return vs Nifty]]-AVERAGE(Table2[1W Return vs Nifty]))/_xlfn.STDEV.P(Table2[1W Return vs Nifty])</f>
        <v>1.1395615488132647</v>
      </c>
      <c r="O318">
        <v>871.94</v>
      </c>
      <c r="P318">
        <v>855.96825087859895</v>
      </c>
      <c r="Q318">
        <v>799.638553983973</v>
      </c>
      <c r="R318">
        <v>81.263730770499905</v>
      </c>
      <c r="S318" s="2">
        <f>(Table2[[#This Row],[Close Price]]-Table2[[#This Row],[20D EMA]])/Table2[[#This Row],[20D EMA]]</f>
        <v>5.9705943069477192E-2</v>
      </c>
      <c r="T318" s="2">
        <f>(Table2[[#This Row],[Close Price]]-Table2[[#This Row],[50D EMA]])/Table2[[#This Row],[50D EMA]]</f>
        <v>7.9479290325979529E-2</v>
      </c>
      <c r="U318" s="2">
        <f>(Table2[[#This Row],[Close Price]]-Table2[[#This Row],[200D EMA]])/Table2[[#This Row],[200D EMA]]</f>
        <v>0.1555220735624005</v>
      </c>
      <c r="V318">
        <v>1.0462658838880201</v>
      </c>
      <c r="W318">
        <v>905.7</v>
      </c>
      <c r="X318">
        <v>928.8</v>
      </c>
      <c r="Y318">
        <v>880.3</v>
      </c>
      <c r="Z318">
        <v>928.8</v>
      </c>
      <c r="AA318">
        <v>809.55</v>
      </c>
      <c r="AB318">
        <v>928.8</v>
      </c>
      <c r="AC318" s="2">
        <f>(Table2[[#This Row],[Close Price]]/Table2[[#This Row],[Day Low]])-1</f>
        <v>2.0205366015236814E-2</v>
      </c>
      <c r="AD318" s="2">
        <f>(Table2[[#This Row],[Day High]]/Table2[[#This Row],[Close Price]])-1</f>
        <v>5.1948051948051965E-3</v>
      </c>
      <c r="AE318" s="2">
        <f>(Table2[[#This Row],[Close Price]]/Table2[[#This Row],[Current Week Low]])-1</f>
        <v>4.9642167442917273E-2</v>
      </c>
      <c r="AF318" s="2">
        <f>(Table2[[#This Row],[Current Week High]]/Table2[[#This Row],[Close Price]])-1</f>
        <v>5.1948051948051965E-3</v>
      </c>
      <c r="AG318" s="2">
        <f>(Table2[[#This Row],[Close Price]]/Table2[[#This Row],[Current Month Low]])-1</f>
        <v>0.14137483787289251</v>
      </c>
      <c r="AH318" s="2">
        <f>(Table2[[#This Row],[Current Month High]]/Table2[[#This Row],[Close Price]])-1</f>
        <v>5.1948051948051965E-3</v>
      </c>
      <c r="AI318">
        <v>4.7186147186147203</v>
      </c>
      <c r="AJ318">
        <v>79.941577409931796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0.1</v>
      </c>
      <c r="AM318" t="s">
        <v>10458</v>
      </c>
      <c r="AN318">
        <v>11.35</v>
      </c>
      <c r="AO318" t="s">
        <v>10458</v>
      </c>
      <c r="AP318">
        <v>0.10450344435758301</v>
      </c>
      <c r="AQ318">
        <f>(Table2[[#This Row],[Sharpe Ratio]]-AVERAGE(Table2[Sharpe Ratio]))/_xlfn.STDEV.P(Table2[Sharpe Ratio])</f>
        <v>0.54239295839879398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1.9025950751448455</v>
      </c>
      <c r="AS318">
        <f>_xlfn.RANK.AVG(Table2[[#This Row],[1Y Return vs Nifty Z-Score]],Table2[1Y Return vs Nifty Z-Score])</f>
        <v>204</v>
      </c>
      <c r="AT318">
        <f>_xlfn.RANK.AVG(Table2[[#This Row],[6M Return vs Nifty Z-Score]],Table2[6M Return vs Nifty Z-Score])</f>
        <v>576</v>
      </c>
      <c r="AU318">
        <f>_xlfn.RANK.AVG(Table2[[#This Row],[Sharpe Ratio Z-Score]],Table2[Sharpe Ratio Z-Score])</f>
        <v>210</v>
      </c>
      <c r="AV318">
        <f>(Table2[[#This Row],[Rank 1Y]]+Table2[[#This Row],[Rank 6M]]+Table2[[#This Row],[Rank Sharpe]])/3</f>
        <v>330</v>
      </c>
    </row>
    <row r="319" spans="1:48" x14ac:dyDescent="0.3">
      <c r="A319" t="s">
        <v>90</v>
      </c>
      <c r="B319" t="s">
        <v>91</v>
      </c>
      <c r="C319" t="s">
        <v>10406</v>
      </c>
      <c r="D319" t="s">
        <v>92</v>
      </c>
      <c r="E319">
        <v>325970.12348522898</v>
      </c>
      <c r="F319">
        <v>2057.85</v>
      </c>
      <c r="G319">
        <v>69.969318746436898</v>
      </c>
      <c r="H319">
        <f>(Table2[[#This Row],[1Y Return vs Nifty]]-AVERAGE(Table2[1Y Return vs Nifty]))/_xlfn.STDEV.P(Table2[1Y Return vs Nifty])</f>
        <v>0.7998583854852428</v>
      </c>
      <c r="I319">
        <v>4.1659265993722396</v>
      </c>
      <c r="J319">
        <f>(Table2[[#This Row],[1M Return vs Nifty]]-AVERAGE(Table2[1M Return vs Nifty]))/_xlfn.STDEV.P(Table2[1M Return vs Nifty])</f>
        <v>0.68721991105931735</v>
      </c>
      <c r="K319">
        <v>-8.4418002581692004</v>
      </c>
      <c r="L319">
        <f>(Table2[[#This Row],[6M Return vs Nifty]]-AVERAGE(Table2[6M Return vs Nifty]))/_xlfn.STDEV.P(Table2[6M Return vs Nifty])</f>
        <v>-0.57766922259285525</v>
      </c>
      <c r="M319">
        <v>2.9119741072542</v>
      </c>
      <c r="N319">
        <f>(Table2[[#This Row],[1W Return vs Nifty]]-AVERAGE(Table2[1W Return vs Nifty]))/_xlfn.STDEV.P(Table2[1W Return vs Nifty])</f>
        <v>1.1905909789354976</v>
      </c>
      <c r="O319">
        <v>1948.7</v>
      </c>
      <c r="P319">
        <v>1888.56778310037</v>
      </c>
      <c r="Q319">
        <v>1733.18079931697</v>
      </c>
      <c r="R319">
        <v>74.805702210362995</v>
      </c>
      <c r="S319" s="2">
        <f>(Table2[[#This Row],[Close Price]]-Table2[[#This Row],[20D EMA]])/Table2[[#This Row],[20D EMA]]</f>
        <v>5.601170010776408E-2</v>
      </c>
      <c r="T319" s="2">
        <f>(Table2[[#This Row],[Close Price]]-Table2[[#This Row],[50D EMA]])/Table2[[#This Row],[50D EMA]]</f>
        <v>8.9635234919515333E-2</v>
      </c>
      <c r="U319" s="2">
        <f>(Table2[[#This Row],[Close Price]]-Table2[[#This Row],[200D EMA]])/Table2[[#This Row],[200D EMA]]</f>
        <v>0.18732563897025567</v>
      </c>
      <c r="V319">
        <v>1.59281309848214</v>
      </c>
      <c r="W319">
        <v>2039.2</v>
      </c>
      <c r="X319">
        <v>2091</v>
      </c>
      <c r="Y319">
        <v>1963.05</v>
      </c>
      <c r="Z319">
        <v>2091</v>
      </c>
      <c r="AA319">
        <v>1780.4</v>
      </c>
      <c r="AB319">
        <v>2091</v>
      </c>
      <c r="AC319" s="2">
        <f>(Table2[[#This Row],[Close Price]]/Table2[[#This Row],[Day Low]])-1</f>
        <v>9.1457434287955941E-3</v>
      </c>
      <c r="AD319" s="2">
        <f>(Table2[[#This Row],[Day High]]/Table2[[#This Row],[Close Price]])-1</f>
        <v>1.6109045848822889E-2</v>
      </c>
      <c r="AE319" s="2">
        <f>(Table2[[#This Row],[Close Price]]/Table2[[#This Row],[Current Week Low]])-1</f>
        <v>4.8292198364789485E-2</v>
      </c>
      <c r="AF319" s="2">
        <f>(Table2[[#This Row],[Current Week High]]/Table2[[#This Row],[Close Price]])-1</f>
        <v>1.6109045848822889E-2</v>
      </c>
      <c r="AG319" s="2">
        <f>(Table2[[#This Row],[Close Price]]/Table2[[#This Row],[Current Month Low]])-1</f>
        <v>0.15583576724331594</v>
      </c>
      <c r="AH319" s="2">
        <f>(Table2[[#This Row],[Current Month High]]/Table2[[#This Row],[Close Price]])-1</f>
        <v>1.6109045848822889E-2</v>
      </c>
      <c r="AI319">
        <v>5.6490997886143202</v>
      </c>
      <c r="AJ319">
        <v>152.326650726503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0.13</v>
      </c>
      <c r="AM319" t="s">
        <v>10458</v>
      </c>
      <c r="AN319">
        <v>11.25</v>
      </c>
      <c r="AO319" t="s">
        <v>10458</v>
      </c>
      <c r="AP319">
        <v>5.8358626954436998E-2</v>
      </c>
      <c r="AQ319">
        <f>(Table2[[#This Row],[Sharpe Ratio]]-AVERAGE(Table2[Sharpe Ratio]))/_xlfn.STDEV.P(Table2[Sharpe Ratio])</f>
        <v>7.1948147032997864E-3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2.1071948675905023</v>
      </c>
      <c r="AS319">
        <f>_xlfn.RANK.AVG(Table2[[#This Row],[1Y Return vs Nifty Z-Score]],Table2[1Y Return vs Nifty Z-Score])</f>
        <v>122</v>
      </c>
      <c r="AT319">
        <f>_xlfn.RANK.AVG(Table2[[#This Row],[6M Return vs Nifty Z-Score]],Table2[6M Return vs Nifty Z-Score])</f>
        <v>528</v>
      </c>
      <c r="AU319">
        <f>_xlfn.RANK.AVG(Table2[[#This Row],[Sharpe Ratio Z-Score]],Table2[Sharpe Ratio Z-Score])</f>
        <v>344</v>
      </c>
      <c r="AV319">
        <f>(Table2[[#This Row],[Rank 1Y]]+Table2[[#This Row],[Rank 6M]]+Table2[[#This Row],[Rank Sharpe]])/3</f>
        <v>331.33333333333331</v>
      </c>
    </row>
    <row r="320" spans="1:48" x14ac:dyDescent="0.3">
      <c r="A320" t="s">
        <v>850</v>
      </c>
      <c r="B320" t="s">
        <v>851</v>
      </c>
      <c r="C320" t="s">
        <v>10409</v>
      </c>
      <c r="D320" t="s">
        <v>281</v>
      </c>
      <c r="E320">
        <v>19205.642103999999</v>
      </c>
      <c r="F320">
        <v>880</v>
      </c>
      <c r="G320">
        <v>24.659766442628001</v>
      </c>
      <c r="H320">
        <f>(Table2[[#This Row],[1Y Return vs Nifty]]-AVERAGE(Table2[1Y Return vs Nifty]))/_xlfn.STDEV.P(Table2[1Y Return vs Nifty])</f>
        <v>4.7867575226429773E-2</v>
      </c>
      <c r="I320">
        <v>6.9717541884588003</v>
      </c>
      <c r="J320">
        <f>(Table2[[#This Row],[1M Return vs Nifty]]-AVERAGE(Table2[1M Return vs Nifty]))/_xlfn.STDEV.P(Table2[1M Return vs Nifty])</f>
        <v>0.95332194538306669</v>
      </c>
      <c r="K320">
        <v>-17.849276901089901</v>
      </c>
      <c r="L320">
        <f>(Table2[[#This Row],[6M Return vs Nifty]]-AVERAGE(Table2[6M Return vs Nifty]))/_xlfn.STDEV.P(Table2[6M Return vs Nifty])</f>
        <v>-0.85840575373193195</v>
      </c>
      <c r="M320">
        <v>0.31777280717735201</v>
      </c>
      <c r="N320">
        <f>(Table2[[#This Row],[1W Return vs Nifty]]-AVERAGE(Table2[1W Return vs Nifty]))/_xlfn.STDEV.P(Table2[1W Return vs Nifty])</f>
        <v>0.67214478917873954</v>
      </c>
      <c r="O320">
        <v>874.25</v>
      </c>
      <c r="P320">
        <v>849.05008182356096</v>
      </c>
      <c r="Q320">
        <v>776.77204081164905</v>
      </c>
      <c r="R320">
        <v>48.956318480056098</v>
      </c>
      <c r="S320" s="2">
        <f>(Table2[[#This Row],[Close Price]]-Table2[[#This Row],[20D EMA]])/Table2[[#This Row],[20D EMA]]</f>
        <v>6.5770660566199599E-3</v>
      </c>
      <c r="T320" s="2">
        <f>(Table2[[#This Row],[Close Price]]-Table2[[#This Row],[50D EMA]])/Table2[[#This Row],[50D EMA]]</f>
        <v>3.6452405858045329E-2</v>
      </c>
      <c r="U320" s="2">
        <f>(Table2[[#This Row],[Close Price]]-Table2[[#This Row],[200D EMA]])/Table2[[#This Row],[200D EMA]]</f>
        <v>0.13289350512730616</v>
      </c>
      <c r="V320">
        <v>1.0058546899966401</v>
      </c>
      <c r="W320">
        <v>863.05</v>
      </c>
      <c r="X320">
        <v>891.85</v>
      </c>
      <c r="Y320">
        <v>863.05</v>
      </c>
      <c r="Z320">
        <v>937</v>
      </c>
      <c r="AA320">
        <v>830</v>
      </c>
      <c r="AB320">
        <v>937</v>
      </c>
      <c r="AC320" s="2">
        <f>(Table2[[#This Row],[Close Price]]/Table2[[#This Row],[Day Low]])-1</f>
        <v>1.9639650078211002E-2</v>
      </c>
      <c r="AD320" s="2">
        <f>(Table2[[#This Row],[Day High]]/Table2[[#This Row],[Close Price]])-1</f>
        <v>1.3465909090909056E-2</v>
      </c>
      <c r="AE320" s="2">
        <f>(Table2[[#This Row],[Close Price]]/Table2[[#This Row],[Current Week Low]])-1</f>
        <v>1.9639650078211002E-2</v>
      </c>
      <c r="AF320" s="2">
        <f>(Table2[[#This Row],[Current Week High]]/Table2[[#This Row],[Close Price]])-1</f>
        <v>6.4772727272727204E-2</v>
      </c>
      <c r="AG320" s="2">
        <f>(Table2[[#This Row],[Close Price]]/Table2[[#This Row],[Current Month Low]])-1</f>
        <v>6.024096385542177E-2</v>
      </c>
      <c r="AH320" s="2">
        <f>(Table2[[#This Row],[Current Month High]]/Table2[[#This Row],[Close Price]])-1</f>
        <v>6.4772727272727204E-2</v>
      </c>
      <c r="AI320">
        <v>8.8636363636363598</v>
      </c>
      <c r="AJ320">
        <v>64.4552420108391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-0.05</v>
      </c>
      <c r="AM320" t="s">
        <v>10459</v>
      </c>
      <c r="AN320">
        <v>-2.1800000000000002</v>
      </c>
      <c r="AO320" t="s">
        <v>10459</v>
      </c>
      <c r="AP320">
        <v>0.166251460809545</v>
      </c>
      <c r="AQ320">
        <f>(Table2[[#This Row],[Sharpe Ratio]]-AVERAGE(Table2[Sharpe Ratio]))/_xlfn.STDEV.P(Table2[Sharpe Ratio])</f>
        <v>1.2585605724831401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2.0734891285394443</v>
      </c>
      <c r="AS320">
        <f>_xlfn.RANK.AVG(Table2[[#This Row],[1Y Return vs Nifty Z-Score]],Table2[1Y Return vs Nifty Z-Score])</f>
        <v>290</v>
      </c>
      <c r="AT320">
        <f>_xlfn.RANK.AVG(Table2[[#This Row],[6M Return vs Nifty Z-Score]],Table2[6M Return vs Nifty Z-Score])</f>
        <v>627</v>
      </c>
      <c r="AU320">
        <f>_xlfn.RANK.AVG(Table2[[#This Row],[Sharpe Ratio Z-Score]],Table2[Sharpe Ratio Z-Score])</f>
        <v>82</v>
      </c>
      <c r="AV320">
        <f>(Table2[[#This Row],[Rank 1Y]]+Table2[[#This Row],[Rank 6M]]+Table2[[#This Row],[Rank Sharpe]])/3</f>
        <v>333</v>
      </c>
    </row>
    <row r="321" spans="1:48" x14ac:dyDescent="0.3">
      <c r="A321" t="s">
        <v>1067</v>
      </c>
      <c r="B321" t="s">
        <v>1068</v>
      </c>
      <c r="C321" t="s">
        <v>10407</v>
      </c>
      <c r="D321" t="s">
        <v>409</v>
      </c>
      <c r="E321">
        <v>12825.7129209</v>
      </c>
      <c r="F321">
        <v>3170.75</v>
      </c>
      <c r="G321">
        <v>15.7772100327012</v>
      </c>
      <c r="H321">
        <f>(Table2[[#This Row],[1Y Return vs Nifty]]-AVERAGE(Table2[1Y Return vs Nifty]))/_xlfn.STDEV.P(Table2[1Y Return vs Nifty])</f>
        <v>-9.9553894469022408E-2</v>
      </c>
      <c r="I321">
        <v>3.9896841361640099</v>
      </c>
      <c r="J321">
        <f>(Table2[[#This Row],[1M Return vs Nifty]]-AVERAGE(Table2[1M Return vs Nifty]))/_xlfn.STDEV.P(Table2[1M Return vs Nifty])</f>
        <v>0.67050524256851163</v>
      </c>
      <c r="K321">
        <v>1.5692938532341301</v>
      </c>
      <c r="L321">
        <f>(Table2[[#This Row],[6M Return vs Nifty]]-AVERAGE(Table2[6M Return vs Nifty]))/_xlfn.STDEV.P(Table2[6M Return vs Nifty])</f>
        <v>-0.27891962794388564</v>
      </c>
      <c r="M321">
        <v>1.9599572316381799</v>
      </c>
      <c r="N321">
        <f>(Table2[[#This Row],[1W Return vs Nifty]]-AVERAGE(Table2[1W Return vs Nifty]))/_xlfn.STDEV.P(Table2[1W Return vs Nifty])</f>
        <v>1.0003322192422395</v>
      </c>
      <c r="O321">
        <v>2928.95</v>
      </c>
      <c r="P321">
        <v>2817.5831488408598</v>
      </c>
      <c r="Q321">
        <v>2583.9887384940898</v>
      </c>
      <c r="R321">
        <v>76.706935844696403</v>
      </c>
      <c r="S321" s="2">
        <f>(Table2[[#This Row],[Close Price]]-Table2[[#This Row],[20D EMA]])/Table2[[#This Row],[20D EMA]]</f>
        <v>8.255518189112146E-2</v>
      </c>
      <c r="T321" s="2">
        <f>(Table2[[#This Row],[Close Price]]-Table2[[#This Row],[50D EMA]])/Table2[[#This Row],[50D EMA]]</f>
        <v>0.12534389670254498</v>
      </c>
      <c r="U321" s="2">
        <f>(Table2[[#This Row],[Close Price]]-Table2[[#This Row],[200D EMA]])/Table2[[#This Row],[200D EMA]]</f>
        <v>0.22707578123884004</v>
      </c>
      <c r="V321">
        <v>0.85584555009457697</v>
      </c>
      <c r="W321">
        <v>3061.15</v>
      </c>
      <c r="X321">
        <v>3218.6</v>
      </c>
      <c r="Y321">
        <v>2856</v>
      </c>
      <c r="Z321">
        <v>3218.6</v>
      </c>
      <c r="AA321">
        <v>2757.05</v>
      </c>
      <c r="AB321">
        <v>3218.6</v>
      </c>
      <c r="AC321" s="2">
        <f>(Table2[[#This Row],[Close Price]]/Table2[[#This Row],[Day Low]])-1</f>
        <v>3.5803537886088588E-2</v>
      </c>
      <c r="AD321" s="2">
        <f>(Table2[[#This Row],[Day High]]/Table2[[#This Row],[Close Price]])-1</f>
        <v>1.5091066782306983E-2</v>
      </c>
      <c r="AE321" s="2">
        <f>(Table2[[#This Row],[Close Price]]/Table2[[#This Row],[Current Week Low]])-1</f>
        <v>0.11020658263305316</v>
      </c>
      <c r="AF321" s="2">
        <f>(Table2[[#This Row],[Current Week High]]/Table2[[#This Row],[Close Price]])-1</f>
        <v>1.5091066782306983E-2</v>
      </c>
      <c r="AG321" s="2">
        <f>(Table2[[#This Row],[Close Price]]/Table2[[#This Row],[Current Month Low]])-1</f>
        <v>0.15005168567853322</v>
      </c>
      <c r="AH321" s="2">
        <f>(Table2[[#This Row],[Current Month High]]/Table2[[#This Row],[Close Price]])-1</f>
        <v>1.5091066782306983E-2</v>
      </c>
      <c r="AI321">
        <v>1.5091066782306899</v>
      </c>
      <c r="AJ321">
        <v>54.193109149706999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0.09</v>
      </c>
      <c r="AM321" t="s">
        <v>10458</v>
      </c>
      <c r="AN321">
        <v>11.66</v>
      </c>
      <c r="AO321" t="s">
        <v>10458</v>
      </c>
      <c r="AP321">
        <v>8.6622805617174004E-2</v>
      </c>
      <c r="AQ321">
        <f>(Table2[[#This Row],[Sharpe Ratio]]-AVERAGE(Table2[Sharpe Ratio]))/_xlfn.STDEV.P(Table2[Sharpe Ratio])</f>
        <v>0.33500922170848024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1.6273731611063234</v>
      </c>
      <c r="AS321">
        <f>_xlfn.RANK.AVG(Table2[[#This Row],[1Y Return vs Nifty Z-Score]],Table2[1Y Return vs Nifty Z-Score])</f>
        <v>325</v>
      </c>
      <c r="AT321">
        <f>_xlfn.RANK.AVG(Table2[[#This Row],[6M Return vs Nifty Z-Score]],Table2[6M Return vs Nifty Z-Score])</f>
        <v>416</v>
      </c>
      <c r="AU321">
        <f>_xlfn.RANK.AVG(Table2[[#This Row],[Sharpe Ratio Z-Score]],Table2[Sharpe Ratio Z-Score])</f>
        <v>258</v>
      </c>
      <c r="AV321">
        <f>(Table2[[#This Row],[Rank 1Y]]+Table2[[#This Row],[Rank 6M]]+Table2[[#This Row],[Rank Sharpe]])/3</f>
        <v>333</v>
      </c>
    </row>
    <row r="322" spans="1:48" x14ac:dyDescent="0.3">
      <c r="A322" t="s">
        <v>1790</v>
      </c>
      <c r="B322" t="s">
        <v>1791</v>
      </c>
      <c r="C322" t="s">
        <v>10415</v>
      </c>
      <c r="D322" t="s">
        <v>119</v>
      </c>
      <c r="E322">
        <v>4505.0963228699902</v>
      </c>
      <c r="F322">
        <v>263.45</v>
      </c>
      <c r="G322">
        <v>38.537295966486703</v>
      </c>
      <c r="H322">
        <f>(Table2[[#This Row],[1Y Return vs Nifty]]-AVERAGE(Table2[1Y Return vs Nifty]))/_xlfn.STDEV.P(Table2[1Y Return vs Nifty])</f>
        <v>0.27818930961619626</v>
      </c>
      <c r="I322">
        <v>-10.415037081124201</v>
      </c>
      <c r="J322">
        <f>(Table2[[#This Row],[1M Return vs Nifty]]-AVERAGE(Table2[1M Return vs Nifty]))/_xlfn.STDEV.P(Table2[1M Return vs Nifty])</f>
        <v>-0.69562489126296301</v>
      </c>
      <c r="K322">
        <v>-2.7992636246683502</v>
      </c>
      <c r="L322">
        <f>(Table2[[#This Row],[6M Return vs Nifty]]-AVERAGE(Table2[6M Return vs Nifty]))/_xlfn.STDEV.P(Table2[6M Return vs Nifty])</f>
        <v>-0.4092854761919294</v>
      </c>
      <c r="M322">
        <v>-7.0255886333664002</v>
      </c>
      <c r="N322">
        <f>(Table2[[#This Row],[1W Return vs Nifty]]-AVERAGE(Table2[1W Return vs Nifty]))/_xlfn.STDEV.P(Table2[1W Return vs Nifty])</f>
        <v>-0.79541201096002656</v>
      </c>
      <c r="O322">
        <v>273.20999999999998</v>
      </c>
      <c r="P322">
        <v>275.01305783619398</v>
      </c>
      <c r="Q322">
        <v>251.38231309307801</v>
      </c>
      <c r="R322">
        <v>27.989364246697701</v>
      </c>
      <c r="S322" s="2">
        <f>(Table2[[#This Row],[Close Price]]-Table2[[#This Row],[20D EMA]])/Table2[[#This Row],[20D EMA]]</f>
        <v>-3.5723436184619858E-2</v>
      </c>
      <c r="T322" s="2">
        <f>(Table2[[#This Row],[Close Price]]-Table2[[#This Row],[50D EMA]])/Table2[[#This Row],[50D EMA]]</f>
        <v>-4.204548659315404E-2</v>
      </c>
      <c r="U322" s="2">
        <f>(Table2[[#This Row],[Close Price]]-Table2[[#This Row],[200D EMA]])/Table2[[#This Row],[200D EMA]]</f>
        <v>4.8005314130647445E-2</v>
      </c>
      <c r="V322">
        <v>0.78438064835864196</v>
      </c>
      <c r="W322">
        <v>261</v>
      </c>
      <c r="X322">
        <v>264.89999999999998</v>
      </c>
      <c r="Y322">
        <v>260.64999999999998</v>
      </c>
      <c r="Z322">
        <v>268</v>
      </c>
      <c r="AA322">
        <v>260.64999999999998</v>
      </c>
      <c r="AB322">
        <v>292.14999999999998</v>
      </c>
      <c r="AC322" s="2">
        <f>(Table2[[#This Row],[Close Price]]/Table2[[#This Row],[Day Low]])-1</f>
        <v>9.3869731800766409E-3</v>
      </c>
      <c r="AD322" s="2">
        <f>(Table2[[#This Row],[Day High]]/Table2[[#This Row],[Close Price]])-1</f>
        <v>5.5038906813436039E-3</v>
      </c>
      <c r="AE322" s="2">
        <f>(Table2[[#This Row],[Close Price]]/Table2[[#This Row],[Current Week Low]])-1</f>
        <v>1.0742374832150459E-2</v>
      </c>
      <c r="AF322" s="2">
        <f>(Table2[[#This Row],[Current Week High]]/Table2[[#This Row],[Close Price]])-1</f>
        <v>1.7270829379388841E-2</v>
      </c>
      <c r="AG322" s="2">
        <f>(Table2[[#This Row],[Close Price]]/Table2[[#This Row],[Current Month Low]])-1</f>
        <v>1.0742374832150459E-2</v>
      </c>
      <c r="AH322" s="2">
        <f>(Table2[[#This Row],[Current Month High]]/Table2[[#This Row],[Close Price]])-1</f>
        <v>0.10893907762383748</v>
      </c>
      <c r="AI322">
        <v>21.6359840576959</v>
      </c>
      <c r="AJ322">
        <v>103.593508500772</v>
      </c>
      <c r="AK322" t="str">
        <f>IF(AND(Table2[[#This Row],[20D EMA]]&gt;Table2[[#This Row],[50D EMA]],Table2[[#This Row],[50D EMA]]&gt;Table2[[#This Row],[200D EMA]]),"Uptrend","Downtrend/NoTrend")</f>
        <v>Downtrend/NoTrend</v>
      </c>
      <c r="AL322">
        <v>0</v>
      </c>
      <c r="AM322">
        <v>0</v>
      </c>
      <c r="AN322">
        <v>-6.88</v>
      </c>
      <c r="AO322" t="s">
        <v>10459</v>
      </c>
      <c r="AP322">
        <v>7.1091653882306996E-2</v>
      </c>
      <c r="AQ322">
        <f>(Table2[[#This Row],[Sharpe Ratio]]-AVERAGE(Table2[Sharpe Ratio]))/_xlfn.STDEV.P(Table2[Sharpe Ratio])</f>
        <v>0.15487537254111583</v>
      </c>
      <c r="AR3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2">
        <f>_xlfn.RANK.AVG(Table2[[#This Row],[1Y Return vs Nifty Z-Score]],Table2[1Y Return vs Nifty Z-Score])</f>
        <v>229</v>
      </c>
      <c r="AT322">
        <f>_xlfn.RANK.AVG(Table2[[#This Row],[6M Return vs Nifty Z-Score]],Table2[6M Return vs Nifty Z-Score])</f>
        <v>465</v>
      </c>
      <c r="AU322">
        <f>_xlfn.RANK.AVG(Table2[[#This Row],[Sharpe Ratio Z-Score]],Table2[Sharpe Ratio Z-Score])</f>
        <v>306</v>
      </c>
      <c r="AV322">
        <f>(Table2[[#This Row],[Rank 1Y]]+Table2[[#This Row],[Rank 6M]]+Table2[[#This Row],[Rank Sharpe]])/3</f>
        <v>333.33333333333331</v>
      </c>
    </row>
    <row r="323" spans="1:48" x14ac:dyDescent="0.3">
      <c r="A323" t="s">
        <v>93</v>
      </c>
      <c r="B323" t="s">
        <v>94</v>
      </c>
      <c r="C323" t="s">
        <v>10411</v>
      </c>
      <c r="D323" t="s">
        <v>95</v>
      </c>
      <c r="E323">
        <v>318102.06104070001</v>
      </c>
      <c r="F323">
        <v>1472.6</v>
      </c>
      <c r="G323">
        <v>45.974912294369702</v>
      </c>
      <c r="H323">
        <f>(Table2[[#This Row],[1Y Return vs Nifty]]-AVERAGE(Table2[1Y Return vs Nifty]))/_xlfn.STDEV.P(Table2[1Y Return vs Nifty])</f>
        <v>0.40162948601204079</v>
      </c>
      <c r="I323">
        <v>-7.6592213062196803</v>
      </c>
      <c r="J323">
        <f>(Table2[[#This Row],[1M Return vs Nifty]]-AVERAGE(Table2[1M Return vs Nifty]))/_xlfn.STDEV.P(Table2[1M Return vs Nifty])</f>
        <v>-0.43426593008662501</v>
      </c>
      <c r="K323">
        <v>-6.2262812979909796</v>
      </c>
      <c r="L323">
        <f>(Table2[[#This Row],[6M Return vs Nifty]]-AVERAGE(Table2[6M Return vs Nifty]))/_xlfn.STDEV.P(Table2[6M Return vs Nifty])</f>
        <v>-0.51155403239237396</v>
      </c>
      <c r="M323">
        <v>-1.89388307739772</v>
      </c>
      <c r="N323">
        <f>(Table2[[#This Row],[1W Return vs Nifty]]-AVERAGE(Table2[1W Return vs Nifty]))/_xlfn.STDEV.P(Table2[1W Return vs Nifty])</f>
        <v>0.23014957223967947</v>
      </c>
      <c r="O323">
        <v>1455.75</v>
      </c>
      <c r="P323">
        <v>1464.0141405176701</v>
      </c>
      <c r="Q323">
        <v>1321.72458635105</v>
      </c>
      <c r="R323">
        <v>60.863679860509102</v>
      </c>
      <c r="S323" s="2">
        <f>(Table2[[#This Row],[Close Price]]-Table2[[#This Row],[20D EMA]])/Table2[[#This Row],[20D EMA]]</f>
        <v>1.1574789627339797E-2</v>
      </c>
      <c r="T323" s="2">
        <f>(Table2[[#This Row],[Close Price]]-Table2[[#This Row],[50D EMA]])/Table2[[#This Row],[50D EMA]]</f>
        <v>5.8646014711947548E-3</v>
      </c>
      <c r="U323" s="2">
        <f>(Table2[[#This Row],[Close Price]]-Table2[[#This Row],[200D EMA]])/Table2[[#This Row],[200D EMA]]</f>
        <v>0.11415041772467824</v>
      </c>
      <c r="V323">
        <v>0.73944951095443201</v>
      </c>
      <c r="W323">
        <v>1448</v>
      </c>
      <c r="X323">
        <v>1475.75</v>
      </c>
      <c r="Y323">
        <v>1438.2</v>
      </c>
      <c r="Z323">
        <v>1475.75</v>
      </c>
      <c r="AA323">
        <v>1394.45</v>
      </c>
      <c r="AB323">
        <v>1499.5</v>
      </c>
      <c r="AC323" s="2">
        <f>(Table2[[#This Row],[Close Price]]/Table2[[#This Row],[Day Low]])-1</f>
        <v>1.6988950276243031E-2</v>
      </c>
      <c r="AD323" s="2">
        <f>(Table2[[#This Row],[Day High]]/Table2[[#This Row],[Close Price]])-1</f>
        <v>2.1390737471140842E-3</v>
      </c>
      <c r="AE323" s="2">
        <f>(Table2[[#This Row],[Close Price]]/Table2[[#This Row],[Current Week Low]])-1</f>
        <v>2.3918787373105266E-2</v>
      </c>
      <c r="AF323" s="2">
        <f>(Table2[[#This Row],[Current Week High]]/Table2[[#This Row],[Close Price]])-1</f>
        <v>2.1390737471140842E-3</v>
      </c>
      <c r="AG323" s="2">
        <f>(Table2[[#This Row],[Close Price]]/Table2[[#This Row],[Current Month Low]])-1</f>
        <v>5.6043601419914602E-2</v>
      </c>
      <c r="AH323" s="2">
        <f>(Table2[[#This Row],[Current Month High]]/Table2[[#This Row],[Close Price]])-1</f>
        <v>1.8267010729322353E-2</v>
      </c>
      <c r="AI323">
        <v>10.104576938747799</v>
      </c>
      <c r="AJ323">
        <v>95.175612988734201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-0.04</v>
      </c>
      <c r="AM323" t="s">
        <v>10459</v>
      </c>
      <c r="AN323">
        <v>1.32</v>
      </c>
      <c r="AO323" t="s">
        <v>10458</v>
      </c>
      <c r="AP323">
        <v>6.9596210450391993E-2</v>
      </c>
      <c r="AQ323">
        <f>(Table2[[#This Row],[Sharpe Ratio]]-AVERAGE(Table2[Sharpe Ratio]))/_xlfn.STDEV.P(Table2[Sharpe Ratio])</f>
        <v>0.13753087767032318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194</v>
      </c>
      <c r="AT323">
        <f>_xlfn.RANK.AVG(Table2[[#This Row],[6M Return vs Nifty Z-Score]],Table2[6M Return vs Nifty Z-Score])</f>
        <v>500</v>
      </c>
      <c r="AU323">
        <f>_xlfn.RANK.AVG(Table2[[#This Row],[Sharpe Ratio Z-Score]],Table2[Sharpe Ratio Z-Score])</f>
        <v>311</v>
      </c>
      <c r="AV323">
        <f>(Table2[[#This Row],[Rank 1Y]]+Table2[[#This Row],[Rank 6M]]+Table2[[#This Row],[Rank Sharpe]])/3</f>
        <v>335</v>
      </c>
    </row>
    <row r="324" spans="1:48" x14ac:dyDescent="0.3">
      <c r="A324" t="s">
        <v>474</v>
      </c>
      <c r="B324" t="s">
        <v>475</v>
      </c>
      <c r="C324" t="s">
        <v>10401</v>
      </c>
      <c r="D324" t="s">
        <v>51</v>
      </c>
      <c r="E324">
        <v>46568.489729264002</v>
      </c>
      <c r="F324">
        <v>186.82</v>
      </c>
      <c r="G324">
        <v>17.711396764821998</v>
      </c>
      <c r="H324">
        <f>(Table2[[#This Row],[1Y Return vs Nifty]]-AVERAGE(Table2[1Y Return vs Nifty]))/_xlfn.STDEV.P(Table2[1Y Return vs Nifty])</f>
        <v>-6.745270224962599E-2</v>
      </c>
      <c r="I324">
        <v>6.5290255137406898</v>
      </c>
      <c r="J324">
        <f>(Table2[[#This Row],[1M Return vs Nifty]]-AVERAGE(Table2[1M Return vs Nifty]))/_xlfn.STDEV.P(Table2[1M Return vs Nifty])</f>
        <v>0.91133397668029248</v>
      </c>
      <c r="K324">
        <v>0.235390577537231</v>
      </c>
      <c r="L324">
        <f>(Table2[[#This Row],[6M Return vs Nifty]]-AVERAGE(Table2[6M Return vs Nifty]))/_xlfn.STDEV.P(Table2[6M Return vs Nifty])</f>
        <v>-0.31872577285480591</v>
      </c>
      <c r="M324">
        <v>1.6612114470955699</v>
      </c>
      <c r="N324">
        <f>(Table2[[#This Row],[1W Return vs Nifty]]-AVERAGE(Table2[1W Return vs Nifty]))/_xlfn.STDEV.P(Table2[1W Return vs Nifty])</f>
        <v>0.94062844309448201</v>
      </c>
      <c r="O324">
        <v>177.44</v>
      </c>
      <c r="P324">
        <v>174.309997343281</v>
      </c>
      <c r="Q324">
        <v>163.74472037624901</v>
      </c>
      <c r="R324">
        <v>74.579306789063693</v>
      </c>
      <c r="S324" s="2">
        <f>(Table2[[#This Row],[Close Price]]-Table2[[#This Row],[20D EMA]])/Table2[[#This Row],[20D EMA]]</f>
        <v>5.2862939585211877E-2</v>
      </c>
      <c r="T324" s="2">
        <f>(Table2[[#This Row],[Close Price]]-Table2[[#This Row],[50D EMA]])/Table2[[#This Row],[50D EMA]]</f>
        <v>7.1768704304906644E-2</v>
      </c>
      <c r="U324" s="2">
        <f>(Table2[[#This Row],[Close Price]]-Table2[[#This Row],[200D EMA]])/Table2[[#This Row],[200D EMA]]</f>
        <v>0.14092228177329394</v>
      </c>
      <c r="V324">
        <v>1.3628865542681701</v>
      </c>
      <c r="W324">
        <v>182.7</v>
      </c>
      <c r="X324">
        <v>187.4</v>
      </c>
      <c r="Y324">
        <v>178.82</v>
      </c>
      <c r="Z324">
        <v>189.17</v>
      </c>
      <c r="AA324">
        <v>163.33000000000001</v>
      </c>
      <c r="AB324">
        <v>189.17</v>
      </c>
      <c r="AC324" s="2">
        <f>(Table2[[#This Row],[Close Price]]/Table2[[#This Row],[Day Low]])-1</f>
        <v>2.2550629447181114E-2</v>
      </c>
      <c r="AD324" s="2">
        <f>(Table2[[#This Row],[Day High]]/Table2[[#This Row],[Close Price]])-1</f>
        <v>3.1045926560326897E-3</v>
      </c>
      <c r="AE324" s="2">
        <f>(Table2[[#This Row],[Close Price]]/Table2[[#This Row],[Current Week Low]])-1</f>
        <v>4.4737725086679392E-2</v>
      </c>
      <c r="AF324" s="2">
        <f>(Table2[[#This Row],[Current Week High]]/Table2[[#This Row],[Close Price]])-1</f>
        <v>1.2578953002890358E-2</v>
      </c>
      <c r="AG324" s="2">
        <f>(Table2[[#This Row],[Close Price]]/Table2[[#This Row],[Current Month Low]])-1</f>
        <v>0.14381926161758396</v>
      </c>
      <c r="AH324" s="2">
        <f>(Table2[[#This Row],[Current Month High]]/Table2[[#This Row],[Close Price]])-1</f>
        <v>1.2578953002890358E-2</v>
      </c>
      <c r="AI324">
        <v>3.9770902472968599</v>
      </c>
      <c r="AJ324">
        <v>51.762794476035701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-0.04</v>
      </c>
      <c r="AM324" t="s">
        <v>10459</v>
      </c>
      <c r="AN324">
        <v>8.81</v>
      </c>
      <c r="AO324" t="s">
        <v>10458</v>
      </c>
      <c r="AP324">
        <v>8.5406959028616003E-2</v>
      </c>
      <c r="AQ324">
        <f>(Table2[[#This Row],[Sharpe Ratio]]-AVERAGE(Table2[Sharpe Ratio]))/_xlfn.STDEV.P(Table2[Sharpe Ratio])</f>
        <v>0.32090755495943429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1.7866914996297769</v>
      </c>
      <c r="AS324">
        <f>_xlfn.RANK.AVG(Table2[[#This Row],[1Y Return vs Nifty Z-Score]],Table2[1Y Return vs Nifty Z-Score])</f>
        <v>317</v>
      </c>
      <c r="AT324">
        <f>_xlfn.RANK.AVG(Table2[[#This Row],[6M Return vs Nifty Z-Score]],Table2[6M Return vs Nifty Z-Score])</f>
        <v>430</v>
      </c>
      <c r="AU324">
        <f>_xlfn.RANK.AVG(Table2[[#This Row],[Sharpe Ratio Z-Score]],Table2[Sharpe Ratio Z-Score])</f>
        <v>261</v>
      </c>
      <c r="AV324">
        <f>(Table2[[#This Row],[Rank 1Y]]+Table2[[#This Row],[Rank 6M]]+Table2[[#This Row],[Rank Sharpe]])/3</f>
        <v>336</v>
      </c>
    </row>
    <row r="325" spans="1:48" x14ac:dyDescent="0.3">
      <c r="A325" t="s">
        <v>377</v>
      </c>
      <c r="B325" t="s">
        <v>378</v>
      </c>
      <c r="C325" t="s">
        <v>10412</v>
      </c>
      <c r="D325" t="s">
        <v>379</v>
      </c>
      <c r="E325">
        <v>66952.687505249996</v>
      </c>
      <c r="F325">
        <v>5270.75</v>
      </c>
      <c r="G325">
        <v>-6.9956440075927304</v>
      </c>
      <c r="H325">
        <f>(Table2[[#This Row],[1Y Return vs Nifty]]-AVERAGE(Table2[1Y Return vs Nifty]))/_xlfn.STDEV.P(Table2[1Y Return vs Nifty])</f>
        <v>-0.47750900748448966</v>
      </c>
      <c r="I325">
        <v>-9.6314128817444704</v>
      </c>
      <c r="J325">
        <f>(Table2[[#This Row],[1M Return vs Nifty]]-AVERAGE(Table2[1M Return vs Nifty]))/_xlfn.STDEV.P(Table2[1M Return vs Nifty])</f>
        <v>-0.62130671347779454</v>
      </c>
      <c r="K325">
        <v>14.2949194623561</v>
      </c>
      <c r="L325">
        <f>(Table2[[#This Row],[6M Return vs Nifty]]-AVERAGE(Table2[6M Return vs Nifty]))/_xlfn.STDEV.P(Table2[6M Return vs Nifty])</f>
        <v>0.1008366154870146</v>
      </c>
      <c r="M325">
        <v>-6.3937753391057699</v>
      </c>
      <c r="N325">
        <f>(Table2[[#This Row],[1W Return vs Nifty]]-AVERAGE(Table2[1W Return vs Nifty]))/_xlfn.STDEV.P(Table2[1W Return vs Nifty])</f>
        <v>-0.66914532724608899</v>
      </c>
      <c r="O325">
        <v>5351.83</v>
      </c>
      <c r="P325">
        <v>5377.1065005660903</v>
      </c>
      <c r="Q325">
        <v>4945.6734303938802</v>
      </c>
      <c r="R325">
        <v>41.354525576964697</v>
      </c>
      <c r="S325" s="2">
        <f>(Table2[[#This Row],[Close Price]]-Table2[[#This Row],[20D EMA]])/Table2[[#This Row],[20D EMA]]</f>
        <v>-1.5149958051731824E-2</v>
      </c>
      <c r="T325" s="2">
        <f>(Table2[[#This Row],[Close Price]]-Table2[[#This Row],[50D EMA]])/Table2[[#This Row],[50D EMA]]</f>
        <v>-1.9779504191500263E-2</v>
      </c>
      <c r="U325" s="2">
        <f>(Table2[[#This Row],[Close Price]]-Table2[[#This Row],[200D EMA]])/Table2[[#This Row],[200D EMA]]</f>
        <v>6.5729485414128999E-2</v>
      </c>
      <c r="V325">
        <v>0.83716696163798998</v>
      </c>
      <c r="W325">
        <v>5229.7</v>
      </c>
      <c r="X325">
        <v>5300</v>
      </c>
      <c r="Y325">
        <v>5221.1499999999996</v>
      </c>
      <c r="Z325">
        <v>5545.45</v>
      </c>
      <c r="AA325">
        <v>5154.45</v>
      </c>
      <c r="AB325">
        <v>5615</v>
      </c>
      <c r="AC325" s="2">
        <f>(Table2[[#This Row],[Close Price]]/Table2[[#This Row],[Day Low]])-1</f>
        <v>7.8493986270722349E-3</v>
      </c>
      <c r="AD325" s="2">
        <f>(Table2[[#This Row],[Day High]]/Table2[[#This Row],[Close Price]])-1</f>
        <v>5.5494948536736199E-3</v>
      </c>
      <c r="AE325" s="2">
        <f>(Table2[[#This Row],[Close Price]]/Table2[[#This Row],[Current Week Low]])-1</f>
        <v>9.4998228359652881E-3</v>
      </c>
      <c r="AF325" s="2">
        <f>(Table2[[#This Row],[Current Week High]]/Table2[[#This Row],[Close Price]])-1</f>
        <v>5.2117820044585761E-2</v>
      </c>
      <c r="AG325" s="2">
        <f>(Table2[[#This Row],[Close Price]]/Table2[[#This Row],[Current Month Low]])-1</f>
        <v>2.2563028063129931E-2</v>
      </c>
      <c r="AH325" s="2">
        <f>(Table2[[#This Row],[Current Month High]]/Table2[[#This Row],[Close Price]])-1</f>
        <v>6.5313285585542946E-2</v>
      </c>
      <c r="AI325">
        <v>22.563202580277899</v>
      </c>
      <c r="AJ325">
        <v>46.369064148847499</v>
      </c>
      <c r="AK325" t="str">
        <f>IF(AND(Table2[[#This Row],[20D EMA]]&gt;Table2[[#This Row],[50D EMA]],Table2[[#This Row],[50D EMA]]&gt;Table2[[#This Row],[200D EMA]]),"Uptrend","Downtrend/NoTrend")</f>
        <v>Downtrend/NoTrend</v>
      </c>
      <c r="AL325">
        <v>-0.24</v>
      </c>
      <c r="AM325" t="s">
        <v>10459</v>
      </c>
      <c r="AN325">
        <v>-1.93</v>
      </c>
      <c r="AO325" t="s">
        <v>10459</v>
      </c>
      <c r="AP325">
        <v>8.5045965773922996E-2</v>
      </c>
      <c r="AQ325">
        <f>(Table2[[#This Row],[Sharpe Ratio]]-AVERAGE(Table2[Sharpe Ratio]))/_xlfn.STDEV.P(Table2[Sharpe Ratio])</f>
        <v>0.31672067264694476</v>
      </c>
      <c r="AR3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5">
        <f>_xlfn.RANK.AVG(Table2[[#This Row],[1Y Return vs Nifty Z-Score]],Table2[1Y Return vs Nifty Z-Score])</f>
        <v>475</v>
      </c>
      <c r="AT325">
        <f>_xlfn.RANK.AVG(Table2[[#This Row],[6M Return vs Nifty Z-Score]],Table2[6M Return vs Nifty Z-Score])</f>
        <v>274</v>
      </c>
      <c r="AU325">
        <f>_xlfn.RANK.AVG(Table2[[#This Row],[Sharpe Ratio Z-Score]],Table2[Sharpe Ratio Z-Score])</f>
        <v>262</v>
      </c>
      <c r="AV325">
        <f>(Table2[[#This Row],[Rank 1Y]]+Table2[[#This Row],[Rank 6M]]+Table2[[#This Row],[Rank Sharpe]])/3</f>
        <v>337</v>
      </c>
    </row>
    <row r="326" spans="1:48" x14ac:dyDescent="0.3">
      <c r="A326" t="s">
        <v>1235</v>
      </c>
      <c r="B326" t="s">
        <v>1236</v>
      </c>
      <c r="C326" t="s">
        <v>10409</v>
      </c>
      <c r="D326" t="s">
        <v>122</v>
      </c>
      <c r="E326">
        <v>9814.9241470300003</v>
      </c>
      <c r="F326">
        <v>1154.1500000000001</v>
      </c>
      <c r="G326">
        <v>25.757147132772499</v>
      </c>
      <c r="H326">
        <f>(Table2[[#This Row],[1Y Return vs Nifty]]-AVERAGE(Table2[1Y Return vs Nifty]))/_xlfn.STDEV.P(Table2[1Y Return vs Nifty])</f>
        <v>6.6080516038797166E-2</v>
      </c>
      <c r="I326">
        <v>-15.8641011407025</v>
      </c>
      <c r="J326">
        <f>(Table2[[#This Row],[1M Return vs Nifty]]-AVERAGE(Table2[1M Return vs Nifty]))/_xlfn.STDEV.P(Table2[1M Return vs Nifty])</f>
        <v>-1.2124089720290461</v>
      </c>
      <c r="K326">
        <v>28.839023111530601</v>
      </c>
      <c r="L326">
        <f>(Table2[[#This Row],[6M Return vs Nifty]]-AVERAGE(Table2[6M Return vs Nifty]))/_xlfn.STDEV.P(Table2[6M Return vs Nifty])</f>
        <v>0.53485961251130321</v>
      </c>
      <c r="M326">
        <v>-6.0946900446381598</v>
      </c>
      <c r="N326">
        <f>(Table2[[#This Row],[1W Return vs Nifty]]-AVERAGE(Table2[1W Return vs Nifty]))/_xlfn.STDEV.P(Table2[1W Return vs Nifty])</f>
        <v>-0.60937370068633934</v>
      </c>
      <c r="O326">
        <v>1199.95</v>
      </c>
      <c r="P326">
        <v>1193.29126117685</v>
      </c>
      <c r="Q326">
        <v>1028.3182218545701</v>
      </c>
      <c r="R326">
        <v>34.072105029311402</v>
      </c>
      <c r="S326" s="2">
        <f>(Table2[[#This Row],[Close Price]]-Table2[[#This Row],[20D EMA]])/Table2[[#This Row],[20D EMA]]</f>
        <v>-3.8168257010708743E-2</v>
      </c>
      <c r="T326" s="2">
        <f>(Table2[[#This Row],[Close Price]]-Table2[[#This Row],[50D EMA]])/Table2[[#This Row],[50D EMA]]</f>
        <v>-3.2801095969015898E-2</v>
      </c>
      <c r="U326" s="2">
        <f>(Table2[[#This Row],[Close Price]]-Table2[[#This Row],[200D EMA]])/Table2[[#This Row],[200D EMA]]</f>
        <v>0.12236657434552956</v>
      </c>
      <c r="V326">
        <v>0.40142728948404299</v>
      </c>
      <c r="W326">
        <v>1150</v>
      </c>
      <c r="X326">
        <v>1178.0999999999999</v>
      </c>
      <c r="Y326">
        <v>1150</v>
      </c>
      <c r="Z326">
        <v>1207.7</v>
      </c>
      <c r="AA326">
        <v>1140</v>
      </c>
      <c r="AB326">
        <v>1300</v>
      </c>
      <c r="AC326" s="2">
        <f>(Table2[[#This Row],[Close Price]]/Table2[[#This Row],[Day Low]])-1</f>
        <v>3.6086956521739211E-3</v>
      </c>
      <c r="AD326" s="2">
        <f>(Table2[[#This Row],[Day High]]/Table2[[#This Row],[Close Price]])-1</f>
        <v>2.0751202183424855E-2</v>
      </c>
      <c r="AE326" s="2">
        <f>(Table2[[#This Row],[Close Price]]/Table2[[#This Row],[Current Week Low]])-1</f>
        <v>3.6086956521739211E-3</v>
      </c>
      <c r="AF326" s="2">
        <f>(Table2[[#This Row],[Current Week High]]/Table2[[#This Row],[Close Price]])-1</f>
        <v>4.6397781917428382E-2</v>
      </c>
      <c r="AG326" s="2">
        <f>(Table2[[#This Row],[Close Price]]/Table2[[#This Row],[Current Month Low]])-1</f>
        <v>1.2412280701754375E-2</v>
      </c>
      <c r="AH326" s="2">
        <f>(Table2[[#This Row],[Current Month High]]/Table2[[#This Row],[Close Price]])-1</f>
        <v>0.12637005588528338</v>
      </c>
      <c r="AI326">
        <v>19.910756834033599</v>
      </c>
      <c r="AJ326">
        <v>65.826149425287298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0.03</v>
      </c>
      <c r="AM326" t="s">
        <v>10458</v>
      </c>
      <c r="AN326">
        <v>-6.03</v>
      </c>
      <c r="AO326" t="s">
        <v>10459</v>
      </c>
      <c r="AP326">
        <v>-4.7527095787380002E-3</v>
      </c>
      <c r="AQ326">
        <f>(Table2[[#This Row],[Sharpe Ratio]]-AVERAGE(Table2[Sharpe Ratio]))/_xlfn.STDEV.P(Table2[Sharpe Ratio])</f>
        <v>-0.72478489741912966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-1.9456274415844146</v>
      </c>
      <c r="AS326">
        <f>_xlfn.RANK.AVG(Table2[[#This Row],[1Y Return vs Nifty Z-Score]],Table2[1Y Return vs Nifty Z-Score])</f>
        <v>283</v>
      </c>
      <c r="AT326">
        <f>_xlfn.RANK.AVG(Table2[[#This Row],[6M Return vs Nifty Z-Score]],Table2[6M Return vs Nifty Z-Score])</f>
        <v>160</v>
      </c>
      <c r="AU326">
        <f>_xlfn.RANK.AVG(Table2[[#This Row],[Sharpe Ratio Z-Score]],Table2[Sharpe Ratio Z-Score])</f>
        <v>569</v>
      </c>
      <c r="AV326">
        <f>(Table2[[#This Row],[Rank 1Y]]+Table2[[#This Row],[Rank 6M]]+Table2[[#This Row],[Rank Sharpe]])/3</f>
        <v>337.33333333333331</v>
      </c>
    </row>
    <row r="327" spans="1:48" x14ac:dyDescent="0.3">
      <c r="A327" t="s">
        <v>1905</v>
      </c>
      <c r="B327" t="s">
        <v>1906</v>
      </c>
      <c r="C327" t="s">
        <v>10405</v>
      </c>
      <c r="D327" t="s">
        <v>54</v>
      </c>
      <c r="E327">
        <v>3890.7672327999999</v>
      </c>
      <c r="F327">
        <v>388</v>
      </c>
      <c r="G327">
        <v>0.38561525322830897</v>
      </c>
      <c r="H327">
        <f>(Table2[[#This Row],[1Y Return vs Nifty]]-AVERAGE(Table2[1Y Return vs Nifty]))/_xlfn.STDEV.P(Table2[1Y Return vs Nifty])</f>
        <v>-0.35500417461708189</v>
      </c>
      <c r="I327">
        <v>-6.6480956817833796</v>
      </c>
      <c r="J327">
        <f>(Table2[[#This Row],[1M Return vs Nifty]]-AVERAGE(Table2[1M Return vs Nifty]))/_xlfn.STDEV.P(Table2[1M Return vs Nifty])</f>
        <v>-0.3383717323583304</v>
      </c>
      <c r="K327">
        <v>14.0347480908428</v>
      </c>
      <c r="L327">
        <f>(Table2[[#This Row],[6M Return vs Nifty]]-AVERAGE(Table2[6M Return vs Nifty]))/_xlfn.STDEV.P(Table2[6M Return vs Nifty])</f>
        <v>9.3072619772467335E-2</v>
      </c>
      <c r="M327">
        <v>-5.2752142318328499</v>
      </c>
      <c r="N327">
        <f>(Table2[[#This Row],[1W Return vs Nifty]]-AVERAGE(Table2[1W Return vs Nifty]))/_xlfn.STDEV.P(Table2[1W Return vs Nifty])</f>
        <v>-0.4456030200016331</v>
      </c>
      <c r="O327">
        <v>394.63</v>
      </c>
      <c r="P327">
        <v>381.22024465332998</v>
      </c>
      <c r="Q327">
        <v>339.901788614314</v>
      </c>
      <c r="R327">
        <v>37.8460172539803</v>
      </c>
      <c r="S327" s="2">
        <f>(Table2[[#This Row],[Close Price]]-Table2[[#This Row],[20D EMA]])/Table2[[#This Row],[20D EMA]]</f>
        <v>-1.6800547348148887E-2</v>
      </c>
      <c r="T327" s="2">
        <f>(Table2[[#This Row],[Close Price]]-Table2[[#This Row],[50D EMA]])/Table2[[#This Row],[50D EMA]]</f>
        <v>1.7784352855749613E-2</v>
      </c>
      <c r="U327" s="2">
        <f>(Table2[[#This Row],[Close Price]]-Table2[[#This Row],[200D EMA]])/Table2[[#This Row],[200D EMA]]</f>
        <v>0.14150620266450836</v>
      </c>
      <c r="V327">
        <v>0.67145127855996001</v>
      </c>
      <c r="W327">
        <v>381</v>
      </c>
      <c r="X327">
        <v>393.25</v>
      </c>
      <c r="Y327">
        <v>381</v>
      </c>
      <c r="Z327">
        <v>409.3</v>
      </c>
      <c r="AA327">
        <v>381</v>
      </c>
      <c r="AB327">
        <v>434</v>
      </c>
      <c r="AC327" s="2">
        <f>(Table2[[#This Row],[Close Price]]/Table2[[#This Row],[Day Low]])-1</f>
        <v>1.8372703412073532E-2</v>
      </c>
      <c r="AD327" s="2">
        <f>(Table2[[#This Row],[Day High]]/Table2[[#This Row],[Close Price]])-1</f>
        <v>1.3530927835051498E-2</v>
      </c>
      <c r="AE327" s="2">
        <f>(Table2[[#This Row],[Close Price]]/Table2[[#This Row],[Current Week Low]])-1</f>
        <v>1.8372703412073532E-2</v>
      </c>
      <c r="AF327" s="2">
        <f>(Table2[[#This Row],[Current Week High]]/Table2[[#This Row],[Close Price]])-1</f>
        <v>5.4896907216494872E-2</v>
      </c>
      <c r="AG327" s="2">
        <f>(Table2[[#This Row],[Close Price]]/Table2[[#This Row],[Current Month Low]])-1</f>
        <v>1.8372703412073532E-2</v>
      </c>
      <c r="AH327" s="2">
        <f>(Table2[[#This Row],[Current Month High]]/Table2[[#This Row],[Close Price]])-1</f>
        <v>0.11855670103092786</v>
      </c>
      <c r="AI327">
        <v>11.855670103092701</v>
      </c>
      <c r="AJ327">
        <v>63.471666315567703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-0.04</v>
      </c>
      <c r="AM327" t="s">
        <v>10459</v>
      </c>
      <c r="AN327">
        <v>-3.04</v>
      </c>
      <c r="AO327" t="s">
        <v>10459</v>
      </c>
      <c r="AP327">
        <v>6.6947590800964005E-2</v>
      </c>
      <c r="AQ327">
        <f>(Table2[[#This Row],[Sharpe Ratio]]-AVERAGE(Table2[Sharpe Ratio]))/_xlfn.STDEV.P(Table2[Sharpe Ratio])</f>
        <v>0.10681158134404437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-0.93909472586053377</v>
      </c>
      <c r="AS327">
        <f>_xlfn.RANK.AVG(Table2[[#This Row],[1Y Return vs Nifty Z-Score]],Table2[1Y Return vs Nifty Z-Score])</f>
        <v>416</v>
      </c>
      <c r="AT327">
        <f>_xlfn.RANK.AVG(Table2[[#This Row],[6M Return vs Nifty Z-Score]],Table2[6M Return vs Nifty Z-Score])</f>
        <v>279</v>
      </c>
      <c r="AU327">
        <f>_xlfn.RANK.AVG(Table2[[#This Row],[Sharpe Ratio Z-Score]],Table2[Sharpe Ratio Z-Score])</f>
        <v>319</v>
      </c>
      <c r="AV327">
        <f>(Table2[[#This Row],[Rank 1Y]]+Table2[[#This Row],[Rank 6M]]+Table2[[#This Row],[Rank Sharpe]])/3</f>
        <v>338</v>
      </c>
    </row>
    <row r="328" spans="1:48" x14ac:dyDescent="0.3">
      <c r="A328" t="s">
        <v>1929</v>
      </c>
      <c r="B328" t="s">
        <v>1930</v>
      </c>
      <c r="C328" t="s">
        <v>10400</v>
      </c>
      <c r="D328" t="s">
        <v>292</v>
      </c>
      <c r="E328">
        <v>3783.2456407199902</v>
      </c>
      <c r="F328">
        <v>1385.8</v>
      </c>
      <c r="G328">
        <v>41.449836918229302</v>
      </c>
      <c r="H328">
        <f>(Table2[[#This Row],[1Y Return vs Nifty]]-AVERAGE(Table2[1Y Return vs Nifty]))/_xlfn.STDEV.P(Table2[1Y Return vs Nifty])</f>
        <v>0.32652799139188826</v>
      </c>
      <c r="I328">
        <v>-3.14997722960412</v>
      </c>
      <c r="J328">
        <f>(Table2[[#This Row],[1M Return vs Nifty]]-AVERAGE(Table2[1M Return vs Nifty]))/_xlfn.STDEV.P(Table2[1M Return vs Nifty])</f>
        <v>-6.6134874643926436E-3</v>
      </c>
      <c r="K328">
        <v>-9.3503344924952891</v>
      </c>
      <c r="L328">
        <f>(Table2[[#This Row],[6M Return vs Nifty]]-AVERAGE(Table2[6M Return vs Nifty]))/_xlfn.STDEV.P(Table2[6M Return vs Nifty])</f>
        <v>-0.60478156727858334</v>
      </c>
      <c r="M328">
        <v>-3.5432507874325601</v>
      </c>
      <c r="N328">
        <f>(Table2[[#This Row],[1W Return vs Nifty]]-AVERAGE(Table2[1W Return vs Nifty]))/_xlfn.STDEV.P(Table2[1W Return vs Nifty])</f>
        <v>-9.9473423766860719E-2</v>
      </c>
      <c r="O328">
        <v>1382.22</v>
      </c>
      <c r="P328">
        <v>1369.56762536313</v>
      </c>
      <c r="Q328">
        <v>1244.16798871075</v>
      </c>
      <c r="R328">
        <v>52.080569052655797</v>
      </c>
      <c r="S328" s="2">
        <f>(Table2[[#This Row],[Close Price]]-Table2[[#This Row],[20D EMA]])/Table2[[#This Row],[20D EMA]]</f>
        <v>2.5900363183863112E-3</v>
      </c>
      <c r="T328" s="2">
        <f>(Table2[[#This Row],[Close Price]]-Table2[[#This Row],[50D EMA]])/Table2[[#This Row],[50D EMA]]</f>
        <v>1.1852189213779113E-2</v>
      </c>
      <c r="U328" s="2">
        <f>(Table2[[#This Row],[Close Price]]-Table2[[#This Row],[200D EMA]])/Table2[[#This Row],[200D EMA]]</f>
        <v>0.11383672669155709</v>
      </c>
      <c r="V328">
        <v>0.69226811747001804</v>
      </c>
      <c r="W328">
        <v>1375.1</v>
      </c>
      <c r="X328">
        <v>1392.6</v>
      </c>
      <c r="Y328">
        <v>1375.1</v>
      </c>
      <c r="Z328">
        <v>1393</v>
      </c>
      <c r="AA328">
        <v>1365.2</v>
      </c>
      <c r="AB328">
        <v>1398.9</v>
      </c>
      <c r="AC328" s="2">
        <f>(Table2[[#This Row],[Close Price]]/Table2[[#This Row],[Day Low]])-1</f>
        <v>7.7812522725619893E-3</v>
      </c>
      <c r="AD328" s="2">
        <f>(Table2[[#This Row],[Day High]]/Table2[[#This Row],[Close Price]])-1</f>
        <v>4.9069129744552242E-3</v>
      </c>
      <c r="AE328" s="2">
        <f>(Table2[[#This Row],[Close Price]]/Table2[[#This Row],[Current Week Low]])-1</f>
        <v>7.7812522725619893E-3</v>
      </c>
      <c r="AF328" s="2">
        <f>(Table2[[#This Row],[Current Week High]]/Table2[[#This Row],[Close Price]])-1</f>
        <v>5.1955549141291524E-3</v>
      </c>
      <c r="AG328" s="2">
        <f>(Table2[[#This Row],[Close Price]]/Table2[[#This Row],[Current Month Low]])-1</f>
        <v>1.5089364195722155E-2</v>
      </c>
      <c r="AH328" s="2">
        <f>(Table2[[#This Row],[Current Month High]]/Table2[[#This Row],[Close Price]])-1</f>
        <v>9.4530235243182048E-3</v>
      </c>
      <c r="AI328">
        <v>2.10708615961898</v>
      </c>
      <c r="AJ328">
        <v>77.6666666666666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-0.09</v>
      </c>
      <c r="AM328" t="s">
        <v>10459</v>
      </c>
      <c r="AN328">
        <v>0.6</v>
      </c>
      <c r="AO328" t="s">
        <v>10458</v>
      </c>
      <c r="AP328">
        <v>8.7391828896332999E-2</v>
      </c>
      <c r="AQ328">
        <f>(Table2[[#This Row],[Sharpe Ratio]]-AVERAGE(Table2[Sharpe Ratio]))/_xlfn.STDEV.P(Table2[Sharpe Ratio])</f>
        <v>0.34392852954469366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-4.0411957573254748E-2</v>
      </c>
      <c r="AS328">
        <f>_xlfn.RANK.AVG(Table2[[#This Row],[1Y Return vs Nifty Z-Score]],Table2[1Y Return vs Nifty Z-Score])</f>
        <v>218</v>
      </c>
      <c r="AT328">
        <f>_xlfn.RANK.AVG(Table2[[#This Row],[6M Return vs Nifty Z-Score]],Table2[6M Return vs Nifty Z-Score])</f>
        <v>543</v>
      </c>
      <c r="AU328">
        <f>_xlfn.RANK.AVG(Table2[[#This Row],[Sharpe Ratio Z-Score]],Table2[Sharpe Ratio Z-Score])</f>
        <v>256</v>
      </c>
      <c r="AV328">
        <f>(Table2[[#This Row],[Rank 1Y]]+Table2[[#This Row],[Rank 6M]]+Table2[[#This Row],[Rank Sharpe]])/3</f>
        <v>339</v>
      </c>
    </row>
    <row r="329" spans="1:48" x14ac:dyDescent="0.3">
      <c r="A329" t="s">
        <v>1054</v>
      </c>
      <c r="B329" t="s">
        <v>1055</v>
      </c>
      <c r="C329" t="s">
        <v>10405</v>
      </c>
      <c r="D329" t="s">
        <v>54</v>
      </c>
      <c r="E329">
        <v>13177.58708892</v>
      </c>
      <c r="F329">
        <v>543.70000000000005</v>
      </c>
      <c r="G329">
        <v>28.259756466492099</v>
      </c>
      <c r="H329">
        <f>(Table2[[#This Row],[1Y Return vs Nifty]]-AVERAGE(Table2[1Y Return vs Nifty]))/_xlfn.STDEV.P(Table2[1Y Return vs Nifty])</f>
        <v>0.10761566977429032</v>
      </c>
      <c r="I329">
        <v>-23.653247919006098</v>
      </c>
      <c r="J329">
        <f>(Table2[[#This Row],[1M Return vs Nifty]]-AVERAGE(Table2[1M Return vs Nifty]))/_xlfn.STDEV.P(Table2[1M Return vs Nifty])</f>
        <v>-1.9511242841939096</v>
      </c>
      <c r="K329">
        <v>6.2536550812685396</v>
      </c>
      <c r="L329">
        <f>(Table2[[#This Row],[6M Return vs Nifty]]-AVERAGE(Table2[6M Return vs Nifty]))/_xlfn.STDEV.P(Table2[6M Return vs Nifty])</f>
        <v>-0.13912961073981628</v>
      </c>
      <c r="M329">
        <v>-2.0576236798724401</v>
      </c>
      <c r="N329">
        <f>(Table2[[#This Row],[1W Return vs Nifty]]-AVERAGE(Table2[1W Return vs Nifty]))/_xlfn.STDEV.P(Table2[1W Return vs Nifty])</f>
        <v>0.19742632464166926</v>
      </c>
      <c r="O329">
        <v>593.16</v>
      </c>
      <c r="P329">
        <v>598.46784483215799</v>
      </c>
      <c r="Q329">
        <v>500.13103526290797</v>
      </c>
      <c r="R329">
        <v>28.917738188317099</v>
      </c>
      <c r="S329" s="2">
        <f>(Table2[[#This Row],[Close Price]]-Table2[[#This Row],[20D EMA]])/Table2[[#This Row],[20D EMA]]</f>
        <v>-8.3383909906264625E-2</v>
      </c>
      <c r="T329" s="2">
        <f>(Table2[[#This Row],[Close Price]]-Table2[[#This Row],[50D EMA]])/Table2[[#This Row],[50D EMA]]</f>
        <v>-9.1513429343088176E-2</v>
      </c>
      <c r="U329" s="2">
        <f>(Table2[[#This Row],[Close Price]]-Table2[[#This Row],[200D EMA]])/Table2[[#This Row],[200D EMA]]</f>
        <v>8.7115099174337018E-2</v>
      </c>
      <c r="V329">
        <v>2.5558498229091202</v>
      </c>
      <c r="W329">
        <v>534.1</v>
      </c>
      <c r="X329">
        <v>564.70000000000005</v>
      </c>
      <c r="Y329">
        <v>534.1</v>
      </c>
      <c r="Z329">
        <v>573.29999999999995</v>
      </c>
      <c r="AA329">
        <v>531.15</v>
      </c>
      <c r="AB329">
        <v>719.9</v>
      </c>
      <c r="AC329" s="2">
        <f>(Table2[[#This Row],[Close Price]]/Table2[[#This Row],[Day Low]])-1</f>
        <v>1.7974162141920935E-2</v>
      </c>
      <c r="AD329" s="2">
        <f>(Table2[[#This Row],[Day High]]/Table2[[#This Row],[Close Price]])-1</f>
        <v>3.862424130954567E-2</v>
      </c>
      <c r="AE329" s="2">
        <f>(Table2[[#This Row],[Close Price]]/Table2[[#This Row],[Current Week Low]])-1</f>
        <v>1.7974162141920935E-2</v>
      </c>
      <c r="AF329" s="2">
        <f>(Table2[[#This Row],[Current Week High]]/Table2[[#This Row],[Close Price]])-1</f>
        <v>5.4441787750597603E-2</v>
      </c>
      <c r="AG329" s="2">
        <f>(Table2[[#This Row],[Close Price]]/Table2[[#This Row],[Current Month Low]])-1</f>
        <v>2.3627977030970637E-2</v>
      </c>
      <c r="AH329" s="2">
        <f>(Table2[[#This Row],[Current Month High]]/Table2[[#This Row],[Close Price]])-1</f>
        <v>0.3240757770829501</v>
      </c>
      <c r="AI329">
        <v>32.609895162773498</v>
      </c>
      <c r="AJ329">
        <v>70.465590217902502</v>
      </c>
      <c r="AK329" t="str">
        <f>IF(AND(Table2[[#This Row],[20D EMA]]&gt;Table2[[#This Row],[50D EMA]],Table2[[#This Row],[50D EMA]]&gt;Table2[[#This Row],[200D EMA]]),"Uptrend","Downtrend/NoTrend")</f>
        <v>Downtrend/NoTrend</v>
      </c>
      <c r="AL329">
        <v>-7.0000000000000007E-2</v>
      </c>
      <c r="AM329" t="s">
        <v>10459</v>
      </c>
      <c r="AN329">
        <v>-21.67</v>
      </c>
      <c r="AO329" t="s">
        <v>10459</v>
      </c>
      <c r="AP329">
        <v>4.2448797869043001E-2</v>
      </c>
      <c r="AQ329">
        <f>(Table2[[#This Row],[Sharpe Ratio]]-AVERAGE(Table2[Sharpe Ratio]))/_xlfn.STDEV.P(Table2[Sharpe Ratio])</f>
        <v>-0.17733102096367437</v>
      </c>
      <c r="AR3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9">
        <f>_xlfn.RANK.AVG(Table2[[#This Row],[1Y Return vs Nifty Z-Score]],Table2[1Y Return vs Nifty Z-Score])</f>
        <v>272</v>
      </c>
      <c r="AT329">
        <f>_xlfn.RANK.AVG(Table2[[#This Row],[6M Return vs Nifty Z-Score]],Table2[6M Return vs Nifty Z-Score])</f>
        <v>363</v>
      </c>
      <c r="AU329">
        <f>_xlfn.RANK.AVG(Table2[[#This Row],[Sharpe Ratio Z-Score]],Table2[Sharpe Ratio Z-Score])</f>
        <v>384</v>
      </c>
      <c r="AV329">
        <f>(Table2[[#This Row],[Rank 1Y]]+Table2[[#This Row],[Rank 6M]]+Table2[[#This Row],[Rank Sharpe]])/3</f>
        <v>339.66666666666669</v>
      </c>
    </row>
    <row r="330" spans="1:48" x14ac:dyDescent="0.3">
      <c r="A330" t="s">
        <v>597</v>
      </c>
      <c r="B330" t="s">
        <v>598</v>
      </c>
      <c r="C330" t="s">
        <v>10407</v>
      </c>
      <c r="D330" t="s">
        <v>185</v>
      </c>
      <c r="E330">
        <v>33528.396449280001</v>
      </c>
      <c r="F330">
        <v>2383.6</v>
      </c>
      <c r="G330">
        <v>16.5636767815834</v>
      </c>
      <c r="H330">
        <f>(Table2[[#This Row],[1Y Return vs Nifty]]-AVERAGE(Table2[1Y Return vs Nifty]))/_xlfn.STDEV.P(Table2[1Y Return vs Nifty])</f>
        <v>-8.6501111166993994E-2</v>
      </c>
      <c r="I330">
        <v>-12.2440831857863</v>
      </c>
      <c r="J330">
        <f>(Table2[[#This Row],[1M Return vs Nifty]]-AVERAGE(Table2[1M Return vs Nifty]))/_xlfn.STDEV.P(Table2[1M Return vs Nifty])</f>
        <v>-0.8690898936086574</v>
      </c>
      <c r="K330">
        <v>16.074454190853601</v>
      </c>
      <c r="L330">
        <f>(Table2[[#This Row],[6M Return vs Nifty]]-AVERAGE(Table2[6M Return vs Nifty]))/_xlfn.STDEV.P(Table2[6M Return vs Nifty])</f>
        <v>0.15394122851795425</v>
      </c>
      <c r="M330">
        <v>-5.3725210224403899</v>
      </c>
      <c r="N330">
        <f>(Table2[[#This Row],[1W Return vs Nifty]]-AVERAGE(Table2[1W Return vs Nifty]))/_xlfn.STDEV.P(Table2[1W Return vs Nifty])</f>
        <v>-0.46504959680600189</v>
      </c>
      <c r="O330">
        <v>2461.2600000000002</v>
      </c>
      <c r="P330">
        <v>2481.97120097276</v>
      </c>
      <c r="Q330">
        <v>2218.0181560030601</v>
      </c>
      <c r="R330">
        <v>33.6414372809813</v>
      </c>
      <c r="S330" s="2">
        <f>(Table2[[#This Row],[Close Price]]-Table2[[#This Row],[20D EMA]])/Table2[[#This Row],[20D EMA]]</f>
        <v>-3.1552944426838411E-2</v>
      </c>
      <c r="T330" s="2">
        <f>(Table2[[#This Row],[Close Price]]-Table2[[#This Row],[50D EMA]])/Table2[[#This Row],[50D EMA]]</f>
        <v>-3.9634303949298622E-2</v>
      </c>
      <c r="U330" s="2">
        <f>(Table2[[#This Row],[Close Price]]-Table2[[#This Row],[200D EMA]])/Table2[[#This Row],[200D EMA]]</f>
        <v>7.465306068338215E-2</v>
      </c>
      <c r="V330">
        <v>1.7691188737921999</v>
      </c>
      <c r="W330">
        <v>2361</v>
      </c>
      <c r="X330">
        <v>2417.65</v>
      </c>
      <c r="Y330">
        <v>2351</v>
      </c>
      <c r="Z330">
        <v>2460.0500000000002</v>
      </c>
      <c r="AA330">
        <v>2351</v>
      </c>
      <c r="AB330">
        <v>2589</v>
      </c>
      <c r="AC330" s="2">
        <f>(Table2[[#This Row],[Close Price]]/Table2[[#This Row],[Day Low]])-1</f>
        <v>9.5722151630663888E-3</v>
      </c>
      <c r="AD330" s="2">
        <f>(Table2[[#This Row],[Day High]]/Table2[[#This Row],[Close Price]])-1</f>
        <v>1.4285114952173217E-2</v>
      </c>
      <c r="AE330" s="2">
        <f>(Table2[[#This Row],[Close Price]]/Table2[[#This Row],[Current Week Low]])-1</f>
        <v>1.3866439812845632E-2</v>
      </c>
      <c r="AF330" s="2">
        <f>(Table2[[#This Row],[Current Week High]]/Table2[[#This Row],[Close Price]])-1</f>
        <v>3.2073334452089375E-2</v>
      </c>
      <c r="AG330" s="2">
        <f>(Table2[[#This Row],[Close Price]]/Table2[[#This Row],[Current Month Low]])-1</f>
        <v>1.3866439812845632E-2</v>
      </c>
      <c r="AH330" s="2">
        <f>(Table2[[#This Row],[Current Month High]]/Table2[[#This Row],[Close Price]])-1</f>
        <v>8.6172176539687895E-2</v>
      </c>
      <c r="AI330">
        <v>28.4317838563517</v>
      </c>
      <c r="AJ330">
        <v>54.774195642998599</v>
      </c>
      <c r="AK330" t="str">
        <f>IF(AND(Table2[[#This Row],[20D EMA]]&gt;Table2[[#This Row],[50D EMA]],Table2[[#This Row],[50D EMA]]&gt;Table2[[#This Row],[200D EMA]]),"Uptrend","Downtrend/NoTrend")</f>
        <v>Downtrend/NoTrend</v>
      </c>
      <c r="AL330">
        <v>-0.17</v>
      </c>
      <c r="AM330" t="s">
        <v>10459</v>
      </c>
      <c r="AN330">
        <v>-4.1100000000000003</v>
      </c>
      <c r="AO330" t="s">
        <v>10459</v>
      </c>
      <c r="AP330">
        <v>2.5904836142229E-2</v>
      </c>
      <c r="AQ330">
        <f>(Table2[[#This Row],[Sharpe Ratio]]-AVERAGE(Table2[Sharpe Ratio]))/_xlfn.STDEV.P(Table2[Sharpe Ratio])</f>
        <v>-0.36921167200633076</v>
      </c>
      <c r="AR3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0">
        <f>_xlfn.RANK.AVG(Table2[[#This Row],[1Y Return vs Nifty Z-Score]],Table2[1Y Return vs Nifty Z-Score])</f>
        <v>322</v>
      </c>
      <c r="AT330">
        <f>_xlfn.RANK.AVG(Table2[[#This Row],[6M Return vs Nifty Z-Score]],Table2[6M Return vs Nifty Z-Score])</f>
        <v>256</v>
      </c>
      <c r="AU330">
        <f>_xlfn.RANK.AVG(Table2[[#This Row],[Sharpe Ratio Z-Score]],Table2[Sharpe Ratio Z-Score])</f>
        <v>442</v>
      </c>
      <c r="AV330">
        <f>(Table2[[#This Row],[Rank 1Y]]+Table2[[#This Row],[Rank 6M]]+Table2[[#This Row],[Rank Sharpe]])/3</f>
        <v>340</v>
      </c>
    </row>
    <row r="331" spans="1:48" x14ac:dyDescent="0.3">
      <c r="A331" t="s">
        <v>2070</v>
      </c>
      <c r="B331" t="s">
        <v>2071</v>
      </c>
      <c r="C331" t="s">
        <v>10399</v>
      </c>
      <c r="D331" t="s">
        <v>69</v>
      </c>
      <c r="E331">
        <v>3169.2104208849901</v>
      </c>
      <c r="F331">
        <v>239.65</v>
      </c>
      <c r="G331">
        <v>18.650477087303301</v>
      </c>
      <c r="H331">
        <f>(Table2[[#This Row],[1Y Return vs Nifty]]-AVERAGE(Table2[1Y Return vs Nifty]))/_xlfn.STDEV.P(Table2[1Y Return vs Nifty])</f>
        <v>-5.1867031310620537E-2</v>
      </c>
      <c r="I331">
        <v>-15.619012928852699</v>
      </c>
      <c r="J331">
        <f>(Table2[[#This Row],[1M Return vs Nifty]]-AVERAGE(Table2[1M Return vs Nifty]))/_xlfn.STDEV.P(Table2[1M Return vs Nifty])</f>
        <v>-1.1891650378630008</v>
      </c>
      <c r="K331">
        <v>19.5479312531969</v>
      </c>
      <c r="L331">
        <f>(Table2[[#This Row],[6M Return vs Nifty]]-AVERAGE(Table2[6M Return vs Nifty]))/_xlfn.STDEV.P(Table2[6M Return vs Nifty])</f>
        <v>0.25759621895656598</v>
      </c>
      <c r="M331">
        <v>-4.4849806375623702</v>
      </c>
      <c r="N331">
        <f>(Table2[[#This Row],[1W Return vs Nifty]]-AVERAGE(Table2[1W Return vs Nifty]))/_xlfn.STDEV.P(Table2[1W Return vs Nifty])</f>
        <v>-0.28767634100598932</v>
      </c>
      <c r="O331">
        <v>244.3</v>
      </c>
      <c r="P331">
        <v>243.756499827368</v>
      </c>
      <c r="Q331">
        <v>213.89188348973599</v>
      </c>
      <c r="R331">
        <v>42.659014998939803</v>
      </c>
      <c r="S331" s="2">
        <f>(Table2[[#This Row],[Close Price]]-Table2[[#This Row],[20D EMA]])/Table2[[#This Row],[20D EMA]]</f>
        <v>-1.9033974621367192E-2</v>
      </c>
      <c r="T331" s="2">
        <f>(Table2[[#This Row],[Close Price]]-Table2[[#This Row],[50D EMA]])/Table2[[#This Row],[50D EMA]]</f>
        <v>-1.684672954475586E-2</v>
      </c>
      <c r="U331" s="2">
        <f>(Table2[[#This Row],[Close Price]]-Table2[[#This Row],[200D EMA]])/Table2[[#This Row],[200D EMA]]</f>
        <v>0.12042587166006263</v>
      </c>
      <c r="V331">
        <v>0.22300080763949401</v>
      </c>
      <c r="W331">
        <v>236.3</v>
      </c>
      <c r="X331">
        <v>240.8</v>
      </c>
      <c r="Y331">
        <v>236.3</v>
      </c>
      <c r="Z331">
        <v>245.3</v>
      </c>
      <c r="AA331">
        <v>231.65</v>
      </c>
      <c r="AB331">
        <v>264.8</v>
      </c>
      <c r="AC331" s="2">
        <f>(Table2[[#This Row],[Close Price]]/Table2[[#This Row],[Day Low]])-1</f>
        <v>1.4176893779094257E-2</v>
      </c>
      <c r="AD331" s="2">
        <f>(Table2[[#This Row],[Day High]]/Table2[[#This Row],[Close Price]])-1</f>
        <v>4.798664719382506E-3</v>
      </c>
      <c r="AE331" s="2">
        <f>(Table2[[#This Row],[Close Price]]/Table2[[#This Row],[Current Week Low]])-1</f>
        <v>1.4176893779094257E-2</v>
      </c>
      <c r="AF331" s="2">
        <f>(Table2[[#This Row],[Current Week High]]/Table2[[#This Row],[Close Price]])-1</f>
        <v>2.3576048403922467E-2</v>
      </c>
      <c r="AG331" s="2">
        <f>(Table2[[#This Row],[Close Price]]/Table2[[#This Row],[Current Month Low]])-1</f>
        <v>3.4534858622922604E-2</v>
      </c>
      <c r="AH331" s="2">
        <f>(Table2[[#This Row],[Current Month High]]/Table2[[#This Row],[Close Price]])-1</f>
        <v>0.10494471103692882</v>
      </c>
      <c r="AI331">
        <v>22.491132902148902</v>
      </c>
      <c r="AJ331">
        <v>54.912734324498999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7.0000000000000007E-2</v>
      </c>
      <c r="AM331" t="s">
        <v>10458</v>
      </c>
      <c r="AN331">
        <v>-2.86</v>
      </c>
      <c r="AO331" t="s">
        <v>10459</v>
      </c>
      <c r="AP331">
        <v>1.164090189113E-2</v>
      </c>
      <c r="AQ331">
        <f>(Table2[[#This Row],[Sharpe Ratio]]-AVERAGE(Table2[Sharpe Ratio]))/_xlfn.STDEV.P(Table2[Sharpe Ratio])</f>
        <v>-0.53464804303555713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-1.8057602342586017</v>
      </c>
      <c r="AS331">
        <f>_xlfn.RANK.AVG(Table2[[#This Row],[1Y Return vs Nifty Z-Score]],Table2[1Y Return vs Nifty Z-Score])</f>
        <v>314</v>
      </c>
      <c r="AT331">
        <f>_xlfn.RANK.AVG(Table2[[#This Row],[6M Return vs Nifty Z-Score]],Table2[6M Return vs Nifty Z-Score])</f>
        <v>233</v>
      </c>
      <c r="AU331">
        <f>_xlfn.RANK.AVG(Table2[[#This Row],[Sharpe Ratio Z-Score]],Table2[Sharpe Ratio Z-Score])</f>
        <v>473</v>
      </c>
      <c r="AV331">
        <f>(Table2[[#This Row],[Rank 1Y]]+Table2[[#This Row],[Rank 6M]]+Table2[[#This Row],[Rank Sharpe]])/3</f>
        <v>340</v>
      </c>
    </row>
    <row r="332" spans="1:48" x14ac:dyDescent="0.3">
      <c r="A332" t="s">
        <v>797</v>
      </c>
      <c r="B332" t="s">
        <v>798</v>
      </c>
      <c r="C332" t="s">
        <v>10404</v>
      </c>
      <c r="D332" t="s">
        <v>46</v>
      </c>
      <c r="E332">
        <v>21142.7931608</v>
      </c>
      <c r="F332">
        <v>224.8</v>
      </c>
      <c r="G332">
        <v>26.004350786434198</v>
      </c>
      <c r="H332">
        <f>(Table2[[#This Row],[1Y Return vs Nifty]]-AVERAGE(Table2[1Y Return vs Nifty]))/_xlfn.STDEV.P(Table2[1Y Return vs Nifty])</f>
        <v>7.0183290539183776E-2</v>
      </c>
      <c r="I332">
        <v>-19.938871035919501</v>
      </c>
      <c r="J332">
        <f>(Table2[[#This Row],[1M Return vs Nifty]]-AVERAGE(Table2[1M Return vs Nifty]))/_xlfn.STDEV.P(Table2[1M Return vs Nifty])</f>
        <v>-1.5988562942864377</v>
      </c>
      <c r="K332">
        <v>-19.4267236037558</v>
      </c>
      <c r="L332">
        <f>(Table2[[#This Row],[6M Return vs Nifty]]-AVERAGE(Table2[6M Return vs Nifty]))/_xlfn.STDEV.P(Table2[6M Return vs Nifty])</f>
        <v>-0.90547968568758008</v>
      </c>
      <c r="M332">
        <v>-4.0248641548852504</v>
      </c>
      <c r="N332">
        <f>(Table2[[#This Row],[1W Return vs Nifty]]-AVERAGE(Table2[1W Return vs Nifty]))/_xlfn.STDEV.P(Table2[1W Return vs Nifty])</f>
        <v>-0.1957229381296714</v>
      </c>
      <c r="O332">
        <v>239.19</v>
      </c>
      <c r="P332">
        <v>254.22221487182799</v>
      </c>
      <c r="Q332">
        <v>234.069411831602</v>
      </c>
      <c r="R332">
        <v>29.577637011222599</v>
      </c>
      <c r="S332" s="2">
        <f>(Table2[[#This Row],[Close Price]]-Table2[[#This Row],[20D EMA]])/Table2[[#This Row],[20D EMA]]</f>
        <v>-6.0161377984029374E-2</v>
      </c>
      <c r="T332" s="2">
        <f>(Table2[[#This Row],[Close Price]]-Table2[[#This Row],[50D EMA]])/Table2[[#This Row],[50D EMA]]</f>
        <v>-0.11573424016725629</v>
      </c>
      <c r="U332" s="2">
        <f>(Table2[[#This Row],[Close Price]]-Table2[[#This Row],[200D EMA]])/Table2[[#This Row],[200D EMA]]</f>
        <v>-3.9601124124115525E-2</v>
      </c>
      <c r="V332">
        <v>0.40405002955899899</v>
      </c>
      <c r="W332">
        <v>222</v>
      </c>
      <c r="X332">
        <v>229.3</v>
      </c>
      <c r="Y332">
        <v>222</v>
      </c>
      <c r="Z332">
        <v>234.45</v>
      </c>
      <c r="AA332">
        <v>218.15</v>
      </c>
      <c r="AB332">
        <v>263.2</v>
      </c>
      <c r="AC332" s="2">
        <f>(Table2[[#This Row],[Close Price]]/Table2[[#This Row],[Day Low]])-1</f>
        <v>1.2612612612612706E-2</v>
      </c>
      <c r="AD332" s="2">
        <f>(Table2[[#This Row],[Day High]]/Table2[[#This Row],[Close Price]])-1</f>
        <v>2.0017793594305999E-2</v>
      </c>
      <c r="AE332" s="2">
        <f>(Table2[[#This Row],[Close Price]]/Table2[[#This Row],[Current Week Low]])-1</f>
        <v>1.2612612612612706E-2</v>
      </c>
      <c r="AF332" s="2">
        <f>(Table2[[#This Row],[Current Week High]]/Table2[[#This Row],[Close Price]])-1</f>
        <v>4.2927046263345092E-2</v>
      </c>
      <c r="AG332" s="2">
        <f>(Table2[[#This Row],[Close Price]]/Table2[[#This Row],[Current Month Low]])-1</f>
        <v>3.0483612193444865E-2</v>
      </c>
      <c r="AH332" s="2">
        <f>(Table2[[#This Row],[Current Month High]]/Table2[[#This Row],[Close Price]])-1</f>
        <v>0.17081850533807819</v>
      </c>
      <c r="AI332">
        <v>56.405693950177898</v>
      </c>
      <c r="AJ332">
        <v>76.660117878192494</v>
      </c>
      <c r="AK332" t="str">
        <f>IF(AND(Table2[[#This Row],[20D EMA]]&gt;Table2[[#This Row],[50D EMA]],Table2[[#This Row],[50D EMA]]&gt;Table2[[#This Row],[200D EMA]]),"Uptrend","Downtrend/NoTrend")</f>
        <v>Downtrend/NoTrend</v>
      </c>
      <c r="AL332">
        <v>-0.31</v>
      </c>
      <c r="AM332" t="s">
        <v>10459</v>
      </c>
      <c r="AN332">
        <v>-7.98</v>
      </c>
      <c r="AO332" t="s">
        <v>10459</v>
      </c>
      <c r="AP332">
        <v>0.15366830824233499</v>
      </c>
      <c r="AQ332">
        <f>(Table2[[#This Row],[Sharpe Ratio]]-AVERAGE(Table2[Sharpe Ratio]))/_xlfn.STDEV.P(Table2[Sharpe Ratio])</f>
        <v>1.1126182917504646</v>
      </c>
      <c r="AR3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2">
        <f>_xlfn.RANK.AVG(Table2[[#This Row],[1Y Return vs Nifty Z-Score]],Table2[1Y Return vs Nifty Z-Score])</f>
        <v>280</v>
      </c>
      <c r="AT332">
        <f>_xlfn.RANK.AVG(Table2[[#This Row],[6M Return vs Nifty Z-Score]],Table2[6M Return vs Nifty Z-Score])</f>
        <v>644</v>
      </c>
      <c r="AU332">
        <f>_xlfn.RANK.AVG(Table2[[#This Row],[Sharpe Ratio Z-Score]],Table2[Sharpe Ratio Z-Score])</f>
        <v>97</v>
      </c>
      <c r="AV332">
        <f>(Table2[[#This Row],[Rank 1Y]]+Table2[[#This Row],[Rank 6M]]+Table2[[#This Row],[Rank Sharpe]])/3</f>
        <v>340.33333333333331</v>
      </c>
    </row>
    <row r="333" spans="1:48" x14ac:dyDescent="0.3">
      <c r="A333" t="s">
        <v>1241</v>
      </c>
      <c r="B333" t="s">
        <v>1242</v>
      </c>
      <c r="C333" t="s">
        <v>10409</v>
      </c>
      <c r="D333" t="s">
        <v>86</v>
      </c>
      <c r="E333">
        <v>9785.85961313999</v>
      </c>
      <c r="F333">
        <v>889.8</v>
      </c>
      <c r="G333">
        <v>-3.4079881775080199</v>
      </c>
      <c r="H333">
        <f>(Table2[[#This Row],[1Y Return vs Nifty]]-AVERAGE(Table2[1Y Return vs Nifty]))/_xlfn.STDEV.P(Table2[1Y Return vs Nifty])</f>
        <v>-0.41796562033059892</v>
      </c>
      <c r="I333">
        <v>6.8196908129043603</v>
      </c>
      <c r="J333">
        <f>(Table2[[#This Row],[1M Return vs Nifty]]-AVERAGE(Table2[1M Return vs Nifty]))/_xlfn.STDEV.P(Table2[1M Return vs Nifty])</f>
        <v>0.93890039869268493</v>
      </c>
      <c r="K333">
        <v>-3.2413094181973601</v>
      </c>
      <c r="L333">
        <f>(Table2[[#This Row],[6M Return vs Nifty]]-AVERAGE(Table2[6M Return vs Nifty]))/_xlfn.STDEV.P(Table2[6M Return vs Nifty])</f>
        <v>-0.42247694159655957</v>
      </c>
      <c r="M333">
        <v>0.182763395485354</v>
      </c>
      <c r="N333">
        <f>(Table2[[#This Row],[1W Return vs Nifty]]-AVERAGE(Table2[1W Return vs Nifty]))/_xlfn.STDEV.P(Table2[1W Return vs Nifty])</f>
        <v>0.64516341534666866</v>
      </c>
      <c r="O333">
        <v>850.06</v>
      </c>
      <c r="P333">
        <v>816.05826608835798</v>
      </c>
      <c r="Q333">
        <v>761.91833318532997</v>
      </c>
      <c r="R333">
        <v>67.171062193360996</v>
      </c>
      <c r="S333" s="2">
        <f>(Table2[[#This Row],[Close Price]]-Table2[[#This Row],[20D EMA]])/Table2[[#This Row],[20D EMA]]</f>
        <v>4.6749641201797532E-2</v>
      </c>
      <c r="T333" s="2">
        <f>(Table2[[#This Row],[Close Price]]-Table2[[#This Row],[50D EMA]])/Table2[[#This Row],[50D EMA]]</f>
        <v>9.0363319601075701E-2</v>
      </c>
      <c r="U333" s="2">
        <f>(Table2[[#This Row],[Close Price]]-Table2[[#This Row],[200D EMA]])/Table2[[#This Row],[200D EMA]]</f>
        <v>0.16784169804661189</v>
      </c>
      <c r="V333">
        <v>1.0397552276981801</v>
      </c>
      <c r="W333">
        <v>879.8</v>
      </c>
      <c r="X333">
        <v>909.95</v>
      </c>
      <c r="Y333">
        <v>834.25</v>
      </c>
      <c r="Z333">
        <v>909.95</v>
      </c>
      <c r="AA333">
        <v>782</v>
      </c>
      <c r="AB333">
        <v>943.4</v>
      </c>
      <c r="AC333" s="2">
        <f>(Table2[[#This Row],[Close Price]]/Table2[[#This Row],[Day Low]])-1</f>
        <v>1.1366219595362548E-2</v>
      </c>
      <c r="AD333" s="2">
        <f>(Table2[[#This Row],[Day High]]/Table2[[#This Row],[Close Price]])-1</f>
        <v>2.2645538323218695E-2</v>
      </c>
      <c r="AE333" s="2">
        <f>(Table2[[#This Row],[Close Price]]/Table2[[#This Row],[Current Week Low]])-1</f>
        <v>6.6586754569972983E-2</v>
      </c>
      <c r="AF333" s="2">
        <f>(Table2[[#This Row],[Current Week High]]/Table2[[#This Row],[Close Price]])-1</f>
        <v>2.2645538323218695E-2</v>
      </c>
      <c r="AG333" s="2">
        <f>(Table2[[#This Row],[Close Price]]/Table2[[#This Row],[Current Month Low]])-1</f>
        <v>0.13785166240409197</v>
      </c>
      <c r="AH333" s="2">
        <f>(Table2[[#This Row],[Current Month High]]/Table2[[#This Row],[Close Price]])-1</f>
        <v>6.0238255787817607E-2</v>
      </c>
      <c r="AI333">
        <v>6.0238255787817598</v>
      </c>
      <c r="AJ333">
        <v>44.448051948051898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0.01</v>
      </c>
      <c r="AM333" t="s">
        <v>10458</v>
      </c>
      <c r="AN333">
        <v>8.8699999999999992</v>
      </c>
      <c r="AO333" t="s">
        <v>10458</v>
      </c>
      <c r="AP333">
        <v>0.144690112450471</v>
      </c>
      <c r="AQ333">
        <f>(Table2[[#This Row],[Sharpe Ratio]]-AVERAGE(Table2[Sharpe Ratio]))/_xlfn.STDEV.P(Table2[Sharpe Ratio])</f>
        <v>1.0084871240060949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1.7521083761182901</v>
      </c>
      <c r="AS333">
        <f>_xlfn.RANK.AVG(Table2[[#This Row],[1Y Return vs Nifty Z-Score]],Table2[1Y Return vs Nifty Z-Score])</f>
        <v>438</v>
      </c>
      <c r="AT333">
        <f>_xlfn.RANK.AVG(Table2[[#This Row],[6M Return vs Nifty Z-Score]],Table2[6M Return vs Nifty Z-Score])</f>
        <v>472</v>
      </c>
      <c r="AU333">
        <f>_xlfn.RANK.AVG(Table2[[#This Row],[Sharpe Ratio Z-Score]],Table2[Sharpe Ratio Z-Score])</f>
        <v>114</v>
      </c>
      <c r="AV333">
        <f>(Table2[[#This Row],[Rank 1Y]]+Table2[[#This Row],[Rank 6M]]+Table2[[#This Row],[Rank Sharpe]])/3</f>
        <v>341.33333333333331</v>
      </c>
    </row>
    <row r="334" spans="1:48" x14ac:dyDescent="0.3">
      <c r="A334" t="s">
        <v>165</v>
      </c>
      <c r="B334" t="s">
        <v>166</v>
      </c>
      <c r="C334" t="s">
        <v>10408</v>
      </c>
      <c r="D334" t="s">
        <v>167</v>
      </c>
      <c r="E334">
        <v>164368.049331394</v>
      </c>
      <c r="F334">
        <v>734.65</v>
      </c>
      <c r="G334">
        <v>22.495960040492399</v>
      </c>
      <c r="H334">
        <f>(Table2[[#This Row],[1Y Return vs Nifty]]-AVERAGE(Table2[1Y Return vs Nifty]))/_xlfn.STDEV.P(Table2[1Y Return vs Nifty])</f>
        <v>1.1955445292442916E-2</v>
      </c>
      <c r="I334">
        <v>-0.93745451465883201</v>
      </c>
      <c r="J334">
        <f>(Table2[[#This Row],[1M Return vs Nifty]]-AVERAGE(Table2[1M Return vs Nifty]))/_xlfn.STDEV.P(Table2[1M Return vs Nifty])</f>
        <v>0.20322007384366916</v>
      </c>
      <c r="K334">
        <v>12.3661084851814</v>
      </c>
      <c r="L334">
        <f>(Table2[[#This Row],[6M Return vs Nifty]]-AVERAGE(Table2[6M Return vs Nifty]))/_xlfn.STDEV.P(Table2[6M Return vs Nifty])</f>
        <v>4.3277322649176116E-2</v>
      </c>
      <c r="M334">
        <v>1.2772401396714099</v>
      </c>
      <c r="N334">
        <f>(Table2[[#This Row],[1W Return vs Nifty]]-AVERAGE(Table2[1W Return vs Nifty]))/_xlfn.STDEV.P(Table2[1W Return vs Nifty])</f>
        <v>0.86389250849138099</v>
      </c>
      <c r="O334">
        <v>690.02</v>
      </c>
      <c r="P334">
        <v>677.35461459233602</v>
      </c>
      <c r="Q334">
        <v>621.05221936600901</v>
      </c>
      <c r="R334">
        <v>81.652471289661705</v>
      </c>
      <c r="S334" s="2">
        <f>(Table2[[#This Row],[Close Price]]-Table2[[#This Row],[20D EMA]])/Table2[[#This Row],[20D EMA]]</f>
        <v>6.4679284658415687E-2</v>
      </c>
      <c r="T334" s="2">
        <f>(Table2[[#This Row],[Close Price]]-Table2[[#This Row],[50D EMA]])/Table2[[#This Row],[50D EMA]]</f>
        <v>8.4586986156648572E-2</v>
      </c>
      <c r="U334" s="2">
        <f>(Table2[[#This Row],[Close Price]]-Table2[[#This Row],[200D EMA]])/Table2[[#This Row],[200D EMA]]</f>
        <v>0.18291180208639363</v>
      </c>
      <c r="V334">
        <v>1.1349199138657999</v>
      </c>
      <c r="W334">
        <v>710.7</v>
      </c>
      <c r="X334">
        <v>736.15</v>
      </c>
      <c r="Y334">
        <v>687.95</v>
      </c>
      <c r="Z334">
        <v>736.15</v>
      </c>
      <c r="AA334">
        <v>645.4</v>
      </c>
      <c r="AB334">
        <v>736.15</v>
      </c>
      <c r="AC334" s="2">
        <f>(Table2[[#This Row],[Close Price]]/Table2[[#This Row],[Day Low]])-1</f>
        <v>3.3699169832559273E-2</v>
      </c>
      <c r="AD334" s="2">
        <f>(Table2[[#This Row],[Day High]]/Table2[[#This Row],[Close Price]])-1</f>
        <v>2.0417886068195834E-3</v>
      </c>
      <c r="AE334" s="2">
        <f>(Table2[[#This Row],[Close Price]]/Table2[[#This Row],[Current Week Low]])-1</f>
        <v>6.7882840322697868E-2</v>
      </c>
      <c r="AF334" s="2">
        <f>(Table2[[#This Row],[Current Week High]]/Table2[[#This Row],[Close Price]])-1</f>
        <v>2.0417886068195834E-3</v>
      </c>
      <c r="AG334" s="2">
        <f>(Table2[[#This Row],[Close Price]]/Table2[[#This Row],[Current Month Low]])-1</f>
        <v>0.13828633405639912</v>
      </c>
      <c r="AH334" s="2">
        <f>(Table2[[#This Row],[Current Month High]]/Table2[[#This Row],[Close Price]])-1</f>
        <v>2.0417886068195834E-3</v>
      </c>
      <c r="AI334">
        <v>0.20417886068195801</v>
      </c>
      <c r="AJ334">
        <v>63.710306406685199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0.03</v>
      </c>
      <c r="AM334" t="s">
        <v>10458</v>
      </c>
      <c r="AN334">
        <v>11.39</v>
      </c>
      <c r="AO334" t="s">
        <v>10458</v>
      </c>
      <c r="AP334">
        <v>2.8674159023878001E-2</v>
      </c>
      <c r="AQ334">
        <f>(Table2[[#This Row],[Sharpe Ratio]]-AVERAGE(Table2[Sharpe Ratio]))/_xlfn.STDEV.P(Table2[Sharpe Ratio])</f>
        <v>-0.33709243199280425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0.7852529182838649</v>
      </c>
      <c r="AS334">
        <f>_xlfn.RANK.AVG(Table2[[#This Row],[1Y Return vs Nifty Z-Score]],Table2[1Y Return vs Nifty Z-Score])</f>
        <v>300</v>
      </c>
      <c r="AT334">
        <f>_xlfn.RANK.AVG(Table2[[#This Row],[6M Return vs Nifty Z-Score]],Table2[6M Return vs Nifty Z-Score])</f>
        <v>295</v>
      </c>
      <c r="AU334">
        <f>_xlfn.RANK.AVG(Table2[[#This Row],[Sharpe Ratio Z-Score]],Table2[Sharpe Ratio Z-Score])</f>
        <v>430</v>
      </c>
      <c r="AV334">
        <f>(Table2[[#This Row],[Rank 1Y]]+Table2[[#This Row],[Rank 6M]]+Table2[[#This Row],[Rank Sharpe]])/3</f>
        <v>341.66666666666669</v>
      </c>
    </row>
    <row r="335" spans="1:48" x14ac:dyDescent="0.3">
      <c r="A335" t="s">
        <v>783</v>
      </c>
      <c r="B335" t="s">
        <v>784</v>
      </c>
      <c r="C335" t="s">
        <v>10412</v>
      </c>
      <c r="D335" t="s">
        <v>266</v>
      </c>
      <c r="E335">
        <v>21712.205304719999</v>
      </c>
      <c r="F335">
        <v>686.7</v>
      </c>
      <c r="G335">
        <v>4.4932683862167897</v>
      </c>
      <c r="H335">
        <f>(Table2[[#This Row],[1Y Return vs Nifty]]-AVERAGE(Table2[1Y Return vs Nifty]))/_xlfn.STDEV.P(Table2[1Y Return vs Nifty])</f>
        <v>-0.28683052798675546</v>
      </c>
      <c r="I335">
        <v>-6.0976888856167903</v>
      </c>
      <c r="J335">
        <f>(Table2[[#This Row],[1M Return vs Nifty]]-AVERAGE(Table2[1M Return vs Nifty]))/_xlfn.STDEV.P(Table2[1M Return vs Nifty])</f>
        <v>-0.28617167247752062</v>
      </c>
      <c r="K335">
        <v>-0.83364779387064603</v>
      </c>
      <c r="L335">
        <f>(Table2[[#This Row],[6M Return vs Nifty]]-AVERAGE(Table2[6M Return vs Nifty]))/_xlfn.STDEV.P(Table2[6M Return vs Nifty])</f>
        <v>-0.35062785833800081</v>
      </c>
      <c r="M335">
        <v>-9.3867659376209005</v>
      </c>
      <c r="N335">
        <f>(Table2[[#This Row],[1W Return vs Nifty]]-AVERAGE(Table2[1W Return vs Nifty]))/_xlfn.STDEV.P(Table2[1W Return vs Nifty])</f>
        <v>-1.2672887988926425</v>
      </c>
      <c r="O335">
        <v>707.61</v>
      </c>
      <c r="P335">
        <v>694.70668499222302</v>
      </c>
      <c r="Q335">
        <v>640.81197150932701</v>
      </c>
      <c r="R335">
        <v>30.202894149902399</v>
      </c>
      <c r="S335" s="2">
        <f>(Table2[[#This Row],[Close Price]]-Table2[[#This Row],[20D EMA]])/Table2[[#This Row],[20D EMA]]</f>
        <v>-2.9550175944376093E-2</v>
      </c>
      <c r="T335" s="2">
        <f>(Table2[[#This Row],[Close Price]]-Table2[[#This Row],[50D EMA]])/Table2[[#This Row],[50D EMA]]</f>
        <v>-1.1525274141147216E-2</v>
      </c>
      <c r="U335" s="2">
        <f>(Table2[[#This Row],[Close Price]]-Table2[[#This Row],[200D EMA]])/Table2[[#This Row],[200D EMA]]</f>
        <v>7.1609193540175822E-2</v>
      </c>
      <c r="V335">
        <v>0.78888109109146098</v>
      </c>
      <c r="W335">
        <v>678.05</v>
      </c>
      <c r="X335">
        <v>691.4</v>
      </c>
      <c r="Y335">
        <v>678.05</v>
      </c>
      <c r="Z335">
        <v>723.45</v>
      </c>
      <c r="AA335">
        <v>678.05</v>
      </c>
      <c r="AB335">
        <v>752.95</v>
      </c>
      <c r="AC335" s="2">
        <f>(Table2[[#This Row],[Close Price]]/Table2[[#This Row],[Day Low]])-1</f>
        <v>1.2757171300051828E-2</v>
      </c>
      <c r="AD335" s="2">
        <f>(Table2[[#This Row],[Day High]]/Table2[[#This Row],[Close Price]])-1</f>
        <v>6.8443279452452543E-3</v>
      </c>
      <c r="AE335" s="2">
        <f>(Table2[[#This Row],[Close Price]]/Table2[[#This Row],[Current Week Low]])-1</f>
        <v>1.2757171300051828E-2</v>
      </c>
      <c r="AF335" s="2">
        <f>(Table2[[#This Row],[Current Week High]]/Table2[[#This Row],[Close Price]])-1</f>
        <v>5.3516819571865382E-2</v>
      </c>
      <c r="AG335" s="2">
        <f>(Table2[[#This Row],[Close Price]]/Table2[[#This Row],[Current Month Low]])-1</f>
        <v>1.2757171300051828E-2</v>
      </c>
      <c r="AH335" s="2">
        <f>(Table2[[#This Row],[Current Month High]]/Table2[[#This Row],[Close Price]])-1</f>
        <v>9.6475899228192885E-2</v>
      </c>
      <c r="AI335">
        <v>16.346293869229601</v>
      </c>
      <c r="AJ335">
        <v>47.1079691516709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-0.09</v>
      </c>
      <c r="AM335" t="s">
        <v>10459</v>
      </c>
      <c r="AN335">
        <v>-4.47</v>
      </c>
      <c r="AO335" t="s">
        <v>10459</v>
      </c>
      <c r="AP335">
        <v>0.110548774889518</v>
      </c>
      <c r="AQ335">
        <f>(Table2[[#This Row],[Sharpe Ratio]]-AVERAGE(Table2[Sharpe Ratio]))/_xlfn.STDEV.P(Table2[Sharpe Ratio])</f>
        <v>0.61250808423081693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-1.5784107734641024</v>
      </c>
      <c r="AS335">
        <f>_xlfn.RANK.AVG(Table2[[#This Row],[1Y Return vs Nifty Z-Score]],Table2[1Y Return vs Nifty Z-Score])</f>
        <v>391</v>
      </c>
      <c r="AT335">
        <f>_xlfn.RANK.AVG(Table2[[#This Row],[6M Return vs Nifty Z-Score]],Table2[6M Return vs Nifty Z-Score])</f>
        <v>441</v>
      </c>
      <c r="AU335">
        <f>_xlfn.RANK.AVG(Table2[[#This Row],[Sharpe Ratio Z-Score]],Table2[Sharpe Ratio Z-Score])</f>
        <v>194</v>
      </c>
      <c r="AV335">
        <f>(Table2[[#This Row],[Rank 1Y]]+Table2[[#This Row],[Rank 6M]]+Table2[[#This Row],[Rank Sharpe]])/3</f>
        <v>342</v>
      </c>
    </row>
    <row r="336" spans="1:48" x14ac:dyDescent="0.3">
      <c r="A336" t="s">
        <v>342</v>
      </c>
      <c r="B336" t="s">
        <v>343</v>
      </c>
      <c r="C336" t="s">
        <v>10405</v>
      </c>
      <c r="D336" t="s">
        <v>54</v>
      </c>
      <c r="E336">
        <v>74096.223975000001</v>
      </c>
      <c r="F336">
        <v>6197.15</v>
      </c>
      <c r="G336">
        <v>42.221485691471997</v>
      </c>
      <c r="H336">
        <f>(Table2[[#This Row],[1Y Return vs Nifty]]-AVERAGE(Table2[1Y Return vs Nifty]))/_xlfn.STDEV.P(Table2[1Y Return vs Nifty])</f>
        <v>0.33933484462087538</v>
      </c>
      <c r="I336">
        <v>3.2058505718050299</v>
      </c>
      <c r="J336">
        <f>(Table2[[#This Row],[1M Return vs Nifty]]-AVERAGE(Table2[1M Return vs Nifty]))/_xlfn.STDEV.P(Table2[1M Return vs Nifty])</f>
        <v>0.59616720880676388</v>
      </c>
      <c r="K336">
        <v>4.7513160778149297</v>
      </c>
      <c r="L336">
        <f>(Table2[[#This Row],[6M Return vs Nifty]]-AVERAGE(Table2[6M Return vs Nifty]))/_xlfn.STDEV.P(Table2[6M Return vs Nifty])</f>
        <v>-0.18396218980785861</v>
      </c>
      <c r="M336">
        <v>-2.69286917586088</v>
      </c>
      <c r="N336">
        <f>(Table2[[#This Row],[1W Return vs Nifty]]-AVERAGE(Table2[1W Return vs Nifty]))/_xlfn.STDEV.P(Table2[1W Return vs Nifty])</f>
        <v>7.0473721948272824E-2</v>
      </c>
      <c r="O336">
        <v>6117.15</v>
      </c>
      <c r="P336">
        <v>5863.7633595103998</v>
      </c>
      <c r="Q336">
        <v>5186.00950423009</v>
      </c>
      <c r="R336">
        <v>54.694014425982203</v>
      </c>
      <c r="S336" s="2">
        <f>(Table2[[#This Row],[Close Price]]-Table2[[#This Row],[20D EMA]])/Table2[[#This Row],[20D EMA]]</f>
        <v>1.3077985663258218E-2</v>
      </c>
      <c r="T336" s="2">
        <f>(Table2[[#This Row],[Close Price]]-Table2[[#This Row],[50D EMA]])/Table2[[#This Row],[50D EMA]]</f>
        <v>5.6855404976205628E-2</v>
      </c>
      <c r="U336" s="2">
        <f>(Table2[[#This Row],[Close Price]]-Table2[[#This Row],[200D EMA]])/Table2[[#This Row],[200D EMA]]</f>
        <v>0.19497467078399089</v>
      </c>
      <c r="V336">
        <v>0.65643524180475799</v>
      </c>
      <c r="W336">
        <v>6051.2</v>
      </c>
      <c r="X336">
        <v>6228.7</v>
      </c>
      <c r="Y336">
        <v>5966.05</v>
      </c>
      <c r="Z336">
        <v>6264</v>
      </c>
      <c r="AA336">
        <v>5966.05</v>
      </c>
      <c r="AB336">
        <v>6439.9</v>
      </c>
      <c r="AC336" s="2">
        <f>(Table2[[#This Row],[Close Price]]/Table2[[#This Row],[Day Low]])-1</f>
        <v>2.4119182971972464E-2</v>
      </c>
      <c r="AD336" s="2">
        <f>(Table2[[#This Row],[Day High]]/Table2[[#This Row],[Close Price]])-1</f>
        <v>5.0910499181076041E-3</v>
      </c>
      <c r="AE336" s="2">
        <f>(Table2[[#This Row],[Close Price]]/Table2[[#This Row],[Current Week Low]])-1</f>
        <v>3.8735847000946899E-2</v>
      </c>
      <c r="AF336" s="2">
        <f>(Table2[[#This Row],[Current Week High]]/Table2[[#This Row],[Close Price]])-1</f>
        <v>1.0787216704452929E-2</v>
      </c>
      <c r="AG336" s="2">
        <f>(Table2[[#This Row],[Close Price]]/Table2[[#This Row],[Current Month Low]])-1</f>
        <v>3.8735847000946899E-2</v>
      </c>
      <c r="AH336" s="2">
        <f>(Table2[[#This Row],[Current Month High]]/Table2[[#This Row],[Close Price]])-1</f>
        <v>3.9171231937261464E-2</v>
      </c>
      <c r="AI336">
        <v>3.9171231937261402</v>
      </c>
      <c r="AJ336">
        <v>79.783870031911803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0.03</v>
      </c>
      <c r="AM336" t="s">
        <v>10458</v>
      </c>
      <c r="AN336">
        <v>-1.89</v>
      </c>
      <c r="AO336" t="s">
        <v>10459</v>
      </c>
      <c r="AP336">
        <v>2.6278985492579E-2</v>
      </c>
      <c r="AQ336">
        <f>(Table2[[#This Row],[Sharpe Ratio]]-AVERAGE(Table2[Sharpe Ratio]))/_xlfn.STDEV.P(Table2[Sharpe Ratio])</f>
        <v>-0.36487220228814427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0.45714138327990916</v>
      </c>
      <c r="AS336">
        <f>_xlfn.RANK.AVG(Table2[[#This Row],[1Y Return vs Nifty Z-Score]],Table2[1Y Return vs Nifty Z-Score])</f>
        <v>214</v>
      </c>
      <c r="AT336">
        <f>_xlfn.RANK.AVG(Table2[[#This Row],[6M Return vs Nifty Z-Score]],Table2[6M Return vs Nifty Z-Score])</f>
        <v>378</v>
      </c>
      <c r="AU336">
        <f>_xlfn.RANK.AVG(Table2[[#This Row],[Sharpe Ratio Z-Score]],Table2[Sharpe Ratio Z-Score])</f>
        <v>439</v>
      </c>
      <c r="AV336">
        <f>(Table2[[#This Row],[Rank 1Y]]+Table2[[#This Row],[Rank 6M]]+Table2[[#This Row],[Rank Sharpe]])/3</f>
        <v>343.66666666666669</v>
      </c>
    </row>
    <row r="337" spans="1:48" x14ac:dyDescent="0.3">
      <c r="A337" t="s">
        <v>1002</v>
      </c>
      <c r="B337" t="s">
        <v>1003</v>
      </c>
      <c r="C337" t="s">
        <v>10403</v>
      </c>
      <c r="D337" t="s">
        <v>1004</v>
      </c>
      <c r="E337">
        <v>14669.490494400001</v>
      </c>
      <c r="F337">
        <v>763</v>
      </c>
      <c r="G337">
        <v>25.7590443480563</v>
      </c>
      <c r="H337">
        <f>(Table2[[#This Row],[1Y Return vs Nifty]]-AVERAGE(Table2[1Y Return vs Nifty]))/_xlfn.STDEV.P(Table2[1Y Return vs Nifty])</f>
        <v>6.6112003625541232E-2</v>
      </c>
      <c r="I337">
        <v>-7.8171854067844002</v>
      </c>
      <c r="J337">
        <f>(Table2[[#This Row],[1M Return vs Nifty]]-AVERAGE(Table2[1M Return vs Nifty]))/_xlfn.STDEV.P(Table2[1M Return vs Nifty])</f>
        <v>-0.44924709595508017</v>
      </c>
      <c r="K337">
        <v>36.639457178366598</v>
      </c>
      <c r="L337">
        <f>(Table2[[#This Row],[6M Return vs Nifty]]-AVERAGE(Table2[6M Return vs Nifty]))/_xlfn.STDEV.P(Table2[6M Return vs Nifty])</f>
        <v>0.76763901600315598</v>
      </c>
      <c r="M337">
        <v>-8.9919577796346406</v>
      </c>
      <c r="N337">
        <f>(Table2[[#This Row],[1W Return vs Nifty]]-AVERAGE(Table2[1W Return vs Nifty]))/_xlfn.STDEV.P(Table2[1W Return vs Nifty])</f>
        <v>-1.1883871403410113</v>
      </c>
      <c r="O337">
        <v>790.74</v>
      </c>
      <c r="P337">
        <v>781.12631136538903</v>
      </c>
      <c r="Q337">
        <v>658.80130366257401</v>
      </c>
      <c r="R337">
        <v>32.909538682319997</v>
      </c>
      <c r="S337" s="2">
        <f>(Table2[[#This Row],[Close Price]]-Table2[[#This Row],[20D EMA]])/Table2[[#This Row],[20D EMA]]</f>
        <v>-3.5081063307787652E-2</v>
      </c>
      <c r="T337" s="2">
        <f>(Table2[[#This Row],[Close Price]]-Table2[[#This Row],[50D EMA]])/Table2[[#This Row],[50D EMA]]</f>
        <v>-2.3205352452799463E-2</v>
      </c>
      <c r="U337" s="2">
        <f>(Table2[[#This Row],[Close Price]]-Table2[[#This Row],[200D EMA]])/Table2[[#This Row],[200D EMA]]</f>
        <v>0.15816407125811435</v>
      </c>
      <c r="V337">
        <v>1.47688116739746</v>
      </c>
      <c r="W337">
        <v>760</v>
      </c>
      <c r="X337">
        <v>777.8</v>
      </c>
      <c r="Y337">
        <v>760</v>
      </c>
      <c r="Z337">
        <v>797.1</v>
      </c>
      <c r="AA337">
        <v>760</v>
      </c>
      <c r="AB337">
        <v>853.75</v>
      </c>
      <c r="AC337" s="2">
        <f>(Table2[[#This Row],[Close Price]]/Table2[[#This Row],[Day Low]])-1</f>
        <v>3.9473684210526994E-3</v>
      </c>
      <c r="AD337" s="2">
        <f>(Table2[[#This Row],[Day High]]/Table2[[#This Row],[Close Price]])-1</f>
        <v>1.939711664482302E-2</v>
      </c>
      <c r="AE337" s="2">
        <f>(Table2[[#This Row],[Close Price]]/Table2[[#This Row],[Current Week Low]])-1</f>
        <v>3.9473684210526994E-3</v>
      </c>
      <c r="AF337" s="2">
        <f>(Table2[[#This Row],[Current Week High]]/Table2[[#This Row],[Close Price]])-1</f>
        <v>4.4692005242463972E-2</v>
      </c>
      <c r="AG337" s="2">
        <f>(Table2[[#This Row],[Close Price]]/Table2[[#This Row],[Current Month Low]])-1</f>
        <v>3.9473684210526994E-3</v>
      </c>
      <c r="AH337" s="2">
        <f>(Table2[[#This Row],[Current Month High]]/Table2[[#This Row],[Close Price]])-1</f>
        <v>0.11893840104849285</v>
      </c>
      <c r="AI337">
        <v>14.901703800786301</v>
      </c>
      <c r="AJ337">
        <v>70.942085807102004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-0.16</v>
      </c>
      <c r="AM337" t="s">
        <v>10459</v>
      </c>
      <c r="AN337">
        <v>-3.37</v>
      </c>
      <c r="AO337" t="s">
        <v>10459</v>
      </c>
      <c r="AP337">
        <v>-2.3091101914372001E-2</v>
      </c>
      <c r="AQ337">
        <f>(Table2[[#This Row],[Sharpe Ratio]]-AVERAGE(Table2[Sharpe Ratio]))/_xlfn.STDEV.P(Table2[Sharpe Ratio])</f>
        <v>-0.93747776497660018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-1.7413609816439943</v>
      </c>
      <c r="AS337">
        <f>_xlfn.RANK.AVG(Table2[[#This Row],[1Y Return vs Nifty Z-Score]],Table2[1Y Return vs Nifty Z-Score])</f>
        <v>282</v>
      </c>
      <c r="AT337">
        <f>_xlfn.RANK.AVG(Table2[[#This Row],[6M Return vs Nifty Z-Score]],Table2[6M Return vs Nifty Z-Score])</f>
        <v>127</v>
      </c>
      <c r="AU337">
        <f>_xlfn.RANK.AVG(Table2[[#This Row],[Sharpe Ratio Z-Score]],Table2[Sharpe Ratio Z-Score])</f>
        <v>622</v>
      </c>
      <c r="AV337">
        <f>(Table2[[#This Row],[Rank 1Y]]+Table2[[#This Row],[Rank 6M]]+Table2[[#This Row],[Rank Sharpe]])/3</f>
        <v>343.66666666666669</v>
      </c>
    </row>
    <row r="338" spans="1:48" x14ac:dyDescent="0.3">
      <c r="A338" t="s">
        <v>70</v>
      </c>
      <c r="B338" t="s">
        <v>71</v>
      </c>
      <c r="C338" t="s">
        <v>10407</v>
      </c>
      <c r="D338" t="s">
        <v>60</v>
      </c>
      <c r="E338">
        <v>365567.00637780002</v>
      </c>
      <c r="F338">
        <v>993.15</v>
      </c>
      <c r="G338">
        <v>26.921892601093301</v>
      </c>
      <c r="H338">
        <f>(Table2[[#This Row],[1Y Return vs Nifty]]-AVERAGE(Table2[1Y Return vs Nifty]))/_xlfn.STDEV.P(Table2[1Y Return vs Nifty])</f>
        <v>8.5411492487094828E-2</v>
      </c>
      <c r="I338">
        <v>-16.326781861792401</v>
      </c>
      <c r="J338">
        <f>(Table2[[#This Row],[1M Return vs Nifty]]-AVERAGE(Table2[1M Return vs Nifty]))/_xlfn.STDEV.P(Table2[1M Return vs Nifty])</f>
        <v>-1.2562891739357083</v>
      </c>
      <c r="K338">
        <v>-18.433686131527001</v>
      </c>
      <c r="L338">
        <f>(Table2[[#This Row],[6M Return vs Nifty]]-AVERAGE(Table2[6M Return vs Nifty]))/_xlfn.STDEV.P(Table2[6M Return vs Nifty])</f>
        <v>-0.87584560783372556</v>
      </c>
      <c r="M338">
        <v>-4.0637990484675299</v>
      </c>
      <c r="N338">
        <f>(Table2[[#This Row],[1W Return vs Nifty]]-AVERAGE(Table2[1W Return vs Nifty]))/_xlfn.STDEV.P(Table2[1W Return vs Nifty])</f>
        <v>-0.20350400246948178</v>
      </c>
      <c r="O338">
        <v>1004.58</v>
      </c>
      <c r="P338">
        <v>1024.1270415075901</v>
      </c>
      <c r="Q338">
        <v>938.88948675872598</v>
      </c>
      <c r="R338">
        <v>50.1466934803505</v>
      </c>
      <c r="S338" s="2">
        <f>(Table2[[#This Row],[Close Price]]-Table2[[#This Row],[20D EMA]])/Table2[[#This Row],[20D EMA]]</f>
        <v>-1.1377889267156487E-2</v>
      </c>
      <c r="T338" s="2">
        <f>(Table2[[#This Row],[Close Price]]-Table2[[#This Row],[50D EMA]])/Table2[[#This Row],[50D EMA]]</f>
        <v>-3.0247264501472044E-2</v>
      </c>
      <c r="U338" s="2">
        <f>(Table2[[#This Row],[Close Price]]-Table2[[#This Row],[200D EMA]])/Table2[[#This Row],[200D EMA]]</f>
        <v>5.7792225822651866E-2</v>
      </c>
      <c r="V338">
        <v>1.2684425434308</v>
      </c>
      <c r="W338">
        <v>965.6</v>
      </c>
      <c r="X338">
        <v>994.95</v>
      </c>
      <c r="Y338">
        <v>959.25</v>
      </c>
      <c r="Z338">
        <v>994.95</v>
      </c>
      <c r="AA338">
        <v>949.2</v>
      </c>
      <c r="AB338">
        <v>1105</v>
      </c>
      <c r="AC338" s="2">
        <f>(Table2[[#This Row],[Close Price]]/Table2[[#This Row],[Day Low]])-1</f>
        <v>2.8531483015741488E-2</v>
      </c>
      <c r="AD338" s="2">
        <f>(Table2[[#This Row],[Day High]]/Table2[[#This Row],[Close Price]])-1</f>
        <v>1.8124150430449681E-3</v>
      </c>
      <c r="AE338" s="2">
        <f>(Table2[[#This Row],[Close Price]]/Table2[[#This Row],[Current Week Low]])-1</f>
        <v>3.5340109460515912E-2</v>
      </c>
      <c r="AF338" s="2">
        <f>(Table2[[#This Row],[Current Week High]]/Table2[[#This Row],[Close Price]])-1</f>
        <v>1.8124150430449681E-3</v>
      </c>
      <c r="AG338" s="2">
        <f>(Table2[[#This Row],[Close Price]]/Table2[[#This Row],[Current Month Low]])-1</f>
        <v>4.630214917825537E-2</v>
      </c>
      <c r="AH338" s="2">
        <f>(Table2[[#This Row],[Current Month High]]/Table2[[#This Row],[Close Price]])-1</f>
        <v>0.11262145698031523</v>
      </c>
      <c r="AI338">
        <v>18.7131853194381</v>
      </c>
      <c r="AJ338">
        <v>63.2664803550879</v>
      </c>
      <c r="AK338" t="str">
        <f>IF(AND(Table2[[#This Row],[20D EMA]]&gt;Table2[[#This Row],[50D EMA]],Table2[[#This Row],[50D EMA]]&gt;Table2[[#This Row],[200D EMA]]),"Uptrend","Downtrend/NoTrend")</f>
        <v>Downtrend/NoTrend</v>
      </c>
      <c r="AL338">
        <v>-0.08</v>
      </c>
      <c r="AM338" t="s">
        <v>10459</v>
      </c>
      <c r="AN338">
        <v>-4.12</v>
      </c>
      <c r="AO338" t="s">
        <v>10459</v>
      </c>
      <c r="AP338">
        <v>0.13862693253785899</v>
      </c>
      <c r="AQ338">
        <f>(Table2[[#This Row],[Sharpe Ratio]]-AVERAGE(Table2[Sharpe Ratio]))/_xlfn.STDEV.P(Table2[Sharpe Ratio])</f>
        <v>0.93816497697554835</v>
      </c>
      <c r="AR3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8">
        <f>_xlfn.RANK.AVG(Table2[[#This Row],[1Y Return vs Nifty Z-Score]],Table2[1Y Return vs Nifty Z-Score])</f>
        <v>275</v>
      </c>
      <c r="AT338">
        <f>_xlfn.RANK.AVG(Table2[[#This Row],[6M Return vs Nifty Z-Score]],Table2[6M Return vs Nifty Z-Score])</f>
        <v>635</v>
      </c>
      <c r="AU338">
        <f>_xlfn.RANK.AVG(Table2[[#This Row],[Sharpe Ratio Z-Score]],Table2[Sharpe Ratio Z-Score])</f>
        <v>122</v>
      </c>
      <c r="AV338">
        <f>(Table2[[#This Row],[Rank 1Y]]+Table2[[#This Row],[Rank 6M]]+Table2[[#This Row],[Rank Sharpe]])/3</f>
        <v>344</v>
      </c>
    </row>
    <row r="339" spans="1:48" x14ac:dyDescent="0.3">
      <c r="A339" t="s">
        <v>186</v>
      </c>
      <c r="B339" t="s">
        <v>187</v>
      </c>
      <c r="C339" t="s">
        <v>10399</v>
      </c>
      <c r="D339" t="s">
        <v>18</v>
      </c>
      <c r="E339">
        <v>149721.82439088001</v>
      </c>
      <c r="F339">
        <v>345.1</v>
      </c>
      <c r="G339">
        <v>62.95942428171</v>
      </c>
      <c r="H339">
        <f>(Table2[[#This Row],[1Y Return vs Nifty]]-AVERAGE(Table2[1Y Return vs Nifty]))/_xlfn.STDEV.P(Table2[1Y Return vs Nifty])</f>
        <v>0.68351699718342951</v>
      </c>
      <c r="I339">
        <v>-8.3678688274774906</v>
      </c>
      <c r="J339">
        <f>(Table2[[#This Row],[1M Return vs Nifty]]-AVERAGE(Table2[1M Return vs Nifty]))/_xlfn.STDEV.P(Table2[1M Return vs Nifty])</f>
        <v>-0.50147339064430518</v>
      </c>
      <c r="K339">
        <v>-4.07631248134782</v>
      </c>
      <c r="L339">
        <f>(Table2[[#This Row],[6M Return vs Nifty]]-AVERAGE(Table2[6M Return vs Nifty]))/_xlfn.STDEV.P(Table2[6M Return vs Nifty])</f>
        <v>-0.44739497991194199</v>
      </c>
      <c r="M339">
        <v>-2.4671504718703599</v>
      </c>
      <c r="N339">
        <f>(Table2[[#This Row],[1W Return vs Nifty]]-AVERAGE(Table2[1W Return vs Nifty]))/_xlfn.STDEV.P(Table2[1W Return vs Nifty])</f>
        <v>0.11558317511108333</v>
      </c>
      <c r="O339">
        <v>341.32</v>
      </c>
      <c r="P339">
        <v>337.01787313952298</v>
      </c>
      <c r="Q339">
        <v>298.41460061837199</v>
      </c>
      <c r="R339">
        <v>58.467666425240999</v>
      </c>
      <c r="S339" s="2">
        <f>(Table2[[#This Row],[Close Price]]-Table2[[#This Row],[20D EMA]])/Table2[[#This Row],[20D EMA]]</f>
        <v>1.1074651353568585E-2</v>
      </c>
      <c r="T339" s="2">
        <f>(Table2[[#This Row],[Close Price]]-Table2[[#This Row],[50D EMA]])/Table2[[#This Row],[50D EMA]]</f>
        <v>2.3981300413497962E-2</v>
      </c>
      <c r="U339" s="2">
        <f>(Table2[[#This Row],[Close Price]]-Table2[[#This Row],[200D EMA]])/Table2[[#This Row],[200D EMA]]</f>
        <v>0.15644475600351651</v>
      </c>
      <c r="V339">
        <v>0.64724447188032497</v>
      </c>
      <c r="W339">
        <v>335.15</v>
      </c>
      <c r="X339">
        <v>346.95</v>
      </c>
      <c r="Y339">
        <v>331.3</v>
      </c>
      <c r="Z339">
        <v>346.95</v>
      </c>
      <c r="AA339">
        <v>322.95</v>
      </c>
      <c r="AB339">
        <v>367.2</v>
      </c>
      <c r="AC339" s="2">
        <f>(Table2[[#This Row],[Close Price]]/Table2[[#This Row],[Day Low]])-1</f>
        <v>2.9688199313740338E-2</v>
      </c>
      <c r="AD339" s="2">
        <f>(Table2[[#This Row],[Day High]]/Table2[[#This Row],[Close Price]])-1</f>
        <v>5.3607649956532999E-3</v>
      </c>
      <c r="AE339" s="2">
        <f>(Table2[[#This Row],[Close Price]]/Table2[[#This Row],[Current Week Low]])-1</f>
        <v>4.1654089948687023E-2</v>
      </c>
      <c r="AF339" s="2">
        <f>(Table2[[#This Row],[Current Week High]]/Table2[[#This Row],[Close Price]])-1</f>
        <v>5.3607649956532999E-3</v>
      </c>
      <c r="AG339" s="2">
        <f>(Table2[[#This Row],[Close Price]]/Table2[[#This Row],[Current Month Low]])-1</f>
        <v>6.8586468493574859E-2</v>
      </c>
      <c r="AH339" s="2">
        <f>(Table2[[#This Row],[Current Month High]]/Table2[[#This Row],[Close Price]])-1</f>
        <v>6.4039408866994885E-2</v>
      </c>
      <c r="AI339">
        <v>6.4039408866994796</v>
      </c>
      <c r="AJ339">
        <v>108.23653643083399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0.11</v>
      </c>
      <c r="AM339" t="s">
        <v>10458</v>
      </c>
      <c r="AN339">
        <v>-0.25</v>
      </c>
      <c r="AO339" t="s">
        <v>10459</v>
      </c>
      <c r="AP339">
        <v>3.3655132318557997E-2</v>
      </c>
      <c r="AQ339">
        <f>(Table2[[#This Row],[Sharpe Ratio]]-AVERAGE(Table2[Sharpe Ratio]))/_xlfn.STDEV.P(Table2[Sharpe Ratio])</f>
        <v>-0.27932196477392612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-0.42909016303566044</v>
      </c>
      <c r="AS339">
        <f>_xlfn.RANK.AVG(Table2[[#This Row],[1Y Return vs Nifty Z-Score]],Table2[1Y Return vs Nifty Z-Score])</f>
        <v>141</v>
      </c>
      <c r="AT339">
        <f>_xlfn.RANK.AVG(Table2[[#This Row],[6M Return vs Nifty Z-Score]],Table2[6M Return vs Nifty Z-Score])</f>
        <v>482</v>
      </c>
      <c r="AU339">
        <f>_xlfn.RANK.AVG(Table2[[#This Row],[Sharpe Ratio Z-Score]],Table2[Sharpe Ratio Z-Score])</f>
        <v>409</v>
      </c>
      <c r="AV339">
        <f>(Table2[[#This Row],[Rank 1Y]]+Table2[[#This Row],[Rank 6M]]+Table2[[#This Row],[Rank Sharpe]])/3</f>
        <v>344</v>
      </c>
    </row>
    <row r="340" spans="1:48" x14ac:dyDescent="0.3">
      <c r="A340" t="s">
        <v>871</v>
      </c>
      <c r="B340" t="s">
        <v>872</v>
      </c>
      <c r="C340" t="s">
        <v>10401</v>
      </c>
      <c r="D340" t="s">
        <v>873</v>
      </c>
      <c r="E340">
        <v>18554.619450049999</v>
      </c>
      <c r="F340">
        <v>208.66</v>
      </c>
      <c r="G340">
        <v>25.060430894342101</v>
      </c>
      <c r="H340">
        <f>(Table2[[#This Row],[1Y Return vs Nifty]]-AVERAGE(Table2[1Y Return vs Nifty]))/_xlfn.STDEV.P(Table2[1Y Return vs Nifty])</f>
        <v>5.4517298526853129E-2</v>
      </c>
      <c r="I340">
        <v>1.7753275285104</v>
      </c>
      <c r="J340">
        <f>(Table2[[#This Row],[1M Return vs Nifty]]-AVERAGE(Table2[1M Return vs Nifty]))/_xlfn.STDEV.P(Table2[1M Return vs Nifty])</f>
        <v>0.46049775661079784</v>
      </c>
      <c r="K340">
        <v>36.519925102230502</v>
      </c>
      <c r="L340">
        <f>(Table2[[#This Row],[6M Return vs Nifty]]-AVERAGE(Table2[6M Return vs Nifty]))/_xlfn.STDEV.P(Table2[6M Return vs Nifty])</f>
        <v>0.76407195740837841</v>
      </c>
      <c r="M340">
        <v>-14.359119041781801</v>
      </c>
      <c r="N340">
        <f>(Table2[[#This Row],[1W Return vs Nifty]]-AVERAGE(Table2[1W Return vs Nifty]))/_xlfn.STDEV.P(Table2[1W Return vs Nifty])</f>
        <v>-2.2610040980488959</v>
      </c>
      <c r="O340">
        <v>213.85</v>
      </c>
      <c r="P340">
        <v>202.041360523511</v>
      </c>
      <c r="Q340">
        <v>172.60446178620199</v>
      </c>
      <c r="R340">
        <v>42.194563160728201</v>
      </c>
      <c r="S340" s="2">
        <f>(Table2[[#This Row],[Close Price]]-Table2[[#This Row],[20D EMA]])/Table2[[#This Row],[20D EMA]]</f>
        <v>-2.4269347673602983E-2</v>
      </c>
      <c r="T340" s="2">
        <f>(Table2[[#This Row],[Close Price]]-Table2[[#This Row],[50D EMA]])/Table2[[#This Row],[50D EMA]]</f>
        <v>3.2758834425482899E-2</v>
      </c>
      <c r="U340" s="2">
        <f>(Table2[[#This Row],[Close Price]]-Table2[[#This Row],[200D EMA]])/Table2[[#This Row],[200D EMA]]</f>
        <v>0.20889111347804268</v>
      </c>
      <c r="V340">
        <v>1.87871379561323</v>
      </c>
      <c r="W340">
        <v>202.69</v>
      </c>
      <c r="X340">
        <v>210.75</v>
      </c>
      <c r="Y340">
        <v>199.5</v>
      </c>
      <c r="Z340">
        <v>244.4</v>
      </c>
      <c r="AA340">
        <v>199.5</v>
      </c>
      <c r="AB340">
        <v>244.4</v>
      </c>
      <c r="AC340" s="2">
        <f>(Table2[[#This Row],[Close Price]]/Table2[[#This Row],[Day Low]])-1</f>
        <v>2.9453845774335186E-2</v>
      </c>
      <c r="AD340" s="2">
        <f>(Table2[[#This Row],[Day High]]/Table2[[#This Row],[Close Price]])-1</f>
        <v>1.0016294450301944E-2</v>
      </c>
      <c r="AE340" s="2">
        <f>(Table2[[#This Row],[Close Price]]/Table2[[#This Row],[Current Week Low]])-1</f>
        <v>4.5914786967418575E-2</v>
      </c>
      <c r="AF340" s="2">
        <f>(Table2[[#This Row],[Current Week High]]/Table2[[#This Row],[Close Price]])-1</f>
        <v>0.17128342758554593</v>
      </c>
      <c r="AG340" s="2">
        <f>(Table2[[#This Row],[Close Price]]/Table2[[#This Row],[Current Month Low]])-1</f>
        <v>4.5914786967418575E-2</v>
      </c>
      <c r="AH340" s="2">
        <f>(Table2[[#This Row],[Current Month High]]/Table2[[#This Row],[Close Price]])-1</f>
        <v>0.17128342758554593</v>
      </c>
      <c r="AI340">
        <v>17.128342758554499</v>
      </c>
      <c r="AJ340">
        <v>71.948908117016899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0.1</v>
      </c>
      <c r="AM340" t="s">
        <v>10458</v>
      </c>
      <c r="AN340">
        <v>-2.77</v>
      </c>
      <c r="AO340" t="s">
        <v>10459</v>
      </c>
      <c r="AP340">
        <v>-2.2090979384614001E-2</v>
      </c>
      <c r="AQ340">
        <f>(Table2[[#This Row],[Sharpe Ratio]]-AVERAGE(Table2[Sharpe Ratio]))/_xlfn.STDEV.P(Table2[Sharpe Ratio])</f>
        <v>-0.92587811518888574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-1.9077952006917522</v>
      </c>
      <c r="AS340">
        <f>_xlfn.RANK.AVG(Table2[[#This Row],[1Y Return vs Nifty Z-Score]],Table2[1Y Return vs Nifty Z-Score])</f>
        <v>288</v>
      </c>
      <c r="AT340">
        <f>_xlfn.RANK.AVG(Table2[[#This Row],[6M Return vs Nifty Z-Score]],Table2[6M Return vs Nifty Z-Score])</f>
        <v>128</v>
      </c>
      <c r="AU340">
        <f>_xlfn.RANK.AVG(Table2[[#This Row],[Sharpe Ratio Z-Score]],Table2[Sharpe Ratio Z-Score])</f>
        <v>618</v>
      </c>
      <c r="AV340">
        <f>(Table2[[#This Row],[Rank 1Y]]+Table2[[#This Row],[Rank 6M]]+Table2[[#This Row],[Rank Sharpe]])/3</f>
        <v>344.66666666666669</v>
      </c>
    </row>
    <row r="341" spans="1:48" x14ac:dyDescent="0.3">
      <c r="A341" t="s">
        <v>1181</v>
      </c>
      <c r="B341" t="s">
        <v>1182</v>
      </c>
      <c r="C341" t="s">
        <v>5557</v>
      </c>
      <c r="D341" t="s">
        <v>80</v>
      </c>
      <c r="E341">
        <v>10637.937961719999</v>
      </c>
      <c r="F341">
        <v>211.34</v>
      </c>
      <c r="G341">
        <v>28.259642866790099</v>
      </c>
      <c r="H341">
        <f>(Table2[[#This Row],[1Y Return vs Nifty]]-AVERAGE(Table2[1Y Return vs Nifty]))/_xlfn.STDEV.P(Table2[1Y Return vs Nifty])</f>
        <v>0.1076137843896946</v>
      </c>
      <c r="I341">
        <v>20.458594092187301</v>
      </c>
      <c r="J341">
        <f>(Table2[[#This Row],[1M Return vs Nifty]]-AVERAGE(Table2[1M Return vs Nifty]))/_xlfn.STDEV.P(Table2[1M Return vs Nifty])</f>
        <v>2.2324010837235782</v>
      </c>
      <c r="K341">
        <v>4.7420107004636503</v>
      </c>
      <c r="L341">
        <f>(Table2[[#This Row],[6M Return vs Nifty]]-AVERAGE(Table2[6M Return vs Nifty]))/_xlfn.STDEV.P(Table2[6M Return vs Nifty])</f>
        <v>-0.18423987950698789</v>
      </c>
      <c r="M341">
        <v>0.486845629494156</v>
      </c>
      <c r="N341">
        <f>(Table2[[#This Row],[1W Return vs Nifty]]-AVERAGE(Table2[1W Return vs Nifty]))/_xlfn.STDEV.P(Table2[1W Return vs Nifty])</f>
        <v>0.70593367075819602</v>
      </c>
      <c r="O341">
        <v>201.01</v>
      </c>
      <c r="P341">
        <v>185.02665379152199</v>
      </c>
      <c r="Q341">
        <v>167.631919106043</v>
      </c>
      <c r="R341">
        <v>55.806236919574602</v>
      </c>
      <c r="S341" s="2">
        <f>(Table2[[#This Row],[Close Price]]-Table2[[#This Row],[20D EMA]])/Table2[[#This Row],[20D EMA]]</f>
        <v>5.1390478085667442E-2</v>
      </c>
      <c r="T341" s="2">
        <f>(Table2[[#This Row],[Close Price]]-Table2[[#This Row],[50D EMA]])/Table2[[#This Row],[50D EMA]]</f>
        <v>0.14221381443846712</v>
      </c>
      <c r="U341" s="2">
        <f>(Table2[[#This Row],[Close Price]]-Table2[[#This Row],[200D EMA]])/Table2[[#This Row],[200D EMA]]</f>
        <v>0.26073841501693673</v>
      </c>
      <c r="V341">
        <v>2.4453438105330898</v>
      </c>
      <c r="W341">
        <v>208.66</v>
      </c>
      <c r="X341">
        <v>243.99</v>
      </c>
      <c r="Y341">
        <v>208.66</v>
      </c>
      <c r="Z341">
        <v>243.99</v>
      </c>
      <c r="AA341">
        <v>163.15</v>
      </c>
      <c r="AB341">
        <v>246</v>
      </c>
      <c r="AC341" s="2">
        <f>(Table2[[#This Row],[Close Price]]/Table2[[#This Row],[Day Low]])-1</f>
        <v>1.2843860826224462E-2</v>
      </c>
      <c r="AD341" s="2">
        <f>(Table2[[#This Row],[Day High]]/Table2[[#This Row],[Close Price]])-1</f>
        <v>0.15449039462477532</v>
      </c>
      <c r="AE341" s="2">
        <f>(Table2[[#This Row],[Close Price]]/Table2[[#This Row],[Current Week Low]])-1</f>
        <v>1.2843860826224462E-2</v>
      </c>
      <c r="AF341" s="2">
        <f>(Table2[[#This Row],[Current Week High]]/Table2[[#This Row],[Close Price]])-1</f>
        <v>0.15449039462477532</v>
      </c>
      <c r="AG341" s="2">
        <f>(Table2[[#This Row],[Close Price]]/Table2[[#This Row],[Current Month Low]])-1</f>
        <v>0.2953723567269384</v>
      </c>
      <c r="AH341" s="2">
        <f>(Table2[[#This Row],[Current Month High]]/Table2[[#This Row],[Close Price]])-1</f>
        <v>0.16400113561086394</v>
      </c>
      <c r="AI341">
        <v>16.4001135610863</v>
      </c>
      <c r="AJ341">
        <v>76.116666666666603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0.23</v>
      </c>
      <c r="AM341" t="s">
        <v>10458</v>
      </c>
      <c r="AN341">
        <v>1.56</v>
      </c>
      <c r="AO341" t="s">
        <v>10458</v>
      </c>
      <c r="AP341">
        <v>4.4534179135008997E-2</v>
      </c>
      <c r="AQ341">
        <f>(Table2[[#This Row],[Sharpe Ratio]]-AVERAGE(Table2[Sharpe Ratio]))/_xlfn.STDEV.P(Table2[Sharpe Ratio])</f>
        <v>-0.15314429219863068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2.7085643671658501</v>
      </c>
      <c r="AS341">
        <f>_xlfn.RANK.AVG(Table2[[#This Row],[1Y Return vs Nifty Z-Score]],Table2[1Y Return vs Nifty Z-Score])</f>
        <v>273</v>
      </c>
      <c r="AT341">
        <f>_xlfn.RANK.AVG(Table2[[#This Row],[6M Return vs Nifty Z-Score]],Table2[6M Return vs Nifty Z-Score])</f>
        <v>380</v>
      </c>
      <c r="AU341">
        <f>_xlfn.RANK.AVG(Table2[[#This Row],[Sharpe Ratio Z-Score]],Table2[Sharpe Ratio Z-Score])</f>
        <v>381</v>
      </c>
      <c r="AV341">
        <f>(Table2[[#This Row],[Rank 1Y]]+Table2[[#This Row],[Rank 6M]]+Table2[[#This Row],[Rank Sharpe]])/3</f>
        <v>344.66666666666669</v>
      </c>
    </row>
    <row r="342" spans="1:48" x14ac:dyDescent="0.3">
      <c r="A342" t="s">
        <v>202</v>
      </c>
      <c r="B342" t="s">
        <v>203</v>
      </c>
      <c r="C342" t="s">
        <v>10407</v>
      </c>
      <c r="D342" t="s">
        <v>204</v>
      </c>
      <c r="E342">
        <v>136872.77009174999</v>
      </c>
      <c r="F342">
        <v>4994.25</v>
      </c>
      <c r="G342">
        <v>10.5221111371393</v>
      </c>
      <c r="H342">
        <f>(Table2[[#This Row],[1Y Return vs Nifty]]-AVERAGE(Table2[1Y Return vs Nifty]))/_xlfn.STDEV.P(Table2[1Y Return vs Nifty])</f>
        <v>-0.18677139884792981</v>
      </c>
      <c r="I342">
        <v>-5.2144946040218398</v>
      </c>
      <c r="J342">
        <f>(Table2[[#This Row],[1M Return vs Nifty]]-AVERAGE(Table2[1M Return vs Nifty]))/_xlfn.STDEV.P(Table2[1M Return vs Nifty])</f>
        <v>-0.20241036228524698</v>
      </c>
      <c r="K342">
        <v>8.5558434738282294</v>
      </c>
      <c r="L342">
        <f>(Table2[[#This Row],[6M Return vs Nifty]]-AVERAGE(Table2[6M Return vs Nifty]))/_xlfn.STDEV.P(Table2[6M Return vs Nifty])</f>
        <v>-7.0428044114911256E-2</v>
      </c>
      <c r="M342">
        <v>-3.0023583501113298</v>
      </c>
      <c r="N342">
        <f>(Table2[[#This Row],[1W Return vs Nifty]]-AVERAGE(Table2[1W Return vs Nifty]))/_xlfn.STDEV.P(Table2[1W Return vs Nifty])</f>
        <v>8.6228998257344026E-3</v>
      </c>
      <c r="O342">
        <v>4873.4399999999996</v>
      </c>
      <c r="P342">
        <v>4836.2922753817902</v>
      </c>
      <c r="Q342">
        <v>4447.4811694323098</v>
      </c>
      <c r="R342">
        <v>67.994446421865803</v>
      </c>
      <c r="S342" s="2">
        <f>(Table2[[#This Row],[Close Price]]-Table2[[#This Row],[20D EMA]])/Table2[[#This Row],[20D EMA]]</f>
        <v>2.4789471092288077E-2</v>
      </c>
      <c r="T342" s="2">
        <f>(Table2[[#This Row],[Close Price]]-Table2[[#This Row],[50D EMA]])/Table2[[#This Row],[50D EMA]]</f>
        <v>3.2660913696689303E-2</v>
      </c>
      <c r="U342" s="2">
        <f>(Table2[[#This Row],[Close Price]]-Table2[[#This Row],[200D EMA]])/Table2[[#This Row],[200D EMA]]</f>
        <v>0.12293898720148633</v>
      </c>
      <c r="V342">
        <v>1.0370648744687401</v>
      </c>
      <c r="W342">
        <v>4890</v>
      </c>
      <c r="X342">
        <v>4999.8999999999996</v>
      </c>
      <c r="Y342">
        <v>4851</v>
      </c>
      <c r="Z342">
        <v>4999.8999999999996</v>
      </c>
      <c r="AA342">
        <v>4689.3500000000004</v>
      </c>
      <c r="AB342">
        <v>5062.2</v>
      </c>
      <c r="AC342" s="2">
        <f>(Table2[[#This Row],[Close Price]]/Table2[[#This Row],[Day Low]])-1</f>
        <v>2.1319018404907908E-2</v>
      </c>
      <c r="AD342" s="2">
        <f>(Table2[[#This Row],[Day High]]/Table2[[#This Row],[Close Price]])-1</f>
        <v>1.1313009961455567E-3</v>
      </c>
      <c r="AE342" s="2">
        <f>(Table2[[#This Row],[Close Price]]/Table2[[#This Row],[Current Week Low]])-1</f>
        <v>2.9529993815708089E-2</v>
      </c>
      <c r="AF342" s="2">
        <f>(Table2[[#This Row],[Current Week High]]/Table2[[#This Row],[Close Price]])-1</f>
        <v>1.1313009961455567E-3</v>
      </c>
      <c r="AG342" s="2">
        <f>(Table2[[#This Row],[Close Price]]/Table2[[#This Row],[Current Month Low]])-1</f>
        <v>6.5019672236024117E-2</v>
      </c>
      <c r="AH342" s="2">
        <f>(Table2[[#This Row],[Current Month High]]/Table2[[#This Row],[Close Price]])-1</f>
        <v>1.3605646493467516E-2</v>
      </c>
      <c r="AI342">
        <v>1.36056464934675</v>
      </c>
      <c r="AJ342">
        <v>52.496183206106799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-0.03</v>
      </c>
      <c r="AM342" t="s">
        <v>10459</v>
      </c>
      <c r="AN342">
        <v>5.43</v>
      </c>
      <c r="AO342" t="s">
        <v>10458</v>
      </c>
      <c r="AP342">
        <v>5.9509231261311003E-2</v>
      </c>
      <c r="AQ342">
        <f>(Table2[[#This Row],[Sharpe Ratio]]-AVERAGE(Table2[Sharpe Ratio]))/_xlfn.STDEV.P(Table2[Sharpe Ratio])</f>
        <v>2.0539786551103105E-2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-0.43044711887125059</v>
      </c>
      <c r="AS342">
        <f>_xlfn.RANK.AVG(Table2[[#This Row],[1Y Return vs Nifty Z-Score]],Table2[1Y Return vs Nifty Z-Score])</f>
        <v>354</v>
      </c>
      <c r="AT342">
        <f>_xlfn.RANK.AVG(Table2[[#This Row],[6M Return vs Nifty Z-Score]],Table2[6M Return vs Nifty Z-Score])</f>
        <v>341</v>
      </c>
      <c r="AU342">
        <f>_xlfn.RANK.AVG(Table2[[#This Row],[Sharpe Ratio Z-Score]],Table2[Sharpe Ratio Z-Score])</f>
        <v>342</v>
      </c>
      <c r="AV342">
        <f>(Table2[[#This Row],[Rank 1Y]]+Table2[[#This Row],[Rank 6M]]+Table2[[#This Row],[Rank Sharpe]])/3</f>
        <v>345.66666666666669</v>
      </c>
    </row>
    <row r="343" spans="1:48" x14ac:dyDescent="0.3">
      <c r="A343" t="s">
        <v>1726</v>
      </c>
      <c r="B343" t="s">
        <v>1727</v>
      </c>
      <c r="C343" t="s">
        <v>10405</v>
      </c>
      <c r="D343" t="s">
        <v>274</v>
      </c>
      <c r="E343">
        <v>4854.4014249849997</v>
      </c>
      <c r="F343">
        <v>567.70000000000005</v>
      </c>
      <c r="G343">
        <v>23.898787444562601</v>
      </c>
      <c r="H343">
        <f>(Table2[[#This Row],[1Y Return vs Nifty]]-AVERAGE(Table2[1Y Return vs Nifty]))/_xlfn.STDEV.P(Table2[1Y Return vs Nifty])</f>
        <v>3.5237805470416647E-2</v>
      </c>
      <c r="I343">
        <v>2.1723280094411401</v>
      </c>
      <c r="J343">
        <f>(Table2[[#This Row],[1M Return vs Nifty]]-AVERAGE(Table2[1M Return vs Nifty]))/_xlfn.STDEV.P(Table2[1M Return vs Nifty])</f>
        <v>0.49814890667222017</v>
      </c>
      <c r="K343">
        <v>22.238752152074799</v>
      </c>
      <c r="L343">
        <f>(Table2[[#This Row],[6M Return vs Nifty]]-AVERAGE(Table2[6M Return vs Nifty]))/_xlfn.STDEV.P(Table2[6M Return vs Nifty])</f>
        <v>0.3378952995432794</v>
      </c>
      <c r="M343">
        <v>0.229315784060525</v>
      </c>
      <c r="N343">
        <f>(Table2[[#This Row],[1W Return vs Nifty]]-AVERAGE(Table2[1W Return vs Nifty]))/_xlfn.STDEV.P(Table2[1W Return vs Nifty])</f>
        <v>0.65446682155502989</v>
      </c>
      <c r="O343">
        <v>543.54</v>
      </c>
      <c r="P343">
        <v>505.80621078995898</v>
      </c>
      <c r="Q343">
        <v>443.41932863840702</v>
      </c>
      <c r="R343">
        <v>59.738557360735001</v>
      </c>
      <c r="S343" s="2">
        <f>(Table2[[#This Row],[Close Price]]-Table2[[#This Row],[20D EMA]])/Table2[[#This Row],[20D EMA]]</f>
        <v>4.4449350553777245E-2</v>
      </c>
      <c r="T343" s="2">
        <f>(Table2[[#This Row],[Close Price]]-Table2[[#This Row],[50D EMA]])/Table2[[#This Row],[50D EMA]]</f>
        <v>0.12236660580615739</v>
      </c>
      <c r="U343" s="2">
        <f>(Table2[[#This Row],[Close Price]]-Table2[[#This Row],[200D EMA]])/Table2[[#This Row],[200D EMA]]</f>
        <v>0.28027797467290733</v>
      </c>
      <c r="V343">
        <v>1.9734667257779399</v>
      </c>
      <c r="W343">
        <v>551</v>
      </c>
      <c r="X343">
        <v>572.70000000000005</v>
      </c>
      <c r="Y343">
        <v>551</v>
      </c>
      <c r="Z343">
        <v>595</v>
      </c>
      <c r="AA343">
        <v>508.1</v>
      </c>
      <c r="AB343">
        <v>597</v>
      </c>
      <c r="AC343" s="2">
        <f>(Table2[[#This Row],[Close Price]]/Table2[[#This Row],[Day Low]])-1</f>
        <v>3.0308529945553664E-2</v>
      </c>
      <c r="AD343" s="2">
        <f>(Table2[[#This Row],[Day High]]/Table2[[#This Row],[Close Price]])-1</f>
        <v>8.8074687334860347E-3</v>
      </c>
      <c r="AE343" s="2">
        <f>(Table2[[#This Row],[Close Price]]/Table2[[#This Row],[Current Week Low]])-1</f>
        <v>3.0308529945553664E-2</v>
      </c>
      <c r="AF343" s="2">
        <f>(Table2[[#This Row],[Current Week High]]/Table2[[#This Row],[Close Price]])-1</f>
        <v>4.8088779284833461E-2</v>
      </c>
      <c r="AG343" s="2">
        <f>(Table2[[#This Row],[Close Price]]/Table2[[#This Row],[Current Month Low]])-1</f>
        <v>0.11729974414485334</v>
      </c>
      <c r="AH343" s="2">
        <f>(Table2[[#This Row],[Current Month High]]/Table2[[#This Row],[Close Price]])-1</f>
        <v>5.1611766778227874E-2</v>
      </c>
      <c r="AI343">
        <v>5.1611766778227803</v>
      </c>
      <c r="AJ343">
        <v>64.981110142400397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0.16</v>
      </c>
      <c r="AM343" t="s">
        <v>10458</v>
      </c>
      <c r="AN343">
        <v>7.12</v>
      </c>
      <c r="AO343" t="s">
        <v>10458</v>
      </c>
      <c r="AQ343">
        <f>(Table2[[#This Row],[Sharpe Ratio]]-AVERAGE(Table2[Sharpe Ratio]))/_xlfn.STDEV.P(Table2[Sharpe Ratio])</f>
        <v>-0.6696618849724284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0.85608694826851772</v>
      </c>
      <c r="AS343">
        <f>_xlfn.RANK.AVG(Table2[[#This Row],[1Y Return vs Nifty Z-Score]],Table2[1Y Return vs Nifty Z-Score])</f>
        <v>295</v>
      </c>
      <c r="AT343">
        <f>_xlfn.RANK.AVG(Table2[[#This Row],[6M Return vs Nifty Z-Score]],Table2[6M Return vs Nifty Z-Score])</f>
        <v>212</v>
      </c>
      <c r="AU343">
        <f>_xlfn.RANK.AVG(Table2[[#This Row],[Sharpe Ratio Z-Score]],Table2[Sharpe Ratio Z-Score])</f>
        <v>530</v>
      </c>
      <c r="AV343">
        <f>(Table2[[#This Row],[Rank 1Y]]+Table2[[#This Row],[Rank 6M]]+Table2[[#This Row],[Rank Sharpe]])/3</f>
        <v>345.66666666666669</v>
      </c>
    </row>
    <row r="344" spans="1:48" x14ac:dyDescent="0.3">
      <c r="A344" t="s">
        <v>673</v>
      </c>
      <c r="B344" t="s">
        <v>674</v>
      </c>
      <c r="C344" t="s">
        <v>10414</v>
      </c>
      <c r="D344" t="s">
        <v>263</v>
      </c>
      <c r="E344">
        <v>27385.630805640001</v>
      </c>
      <c r="F344">
        <v>548.65</v>
      </c>
      <c r="G344">
        <v>-3.8097926598385601</v>
      </c>
      <c r="H344">
        <f>(Table2[[#This Row],[1Y Return vs Nifty]]-AVERAGE(Table2[1Y Return vs Nifty]))/_xlfn.STDEV.P(Table2[1Y Return vs Nifty])</f>
        <v>-0.42463426442152641</v>
      </c>
      <c r="I344">
        <v>-1.07034080850328</v>
      </c>
      <c r="J344">
        <f>(Table2[[#This Row],[1M Return vs Nifty]]-AVERAGE(Table2[1M Return vs Nifty]))/_xlfn.STDEV.P(Table2[1M Return vs Nifty])</f>
        <v>0.1906172634417431</v>
      </c>
      <c r="K344">
        <v>37.9778544108907</v>
      </c>
      <c r="L344">
        <f>(Table2[[#This Row],[6M Return vs Nifty]]-AVERAGE(Table2[6M Return vs Nifty]))/_xlfn.STDEV.P(Table2[6M Return vs Nifty])</f>
        <v>0.80757926891121989</v>
      </c>
      <c r="M344">
        <v>-11.1801280163439</v>
      </c>
      <c r="N344">
        <f>(Table2[[#This Row],[1W Return vs Nifty]]-AVERAGE(Table2[1W Return vs Nifty]))/_xlfn.STDEV.P(Table2[1W Return vs Nifty])</f>
        <v>-1.6256887952771388</v>
      </c>
      <c r="O344">
        <v>561.11</v>
      </c>
      <c r="P344">
        <v>537.65581655997403</v>
      </c>
      <c r="Q344">
        <v>469.99569206147299</v>
      </c>
      <c r="R344">
        <v>39.276977989574597</v>
      </c>
      <c r="S344" s="2">
        <f>(Table2[[#This Row],[Close Price]]-Table2[[#This Row],[20D EMA]])/Table2[[#This Row],[20D EMA]]</f>
        <v>-2.2205984566306135E-2</v>
      </c>
      <c r="T344" s="2">
        <f>(Table2[[#This Row],[Close Price]]-Table2[[#This Row],[50D EMA]])/Table2[[#This Row],[50D EMA]]</f>
        <v>2.0448366968981873E-2</v>
      </c>
      <c r="U344" s="2">
        <f>(Table2[[#This Row],[Close Price]]-Table2[[#This Row],[200D EMA]])/Table2[[#This Row],[200D EMA]]</f>
        <v>0.16735112526997251</v>
      </c>
      <c r="V344">
        <v>0.94817862219481897</v>
      </c>
      <c r="W344">
        <v>545.20000000000005</v>
      </c>
      <c r="X344">
        <v>557.04999999999995</v>
      </c>
      <c r="Y344">
        <v>545.20000000000005</v>
      </c>
      <c r="Z344">
        <v>574.9</v>
      </c>
      <c r="AA344">
        <v>501.35</v>
      </c>
      <c r="AB344">
        <v>628.29999999999995</v>
      </c>
      <c r="AC344" s="2">
        <f>(Table2[[#This Row],[Close Price]]/Table2[[#This Row],[Day Low]])-1</f>
        <v>6.3279530447541976E-3</v>
      </c>
      <c r="AD344" s="2">
        <f>(Table2[[#This Row],[Day High]]/Table2[[#This Row],[Close Price]])-1</f>
        <v>1.5310307117470057E-2</v>
      </c>
      <c r="AE344" s="2">
        <f>(Table2[[#This Row],[Close Price]]/Table2[[#This Row],[Current Week Low]])-1</f>
        <v>6.3279530447541976E-3</v>
      </c>
      <c r="AF344" s="2">
        <f>(Table2[[#This Row],[Current Week High]]/Table2[[#This Row],[Close Price]])-1</f>
        <v>4.7844709742094205E-2</v>
      </c>
      <c r="AG344" s="2">
        <f>(Table2[[#This Row],[Close Price]]/Table2[[#This Row],[Current Month Low]])-1</f>
        <v>9.4345267777002029E-2</v>
      </c>
      <c r="AH344" s="2">
        <f>(Table2[[#This Row],[Current Month High]]/Table2[[#This Row],[Close Price]])-1</f>
        <v>0.14517451927458302</v>
      </c>
      <c r="AI344">
        <v>14.5174519274583</v>
      </c>
      <c r="AJ344">
        <v>63.240107110978798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7.0000000000000007E-2</v>
      </c>
      <c r="AM344" t="s">
        <v>10458</v>
      </c>
      <c r="AN344">
        <v>-9.89</v>
      </c>
      <c r="AO344" t="s">
        <v>10459</v>
      </c>
      <c r="AP344">
        <v>8.5908002163759996E-3</v>
      </c>
      <c r="AQ344">
        <f>(Table2[[#This Row],[Sharpe Ratio]]-AVERAGE(Table2[Sharpe Ratio]))/_xlfn.STDEV.P(Table2[Sharpe Ratio])</f>
        <v>-0.57002381969427163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-1.6221503470399739</v>
      </c>
      <c r="AS344">
        <f>_xlfn.RANK.AVG(Table2[[#This Row],[1Y Return vs Nifty Z-Score]],Table2[1Y Return vs Nifty Z-Score])</f>
        <v>442</v>
      </c>
      <c r="AT344">
        <f>_xlfn.RANK.AVG(Table2[[#This Row],[6M Return vs Nifty Z-Score]],Table2[6M Return vs Nifty Z-Score])</f>
        <v>121</v>
      </c>
      <c r="AU344">
        <f>_xlfn.RANK.AVG(Table2[[#This Row],[Sharpe Ratio Z-Score]],Table2[Sharpe Ratio Z-Score])</f>
        <v>481</v>
      </c>
      <c r="AV344">
        <f>(Table2[[#This Row],[Rank 1Y]]+Table2[[#This Row],[Rank 6M]]+Table2[[#This Row],[Rank Sharpe]])/3</f>
        <v>348</v>
      </c>
    </row>
    <row r="345" spans="1:48" x14ac:dyDescent="0.3">
      <c r="A345" t="s">
        <v>330</v>
      </c>
      <c r="B345" t="s">
        <v>331</v>
      </c>
      <c r="C345" t="s">
        <v>10401</v>
      </c>
      <c r="D345" t="s">
        <v>51</v>
      </c>
      <c r="E345">
        <v>82199.73168225</v>
      </c>
      <c r="F345">
        <v>2047.5</v>
      </c>
      <c r="G345">
        <v>32.2329081939044</v>
      </c>
      <c r="H345">
        <f>(Table2[[#This Row],[1Y Return vs Nifty]]-AVERAGE(Table2[1Y Return vs Nifty]))/_xlfn.STDEV.P(Table2[1Y Return vs Nifty])</f>
        <v>0.17355703169162745</v>
      </c>
      <c r="I345">
        <v>2.1198524874849598</v>
      </c>
      <c r="J345">
        <f>(Table2[[#This Row],[1M Return vs Nifty]]-AVERAGE(Table2[1M Return vs Nifty]))/_xlfn.STDEV.P(Table2[1M Return vs Nifty])</f>
        <v>0.49317217781009992</v>
      </c>
      <c r="K345">
        <v>18.912358980531501</v>
      </c>
      <c r="L345">
        <f>(Table2[[#This Row],[6M Return vs Nifty]]-AVERAGE(Table2[6M Return vs Nifty]))/_xlfn.STDEV.P(Table2[6M Return vs Nifty])</f>
        <v>0.23862956489098991</v>
      </c>
      <c r="M345">
        <v>-3.2659913665547902</v>
      </c>
      <c r="N345">
        <f>(Table2[[#This Row],[1W Return vs Nifty]]-AVERAGE(Table2[1W Return vs Nifty]))/_xlfn.STDEV.P(Table2[1W Return vs Nifty])</f>
        <v>-4.4063656481651579E-2</v>
      </c>
      <c r="O345">
        <v>1992.57</v>
      </c>
      <c r="P345">
        <v>1925.1339297295799</v>
      </c>
      <c r="Q345">
        <v>1685.3640532301699</v>
      </c>
      <c r="R345">
        <v>62.500298496526803</v>
      </c>
      <c r="S345" s="2">
        <f>(Table2[[#This Row],[Close Price]]-Table2[[#This Row],[20D EMA]])/Table2[[#This Row],[20D EMA]]</f>
        <v>2.7567412939068673E-2</v>
      </c>
      <c r="T345" s="2">
        <f>(Table2[[#This Row],[Close Price]]-Table2[[#This Row],[50D EMA]])/Table2[[#This Row],[50D EMA]]</f>
        <v>6.3562367469991374E-2</v>
      </c>
      <c r="U345" s="2">
        <f>(Table2[[#This Row],[Close Price]]-Table2[[#This Row],[200D EMA]])/Table2[[#This Row],[200D EMA]]</f>
        <v>0.21487105179190222</v>
      </c>
      <c r="V345">
        <v>1.1718003432859501</v>
      </c>
      <c r="W345">
        <v>2012.4</v>
      </c>
      <c r="X345">
        <v>2059</v>
      </c>
      <c r="Y345">
        <v>1986.05</v>
      </c>
      <c r="Z345">
        <v>2059</v>
      </c>
      <c r="AA345">
        <v>1927.15</v>
      </c>
      <c r="AB345">
        <v>2078.75</v>
      </c>
      <c r="AC345" s="2">
        <f>(Table2[[#This Row],[Close Price]]/Table2[[#This Row],[Day Low]])-1</f>
        <v>1.744186046511631E-2</v>
      </c>
      <c r="AD345" s="2">
        <f>(Table2[[#This Row],[Day High]]/Table2[[#This Row],[Close Price]])-1</f>
        <v>5.6166056166055967E-3</v>
      </c>
      <c r="AE345" s="2">
        <f>(Table2[[#This Row],[Close Price]]/Table2[[#This Row],[Current Week Low]])-1</f>
        <v>3.0940812164849785E-2</v>
      </c>
      <c r="AF345" s="2">
        <f>(Table2[[#This Row],[Current Week High]]/Table2[[#This Row],[Close Price]])-1</f>
        <v>5.6166056166055967E-3</v>
      </c>
      <c r="AG345" s="2">
        <f>(Table2[[#This Row],[Close Price]]/Table2[[#This Row],[Current Month Low]])-1</f>
        <v>6.2449731468749103E-2</v>
      </c>
      <c r="AH345" s="2">
        <f>(Table2[[#This Row],[Current Month High]]/Table2[[#This Row],[Close Price]])-1</f>
        <v>1.5262515262515208E-2</v>
      </c>
      <c r="AI345">
        <v>1.5262515262515199</v>
      </c>
      <c r="AJ345">
        <v>73.172072567344699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7.0000000000000007E-2</v>
      </c>
      <c r="AM345" t="s">
        <v>10458</v>
      </c>
      <c r="AN345">
        <v>4.4800000000000004</v>
      </c>
      <c r="AO345" t="s">
        <v>10458</v>
      </c>
      <c r="AP345">
        <v>-2.1210001312719998E-3</v>
      </c>
      <c r="AQ345">
        <f>(Table2[[#This Row],[Sharpe Ratio]]-AVERAGE(Table2[Sharpe Ratio]))/_xlfn.STDEV.P(Table2[Sharpe Ratio])</f>
        <v>-0.69426172948188536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0.16703338842918039</v>
      </c>
      <c r="AS345">
        <f>_xlfn.RANK.AVG(Table2[[#This Row],[1Y Return vs Nifty Z-Score]],Table2[1Y Return vs Nifty Z-Score])</f>
        <v>251</v>
      </c>
      <c r="AT345">
        <f>_xlfn.RANK.AVG(Table2[[#This Row],[6M Return vs Nifty Z-Score]],Table2[6M Return vs Nifty Z-Score])</f>
        <v>235</v>
      </c>
      <c r="AU345">
        <f>_xlfn.RANK.AVG(Table2[[#This Row],[Sharpe Ratio Z-Score]],Table2[Sharpe Ratio Z-Score])</f>
        <v>561</v>
      </c>
      <c r="AV345">
        <f>(Table2[[#This Row],[Rank 1Y]]+Table2[[#This Row],[Rank 6M]]+Table2[[#This Row],[Rank Sharpe]])/3</f>
        <v>349</v>
      </c>
    </row>
    <row r="346" spans="1:48" x14ac:dyDescent="0.3">
      <c r="A346" t="s">
        <v>1592</v>
      </c>
      <c r="B346" t="s">
        <v>1593</v>
      </c>
      <c r="C346" t="s">
        <v>10412</v>
      </c>
      <c r="D346" t="s">
        <v>1422</v>
      </c>
      <c r="E346">
        <v>6206.4197593299996</v>
      </c>
      <c r="F346">
        <v>959.3</v>
      </c>
      <c r="G346">
        <v>-27.758502511596301</v>
      </c>
      <c r="H346">
        <f>(Table2[[#This Row],[1Y Return vs Nifty]]-AVERAGE(Table2[1Y Return vs Nifty]))/_xlfn.STDEV.P(Table2[1Y Return vs Nifty])</f>
        <v>-0.82210474934976974</v>
      </c>
      <c r="I346">
        <v>-1.7946016033061201</v>
      </c>
      <c r="J346">
        <f>(Table2[[#This Row],[1M Return vs Nifty]]-AVERAGE(Table2[1M Return vs Nifty]))/_xlfn.STDEV.P(Table2[1M Return vs Nifty])</f>
        <v>0.12192905479072125</v>
      </c>
      <c r="K346">
        <v>13.1970832115768</v>
      </c>
      <c r="L346">
        <f>(Table2[[#This Row],[6M Return vs Nifty]]-AVERAGE(Table2[6M Return vs Nifty]))/_xlfn.STDEV.P(Table2[6M Return vs Nifty])</f>
        <v>6.8075147932966665E-2</v>
      </c>
      <c r="M346">
        <v>3.9681771634572698</v>
      </c>
      <c r="N346">
        <f>(Table2[[#This Row],[1W Return vs Nifty]]-AVERAGE(Table2[1W Return vs Nifty]))/_xlfn.STDEV.P(Table2[1W Return vs Nifty])</f>
        <v>1.4016711484203035</v>
      </c>
      <c r="O346">
        <v>906.59</v>
      </c>
      <c r="P346">
        <v>871.96136671771399</v>
      </c>
      <c r="Q346">
        <v>801.07814895933404</v>
      </c>
      <c r="R346">
        <v>73.339390544005894</v>
      </c>
      <c r="S346" s="2">
        <f>(Table2[[#This Row],[Close Price]]-Table2[[#This Row],[20D EMA]])/Table2[[#This Row],[20D EMA]]</f>
        <v>5.8140945741735429E-2</v>
      </c>
      <c r="T346" s="2">
        <f>(Table2[[#This Row],[Close Price]]-Table2[[#This Row],[50D EMA]])/Table2[[#This Row],[50D EMA]]</f>
        <v>0.10016342078439892</v>
      </c>
      <c r="U346" s="2">
        <f>(Table2[[#This Row],[Close Price]]-Table2[[#This Row],[200D EMA]])/Table2[[#This Row],[200D EMA]]</f>
        <v>0.19751113077570398</v>
      </c>
      <c r="V346">
        <v>0.67932467494105697</v>
      </c>
      <c r="W346">
        <v>925.55</v>
      </c>
      <c r="X346">
        <v>965.8</v>
      </c>
      <c r="Y346">
        <v>874</v>
      </c>
      <c r="Z346">
        <v>966</v>
      </c>
      <c r="AA346">
        <v>860</v>
      </c>
      <c r="AB346">
        <v>969.3</v>
      </c>
      <c r="AC346" s="2">
        <f>(Table2[[#This Row],[Close Price]]/Table2[[#This Row],[Day Low]])-1</f>
        <v>3.6464804710712562E-2</v>
      </c>
      <c r="AD346" s="2">
        <f>(Table2[[#This Row],[Day High]]/Table2[[#This Row],[Close Price]])-1</f>
        <v>6.7757740018763446E-3</v>
      </c>
      <c r="AE346" s="2">
        <f>(Table2[[#This Row],[Close Price]]/Table2[[#This Row],[Current Week Low]])-1</f>
        <v>9.7597254004576639E-2</v>
      </c>
      <c r="AF346" s="2">
        <f>(Table2[[#This Row],[Current Week High]]/Table2[[#This Row],[Close Price]])-1</f>
        <v>6.9842593557802868E-3</v>
      </c>
      <c r="AG346" s="2">
        <f>(Table2[[#This Row],[Close Price]]/Table2[[#This Row],[Current Month Low]])-1</f>
        <v>0.11546511627906964</v>
      </c>
      <c r="AH346" s="2">
        <f>(Table2[[#This Row],[Current Month High]]/Table2[[#This Row],[Close Price]])-1</f>
        <v>1.0424267695194445E-2</v>
      </c>
      <c r="AI346">
        <v>13.520275200667101</v>
      </c>
      <c r="AJ346">
        <v>57.159239842726002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-0.03</v>
      </c>
      <c r="AM346" t="s">
        <v>10459</v>
      </c>
      <c r="AN346">
        <v>1.06</v>
      </c>
      <c r="AO346" t="s">
        <v>10458</v>
      </c>
      <c r="AP346">
        <v>0.124488579489694</v>
      </c>
      <c r="AQ346">
        <f>(Table2[[#This Row],[Sharpe Ratio]]-AVERAGE(Table2[Sharpe Ratio]))/_xlfn.STDEV.P(Table2[Sharpe Ratio])</f>
        <v>0.77418512545329365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1.5437557272475153</v>
      </c>
      <c r="AS346">
        <f>_xlfn.RANK.AVG(Table2[[#This Row],[1Y Return vs Nifty Z-Score]],Table2[1Y Return vs Nifty Z-Score])</f>
        <v>604</v>
      </c>
      <c r="AT346">
        <f>_xlfn.RANK.AVG(Table2[[#This Row],[6M Return vs Nifty Z-Score]],Table2[6M Return vs Nifty Z-Score])</f>
        <v>288</v>
      </c>
      <c r="AU346">
        <f>_xlfn.RANK.AVG(Table2[[#This Row],[Sharpe Ratio Z-Score]],Table2[Sharpe Ratio Z-Score])</f>
        <v>158</v>
      </c>
      <c r="AV346">
        <f>(Table2[[#This Row],[Rank 1Y]]+Table2[[#This Row],[Rank 6M]]+Table2[[#This Row],[Rank Sharpe]])/3</f>
        <v>350</v>
      </c>
    </row>
    <row r="347" spans="1:48" x14ac:dyDescent="0.3">
      <c r="A347" t="s">
        <v>667</v>
      </c>
      <c r="B347" t="s">
        <v>668</v>
      </c>
      <c r="C347" t="s">
        <v>10412</v>
      </c>
      <c r="D347" t="s">
        <v>266</v>
      </c>
      <c r="E347">
        <v>28353.32568763</v>
      </c>
      <c r="F347">
        <v>3769.45</v>
      </c>
      <c r="G347">
        <v>-10.9186186680767</v>
      </c>
      <c r="H347">
        <f>(Table2[[#This Row],[1Y Return vs Nifty]]-AVERAGE(Table2[1Y Return vs Nifty]))/_xlfn.STDEV.P(Table2[1Y Return vs Nifty])</f>
        <v>-0.54261759372214591</v>
      </c>
      <c r="I347">
        <v>-4.1416347023951001</v>
      </c>
      <c r="J347">
        <f>(Table2[[#This Row],[1M Return vs Nifty]]-AVERAGE(Table2[1M Return vs Nifty]))/_xlfn.STDEV.P(Table2[1M Return vs Nifty])</f>
        <v>-0.10066134410690819</v>
      </c>
      <c r="K347">
        <v>14.6961350834695</v>
      </c>
      <c r="L347">
        <f>(Table2[[#This Row],[6M Return vs Nifty]]-AVERAGE(Table2[6M Return vs Nifty]))/_xlfn.STDEV.P(Table2[6M Return vs Nifty])</f>
        <v>0.11280963290555333</v>
      </c>
      <c r="M347">
        <v>-1.5631159989321199</v>
      </c>
      <c r="N347">
        <f>(Table2[[#This Row],[1W Return vs Nifty]]-AVERAGE(Table2[1W Return vs Nifty]))/_xlfn.STDEV.P(Table2[1W Return vs Nifty])</f>
        <v>0.29625274300070908</v>
      </c>
      <c r="O347">
        <v>3807.34</v>
      </c>
      <c r="P347">
        <v>3856.2276070997</v>
      </c>
      <c r="Q347">
        <v>3624.5627313078598</v>
      </c>
      <c r="R347">
        <v>46.004164531832899</v>
      </c>
      <c r="S347" s="2">
        <f>(Table2[[#This Row],[Close Price]]-Table2[[#This Row],[20D EMA]])/Table2[[#This Row],[20D EMA]]</f>
        <v>-9.9518298864825112E-3</v>
      </c>
      <c r="T347" s="2">
        <f>(Table2[[#This Row],[Close Price]]-Table2[[#This Row],[50D EMA]])/Table2[[#This Row],[50D EMA]]</f>
        <v>-2.2503237863847541E-2</v>
      </c>
      <c r="U347" s="2">
        <f>(Table2[[#This Row],[Close Price]]-Table2[[#This Row],[200D EMA]])/Table2[[#This Row],[200D EMA]]</f>
        <v>3.9973723572404536E-2</v>
      </c>
      <c r="V347">
        <v>0.61167444703412599</v>
      </c>
      <c r="W347">
        <v>3750</v>
      </c>
      <c r="X347">
        <v>3852.35</v>
      </c>
      <c r="Y347">
        <v>3750</v>
      </c>
      <c r="Z347">
        <v>3958.95</v>
      </c>
      <c r="AA347">
        <v>3650.1</v>
      </c>
      <c r="AB347">
        <v>3958.95</v>
      </c>
      <c r="AC347" s="2">
        <f>(Table2[[#This Row],[Close Price]]/Table2[[#This Row],[Day Low]])-1</f>
        <v>5.1866666666666728E-3</v>
      </c>
      <c r="AD347" s="2">
        <f>(Table2[[#This Row],[Day High]]/Table2[[#This Row],[Close Price]])-1</f>
        <v>2.1992598389685591E-2</v>
      </c>
      <c r="AE347" s="2">
        <f>(Table2[[#This Row],[Close Price]]/Table2[[#This Row],[Current Week Low]])-1</f>
        <v>5.1866666666666728E-3</v>
      </c>
      <c r="AF347" s="2">
        <f>(Table2[[#This Row],[Current Week High]]/Table2[[#This Row],[Close Price]])-1</f>
        <v>5.0272586186313584E-2</v>
      </c>
      <c r="AG347" s="2">
        <f>(Table2[[#This Row],[Close Price]]/Table2[[#This Row],[Current Month Low]])-1</f>
        <v>3.2697734308648974E-2</v>
      </c>
      <c r="AH347" s="2">
        <f>(Table2[[#This Row],[Current Month High]]/Table2[[#This Row],[Close Price]])-1</f>
        <v>5.0272586186313584E-2</v>
      </c>
      <c r="AI347">
        <v>27.814402631683599</v>
      </c>
      <c r="AJ347">
        <v>49.314715785304003</v>
      </c>
      <c r="AK347" t="str">
        <f>IF(AND(Table2[[#This Row],[20D EMA]]&gt;Table2[[#This Row],[50D EMA]],Table2[[#This Row],[50D EMA]]&gt;Table2[[#This Row],[200D EMA]]),"Uptrend","Downtrend/NoTrend")</f>
        <v>Downtrend/NoTrend</v>
      </c>
      <c r="AL347">
        <v>-0.17</v>
      </c>
      <c r="AM347" t="s">
        <v>10459</v>
      </c>
      <c r="AN347">
        <v>1.85</v>
      </c>
      <c r="AO347" t="s">
        <v>10458</v>
      </c>
      <c r="AP347">
        <v>7.9474156683126004E-2</v>
      </c>
      <c r="AQ347">
        <f>(Table2[[#This Row],[Sharpe Ratio]]-AVERAGE(Table2[Sharpe Ratio]))/_xlfn.STDEV.P(Table2[Sharpe Ratio])</f>
        <v>0.25209755676444645</v>
      </c>
      <c r="AR3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7">
        <f>_xlfn.RANK.AVG(Table2[[#This Row],[1Y Return vs Nifty Z-Score]],Table2[1Y Return vs Nifty Z-Score])</f>
        <v>501</v>
      </c>
      <c r="AT347">
        <f>_xlfn.RANK.AVG(Table2[[#This Row],[6M Return vs Nifty Z-Score]],Table2[6M Return vs Nifty Z-Score])</f>
        <v>271</v>
      </c>
      <c r="AU347">
        <f>_xlfn.RANK.AVG(Table2[[#This Row],[Sharpe Ratio Z-Score]],Table2[Sharpe Ratio Z-Score])</f>
        <v>281</v>
      </c>
      <c r="AV347">
        <f>(Table2[[#This Row],[Rank 1Y]]+Table2[[#This Row],[Rank 6M]]+Table2[[#This Row],[Rank Sharpe]])/3</f>
        <v>351</v>
      </c>
    </row>
    <row r="348" spans="1:48" x14ac:dyDescent="0.3">
      <c r="A348" t="s">
        <v>1016</v>
      </c>
      <c r="B348" t="s">
        <v>1017</v>
      </c>
      <c r="C348" t="s">
        <v>10405</v>
      </c>
      <c r="D348" t="s">
        <v>274</v>
      </c>
      <c r="E348">
        <v>14330.97209376</v>
      </c>
      <c r="F348">
        <v>1411.2</v>
      </c>
      <c r="G348">
        <v>2.93381417818755</v>
      </c>
      <c r="H348">
        <f>(Table2[[#This Row],[1Y Return vs Nifty]]-AVERAGE(Table2[1Y Return vs Nifty]))/_xlfn.STDEV.P(Table2[1Y Return vs Nifty])</f>
        <v>-0.3127123823382239</v>
      </c>
      <c r="I348">
        <v>5.5877720877690003</v>
      </c>
      <c r="J348">
        <f>(Table2[[#This Row],[1M Return vs Nifty]]-AVERAGE(Table2[1M Return vs Nifty]))/_xlfn.STDEV.P(Table2[1M Return vs Nifty])</f>
        <v>0.82206639215746535</v>
      </c>
      <c r="K348">
        <v>-7.0271898895446201</v>
      </c>
      <c r="L348">
        <f>(Table2[[#This Row],[6M Return vs Nifty]]-AVERAGE(Table2[6M Return vs Nifty]))/_xlfn.STDEV.P(Table2[6M Return vs Nifty])</f>
        <v>-0.53545462851253034</v>
      </c>
      <c r="M348">
        <v>3.5241989913237601</v>
      </c>
      <c r="N348">
        <f>(Table2[[#This Row],[1W Return vs Nifty]]-AVERAGE(Table2[1W Return vs Nifty]))/_xlfn.STDEV.P(Table2[1W Return vs Nifty])</f>
        <v>1.312942956174401</v>
      </c>
      <c r="O348">
        <v>1327.88</v>
      </c>
      <c r="P348">
        <v>1284.11230057487</v>
      </c>
      <c r="Q348">
        <v>1226.4823598294799</v>
      </c>
      <c r="R348">
        <v>75.608505477543602</v>
      </c>
      <c r="S348" s="2">
        <f>(Table2[[#This Row],[Close Price]]-Table2[[#This Row],[20D EMA]])/Table2[[#This Row],[20D EMA]]</f>
        <v>6.274663373196368E-2</v>
      </c>
      <c r="T348" s="2">
        <f>(Table2[[#This Row],[Close Price]]-Table2[[#This Row],[50D EMA]])/Table2[[#This Row],[50D EMA]]</f>
        <v>9.8969303049457238E-2</v>
      </c>
      <c r="U348" s="2">
        <f>(Table2[[#This Row],[Close Price]]-Table2[[#This Row],[200D EMA]])/Table2[[#This Row],[200D EMA]]</f>
        <v>0.15060766156979358</v>
      </c>
      <c r="V348">
        <v>2.8013214971138698</v>
      </c>
      <c r="W348">
        <v>1357</v>
      </c>
      <c r="X348">
        <v>1518.7</v>
      </c>
      <c r="Y348">
        <v>1348</v>
      </c>
      <c r="Z348">
        <v>1518.7</v>
      </c>
      <c r="AA348">
        <v>1250.05</v>
      </c>
      <c r="AB348">
        <v>1518.7</v>
      </c>
      <c r="AC348" s="2">
        <f>(Table2[[#This Row],[Close Price]]/Table2[[#This Row],[Day Low]])-1</f>
        <v>3.9941046425939541E-2</v>
      </c>
      <c r="AD348" s="2">
        <f>(Table2[[#This Row],[Day High]]/Table2[[#This Row],[Close Price]])-1</f>
        <v>7.6176303854875282E-2</v>
      </c>
      <c r="AE348" s="2">
        <f>(Table2[[#This Row],[Close Price]]/Table2[[#This Row],[Current Week Low]])-1</f>
        <v>4.6884272997032683E-2</v>
      </c>
      <c r="AF348" s="2">
        <f>(Table2[[#This Row],[Current Week High]]/Table2[[#This Row],[Close Price]])-1</f>
        <v>7.6176303854875282E-2</v>
      </c>
      <c r="AG348" s="2">
        <f>(Table2[[#This Row],[Close Price]]/Table2[[#This Row],[Current Month Low]])-1</f>
        <v>0.12891484340626391</v>
      </c>
      <c r="AH348" s="2">
        <f>(Table2[[#This Row],[Current Month High]]/Table2[[#This Row],[Close Price]])-1</f>
        <v>7.6176303854875282E-2</v>
      </c>
      <c r="AI348">
        <v>16.8509070294784</v>
      </c>
      <c r="AJ348">
        <v>42.121959816707701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</v>
      </c>
      <c r="AM348" t="s">
        <v>10460</v>
      </c>
      <c r="AN348">
        <v>7.48</v>
      </c>
      <c r="AO348" t="s">
        <v>10458</v>
      </c>
      <c r="AP348">
        <v>0.129777982197644</v>
      </c>
      <c r="AQ348">
        <f>(Table2[[#This Row],[Sharpe Ratio]]-AVERAGE(Table2[Sharpe Ratio]))/_xlfn.STDEV.P(Table2[Sharpe Ratio])</f>
        <v>0.83553282753261238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2.1223751650137244</v>
      </c>
      <c r="AS348">
        <f>_xlfn.RANK.AVG(Table2[[#This Row],[1Y Return vs Nifty Z-Score]],Table2[1Y Return vs Nifty Z-Score])</f>
        <v>399</v>
      </c>
      <c r="AT348">
        <f>_xlfn.RANK.AVG(Table2[[#This Row],[6M Return vs Nifty Z-Score]],Table2[6M Return vs Nifty Z-Score])</f>
        <v>511</v>
      </c>
      <c r="AU348">
        <f>_xlfn.RANK.AVG(Table2[[#This Row],[Sharpe Ratio Z-Score]],Table2[Sharpe Ratio Z-Score])</f>
        <v>144</v>
      </c>
      <c r="AV348">
        <f>(Table2[[#This Row],[Rank 1Y]]+Table2[[#This Row],[Rank 6M]]+Table2[[#This Row],[Rank Sharpe]])/3</f>
        <v>351.33333333333331</v>
      </c>
    </row>
    <row r="349" spans="1:48" x14ac:dyDescent="0.3">
      <c r="A349" t="s">
        <v>1810</v>
      </c>
      <c r="B349" t="s">
        <v>1811</v>
      </c>
      <c r="C349" t="s">
        <v>10408</v>
      </c>
      <c r="D349" t="s">
        <v>125</v>
      </c>
      <c r="E349">
        <v>4436.1017125199996</v>
      </c>
      <c r="F349">
        <v>246.15</v>
      </c>
      <c r="G349">
        <v>-9.7460035721766793</v>
      </c>
      <c r="H349">
        <f>(Table2[[#This Row],[1Y Return vs Nifty]]-AVERAGE(Table2[1Y Return vs Nifty]))/_xlfn.STDEV.P(Table2[1Y Return vs Nifty])</f>
        <v>-0.5231560071195025</v>
      </c>
      <c r="I349">
        <v>-1.30682538879377</v>
      </c>
      <c r="J349">
        <f>(Table2[[#This Row],[1M Return vs Nifty]]-AVERAGE(Table2[1M Return vs Nifty]))/_xlfn.STDEV.P(Table2[1M Return vs Nifty])</f>
        <v>0.1681892895540161</v>
      </c>
      <c r="K349">
        <v>9.3994476684372295</v>
      </c>
      <c r="L349">
        <f>(Table2[[#This Row],[6M Return vs Nifty]]-AVERAGE(Table2[6M Return vs Nifty]))/_xlfn.STDEV.P(Table2[6M Return vs Nifty])</f>
        <v>-4.5253332102511576E-2</v>
      </c>
      <c r="M349">
        <v>8.3519716310106702</v>
      </c>
      <c r="N349">
        <f>(Table2[[#This Row],[1W Return vs Nifty]]-AVERAGE(Table2[1W Return vs Nifty]))/_xlfn.STDEV.P(Table2[1W Return vs Nifty])</f>
        <v>2.2777641248259859</v>
      </c>
      <c r="O349">
        <v>221.55</v>
      </c>
      <c r="P349">
        <v>223.542576361377</v>
      </c>
      <c r="Q349">
        <v>214.727086864234</v>
      </c>
      <c r="R349">
        <v>81.555310660222503</v>
      </c>
      <c r="S349" s="2">
        <f>(Table2[[#This Row],[Close Price]]-Table2[[#This Row],[20D EMA]])/Table2[[#This Row],[20D EMA]]</f>
        <v>0.11103588354773186</v>
      </c>
      <c r="T349" s="2">
        <f>(Table2[[#This Row],[Close Price]]-Table2[[#This Row],[50D EMA]])/Table2[[#This Row],[50D EMA]]</f>
        <v>0.10113251804916142</v>
      </c>
      <c r="U349" s="2">
        <f>(Table2[[#This Row],[Close Price]]-Table2[[#This Row],[200D EMA]])/Table2[[#This Row],[200D EMA]]</f>
        <v>0.14633884152507434</v>
      </c>
      <c r="V349">
        <v>0.82749157163944198</v>
      </c>
      <c r="W349">
        <v>238.21</v>
      </c>
      <c r="X349">
        <v>248.4</v>
      </c>
      <c r="Y349">
        <v>211.11</v>
      </c>
      <c r="Z349">
        <v>248.4</v>
      </c>
      <c r="AA349">
        <v>203</v>
      </c>
      <c r="AB349">
        <v>248.4</v>
      </c>
      <c r="AC349" s="2">
        <f>(Table2[[#This Row],[Close Price]]/Table2[[#This Row],[Day Low]])-1</f>
        <v>3.3331934007808206E-2</v>
      </c>
      <c r="AD349" s="2">
        <f>(Table2[[#This Row],[Day High]]/Table2[[#This Row],[Close Price]])-1</f>
        <v>9.1407678244972423E-3</v>
      </c>
      <c r="AE349" s="2">
        <f>(Table2[[#This Row],[Close Price]]/Table2[[#This Row],[Current Week Low]])-1</f>
        <v>0.16597982094642605</v>
      </c>
      <c r="AF349" s="2">
        <f>(Table2[[#This Row],[Current Week High]]/Table2[[#This Row],[Close Price]])-1</f>
        <v>9.1407678244972423E-3</v>
      </c>
      <c r="AG349" s="2">
        <f>(Table2[[#This Row],[Close Price]]/Table2[[#This Row],[Current Month Low]])-1</f>
        <v>0.21256157635467976</v>
      </c>
      <c r="AH349" s="2">
        <f>(Table2[[#This Row],[Current Month High]]/Table2[[#This Row],[Close Price]])-1</f>
        <v>9.1407678244972423E-3</v>
      </c>
      <c r="AI349">
        <v>11.700182815356399</v>
      </c>
      <c r="AJ349">
        <v>54.762653253693799</v>
      </c>
      <c r="AK349" t="str">
        <f>IF(AND(Table2[[#This Row],[20D EMA]]&gt;Table2[[#This Row],[50D EMA]],Table2[[#This Row],[50D EMA]]&gt;Table2[[#This Row],[200D EMA]]),"Uptrend","Downtrend/NoTrend")</f>
        <v>Downtrend/NoTrend</v>
      </c>
      <c r="AL349">
        <v>-7.0000000000000007E-2</v>
      </c>
      <c r="AM349" t="s">
        <v>10459</v>
      </c>
      <c r="AN349">
        <v>16.739999999999998</v>
      </c>
      <c r="AO349" t="s">
        <v>10458</v>
      </c>
      <c r="AP349">
        <v>9.6031119488910993E-2</v>
      </c>
      <c r="AQ349">
        <f>(Table2[[#This Row],[Sharpe Ratio]]-AVERAGE(Table2[Sharpe Ratio]))/_xlfn.STDEV.P(Table2[Sharpe Ratio])</f>
        <v>0.44412899729382938</v>
      </c>
      <c r="AR3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9">
        <f>_xlfn.RANK.AVG(Table2[[#This Row],[1Y Return vs Nifty Z-Score]],Table2[1Y Return vs Nifty Z-Score])</f>
        <v>494</v>
      </c>
      <c r="AT349">
        <f>_xlfn.RANK.AVG(Table2[[#This Row],[6M Return vs Nifty Z-Score]],Table2[6M Return vs Nifty Z-Score])</f>
        <v>332</v>
      </c>
      <c r="AU349">
        <f>_xlfn.RANK.AVG(Table2[[#This Row],[Sharpe Ratio Z-Score]],Table2[Sharpe Ratio Z-Score])</f>
        <v>229</v>
      </c>
      <c r="AV349">
        <f>(Table2[[#This Row],[Rank 1Y]]+Table2[[#This Row],[Rank 6M]]+Table2[[#This Row],[Rank Sharpe]])/3</f>
        <v>351.66666666666669</v>
      </c>
    </row>
    <row r="350" spans="1:48" x14ac:dyDescent="0.3">
      <c r="A350" t="s">
        <v>215</v>
      </c>
      <c r="B350" t="s">
        <v>216</v>
      </c>
      <c r="C350" t="s">
        <v>10410</v>
      </c>
      <c r="D350" t="s">
        <v>217</v>
      </c>
      <c r="E350">
        <v>126766.17054935</v>
      </c>
      <c r="F350">
        <v>2022.05</v>
      </c>
      <c r="G350">
        <v>11.1374982878136</v>
      </c>
      <c r="H350">
        <f>(Table2[[#This Row],[1Y Return vs Nifty]]-AVERAGE(Table2[1Y Return vs Nifty]))/_xlfn.STDEV.P(Table2[1Y Return vs Nifty])</f>
        <v>-0.17655797897223779</v>
      </c>
      <c r="I350">
        <v>4.5170418583919396</v>
      </c>
      <c r="J350">
        <f>(Table2[[#This Row],[1M Return vs Nifty]]-AVERAGE(Table2[1M Return vs Nifty]))/_xlfn.STDEV.P(Table2[1M Return vs Nifty])</f>
        <v>0.72051935008068269</v>
      </c>
      <c r="K350">
        <v>16.7931539861396</v>
      </c>
      <c r="L350">
        <f>(Table2[[#This Row],[6M Return vs Nifty]]-AVERAGE(Table2[6M Return vs Nifty]))/_xlfn.STDEV.P(Table2[6M Return vs Nifty])</f>
        <v>0.17538856185901422</v>
      </c>
      <c r="M350">
        <v>0.52229231497762596</v>
      </c>
      <c r="N350">
        <f>(Table2[[#This Row],[1W Return vs Nifty]]-AVERAGE(Table2[1W Return vs Nifty]))/_xlfn.STDEV.P(Table2[1W Return vs Nifty])</f>
        <v>0.71301762335195462</v>
      </c>
      <c r="O350">
        <v>1983.67</v>
      </c>
      <c r="P350">
        <v>1918.4011044778999</v>
      </c>
      <c r="Q350">
        <v>1703.4526268782599</v>
      </c>
      <c r="R350">
        <v>55.8241271365751</v>
      </c>
      <c r="S350" s="2">
        <f>(Table2[[#This Row],[Close Price]]-Table2[[#This Row],[20D EMA]])/Table2[[#This Row],[20D EMA]]</f>
        <v>1.9347976225884286E-2</v>
      </c>
      <c r="T350" s="2">
        <f>(Table2[[#This Row],[Close Price]]-Table2[[#This Row],[50D EMA]])/Table2[[#This Row],[50D EMA]]</f>
        <v>5.4028792664977357E-2</v>
      </c>
      <c r="U350" s="2">
        <f>(Table2[[#This Row],[Close Price]]-Table2[[#This Row],[200D EMA]])/Table2[[#This Row],[200D EMA]]</f>
        <v>0.18703036884894195</v>
      </c>
      <c r="V350">
        <v>0.99940036194000803</v>
      </c>
      <c r="W350">
        <v>1991.85</v>
      </c>
      <c r="X350">
        <v>2061.6</v>
      </c>
      <c r="Y350">
        <v>1991.85</v>
      </c>
      <c r="Z350">
        <v>2106</v>
      </c>
      <c r="AA350">
        <v>1859.05</v>
      </c>
      <c r="AB350">
        <v>2106</v>
      </c>
      <c r="AC350" s="2">
        <f>(Table2[[#This Row],[Close Price]]/Table2[[#This Row],[Day Low]])-1</f>
        <v>1.5161784270903977E-2</v>
      </c>
      <c r="AD350" s="2">
        <f>(Table2[[#This Row],[Day High]]/Table2[[#This Row],[Close Price]])-1</f>
        <v>1.9559358077198885E-2</v>
      </c>
      <c r="AE350" s="2">
        <f>(Table2[[#This Row],[Close Price]]/Table2[[#This Row],[Current Week Low]])-1</f>
        <v>1.5161784270903977E-2</v>
      </c>
      <c r="AF350" s="2">
        <f>(Table2[[#This Row],[Current Week High]]/Table2[[#This Row],[Close Price]])-1</f>
        <v>4.1517272075369149E-2</v>
      </c>
      <c r="AG350" s="2">
        <f>(Table2[[#This Row],[Close Price]]/Table2[[#This Row],[Current Month Low]])-1</f>
        <v>8.7679190984642608E-2</v>
      </c>
      <c r="AH350" s="2">
        <f>(Table2[[#This Row],[Current Month High]]/Table2[[#This Row],[Close Price]])-1</f>
        <v>4.1517272075369149E-2</v>
      </c>
      <c r="AI350">
        <v>4.1517272075369096</v>
      </c>
      <c r="AJ350">
        <v>64.014275864865894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0.01</v>
      </c>
      <c r="AM350" t="s">
        <v>10458</v>
      </c>
      <c r="AN350">
        <v>5.18</v>
      </c>
      <c r="AO350" t="s">
        <v>10458</v>
      </c>
      <c r="AP350">
        <v>2.0383714546911999E-2</v>
      </c>
      <c r="AQ350">
        <f>(Table2[[#This Row],[Sharpe Ratio]]-AVERAGE(Table2[Sharpe Ratio]))/_xlfn.STDEV.P(Table2[Sharpe Ratio])</f>
        <v>-0.43324690272607153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0.99912065359334223</v>
      </c>
      <c r="AS350">
        <f>_xlfn.RANK.AVG(Table2[[#This Row],[1Y Return vs Nifty Z-Score]],Table2[1Y Return vs Nifty Z-Score])</f>
        <v>352</v>
      </c>
      <c r="AT350">
        <f>_xlfn.RANK.AVG(Table2[[#This Row],[6M Return vs Nifty Z-Score]],Table2[6M Return vs Nifty Z-Score])</f>
        <v>248</v>
      </c>
      <c r="AU350">
        <f>_xlfn.RANK.AVG(Table2[[#This Row],[Sharpe Ratio Z-Score]],Table2[Sharpe Ratio Z-Score])</f>
        <v>460</v>
      </c>
      <c r="AV350">
        <f>(Table2[[#This Row],[Rank 1Y]]+Table2[[#This Row],[Rank 6M]]+Table2[[#This Row],[Rank Sharpe]])/3</f>
        <v>353.33333333333331</v>
      </c>
    </row>
    <row r="351" spans="1:48" x14ac:dyDescent="0.3">
      <c r="A351" t="s">
        <v>1333</v>
      </c>
      <c r="B351" t="s">
        <v>1334</v>
      </c>
      <c r="C351" t="s">
        <v>10413</v>
      </c>
      <c r="D351" t="s">
        <v>130</v>
      </c>
      <c r="E351">
        <v>8669.0662764200006</v>
      </c>
      <c r="F351">
        <v>591.79999999999995</v>
      </c>
      <c r="G351">
        <v>0.95584807718876796</v>
      </c>
      <c r="H351">
        <f>(Table2[[#This Row],[1Y Return vs Nifty]]-AVERAGE(Table2[1Y Return vs Nifty]))/_xlfn.STDEV.P(Table2[1Y Return vs Nifty])</f>
        <v>-0.34554016931305792</v>
      </c>
      <c r="I351">
        <v>-13.1656032580192</v>
      </c>
      <c r="J351">
        <f>(Table2[[#This Row],[1M Return vs Nifty]]-AVERAGE(Table2[1M Return vs Nifty]))/_xlfn.STDEV.P(Table2[1M Return vs Nifty])</f>
        <v>-0.95648598553003361</v>
      </c>
      <c r="K351">
        <v>29.163806427801401</v>
      </c>
      <c r="L351">
        <f>(Table2[[#This Row],[6M Return vs Nifty]]-AVERAGE(Table2[6M Return vs Nifty]))/_xlfn.STDEV.P(Table2[6M Return vs Nifty])</f>
        <v>0.54455174835628817</v>
      </c>
      <c r="M351">
        <v>-3.3379769916511899</v>
      </c>
      <c r="N351">
        <f>(Table2[[#This Row],[1W Return vs Nifty]]-AVERAGE(Table2[1W Return vs Nifty]))/_xlfn.STDEV.P(Table2[1W Return vs Nifty])</f>
        <v>-5.8449846576992814E-2</v>
      </c>
      <c r="O351">
        <v>579.54</v>
      </c>
      <c r="P351">
        <v>574.59183434692795</v>
      </c>
      <c r="Q351">
        <v>511.30306418851598</v>
      </c>
      <c r="R351">
        <v>61.160094790056498</v>
      </c>
      <c r="S351" s="2">
        <f>(Table2[[#This Row],[Close Price]]-Table2[[#This Row],[20D EMA]])/Table2[[#This Row],[20D EMA]]</f>
        <v>2.115470890706421E-2</v>
      </c>
      <c r="T351" s="2">
        <f>(Table2[[#This Row],[Close Price]]-Table2[[#This Row],[50D EMA]])/Table2[[#This Row],[50D EMA]]</f>
        <v>2.9948503658480514E-2</v>
      </c>
      <c r="U351" s="2">
        <f>(Table2[[#This Row],[Close Price]]-Table2[[#This Row],[200D EMA]])/Table2[[#This Row],[200D EMA]]</f>
        <v>0.15743487854750071</v>
      </c>
      <c r="V351">
        <v>1.20641440660521</v>
      </c>
      <c r="W351">
        <v>577.04999999999995</v>
      </c>
      <c r="X351">
        <v>604.9</v>
      </c>
      <c r="Y351">
        <v>570.85</v>
      </c>
      <c r="Z351">
        <v>604.9</v>
      </c>
      <c r="AA351">
        <v>551.04999999999995</v>
      </c>
      <c r="AB351">
        <v>620</v>
      </c>
      <c r="AC351" s="2">
        <f>(Table2[[#This Row],[Close Price]]/Table2[[#This Row],[Day Low]])-1</f>
        <v>2.5561043237154468E-2</v>
      </c>
      <c r="AD351" s="2">
        <f>(Table2[[#This Row],[Day High]]/Table2[[#This Row],[Close Price]])-1</f>
        <v>2.213585670834739E-2</v>
      </c>
      <c r="AE351" s="2">
        <f>(Table2[[#This Row],[Close Price]]/Table2[[#This Row],[Current Week Low]])-1</f>
        <v>3.6699658404134139E-2</v>
      </c>
      <c r="AF351" s="2">
        <f>(Table2[[#This Row],[Current Week High]]/Table2[[#This Row],[Close Price]])-1</f>
        <v>2.213585670834739E-2</v>
      </c>
      <c r="AG351" s="2">
        <f>(Table2[[#This Row],[Close Price]]/Table2[[#This Row],[Current Month Low]])-1</f>
        <v>7.3949732329189777E-2</v>
      </c>
      <c r="AH351" s="2">
        <f>(Table2[[#This Row],[Current Month High]]/Table2[[#This Row],[Close Price]])-1</f>
        <v>4.7651233524839576E-2</v>
      </c>
      <c r="AI351">
        <v>18.114227779655302</v>
      </c>
      <c r="AJ351">
        <v>55.716353111432603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0.04</v>
      </c>
      <c r="AM351" t="s">
        <v>10458</v>
      </c>
      <c r="AN351">
        <v>1.64</v>
      </c>
      <c r="AO351" t="s">
        <v>10458</v>
      </c>
      <c r="AP351">
        <v>3.197857994649E-3</v>
      </c>
      <c r="AQ351">
        <f>(Table2[[#This Row],[Sharpe Ratio]]-AVERAGE(Table2[Sharpe Ratio]))/_xlfn.STDEV.P(Table2[Sharpe Ratio])</f>
        <v>-0.63257239672967602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-1.4484966497934724</v>
      </c>
      <c r="AS351">
        <f>_xlfn.RANK.AVG(Table2[[#This Row],[1Y Return vs Nifty Z-Score]],Table2[1Y Return vs Nifty Z-Score])</f>
        <v>411</v>
      </c>
      <c r="AT351">
        <f>_xlfn.RANK.AVG(Table2[[#This Row],[6M Return vs Nifty Z-Score]],Table2[6M Return vs Nifty Z-Score])</f>
        <v>156</v>
      </c>
      <c r="AU351">
        <f>_xlfn.RANK.AVG(Table2[[#This Row],[Sharpe Ratio Z-Score]],Table2[Sharpe Ratio Z-Score])</f>
        <v>496</v>
      </c>
      <c r="AV351">
        <f>(Table2[[#This Row],[Rank 1Y]]+Table2[[#This Row],[Rank 6M]]+Table2[[#This Row],[Rank Sharpe]])/3</f>
        <v>354.33333333333331</v>
      </c>
    </row>
    <row r="352" spans="1:48" x14ac:dyDescent="0.3">
      <c r="A352" t="s">
        <v>126</v>
      </c>
      <c r="B352" t="s">
        <v>127</v>
      </c>
      <c r="C352" t="s">
        <v>10399</v>
      </c>
      <c r="D352" t="s">
        <v>18</v>
      </c>
      <c r="E352">
        <v>241981.54093108699</v>
      </c>
      <c r="F352">
        <v>171.36</v>
      </c>
      <c r="G352">
        <v>52.945588884606899</v>
      </c>
      <c r="H352">
        <f>(Table2[[#This Row],[1Y Return vs Nifty]]-AVERAGE(Table2[1Y Return vs Nifty]))/_xlfn.STDEV.P(Table2[1Y Return vs Nifty])</f>
        <v>0.5173199854898729</v>
      </c>
      <c r="I352">
        <v>-7.13784673101308</v>
      </c>
      <c r="J352">
        <f>(Table2[[#This Row],[1M Return vs Nifty]]-AVERAGE(Table2[1M Return vs Nifty]))/_xlfn.STDEV.P(Table2[1M Return vs Nifty])</f>
        <v>-0.3848192585780868</v>
      </c>
      <c r="K352">
        <v>-16.803385958684899</v>
      </c>
      <c r="L352">
        <f>(Table2[[#This Row],[6M Return vs Nifty]]-AVERAGE(Table2[6M Return vs Nifty]))/_xlfn.STDEV.P(Table2[6M Return vs Nifty])</f>
        <v>-0.8271944304126746</v>
      </c>
      <c r="M352">
        <v>-2.69908741295199</v>
      </c>
      <c r="N352">
        <f>(Table2[[#This Row],[1W Return vs Nifty]]-AVERAGE(Table2[1W Return vs Nifty]))/_xlfn.STDEV.P(Table2[1W Return vs Nifty])</f>
        <v>6.9231019106826178E-2</v>
      </c>
      <c r="O352">
        <v>171.34</v>
      </c>
      <c r="P352">
        <v>171.54483774961901</v>
      </c>
      <c r="Q352">
        <v>157.56472134964301</v>
      </c>
      <c r="R352">
        <v>52.458770146236503</v>
      </c>
      <c r="S352" s="2">
        <f>(Table2[[#This Row],[Close Price]]-Table2[[#This Row],[20D EMA]])/Table2[[#This Row],[20D EMA]]</f>
        <v>1.1672697560412182E-4</v>
      </c>
      <c r="T352" s="2">
        <f>(Table2[[#This Row],[Close Price]]-Table2[[#This Row],[50D EMA]])/Table2[[#This Row],[50D EMA]]</f>
        <v>-1.0774894310068104E-3</v>
      </c>
      <c r="U352" s="2">
        <f>(Table2[[#This Row],[Close Price]]-Table2[[#This Row],[200D EMA]])/Table2[[#This Row],[200D EMA]]</f>
        <v>8.7553092673230318E-2</v>
      </c>
      <c r="V352">
        <v>0.554491755515372</v>
      </c>
      <c r="W352">
        <v>168.61</v>
      </c>
      <c r="X352">
        <v>171.9</v>
      </c>
      <c r="Y352">
        <v>167</v>
      </c>
      <c r="Z352">
        <v>171.9</v>
      </c>
      <c r="AA352">
        <v>162.19</v>
      </c>
      <c r="AB352">
        <v>184</v>
      </c>
      <c r="AC352" s="2">
        <f>(Table2[[#This Row],[Close Price]]/Table2[[#This Row],[Day Low]])-1</f>
        <v>1.6309827412371636E-2</v>
      </c>
      <c r="AD352" s="2">
        <f>(Table2[[#This Row],[Day High]]/Table2[[#This Row],[Close Price]])-1</f>
        <v>3.1512605042016695E-3</v>
      </c>
      <c r="AE352" s="2">
        <f>(Table2[[#This Row],[Close Price]]/Table2[[#This Row],[Current Week Low]])-1</f>
        <v>2.6107784431137704E-2</v>
      </c>
      <c r="AF352" s="2">
        <f>(Table2[[#This Row],[Current Week High]]/Table2[[#This Row],[Close Price]])-1</f>
        <v>3.1512605042016695E-3</v>
      </c>
      <c r="AG352" s="2">
        <f>(Table2[[#This Row],[Close Price]]/Table2[[#This Row],[Current Month Low]])-1</f>
        <v>5.6538627535606567E-2</v>
      </c>
      <c r="AH352" s="2">
        <f>(Table2[[#This Row],[Current Month High]]/Table2[[#This Row],[Close Price]])-1</f>
        <v>7.3762838468720782E-2</v>
      </c>
      <c r="AI352">
        <v>14.8459383753501</v>
      </c>
      <c r="AJ352">
        <v>100.42105263157799</v>
      </c>
      <c r="AK352" t="str">
        <f>IF(AND(Table2[[#This Row],[20D EMA]]&gt;Table2[[#This Row],[50D EMA]],Table2[[#This Row],[50D EMA]]&gt;Table2[[#This Row],[200D EMA]]),"Uptrend","Downtrend/NoTrend")</f>
        <v>Downtrend/NoTrend</v>
      </c>
      <c r="AL352">
        <v>-0.04</v>
      </c>
      <c r="AM352" t="s">
        <v>10459</v>
      </c>
      <c r="AN352">
        <v>-2.39</v>
      </c>
      <c r="AO352" t="s">
        <v>10459</v>
      </c>
      <c r="AP352">
        <v>7.8944825721414993E-2</v>
      </c>
      <c r="AQ352">
        <f>(Table2[[#This Row],[Sharpe Ratio]]-AVERAGE(Table2[Sharpe Ratio]))/_xlfn.STDEV.P(Table2[Sharpe Ratio])</f>
        <v>0.24595825523393547</v>
      </c>
      <c r="AR3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2">
        <f>_xlfn.RANK.AVG(Table2[[#This Row],[1Y Return vs Nifty Z-Score]],Table2[1Y Return vs Nifty Z-Score])</f>
        <v>170</v>
      </c>
      <c r="AT352">
        <f>_xlfn.RANK.AVG(Table2[[#This Row],[6M Return vs Nifty Z-Score]],Table2[6M Return vs Nifty Z-Score])</f>
        <v>613</v>
      </c>
      <c r="AU352">
        <f>_xlfn.RANK.AVG(Table2[[#This Row],[Sharpe Ratio Z-Score]],Table2[Sharpe Ratio Z-Score])</f>
        <v>284</v>
      </c>
      <c r="AV352">
        <f>(Table2[[#This Row],[Rank 1Y]]+Table2[[#This Row],[Rank 6M]]+Table2[[#This Row],[Rank Sharpe]])/3</f>
        <v>355.66666666666669</v>
      </c>
    </row>
    <row r="353" spans="1:48" x14ac:dyDescent="0.3">
      <c r="A353" t="s">
        <v>1804</v>
      </c>
      <c r="B353" t="s">
        <v>1805</v>
      </c>
      <c r="C353" t="s">
        <v>10407</v>
      </c>
      <c r="D353" t="s">
        <v>266</v>
      </c>
      <c r="E353">
        <v>4463.8220054399999</v>
      </c>
      <c r="F353">
        <v>1399.65</v>
      </c>
      <c r="G353">
        <v>0.71229760149243004</v>
      </c>
      <c r="H353">
        <f>(Table2[[#This Row],[1Y Return vs Nifty]]-AVERAGE(Table2[1Y Return vs Nifty]))/_xlfn.STDEV.P(Table2[1Y Return vs Nifty])</f>
        <v>-0.34958231297251785</v>
      </c>
      <c r="I353">
        <v>2.5546728004677601</v>
      </c>
      <c r="J353">
        <f>(Table2[[#This Row],[1M Return vs Nifty]]-AVERAGE(Table2[1M Return vs Nifty]))/_xlfn.STDEV.P(Table2[1M Return vs Nifty])</f>
        <v>0.53441012496696039</v>
      </c>
      <c r="K353">
        <v>-7.3586724902162501</v>
      </c>
      <c r="L353">
        <f>(Table2[[#This Row],[6M Return vs Nifty]]-AVERAGE(Table2[6M Return vs Nifty]))/_xlfn.STDEV.P(Table2[6M Return vs Nifty])</f>
        <v>-0.54534668341500436</v>
      </c>
      <c r="M353">
        <v>-0.46304243370119003</v>
      </c>
      <c r="N353">
        <f>(Table2[[#This Row],[1W Return vs Nifty]]-AVERAGE(Table2[1W Return vs Nifty]))/_xlfn.STDEV.P(Table2[1W Return vs Nifty])</f>
        <v>0.51610035017337275</v>
      </c>
      <c r="O353">
        <v>1385.73</v>
      </c>
      <c r="P353">
        <v>1371.6396665915099</v>
      </c>
      <c r="Q353">
        <v>1277.36623139725</v>
      </c>
      <c r="R353">
        <v>54.011943437890601</v>
      </c>
      <c r="S353" s="2">
        <f>(Table2[[#This Row],[Close Price]]-Table2[[#This Row],[20D EMA]])/Table2[[#This Row],[20D EMA]]</f>
        <v>1.0045246909571181E-2</v>
      </c>
      <c r="T353" s="2">
        <f>(Table2[[#This Row],[Close Price]]-Table2[[#This Row],[50D EMA]])/Table2[[#This Row],[50D EMA]]</f>
        <v>2.0421058161794885E-2</v>
      </c>
      <c r="U353" s="2">
        <f>(Table2[[#This Row],[Close Price]]-Table2[[#This Row],[200D EMA]])/Table2[[#This Row],[200D EMA]]</f>
        <v>9.5731173720624924E-2</v>
      </c>
      <c r="V353">
        <v>0.60488974007766405</v>
      </c>
      <c r="W353">
        <v>1389.35</v>
      </c>
      <c r="X353">
        <v>1459</v>
      </c>
      <c r="Y353">
        <v>1344.6</v>
      </c>
      <c r="Z353">
        <v>1459</v>
      </c>
      <c r="AA353">
        <v>1325</v>
      </c>
      <c r="AB353">
        <v>1574.8</v>
      </c>
      <c r="AC353" s="2">
        <f>(Table2[[#This Row],[Close Price]]/Table2[[#This Row],[Day Low]])-1</f>
        <v>7.4135387051499357E-3</v>
      </c>
      <c r="AD353" s="2">
        <f>(Table2[[#This Row],[Day High]]/Table2[[#This Row],[Close Price]])-1</f>
        <v>4.2403458007358896E-2</v>
      </c>
      <c r="AE353" s="2">
        <f>(Table2[[#This Row],[Close Price]]/Table2[[#This Row],[Current Week Low]])-1</f>
        <v>4.0941543953592285E-2</v>
      </c>
      <c r="AF353" s="2">
        <f>(Table2[[#This Row],[Current Week High]]/Table2[[#This Row],[Close Price]])-1</f>
        <v>4.2403458007358896E-2</v>
      </c>
      <c r="AG353" s="2">
        <f>(Table2[[#This Row],[Close Price]]/Table2[[#This Row],[Current Month Low]])-1</f>
        <v>5.6339622641509601E-2</v>
      </c>
      <c r="AH353" s="2">
        <f>(Table2[[#This Row],[Current Month High]]/Table2[[#This Row],[Close Price]])-1</f>
        <v>0.12513842746400883</v>
      </c>
      <c r="AI353">
        <v>12.513842746400799</v>
      </c>
      <c r="AJ353">
        <v>45.206971677559899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-0.06</v>
      </c>
      <c r="AM353" t="s">
        <v>10459</v>
      </c>
      <c r="AN353">
        <v>0.27</v>
      </c>
      <c r="AO353" t="s">
        <v>10458</v>
      </c>
      <c r="AP353">
        <v>0.129302007294335</v>
      </c>
      <c r="AQ353">
        <f>(Table2[[#This Row],[Sharpe Ratio]]-AVERAGE(Table2[Sharpe Ratio]))/_xlfn.STDEV.P(Table2[Sharpe Ratio])</f>
        <v>0.83001236176782089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0.98559384052063181</v>
      </c>
      <c r="AS353">
        <f>_xlfn.RANK.AVG(Table2[[#This Row],[1Y Return vs Nifty Z-Score]],Table2[1Y Return vs Nifty Z-Score])</f>
        <v>413</v>
      </c>
      <c r="AT353">
        <f>_xlfn.RANK.AVG(Table2[[#This Row],[6M Return vs Nifty Z-Score]],Table2[6M Return vs Nifty Z-Score])</f>
        <v>513</v>
      </c>
      <c r="AU353">
        <f>_xlfn.RANK.AVG(Table2[[#This Row],[Sharpe Ratio Z-Score]],Table2[Sharpe Ratio Z-Score])</f>
        <v>147</v>
      </c>
      <c r="AV353">
        <f>(Table2[[#This Row],[Rank 1Y]]+Table2[[#This Row],[Rank 6M]]+Table2[[#This Row],[Rank Sharpe]])/3</f>
        <v>357.66666666666669</v>
      </c>
    </row>
    <row r="354" spans="1:48" x14ac:dyDescent="0.3">
      <c r="A354" t="s">
        <v>892</v>
      </c>
      <c r="B354" t="s">
        <v>893</v>
      </c>
      <c r="C354" t="s">
        <v>10404</v>
      </c>
      <c r="D354" t="s">
        <v>501</v>
      </c>
      <c r="E354">
        <v>17563.66492083</v>
      </c>
      <c r="F354">
        <v>365.45</v>
      </c>
      <c r="G354">
        <v>14.4606999097656</v>
      </c>
      <c r="H354">
        <f>(Table2[[#This Row],[1Y Return vs Nifty]]-AVERAGE(Table2[1Y Return vs Nifty]))/_xlfn.STDEV.P(Table2[1Y Return vs Nifty])</f>
        <v>-0.12140366926754868</v>
      </c>
      <c r="I354">
        <v>-50.683670796365199</v>
      </c>
      <c r="J354">
        <f>(Table2[[#This Row],[1M Return vs Nifty]]-AVERAGE(Table2[1M Return vs Nifty]))/_xlfn.STDEV.P(Table2[1M Return vs Nifty])</f>
        <v>-4.5146640199472765</v>
      </c>
      <c r="K354">
        <v>-7.8733786099086798</v>
      </c>
      <c r="L354">
        <f>(Table2[[#This Row],[6M Return vs Nifty]]-AVERAGE(Table2[6M Return vs Nifty]))/_xlfn.STDEV.P(Table2[6M Return vs Nifty])</f>
        <v>-0.56070646756150477</v>
      </c>
      <c r="M354">
        <v>-51.837037750453298</v>
      </c>
      <c r="N354">
        <f>(Table2[[#This Row],[1W Return vs Nifty]]-AVERAGE(Table2[1W Return vs Nifty]))/_xlfn.STDEV.P(Table2[1W Return vs Nifty])</f>
        <v>-9.7508947838444335</v>
      </c>
      <c r="O354">
        <v>348.81</v>
      </c>
      <c r="P354">
        <v>345.39254954529599</v>
      </c>
      <c r="Q354">
        <v>324.86940750424299</v>
      </c>
      <c r="R354">
        <v>62.977695239811098</v>
      </c>
      <c r="S354" s="2">
        <f>(Table2[[#This Row],[Close Price]]-Table2[[#This Row],[20D EMA]])/Table2[[#This Row],[20D EMA]]</f>
        <v>4.7705054327570842E-2</v>
      </c>
      <c r="T354" s="2">
        <f>(Table2[[#This Row],[Close Price]]-Table2[[#This Row],[50D EMA]])/Table2[[#This Row],[50D EMA]]</f>
        <v>5.807146240157561E-2</v>
      </c>
      <c r="U354" s="2">
        <f>(Table2[[#This Row],[Close Price]]-Table2[[#This Row],[200D EMA]])/Table2[[#This Row],[200D EMA]]</f>
        <v>0.12491355467266334</v>
      </c>
      <c r="V354">
        <v>0.75833857673620797</v>
      </c>
      <c r="W354">
        <v>348.2</v>
      </c>
      <c r="X354">
        <v>367.4</v>
      </c>
      <c r="Y354">
        <v>348.2</v>
      </c>
      <c r="Z354">
        <v>375.95</v>
      </c>
      <c r="AA354">
        <v>295.5</v>
      </c>
      <c r="AB354">
        <v>384</v>
      </c>
      <c r="AC354" s="2">
        <f>(Table2[[#This Row],[Close Price]]/Table2[[#This Row],[Day Low]])-1</f>
        <v>4.9540493968983412E-2</v>
      </c>
      <c r="AD354" s="2">
        <f>(Table2[[#This Row],[Day High]]/Table2[[#This Row],[Close Price]])-1</f>
        <v>5.335887262279293E-3</v>
      </c>
      <c r="AE354" s="2">
        <f>(Table2[[#This Row],[Close Price]]/Table2[[#This Row],[Current Week Low]])-1</f>
        <v>4.9540493968983412E-2</v>
      </c>
      <c r="AF354" s="2">
        <f>(Table2[[#This Row],[Current Week High]]/Table2[[#This Row],[Close Price]])-1</f>
        <v>2.8731700643042757E-2</v>
      </c>
      <c r="AG354" s="2">
        <f>(Table2[[#This Row],[Close Price]]/Table2[[#This Row],[Current Month Low]])-1</f>
        <v>0.23671742808798646</v>
      </c>
      <c r="AH354" s="2">
        <f>(Table2[[#This Row],[Current Month High]]/Table2[[#This Row],[Close Price]])-1</f>
        <v>5.0759337802708915E-2</v>
      </c>
      <c r="AI354">
        <v>13.004514981529599</v>
      </c>
      <c r="AJ354">
        <v>69.072403423548394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-0.06</v>
      </c>
      <c r="AM354" t="s">
        <v>10459</v>
      </c>
      <c r="AN354">
        <v>7.66</v>
      </c>
      <c r="AO354" t="s">
        <v>10458</v>
      </c>
      <c r="AP354">
        <v>0.100177616934029</v>
      </c>
      <c r="AQ354">
        <f>(Table2[[#This Row],[Sharpe Ratio]]-AVERAGE(Table2[Sharpe Ratio]))/_xlfn.STDEV.P(Table2[Sharpe Ratio])</f>
        <v>0.49222102279860408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-14.455447917822159</v>
      </c>
      <c r="AS354">
        <f>_xlfn.RANK.AVG(Table2[[#This Row],[1Y Return vs Nifty Z-Score]],Table2[1Y Return vs Nifty Z-Score])</f>
        <v>334</v>
      </c>
      <c r="AT354">
        <f>_xlfn.RANK.AVG(Table2[[#This Row],[6M Return vs Nifty Z-Score]],Table2[6M Return vs Nifty Z-Score])</f>
        <v>521</v>
      </c>
      <c r="AU354">
        <f>_xlfn.RANK.AVG(Table2[[#This Row],[Sharpe Ratio Z-Score]],Table2[Sharpe Ratio Z-Score])</f>
        <v>221</v>
      </c>
      <c r="AV354">
        <f>(Table2[[#This Row],[Rank 1Y]]+Table2[[#This Row],[Rank 6M]]+Table2[[#This Row],[Rank Sharpe]])/3</f>
        <v>358.66666666666669</v>
      </c>
    </row>
    <row r="355" spans="1:48" x14ac:dyDescent="0.3">
      <c r="A355" t="s">
        <v>789</v>
      </c>
      <c r="B355" t="s">
        <v>790</v>
      </c>
      <c r="C355" t="s">
        <v>10407</v>
      </c>
      <c r="D355" t="s">
        <v>185</v>
      </c>
      <c r="E355">
        <v>21518.613081359999</v>
      </c>
      <c r="F355">
        <v>1819.8</v>
      </c>
      <c r="G355">
        <v>-0.89877773365561298</v>
      </c>
      <c r="H355">
        <f>(Table2[[#This Row],[1Y Return vs Nifty]]-AVERAGE(Table2[1Y Return vs Nifty]))/_xlfn.STDEV.P(Table2[1Y Return vs Nifty])</f>
        <v>-0.37632090969363624</v>
      </c>
      <c r="I355">
        <v>-8.8781346329073703</v>
      </c>
      <c r="J355">
        <f>(Table2[[#This Row],[1M Return vs Nifty]]-AVERAGE(Table2[1M Return vs Nifty]))/_xlfn.STDEV.P(Table2[1M Return vs Nifty])</f>
        <v>-0.54986651693576827</v>
      </c>
      <c r="K355">
        <v>-17.711591586859701</v>
      </c>
      <c r="L355">
        <f>(Table2[[#This Row],[6M Return vs Nifty]]-AVERAGE(Table2[6M Return vs Nifty]))/_xlfn.STDEV.P(Table2[6M Return vs Nifty])</f>
        <v>-0.85429696888207873</v>
      </c>
      <c r="M355">
        <v>-10.291848792912701</v>
      </c>
      <c r="N355">
        <f>(Table2[[#This Row],[1W Return vs Nifty]]-AVERAGE(Table2[1W Return vs Nifty]))/_xlfn.STDEV.P(Table2[1W Return vs Nifty])</f>
        <v>-1.4481678839992225</v>
      </c>
      <c r="O355">
        <v>1913.98</v>
      </c>
      <c r="P355">
        <v>1941.57118922223</v>
      </c>
      <c r="Q355">
        <v>1828.62123764935</v>
      </c>
      <c r="R355">
        <v>24.4908019939508</v>
      </c>
      <c r="S355" s="2">
        <f>(Table2[[#This Row],[Close Price]]-Table2[[#This Row],[20D EMA]])/Table2[[#This Row],[20D EMA]]</f>
        <v>-4.9206365792746037E-2</v>
      </c>
      <c r="T355" s="2">
        <f>(Table2[[#This Row],[Close Price]]-Table2[[#This Row],[50D EMA]])/Table2[[#This Row],[50D EMA]]</f>
        <v>-6.271785958618914E-2</v>
      </c>
      <c r="U355" s="2">
        <f>(Table2[[#This Row],[Close Price]]-Table2[[#This Row],[200D EMA]])/Table2[[#This Row],[200D EMA]]</f>
        <v>-4.8239829373793626E-3</v>
      </c>
      <c r="V355">
        <v>1.32028793865156</v>
      </c>
      <c r="W355">
        <v>1811.9</v>
      </c>
      <c r="X355">
        <v>1874.6</v>
      </c>
      <c r="Y355">
        <v>1811.9</v>
      </c>
      <c r="Z355">
        <v>1937.8</v>
      </c>
      <c r="AA355">
        <v>1811.9</v>
      </c>
      <c r="AB355">
        <v>2095</v>
      </c>
      <c r="AC355" s="2">
        <f>(Table2[[#This Row],[Close Price]]/Table2[[#This Row],[Day Low]])-1</f>
        <v>4.3600640211931552E-3</v>
      </c>
      <c r="AD355" s="2">
        <f>(Table2[[#This Row],[Day High]]/Table2[[#This Row],[Close Price]])-1</f>
        <v>3.011319925266509E-2</v>
      </c>
      <c r="AE355" s="2">
        <f>(Table2[[#This Row],[Close Price]]/Table2[[#This Row],[Current Week Low]])-1</f>
        <v>4.3600640211931552E-3</v>
      </c>
      <c r="AF355" s="2">
        <f>(Table2[[#This Row],[Current Week High]]/Table2[[#This Row],[Close Price]])-1</f>
        <v>6.4842290361578181E-2</v>
      </c>
      <c r="AG355" s="2">
        <f>(Table2[[#This Row],[Close Price]]/Table2[[#This Row],[Current Month Low]])-1</f>
        <v>4.3600640211931552E-3</v>
      </c>
      <c r="AH355" s="2">
        <f>(Table2[[#This Row],[Current Month High]]/Table2[[#This Row],[Close Price]])-1</f>
        <v>0.15122540938564688</v>
      </c>
      <c r="AI355">
        <v>33.440487965710503</v>
      </c>
      <c r="AJ355">
        <v>63.452642924507103</v>
      </c>
      <c r="AK355" t="str">
        <f>IF(AND(Table2[[#This Row],[20D EMA]]&gt;Table2[[#This Row],[50D EMA]],Table2[[#This Row],[50D EMA]]&gt;Table2[[#This Row],[200D EMA]]),"Uptrend","Downtrend/NoTrend")</f>
        <v>Downtrend/NoTrend</v>
      </c>
      <c r="AL355">
        <v>-0.25</v>
      </c>
      <c r="AM355" t="s">
        <v>10459</v>
      </c>
      <c r="AN355">
        <v>-5.73</v>
      </c>
      <c r="AO355" t="s">
        <v>10459</v>
      </c>
      <c r="AP355">
        <v>0.199764144815017</v>
      </c>
      <c r="AQ355">
        <f>(Table2[[#This Row],[Sharpe Ratio]]-AVERAGE(Table2[Sharpe Ratio]))/_xlfn.STDEV.P(Table2[Sharpe Ratio])</f>
        <v>1.647248344574302</v>
      </c>
      <c r="AR3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5">
        <f>_xlfn.RANK.AVG(Table2[[#This Row],[1Y Return vs Nifty Z-Score]],Table2[1Y Return vs Nifty Z-Score])</f>
        <v>422</v>
      </c>
      <c r="AT355">
        <f>_xlfn.RANK.AVG(Table2[[#This Row],[6M Return vs Nifty Z-Score]],Table2[6M Return vs Nifty Z-Score])</f>
        <v>625</v>
      </c>
      <c r="AU355">
        <f>_xlfn.RANK.AVG(Table2[[#This Row],[Sharpe Ratio Z-Score]],Table2[Sharpe Ratio Z-Score])</f>
        <v>33</v>
      </c>
      <c r="AV355">
        <f>(Table2[[#This Row],[Rank 1Y]]+Table2[[#This Row],[Rank 6M]]+Table2[[#This Row],[Rank Sharpe]])/3</f>
        <v>360</v>
      </c>
    </row>
    <row r="356" spans="1:48" x14ac:dyDescent="0.3">
      <c r="A356" t="s">
        <v>1436</v>
      </c>
      <c r="B356" t="s">
        <v>1437</v>
      </c>
      <c r="C356" t="s">
        <v>10417</v>
      </c>
      <c r="D356" t="s">
        <v>646</v>
      </c>
      <c r="E356">
        <v>7684.9373355600001</v>
      </c>
      <c r="F356">
        <v>453.65</v>
      </c>
      <c r="G356">
        <v>-17.351579249117499</v>
      </c>
      <c r="H356">
        <f>(Table2[[#This Row],[1Y Return vs Nifty]]-AVERAGE(Table2[1Y Return vs Nifty]))/_xlfn.STDEV.P(Table2[1Y Return vs Nifty])</f>
        <v>-0.64938376098116801</v>
      </c>
      <c r="I356">
        <v>-8.1691894346162996</v>
      </c>
      <c r="J356">
        <f>(Table2[[#This Row],[1M Return vs Nifty]]-AVERAGE(Table2[1M Return vs Nifty]))/_xlfn.STDEV.P(Table2[1M Return vs Nifty])</f>
        <v>-0.48263082496984694</v>
      </c>
      <c r="K356">
        <v>20.769067457828601</v>
      </c>
      <c r="L356">
        <f>(Table2[[#This Row],[6M Return vs Nifty]]-AVERAGE(Table2[6M Return vs Nifty]))/_xlfn.STDEV.P(Table2[6M Return vs Nifty])</f>
        <v>0.29403718555674541</v>
      </c>
      <c r="M356">
        <v>-2.7560046221270702</v>
      </c>
      <c r="N356">
        <f>(Table2[[#This Row],[1W Return vs Nifty]]-AVERAGE(Table2[1W Return vs Nifty]))/_xlfn.STDEV.P(Table2[1W Return vs Nifty])</f>
        <v>5.7856223239005654E-2</v>
      </c>
      <c r="O356">
        <v>460.29</v>
      </c>
      <c r="P356">
        <v>471.04175824444701</v>
      </c>
      <c r="Q356">
        <v>437.16910185180097</v>
      </c>
      <c r="R356">
        <v>45.219586983263902</v>
      </c>
      <c r="S356" s="2">
        <f>(Table2[[#This Row],[Close Price]]-Table2[[#This Row],[20D EMA]])/Table2[[#This Row],[20D EMA]]</f>
        <v>-1.4425688153120952E-2</v>
      </c>
      <c r="T356" s="2">
        <f>(Table2[[#This Row],[Close Price]]-Table2[[#This Row],[50D EMA]])/Table2[[#This Row],[50D EMA]]</f>
        <v>-3.6921903292110217E-2</v>
      </c>
      <c r="U356" s="2">
        <f>(Table2[[#This Row],[Close Price]]-Table2[[#This Row],[200D EMA]])/Table2[[#This Row],[200D EMA]]</f>
        <v>3.7699137652655923E-2</v>
      </c>
      <c r="V356">
        <v>0.360450527176083</v>
      </c>
      <c r="W356">
        <v>452.5</v>
      </c>
      <c r="X356">
        <v>462.4</v>
      </c>
      <c r="Y356">
        <v>449.9</v>
      </c>
      <c r="Z356">
        <v>465.9</v>
      </c>
      <c r="AA356">
        <v>429.1</v>
      </c>
      <c r="AB356">
        <v>478.45</v>
      </c>
      <c r="AC356" s="2">
        <f>(Table2[[#This Row],[Close Price]]/Table2[[#This Row],[Day Low]])-1</f>
        <v>2.5414364640883313E-3</v>
      </c>
      <c r="AD356" s="2">
        <f>(Table2[[#This Row],[Day High]]/Table2[[#This Row],[Close Price]])-1</f>
        <v>1.9287997354789033E-2</v>
      </c>
      <c r="AE356" s="2">
        <f>(Table2[[#This Row],[Close Price]]/Table2[[#This Row],[Current Week Low]])-1</f>
        <v>8.3351855967992439E-3</v>
      </c>
      <c r="AF356" s="2">
        <f>(Table2[[#This Row],[Current Week High]]/Table2[[#This Row],[Close Price]])-1</f>
        <v>2.7003196296704557E-2</v>
      </c>
      <c r="AG356" s="2">
        <f>(Table2[[#This Row],[Close Price]]/Table2[[#This Row],[Current Month Low]])-1</f>
        <v>5.7212770915870292E-2</v>
      </c>
      <c r="AH356" s="2">
        <f>(Table2[[#This Row],[Current Month High]]/Table2[[#This Row],[Close Price]])-1</f>
        <v>5.4667695359859048E-2</v>
      </c>
      <c r="AI356">
        <v>40.8023806899592</v>
      </c>
      <c r="AJ356">
        <v>42.165465371356902</v>
      </c>
      <c r="AK356" t="str">
        <f>IF(AND(Table2[[#This Row],[20D EMA]]&gt;Table2[[#This Row],[50D EMA]],Table2[[#This Row],[50D EMA]]&gt;Table2[[#This Row],[200D EMA]]),"Uptrend","Downtrend/NoTrend")</f>
        <v>Downtrend/NoTrend</v>
      </c>
      <c r="AL356">
        <v>-0.3</v>
      </c>
      <c r="AM356" t="s">
        <v>10459</v>
      </c>
      <c r="AN356">
        <v>0.98</v>
      </c>
      <c r="AO356" t="s">
        <v>10458</v>
      </c>
      <c r="AP356">
        <v>6.8969402414282996E-2</v>
      </c>
      <c r="AQ356">
        <f>(Table2[[#This Row],[Sharpe Ratio]]-AVERAGE(Table2[Sharpe Ratio]))/_xlfn.STDEV.P(Table2[Sharpe Ratio])</f>
        <v>0.13026101474187907</v>
      </c>
      <c r="AR3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6">
        <f>_xlfn.RANK.AVG(Table2[[#This Row],[1Y Return vs Nifty Z-Score]],Table2[1Y Return vs Nifty Z-Score])</f>
        <v>545</v>
      </c>
      <c r="AT356">
        <f>_xlfn.RANK.AVG(Table2[[#This Row],[6M Return vs Nifty Z-Score]],Table2[6M Return vs Nifty Z-Score])</f>
        <v>221</v>
      </c>
      <c r="AU356">
        <f>_xlfn.RANK.AVG(Table2[[#This Row],[Sharpe Ratio Z-Score]],Table2[Sharpe Ratio Z-Score])</f>
        <v>315</v>
      </c>
      <c r="AV356">
        <f>(Table2[[#This Row],[Rank 1Y]]+Table2[[#This Row],[Rank 6M]]+Table2[[#This Row],[Rank Sharpe]])/3</f>
        <v>360.33333333333331</v>
      </c>
    </row>
    <row r="357" spans="1:48" x14ac:dyDescent="0.3">
      <c r="A357" t="s">
        <v>1317</v>
      </c>
      <c r="B357" t="s">
        <v>1318</v>
      </c>
      <c r="C357" t="s">
        <v>10405</v>
      </c>
      <c r="D357" t="s">
        <v>54</v>
      </c>
      <c r="E357">
        <v>8882.9181830399993</v>
      </c>
      <c r="F357">
        <v>545.6</v>
      </c>
      <c r="G357">
        <v>12.2945405096751</v>
      </c>
      <c r="H357">
        <f>(Table2[[#This Row],[1Y Return vs Nifty]]-AVERAGE(Table2[1Y Return vs Nifty]))/_xlfn.STDEV.P(Table2[1Y Return vs Nifty])</f>
        <v>-0.15735485129427695</v>
      </c>
      <c r="I357">
        <v>0.19244556658641501</v>
      </c>
      <c r="J357">
        <f>(Table2[[#This Row],[1M Return vs Nifty]]-AVERAGE(Table2[1M Return vs Nifty]))/_xlfn.STDEV.P(Table2[1M Return vs Nifty])</f>
        <v>0.31037872869879968</v>
      </c>
      <c r="K357">
        <v>10.5502028750089</v>
      </c>
      <c r="L357">
        <f>(Table2[[#This Row],[6M Return vs Nifty]]-AVERAGE(Table2[6M Return vs Nifty]))/_xlfn.STDEV.P(Table2[6M Return vs Nifty])</f>
        <v>-1.0912664870956957E-2</v>
      </c>
      <c r="M357">
        <v>-6.5254347860662598</v>
      </c>
      <c r="N357">
        <f>(Table2[[#This Row],[1W Return vs Nifty]]-AVERAGE(Table2[1W Return vs Nifty]))/_xlfn.STDEV.P(Table2[1W Return vs Nifty])</f>
        <v>-0.69545721700581042</v>
      </c>
      <c r="O357">
        <v>559.19000000000005</v>
      </c>
      <c r="P357">
        <v>535.750112578271</v>
      </c>
      <c r="Q357">
        <v>470.041329565382</v>
      </c>
      <c r="R357">
        <v>39.331855712307302</v>
      </c>
      <c r="S357" s="2">
        <f>(Table2[[#This Row],[Close Price]]-Table2[[#This Row],[20D EMA]])/Table2[[#This Row],[20D EMA]]</f>
        <v>-2.4303009710474135E-2</v>
      </c>
      <c r="T357" s="2">
        <f>(Table2[[#This Row],[Close Price]]-Table2[[#This Row],[50D EMA]])/Table2[[#This Row],[50D EMA]]</f>
        <v>1.838522697517864E-2</v>
      </c>
      <c r="U357" s="2">
        <f>(Table2[[#This Row],[Close Price]]-Table2[[#This Row],[200D EMA]])/Table2[[#This Row],[200D EMA]]</f>
        <v>0.16074899308212415</v>
      </c>
      <c r="V357">
        <v>3.3180061579991902</v>
      </c>
      <c r="W357">
        <v>542.15</v>
      </c>
      <c r="X357">
        <v>561.9</v>
      </c>
      <c r="Y357">
        <v>542.15</v>
      </c>
      <c r="Z357">
        <v>577</v>
      </c>
      <c r="AA357">
        <v>535.20000000000005</v>
      </c>
      <c r="AB357">
        <v>658.85</v>
      </c>
      <c r="AC357" s="2">
        <f>(Table2[[#This Row],[Close Price]]/Table2[[#This Row],[Day Low]])-1</f>
        <v>6.3635525223646461E-3</v>
      </c>
      <c r="AD357" s="2">
        <f>(Table2[[#This Row],[Day High]]/Table2[[#This Row],[Close Price]])-1</f>
        <v>2.9875366568914874E-2</v>
      </c>
      <c r="AE357" s="2">
        <f>(Table2[[#This Row],[Close Price]]/Table2[[#This Row],[Current Week Low]])-1</f>
        <v>6.3635525223646461E-3</v>
      </c>
      <c r="AF357" s="2">
        <f>(Table2[[#This Row],[Current Week High]]/Table2[[#This Row],[Close Price]])-1</f>
        <v>5.7551319648093902E-2</v>
      </c>
      <c r="AG357" s="2">
        <f>(Table2[[#This Row],[Close Price]]/Table2[[#This Row],[Current Month Low]])-1</f>
        <v>1.9431988041853421E-2</v>
      </c>
      <c r="AH357" s="2">
        <f>(Table2[[#This Row],[Current Month High]]/Table2[[#This Row],[Close Price]])-1</f>
        <v>0.2075696480938416</v>
      </c>
      <c r="AI357">
        <v>20.756964809384101</v>
      </c>
      <c r="AJ357">
        <v>58.928051267113297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-0.03</v>
      </c>
      <c r="AM357" t="s">
        <v>10459</v>
      </c>
      <c r="AN357">
        <v>-5.96</v>
      </c>
      <c r="AO357" t="s">
        <v>10459</v>
      </c>
      <c r="AP357">
        <v>2.9299006925985999E-2</v>
      </c>
      <c r="AQ357">
        <f>(Table2[[#This Row],[Sharpe Ratio]]-AVERAGE(Table2[Sharpe Ratio]))/_xlfn.STDEV.P(Table2[Sharpe Ratio])</f>
        <v>-0.32984530314670713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-0.88319130761895182</v>
      </c>
      <c r="AS357">
        <f>_xlfn.RANK.AVG(Table2[[#This Row],[1Y Return vs Nifty Z-Score]],Table2[1Y Return vs Nifty Z-Score])</f>
        <v>345</v>
      </c>
      <c r="AT357">
        <f>_xlfn.RANK.AVG(Table2[[#This Row],[6M Return vs Nifty Z-Score]],Table2[6M Return vs Nifty Z-Score])</f>
        <v>314</v>
      </c>
      <c r="AU357">
        <f>_xlfn.RANK.AVG(Table2[[#This Row],[Sharpe Ratio Z-Score]],Table2[Sharpe Ratio Z-Score])</f>
        <v>426</v>
      </c>
      <c r="AV357">
        <f>(Table2[[#This Row],[Rank 1Y]]+Table2[[#This Row],[Rank 6M]]+Table2[[#This Row],[Rank Sharpe]])/3</f>
        <v>361.66666666666669</v>
      </c>
    </row>
    <row r="358" spans="1:48" x14ac:dyDescent="0.3">
      <c r="A358" t="s">
        <v>78</v>
      </c>
      <c r="B358" t="s">
        <v>79</v>
      </c>
      <c r="C358" t="s">
        <v>5557</v>
      </c>
      <c r="D358" t="s">
        <v>80</v>
      </c>
      <c r="E358">
        <v>347712.81498700002</v>
      </c>
      <c r="F358">
        <v>12065</v>
      </c>
      <c r="G358">
        <v>13.302128693667999</v>
      </c>
      <c r="H358">
        <f>(Table2[[#This Row],[1Y Return vs Nifty]]-AVERAGE(Table2[1Y Return vs Nifty]))/_xlfn.STDEV.P(Table2[1Y Return vs Nifty])</f>
        <v>-0.14063217326365932</v>
      </c>
      <c r="I358">
        <v>-0.56395857698288898</v>
      </c>
      <c r="J358">
        <f>(Table2[[#This Row],[1M Return vs Nifty]]-AVERAGE(Table2[1M Return vs Nifty]))/_xlfn.STDEV.P(Table2[1M Return vs Nifty])</f>
        <v>0.23864207525736988</v>
      </c>
      <c r="K358">
        <v>6.5295087081008596</v>
      </c>
      <c r="L358">
        <f>(Table2[[#This Row],[6M Return vs Nifty]]-AVERAGE(Table2[6M Return vs Nifty]))/_xlfn.STDEV.P(Table2[6M Return vs Nifty])</f>
        <v>-0.13089762747389816</v>
      </c>
      <c r="M358">
        <v>-1.9192782421600201</v>
      </c>
      <c r="N358">
        <f>(Table2[[#This Row],[1W Return vs Nifty]]-AVERAGE(Table2[1W Return vs Nifty]))/_xlfn.STDEV.P(Table2[1W Return vs Nifty])</f>
        <v>0.22507439692122228</v>
      </c>
      <c r="O358">
        <v>11671.33</v>
      </c>
      <c r="P358">
        <v>11474.5534244516</v>
      </c>
      <c r="Q358">
        <v>10475.275836249401</v>
      </c>
      <c r="R358">
        <v>72.629689944286099</v>
      </c>
      <c r="S358" s="2">
        <f>(Table2[[#This Row],[Close Price]]-Table2[[#This Row],[20D EMA]])/Table2[[#This Row],[20D EMA]]</f>
        <v>3.3729660629936785E-2</v>
      </c>
      <c r="T358" s="2">
        <f>(Table2[[#This Row],[Close Price]]-Table2[[#This Row],[50D EMA]])/Table2[[#This Row],[50D EMA]]</f>
        <v>5.1457041830507561E-2</v>
      </c>
      <c r="U358" s="2">
        <f>(Table2[[#This Row],[Close Price]]-Table2[[#This Row],[200D EMA]])/Table2[[#This Row],[200D EMA]]</f>
        <v>0.15175964705859135</v>
      </c>
      <c r="V358">
        <v>0.78812056370723904</v>
      </c>
      <c r="W358">
        <v>11767.8</v>
      </c>
      <c r="X358">
        <v>12080</v>
      </c>
      <c r="Y358">
        <v>11680</v>
      </c>
      <c r="Z358">
        <v>12080</v>
      </c>
      <c r="AA358">
        <v>11308</v>
      </c>
      <c r="AB358">
        <v>12080</v>
      </c>
      <c r="AC358" s="2">
        <f>(Table2[[#This Row],[Close Price]]/Table2[[#This Row],[Day Low]])-1</f>
        <v>2.5255357840887838E-2</v>
      </c>
      <c r="AD358" s="2">
        <f>(Table2[[#This Row],[Day High]]/Table2[[#This Row],[Close Price]])-1</f>
        <v>1.243265644426117E-3</v>
      </c>
      <c r="AE358" s="2">
        <f>(Table2[[#This Row],[Close Price]]/Table2[[#This Row],[Current Week Low]])-1</f>
        <v>3.2962328767123239E-2</v>
      </c>
      <c r="AF358" s="2">
        <f>(Table2[[#This Row],[Current Week High]]/Table2[[#This Row],[Close Price]])-1</f>
        <v>1.243265644426117E-3</v>
      </c>
      <c r="AG358" s="2">
        <f>(Table2[[#This Row],[Close Price]]/Table2[[#This Row],[Current Month Low]])-1</f>
        <v>6.6943756632472651E-2</v>
      </c>
      <c r="AH358" s="2">
        <f>(Table2[[#This Row],[Current Month High]]/Table2[[#This Row],[Close Price]])-1</f>
        <v>1.243265644426117E-3</v>
      </c>
      <c r="AI358">
        <v>0.124326564442611</v>
      </c>
      <c r="AJ358">
        <v>49.967992740877897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-0.01</v>
      </c>
      <c r="AM358" t="s">
        <v>10459</v>
      </c>
      <c r="AN358">
        <v>4.54</v>
      </c>
      <c r="AO358" t="s">
        <v>10458</v>
      </c>
      <c r="AP358">
        <v>4.1228797327757999E-2</v>
      </c>
      <c r="AQ358">
        <f>(Table2[[#This Row],[Sharpe Ratio]]-AVERAGE(Table2[Sharpe Ratio]))/_xlfn.STDEV.P(Table2[Sharpe Ratio])</f>
        <v>-0.19148086620628912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7.0580523474558787E-4</v>
      </c>
      <c r="AS358">
        <f>_xlfn.RANK.AVG(Table2[[#This Row],[1Y Return vs Nifty Z-Score]],Table2[1Y Return vs Nifty Z-Score])</f>
        <v>341</v>
      </c>
      <c r="AT358">
        <f>_xlfn.RANK.AVG(Table2[[#This Row],[6M Return vs Nifty Z-Score]],Table2[6M Return vs Nifty Z-Score])</f>
        <v>359</v>
      </c>
      <c r="AU358">
        <f>_xlfn.RANK.AVG(Table2[[#This Row],[Sharpe Ratio Z-Score]],Table2[Sharpe Ratio Z-Score])</f>
        <v>389</v>
      </c>
      <c r="AV358">
        <f>(Table2[[#This Row],[Rank 1Y]]+Table2[[#This Row],[Rank 6M]]+Table2[[#This Row],[Rank Sharpe]])/3</f>
        <v>363</v>
      </c>
    </row>
    <row r="359" spans="1:48" x14ac:dyDescent="0.3">
      <c r="A359" t="s">
        <v>966</v>
      </c>
      <c r="B359" t="s">
        <v>967</v>
      </c>
      <c r="C359" t="s">
        <v>10410</v>
      </c>
      <c r="D359" t="s">
        <v>327</v>
      </c>
      <c r="E359">
        <v>15759.83136321</v>
      </c>
      <c r="F359">
        <v>4667.8500000000004</v>
      </c>
      <c r="G359">
        <v>22.479656154995201</v>
      </c>
      <c r="H359">
        <f>(Table2[[#This Row],[1Y Return vs Nifty]]-AVERAGE(Table2[1Y Return vs Nifty]))/_xlfn.STDEV.P(Table2[1Y Return vs Nifty])</f>
        <v>1.1684853961431813E-2</v>
      </c>
      <c r="I359">
        <v>8.9435571861909207</v>
      </c>
      <c r="J359">
        <f>(Table2[[#This Row],[1M Return vs Nifty]]-AVERAGE(Table2[1M Return vs Nifty]))/_xlfn.STDEV.P(Table2[1M Return vs Nifty])</f>
        <v>1.1403258764239619</v>
      </c>
      <c r="K359">
        <v>9.7080610024393703</v>
      </c>
      <c r="L359">
        <f>(Table2[[#This Row],[6M Return vs Nifty]]-AVERAGE(Table2[6M Return vs Nifty]))/_xlfn.STDEV.P(Table2[6M Return vs Nifty])</f>
        <v>-3.6043738484628531E-2</v>
      </c>
      <c r="M359">
        <v>3.90155791513221</v>
      </c>
      <c r="N359">
        <f>(Table2[[#This Row],[1W Return vs Nifty]]-AVERAGE(Table2[1W Return vs Nifty]))/_xlfn.STDEV.P(Table2[1W Return vs Nifty])</f>
        <v>1.3883574185036762</v>
      </c>
      <c r="O359">
        <v>4555.83</v>
      </c>
      <c r="P359">
        <v>4419.0093297290596</v>
      </c>
      <c r="Q359">
        <v>3921.8974720007</v>
      </c>
      <c r="R359">
        <v>53.547806824766496</v>
      </c>
      <c r="S359" s="2">
        <f>(Table2[[#This Row],[Close Price]]-Table2[[#This Row],[20D EMA]])/Table2[[#This Row],[20D EMA]]</f>
        <v>2.4588274803932639E-2</v>
      </c>
      <c r="T359" s="2">
        <f>(Table2[[#This Row],[Close Price]]-Table2[[#This Row],[50D EMA]])/Table2[[#This Row],[50D EMA]]</f>
        <v>5.631141545614203E-2</v>
      </c>
      <c r="U359" s="2">
        <f>(Table2[[#This Row],[Close Price]]-Table2[[#This Row],[200D EMA]])/Table2[[#This Row],[200D EMA]]</f>
        <v>0.19020194518720129</v>
      </c>
      <c r="V359">
        <v>2.8614795614751301</v>
      </c>
      <c r="W359">
        <v>4630.1499999999996</v>
      </c>
      <c r="X359">
        <v>4866.1499999999996</v>
      </c>
      <c r="Y359">
        <v>4382.3500000000004</v>
      </c>
      <c r="Z359">
        <v>5361.15</v>
      </c>
      <c r="AA359">
        <v>4266.1000000000004</v>
      </c>
      <c r="AB359">
        <v>5361.15</v>
      </c>
      <c r="AC359" s="2">
        <f>(Table2[[#This Row],[Close Price]]/Table2[[#This Row],[Day Low]])-1</f>
        <v>8.1422848071879272E-3</v>
      </c>
      <c r="AD359" s="2">
        <f>(Table2[[#This Row],[Day High]]/Table2[[#This Row],[Close Price]])-1</f>
        <v>4.248208489990013E-2</v>
      </c>
      <c r="AE359" s="2">
        <f>(Table2[[#This Row],[Close Price]]/Table2[[#This Row],[Current Week Low]])-1</f>
        <v>6.5147694729996486E-2</v>
      </c>
      <c r="AF359" s="2">
        <f>(Table2[[#This Row],[Current Week High]]/Table2[[#This Row],[Close Price]])-1</f>
        <v>0.14852662360615687</v>
      </c>
      <c r="AG359" s="2">
        <f>(Table2[[#This Row],[Close Price]]/Table2[[#This Row],[Current Month Low]])-1</f>
        <v>9.41726635568787E-2</v>
      </c>
      <c r="AH359" s="2">
        <f>(Table2[[#This Row],[Current Month High]]/Table2[[#This Row],[Close Price]])-1</f>
        <v>0.14852662360615687</v>
      </c>
      <c r="AI359">
        <v>14.8526623606156</v>
      </c>
      <c r="AJ359">
        <v>71.545910585987002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-0.11</v>
      </c>
      <c r="AM359" t="s">
        <v>10459</v>
      </c>
      <c r="AN359">
        <v>4.54</v>
      </c>
      <c r="AO359" t="s">
        <v>10458</v>
      </c>
      <c r="AP359">
        <v>1.4005339875659001E-2</v>
      </c>
      <c r="AQ359">
        <f>(Table2[[#This Row],[Sharpe Ratio]]-AVERAGE(Table2[Sharpe Ratio]))/_xlfn.STDEV.P(Table2[Sharpe Ratio])</f>
        <v>-0.50722475063963224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1.9970996597648092</v>
      </c>
      <c r="AS359">
        <f>_xlfn.RANK.AVG(Table2[[#This Row],[1Y Return vs Nifty Z-Score]],Table2[1Y Return vs Nifty Z-Score])</f>
        <v>301</v>
      </c>
      <c r="AT359">
        <f>_xlfn.RANK.AVG(Table2[[#This Row],[6M Return vs Nifty Z-Score]],Table2[6M Return vs Nifty Z-Score])</f>
        <v>321</v>
      </c>
      <c r="AU359">
        <f>_xlfn.RANK.AVG(Table2[[#This Row],[Sharpe Ratio Z-Score]],Table2[Sharpe Ratio Z-Score])</f>
        <v>469</v>
      </c>
      <c r="AV359">
        <f>(Table2[[#This Row],[Rank 1Y]]+Table2[[#This Row],[Rank 6M]]+Table2[[#This Row],[Rank Sharpe]])/3</f>
        <v>363.66666666666669</v>
      </c>
    </row>
    <row r="360" spans="1:48" x14ac:dyDescent="0.3">
      <c r="A360" t="s">
        <v>299</v>
      </c>
      <c r="B360" t="s">
        <v>300</v>
      </c>
      <c r="C360" t="s">
        <v>10401</v>
      </c>
      <c r="D360" t="s">
        <v>225</v>
      </c>
      <c r="E360">
        <v>96715.852434050001</v>
      </c>
      <c r="F360">
        <v>4527.55</v>
      </c>
      <c r="G360">
        <v>36.771875110365897</v>
      </c>
      <c r="H360">
        <f>(Table2[[#This Row],[1Y Return vs Nifty]]-AVERAGE(Table2[1Y Return vs Nifty]))/_xlfn.STDEV.P(Table2[1Y Return vs Nifty])</f>
        <v>0.2488890805797136</v>
      </c>
      <c r="I360">
        <v>-2.8632644271074201</v>
      </c>
      <c r="J360">
        <f>(Table2[[#This Row],[1M Return vs Nifty]]-AVERAGE(Table2[1M Return vs Nifty]))/_xlfn.STDEV.P(Table2[1M Return vs Nifty])</f>
        <v>2.0578083503042681E-2</v>
      </c>
      <c r="K360">
        <v>-0.33158346634896602</v>
      </c>
      <c r="L360">
        <f>(Table2[[#This Row],[6M Return vs Nifty]]-AVERAGE(Table2[6M Return vs Nifty]))/_xlfn.STDEV.P(Table2[6M Return vs Nifty])</f>
        <v>-0.33564532868982189</v>
      </c>
      <c r="M360">
        <v>-2.4402587341390598</v>
      </c>
      <c r="N360">
        <f>(Table2[[#This Row],[1W Return vs Nifty]]-AVERAGE(Table2[1W Return vs Nifty]))/_xlfn.STDEV.P(Table2[1W Return vs Nifty])</f>
        <v>0.12095743768751392</v>
      </c>
      <c r="O360">
        <v>4419.0200000000004</v>
      </c>
      <c r="P360">
        <v>4309.1234929356797</v>
      </c>
      <c r="Q360">
        <v>3811.5437259928399</v>
      </c>
      <c r="R360">
        <v>70.944800491450195</v>
      </c>
      <c r="S360" s="2">
        <f>(Table2[[#This Row],[Close Price]]-Table2[[#This Row],[20D EMA]])/Table2[[#This Row],[20D EMA]]</f>
        <v>2.4559744015641417E-2</v>
      </c>
      <c r="T360" s="2">
        <f>(Table2[[#This Row],[Close Price]]-Table2[[#This Row],[50D EMA]])/Table2[[#This Row],[50D EMA]]</f>
        <v>5.0689312437298684E-2</v>
      </c>
      <c r="U360" s="2">
        <f>(Table2[[#This Row],[Close Price]]-Table2[[#This Row],[200D EMA]])/Table2[[#This Row],[200D EMA]]</f>
        <v>0.18785204250035287</v>
      </c>
      <c r="V360">
        <v>0.700431459568153</v>
      </c>
      <c r="W360">
        <v>4416</v>
      </c>
      <c r="X360">
        <v>4541</v>
      </c>
      <c r="Y360">
        <v>4330</v>
      </c>
      <c r="Z360">
        <v>4541</v>
      </c>
      <c r="AA360">
        <v>4299.8999999999996</v>
      </c>
      <c r="AB360">
        <v>4546.2</v>
      </c>
      <c r="AC360" s="2">
        <f>(Table2[[#This Row],[Close Price]]/Table2[[#This Row],[Day Low]])-1</f>
        <v>2.5260416666666785E-2</v>
      </c>
      <c r="AD360" s="2">
        <f>(Table2[[#This Row],[Day High]]/Table2[[#This Row],[Close Price]])-1</f>
        <v>2.9707015935771519E-3</v>
      </c>
      <c r="AE360" s="2">
        <f>(Table2[[#This Row],[Close Price]]/Table2[[#This Row],[Current Week Low]])-1</f>
        <v>4.5623556581986247E-2</v>
      </c>
      <c r="AF360" s="2">
        <f>(Table2[[#This Row],[Current Week High]]/Table2[[#This Row],[Close Price]])-1</f>
        <v>2.9707015935771519E-3</v>
      </c>
      <c r="AG360" s="2">
        <f>(Table2[[#This Row],[Close Price]]/Table2[[#This Row],[Current Month Low]])-1</f>
        <v>5.2943091699807043E-2</v>
      </c>
      <c r="AH360" s="2">
        <f>(Table2[[#This Row],[Current Month High]]/Table2[[#This Row],[Close Price]])-1</f>
        <v>4.1192256297555296E-3</v>
      </c>
      <c r="AI360">
        <v>0.41192256297555202</v>
      </c>
      <c r="AJ360">
        <v>76.674536124714606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0.02</v>
      </c>
      <c r="AM360" t="s">
        <v>10458</v>
      </c>
      <c r="AN360">
        <v>3.47</v>
      </c>
      <c r="AO360" t="s">
        <v>10458</v>
      </c>
      <c r="AP360">
        <v>2.9681451093275999E-2</v>
      </c>
      <c r="AQ360">
        <f>(Table2[[#This Row],[Sharpe Ratio]]-AVERAGE(Table2[Sharpe Ratio]))/_xlfn.STDEV.P(Table2[Sharpe Ratio])</f>
        <v>-0.32540962824496134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-0.270630355164513</v>
      </c>
      <c r="AS360">
        <f>_xlfn.RANK.AVG(Table2[[#This Row],[1Y Return vs Nifty Z-Score]],Table2[1Y Return vs Nifty Z-Score])</f>
        <v>234</v>
      </c>
      <c r="AT360">
        <f>_xlfn.RANK.AVG(Table2[[#This Row],[6M Return vs Nifty Z-Score]],Table2[6M Return vs Nifty Z-Score])</f>
        <v>434</v>
      </c>
      <c r="AU360">
        <f>_xlfn.RANK.AVG(Table2[[#This Row],[Sharpe Ratio Z-Score]],Table2[Sharpe Ratio Z-Score])</f>
        <v>424</v>
      </c>
      <c r="AV360">
        <f>(Table2[[#This Row],[Rank 1Y]]+Table2[[#This Row],[Rank 6M]]+Table2[[#This Row],[Rank Sharpe]])/3</f>
        <v>364</v>
      </c>
    </row>
    <row r="361" spans="1:48" x14ac:dyDescent="0.3">
      <c r="A361" t="s">
        <v>630</v>
      </c>
      <c r="B361" t="s">
        <v>631</v>
      </c>
      <c r="C361" t="s">
        <v>10399</v>
      </c>
      <c r="D361" t="s">
        <v>18</v>
      </c>
      <c r="E361">
        <v>31159.453656283</v>
      </c>
      <c r="F361">
        <v>177.79</v>
      </c>
      <c r="G361">
        <v>57.242061227213703</v>
      </c>
      <c r="H361">
        <f>(Table2[[#This Row],[1Y Return vs Nifty]]-AVERAGE(Table2[1Y Return vs Nifty]))/_xlfn.STDEV.P(Table2[1Y Return vs Nifty])</f>
        <v>0.58862741524569218</v>
      </c>
      <c r="I361">
        <v>-22.100262375657401</v>
      </c>
      <c r="J361">
        <f>(Table2[[#This Row],[1M Return vs Nifty]]-AVERAGE(Table2[1M Return vs Nifty]))/_xlfn.STDEV.P(Table2[1M Return vs Nifty])</f>
        <v>-1.803840604338514</v>
      </c>
      <c r="K361">
        <v>-39.679193462300702</v>
      </c>
      <c r="L361">
        <f>(Table2[[#This Row],[6M Return vs Nifty]]-AVERAGE(Table2[6M Return vs Nifty]))/_xlfn.STDEV.P(Table2[6M Return vs Nifty])</f>
        <v>-1.5098509056113765</v>
      </c>
      <c r="M361">
        <v>-9.7585967772086306</v>
      </c>
      <c r="N361">
        <f>(Table2[[#This Row],[1W Return vs Nifty]]-AVERAGE(Table2[1W Return vs Nifty]))/_xlfn.STDEV.P(Table2[1W Return vs Nifty])</f>
        <v>-1.3415984841173798</v>
      </c>
      <c r="O361">
        <v>189.87</v>
      </c>
      <c r="P361">
        <v>200.142740582378</v>
      </c>
      <c r="Q361">
        <v>191.16030377242399</v>
      </c>
      <c r="R361">
        <v>25.992101965957499</v>
      </c>
      <c r="S361" s="2">
        <f>(Table2[[#This Row],[Close Price]]-Table2[[#This Row],[20D EMA]])/Table2[[#This Row],[20D EMA]]</f>
        <v>-6.3622478537947086E-2</v>
      </c>
      <c r="T361" s="2">
        <f>(Table2[[#This Row],[Close Price]]-Table2[[#This Row],[50D EMA]])/Table2[[#This Row],[50D EMA]]</f>
        <v>-0.11168399372036029</v>
      </c>
      <c r="U361" s="2">
        <f>(Table2[[#This Row],[Close Price]]-Table2[[#This Row],[200D EMA]])/Table2[[#This Row],[200D EMA]]</f>
        <v>-6.9942888290977598E-2</v>
      </c>
      <c r="V361">
        <v>0.35792346911732398</v>
      </c>
      <c r="W361">
        <v>174.6</v>
      </c>
      <c r="X361">
        <v>179</v>
      </c>
      <c r="Y361">
        <v>174.6</v>
      </c>
      <c r="Z361">
        <v>187.75</v>
      </c>
      <c r="AA361">
        <v>174.6</v>
      </c>
      <c r="AB361">
        <v>210.35</v>
      </c>
      <c r="AC361" s="2">
        <f>(Table2[[#This Row],[Close Price]]/Table2[[#This Row],[Day Low]])-1</f>
        <v>1.8270332187857896E-2</v>
      </c>
      <c r="AD361" s="2">
        <f>(Table2[[#This Row],[Day High]]/Table2[[#This Row],[Close Price]])-1</f>
        <v>6.8057821024805065E-3</v>
      </c>
      <c r="AE361" s="2">
        <f>(Table2[[#This Row],[Close Price]]/Table2[[#This Row],[Current Week Low]])-1</f>
        <v>1.8270332187857896E-2</v>
      </c>
      <c r="AF361" s="2">
        <f>(Table2[[#This Row],[Current Week High]]/Table2[[#This Row],[Close Price]])-1</f>
        <v>5.6021148546037569E-2</v>
      </c>
      <c r="AG361" s="2">
        <f>(Table2[[#This Row],[Close Price]]/Table2[[#This Row],[Current Month Low]])-1</f>
        <v>1.8270332187857896E-2</v>
      </c>
      <c r="AH361" s="2">
        <f>(Table2[[#This Row],[Current Month High]]/Table2[[#This Row],[Close Price]])-1</f>
        <v>0.1831374093031104</v>
      </c>
      <c r="AI361">
        <v>62.691939929129802</v>
      </c>
      <c r="AJ361">
        <v>96.453038674033095</v>
      </c>
      <c r="AK361" t="str">
        <f>IF(AND(Table2[[#This Row],[20D EMA]]&gt;Table2[[#This Row],[50D EMA]],Table2[[#This Row],[50D EMA]]&gt;Table2[[#This Row],[200D EMA]]),"Uptrend","Downtrend/NoTrend")</f>
        <v>Downtrend/NoTrend</v>
      </c>
      <c r="AL361">
        <v>-0.26</v>
      </c>
      <c r="AM361" t="s">
        <v>10459</v>
      </c>
      <c r="AN361">
        <v>-8.68</v>
      </c>
      <c r="AO361" t="s">
        <v>10459</v>
      </c>
      <c r="AP361">
        <v>0.106683795011073</v>
      </c>
      <c r="AQ361">
        <f>(Table2[[#This Row],[Sharpe Ratio]]-AVERAGE(Table2[Sharpe Ratio]))/_xlfn.STDEV.P(Table2[Sharpe Ratio])</f>
        <v>0.56768116383599976</v>
      </c>
      <c r="AR3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1">
        <f>_xlfn.RANK.AVG(Table2[[#This Row],[1Y Return vs Nifty Z-Score]],Table2[1Y Return vs Nifty Z-Score])</f>
        <v>158</v>
      </c>
      <c r="AT361">
        <f>_xlfn.RANK.AVG(Table2[[#This Row],[6M Return vs Nifty Z-Score]],Table2[6M Return vs Nifty Z-Score])</f>
        <v>733</v>
      </c>
      <c r="AU361">
        <f>_xlfn.RANK.AVG(Table2[[#This Row],[Sharpe Ratio Z-Score]],Table2[Sharpe Ratio Z-Score])</f>
        <v>204</v>
      </c>
      <c r="AV361">
        <f>(Table2[[#This Row],[Rank 1Y]]+Table2[[#This Row],[Rank 6M]]+Table2[[#This Row],[Rank Sharpe]])/3</f>
        <v>365</v>
      </c>
    </row>
    <row r="362" spans="1:48" x14ac:dyDescent="0.3">
      <c r="A362" t="s">
        <v>150</v>
      </c>
      <c r="B362" t="s">
        <v>151</v>
      </c>
      <c r="C362" t="s">
        <v>10401</v>
      </c>
      <c r="D362" t="s">
        <v>43</v>
      </c>
      <c r="E362">
        <v>190195.22418781999</v>
      </c>
      <c r="F362">
        <v>1898.3</v>
      </c>
      <c r="G362">
        <v>13.8739881415962</v>
      </c>
      <c r="H362">
        <f>(Table2[[#This Row],[1Y Return vs Nifty]]-AVERAGE(Table2[1Y Return vs Nifty]))/_xlfn.STDEV.P(Table2[1Y Return vs Nifty])</f>
        <v>-0.1311411713063185</v>
      </c>
      <c r="I362">
        <v>-0.16428385630849501</v>
      </c>
      <c r="J362">
        <f>(Table2[[#This Row],[1M Return vs Nifty]]-AVERAGE(Table2[1M Return vs Nifty]))/_xlfn.STDEV.P(Table2[1M Return vs Nifty])</f>
        <v>0.27654684768633309</v>
      </c>
      <c r="K362">
        <v>8.5728373150714798</v>
      </c>
      <c r="L362">
        <f>(Table2[[#This Row],[6M Return vs Nifty]]-AVERAGE(Table2[6M Return vs Nifty]))/_xlfn.STDEV.P(Table2[6M Return vs Nifty])</f>
        <v>-6.9920916409741948E-2</v>
      </c>
      <c r="M362">
        <v>-2.3399337140961798</v>
      </c>
      <c r="N362">
        <f>(Table2[[#This Row],[1W Return vs Nifty]]-AVERAGE(Table2[1W Return vs Nifty]))/_xlfn.STDEV.P(Table2[1W Return vs Nifty])</f>
        <v>0.14100720189700713</v>
      </c>
      <c r="O362">
        <v>1854.49</v>
      </c>
      <c r="P362">
        <v>1778.3470969263799</v>
      </c>
      <c r="Q362">
        <v>1572.21293338286</v>
      </c>
      <c r="R362">
        <v>60.223716820894403</v>
      </c>
      <c r="S362" s="2">
        <f>(Table2[[#This Row],[Close Price]]-Table2[[#This Row],[20D EMA]])/Table2[[#This Row],[20D EMA]]</f>
        <v>2.3623745612001115E-2</v>
      </c>
      <c r="T362" s="2">
        <f>(Table2[[#This Row],[Close Price]]-Table2[[#This Row],[50D EMA]])/Table2[[#This Row],[50D EMA]]</f>
        <v>6.7451907043873272E-2</v>
      </c>
      <c r="U362" s="2">
        <f>(Table2[[#This Row],[Close Price]]-Table2[[#This Row],[200D EMA]])/Table2[[#This Row],[200D EMA]]</f>
        <v>0.20740642675894611</v>
      </c>
      <c r="V362">
        <v>0.86384864709145004</v>
      </c>
      <c r="W362">
        <v>1868.5</v>
      </c>
      <c r="X362">
        <v>1902.05</v>
      </c>
      <c r="Y362">
        <v>1841.05</v>
      </c>
      <c r="Z362">
        <v>1927.95</v>
      </c>
      <c r="AA362">
        <v>1808.45</v>
      </c>
      <c r="AB362">
        <v>1936</v>
      </c>
      <c r="AC362" s="2">
        <f>(Table2[[#This Row],[Close Price]]/Table2[[#This Row],[Day Low]])-1</f>
        <v>1.5948621889215975E-2</v>
      </c>
      <c r="AD362" s="2">
        <f>(Table2[[#This Row],[Day High]]/Table2[[#This Row],[Close Price]])-1</f>
        <v>1.975451719959942E-3</v>
      </c>
      <c r="AE362" s="2">
        <f>(Table2[[#This Row],[Close Price]]/Table2[[#This Row],[Current Week Low]])-1</f>
        <v>3.1096385214958833E-2</v>
      </c>
      <c r="AF362" s="2">
        <f>(Table2[[#This Row],[Current Week High]]/Table2[[#This Row],[Close Price]])-1</f>
        <v>1.5619238265816904E-2</v>
      </c>
      <c r="AG362" s="2">
        <f>(Table2[[#This Row],[Close Price]]/Table2[[#This Row],[Current Month Low]])-1</f>
        <v>4.9683430562083464E-2</v>
      </c>
      <c r="AH362" s="2">
        <f>(Table2[[#This Row],[Current Month High]]/Table2[[#This Row],[Close Price]])-1</f>
        <v>1.9859874624664098E-2</v>
      </c>
      <c r="AI362">
        <v>1.9859874624664</v>
      </c>
      <c r="AJ362">
        <v>50.140388341835703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0.17</v>
      </c>
      <c r="AM362" t="s">
        <v>10458</v>
      </c>
      <c r="AN362">
        <v>2.42</v>
      </c>
      <c r="AO362" t="s">
        <v>10458</v>
      </c>
      <c r="AP362">
        <v>3.0528112426804001E-2</v>
      </c>
      <c r="AQ362">
        <f>(Table2[[#This Row],[Sharpe Ratio]]-AVERAGE(Table2[Sharpe Ratio]))/_xlfn.STDEV.P(Table2[Sharpe Ratio])</f>
        <v>-0.31558985650149257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-9.9097894634212785E-2</v>
      </c>
      <c r="AS362">
        <f>_xlfn.RANK.AVG(Table2[[#This Row],[1Y Return vs Nifty Z-Score]],Table2[1Y Return vs Nifty Z-Score])</f>
        <v>337</v>
      </c>
      <c r="AT362">
        <f>_xlfn.RANK.AVG(Table2[[#This Row],[6M Return vs Nifty Z-Score]],Table2[6M Return vs Nifty Z-Score])</f>
        <v>340</v>
      </c>
      <c r="AU362">
        <f>_xlfn.RANK.AVG(Table2[[#This Row],[Sharpe Ratio Z-Score]],Table2[Sharpe Ratio Z-Score])</f>
        <v>421</v>
      </c>
      <c r="AV362">
        <f>(Table2[[#This Row],[Rank 1Y]]+Table2[[#This Row],[Rank 6M]]+Table2[[#This Row],[Rank Sharpe]])/3</f>
        <v>366</v>
      </c>
    </row>
    <row r="363" spans="1:48" x14ac:dyDescent="0.3">
      <c r="A363" t="s">
        <v>193</v>
      </c>
      <c r="B363" t="s">
        <v>194</v>
      </c>
      <c r="C363" t="s">
        <v>10405</v>
      </c>
      <c r="D363" t="s">
        <v>195</v>
      </c>
      <c r="E363">
        <v>142803.5132394</v>
      </c>
      <c r="F363">
        <v>5379.3</v>
      </c>
      <c r="G363">
        <v>9.9875058290597707</v>
      </c>
      <c r="H363">
        <f>(Table2[[#This Row],[1Y Return vs Nifty]]-AVERAGE(Table2[1Y Return vs Nifty]))/_xlfn.STDEV.P(Table2[1Y Return vs Nifty])</f>
        <v>-0.19564410357243869</v>
      </c>
      <c r="I363">
        <v>5.6648413155404498</v>
      </c>
      <c r="J363">
        <f>(Table2[[#This Row],[1M Return vs Nifty]]-AVERAGE(Table2[1M Return vs Nifty]))/_xlfn.STDEV.P(Table2[1M Return vs Nifty])</f>
        <v>0.82937556481422847</v>
      </c>
      <c r="K363">
        <v>39.496209716340097</v>
      </c>
      <c r="L363">
        <f>(Table2[[#This Row],[6M Return vs Nifty]]-AVERAGE(Table2[6M Return vs Nifty]))/_xlfn.STDEV.P(Table2[6M Return vs Nifty])</f>
        <v>0.85288980410231641</v>
      </c>
      <c r="M363">
        <v>-4.6226045560915701</v>
      </c>
      <c r="N363">
        <f>(Table2[[#This Row],[1W Return vs Nifty]]-AVERAGE(Table2[1W Return vs Nifty]))/_xlfn.STDEV.P(Table2[1W Return vs Nifty])</f>
        <v>-0.31518021905074423</v>
      </c>
      <c r="O363">
        <v>5302.54</v>
      </c>
      <c r="P363">
        <v>5049.9226245486298</v>
      </c>
      <c r="Q363">
        <v>4373.3064129873601</v>
      </c>
      <c r="R363">
        <v>54.944697851206001</v>
      </c>
      <c r="S363" s="2">
        <f>(Table2[[#This Row],[Close Price]]-Table2[[#This Row],[20D EMA]])/Table2[[#This Row],[20D EMA]]</f>
        <v>1.4476081274257284E-2</v>
      </c>
      <c r="T363" s="2">
        <f>(Table2[[#This Row],[Close Price]]-Table2[[#This Row],[50D EMA]])/Table2[[#This Row],[50D EMA]]</f>
        <v>6.522424202109646E-2</v>
      </c>
      <c r="U363" s="2">
        <f>(Table2[[#This Row],[Close Price]]-Table2[[#This Row],[200D EMA]])/Table2[[#This Row],[200D EMA]]</f>
        <v>0.23003043738832293</v>
      </c>
      <c r="V363">
        <v>0.88274290967219904</v>
      </c>
      <c r="W363">
        <v>5292.25</v>
      </c>
      <c r="X363">
        <v>5418.6</v>
      </c>
      <c r="Y363">
        <v>5292.25</v>
      </c>
      <c r="Z363">
        <v>5582.95</v>
      </c>
      <c r="AA363">
        <v>5015.25</v>
      </c>
      <c r="AB363">
        <v>5582.95</v>
      </c>
      <c r="AC363" s="2">
        <f>(Table2[[#This Row],[Close Price]]/Table2[[#This Row],[Day Low]])-1</f>
        <v>1.6448580471444041E-2</v>
      </c>
      <c r="AD363" s="2">
        <f>(Table2[[#This Row],[Day High]]/Table2[[#This Row],[Close Price]])-1</f>
        <v>7.3057832803524736E-3</v>
      </c>
      <c r="AE363" s="2">
        <f>(Table2[[#This Row],[Close Price]]/Table2[[#This Row],[Current Week Low]])-1</f>
        <v>1.6448580471444041E-2</v>
      </c>
      <c r="AF363" s="2">
        <f>(Table2[[#This Row],[Current Week High]]/Table2[[#This Row],[Close Price]])-1</f>
        <v>3.7858085624523641E-2</v>
      </c>
      <c r="AG363" s="2">
        <f>(Table2[[#This Row],[Close Price]]/Table2[[#This Row],[Current Month Low]])-1</f>
        <v>7.2588604755495778E-2</v>
      </c>
      <c r="AH363" s="2">
        <f>(Table2[[#This Row],[Current Month High]]/Table2[[#This Row],[Close Price]])-1</f>
        <v>3.7858085624523641E-2</v>
      </c>
      <c r="AI363">
        <v>3.7858085624523601</v>
      </c>
      <c r="AJ363">
        <v>63.241586501987598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0.05</v>
      </c>
      <c r="AM363" t="s">
        <v>10458</v>
      </c>
      <c r="AN363">
        <v>-0.87</v>
      </c>
      <c r="AO363" t="s">
        <v>10459</v>
      </c>
      <c r="AP363">
        <v>-2.3861068461069002E-2</v>
      </c>
      <c r="AQ363">
        <f>(Table2[[#This Row],[Sharpe Ratio]]-AVERAGE(Table2[Sharpe Ratio]))/_xlfn.STDEV.P(Table2[Sharpe Ratio])</f>
        <v>-0.94640801304540656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0.22503303324795543</v>
      </c>
      <c r="AS363">
        <f>_xlfn.RANK.AVG(Table2[[#This Row],[1Y Return vs Nifty Z-Score]],Table2[1Y Return vs Nifty Z-Score])</f>
        <v>358</v>
      </c>
      <c r="AT363">
        <f>_xlfn.RANK.AVG(Table2[[#This Row],[6M Return vs Nifty Z-Score]],Table2[6M Return vs Nifty Z-Score])</f>
        <v>117</v>
      </c>
      <c r="AU363">
        <f>_xlfn.RANK.AVG(Table2[[#This Row],[Sharpe Ratio Z-Score]],Table2[Sharpe Ratio Z-Score])</f>
        <v>624</v>
      </c>
      <c r="AV363">
        <f>(Table2[[#This Row],[Rank 1Y]]+Table2[[#This Row],[Rank 6M]]+Table2[[#This Row],[Rank Sharpe]])/3</f>
        <v>366.33333333333331</v>
      </c>
    </row>
    <row r="364" spans="1:48" x14ac:dyDescent="0.3">
      <c r="A364" t="s">
        <v>1876</v>
      </c>
      <c r="B364" t="s">
        <v>1877</v>
      </c>
      <c r="C364" t="s">
        <v>10412</v>
      </c>
      <c r="D364" t="s">
        <v>463</v>
      </c>
      <c r="E364">
        <v>4035.5235287999999</v>
      </c>
      <c r="F364">
        <v>4671</v>
      </c>
      <c r="G364">
        <v>-8.3804762673707103</v>
      </c>
      <c r="H364">
        <f>(Table2[[#This Row],[1Y Return vs Nifty]]-AVERAGE(Table2[1Y Return vs Nifty]))/_xlfn.STDEV.P(Table2[1Y Return vs Nifty])</f>
        <v>-0.50049270695078174</v>
      </c>
      <c r="I364">
        <v>11.443004340150001</v>
      </c>
      <c r="J364">
        <f>(Table2[[#This Row],[1M Return vs Nifty]]-AVERAGE(Table2[1M Return vs Nifty]))/_xlfn.STDEV.P(Table2[1M Return vs Nifty])</f>
        <v>1.3773710801065386</v>
      </c>
      <c r="K364">
        <v>23.799606011461901</v>
      </c>
      <c r="L364">
        <f>(Table2[[#This Row],[6M Return vs Nifty]]-AVERAGE(Table2[6M Return vs Nifty]))/_xlfn.STDEV.P(Table2[6M Return vs Nifty])</f>
        <v>0.38447407031589886</v>
      </c>
      <c r="M364">
        <v>-0.38446081237463497</v>
      </c>
      <c r="N364">
        <f>(Table2[[#This Row],[1W Return vs Nifty]]-AVERAGE(Table2[1W Return vs Nifty]))/_xlfn.STDEV.P(Table2[1W Return vs Nifty])</f>
        <v>0.53180473755474289</v>
      </c>
      <c r="O364">
        <v>4395.09</v>
      </c>
      <c r="P364">
        <v>4212.1849112087903</v>
      </c>
      <c r="Q364">
        <v>3767.65465429305</v>
      </c>
      <c r="R364">
        <v>74.080390510518299</v>
      </c>
      <c r="S364" s="2">
        <f>(Table2[[#This Row],[Close Price]]-Table2[[#This Row],[20D EMA]])/Table2[[#This Row],[20D EMA]]</f>
        <v>6.2776871463382969E-2</v>
      </c>
      <c r="T364" s="2">
        <f>(Table2[[#This Row],[Close Price]]-Table2[[#This Row],[50D EMA]])/Table2[[#This Row],[50D EMA]]</f>
        <v>0.10892567597644745</v>
      </c>
      <c r="U364" s="2">
        <f>(Table2[[#This Row],[Close Price]]-Table2[[#This Row],[200D EMA]])/Table2[[#This Row],[200D EMA]]</f>
        <v>0.23976330863489148</v>
      </c>
      <c r="V364">
        <v>1.2580943293508</v>
      </c>
      <c r="W364">
        <v>4556.8</v>
      </c>
      <c r="X364">
        <v>4699</v>
      </c>
      <c r="Y364">
        <v>4405</v>
      </c>
      <c r="Z364">
        <v>4794</v>
      </c>
      <c r="AA364">
        <v>4142.1000000000004</v>
      </c>
      <c r="AB364">
        <v>4794</v>
      </c>
      <c r="AC364" s="2">
        <f>(Table2[[#This Row],[Close Price]]/Table2[[#This Row],[Day Low]])-1</f>
        <v>2.5061446629213391E-2</v>
      </c>
      <c r="AD364" s="2">
        <f>(Table2[[#This Row],[Day High]]/Table2[[#This Row],[Close Price]])-1</f>
        <v>5.9944337400985592E-3</v>
      </c>
      <c r="AE364" s="2">
        <f>(Table2[[#This Row],[Close Price]]/Table2[[#This Row],[Current Week Low]])-1</f>
        <v>6.0385925085130632E-2</v>
      </c>
      <c r="AF364" s="2">
        <f>(Table2[[#This Row],[Current Week High]]/Table2[[#This Row],[Close Price]])-1</f>
        <v>2.6332691072575409E-2</v>
      </c>
      <c r="AG364" s="2">
        <f>(Table2[[#This Row],[Close Price]]/Table2[[#This Row],[Current Month Low]])-1</f>
        <v>0.1276888534801186</v>
      </c>
      <c r="AH364" s="2">
        <f>(Table2[[#This Row],[Current Month High]]/Table2[[#This Row],[Close Price]])-1</f>
        <v>2.6332691072575409E-2</v>
      </c>
      <c r="AI364">
        <v>2.63326910725754</v>
      </c>
      <c r="AJ364">
        <v>55.887064477372803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0.06</v>
      </c>
      <c r="AM364" t="s">
        <v>10458</v>
      </c>
      <c r="AN364">
        <v>8.9499999999999993</v>
      </c>
      <c r="AO364" t="s">
        <v>10458</v>
      </c>
      <c r="AP364">
        <v>3.0241891646357998E-2</v>
      </c>
      <c r="AQ364">
        <f>(Table2[[#This Row],[Sharpe Ratio]]-AVERAGE(Table2[Sharpe Ratio]))/_xlfn.STDEV.P(Table2[Sharpe Ratio])</f>
        <v>-0.31890951056022404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1.4742476704661747</v>
      </c>
      <c r="AS364">
        <f>_xlfn.RANK.AVG(Table2[[#This Row],[1Y Return vs Nifty Z-Score]],Table2[1Y Return vs Nifty Z-Score])</f>
        <v>485</v>
      </c>
      <c r="AT364">
        <f>_xlfn.RANK.AVG(Table2[[#This Row],[6M Return vs Nifty Z-Score]],Table2[6M Return vs Nifty Z-Score])</f>
        <v>200</v>
      </c>
      <c r="AU364">
        <f>_xlfn.RANK.AVG(Table2[[#This Row],[Sharpe Ratio Z-Score]],Table2[Sharpe Ratio Z-Score])</f>
        <v>422</v>
      </c>
      <c r="AV364">
        <f>(Table2[[#This Row],[Rank 1Y]]+Table2[[#This Row],[Rank 6M]]+Table2[[#This Row],[Rank Sharpe]])/3</f>
        <v>369</v>
      </c>
    </row>
    <row r="365" spans="1:48" x14ac:dyDescent="0.3">
      <c r="A365" t="s">
        <v>284</v>
      </c>
      <c r="B365" t="s">
        <v>285</v>
      </c>
      <c r="C365" t="s">
        <v>10401</v>
      </c>
      <c r="D365" t="s">
        <v>34</v>
      </c>
      <c r="E365">
        <v>99931.364931420001</v>
      </c>
      <c r="F365">
        <v>110.17</v>
      </c>
      <c r="G365">
        <v>15.542981716362901</v>
      </c>
      <c r="H365">
        <f>(Table2[[#This Row],[1Y Return vs Nifty]]-AVERAGE(Table2[1Y Return vs Nifty]))/_xlfn.STDEV.P(Table2[1Y Return vs Nifty])</f>
        <v>-0.10344132068342772</v>
      </c>
      <c r="I365">
        <v>-8.6522617462005798</v>
      </c>
      <c r="J365">
        <f>(Table2[[#This Row],[1M Return vs Nifty]]-AVERAGE(Table2[1M Return vs Nifty]))/_xlfn.STDEV.P(Table2[1M Return vs Nifty])</f>
        <v>-0.52844494602918879</v>
      </c>
      <c r="K365">
        <v>-22.810703024277998</v>
      </c>
      <c r="L365">
        <f>(Table2[[#This Row],[6M Return vs Nifty]]-AVERAGE(Table2[6M Return vs Nifty]))/_xlfn.STDEV.P(Table2[6M Return vs Nifty])</f>
        <v>-1.0064639006926019</v>
      </c>
      <c r="M365">
        <v>-1.5458575602503299</v>
      </c>
      <c r="N365">
        <f>(Table2[[#This Row],[1W Return vs Nifty]]-AVERAGE(Table2[1W Return vs Nifty]))/_xlfn.STDEV.P(Table2[1W Return vs Nifty])</f>
        <v>0.2997018091065119</v>
      </c>
      <c r="O365">
        <v>107.58</v>
      </c>
      <c r="P365">
        <v>109.478794231566</v>
      </c>
      <c r="Q365">
        <v>105.627995792002</v>
      </c>
      <c r="R365">
        <v>65.826707423454494</v>
      </c>
      <c r="S365" s="2">
        <f>(Table2[[#This Row],[Close Price]]-Table2[[#This Row],[20D EMA]])/Table2[[#This Row],[20D EMA]]</f>
        <v>2.4075106897192819E-2</v>
      </c>
      <c r="T365" s="2">
        <f>(Table2[[#This Row],[Close Price]]-Table2[[#This Row],[50D EMA]])/Table2[[#This Row],[50D EMA]]</f>
        <v>6.3136041393732079E-3</v>
      </c>
      <c r="U365" s="2">
        <f>(Table2[[#This Row],[Close Price]]-Table2[[#This Row],[200D EMA]])/Table2[[#This Row],[200D EMA]]</f>
        <v>4.3000003682185921E-2</v>
      </c>
      <c r="V365">
        <v>0.89887983733418897</v>
      </c>
      <c r="W365">
        <v>107.2</v>
      </c>
      <c r="X365">
        <v>110.7</v>
      </c>
      <c r="Y365">
        <v>105.05</v>
      </c>
      <c r="Z365">
        <v>110.7</v>
      </c>
      <c r="AA365">
        <v>100.69</v>
      </c>
      <c r="AB365">
        <v>113.46</v>
      </c>
      <c r="AC365" s="2">
        <f>(Table2[[#This Row],[Close Price]]/Table2[[#This Row],[Day Low]])-1</f>
        <v>2.7705223880597041E-2</v>
      </c>
      <c r="AD365" s="2">
        <f>(Table2[[#This Row],[Day High]]/Table2[[#This Row],[Close Price]])-1</f>
        <v>4.810747027321316E-3</v>
      </c>
      <c r="AE365" s="2">
        <f>(Table2[[#This Row],[Close Price]]/Table2[[#This Row],[Current Week Low]])-1</f>
        <v>4.8738695859114722E-2</v>
      </c>
      <c r="AF365" s="2">
        <f>(Table2[[#This Row],[Current Week High]]/Table2[[#This Row],[Close Price]])-1</f>
        <v>4.810747027321316E-3</v>
      </c>
      <c r="AG365" s="2">
        <f>(Table2[[#This Row],[Close Price]]/Table2[[#This Row],[Current Month Low]])-1</f>
        <v>9.4150362498758522E-2</v>
      </c>
      <c r="AH365" s="2">
        <f>(Table2[[#This Row],[Current Month High]]/Table2[[#This Row],[Close Price]])-1</f>
        <v>2.9862939094127183E-2</v>
      </c>
      <c r="AI365">
        <v>17.000998456930098</v>
      </c>
      <c r="AJ365">
        <v>61.020169541069798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-0.08</v>
      </c>
      <c r="AM365" t="s">
        <v>10459</v>
      </c>
      <c r="AN365">
        <v>6.33</v>
      </c>
      <c r="AO365" t="s">
        <v>10458</v>
      </c>
      <c r="AP365">
        <v>0.13937622869371299</v>
      </c>
      <c r="AQ365">
        <f>(Table2[[#This Row],[Sharpe Ratio]]-AVERAGE(Table2[Sharpe Ratio]))/_xlfn.STDEV.P(Table2[Sharpe Ratio])</f>
        <v>0.94685548512487505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328</v>
      </c>
      <c r="AT365">
        <f>_xlfn.RANK.AVG(Table2[[#This Row],[6M Return vs Nifty Z-Score]],Table2[6M Return vs Nifty Z-Score])</f>
        <v>663</v>
      </c>
      <c r="AU365">
        <f>_xlfn.RANK.AVG(Table2[[#This Row],[Sharpe Ratio Z-Score]],Table2[Sharpe Ratio Z-Score])</f>
        <v>120</v>
      </c>
      <c r="AV365">
        <f>(Table2[[#This Row],[Rank 1Y]]+Table2[[#This Row],[Rank 6M]]+Table2[[#This Row],[Rank Sharpe]])/3</f>
        <v>370.33333333333331</v>
      </c>
    </row>
    <row r="366" spans="1:48" x14ac:dyDescent="0.3">
      <c r="A366" t="s">
        <v>38</v>
      </c>
      <c r="B366" t="s">
        <v>39</v>
      </c>
      <c r="C366" t="s">
        <v>10403</v>
      </c>
      <c r="D366" t="s">
        <v>40</v>
      </c>
      <c r="E366">
        <v>653834.72209477494</v>
      </c>
      <c r="F366">
        <v>522.75</v>
      </c>
      <c r="G366">
        <v>-15.166337297177201</v>
      </c>
      <c r="H366">
        <f>(Table2[[#This Row],[1Y Return vs Nifty]]-AVERAGE(Table2[1Y Return vs Nifty]))/_xlfn.STDEV.P(Table2[1Y Return vs Nifty])</f>
        <v>-0.61311587082342311</v>
      </c>
      <c r="I366">
        <v>-2.4157200164700399</v>
      </c>
      <c r="J366">
        <f>(Table2[[#This Row],[1M Return vs Nifty]]-AVERAGE(Table2[1M Return vs Nifty]))/_xlfn.STDEV.P(Table2[1M Return vs Nifty])</f>
        <v>6.3022772044864658E-2</v>
      </c>
      <c r="K366">
        <v>3.0993999548870401</v>
      </c>
      <c r="L366">
        <f>(Table2[[#This Row],[6M Return vs Nifty]]-AVERAGE(Table2[6M Return vs Nifty]))/_xlfn.STDEV.P(Table2[6M Return vs Nifty])</f>
        <v>-0.23325842722477222</v>
      </c>
      <c r="M366">
        <v>-1.4588785394605099</v>
      </c>
      <c r="N366">
        <f>(Table2[[#This Row],[1W Return vs Nifty]]-AVERAGE(Table2[1W Return vs Nifty]))/_xlfn.STDEV.P(Table2[1W Return vs Nifty])</f>
        <v>0.31708440077968708</v>
      </c>
      <c r="O366">
        <v>511.27</v>
      </c>
      <c r="P366">
        <v>496.98801268147997</v>
      </c>
      <c r="Q366">
        <v>459.31457714931202</v>
      </c>
      <c r="R366">
        <v>70.555639565417096</v>
      </c>
      <c r="S366" s="2">
        <f>(Table2[[#This Row],[Close Price]]-Table2[[#This Row],[20D EMA]])/Table2[[#This Row],[20D EMA]]</f>
        <v>2.2453889334402604E-2</v>
      </c>
      <c r="T366" s="2">
        <f>(Table2[[#This Row],[Close Price]]-Table2[[#This Row],[50D EMA]])/Table2[[#This Row],[50D EMA]]</f>
        <v>5.1836234800759481E-2</v>
      </c>
      <c r="U366" s="2">
        <f>(Table2[[#This Row],[Close Price]]-Table2[[#This Row],[200D EMA]])/Table2[[#This Row],[200D EMA]]</f>
        <v>0.13810888224883547</v>
      </c>
      <c r="V366">
        <v>0.78248119405606498</v>
      </c>
      <c r="W366">
        <v>517</v>
      </c>
      <c r="X366">
        <v>523.75</v>
      </c>
      <c r="Y366">
        <v>512.29999999999995</v>
      </c>
      <c r="Z366">
        <v>523.75</v>
      </c>
      <c r="AA366">
        <v>497.15</v>
      </c>
      <c r="AB366">
        <v>523.75</v>
      </c>
      <c r="AC366" s="2">
        <f>(Table2[[#This Row],[Close Price]]/Table2[[#This Row],[Day Low]])-1</f>
        <v>1.112185686653766E-2</v>
      </c>
      <c r="AD366" s="2">
        <f>(Table2[[#This Row],[Day High]]/Table2[[#This Row],[Close Price]])-1</f>
        <v>1.9129603060736855E-3</v>
      </c>
      <c r="AE366" s="2">
        <f>(Table2[[#This Row],[Close Price]]/Table2[[#This Row],[Current Week Low]])-1</f>
        <v>2.039820417723992E-2</v>
      </c>
      <c r="AF366" s="2">
        <f>(Table2[[#This Row],[Current Week High]]/Table2[[#This Row],[Close Price]])-1</f>
        <v>1.9129603060736855E-3</v>
      </c>
      <c r="AG366" s="2">
        <f>(Table2[[#This Row],[Close Price]]/Table2[[#This Row],[Current Month Low]])-1</f>
        <v>5.1493513024238213E-2</v>
      </c>
      <c r="AH366" s="2">
        <f>(Table2[[#This Row],[Current Month High]]/Table2[[#This Row],[Close Price]])-1</f>
        <v>1.9129603060736855E-3</v>
      </c>
      <c r="AI366">
        <v>0.191296030607368</v>
      </c>
      <c r="AJ366">
        <v>30.900212845874499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0.03</v>
      </c>
      <c r="AM366" t="s">
        <v>10458</v>
      </c>
      <c r="AN366">
        <v>1.78</v>
      </c>
      <c r="AO366" t="s">
        <v>10458</v>
      </c>
      <c r="AP366">
        <v>0.112412115411371</v>
      </c>
      <c r="AQ366">
        <f>(Table2[[#This Row],[Sharpe Ratio]]-AVERAGE(Table2[Sharpe Ratio]))/_xlfn.STDEV.P(Table2[Sharpe Ratio])</f>
        <v>0.63411953367389839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0.16785240845025479</v>
      </c>
      <c r="AS366">
        <f>_xlfn.RANK.AVG(Table2[[#This Row],[1Y Return vs Nifty Z-Score]],Table2[1Y Return vs Nifty Z-Score])</f>
        <v>527</v>
      </c>
      <c r="AT366">
        <f>_xlfn.RANK.AVG(Table2[[#This Row],[6M Return vs Nifty Z-Score]],Table2[6M Return vs Nifty Z-Score])</f>
        <v>398</v>
      </c>
      <c r="AU366">
        <f>_xlfn.RANK.AVG(Table2[[#This Row],[Sharpe Ratio Z-Score]],Table2[Sharpe Ratio Z-Score])</f>
        <v>190</v>
      </c>
      <c r="AV366">
        <f>(Table2[[#This Row],[Rank 1Y]]+Table2[[#This Row],[Rank 6M]]+Table2[[#This Row],[Rank Sharpe]])/3</f>
        <v>371.66666666666669</v>
      </c>
    </row>
    <row r="367" spans="1:48" x14ac:dyDescent="0.3">
      <c r="A367" t="s">
        <v>741</v>
      </c>
      <c r="B367" t="s">
        <v>742</v>
      </c>
      <c r="C367" t="s">
        <v>10405</v>
      </c>
      <c r="D367" t="s">
        <v>54</v>
      </c>
      <c r="E367">
        <v>23504.0355523</v>
      </c>
      <c r="F367">
        <v>1195.75</v>
      </c>
      <c r="G367">
        <v>25.251222435687101</v>
      </c>
      <c r="H367">
        <f>(Table2[[#This Row],[1Y Return vs Nifty]]-AVERAGE(Table2[1Y Return vs Nifty]))/_xlfn.STDEV.P(Table2[1Y Return vs Nifty])</f>
        <v>5.7683815927081189E-2</v>
      </c>
      <c r="I367">
        <v>-1.27021160534936</v>
      </c>
      <c r="J367">
        <f>(Table2[[#This Row],[1M Return vs Nifty]]-AVERAGE(Table2[1M Return vs Nifty]))/_xlfn.STDEV.P(Table2[1M Return vs Nifty])</f>
        <v>0.17166170614038895</v>
      </c>
      <c r="K367">
        <v>4.4533199267542001</v>
      </c>
      <c r="L367">
        <f>(Table2[[#This Row],[6M Return vs Nifty]]-AVERAGE(Table2[6M Return vs Nifty]))/_xlfn.STDEV.P(Table2[6M Return vs Nifty])</f>
        <v>-0.19285494701757649</v>
      </c>
      <c r="M367">
        <v>-3.4226161044224899</v>
      </c>
      <c r="N367">
        <f>(Table2[[#This Row],[1W Return vs Nifty]]-AVERAGE(Table2[1W Return vs Nifty]))/_xlfn.STDEV.P(Table2[1W Return vs Nifty])</f>
        <v>-7.5364812088486915E-2</v>
      </c>
      <c r="O367">
        <v>1161.6300000000001</v>
      </c>
      <c r="P367">
        <v>1123.36529993566</v>
      </c>
      <c r="Q367">
        <v>990.30599307263799</v>
      </c>
      <c r="R367">
        <v>58.607660987213698</v>
      </c>
      <c r="S367" s="2">
        <f>(Table2[[#This Row],[Close Price]]-Table2[[#This Row],[20D EMA]])/Table2[[#This Row],[20D EMA]]</f>
        <v>2.9372519649113648E-2</v>
      </c>
      <c r="T367" s="2">
        <f>(Table2[[#This Row],[Close Price]]-Table2[[#This Row],[50D EMA]])/Table2[[#This Row],[50D EMA]]</f>
        <v>6.4435584816876376E-2</v>
      </c>
      <c r="U367" s="2">
        <f>(Table2[[#This Row],[Close Price]]-Table2[[#This Row],[200D EMA]])/Table2[[#This Row],[200D EMA]]</f>
        <v>0.20745507788953962</v>
      </c>
      <c r="V367">
        <v>0.39511958787002399</v>
      </c>
      <c r="W367">
        <v>1164.7</v>
      </c>
      <c r="X367">
        <v>1214.3499999999999</v>
      </c>
      <c r="Y367">
        <v>1125</v>
      </c>
      <c r="Z367">
        <v>1214.3499999999999</v>
      </c>
      <c r="AA367">
        <v>1040</v>
      </c>
      <c r="AB367">
        <v>1278</v>
      </c>
      <c r="AC367" s="2">
        <f>(Table2[[#This Row],[Close Price]]/Table2[[#This Row],[Day Low]])-1</f>
        <v>2.6659225551644239E-2</v>
      </c>
      <c r="AD367" s="2">
        <f>(Table2[[#This Row],[Day High]]/Table2[[#This Row],[Close Price]])-1</f>
        <v>1.5555090947104278E-2</v>
      </c>
      <c r="AE367" s="2">
        <f>(Table2[[#This Row],[Close Price]]/Table2[[#This Row],[Current Week Low]])-1</f>
        <v>6.2888888888888994E-2</v>
      </c>
      <c r="AF367" s="2">
        <f>(Table2[[#This Row],[Current Week High]]/Table2[[#This Row],[Close Price]])-1</f>
        <v>1.5555090947104278E-2</v>
      </c>
      <c r="AG367" s="2">
        <f>(Table2[[#This Row],[Close Price]]/Table2[[#This Row],[Current Month Low]])-1</f>
        <v>0.14975961538461546</v>
      </c>
      <c r="AH367" s="2">
        <f>(Table2[[#This Row],[Current Month High]]/Table2[[#This Row],[Close Price]])-1</f>
        <v>6.8785281204265081E-2</v>
      </c>
      <c r="AI367">
        <v>7.4597532929123904</v>
      </c>
      <c r="AJ367">
        <v>69.094251573216397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0.09</v>
      </c>
      <c r="AM367" t="s">
        <v>10458</v>
      </c>
      <c r="AN367">
        <v>-3.86</v>
      </c>
      <c r="AO367" t="s">
        <v>10459</v>
      </c>
      <c r="AP367">
        <v>2.3134042989822998E-2</v>
      </c>
      <c r="AQ367">
        <f>(Table2[[#This Row],[Sharpe Ratio]]-AVERAGE(Table2[Sharpe Ratio]))/_xlfn.STDEV.P(Table2[Sharpe Ratio])</f>
        <v>-0.40134796455628841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-0.44022220159488168</v>
      </c>
      <c r="AS367">
        <f>_xlfn.RANK.AVG(Table2[[#This Row],[1Y Return vs Nifty Z-Score]],Table2[1Y Return vs Nifty Z-Score])</f>
        <v>285</v>
      </c>
      <c r="AT367">
        <f>_xlfn.RANK.AVG(Table2[[#This Row],[6M Return vs Nifty Z-Score]],Table2[6M Return vs Nifty Z-Score])</f>
        <v>382</v>
      </c>
      <c r="AU367">
        <f>_xlfn.RANK.AVG(Table2[[#This Row],[Sharpe Ratio Z-Score]],Table2[Sharpe Ratio Z-Score])</f>
        <v>449</v>
      </c>
      <c r="AV367">
        <f>(Table2[[#This Row],[Rank 1Y]]+Table2[[#This Row],[Rank 6M]]+Table2[[#This Row],[Rank Sharpe]])/3</f>
        <v>372</v>
      </c>
    </row>
    <row r="368" spans="1:48" x14ac:dyDescent="0.3">
      <c r="A368" t="s">
        <v>259</v>
      </c>
      <c r="B368" t="s">
        <v>260</v>
      </c>
      <c r="C368" t="s">
        <v>10405</v>
      </c>
      <c r="D368" t="s">
        <v>54</v>
      </c>
      <c r="E368">
        <v>107465.79013199999</v>
      </c>
      <c r="F368">
        <v>1063.45</v>
      </c>
      <c r="G368">
        <v>44.504299622039802</v>
      </c>
      <c r="H368">
        <f>(Table2[[#This Row],[1Y Return vs Nifty]]-AVERAGE(Table2[1Y Return vs Nifty]))/_xlfn.STDEV.P(Table2[1Y Return vs Nifty])</f>
        <v>0.37722211143400342</v>
      </c>
      <c r="I368">
        <v>-10.004314197884201</v>
      </c>
      <c r="J368">
        <f>(Table2[[#This Row],[1M Return vs Nifty]]-AVERAGE(Table2[1M Return vs Nifty]))/_xlfn.STDEV.P(Table2[1M Return vs Nifty])</f>
        <v>-0.65667232154749433</v>
      </c>
      <c r="K368">
        <v>-14.5761970923084</v>
      </c>
      <c r="L368">
        <f>(Table2[[#This Row],[6M Return vs Nifty]]-AVERAGE(Table2[6M Return vs Nifty]))/_xlfn.STDEV.P(Table2[6M Return vs Nifty])</f>
        <v>-0.76073098859178778</v>
      </c>
      <c r="M368">
        <v>-5.1619001741202899</v>
      </c>
      <c r="N368">
        <f>(Table2[[#This Row],[1W Return vs Nifty]]-AVERAGE(Table2[1W Return vs Nifty]))/_xlfn.STDEV.P(Table2[1W Return vs Nifty])</f>
        <v>-0.42295742134850856</v>
      </c>
      <c r="O368">
        <v>1095.99</v>
      </c>
      <c r="P368">
        <v>1123.0686956987099</v>
      </c>
      <c r="Q368">
        <v>988.65912015002402</v>
      </c>
      <c r="R368">
        <v>36.411031659796102</v>
      </c>
      <c r="S368" s="2">
        <f>(Table2[[#This Row],[Close Price]]-Table2[[#This Row],[20D EMA]])/Table2[[#This Row],[20D EMA]]</f>
        <v>-2.969005191653205E-2</v>
      </c>
      <c r="T368" s="2">
        <f>(Table2[[#This Row],[Close Price]]-Table2[[#This Row],[50D EMA]])/Table2[[#This Row],[50D EMA]]</f>
        <v>-5.3085528896893067E-2</v>
      </c>
      <c r="U368" s="2">
        <f>(Table2[[#This Row],[Close Price]]-Table2[[#This Row],[200D EMA]])/Table2[[#This Row],[200D EMA]]</f>
        <v>7.5648803845178594E-2</v>
      </c>
      <c r="V368">
        <v>0.59769139908816704</v>
      </c>
      <c r="W368">
        <v>1056.0999999999999</v>
      </c>
      <c r="X368">
        <v>1069.95</v>
      </c>
      <c r="Y368">
        <v>1038.55</v>
      </c>
      <c r="Z368">
        <v>1069.95</v>
      </c>
      <c r="AA368">
        <v>1038.55</v>
      </c>
      <c r="AB368">
        <v>1139.95</v>
      </c>
      <c r="AC368" s="2">
        <f>(Table2[[#This Row],[Close Price]]/Table2[[#This Row],[Day Low]])-1</f>
        <v>6.9595682227063804E-3</v>
      </c>
      <c r="AD368" s="2">
        <f>(Table2[[#This Row],[Day High]]/Table2[[#This Row],[Close Price]])-1</f>
        <v>6.1121820489915546E-3</v>
      </c>
      <c r="AE368" s="2">
        <f>(Table2[[#This Row],[Close Price]]/Table2[[#This Row],[Current Week Low]])-1</f>
        <v>2.3975735400317832E-2</v>
      </c>
      <c r="AF368" s="2">
        <f>(Table2[[#This Row],[Current Week High]]/Table2[[#This Row],[Close Price]])-1</f>
        <v>6.1121820489915546E-3</v>
      </c>
      <c r="AG368" s="2">
        <f>(Table2[[#This Row],[Close Price]]/Table2[[#This Row],[Current Month Low]])-1</f>
        <v>2.3975735400317832E-2</v>
      </c>
      <c r="AH368" s="2">
        <f>(Table2[[#This Row],[Current Month High]]/Table2[[#This Row],[Close Price]])-1</f>
        <v>7.1935681038130639E-2</v>
      </c>
      <c r="AI368">
        <v>24.528656730452699</v>
      </c>
      <c r="AJ368">
        <v>87.309555261999094</v>
      </c>
      <c r="AK368" t="str">
        <f>IF(AND(Table2[[#This Row],[20D EMA]]&gt;Table2[[#This Row],[50D EMA]],Table2[[#This Row],[50D EMA]]&gt;Table2[[#This Row],[200D EMA]]),"Uptrend","Downtrend/NoTrend")</f>
        <v>Downtrend/NoTrend</v>
      </c>
      <c r="AL368">
        <v>-0.19</v>
      </c>
      <c r="AM368" t="s">
        <v>10459</v>
      </c>
      <c r="AN368">
        <v>-4.0599999999999996</v>
      </c>
      <c r="AO368" t="s">
        <v>10459</v>
      </c>
      <c r="AP368">
        <v>6.3907042483922996E-2</v>
      </c>
      <c r="AQ368">
        <f>(Table2[[#This Row],[Sharpe Ratio]]-AVERAGE(Table2[Sharpe Ratio]))/_xlfn.STDEV.P(Table2[Sharpe Ratio])</f>
        <v>7.1546606712551669E-2</v>
      </c>
      <c r="AR3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8">
        <f>_xlfn.RANK.AVG(Table2[[#This Row],[1Y Return vs Nifty Z-Score]],Table2[1Y Return vs Nifty Z-Score])</f>
        <v>202</v>
      </c>
      <c r="AT368">
        <f>_xlfn.RANK.AVG(Table2[[#This Row],[6M Return vs Nifty Z-Score]],Table2[6M Return vs Nifty Z-Score])</f>
        <v>585</v>
      </c>
      <c r="AU368">
        <f>_xlfn.RANK.AVG(Table2[[#This Row],[Sharpe Ratio Z-Score]],Table2[Sharpe Ratio Z-Score])</f>
        <v>330</v>
      </c>
      <c r="AV368">
        <f>(Table2[[#This Row],[Rank 1Y]]+Table2[[#This Row],[Rank 6M]]+Table2[[#This Row],[Rank Sharpe]])/3</f>
        <v>372.33333333333331</v>
      </c>
    </row>
    <row r="369" spans="1:48" x14ac:dyDescent="0.3">
      <c r="A369" t="s">
        <v>67</v>
      </c>
      <c r="B369" t="s">
        <v>68</v>
      </c>
      <c r="C369" t="s">
        <v>10399</v>
      </c>
      <c r="D369" t="s">
        <v>69</v>
      </c>
      <c r="E369">
        <v>371369.84216111997</v>
      </c>
      <c r="F369">
        <v>295.2</v>
      </c>
      <c r="G369">
        <v>23.915078840028698</v>
      </c>
      <c r="H369">
        <f>(Table2[[#This Row],[1Y Return vs Nifty]]-AVERAGE(Table2[1Y Return vs Nifty]))/_xlfn.STDEV.P(Table2[1Y Return vs Nifty])</f>
        <v>3.5508189507642451E-2</v>
      </c>
      <c r="I369">
        <v>-12.7278803634646</v>
      </c>
      <c r="J369">
        <f>(Table2[[#This Row],[1M Return vs Nifty]]-AVERAGE(Table2[1M Return vs Nifty]))/_xlfn.STDEV.P(Table2[1M Return vs Nifty])</f>
        <v>-0.91497276028265517</v>
      </c>
      <c r="K369">
        <v>-7.95197066142957</v>
      </c>
      <c r="L369">
        <f>(Table2[[#This Row],[6M Return vs Nifty]]-AVERAGE(Table2[6M Return vs Nifty]))/_xlfn.STDEV.P(Table2[6M Return vs Nifty])</f>
        <v>-0.56305179997704491</v>
      </c>
      <c r="M369">
        <v>1.09146576083414</v>
      </c>
      <c r="N369">
        <f>(Table2[[#This Row],[1W Return vs Nifty]]-AVERAGE(Table2[1W Return vs Nifty]))/_xlfn.STDEV.P(Table2[1W Return vs Nifty])</f>
        <v>0.82676585264560776</v>
      </c>
      <c r="O369">
        <v>300.61</v>
      </c>
      <c r="P369">
        <v>305.44457985198397</v>
      </c>
      <c r="Q369">
        <v>273.776981001678</v>
      </c>
      <c r="R369">
        <v>45.629667701438301</v>
      </c>
      <c r="S369" s="2">
        <f>(Table2[[#This Row],[Close Price]]-Table2[[#This Row],[20D EMA]])/Table2[[#This Row],[20D EMA]]</f>
        <v>-1.7996739962077193E-2</v>
      </c>
      <c r="T369" s="2">
        <f>(Table2[[#This Row],[Close Price]]-Table2[[#This Row],[50D EMA]])/Table2[[#This Row],[50D EMA]]</f>
        <v>-3.3539897342255764E-2</v>
      </c>
      <c r="U369" s="2">
        <f>(Table2[[#This Row],[Close Price]]-Table2[[#This Row],[200D EMA]])/Table2[[#This Row],[200D EMA]]</f>
        <v>7.8249891279905268E-2</v>
      </c>
      <c r="V369">
        <v>0.66629236876353504</v>
      </c>
      <c r="W369">
        <v>291.5</v>
      </c>
      <c r="X369">
        <v>298.7</v>
      </c>
      <c r="Y369">
        <v>287.55</v>
      </c>
      <c r="Z369">
        <v>302</v>
      </c>
      <c r="AA369">
        <v>282.5</v>
      </c>
      <c r="AB369">
        <v>331.95</v>
      </c>
      <c r="AC369" s="2">
        <f>(Table2[[#This Row],[Close Price]]/Table2[[#This Row],[Day Low]])-1</f>
        <v>1.2692967409948519E-2</v>
      </c>
      <c r="AD369" s="2">
        <f>(Table2[[#This Row],[Day High]]/Table2[[#This Row],[Close Price]])-1</f>
        <v>1.185636856368566E-2</v>
      </c>
      <c r="AE369" s="2">
        <f>(Table2[[#This Row],[Close Price]]/Table2[[#This Row],[Current Week Low]])-1</f>
        <v>2.6604068857589924E-2</v>
      </c>
      <c r="AF369" s="2">
        <f>(Table2[[#This Row],[Current Week High]]/Table2[[#This Row],[Close Price]])-1</f>
        <v>2.3035230352303593E-2</v>
      </c>
      <c r="AG369" s="2">
        <f>(Table2[[#This Row],[Close Price]]/Table2[[#This Row],[Current Month Low]])-1</f>
        <v>4.4955752212389344E-2</v>
      </c>
      <c r="AH369" s="2">
        <f>(Table2[[#This Row],[Current Month High]]/Table2[[#This Row],[Close Price]])-1</f>
        <v>0.12449186991869921</v>
      </c>
      <c r="AI369">
        <v>16.869918699186901</v>
      </c>
      <c r="AJ369">
        <v>64.091161756531406</v>
      </c>
      <c r="AK369" t="str">
        <f>IF(AND(Table2[[#This Row],[20D EMA]]&gt;Table2[[#This Row],[50D EMA]],Table2[[#This Row],[50D EMA]]&gt;Table2[[#This Row],[200D EMA]]),"Uptrend","Downtrend/NoTrend")</f>
        <v>Downtrend/NoTrend</v>
      </c>
      <c r="AL369">
        <v>-0.04</v>
      </c>
      <c r="AM369" t="s">
        <v>10459</v>
      </c>
      <c r="AN369">
        <v>-0.14000000000000001</v>
      </c>
      <c r="AO369" t="s">
        <v>10459</v>
      </c>
      <c r="AP369">
        <v>7.2871520064098E-2</v>
      </c>
      <c r="AQ369">
        <f>(Table2[[#This Row],[Sharpe Ratio]]-AVERAGE(Table2[Sharpe Ratio]))/_xlfn.STDEV.P(Table2[Sharpe Ratio])</f>
        <v>0.17551866750095216</v>
      </c>
      <c r="AR3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9">
        <f>_xlfn.RANK.AVG(Table2[[#This Row],[1Y Return vs Nifty Z-Score]],Table2[1Y Return vs Nifty Z-Score])</f>
        <v>294</v>
      </c>
      <c r="AT369">
        <f>_xlfn.RANK.AVG(Table2[[#This Row],[6M Return vs Nifty Z-Score]],Table2[6M Return vs Nifty Z-Score])</f>
        <v>523</v>
      </c>
      <c r="AU369">
        <f>_xlfn.RANK.AVG(Table2[[#This Row],[Sharpe Ratio Z-Score]],Table2[Sharpe Ratio Z-Score])</f>
        <v>303</v>
      </c>
      <c r="AV369">
        <f>(Table2[[#This Row],[Rank 1Y]]+Table2[[#This Row],[Rank 6M]]+Table2[[#This Row],[Rank Sharpe]])/3</f>
        <v>373.33333333333331</v>
      </c>
    </row>
    <row r="370" spans="1:48" x14ac:dyDescent="0.3">
      <c r="A370" t="s">
        <v>1475</v>
      </c>
      <c r="B370" t="s">
        <v>1476</v>
      </c>
      <c r="C370" t="s">
        <v>10407</v>
      </c>
      <c r="D370" t="s">
        <v>185</v>
      </c>
      <c r="E370">
        <v>7259.1946295999996</v>
      </c>
      <c r="F370">
        <v>529.6</v>
      </c>
      <c r="G370">
        <v>-0.99797899416445501</v>
      </c>
      <c r="H370">
        <f>(Table2[[#This Row],[1Y Return vs Nifty]]-AVERAGE(Table2[1Y Return vs Nifty]))/_xlfn.STDEV.P(Table2[1Y Return vs Nifty])</f>
        <v>-0.37796732711503433</v>
      </c>
      <c r="I370">
        <v>-12.528815656726</v>
      </c>
      <c r="J370">
        <f>(Table2[[#This Row],[1M Return vs Nifty]]-AVERAGE(Table2[1M Return vs Nifty]))/_xlfn.STDEV.P(Table2[1M Return vs Nifty])</f>
        <v>-0.89609365180455836</v>
      </c>
      <c r="K370">
        <v>11.304938414298899</v>
      </c>
      <c r="L370">
        <f>(Table2[[#This Row],[6M Return vs Nifty]]-AVERAGE(Table2[6M Return vs Nifty]))/_xlfn.STDEV.P(Table2[6M Return vs Nifty])</f>
        <v>1.1610041830324068E-2</v>
      </c>
      <c r="M370">
        <v>-3.6837427306706698</v>
      </c>
      <c r="N370">
        <f>(Table2[[#This Row],[1W Return vs Nifty]]-AVERAGE(Table2[1W Return vs Nifty]))/_xlfn.STDEV.P(Table2[1W Return vs Nifty])</f>
        <v>-0.12755047108819351</v>
      </c>
      <c r="O370">
        <v>531.23</v>
      </c>
      <c r="P370">
        <v>526.02882017249703</v>
      </c>
      <c r="Q370">
        <v>469.86800362141599</v>
      </c>
      <c r="R370">
        <v>48.599227105505001</v>
      </c>
      <c r="S370" s="2">
        <f>(Table2[[#This Row],[Close Price]]-Table2[[#This Row],[20D EMA]])/Table2[[#This Row],[20D EMA]]</f>
        <v>-3.0683508085010171E-3</v>
      </c>
      <c r="T370" s="2">
        <f>(Table2[[#This Row],[Close Price]]-Table2[[#This Row],[50D EMA]])/Table2[[#This Row],[50D EMA]]</f>
        <v>6.788943287046355E-3</v>
      </c>
      <c r="U370" s="2">
        <f>(Table2[[#This Row],[Close Price]]-Table2[[#This Row],[200D EMA]])/Table2[[#This Row],[200D EMA]]</f>
        <v>0.12712505622475104</v>
      </c>
      <c r="V370">
        <v>0.77937123807741704</v>
      </c>
      <c r="W370">
        <v>523.79999999999995</v>
      </c>
      <c r="X370">
        <v>535</v>
      </c>
      <c r="Y370">
        <v>523.79999999999995</v>
      </c>
      <c r="Z370">
        <v>542</v>
      </c>
      <c r="AA370">
        <v>504.45</v>
      </c>
      <c r="AB370">
        <v>559.70000000000005</v>
      </c>
      <c r="AC370" s="2">
        <f>(Table2[[#This Row],[Close Price]]/Table2[[#This Row],[Day Low]])-1</f>
        <v>1.1072928598701903E-2</v>
      </c>
      <c r="AD370" s="2">
        <f>(Table2[[#This Row],[Day High]]/Table2[[#This Row],[Close Price]])-1</f>
        <v>1.0196374622356341E-2</v>
      </c>
      <c r="AE370" s="2">
        <f>(Table2[[#This Row],[Close Price]]/Table2[[#This Row],[Current Week Low]])-1</f>
        <v>1.1072928598701903E-2</v>
      </c>
      <c r="AF370" s="2">
        <f>(Table2[[#This Row],[Current Week High]]/Table2[[#This Row],[Close Price]])-1</f>
        <v>2.3413897280966767E-2</v>
      </c>
      <c r="AG370" s="2">
        <f>(Table2[[#This Row],[Close Price]]/Table2[[#This Row],[Current Month Low]])-1</f>
        <v>4.9856279115868762E-2</v>
      </c>
      <c r="AH370" s="2">
        <f>(Table2[[#This Row],[Current Month High]]/Table2[[#This Row],[Close Price]])-1</f>
        <v>5.683534743202423E-2</v>
      </c>
      <c r="AI370">
        <v>20.770392749244699</v>
      </c>
      <c r="AJ370">
        <v>49.710247349823298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-0.05</v>
      </c>
      <c r="AM370" t="s">
        <v>10459</v>
      </c>
      <c r="AN370">
        <v>-4.33</v>
      </c>
      <c r="AO370" t="s">
        <v>10459</v>
      </c>
      <c r="AP370">
        <v>3.9191028284560003E-2</v>
      </c>
      <c r="AQ370">
        <f>(Table2[[#This Row],[Sharpe Ratio]]-AVERAGE(Table2[Sharpe Ratio]))/_xlfn.STDEV.P(Table2[Sharpe Ratio])</f>
        <v>-0.21511537752467946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-1.6051167857021418</v>
      </c>
      <c r="AS370">
        <f>_xlfn.RANK.AVG(Table2[[#This Row],[1Y Return vs Nifty Z-Score]],Table2[1Y Return vs Nifty Z-Score])</f>
        <v>425</v>
      </c>
      <c r="AT370">
        <f>_xlfn.RANK.AVG(Table2[[#This Row],[6M Return vs Nifty Z-Score]],Table2[6M Return vs Nifty Z-Score])</f>
        <v>306</v>
      </c>
      <c r="AU370">
        <f>_xlfn.RANK.AVG(Table2[[#This Row],[Sharpe Ratio Z-Score]],Table2[Sharpe Ratio Z-Score])</f>
        <v>393</v>
      </c>
      <c r="AV370">
        <f>(Table2[[#This Row],[Rank 1Y]]+Table2[[#This Row],[Rank 6M]]+Table2[[#This Row],[Rank Sharpe]])/3</f>
        <v>374.66666666666669</v>
      </c>
    </row>
    <row r="371" spans="1:48" x14ac:dyDescent="0.3">
      <c r="A371" t="s">
        <v>1128</v>
      </c>
      <c r="B371" t="s">
        <v>1129</v>
      </c>
      <c r="C371" t="s">
        <v>10407</v>
      </c>
      <c r="D371" t="s">
        <v>409</v>
      </c>
      <c r="E371">
        <v>11748.608657625</v>
      </c>
      <c r="F371">
        <v>428.75</v>
      </c>
      <c r="G371">
        <v>20.8836044119988</v>
      </c>
      <c r="H371">
        <f>(Table2[[#This Row],[1Y Return vs Nifty]]-AVERAGE(Table2[1Y Return vs Nifty]))/_xlfn.STDEV.P(Table2[1Y Return vs Nifty])</f>
        <v>-1.4804400123075217E-2</v>
      </c>
      <c r="I371">
        <v>-6.0749607307689801E-2</v>
      </c>
      <c r="J371">
        <f>(Table2[[#This Row],[1M Return vs Nifty]]-AVERAGE(Table2[1M Return vs Nifty]))/_xlfn.STDEV.P(Table2[1M Return vs Nifty])</f>
        <v>0.28636593792140519</v>
      </c>
      <c r="K371">
        <v>-17.418363889810799</v>
      </c>
      <c r="L371">
        <f>(Table2[[#This Row],[6M Return vs Nifty]]-AVERAGE(Table2[6M Return vs Nifty]))/_xlfn.STDEV.P(Table2[6M Return vs Nifty])</f>
        <v>-0.84554651117402213</v>
      </c>
      <c r="M371">
        <v>-2.8105578101949198</v>
      </c>
      <c r="N371">
        <f>(Table2[[#This Row],[1W Return vs Nifty]]-AVERAGE(Table2[1W Return vs Nifty]))/_xlfn.STDEV.P(Table2[1W Return vs Nifty])</f>
        <v>4.6953872487727165E-2</v>
      </c>
      <c r="O371">
        <v>423.33</v>
      </c>
      <c r="P371">
        <v>421.59741042544101</v>
      </c>
      <c r="Q371">
        <v>402.83487371840499</v>
      </c>
      <c r="R371">
        <v>54.866706764027597</v>
      </c>
      <c r="S371" s="2">
        <f>(Table2[[#This Row],[Close Price]]-Table2[[#This Row],[20D EMA]])/Table2[[#This Row],[20D EMA]]</f>
        <v>1.2803250419294677E-2</v>
      </c>
      <c r="T371" s="2">
        <f>(Table2[[#This Row],[Close Price]]-Table2[[#This Row],[50D EMA]])/Table2[[#This Row],[50D EMA]]</f>
        <v>1.696544949681069E-2</v>
      </c>
      <c r="U371" s="2">
        <f>(Table2[[#This Row],[Close Price]]-Table2[[#This Row],[200D EMA]])/Table2[[#This Row],[200D EMA]]</f>
        <v>6.4331883787476021E-2</v>
      </c>
      <c r="V371">
        <v>0.74100742783973705</v>
      </c>
      <c r="W371">
        <v>423.7</v>
      </c>
      <c r="X371">
        <v>434</v>
      </c>
      <c r="Y371">
        <v>414.3</v>
      </c>
      <c r="Z371">
        <v>435.5</v>
      </c>
      <c r="AA371">
        <v>400.2</v>
      </c>
      <c r="AB371">
        <v>453</v>
      </c>
      <c r="AC371" s="2">
        <f>(Table2[[#This Row],[Close Price]]/Table2[[#This Row],[Day Low]])-1</f>
        <v>1.1918810479112585E-2</v>
      </c>
      <c r="AD371" s="2">
        <f>(Table2[[#This Row],[Day High]]/Table2[[#This Row],[Close Price]])-1</f>
        <v>1.2244897959183598E-2</v>
      </c>
      <c r="AE371" s="2">
        <f>(Table2[[#This Row],[Close Price]]/Table2[[#This Row],[Current Week Low]])-1</f>
        <v>3.4878107651460155E-2</v>
      </c>
      <c r="AF371" s="2">
        <f>(Table2[[#This Row],[Current Week High]]/Table2[[#This Row],[Close Price]])-1</f>
        <v>1.574344023323615E-2</v>
      </c>
      <c r="AG371" s="2">
        <f>(Table2[[#This Row],[Close Price]]/Table2[[#This Row],[Current Month Low]])-1</f>
        <v>7.133933033483264E-2</v>
      </c>
      <c r="AH371" s="2">
        <f>(Table2[[#This Row],[Current Month High]]/Table2[[#This Row],[Close Price]])-1</f>
        <v>5.655976676384844E-2</v>
      </c>
      <c r="AI371">
        <v>29.201166180758001</v>
      </c>
      <c r="AJ371">
        <v>61.792452830188601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-0.1</v>
      </c>
      <c r="AM371" t="s">
        <v>10459</v>
      </c>
      <c r="AN371">
        <v>0.62</v>
      </c>
      <c r="AO371" t="s">
        <v>10458</v>
      </c>
      <c r="AP371">
        <v>0.10675099977298499</v>
      </c>
      <c r="AQ371">
        <f>(Table2[[#This Row],[Sharpe Ratio]]-AVERAGE(Table2[Sharpe Ratio]))/_xlfn.STDEV.P(Table2[Sharpe Ratio])</f>
        <v>0.56846062003166653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4.1429519143701486E-2</v>
      </c>
      <c r="AS371">
        <f>_xlfn.RANK.AVG(Table2[[#This Row],[1Y Return vs Nifty Z-Score]],Table2[1Y Return vs Nifty Z-Score])</f>
        <v>306</v>
      </c>
      <c r="AT371">
        <f>_xlfn.RANK.AVG(Table2[[#This Row],[6M Return vs Nifty Z-Score]],Table2[6M Return vs Nifty Z-Score])</f>
        <v>621</v>
      </c>
      <c r="AU371">
        <f>_xlfn.RANK.AVG(Table2[[#This Row],[Sharpe Ratio Z-Score]],Table2[Sharpe Ratio Z-Score])</f>
        <v>203</v>
      </c>
      <c r="AV371">
        <f>(Table2[[#This Row],[Rank 1Y]]+Table2[[#This Row],[Rank 6M]]+Table2[[#This Row],[Rank Sharpe]])/3</f>
        <v>376.66666666666669</v>
      </c>
    </row>
    <row r="372" spans="1:48" x14ac:dyDescent="0.3">
      <c r="A372" t="s">
        <v>1588</v>
      </c>
      <c r="B372" t="s">
        <v>1589</v>
      </c>
      <c r="C372" t="s">
        <v>604</v>
      </c>
      <c r="D372" t="s">
        <v>470</v>
      </c>
      <c r="E372">
        <v>6260.3225505800001</v>
      </c>
      <c r="F372">
        <v>2081.8000000000002</v>
      </c>
      <c r="G372">
        <v>6.71296980704681</v>
      </c>
      <c r="H372">
        <f>(Table2[[#This Row],[1Y Return vs Nifty]]-AVERAGE(Table2[1Y Return vs Nifty]))/_xlfn.STDEV.P(Table2[1Y Return vs Nifty])</f>
        <v>-0.2499907230204573</v>
      </c>
      <c r="I372">
        <v>-14.154190914943699</v>
      </c>
      <c r="J372">
        <f>(Table2[[#This Row],[1M Return vs Nifty]]-AVERAGE(Table2[1M Return vs Nifty]))/_xlfn.STDEV.P(Table2[1M Return vs Nifty])</f>
        <v>-1.0502427037397222</v>
      </c>
      <c r="K372">
        <v>69.952828044772502</v>
      </c>
      <c r="L372">
        <f>(Table2[[#This Row],[6M Return vs Nifty]]-AVERAGE(Table2[6M Return vs Nifty]))/_xlfn.STDEV.P(Table2[6M Return vs Nifty])</f>
        <v>1.7617717183811241</v>
      </c>
      <c r="M372">
        <v>-6.5204074391447904</v>
      </c>
      <c r="N372">
        <f>(Table2[[#This Row],[1W Return vs Nifty]]-AVERAGE(Table2[1W Return vs Nifty]))/_xlfn.STDEV.P(Table2[1W Return vs Nifty])</f>
        <v>-0.69445251129698815</v>
      </c>
      <c r="O372">
        <v>2220.66</v>
      </c>
      <c r="P372">
        <v>2138.5931342107101</v>
      </c>
      <c r="Q372">
        <v>1726.54393828806</v>
      </c>
      <c r="R372">
        <v>21.295945784832998</v>
      </c>
      <c r="S372" s="2">
        <f>(Table2[[#This Row],[Close Price]]-Table2[[#This Row],[20D EMA]])/Table2[[#This Row],[20D EMA]]</f>
        <v>-6.2530959264362709E-2</v>
      </c>
      <c r="T372" s="2">
        <f>(Table2[[#This Row],[Close Price]]-Table2[[#This Row],[50D EMA]])/Table2[[#This Row],[50D EMA]]</f>
        <v>-2.6556306247410892E-2</v>
      </c>
      <c r="U372" s="2">
        <f>(Table2[[#This Row],[Close Price]]-Table2[[#This Row],[200D EMA]])/Table2[[#This Row],[200D EMA]]</f>
        <v>0.20576137903805181</v>
      </c>
      <c r="V372">
        <v>0.31894271322595003</v>
      </c>
      <c r="W372">
        <v>2072</v>
      </c>
      <c r="X372">
        <v>2155.9499999999998</v>
      </c>
      <c r="Y372">
        <v>2072</v>
      </c>
      <c r="Z372">
        <v>2215.4</v>
      </c>
      <c r="AA372">
        <v>2072</v>
      </c>
      <c r="AB372">
        <v>2469.9499999999998</v>
      </c>
      <c r="AC372" s="2">
        <f>(Table2[[#This Row],[Close Price]]/Table2[[#This Row],[Day Low]])-1</f>
        <v>4.7297297297297369E-3</v>
      </c>
      <c r="AD372" s="2">
        <f>(Table2[[#This Row],[Day High]]/Table2[[#This Row],[Close Price]])-1</f>
        <v>3.5618215006244514E-2</v>
      </c>
      <c r="AE372" s="2">
        <f>(Table2[[#This Row],[Close Price]]/Table2[[#This Row],[Current Week Low]])-1</f>
        <v>4.7297297297297369E-3</v>
      </c>
      <c r="AF372" s="2">
        <f>(Table2[[#This Row],[Current Week High]]/Table2[[#This Row],[Close Price]])-1</f>
        <v>6.4175232971466878E-2</v>
      </c>
      <c r="AG372" s="2">
        <f>(Table2[[#This Row],[Close Price]]/Table2[[#This Row],[Current Month Low]])-1</f>
        <v>4.7297297297297369E-3</v>
      </c>
      <c r="AH372" s="2">
        <f>(Table2[[#This Row],[Current Month High]]/Table2[[#This Row],[Close Price]])-1</f>
        <v>0.18644922663079999</v>
      </c>
      <c r="AI372">
        <v>19.752137573253901</v>
      </c>
      <c r="AJ372">
        <v>94.243060415208703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0.08</v>
      </c>
      <c r="AM372" t="s">
        <v>10458</v>
      </c>
      <c r="AN372">
        <v>-9.76</v>
      </c>
      <c r="AO372" t="s">
        <v>10459</v>
      </c>
      <c r="AP372">
        <v>-8.7794839508222006E-2</v>
      </c>
      <c r="AQ372">
        <f>(Table2[[#This Row],[Sharpe Ratio]]-AVERAGE(Table2[Sharpe Ratio]))/_xlfn.STDEV.P(Table2[Sharpe Ratio])</f>
        <v>-1.6879265087184698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-1.9208407283945133</v>
      </c>
      <c r="AS372">
        <f>_xlfn.RANK.AVG(Table2[[#This Row],[1Y Return vs Nifty Z-Score]],Table2[1Y Return vs Nifty Z-Score])</f>
        <v>383</v>
      </c>
      <c r="AT372">
        <f>_xlfn.RANK.AVG(Table2[[#This Row],[6M Return vs Nifty Z-Score]],Table2[6M Return vs Nifty Z-Score])</f>
        <v>43</v>
      </c>
      <c r="AU372">
        <f>_xlfn.RANK.AVG(Table2[[#This Row],[Sharpe Ratio Z-Score]],Table2[Sharpe Ratio Z-Score])</f>
        <v>707</v>
      </c>
      <c r="AV372">
        <f>(Table2[[#This Row],[Rank 1Y]]+Table2[[#This Row],[Rank 6M]]+Table2[[#This Row],[Rank Sharpe]])/3</f>
        <v>377.66666666666669</v>
      </c>
    </row>
    <row r="373" spans="1:48" x14ac:dyDescent="0.3">
      <c r="A373" t="s">
        <v>1748</v>
      </c>
      <c r="B373" t="s">
        <v>1749</v>
      </c>
      <c r="C373" t="s">
        <v>10414</v>
      </c>
      <c r="D373" t="s">
        <v>473</v>
      </c>
      <c r="E373">
        <v>4753.2538268099997</v>
      </c>
      <c r="F373">
        <v>414.95</v>
      </c>
      <c r="G373">
        <v>-2.0227636738077099</v>
      </c>
      <c r="H373">
        <f>(Table2[[#This Row],[1Y Return vs Nifty]]-AVERAGE(Table2[1Y Return vs Nifty]))/_xlfn.STDEV.P(Table2[1Y Return vs Nifty])</f>
        <v>-0.39497541089433419</v>
      </c>
      <c r="I373">
        <v>4.1748816464285596</v>
      </c>
      <c r="J373">
        <f>(Table2[[#This Row],[1M Return vs Nifty]]-AVERAGE(Table2[1M Return vs Nifty]))/_xlfn.STDEV.P(Table2[1M Return vs Nifty])</f>
        <v>0.68806919925094412</v>
      </c>
      <c r="K373">
        <v>-7.9066729665234003</v>
      </c>
      <c r="L373">
        <f>(Table2[[#This Row],[6M Return vs Nifty]]-AVERAGE(Table2[6M Return vs Nifty]))/_xlfn.STDEV.P(Table2[6M Return vs Nifty])</f>
        <v>-0.56170003284338699</v>
      </c>
      <c r="M373">
        <v>-0.17244147716137501</v>
      </c>
      <c r="N373">
        <f>(Table2[[#This Row],[1W Return vs Nifty]]-AVERAGE(Table2[1W Return vs Nifty]))/_xlfn.STDEV.P(Table2[1W Return vs Nifty])</f>
        <v>0.57417639795473541</v>
      </c>
      <c r="O373">
        <v>390.17</v>
      </c>
      <c r="P373">
        <v>380.96647278947199</v>
      </c>
      <c r="Q373">
        <v>363.97058540080599</v>
      </c>
      <c r="R373">
        <v>69.809529388654894</v>
      </c>
      <c r="S373" s="2">
        <f>(Table2[[#This Row],[Close Price]]-Table2[[#This Row],[20D EMA]])/Table2[[#This Row],[20D EMA]]</f>
        <v>6.3510777353461237E-2</v>
      </c>
      <c r="T373" s="2">
        <f>(Table2[[#This Row],[Close Price]]-Table2[[#This Row],[50D EMA]])/Table2[[#This Row],[50D EMA]]</f>
        <v>8.9203459196021753E-2</v>
      </c>
      <c r="U373" s="2">
        <f>(Table2[[#This Row],[Close Price]]-Table2[[#This Row],[200D EMA]])/Table2[[#This Row],[200D EMA]]</f>
        <v>0.14006465534311036</v>
      </c>
      <c r="V373">
        <v>2.2239376054208102</v>
      </c>
      <c r="W373">
        <v>399.8</v>
      </c>
      <c r="X373">
        <v>425.25</v>
      </c>
      <c r="Y373">
        <v>380</v>
      </c>
      <c r="Z373">
        <v>425.25</v>
      </c>
      <c r="AA373">
        <v>357.05</v>
      </c>
      <c r="AB373">
        <v>425.25</v>
      </c>
      <c r="AC373" s="2">
        <f>(Table2[[#This Row],[Close Price]]/Table2[[#This Row],[Day Low]])-1</f>
        <v>3.7893946973486692E-2</v>
      </c>
      <c r="AD373" s="2">
        <f>(Table2[[#This Row],[Day High]]/Table2[[#This Row],[Close Price]])-1</f>
        <v>2.4822267743101589E-2</v>
      </c>
      <c r="AE373" s="2">
        <f>(Table2[[#This Row],[Close Price]]/Table2[[#This Row],[Current Week Low]])-1</f>
        <v>9.1973684210526319E-2</v>
      </c>
      <c r="AF373" s="2">
        <f>(Table2[[#This Row],[Current Week High]]/Table2[[#This Row],[Close Price]])-1</f>
        <v>2.4822267743101589E-2</v>
      </c>
      <c r="AG373" s="2">
        <f>(Table2[[#This Row],[Close Price]]/Table2[[#This Row],[Current Month Low]])-1</f>
        <v>0.16216216216216206</v>
      </c>
      <c r="AH373" s="2">
        <f>(Table2[[#This Row],[Current Month High]]/Table2[[#This Row],[Close Price]])-1</f>
        <v>2.4822267743101589E-2</v>
      </c>
      <c r="AI373">
        <v>10.579587902156799</v>
      </c>
      <c r="AJ373">
        <v>47.380571834487597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7.0000000000000007E-2</v>
      </c>
      <c r="AM373" t="s">
        <v>10458</v>
      </c>
      <c r="AN373">
        <v>10.58</v>
      </c>
      <c r="AO373" t="s">
        <v>10458</v>
      </c>
      <c r="AP373">
        <v>0.11615195170343801</v>
      </c>
      <c r="AQ373">
        <f>(Table2[[#This Row],[Sharpe Ratio]]-AVERAGE(Table2[Sharpe Ratio]))/_xlfn.STDEV.P(Table2[Sharpe Ratio])</f>
        <v>0.67749501013862579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0.98306516360658414</v>
      </c>
      <c r="AS373">
        <f>_xlfn.RANK.AVG(Table2[[#This Row],[1Y Return vs Nifty Z-Score]],Table2[1Y Return vs Nifty Z-Score])</f>
        <v>432</v>
      </c>
      <c r="AT373">
        <f>_xlfn.RANK.AVG(Table2[[#This Row],[6M Return vs Nifty Z-Score]],Table2[6M Return vs Nifty Z-Score])</f>
        <v>522</v>
      </c>
      <c r="AU373">
        <f>_xlfn.RANK.AVG(Table2[[#This Row],[Sharpe Ratio Z-Score]],Table2[Sharpe Ratio Z-Score])</f>
        <v>180</v>
      </c>
      <c r="AV373">
        <f>(Table2[[#This Row],[Rank 1Y]]+Table2[[#This Row],[Rank 6M]]+Table2[[#This Row],[Rank Sharpe]])/3</f>
        <v>378</v>
      </c>
    </row>
    <row r="374" spans="1:48" x14ac:dyDescent="0.3">
      <c r="A374" t="s">
        <v>391</v>
      </c>
      <c r="B374" t="s">
        <v>392</v>
      </c>
      <c r="C374" t="s">
        <v>10403</v>
      </c>
      <c r="D374" t="s">
        <v>393</v>
      </c>
      <c r="E374">
        <v>61968.088910805003</v>
      </c>
      <c r="F374">
        <v>1711.85</v>
      </c>
      <c r="G374">
        <v>2.44885604712371</v>
      </c>
      <c r="H374">
        <f>(Table2[[#This Row],[1Y Return vs Nifty]]-AVERAGE(Table2[1Y Return vs Nifty]))/_xlfn.STDEV.P(Table2[1Y Return vs Nifty])</f>
        <v>-0.32076110582758932</v>
      </c>
      <c r="I374">
        <v>-13.5381774759081</v>
      </c>
      <c r="J374">
        <f>(Table2[[#This Row],[1M Return vs Nifty]]-AVERAGE(Table2[1M Return vs Nifty]))/_xlfn.STDEV.P(Table2[1M Return vs Nifty])</f>
        <v>-0.99182057191104933</v>
      </c>
      <c r="K374">
        <v>7.8251724327618497</v>
      </c>
      <c r="L374">
        <f>(Table2[[#This Row],[6M Return vs Nifty]]-AVERAGE(Table2[6M Return vs Nifty]))/_xlfn.STDEV.P(Table2[6M Return vs Nifty])</f>
        <v>-9.2232621607762591E-2</v>
      </c>
      <c r="M374">
        <v>-7.69996515827191</v>
      </c>
      <c r="N374">
        <f>(Table2[[#This Row],[1W Return vs Nifty]]-AVERAGE(Table2[1W Return vs Nifty]))/_xlfn.STDEV.P(Table2[1W Return vs Nifty])</f>
        <v>-0.93018487526639626</v>
      </c>
      <c r="O374">
        <v>1810.04</v>
      </c>
      <c r="P374">
        <v>1781.03174404417</v>
      </c>
      <c r="Q374">
        <v>1586.4328283805601</v>
      </c>
      <c r="R374">
        <v>22.498867320445299</v>
      </c>
      <c r="S374" s="2">
        <f>(Table2[[#This Row],[Close Price]]-Table2[[#This Row],[20D EMA]])/Table2[[#This Row],[20D EMA]]</f>
        <v>-5.4247419946520548E-2</v>
      </c>
      <c r="T374" s="2">
        <f>(Table2[[#This Row],[Close Price]]-Table2[[#This Row],[50D EMA]])/Table2[[#This Row],[50D EMA]]</f>
        <v>-3.8843633346522952E-2</v>
      </c>
      <c r="U374" s="2">
        <f>(Table2[[#This Row],[Close Price]]-Table2[[#This Row],[200D EMA]])/Table2[[#This Row],[200D EMA]]</f>
        <v>7.9056086949150201E-2</v>
      </c>
      <c r="V374">
        <v>1.7311053230078399</v>
      </c>
      <c r="W374">
        <v>1704.05</v>
      </c>
      <c r="X374">
        <v>1736.5</v>
      </c>
      <c r="Y374">
        <v>1700.35</v>
      </c>
      <c r="Z374">
        <v>1755</v>
      </c>
      <c r="AA374">
        <v>1700.35</v>
      </c>
      <c r="AB374">
        <v>1992.2</v>
      </c>
      <c r="AC374" s="2">
        <f>(Table2[[#This Row],[Close Price]]/Table2[[#This Row],[Day Low]])-1</f>
        <v>4.5773304773921719E-3</v>
      </c>
      <c r="AD374" s="2">
        <f>(Table2[[#This Row],[Day High]]/Table2[[#This Row],[Close Price]])-1</f>
        <v>1.4399626135467525E-2</v>
      </c>
      <c r="AE374" s="2">
        <f>(Table2[[#This Row],[Close Price]]/Table2[[#This Row],[Current Week Low]])-1</f>
        <v>6.7633134354692093E-3</v>
      </c>
      <c r="AF374" s="2">
        <f>(Table2[[#This Row],[Current Week High]]/Table2[[#This Row],[Close Price]])-1</f>
        <v>2.5206647778718949E-2</v>
      </c>
      <c r="AG374" s="2">
        <f>(Table2[[#This Row],[Close Price]]/Table2[[#This Row],[Current Month Low]])-1</f>
        <v>6.7633134354692093E-3</v>
      </c>
      <c r="AH374" s="2">
        <f>(Table2[[#This Row],[Current Month High]]/Table2[[#This Row],[Close Price]])-1</f>
        <v>0.1637701901451647</v>
      </c>
      <c r="AI374">
        <v>16.377019014516399</v>
      </c>
      <c r="AJ374">
        <v>46.318218727295999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-7.0000000000000007E-2</v>
      </c>
      <c r="AM374" t="s">
        <v>10459</v>
      </c>
      <c r="AN374">
        <v>-11.79</v>
      </c>
      <c r="AO374" t="s">
        <v>10459</v>
      </c>
      <c r="AP374">
        <v>4.1516226014777002E-2</v>
      </c>
      <c r="AQ374">
        <f>(Table2[[#This Row],[Sharpe Ratio]]-AVERAGE(Table2[Sharpe Ratio]))/_xlfn.STDEV.P(Table2[Sharpe Ratio])</f>
        <v>-0.1881472025709246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-2.5231463771837221</v>
      </c>
      <c r="AS374">
        <f>_xlfn.RANK.AVG(Table2[[#This Row],[1Y Return vs Nifty Z-Score]],Table2[1Y Return vs Nifty Z-Score])</f>
        <v>401</v>
      </c>
      <c r="AT374">
        <f>_xlfn.RANK.AVG(Table2[[#This Row],[6M Return vs Nifty Z-Score]],Table2[6M Return vs Nifty Z-Score])</f>
        <v>348</v>
      </c>
      <c r="AU374">
        <f>_xlfn.RANK.AVG(Table2[[#This Row],[Sharpe Ratio Z-Score]],Table2[Sharpe Ratio Z-Score])</f>
        <v>386</v>
      </c>
      <c r="AV374">
        <f>(Table2[[#This Row],[Rank 1Y]]+Table2[[#This Row],[Rank 6M]]+Table2[[#This Row],[Rank Sharpe]])/3</f>
        <v>378.33333333333331</v>
      </c>
    </row>
    <row r="375" spans="1:48" x14ac:dyDescent="0.3">
      <c r="A375" t="s">
        <v>1132</v>
      </c>
      <c r="B375" t="s">
        <v>1133</v>
      </c>
      <c r="C375" t="s">
        <v>10408</v>
      </c>
      <c r="D375" t="s">
        <v>135</v>
      </c>
      <c r="E375">
        <v>11589.51</v>
      </c>
      <c r="F375">
        <v>364.45</v>
      </c>
      <c r="G375">
        <v>-0.44980492413942103</v>
      </c>
      <c r="H375">
        <f>(Table2[[#This Row],[1Y Return vs Nifty]]-AVERAGE(Table2[1Y Return vs Nifty]))/_xlfn.STDEV.P(Table2[1Y Return vs Nifty])</f>
        <v>-0.36886942519102123</v>
      </c>
      <c r="I375">
        <v>-7.2434307671436802</v>
      </c>
      <c r="J375">
        <f>(Table2[[#This Row],[1M Return vs Nifty]]-AVERAGE(Table2[1M Return vs Nifty]))/_xlfn.STDEV.P(Table2[1M Return vs Nifty])</f>
        <v>-0.3948327486855141</v>
      </c>
      <c r="K375">
        <v>-15.7483404174098</v>
      </c>
      <c r="L375">
        <f>(Table2[[#This Row],[6M Return vs Nifty]]-AVERAGE(Table2[6M Return vs Nifty]))/_xlfn.STDEV.P(Table2[6M Return vs Nifty])</f>
        <v>-0.7957099169034958</v>
      </c>
      <c r="M375">
        <v>-5.3628026457834101</v>
      </c>
      <c r="N375">
        <f>(Table2[[#This Row],[1W Return vs Nifty]]-AVERAGE(Table2[1W Return vs Nifty]))/_xlfn.STDEV.P(Table2[1W Return vs Nifty])</f>
        <v>-0.46310739773753218</v>
      </c>
      <c r="O375">
        <v>368.01</v>
      </c>
      <c r="P375">
        <v>375.087526389902</v>
      </c>
      <c r="Q375">
        <v>372.935199046126</v>
      </c>
      <c r="R375">
        <v>42.136457871843</v>
      </c>
      <c r="S375" s="2">
        <f>(Table2[[#This Row],[Close Price]]-Table2[[#This Row],[20D EMA]])/Table2[[#This Row],[20D EMA]]</f>
        <v>-9.6736501725496662E-3</v>
      </c>
      <c r="T375" s="2">
        <f>(Table2[[#This Row],[Close Price]]-Table2[[#This Row],[50D EMA]])/Table2[[#This Row],[50D EMA]]</f>
        <v>-2.8360117683157344E-2</v>
      </c>
      <c r="U375" s="2">
        <f>(Table2[[#This Row],[Close Price]]-Table2[[#This Row],[200D EMA]])/Table2[[#This Row],[200D EMA]]</f>
        <v>-2.2752475678962478E-2</v>
      </c>
      <c r="V375">
        <v>0.50667453430089004</v>
      </c>
      <c r="W375">
        <v>358.5</v>
      </c>
      <c r="X375">
        <v>365.9</v>
      </c>
      <c r="Y375">
        <v>358.5</v>
      </c>
      <c r="Z375">
        <v>371</v>
      </c>
      <c r="AA375">
        <v>358.5</v>
      </c>
      <c r="AB375">
        <v>379.5</v>
      </c>
      <c r="AC375" s="2">
        <f>(Table2[[#This Row],[Close Price]]/Table2[[#This Row],[Day Low]])-1</f>
        <v>1.6596931659693226E-2</v>
      </c>
      <c r="AD375" s="2">
        <f>(Table2[[#This Row],[Day High]]/Table2[[#This Row],[Close Price]])-1</f>
        <v>3.9785978872273198E-3</v>
      </c>
      <c r="AE375" s="2">
        <f>(Table2[[#This Row],[Close Price]]/Table2[[#This Row],[Current Week Low]])-1</f>
        <v>1.6596931659693226E-2</v>
      </c>
      <c r="AF375" s="2">
        <f>(Table2[[#This Row],[Current Week High]]/Table2[[#This Row],[Close Price]])-1</f>
        <v>1.7972287007820054E-2</v>
      </c>
      <c r="AG375" s="2">
        <f>(Table2[[#This Row],[Close Price]]/Table2[[#This Row],[Current Month Low]])-1</f>
        <v>1.6596931659693226E-2</v>
      </c>
      <c r="AH375" s="2">
        <f>(Table2[[#This Row],[Current Month High]]/Table2[[#This Row],[Close Price]])-1</f>
        <v>4.1295102208807721E-2</v>
      </c>
      <c r="AI375">
        <v>38.8393469611743</v>
      </c>
      <c r="AJ375">
        <v>35.862068965517203</v>
      </c>
      <c r="AK375" t="str">
        <f>IF(AND(Table2[[#This Row],[20D EMA]]&gt;Table2[[#This Row],[50D EMA]],Table2[[#This Row],[50D EMA]]&gt;Table2[[#This Row],[200D EMA]]),"Uptrend","Downtrend/NoTrend")</f>
        <v>Downtrend/NoTrend</v>
      </c>
      <c r="AL375">
        <v>-0.13</v>
      </c>
      <c r="AM375" t="s">
        <v>10459</v>
      </c>
      <c r="AN375">
        <v>-2.19</v>
      </c>
      <c r="AO375" t="s">
        <v>10459</v>
      </c>
      <c r="AP375">
        <v>0.13868805116049901</v>
      </c>
      <c r="AQ375">
        <f>(Table2[[#This Row],[Sharpe Ratio]]-AVERAGE(Table2[Sharpe Ratio]))/_xlfn.STDEV.P(Table2[Sharpe Ratio])</f>
        <v>0.93887384473628488</v>
      </c>
      <c r="AR3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5">
        <f>_xlfn.RANK.AVG(Table2[[#This Row],[1Y Return vs Nifty Z-Score]],Table2[1Y Return vs Nifty Z-Score])</f>
        <v>421</v>
      </c>
      <c r="AT375">
        <f>_xlfn.RANK.AVG(Table2[[#This Row],[6M Return vs Nifty Z-Score]],Table2[6M Return vs Nifty Z-Score])</f>
        <v>600</v>
      </c>
      <c r="AU375">
        <f>_xlfn.RANK.AVG(Table2[[#This Row],[Sharpe Ratio Z-Score]],Table2[Sharpe Ratio Z-Score])</f>
        <v>121</v>
      </c>
      <c r="AV375">
        <f>(Table2[[#This Row],[Rank 1Y]]+Table2[[#This Row],[Rank 6M]]+Table2[[#This Row],[Rank Sharpe]])/3</f>
        <v>380.66666666666669</v>
      </c>
    </row>
    <row r="376" spans="1:48" x14ac:dyDescent="0.3">
      <c r="A376" t="s">
        <v>155</v>
      </c>
      <c r="B376" t="s">
        <v>156</v>
      </c>
      <c r="C376" t="s">
        <v>5557</v>
      </c>
      <c r="D376" t="s">
        <v>80</v>
      </c>
      <c r="E376">
        <v>184259.65312875499</v>
      </c>
      <c r="F376">
        <v>2745.85</v>
      </c>
      <c r="G376">
        <v>7.4798204037671203</v>
      </c>
      <c r="H376">
        <f>(Table2[[#This Row],[1Y Return vs Nifty]]-AVERAGE(Table2[1Y Return vs Nifty]))/_xlfn.STDEV.P(Table2[1Y Return vs Nifty])</f>
        <v>-0.23726350387451389</v>
      </c>
      <c r="I376">
        <v>-8.3547530712807401</v>
      </c>
      <c r="J376">
        <f>(Table2[[#This Row],[1M Return vs Nifty]]-AVERAGE(Table2[1M Return vs Nifty]))/_xlfn.STDEV.P(Table2[1M Return vs Nifty])</f>
        <v>-0.50022950473370087</v>
      </c>
      <c r="K376">
        <v>3.4414417888826998</v>
      </c>
      <c r="L376">
        <f>(Table2[[#This Row],[6M Return vs Nifty]]-AVERAGE(Table2[6M Return vs Nifty]))/_xlfn.STDEV.P(Table2[6M Return vs Nifty])</f>
        <v>-0.22305126523807212</v>
      </c>
      <c r="M376">
        <v>-6.09983412619495</v>
      </c>
      <c r="N376">
        <f>(Table2[[#This Row],[1W Return vs Nifty]]-AVERAGE(Table2[1W Return vs Nifty]))/_xlfn.STDEV.P(Table2[1W Return vs Nifty])</f>
        <v>-0.61040173558973598</v>
      </c>
      <c r="O376">
        <v>2703.74</v>
      </c>
      <c r="P376">
        <v>2681.4617777045</v>
      </c>
      <c r="Q376">
        <v>2426.7120427843302</v>
      </c>
      <c r="R376">
        <v>58.3362246102688</v>
      </c>
      <c r="S376" s="2">
        <f>(Table2[[#This Row],[Close Price]]-Table2[[#This Row],[20D EMA]])/Table2[[#This Row],[20D EMA]]</f>
        <v>1.5574722421534664E-2</v>
      </c>
      <c r="T376" s="2">
        <f>(Table2[[#This Row],[Close Price]]-Table2[[#This Row],[50D EMA]])/Table2[[#This Row],[50D EMA]]</f>
        <v>2.4012358792829872E-2</v>
      </c>
      <c r="U376" s="2">
        <f>(Table2[[#This Row],[Close Price]]-Table2[[#This Row],[200D EMA]])/Table2[[#This Row],[200D EMA]]</f>
        <v>0.13151043535000603</v>
      </c>
      <c r="V376">
        <v>0.92276994177890204</v>
      </c>
      <c r="W376">
        <v>2656.2</v>
      </c>
      <c r="X376">
        <v>2750</v>
      </c>
      <c r="Y376">
        <v>2583.9499999999998</v>
      </c>
      <c r="Z376">
        <v>2750</v>
      </c>
      <c r="AA376">
        <v>2583.9499999999998</v>
      </c>
      <c r="AB376">
        <v>2819.05</v>
      </c>
      <c r="AC376" s="2">
        <f>(Table2[[#This Row],[Close Price]]/Table2[[#This Row],[Day Low]])-1</f>
        <v>3.375122355244331E-2</v>
      </c>
      <c r="AD376" s="2">
        <f>(Table2[[#This Row],[Day High]]/Table2[[#This Row],[Close Price]])-1</f>
        <v>1.5113717063932608E-3</v>
      </c>
      <c r="AE376" s="2">
        <f>(Table2[[#This Row],[Close Price]]/Table2[[#This Row],[Current Week Low]])-1</f>
        <v>6.2656011145726609E-2</v>
      </c>
      <c r="AF376" s="2">
        <f>(Table2[[#This Row],[Current Week High]]/Table2[[#This Row],[Close Price]])-1</f>
        <v>1.5113717063932608E-3</v>
      </c>
      <c r="AG376" s="2">
        <f>(Table2[[#This Row],[Close Price]]/Table2[[#This Row],[Current Month Low]])-1</f>
        <v>6.2656011145726609E-2</v>
      </c>
      <c r="AH376" s="2">
        <f>(Table2[[#This Row],[Current Month High]]/Table2[[#This Row],[Close Price]])-1</f>
        <v>2.6658411785057456E-2</v>
      </c>
      <c r="AI376">
        <v>4.80361272465721</v>
      </c>
      <c r="AJ376">
        <v>50.803756966828701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-0.05</v>
      </c>
      <c r="AM376" t="s">
        <v>10459</v>
      </c>
      <c r="AN376">
        <v>1.6</v>
      </c>
      <c r="AO376" t="s">
        <v>10458</v>
      </c>
      <c r="AP376">
        <v>4.7926276863882997E-2</v>
      </c>
      <c r="AQ376">
        <f>(Table2[[#This Row],[Sharpe Ratio]]-AVERAGE(Table2[Sharpe Ratio]))/_xlfn.STDEV.P(Table2[Sharpe Ratio])</f>
        <v>-0.11380196710356387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-1.6847479765395867</v>
      </c>
      <c r="AS376">
        <f>_xlfn.RANK.AVG(Table2[[#This Row],[1Y Return vs Nifty Z-Score]],Table2[1Y Return vs Nifty Z-Score])</f>
        <v>376</v>
      </c>
      <c r="AT376">
        <f>_xlfn.RANK.AVG(Table2[[#This Row],[6M Return vs Nifty Z-Score]],Table2[6M Return vs Nifty Z-Score])</f>
        <v>395</v>
      </c>
      <c r="AU376">
        <f>_xlfn.RANK.AVG(Table2[[#This Row],[Sharpe Ratio Z-Score]],Table2[Sharpe Ratio Z-Score])</f>
        <v>374</v>
      </c>
      <c r="AV376">
        <f>(Table2[[#This Row],[Rank 1Y]]+Table2[[#This Row],[Rank 6M]]+Table2[[#This Row],[Rank Sharpe]])/3</f>
        <v>381.66666666666669</v>
      </c>
    </row>
    <row r="377" spans="1:48" x14ac:dyDescent="0.3">
      <c r="A377" t="s">
        <v>1185</v>
      </c>
      <c r="B377" t="s">
        <v>1186</v>
      </c>
      <c r="C377" t="s">
        <v>10411</v>
      </c>
      <c r="D377" t="s">
        <v>95</v>
      </c>
      <c r="E377">
        <v>10574.764591339999</v>
      </c>
      <c r="F377">
        <v>218.74</v>
      </c>
      <c r="G377">
        <v>41.816825003937197</v>
      </c>
      <c r="H377">
        <f>(Table2[[#This Row],[1Y Return vs Nifty]]-AVERAGE(Table2[1Y Return vs Nifty]))/_xlfn.STDEV.P(Table2[1Y Return vs Nifty])</f>
        <v>0.3326187968378651</v>
      </c>
      <c r="I377">
        <v>-9.5651565088563206</v>
      </c>
      <c r="J377">
        <f>(Table2[[#This Row],[1M Return vs Nifty]]-AVERAGE(Table2[1M Return vs Nifty]))/_xlfn.STDEV.P(Table2[1M Return vs Nifty])</f>
        <v>-0.61502302174954082</v>
      </c>
      <c r="K377">
        <v>-18.0103484637599</v>
      </c>
      <c r="L377">
        <f>(Table2[[#This Row],[6M Return vs Nifty]]-AVERAGE(Table2[6M Return vs Nifty]))/_xlfn.STDEV.P(Table2[6M Return vs Nifty])</f>
        <v>-0.86321242756015271</v>
      </c>
      <c r="M377">
        <v>-3.21148268286924</v>
      </c>
      <c r="N377">
        <f>(Table2[[#This Row],[1W Return vs Nifty]]-AVERAGE(Table2[1W Return vs Nifty]))/_xlfn.STDEV.P(Table2[1W Return vs Nifty])</f>
        <v>-3.3170199846427204E-2</v>
      </c>
      <c r="O377">
        <v>224.14</v>
      </c>
      <c r="P377">
        <v>223.601283182516</v>
      </c>
      <c r="Q377">
        <v>199.51496853537901</v>
      </c>
      <c r="R377">
        <v>37.833650913293098</v>
      </c>
      <c r="S377" s="2">
        <f>(Table2[[#This Row],[Close Price]]-Table2[[#This Row],[20D EMA]])/Table2[[#This Row],[20D EMA]]</f>
        <v>-2.4092085303827865E-2</v>
      </c>
      <c r="T377" s="2">
        <f>(Table2[[#This Row],[Close Price]]-Table2[[#This Row],[50D EMA]])/Table2[[#This Row],[50D EMA]]</f>
        <v>-2.1740855478668861E-2</v>
      </c>
      <c r="U377" s="2">
        <f>(Table2[[#This Row],[Close Price]]-Table2[[#This Row],[200D EMA]])/Table2[[#This Row],[200D EMA]]</f>
        <v>9.6358842676066772E-2</v>
      </c>
      <c r="V377">
        <v>0.25390097269002099</v>
      </c>
      <c r="W377">
        <v>218</v>
      </c>
      <c r="X377">
        <v>224.1</v>
      </c>
      <c r="Y377">
        <v>217.34</v>
      </c>
      <c r="Z377">
        <v>227.14</v>
      </c>
      <c r="AA377">
        <v>212.77</v>
      </c>
      <c r="AB377">
        <v>236.9</v>
      </c>
      <c r="AC377" s="2">
        <f>(Table2[[#This Row],[Close Price]]/Table2[[#This Row],[Day Low]])-1</f>
        <v>3.3944954128439786E-3</v>
      </c>
      <c r="AD377" s="2">
        <f>(Table2[[#This Row],[Day High]]/Table2[[#This Row],[Close Price]])-1</f>
        <v>2.4503977324677573E-2</v>
      </c>
      <c r="AE377" s="2">
        <f>(Table2[[#This Row],[Close Price]]/Table2[[#This Row],[Current Week Low]])-1</f>
        <v>6.4415201987668702E-3</v>
      </c>
      <c r="AF377" s="2">
        <f>(Table2[[#This Row],[Current Week High]]/Table2[[#This Row],[Close Price]])-1</f>
        <v>3.8401755508823188E-2</v>
      </c>
      <c r="AG377" s="2">
        <f>(Table2[[#This Row],[Close Price]]/Table2[[#This Row],[Current Month Low]])-1</f>
        <v>2.8058466889129052E-2</v>
      </c>
      <c r="AH377" s="2">
        <f>(Table2[[#This Row],[Current Month High]]/Table2[[#This Row],[Close Price]])-1</f>
        <v>8.3020938100027308E-2</v>
      </c>
      <c r="AI377">
        <v>14.606382006034501</v>
      </c>
      <c r="AJ377">
        <v>88.163440860215005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-0.08</v>
      </c>
      <c r="AM377" t="s">
        <v>10459</v>
      </c>
      <c r="AN377">
        <v>-3.87</v>
      </c>
      <c r="AO377" t="s">
        <v>10459</v>
      </c>
      <c r="AP377">
        <v>7.0759607410043002E-2</v>
      </c>
      <c r="AQ377">
        <f>(Table2[[#This Row],[Sharpe Ratio]]-AVERAGE(Table2[Sharpe Ratio]))/_xlfn.STDEV.P(Table2[Sharpe Ratio])</f>
        <v>0.1510242216301966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-1.027762630688059</v>
      </c>
      <c r="AS377">
        <f>_xlfn.RANK.AVG(Table2[[#This Row],[1Y Return vs Nifty Z-Score]],Table2[1Y Return vs Nifty Z-Score])</f>
        <v>215</v>
      </c>
      <c r="AT377">
        <f>_xlfn.RANK.AVG(Table2[[#This Row],[6M Return vs Nifty Z-Score]],Table2[6M Return vs Nifty Z-Score])</f>
        <v>628</v>
      </c>
      <c r="AU377">
        <f>_xlfn.RANK.AVG(Table2[[#This Row],[Sharpe Ratio Z-Score]],Table2[Sharpe Ratio Z-Score])</f>
        <v>307</v>
      </c>
      <c r="AV377">
        <f>(Table2[[#This Row],[Rank 1Y]]+Table2[[#This Row],[Rank 6M]]+Table2[[#This Row],[Rank Sharpe]])/3</f>
        <v>383.33333333333331</v>
      </c>
    </row>
    <row r="378" spans="1:48" x14ac:dyDescent="0.3">
      <c r="A378" t="s">
        <v>1427</v>
      </c>
      <c r="B378" t="s">
        <v>1428</v>
      </c>
      <c r="C378" t="s">
        <v>10404</v>
      </c>
      <c r="D378" t="s">
        <v>46</v>
      </c>
      <c r="E378">
        <v>7771.3257086499998</v>
      </c>
      <c r="F378">
        <v>531.5</v>
      </c>
      <c r="G378">
        <v>41.491494520836603</v>
      </c>
      <c r="H378">
        <f>(Table2[[#This Row],[1Y Return vs Nifty]]-AVERAGE(Table2[1Y Return vs Nifty]))/_xlfn.STDEV.P(Table2[1Y Return vs Nifty])</f>
        <v>0.32721937174647792</v>
      </c>
      <c r="I378">
        <v>-5.6038892646049403</v>
      </c>
      <c r="J378">
        <f>(Table2[[#This Row],[1M Return vs Nifty]]-AVERAGE(Table2[1M Return vs Nifty]))/_xlfn.STDEV.P(Table2[1M Return vs Nifty])</f>
        <v>-0.23934018353976749</v>
      </c>
      <c r="K378">
        <v>9.6320308168732502</v>
      </c>
      <c r="L378">
        <f>(Table2[[#This Row],[6M Return vs Nifty]]-AVERAGE(Table2[6M Return vs Nifty]))/_xlfn.STDEV.P(Table2[6M Return vs Nifty])</f>
        <v>-3.8312620074013599E-2</v>
      </c>
      <c r="M378">
        <v>-3.6758239622308699</v>
      </c>
      <c r="N378">
        <f>(Table2[[#This Row],[1W Return vs Nifty]]-AVERAGE(Table2[1W Return vs Nifty]))/_xlfn.STDEV.P(Table2[1W Return vs Nifty])</f>
        <v>-0.12596792029498458</v>
      </c>
      <c r="O378">
        <v>542.15</v>
      </c>
      <c r="P378">
        <v>533.47578688184399</v>
      </c>
      <c r="Q378">
        <v>465.80366174388701</v>
      </c>
      <c r="R378">
        <v>43.487951716147798</v>
      </c>
      <c r="S378" s="2">
        <f>(Table2[[#This Row],[Close Price]]-Table2[[#This Row],[20D EMA]])/Table2[[#This Row],[20D EMA]]</f>
        <v>-1.9644009960343038E-2</v>
      </c>
      <c r="T378" s="2">
        <f>(Table2[[#This Row],[Close Price]]-Table2[[#This Row],[50D EMA]])/Table2[[#This Row],[50D EMA]]</f>
        <v>-3.703611167420409E-3</v>
      </c>
      <c r="U378" s="2">
        <f>(Table2[[#This Row],[Close Price]]-Table2[[#This Row],[200D EMA]])/Table2[[#This Row],[200D EMA]]</f>
        <v>0.14103869001406613</v>
      </c>
      <c r="V378">
        <v>0.92781567658293096</v>
      </c>
      <c r="W378">
        <v>529.9</v>
      </c>
      <c r="X378">
        <v>538.45000000000005</v>
      </c>
      <c r="Y378">
        <v>526</v>
      </c>
      <c r="Z378">
        <v>579.35</v>
      </c>
      <c r="AA378">
        <v>515</v>
      </c>
      <c r="AB378">
        <v>582.45000000000005</v>
      </c>
      <c r="AC378" s="2">
        <f>(Table2[[#This Row],[Close Price]]/Table2[[#This Row],[Day Low]])-1</f>
        <v>3.0194376297414394E-3</v>
      </c>
      <c r="AD378" s="2">
        <f>(Table2[[#This Row],[Day High]]/Table2[[#This Row],[Close Price]])-1</f>
        <v>1.3076199435559932E-2</v>
      </c>
      <c r="AE378" s="2">
        <f>(Table2[[#This Row],[Close Price]]/Table2[[#This Row],[Current Week Low]])-1</f>
        <v>1.0456273764258617E-2</v>
      </c>
      <c r="AF378" s="2">
        <f>(Table2[[#This Row],[Current Week High]]/Table2[[#This Row],[Close Price]])-1</f>
        <v>9.0028222013170289E-2</v>
      </c>
      <c r="AG378" s="2">
        <f>(Table2[[#This Row],[Close Price]]/Table2[[#This Row],[Current Month Low]])-1</f>
        <v>3.2038834951456208E-2</v>
      </c>
      <c r="AH378" s="2">
        <f>(Table2[[#This Row],[Current Month High]]/Table2[[#This Row],[Close Price]])-1</f>
        <v>9.5860771401693468E-2</v>
      </c>
      <c r="AI378">
        <v>10.630291627469401</v>
      </c>
      <c r="AJ378">
        <v>85.676855895196496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-7.0000000000000007E-2</v>
      </c>
      <c r="AM378" t="s">
        <v>10459</v>
      </c>
      <c r="AN378">
        <v>-5.6</v>
      </c>
      <c r="AO378" t="s">
        <v>10459</v>
      </c>
      <c r="AP378">
        <v>-2.1470441579109E-2</v>
      </c>
      <c r="AQ378">
        <f>(Table2[[#This Row],[Sharpe Ratio]]-AVERAGE(Table2[Sharpe Ratio]))/_xlfn.STDEV.P(Table2[Sharpe Ratio])</f>
        <v>-0.91868097582873498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-0.99508232799102281</v>
      </c>
      <c r="AS378">
        <f>_xlfn.RANK.AVG(Table2[[#This Row],[1Y Return vs Nifty Z-Score]],Table2[1Y Return vs Nifty Z-Score])</f>
        <v>217</v>
      </c>
      <c r="AT378">
        <f>_xlfn.RANK.AVG(Table2[[#This Row],[6M Return vs Nifty Z-Score]],Table2[6M Return vs Nifty Z-Score])</f>
        <v>322</v>
      </c>
      <c r="AU378">
        <f>_xlfn.RANK.AVG(Table2[[#This Row],[Sharpe Ratio Z-Score]],Table2[Sharpe Ratio Z-Score])</f>
        <v>616</v>
      </c>
      <c r="AV378">
        <f>(Table2[[#This Row],[Rank 1Y]]+Table2[[#This Row],[Rank 6M]]+Table2[[#This Row],[Rank Sharpe]])/3</f>
        <v>385</v>
      </c>
    </row>
    <row r="379" spans="1:48" x14ac:dyDescent="0.3">
      <c r="A379" t="s">
        <v>602</v>
      </c>
      <c r="B379" t="s">
        <v>603</v>
      </c>
      <c r="C379" t="s">
        <v>604</v>
      </c>
      <c r="D379" t="s">
        <v>604</v>
      </c>
      <c r="E379">
        <v>33104.685899999997</v>
      </c>
      <c r="F379">
        <v>968.5</v>
      </c>
      <c r="G379">
        <v>-3.3065552627971502</v>
      </c>
      <c r="H379">
        <f>(Table2[[#This Row],[1Y Return vs Nifty]]-AVERAGE(Table2[1Y Return vs Nifty]))/_xlfn.STDEV.P(Table2[1Y Return vs Nifty])</f>
        <v>-0.4162821647270456</v>
      </c>
      <c r="I379">
        <v>8.4632539417527504</v>
      </c>
      <c r="J379">
        <f>(Table2[[#This Row],[1M Return vs Nifty]]-AVERAGE(Table2[1M Return vs Nifty]))/_xlfn.STDEV.P(Table2[1M Return vs Nifty])</f>
        <v>1.0947743710733062</v>
      </c>
      <c r="K379">
        <v>-1.9220724589115501</v>
      </c>
      <c r="L379">
        <f>(Table2[[#This Row],[6M Return vs Nifty]]-AVERAGE(Table2[6M Return vs Nifty]))/_xlfn.STDEV.P(Table2[6M Return vs Nifty])</f>
        <v>-0.38310846673788823</v>
      </c>
      <c r="M379">
        <v>12.2139196758358</v>
      </c>
      <c r="N379">
        <f>(Table2[[#This Row],[1W Return vs Nifty]]-AVERAGE(Table2[1W Return vs Nifty]))/_xlfn.STDEV.P(Table2[1W Return vs Nifty])</f>
        <v>3.0495670873866936</v>
      </c>
      <c r="O379">
        <v>908.76</v>
      </c>
      <c r="P379">
        <v>883.02331154736498</v>
      </c>
      <c r="Q379">
        <v>829.10211050160103</v>
      </c>
      <c r="R379">
        <v>63.505292853424699</v>
      </c>
      <c r="S379" s="2">
        <f>(Table2[[#This Row],[Close Price]]-Table2[[#This Row],[20D EMA]])/Table2[[#This Row],[20D EMA]]</f>
        <v>6.5737928606012602E-2</v>
      </c>
      <c r="T379" s="2">
        <f>(Table2[[#This Row],[Close Price]]-Table2[[#This Row],[50D EMA]])/Table2[[#This Row],[50D EMA]]</f>
        <v>9.6800036120054445E-2</v>
      </c>
      <c r="U379" s="2">
        <f>(Table2[[#This Row],[Close Price]]-Table2[[#This Row],[200D EMA]])/Table2[[#This Row],[200D EMA]]</f>
        <v>0.16813114781973504</v>
      </c>
      <c r="V379">
        <v>2.0148999189286401</v>
      </c>
      <c r="W379">
        <v>956.15</v>
      </c>
      <c r="X379">
        <v>1010.45</v>
      </c>
      <c r="Y379">
        <v>900.1</v>
      </c>
      <c r="Z379">
        <v>1053</v>
      </c>
      <c r="AA379">
        <v>812</v>
      </c>
      <c r="AB379">
        <v>1053</v>
      </c>
      <c r="AC379" s="2">
        <f>(Table2[[#This Row],[Close Price]]/Table2[[#This Row],[Day Low]])-1</f>
        <v>1.291638341264445E-2</v>
      </c>
      <c r="AD379" s="2">
        <f>(Table2[[#This Row],[Day High]]/Table2[[#This Row],[Close Price]])-1</f>
        <v>4.3314403717088279E-2</v>
      </c>
      <c r="AE379" s="2">
        <f>(Table2[[#This Row],[Close Price]]/Table2[[#This Row],[Current Week Low]])-1</f>
        <v>7.5991556493722801E-2</v>
      </c>
      <c r="AF379" s="2">
        <f>(Table2[[#This Row],[Current Week High]]/Table2[[#This Row],[Close Price]])-1</f>
        <v>8.7248322147650992E-2</v>
      </c>
      <c r="AG379" s="2">
        <f>(Table2[[#This Row],[Close Price]]/Table2[[#This Row],[Current Month Low]])-1</f>
        <v>0.19273399014778314</v>
      </c>
      <c r="AH379" s="2">
        <f>(Table2[[#This Row],[Current Month High]]/Table2[[#This Row],[Close Price]])-1</f>
        <v>8.7248322147650992E-2</v>
      </c>
      <c r="AI379">
        <v>8.7248322147650992</v>
      </c>
      <c r="AJ379">
        <v>36.408450704225302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-0.03</v>
      </c>
      <c r="AM379" t="s">
        <v>10459</v>
      </c>
      <c r="AN379">
        <v>13.5</v>
      </c>
      <c r="AO379" t="s">
        <v>10458</v>
      </c>
      <c r="AP379">
        <v>8.2953525246807006E-2</v>
      </c>
      <c r="AQ379">
        <f>(Table2[[#This Row],[Sharpe Ratio]]-AVERAGE(Table2[Sharpe Ratio]))/_xlfn.STDEV.P(Table2[Sharpe Ratio])</f>
        <v>0.29245206895691583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3.6374028959519817</v>
      </c>
      <c r="AS379">
        <f>_xlfn.RANK.AVG(Table2[[#This Row],[1Y Return vs Nifty Z-Score]],Table2[1Y Return vs Nifty Z-Score])</f>
        <v>437</v>
      </c>
      <c r="AT379">
        <f>_xlfn.RANK.AVG(Table2[[#This Row],[6M Return vs Nifty Z-Score]],Table2[6M Return vs Nifty Z-Score])</f>
        <v>447</v>
      </c>
      <c r="AU379">
        <f>_xlfn.RANK.AVG(Table2[[#This Row],[Sharpe Ratio Z-Score]],Table2[Sharpe Ratio Z-Score])</f>
        <v>272</v>
      </c>
      <c r="AV379">
        <f>(Table2[[#This Row],[Rank 1Y]]+Table2[[#This Row],[Rank 6M]]+Table2[[#This Row],[Rank Sharpe]])/3</f>
        <v>385.33333333333331</v>
      </c>
    </row>
    <row r="380" spans="1:48" x14ac:dyDescent="0.3">
      <c r="A380" t="s">
        <v>1655</v>
      </c>
      <c r="B380" t="s">
        <v>1656</v>
      </c>
      <c r="C380" t="s">
        <v>10405</v>
      </c>
      <c r="D380" t="s">
        <v>195</v>
      </c>
      <c r="E380">
        <v>5557.6399406</v>
      </c>
      <c r="F380">
        <v>613.25</v>
      </c>
      <c r="G380">
        <v>4.7885364570992897</v>
      </c>
      <c r="H380">
        <f>(Table2[[#This Row],[1Y Return vs Nifty]]-AVERAGE(Table2[1Y Return vs Nifty]))/_xlfn.STDEV.P(Table2[1Y Return vs Nifty])</f>
        <v>-0.28193004090231738</v>
      </c>
      <c r="I380">
        <v>-12.616191070809601</v>
      </c>
      <c r="J380">
        <f>(Table2[[#This Row],[1M Return vs Nifty]]-AVERAGE(Table2[1M Return vs Nifty]))/_xlfn.STDEV.P(Table2[1M Return vs Nifty])</f>
        <v>-0.90438025342183592</v>
      </c>
      <c r="K380">
        <v>18.639616070175201</v>
      </c>
      <c r="L380">
        <f>(Table2[[#This Row],[6M Return vs Nifty]]-AVERAGE(Table2[6M Return vs Nifty]))/_xlfn.STDEV.P(Table2[6M Return vs Nifty])</f>
        <v>0.23049041116757107</v>
      </c>
      <c r="M380">
        <v>-9.4409188275061098</v>
      </c>
      <c r="N380">
        <f>(Table2[[#This Row],[1W Return vs Nifty]]-AVERAGE(Table2[1W Return vs Nifty]))/_xlfn.STDEV.P(Table2[1W Return vs Nifty])</f>
        <v>-1.2781111508143965</v>
      </c>
      <c r="O380">
        <v>648.88</v>
      </c>
      <c r="P380">
        <v>638.35302329011995</v>
      </c>
      <c r="Q380">
        <v>558.698238278541</v>
      </c>
      <c r="R380">
        <v>22.0522453560298</v>
      </c>
      <c r="S380" s="2">
        <f>(Table2[[#This Row],[Close Price]]-Table2[[#This Row],[20D EMA]])/Table2[[#This Row],[20D EMA]]</f>
        <v>-5.4909998767106394E-2</v>
      </c>
      <c r="T380" s="2">
        <f>(Table2[[#This Row],[Close Price]]-Table2[[#This Row],[50D EMA]])/Table2[[#This Row],[50D EMA]]</f>
        <v>-3.9324672045472679E-2</v>
      </c>
      <c r="U380" s="2">
        <f>(Table2[[#This Row],[Close Price]]-Table2[[#This Row],[200D EMA]])/Table2[[#This Row],[200D EMA]]</f>
        <v>9.7640833609111952E-2</v>
      </c>
      <c r="V380">
        <v>0.76659714952690805</v>
      </c>
      <c r="W380">
        <v>611.5</v>
      </c>
      <c r="X380">
        <v>623.25</v>
      </c>
      <c r="Y380">
        <v>611.5</v>
      </c>
      <c r="Z380">
        <v>650</v>
      </c>
      <c r="AA380">
        <v>611.5</v>
      </c>
      <c r="AB380">
        <v>715.5</v>
      </c>
      <c r="AC380" s="2">
        <f>(Table2[[#This Row],[Close Price]]/Table2[[#This Row],[Day Low]])-1</f>
        <v>2.8618152085035931E-3</v>
      </c>
      <c r="AD380" s="2">
        <f>(Table2[[#This Row],[Day High]]/Table2[[#This Row],[Close Price]])-1</f>
        <v>1.6306563391765172E-2</v>
      </c>
      <c r="AE380" s="2">
        <f>(Table2[[#This Row],[Close Price]]/Table2[[#This Row],[Current Week Low]])-1</f>
        <v>2.8618152085035931E-3</v>
      </c>
      <c r="AF380" s="2">
        <f>(Table2[[#This Row],[Current Week High]]/Table2[[#This Row],[Close Price]])-1</f>
        <v>5.9926620464737068E-2</v>
      </c>
      <c r="AG380" s="2">
        <f>(Table2[[#This Row],[Close Price]]/Table2[[#This Row],[Current Month Low]])-1</f>
        <v>2.8618152085035931E-3</v>
      </c>
      <c r="AH380" s="2">
        <f>(Table2[[#This Row],[Current Month High]]/Table2[[#This Row],[Close Price]])-1</f>
        <v>0.16673461068079898</v>
      </c>
      <c r="AI380">
        <v>17.6844679983693</v>
      </c>
      <c r="AJ380">
        <v>65.251953651306906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-0.12</v>
      </c>
      <c r="AM380" t="s">
        <v>10459</v>
      </c>
      <c r="AN380">
        <v>-9.61</v>
      </c>
      <c r="AO380" t="s">
        <v>10459</v>
      </c>
      <c r="AQ380">
        <f>(Table2[[#This Row],[Sharpe Ratio]]-AVERAGE(Table2[Sharpe Ratio]))/_xlfn.STDEV.P(Table2[Sharpe Ratio])</f>
        <v>-0.6696618849724284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-2.9035929189434073</v>
      </c>
      <c r="AS380">
        <f>_xlfn.RANK.AVG(Table2[[#This Row],[1Y Return vs Nifty Z-Score]],Table2[1Y Return vs Nifty Z-Score])</f>
        <v>388</v>
      </c>
      <c r="AT380">
        <f>_xlfn.RANK.AVG(Table2[[#This Row],[6M Return vs Nifty Z-Score]],Table2[6M Return vs Nifty Z-Score])</f>
        <v>238</v>
      </c>
      <c r="AU380">
        <f>_xlfn.RANK.AVG(Table2[[#This Row],[Sharpe Ratio Z-Score]],Table2[Sharpe Ratio Z-Score])</f>
        <v>530</v>
      </c>
      <c r="AV380">
        <f>(Table2[[#This Row],[Rank 1Y]]+Table2[[#This Row],[Rank 6M]]+Table2[[#This Row],[Rank Sharpe]])/3</f>
        <v>385.33333333333331</v>
      </c>
    </row>
    <row r="381" spans="1:48" x14ac:dyDescent="0.3">
      <c r="A381" t="s">
        <v>747</v>
      </c>
      <c r="B381" t="s">
        <v>748</v>
      </c>
      <c r="C381" t="s">
        <v>10409</v>
      </c>
      <c r="D381" t="s">
        <v>281</v>
      </c>
      <c r="E381">
        <v>23135.3479130899</v>
      </c>
      <c r="F381">
        <v>369.95</v>
      </c>
      <c r="G381">
        <v>31.0338974624371</v>
      </c>
      <c r="H381">
        <f>(Table2[[#This Row],[1Y Return vs Nifty]]-AVERAGE(Table2[1Y Return vs Nifty]))/_xlfn.STDEV.P(Table2[1Y Return vs Nifty])</f>
        <v>0.15365736361679388</v>
      </c>
      <c r="I381">
        <v>-7.8023039616979899</v>
      </c>
      <c r="J381">
        <f>(Table2[[#This Row],[1M Return vs Nifty]]-AVERAGE(Table2[1M Return vs Nifty]))/_xlfn.STDEV.P(Table2[1M Return vs Nifty])</f>
        <v>-0.44783575378046703</v>
      </c>
      <c r="K381">
        <v>-35.533891565384302</v>
      </c>
      <c r="L381">
        <f>(Table2[[#This Row],[6M Return vs Nifty]]-AVERAGE(Table2[6M Return vs Nifty]))/_xlfn.STDEV.P(Table2[6M Return vs Nifty])</f>
        <v>-1.3861474174990485</v>
      </c>
      <c r="M381">
        <v>-5.0192682331568896</v>
      </c>
      <c r="N381">
        <f>(Table2[[#This Row],[1W Return vs Nifty]]-AVERAGE(Table2[1W Return vs Nifty]))/_xlfn.STDEV.P(Table2[1W Return vs Nifty])</f>
        <v>-0.39445269955691314</v>
      </c>
      <c r="O381">
        <v>378.15</v>
      </c>
      <c r="P381">
        <v>390.196196584473</v>
      </c>
      <c r="Q381">
        <v>378.15266351974498</v>
      </c>
      <c r="R381">
        <v>39.918514907044603</v>
      </c>
      <c r="S381" s="2">
        <f>(Table2[[#This Row],[Close Price]]-Table2[[#This Row],[20D EMA]])/Table2[[#This Row],[20D EMA]]</f>
        <v>-2.1684516726166836E-2</v>
      </c>
      <c r="T381" s="2">
        <f>(Table2[[#This Row],[Close Price]]-Table2[[#This Row],[50D EMA]])/Table2[[#This Row],[50D EMA]]</f>
        <v>-5.1887221766114634E-2</v>
      </c>
      <c r="U381" s="2">
        <f>(Table2[[#This Row],[Close Price]]-Table2[[#This Row],[200D EMA]])/Table2[[#This Row],[200D EMA]]</f>
        <v>-2.169140749504913E-2</v>
      </c>
      <c r="V381">
        <v>0.67924499790581305</v>
      </c>
      <c r="W381">
        <v>366.35</v>
      </c>
      <c r="X381">
        <v>372</v>
      </c>
      <c r="Y381">
        <v>364.7</v>
      </c>
      <c r="Z381">
        <v>379.1</v>
      </c>
      <c r="AA381">
        <v>364.7</v>
      </c>
      <c r="AB381">
        <v>406.4</v>
      </c>
      <c r="AC381" s="2">
        <f>(Table2[[#This Row],[Close Price]]/Table2[[#This Row],[Day Low]])-1</f>
        <v>9.8266684864198872E-3</v>
      </c>
      <c r="AD381" s="2">
        <f>(Table2[[#This Row],[Day High]]/Table2[[#This Row],[Close Price]])-1</f>
        <v>5.5412893634274596E-3</v>
      </c>
      <c r="AE381" s="2">
        <f>(Table2[[#This Row],[Close Price]]/Table2[[#This Row],[Current Week Low]])-1</f>
        <v>1.4395393474088358E-2</v>
      </c>
      <c r="AF381" s="2">
        <f>(Table2[[#This Row],[Current Week High]]/Table2[[#This Row],[Close Price]])-1</f>
        <v>2.4733072036761783E-2</v>
      </c>
      <c r="AG381" s="2">
        <f>(Table2[[#This Row],[Close Price]]/Table2[[#This Row],[Current Month Low]])-1</f>
        <v>1.4395393474088358E-2</v>
      </c>
      <c r="AH381" s="2">
        <f>(Table2[[#This Row],[Current Month High]]/Table2[[#This Row],[Close Price]])-1</f>
        <v>9.8526827949722895E-2</v>
      </c>
      <c r="AI381">
        <v>35.748074064062699</v>
      </c>
      <c r="AJ381">
        <v>79.980540014594894</v>
      </c>
      <c r="AK381" t="str">
        <f>IF(AND(Table2[[#This Row],[20D EMA]]&gt;Table2[[#This Row],[50D EMA]],Table2[[#This Row],[50D EMA]]&gt;Table2[[#This Row],[200D EMA]]),"Uptrend","Downtrend/NoTrend")</f>
        <v>Downtrend/NoTrend</v>
      </c>
      <c r="AL381">
        <v>-0.22</v>
      </c>
      <c r="AM381" t="s">
        <v>10459</v>
      </c>
      <c r="AN381">
        <v>-5.82</v>
      </c>
      <c r="AO381" t="s">
        <v>10459</v>
      </c>
      <c r="AP381">
        <v>0.116185689693801</v>
      </c>
      <c r="AQ381">
        <f>(Table2[[#This Row],[Sharpe Ratio]]-AVERAGE(Table2[Sharpe Ratio]))/_xlfn.STDEV.P(Table2[Sharpe Ratio])</f>
        <v>0.6778863110653699</v>
      </c>
      <c r="AR3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1">
        <f>_xlfn.RANK.AVG(Table2[[#This Row],[1Y Return vs Nifty Z-Score]],Table2[1Y Return vs Nifty Z-Score])</f>
        <v>258</v>
      </c>
      <c r="AT381">
        <f>_xlfn.RANK.AVG(Table2[[#This Row],[6M Return vs Nifty Z-Score]],Table2[6M Return vs Nifty Z-Score])</f>
        <v>720</v>
      </c>
      <c r="AU381">
        <f>_xlfn.RANK.AVG(Table2[[#This Row],[Sharpe Ratio Z-Score]],Table2[Sharpe Ratio Z-Score])</f>
        <v>179</v>
      </c>
      <c r="AV381">
        <f>(Table2[[#This Row],[Rank 1Y]]+Table2[[#This Row],[Rank 6M]]+Table2[[#This Row],[Rank Sharpe]])/3</f>
        <v>385.66666666666669</v>
      </c>
    </row>
    <row r="382" spans="1:48" x14ac:dyDescent="0.3">
      <c r="A382" t="s">
        <v>332</v>
      </c>
      <c r="B382" t="s">
        <v>333</v>
      </c>
      <c r="C382" t="s">
        <v>10407</v>
      </c>
      <c r="D382" t="s">
        <v>334</v>
      </c>
      <c r="E382">
        <v>79622.012061779998</v>
      </c>
      <c r="F382">
        <v>4116.55</v>
      </c>
      <c r="G382">
        <v>-3.9169215192612898</v>
      </c>
      <c r="H382">
        <f>(Table2[[#This Row],[1Y Return vs Nifty]]-AVERAGE(Table2[1Y Return vs Nifty]))/_xlfn.STDEV.P(Table2[1Y Return vs Nifty])</f>
        <v>-0.4264122541323766</v>
      </c>
      <c r="I382">
        <v>-3.0325735684483099</v>
      </c>
      <c r="J382">
        <f>(Table2[[#This Row],[1M Return vs Nifty]]-AVERAGE(Table2[1M Return vs Nifty]))/_xlfn.STDEV.P(Table2[1M Return vs Nifty])</f>
        <v>4.5209646994296658E-3</v>
      </c>
      <c r="K382">
        <v>-9.1422858066564103</v>
      </c>
      <c r="L382">
        <f>(Table2[[#This Row],[6M Return vs Nifty]]-AVERAGE(Table2[6M Return vs Nifty]))/_xlfn.STDEV.P(Table2[6M Return vs Nifty])</f>
        <v>-0.59857300906606825</v>
      </c>
      <c r="M382">
        <v>-0.54661765031554799</v>
      </c>
      <c r="N382">
        <f>(Table2[[#This Row],[1W Return vs Nifty]]-AVERAGE(Table2[1W Return vs Nifty]))/_xlfn.STDEV.P(Table2[1W Return vs Nifty])</f>
        <v>0.49939800228289632</v>
      </c>
      <c r="O382">
        <v>4099.0600000000004</v>
      </c>
      <c r="P382">
        <v>4071.3851960984998</v>
      </c>
      <c r="Q382">
        <v>3818.8277357916299</v>
      </c>
      <c r="R382">
        <v>50.149087204711101</v>
      </c>
      <c r="S382" s="2">
        <f>(Table2[[#This Row],[Close Price]]-Table2[[#This Row],[20D EMA]])/Table2[[#This Row],[20D EMA]]</f>
        <v>4.2668319078031985E-3</v>
      </c>
      <c r="T382" s="2">
        <f>(Table2[[#This Row],[Close Price]]-Table2[[#This Row],[50D EMA]])/Table2[[#This Row],[50D EMA]]</f>
        <v>1.1093227912893281E-2</v>
      </c>
      <c r="U382" s="2">
        <f>(Table2[[#This Row],[Close Price]]-Table2[[#This Row],[200D EMA]])/Table2[[#This Row],[200D EMA]]</f>
        <v>7.7961690028066535E-2</v>
      </c>
      <c r="V382">
        <v>1.6357079678920701</v>
      </c>
      <c r="W382">
        <v>4082</v>
      </c>
      <c r="X382">
        <v>4182</v>
      </c>
      <c r="Y382">
        <v>4082</v>
      </c>
      <c r="Z382">
        <v>4366.6499999999996</v>
      </c>
      <c r="AA382">
        <v>3871.6</v>
      </c>
      <c r="AB382">
        <v>4450.6499999999996</v>
      </c>
      <c r="AC382" s="2">
        <f>(Table2[[#This Row],[Close Price]]/Table2[[#This Row],[Day Low]])-1</f>
        <v>8.4639882410584288E-3</v>
      </c>
      <c r="AD382" s="2">
        <f>(Table2[[#This Row],[Day High]]/Table2[[#This Row],[Close Price]])-1</f>
        <v>1.5899236010737061E-2</v>
      </c>
      <c r="AE382" s="2">
        <f>(Table2[[#This Row],[Close Price]]/Table2[[#This Row],[Current Week Low]])-1</f>
        <v>8.4639882410584288E-3</v>
      </c>
      <c r="AF382" s="2">
        <f>(Table2[[#This Row],[Current Week High]]/Table2[[#This Row],[Close Price]])-1</f>
        <v>6.0754758232014483E-2</v>
      </c>
      <c r="AG382" s="2">
        <f>(Table2[[#This Row],[Close Price]]/Table2[[#This Row],[Current Month Low]])-1</f>
        <v>6.3268416158694052E-2</v>
      </c>
      <c r="AH382" s="2">
        <f>(Table2[[#This Row],[Current Month High]]/Table2[[#This Row],[Close Price]])-1</f>
        <v>8.1160194823334919E-2</v>
      </c>
      <c r="AI382">
        <v>13.7287291542675</v>
      </c>
      <c r="AJ382">
        <v>42.972996440045101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-0.12</v>
      </c>
      <c r="AM382" t="s">
        <v>10459</v>
      </c>
      <c r="AN382">
        <v>4.97</v>
      </c>
      <c r="AO382" t="s">
        <v>10458</v>
      </c>
      <c r="AP382">
        <v>0.11803895285501401</v>
      </c>
      <c r="AQ382">
        <f>(Table2[[#This Row],[Sharpe Ratio]]-AVERAGE(Table2[Sharpe Ratio]))/_xlfn.STDEV.P(Table2[Sharpe Ratio])</f>
        <v>0.69938088097546403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0.17831458475934514</v>
      </c>
      <c r="AS382">
        <f>_xlfn.RANK.AVG(Table2[[#This Row],[1Y Return vs Nifty Z-Score]],Table2[1Y Return vs Nifty Z-Score])</f>
        <v>444</v>
      </c>
      <c r="AT382">
        <f>_xlfn.RANK.AVG(Table2[[#This Row],[6M Return vs Nifty Z-Score]],Table2[6M Return vs Nifty Z-Score])</f>
        <v>538</v>
      </c>
      <c r="AU382">
        <f>_xlfn.RANK.AVG(Table2[[#This Row],[Sharpe Ratio Z-Score]],Table2[Sharpe Ratio Z-Score])</f>
        <v>176</v>
      </c>
      <c r="AV382">
        <f>(Table2[[#This Row],[Rank 1Y]]+Table2[[#This Row],[Rank 6M]]+Table2[[#This Row],[Rank Sharpe]])/3</f>
        <v>386</v>
      </c>
    </row>
    <row r="383" spans="1:48" x14ac:dyDescent="0.3">
      <c r="A383" t="s">
        <v>1117</v>
      </c>
      <c r="B383" t="s">
        <v>1118</v>
      </c>
      <c r="C383" t="s">
        <v>10404</v>
      </c>
      <c r="D383" t="s">
        <v>46</v>
      </c>
      <c r="E383">
        <v>11896.188866917901</v>
      </c>
      <c r="F383">
        <v>211.66</v>
      </c>
      <c r="G383">
        <v>15.688591195489501</v>
      </c>
      <c r="H383">
        <f>(Table2[[#This Row],[1Y Return vs Nifty]]-AVERAGE(Table2[1Y Return vs Nifty]))/_xlfn.STDEV.P(Table2[1Y Return vs Nifty])</f>
        <v>-0.10102467817379579</v>
      </c>
      <c r="I383">
        <v>-4.2657398027779099</v>
      </c>
      <c r="J383">
        <f>(Table2[[#This Row],[1M Return vs Nifty]]-AVERAGE(Table2[1M Return vs Nifty]))/_xlfn.STDEV.P(Table2[1M Return vs Nifty])</f>
        <v>-0.11243135442766707</v>
      </c>
      <c r="K383">
        <v>-16.515381036365302</v>
      </c>
      <c r="L383">
        <f>(Table2[[#This Row],[6M Return vs Nifty]]-AVERAGE(Table2[6M Return vs Nifty]))/_xlfn.STDEV.P(Table2[6M Return vs Nifty])</f>
        <v>-0.8185998299781545</v>
      </c>
      <c r="M383">
        <v>0.23580816626651999</v>
      </c>
      <c r="N383">
        <f>(Table2[[#This Row],[1W Return vs Nifty]]-AVERAGE(Table2[1W Return vs Nifty]))/_xlfn.STDEV.P(Table2[1W Return vs Nifty])</f>
        <v>0.65576431177563954</v>
      </c>
      <c r="O383">
        <v>216.76</v>
      </c>
      <c r="P383">
        <v>225.84556329150499</v>
      </c>
      <c r="Q383">
        <v>216.539495523499</v>
      </c>
      <c r="R383">
        <v>44.041131099672299</v>
      </c>
      <c r="S383" s="2">
        <f>(Table2[[#This Row],[Close Price]]-Table2[[#This Row],[20D EMA]])/Table2[[#This Row],[20D EMA]]</f>
        <v>-2.352832625945744E-2</v>
      </c>
      <c r="T383" s="2">
        <f>(Table2[[#This Row],[Close Price]]-Table2[[#This Row],[50D EMA]])/Table2[[#This Row],[50D EMA]]</f>
        <v>-6.2810900886263149E-2</v>
      </c>
      <c r="U383" s="2">
        <f>(Table2[[#This Row],[Close Price]]-Table2[[#This Row],[200D EMA]])/Table2[[#This Row],[200D EMA]]</f>
        <v>-2.2533974745357607E-2</v>
      </c>
      <c r="V383">
        <v>0.879391923815806</v>
      </c>
      <c r="W383">
        <v>210.11</v>
      </c>
      <c r="X383">
        <v>217.79</v>
      </c>
      <c r="Y383">
        <v>210</v>
      </c>
      <c r="Z383">
        <v>222.48</v>
      </c>
      <c r="AA383">
        <v>202.32</v>
      </c>
      <c r="AB383">
        <v>228.7</v>
      </c>
      <c r="AC383" s="2">
        <f>(Table2[[#This Row],[Close Price]]/Table2[[#This Row],[Day Low]])-1</f>
        <v>7.3770881918993059E-3</v>
      </c>
      <c r="AD383" s="2">
        <f>(Table2[[#This Row],[Day High]]/Table2[[#This Row],[Close Price]])-1</f>
        <v>2.896154209581403E-2</v>
      </c>
      <c r="AE383" s="2">
        <f>(Table2[[#This Row],[Close Price]]/Table2[[#This Row],[Current Week Low]])-1</f>
        <v>7.9047619047618589E-3</v>
      </c>
      <c r="AF383" s="2">
        <f>(Table2[[#This Row],[Current Week High]]/Table2[[#This Row],[Close Price]])-1</f>
        <v>5.1119720306151306E-2</v>
      </c>
      <c r="AG383" s="2">
        <f>(Table2[[#This Row],[Close Price]]/Table2[[#This Row],[Current Month Low]])-1</f>
        <v>4.616449189402938E-2</v>
      </c>
      <c r="AH383" s="2">
        <f>(Table2[[#This Row],[Current Month High]]/Table2[[#This Row],[Close Price]])-1</f>
        <v>8.0506472644807703E-2</v>
      </c>
      <c r="AI383">
        <v>43.5793253330813</v>
      </c>
      <c r="AJ383">
        <v>81.760412194074704</v>
      </c>
      <c r="AK383" t="str">
        <f>IF(AND(Table2[[#This Row],[20D EMA]]&gt;Table2[[#This Row],[50D EMA]],Table2[[#This Row],[50D EMA]]&gt;Table2[[#This Row],[200D EMA]]),"Uptrend","Downtrend/NoTrend")</f>
        <v>Downtrend/NoTrend</v>
      </c>
      <c r="AL383">
        <v>-0.23</v>
      </c>
      <c r="AM383" t="s">
        <v>10459</v>
      </c>
      <c r="AN383">
        <v>-0.39</v>
      </c>
      <c r="AO383" t="s">
        <v>10459</v>
      </c>
      <c r="AP383">
        <v>9.9981917276283E-2</v>
      </c>
      <c r="AQ383">
        <f>(Table2[[#This Row],[Sharpe Ratio]]-AVERAGE(Table2[Sharpe Ratio]))/_xlfn.STDEV.P(Table2[Sharpe Ratio])</f>
        <v>0.4899512534194676</v>
      </c>
      <c r="AR3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3">
        <f>_xlfn.RANK.AVG(Table2[[#This Row],[1Y Return vs Nifty Z-Score]],Table2[1Y Return vs Nifty Z-Score])</f>
        <v>326</v>
      </c>
      <c r="AT383">
        <f>_xlfn.RANK.AVG(Table2[[#This Row],[6M Return vs Nifty Z-Score]],Table2[6M Return vs Nifty Z-Score])</f>
        <v>610</v>
      </c>
      <c r="AU383">
        <f>_xlfn.RANK.AVG(Table2[[#This Row],[Sharpe Ratio Z-Score]],Table2[Sharpe Ratio Z-Score])</f>
        <v>223</v>
      </c>
      <c r="AV383">
        <f>(Table2[[#This Row],[Rank 1Y]]+Table2[[#This Row],[Rank 6M]]+Table2[[#This Row],[Rank Sharpe]])/3</f>
        <v>386.33333333333331</v>
      </c>
    </row>
    <row r="384" spans="1:48" x14ac:dyDescent="0.3">
      <c r="A384" t="s">
        <v>2036</v>
      </c>
      <c r="B384" t="s">
        <v>2037</v>
      </c>
      <c r="C384" t="s">
        <v>10414</v>
      </c>
      <c r="D384" t="s">
        <v>263</v>
      </c>
      <c r="E384">
        <v>3362.9378013999999</v>
      </c>
      <c r="F384">
        <v>328.45</v>
      </c>
      <c r="G384">
        <v>18.253708705637798</v>
      </c>
      <c r="H384">
        <f>(Table2[[#This Row],[1Y Return vs Nifty]]-AVERAGE(Table2[1Y Return vs Nifty]))/_xlfn.STDEV.P(Table2[1Y Return vs Nifty])</f>
        <v>-5.8452092553625518E-2</v>
      </c>
      <c r="I384">
        <v>-7.1150780607034401</v>
      </c>
      <c r="J384">
        <f>(Table2[[#This Row],[1M Return vs Nifty]]-AVERAGE(Table2[1M Return vs Nifty]))/_xlfn.STDEV.P(Table2[1M Return vs Nifty])</f>
        <v>-0.38265989942437117</v>
      </c>
      <c r="K384">
        <v>16.556692977894102</v>
      </c>
      <c r="L384">
        <f>(Table2[[#This Row],[6M Return vs Nifty]]-AVERAGE(Table2[6M Return vs Nifty]))/_xlfn.STDEV.P(Table2[6M Return vs Nifty])</f>
        <v>0.16833212730975125</v>
      </c>
      <c r="M384">
        <v>-4.8692201886459703</v>
      </c>
      <c r="N384">
        <f>(Table2[[#This Row],[1W Return vs Nifty]]-AVERAGE(Table2[1W Return vs Nifty]))/_xlfn.STDEV.P(Table2[1W Return vs Nifty])</f>
        <v>-0.36446588359362064</v>
      </c>
      <c r="O384">
        <v>334.6</v>
      </c>
      <c r="P384">
        <v>327.37048813619202</v>
      </c>
      <c r="Q384">
        <v>283.05724360150498</v>
      </c>
      <c r="R384">
        <v>41.054473214204897</v>
      </c>
      <c r="S384" s="2">
        <f>(Table2[[#This Row],[Close Price]]-Table2[[#This Row],[20D EMA]])/Table2[[#This Row],[20D EMA]]</f>
        <v>-1.8380155409444213E-2</v>
      </c>
      <c r="T384" s="2">
        <f>(Table2[[#This Row],[Close Price]]-Table2[[#This Row],[50D EMA]])/Table2[[#This Row],[50D EMA]]</f>
        <v>3.2975234571506924E-3</v>
      </c>
      <c r="U384" s="2">
        <f>(Table2[[#This Row],[Close Price]]-Table2[[#This Row],[200D EMA]])/Table2[[#This Row],[200D EMA]]</f>
        <v>0.16036599459860515</v>
      </c>
      <c r="V384">
        <v>0.69742107737677295</v>
      </c>
      <c r="W384">
        <v>323.55</v>
      </c>
      <c r="X384">
        <v>334.4</v>
      </c>
      <c r="Y384">
        <v>323.55</v>
      </c>
      <c r="Z384">
        <v>347.2</v>
      </c>
      <c r="AA384">
        <v>316.35000000000002</v>
      </c>
      <c r="AB384">
        <v>359.5</v>
      </c>
      <c r="AC384" s="2">
        <f>(Table2[[#This Row],[Close Price]]/Table2[[#This Row],[Day Low]])-1</f>
        <v>1.5144490805130584E-2</v>
      </c>
      <c r="AD384" s="2">
        <f>(Table2[[#This Row],[Day High]]/Table2[[#This Row],[Close Price]])-1</f>
        <v>1.8115390470391235E-2</v>
      </c>
      <c r="AE384" s="2">
        <f>(Table2[[#This Row],[Close Price]]/Table2[[#This Row],[Current Week Low]])-1</f>
        <v>1.5144490805130584E-2</v>
      </c>
      <c r="AF384" s="2">
        <f>(Table2[[#This Row],[Current Week High]]/Table2[[#This Row],[Close Price]])-1</f>
        <v>5.7086314507535318E-2</v>
      </c>
      <c r="AG384" s="2">
        <f>(Table2[[#This Row],[Close Price]]/Table2[[#This Row],[Current Month Low]])-1</f>
        <v>3.8248775090880205E-2</v>
      </c>
      <c r="AH384" s="2">
        <f>(Table2[[#This Row],[Current Month High]]/Table2[[#This Row],[Close Price]])-1</f>
        <v>9.4534936824478555E-2</v>
      </c>
      <c r="AI384">
        <v>10.473435834982499</v>
      </c>
      <c r="AJ384">
        <v>74.105486350384297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-0.02</v>
      </c>
      <c r="AM384" t="s">
        <v>10459</v>
      </c>
      <c r="AN384">
        <v>-1.37</v>
      </c>
      <c r="AO384" t="s">
        <v>10459</v>
      </c>
      <c r="AP384">
        <v>-1.2321787518342E-2</v>
      </c>
      <c r="AQ384">
        <f>(Table2[[#This Row],[Sharpe Ratio]]-AVERAGE(Table2[Sharpe Ratio]))/_xlfn.STDEV.P(Table2[Sharpe Ratio])</f>
        <v>-0.81257279410471484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-1.449818542366581</v>
      </c>
      <c r="AS384">
        <f>_xlfn.RANK.AVG(Table2[[#This Row],[1Y Return vs Nifty Z-Score]],Table2[1Y Return vs Nifty Z-Score])</f>
        <v>316</v>
      </c>
      <c r="AT384">
        <f>_xlfn.RANK.AVG(Table2[[#This Row],[6M Return vs Nifty Z-Score]],Table2[6M Return vs Nifty Z-Score])</f>
        <v>250</v>
      </c>
      <c r="AU384">
        <f>_xlfn.RANK.AVG(Table2[[#This Row],[Sharpe Ratio Z-Score]],Table2[Sharpe Ratio Z-Score])</f>
        <v>597</v>
      </c>
      <c r="AV384">
        <f>(Table2[[#This Row],[Rank 1Y]]+Table2[[#This Row],[Rank 6M]]+Table2[[#This Row],[Rank Sharpe]])/3</f>
        <v>387.66666666666669</v>
      </c>
    </row>
    <row r="385" spans="1:48" x14ac:dyDescent="0.3">
      <c r="A385" t="s">
        <v>1985</v>
      </c>
      <c r="B385" t="s">
        <v>1986</v>
      </c>
      <c r="C385" t="s">
        <v>10412</v>
      </c>
      <c r="D385" t="s">
        <v>125</v>
      </c>
      <c r="E385">
        <v>3552.4510140000002</v>
      </c>
      <c r="F385">
        <v>616.70000000000005</v>
      </c>
      <c r="G385">
        <v>-17.557420521060902</v>
      </c>
      <c r="H385">
        <f>(Table2[[#This Row],[1Y Return vs Nifty]]-AVERAGE(Table2[1Y Return vs Nifty]))/_xlfn.STDEV.P(Table2[1Y Return vs Nifty])</f>
        <v>-0.65280005483098413</v>
      </c>
      <c r="I385">
        <v>-4.5675920120804303</v>
      </c>
      <c r="J385">
        <f>(Table2[[#This Row],[1M Return vs Nifty]]-AVERAGE(Table2[1M Return vs Nifty]))/_xlfn.STDEV.P(Table2[1M Return vs Nifty])</f>
        <v>-0.14105873241516065</v>
      </c>
      <c r="K385">
        <v>-2.3281073333344899</v>
      </c>
      <c r="L385">
        <f>(Table2[[#This Row],[6M Return vs Nifty]]-AVERAGE(Table2[6M Return vs Nifty]))/_xlfn.STDEV.P(Table2[6M Return vs Nifty])</f>
        <v>-0.39522529960324165</v>
      </c>
      <c r="M385">
        <v>-3.7238236839286998</v>
      </c>
      <c r="N385">
        <f>(Table2[[#This Row],[1W Return vs Nifty]]-AVERAGE(Table2[1W Return vs Nifty]))/_xlfn.STDEV.P(Table2[1W Return vs Nifty])</f>
        <v>-0.13556057327179383</v>
      </c>
      <c r="O385">
        <v>588.35</v>
      </c>
      <c r="P385">
        <v>587.14384624914896</v>
      </c>
      <c r="Q385">
        <v>568.75246216271603</v>
      </c>
      <c r="R385">
        <v>63.825842064545498</v>
      </c>
      <c r="S385" s="2">
        <f>(Table2[[#This Row],[Close Price]]-Table2[[#This Row],[20D EMA]])/Table2[[#This Row],[20D EMA]]</f>
        <v>4.8185603807257622E-2</v>
      </c>
      <c r="T385" s="2">
        <f>(Table2[[#This Row],[Close Price]]-Table2[[#This Row],[50D EMA]])/Table2[[#This Row],[50D EMA]]</f>
        <v>5.0338863192835384E-2</v>
      </c>
      <c r="U385" s="2">
        <f>(Table2[[#This Row],[Close Price]]-Table2[[#This Row],[200D EMA]])/Table2[[#This Row],[200D EMA]]</f>
        <v>8.4302998276193072E-2</v>
      </c>
      <c r="V385">
        <v>0.83091541882831499</v>
      </c>
      <c r="W385">
        <v>595.04999999999995</v>
      </c>
      <c r="X385">
        <v>639.95000000000005</v>
      </c>
      <c r="Y385">
        <v>579.04999999999995</v>
      </c>
      <c r="Z385">
        <v>639.95000000000005</v>
      </c>
      <c r="AA385">
        <v>548.25</v>
      </c>
      <c r="AB385">
        <v>639.95000000000005</v>
      </c>
      <c r="AC385" s="2">
        <f>(Table2[[#This Row],[Close Price]]/Table2[[#This Row],[Day Low]])-1</f>
        <v>3.6383497185110691E-2</v>
      </c>
      <c r="AD385" s="2">
        <f>(Table2[[#This Row],[Day High]]/Table2[[#This Row],[Close Price]])-1</f>
        <v>3.7700664828928199E-2</v>
      </c>
      <c r="AE385" s="2">
        <f>(Table2[[#This Row],[Close Price]]/Table2[[#This Row],[Current Week Low]])-1</f>
        <v>6.5020291857352808E-2</v>
      </c>
      <c r="AF385" s="2">
        <f>(Table2[[#This Row],[Current Week High]]/Table2[[#This Row],[Close Price]])-1</f>
        <v>3.7700664828928199E-2</v>
      </c>
      <c r="AG385" s="2">
        <f>(Table2[[#This Row],[Close Price]]/Table2[[#This Row],[Current Month Low]])-1</f>
        <v>0.12485180118559058</v>
      </c>
      <c r="AH385" s="2">
        <f>(Table2[[#This Row],[Current Month High]]/Table2[[#This Row],[Close Price]])-1</f>
        <v>3.7700664828928199E-2</v>
      </c>
      <c r="AI385">
        <v>12.202043132803601</v>
      </c>
      <c r="AJ385">
        <v>34.065217391304301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-0.03</v>
      </c>
      <c r="AM385" t="s">
        <v>10459</v>
      </c>
      <c r="AN385">
        <v>8.2799999999999994</v>
      </c>
      <c r="AO385" t="s">
        <v>10458</v>
      </c>
      <c r="AP385">
        <v>0.121658543920794</v>
      </c>
      <c r="AQ385">
        <f>(Table2[[#This Row],[Sharpe Ratio]]-AVERAGE(Table2[Sharpe Ratio]))/_xlfn.STDEV.P(Table2[Sharpe Ratio])</f>
        <v>0.74136172581049353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-0.58328293431068667</v>
      </c>
      <c r="AS385">
        <f>_xlfn.RANK.AVG(Table2[[#This Row],[1Y Return vs Nifty Z-Score]],Table2[1Y Return vs Nifty Z-Score])</f>
        <v>546</v>
      </c>
      <c r="AT385">
        <f>_xlfn.RANK.AVG(Table2[[#This Row],[6M Return vs Nifty Z-Score]],Table2[6M Return vs Nifty Z-Score])</f>
        <v>451</v>
      </c>
      <c r="AU385">
        <f>_xlfn.RANK.AVG(Table2[[#This Row],[Sharpe Ratio Z-Score]],Table2[Sharpe Ratio Z-Score])</f>
        <v>169</v>
      </c>
      <c r="AV385">
        <f>(Table2[[#This Row],[Rank 1Y]]+Table2[[#This Row],[Rank 6M]]+Table2[[#This Row],[Rank Sharpe]])/3</f>
        <v>388.66666666666669</v>
      </c>
    </row>
    <row r="386" spans="1:48" x14ac:dyDescent="0.3">
      <c r="A386" t="s">
        <v>1872</v>
      </c>
      <c r="B386" t="s">
        <v>1873</v>
      </c>
      <c r="C386" t="s">
        <v>10412</v>
      </c>
      <c r="D386" t="s">
        <v>266</v>
      </c>
      <c r="E386">
        <v>4040.7624462660001</v>
      </c>
      <c r="F386">
        <v>173.81</v>
      </c>
      <c r="G386">
        <v>-7.9112402765700098</v>
      </c>
      <c r="H386">
        <f>(Table2[[#This Row],[1Y Return vs Nifty]]-AVERAGE(Table2[1Y Return vs Nifty]))/_xlfn.STDEV.P(Table2[1Y Return vs Nifty])</f>
        <v>-0.49270491971865865</v>
      </c>
      <c r="I386">
        <v>-4.5715194698209602</v>
      </c>
      <c r="J386">
        <f>(Table2[[#This Row],[1M Return vs Nifty]]-AVERAGE(Table2[1M Return vs Nifty]))/_xlfn.STDEV.P(Table2[1M Return vs Nifty])</f>
        <v>-0.14143120879202023</v>
      </c>
      <c r="K386">
        <v>20.748912604266199</v>
      </c>
      <c r="L386">
        <f>(Table2[[#This Row],[6M Return vs Nifty]]-AVERAGE(Table2[6M Return vs Nifty]))/_xlfn.STDEV.P(Table2[6M Return vs Nifty])</f>
        <v>0.2934357273879406</v>
      </c>
      <c r="M386">
        <v>-6.1827383653573103</v>
      </c>
      <c r="N386">
        <f>(Table2[[#This Row],[1W Return vs Nifty]]-AVERAGE(Table2[1W Return vs Nifty]))/_xlfn.STDEV.P(Table2[1W Return vs Nifty])</f>
        <v>-0.62696998991415376</v>
      </c>
      <c r="O386">
        <v>175.97</v>
      </c>
      <c r="P386">
        <v>168.99197528744801</v>
      </c>
      <c r="Q386">
        <v>152.569709745794</v>
      </c>
      <c r="R386">
        <v>42.290036293097799</v>
      </c>
      <c r="S386" s="2">
        <f>(Table2[[#This Row],[Close Price]]-Table2[[#This Row],[20D EMA]])/Table2[[#This Row],[20D EMA]]</f>
        <v>-1.2274819571517853E-2</v>
      </c>
      <c r="T386" s="2">
        <f>(Table2[[#This Row],[Close Price]]-Table2[[#This Row],[50D EMA]])/Table2[[#This Row],[50D EMA]]</f>
        <v>2.8510375740367182E-2</v>
      </c>
      <c r="U386" s="2">
        <f>(Table2[[#This Row],[Close Price]]-Table2[[#This Row],[200D EMA]])/Table2[[#This Row],[200D EMA]]</f>
        <v>0.13921695393925693</v>
      </c>
      <c r="V386">
        <v>1.03656571493623</v>
      </c>
      <c r="W386">
        <v>173.1</v>
      </c>
      <c r="X386">
        <v>178.94</v>
      </c>
      <c r="Y386">
        <v>173.1</v>
      </c>
      <c r="Z386">
        <v>183.2</v>
      </c>
      <c r="AA386">
        <v>161.05000000000001</v>
      </c>
      <c r="AB386">
        <v>192.7</v>
      </c>
      <c r="AC386" s="2">
        <f>(Table2[[#This Row],[Close Price]]/Table2[[#This Row],[Day Low]])-1</f>
        <v>4.1016753321778676E-3</v>
      </c>
      <c r="AD386" s="2">
        <f>(Table2[[#This Row],[Day High]]/Table2[[#This Row],[Close Price]])-1</f>
        <v>2.9514987630170797E-2</v>
      </c>
      <c r="AE386" s="2">
        <f>(Table2[[#This Row],[Close Price]]/Table2[[#This Row],[Current Week Low]])-1</f>
        <v>4.1016753321778676E-3</v>
      </c>
      <c r="AF386" s="2">
        <f>(Table2[[#This Row],[Current Week High]]/Table2[[#This Row],[Close Price]])-1</f>
        <v>5.4024509521891639E-2</v>
      </c>
      <c r="AG386" s="2">
        <f>(Table2[[#This Row],[Close Price]]/Table2[[#This Row],[Current Month Low]])-1</f>
        <v>7.9230052778640037E-2</v>
      </c>
      <c r="AH386" s="2">
        <f>(Table2[[#This Row],[Current Month High]]/Table2[[#This Row],[Close Price]])-1</f>
        <v>0.10868189402220807</v>
      </c>
      <c r="AI386">
        <v>10.8681894022208</v>
      </c>
      <c r="AJ386">
        <v>55.118250780901299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-0.04</v>
      </c>
      <c r="AM386" t="s">
        <v>10459</v>
      </c>
      <c r="AN386">
        <v>-0.9</v>
      </c>
      <c r="AO386" t="s">
        <v>10459</v>
      </c>
      <c r="AP386">
        <v>1.4754688050882999E-2</v>
      </c>
      <c r="AQ386">
        <f>(Table2[[#This Row],[Sharpe Ratio]]-AVERAGE(Table2[Sharpe Ratio]))/_xlfn.STDEV.P(Table2[Sharpe Ratio])</f>
        <v>-0.49853363915775756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-1.4662040301946497</v>
      </c>
      <c r="AS386">
        <f>_xlfn.RANK.AVG(Table2[[#This Row],[1Y Return vs Nifty Z-Score]],Table2[1Y Return vs Nifty Z-Score])</f>
        <v>481</v>
      </c>
      <c r="AT386">
        <f>_xlfn.RANK.AVG(Table2[[#This Row],[6M Return vs Nifty Z-Score]],Table2[6M Return vs Nifty Z-Score])</f>
        <v>222</v>
      </c>
      <c r="AU386">
        <f>_xlfn.RANK.AVG(Table2[[#This Row],[Sharpe Ratio Z-Score]],Table2[Sharpe Ratio Z-Score])</f>
        <v>468</v>
      </c>
      <c r="AV386">
        <f>(Table2[[#This Row],[Rank 1Y]]+Table2[[#This Row],[Rank 6M]]+Table2[[#This Row],[Rank Sharpe]])/3</f>
        <v>390.33333333333331</v>
      </c>
    </row>
    <row r="387" spans="1:48" x14ac:dyDescent="0.3">
      <c r="A387" t="s">
        <v>671</v>
      </c>
      <c r="B387" t="s">
        <v>672</v>
      </c>
      <c r="C387" t="s">
        <v>10403</v>
      </c>
      <c r="D387" t="s">
        <v>190</v>
      </c>
      <c r="E387">
        <v>27800.240809634899</v>
      </c>
      <c r="F387">
        <v>8531.5499999999993</v>
      </c>
      <c r="G387">
        <v>7.2941910171917996</v>
      </c>
      <c r="H387">
        <f>(Table2[[#This Row],[1Y Return vs Nifty]]-AVERAGE(Table2[1Y Return vs Nifty]))/_xlfn.STDEV.P(Table2[1Y Return vs Nifty])</f>
        <v>-0.24034434633975466</v>
      </c>
      <c r="I387">
        <v>-5.4911628860000796</v>
      </c>
      <c r="J387">
        <f>(Table2[[#This Row],[1M Return vs Nifty]]-AVERAGE(Table2[1M Return vs Nifty]))/_xlfn.STDEV.P(Table2[1M Return vs Nifty])</f>
        <v>-0.2286493204285141</v>
      </c>
      <c r="K387">
        <v>10.289282368648401</v>
      </c>
      <c r="L387">
        <f>(Table2[[#This Row],[6M Return vs Nifty]]-AVERAGE(Table2[6M Return vs Nifty]))/_xlfn.STDEV.P(Table2[6M Return vs Nifty])</f>
        <v>-1.869901615717777E-2</v>
      </c>
      <c r="M387">
        <v>-8.9300889069942198</v>
      </c>
      <c r="N387">
        <f>(Table2[[#This Row],[1W Return vs Nifty]]-AVERAGE(Table2[1W Return vs Nifty]))/_xlfn.STDEV.P(Table2[1W Return vs Nifty])</f>
        <v>-1.1760227639589542</v>
      </c>
      <c r="O387">
        <v>8767.83</v>
      </c>
      <c r="P387">
        <v>8430.9221585866107</v>
      </c>
      <c r="Q387">
        <v>7342.2712002675298</v>
      </c>
      <c r="R387">
        <v>23.721488187330898</v>
      </c>
      <c r="S387" s="2">
        <f>(Table2[[#This Row],[Close Price]]-Table2[[#This Row],[20D EMA]])/Table2[[#This Row],[20D EMA]]</f>
        <v>-2.6948515197032865E-2</v>
      </c>
      <c r="T387" s="2">
        <f>(Table2[[#This Row],[Close Price]]-Table2[[#This Row],[50D EMA]])/Table2[[#This Row],[50D EMA]]</f>
        <v>1.1935567607026527E-2</v>
      </c>
      <c r="U387" s="2">
        <f>(Table2[[#This Row],[Close Price]]-Table2[[#This Row],[200D EMA]])/Table2[[#This Row],[200D EMA]]</f>
        <v>0.1619769642517612</v>
      </c>
      <c r="V387">
        <v>1.6914686574686</v>
      </c>
      <c r="W387">
        <v>8460</v>
      </c>
      <c r="X387">
        <v>8616</v>
      </c>
      <c r="Y387">
        <v>8460</v>
      </c>
      <c r="Z387">
        <v>8946.4</v>
      </c>
      <c r="AA387">
        <v>8460</v>
      </c>
      <c r="AB387">
        <v>9560</v>
      </c>
      <c r="AC387" s="2">
        <f>(Table2[[#This Row],[Close Price]]/Table2[[#This Row],[Day Low]])-1</f>
        <v>8.4574468085105714E-3</v>
      </c>
      <c r="AD387" s="2">
        <f>(Table2[[#This Row],[Day High]]/Table2[[#This Row],[Close Price]])-1</f>
        <v>9.8985530179158676E-3</v>
      </c>
      <c r="AE387" s="2">
        <f>(Table2[[#This Row],[Close Price]]/Table2[[#This Row],[Current Week Low]])-1</f>
        <v>8.4574468085105714E-3</v>
      </c>
      <c r="AF387" s="2">
        <f>(Table2[[#This Row],[Current Week High]]/Table2[[#This Row],[Close Price]])-1</f>
        <v>4.8625396323059844E-2</v>
      </c>
      <c r="AG387" s="2">
        <f>(Table2[[#This Row],[Close Price]]/Table2[[#This Row],[Current Month Low]])-1</f>
        <v>8.4574468085105714E-3</v>
      </c>
      <c r="AH387" s="2">
        <f>(Table2[[#This Row],[Current Month High]]/Table2[[#This Row],[Close Price]])-1</f>
        <v>0.12054667674689834</v>
      </c>
      <c r="AI387">
        <v>12.054667674689799</v>
      </c>
      <c r="AJ387">
        <v>43.241745787896299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0.03</v>
      </c>
      <c r="AM387" t="s">
        <v>10458</v>
      </c>
      <c r="AN387">
        <v>-5.35</v>
      </c>
      <c r="AO387" t="s">
        <v>10459</v>
      </c>
      <c r="AP387">
        <v>9.8775713710869996E-3</v>
      </c>
      <c r="AQ387">
        <f>(Table2[[#This Row],[Sharpe Ratio]]-AVERAGE(Table2[Sharpe Ratio]))/_xlfn.STDEV.P(Table2[Sharpe Ratio])</f>
        <v>-0.55509955360940288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-2.2188150004938034</v>
      </c>
      <c r="AS387">
        <f>_xlfn.RANK.AVG(Table2[[#This Row],[1Y Return vs Nifty Z-Score]],Table2[1Y Return vs Nifty Z-Score])</f>
        <v>377</v>
      </c>
      <c r="AT387">
        <f>_xlfn.RANK.AVG(Table2[[#This Row],[6M Return vs Nifty Z-Score]],Table2[6M Return vs Nifty Z-Score])</f>
        <v>318</v>
      </c>
      <c r="AU387">
        <f>_xlfn.RANK.AVG(Table2[[#This Row],[Sharpe Ratio Z-Score]],Table2[Sharpe Ratio Z-Score])</f>
        <v>477</v>
      </c>
      <c r="AV387">
        <f>(Table2[[#This Row],[Rank 1Y]]+Table2[[#This Row],[Rank 6M]]+Table2[[#This Row],[Rank Sharpe]])/3</f>
        <v>390.66666666666669</v>
      </c>
    </row>
    <row r="388" spans="1:48" x14ac:dyDescent="0.3">
      <c r="A388" t="s">
        <v>805</v>
      </c>
      <c r="B388" t="s">
        <v>806</v>
      </c>
      <c r="C388" t="s">
        <v>10401</v>
      </c>
      <c r="D388" t="s">
        <v>545</v>
      </c>
      <c r="E388">
        <v>20745.444411299999</v>
      </c>
      <c r="F388">
        <v>489</v>
      </c>
      <c r="G388">
        <v>-46.705770091669599</v>
      </c>
      <c r="H388">
        <f>(Table2[[#This Row],[1Y Return vs Nifty]]-AVERAGE(Table2[1Y Return vs Nifty]))/_xlfn.STDEV.P(Table2[1Y Return vs Nifty])</f>
        <v>-1.1365676026614344</v>
      </c>
      <c r="I388">
        <v>2.17917176536226</v>
      </c>
      <c r="J388">
        <f>(Table2[[#This Row],[1M Return vs Nifty]]-AVERAGE(Table2[1M Return vs Nifty]))/_xlfn.STDEV.P(Table2[1M Return vs Nifty])</f>
        <v>0.49879796200979987</v>
      </c>
      <c r="K388">
        <v>37.491953811148797</v>
      </c>
      <c r="L388">
        <f>(Table2[[#This Row],[6M Return vs Nifty]]-AVERAGE(Table2[6M Return vs Nifty]))/_xlfn.STDEV.P(Table2[6M Return vs Nifty])</f>
        <v>0.7930790948446077</v>
      </c>
      <c r="M388">
        <v>-9.6573414495121792</v>
      </c>
      <c r="N388">
        <f>(Table2[[#This Row],[1W Return vs Nifty]]-AVERAGE(Table2[1W Return vs Nifty]))/_xlfn.STDEV.P(Table2[1W Return vs Nifty])</f>
        <v>-1.3213627996948787</v>
      </c>
      <c r="O388">
        <v>491.8</v>
      </c>
      <c r="P388">
        <v>474.57069266516697</v>
      </c>
      <c r="Q388">
        <v>477.244031827892</v>
      </c>
      <c r="R388">
        <v>45.254895736283103</v>
      </c>
      <c r="S388" s="2">
        <f>(Table2[[#This Row],[Close Price]]-Table2[[#This Row],[20D EMA]])/Table2[[#This Row],[20D EMA]]</f>
        <v>-5.6933712891419509E-3</v>
      </c>
      <c r="T388" s="2">
        <f>(Table2[[#This Row],[Close Price]]-Table2[[#This Row],[50D EMA]])/Table2[[#This Row],[50D EMA]]</f>
        <v>3.040496928665929E-2</v>
      </c>
      <c r="U388" s="2">
        <f>(Table2[[#This Row],[Close Price]]-Table2[[#This Row],[200D EMA]])/Table2[[#This Row],[200D EMA]]</f>
        <v>2.4633033391913722E-2</v>
      </c>
      <c r="V388">
        <v>2.8506270910543301</v>
      </c>
      <c r="W388">
        <v>487.3</v>
      </c>
      <c r="X388">
        <v>501.25</v>
      </c>
      <c r="Y388">
        <v>487.3</v>
      </c>
      <c r="Z388">
        <v>533.9</v>
      </c>
      <c r="AA388">
        <v>444.45</v>
      </c>
      <c r="AB388">
        <v>560.6</v>
      </c>
      <c r="AC388" s="2">
        <f>(Table2[[#This Row],[Close Price]]/Table2[[#This Row],[Day Low]])-1</f>
        <v>3.4886107120870591E-3</v>
      </c>
      <c r="AD388" s="2">
        <f>(Table2[[#This Row],[Day High]]/Table2[[#This Row],[Close Price]])-1</f>
        <v>2.5051124744376319E-2</v>
      </c>
      <c r="AE388" s="2">
        <f>(Table2[[#This Row],[Close Price]]/Table2[[#This Row],[Current Week Low]])-1</f>
        <v>3.4886107120870591E-3</v>
      </c>
      <c r="AF388" s="2">
        <f>(Table2[[#This Row],[Current Week High]]/Table2[[#This Row],[Close Price]])-1</f>
        <v>9.1820040899795563E-2</v>
      </c>
      <c r="AG388" s="2">
        <f>(Table2[[#This Row],[Close Price]]/Table2[[#This Row],[Current Month Low]])-1</f>
        <v>0.10023624704691203</v>
      </c>
      <c r="AH388" s="2">
        <f>(Table2[[#This Row],[Current Month High]]/Table2[[#This Row],[Close Price]])-1</f>
        <v>0.1464212678936605</v>
      </c>
      <c r="AI388">
        <v>40.086415295576799</v>
      </c>
      <c r="AJ388">
        <v>60.707243328513201</v>
      </c>
      <c r="AK388" t="str">
        <f>IF(AND(Table2[[#This Row],[20D EMA]]&gt;Table2[[#This Row],[50D EMA]],Table2[[#This Row],[50D EMA]]&gt;Table2[[#This Row],[200D EMA]]),"Uptrend","Downtrend/NoTrend")</f>
        <v>Downtrend/NoTrend</v>
      </c>
      <c r="AL388">
        <v>-0.08</v>
      </c>
      <c r="AM388" t="s">
        <v>10459</v>
      </c>
      <c r="AN388">
        <v>3.99</v>
      </c>
      <c r="AO388" t="s">
        <v>10458</v>
      </c>
      <c r="AP388">
        <v>5.2673381063485999E-2</v>
      </c>
      <c r="AQ388">
        <f>(Table2[[#This Row],[Sharpe Ratio]]-AVERAGE(Table2[Sharpe Ratio]))/_xlfn.STDEV.P(Table2[Sharpe Ratio])</f>
        <v>-5.8743967125793911E-2</v>
      </c>
      <c r="AR3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8">
        <f>_xlfn.RANK.AVG(Table2[[#This Row],[1Y Return vs Nifty Z-Score]],Table2[1Y Return vs Nifty Z-Score])</f>
        <v>692</v>
      </c>
      <c r="AT388">
        <f>_xlfn.RANK.AVG(Table2[[#This Row],[6M Return vs Nifty Z-Score]],Table2[6M Return vs Nifty Z-Score])</f>
        <v>122</v>
      </c>
      <c r="AU388">
        <f>_xlfn.RANK.AVG(Table2[[#This Row],[Sharpe Ratio Z-Score]],Table2[Sharpe Ratio Z-Score])</f>
        <v>358</v>
      </c>
      <c r="AV388">
        <f>(Table2[[#This Row],[Rank 1Y]]+Table2[[#This Row],[Rank 6M]]+Table2[[#This Row],[Rank Sharpe]])/3</f>
        <v>390.66666666666669</v>
      </c>
    </row>
    <row r="389" spans="1:48" x14ac:dyDescent="0.3">
      <c r="A389" t="s">
        <v>1933</v>
      </c>
      <c r="B389" t="s">
        <v>1934</v>
      </c>
      <c r="C389" t="s">
        <v>10412</v>
      </c>
      <c r="D389" t="s">
        <v>125</v>
      </c>
      <c r="E389">
        <v>3762.4314924</v>
      </c>
      <c r="F389">
        <v>859.8</v>
      </c>
      <c r="G389">
        <v>32.717354252285098</v>
      </c>
      <c r="H389">
        <f>(Table2[[#This Row],[1Y Return vs Nifty]]-AVERAGE(Table2[1Y Return vs Nifty]))/_xlfn.STDEV.P(Table2[1Y Return vs Nifty])</f>
        <v>0.18159725644436164</v>
      </c>
      <c r="I389">
        <v>1.98142529776186</v>
      </c>
      <c r="J389">
        <f>(Table2[[#This Row],[1M Return vs Nifty]]-AVERAGE(Table2[1M Return vs Nifty]))/_xlfn.STDEV.P(Table2[1M Return vs Nifty])</f>
        <v>0.48004387408455695</v>
      </c>
      <c r="K389">
        <v>-20.6955443826748</v>
      </c>
      <c r="L389">
        <f>(Table2[[#This Row],[6M Return vs Nifty]]-AVERAGE(Table2[6M Return vs Nifty]))/_xlfn.STDEV.P(Table2[6M Return vs Nifty])</f>
        <v>-0.94334364832403816</v>
      </c>
      <c r="M389">
        <v>-1.28412356006648</v>
      </c>
      <c r="N389">
        <f>(Table2[[#This Row],[1W Return vs Nifty]]-AVERAGE(Table2[1W Return vs Nifty]))/_xlfn.STDEV.P(Table2[1W Return vs Nifty])</f>
        <v>0.35200885063065729</v>
      </c>
      <c r="O389">
        <v>823.55</v>
      </c>
      <c r="P389">
        <v>829.04815089581098</v>
      </c>
      <c r="Q389">
        <v>774.25247868030203</v>
      </c>
      <c r="R389">
        <v>65.100942331109593</v>
      </c>
      <c r="S389" s="2">
        <f>(Table2[[#This Row],[Close Price]]-Table2[[#This Row],[20D EMA]])/Table2[[#This Row],[20D EMA]]</f>
        <v>4.4016756723939045E-2</v>
      </c>
      <c r="T389" s="2">
        <f>(Table2[[#This Row],[Close Price]]-Table2[[#This Row],[50D EMA]])/Table2[[#This Row],[50D EMA]]</f>
        <v>3.7092959040992607E-2</v>
      </c>
      <c r="U389" s="2">
        <f>(Table2[[#This Row],[Close Price]]-Table2[[#This Row],[200D EMA]])/Table2[[#This Row],[200D EMA]]</f>
        <v>0.11049047135827317</v>
      </c>
      <c r="V389">
        <v>0.75286511727940797</v>
      </c>
      <c r="W389">
        <v>842.15</v>
      </c>
      <c r="X389">
        <v>865.75</v>
      </c>
      <c r="Y389">
        <v>842.15</v>
      </c>
      <c r="Z389">
        <v>887.4</v>
      </c>
      <c r="AA389">
        <v>733.1</v>
      </c>
      <c r="AB389">
        <v>887.4</v>
      </c>
      <c r="AC389" s="2">
        <f>(Table2[[#This Row],[Close Price]]/Table2[[#This Row],[Day Low]])-1</f>
        <v>2.0958261592352923E-2</v>
      </c>
      <c r="AD389" s="2">
        <f>(Table2[[#This Row],[Day High]]/Table2[[#This Row],[Close Price]])-1</f>
        <v>6.9202140032567083E-3</v>
      </c>
      <c r="AE389" s="2">
        <f>(Table2[[#This Row],[Close Price]]/Table2[[#This Row],[Current Week Low]])-1</f>
        <v>2.0958261592352923E-2</v>
      </c>
      <c r="AF389" s="2">
        <f>(Table2[[#This Row],[Current Week High]]/Table2[[#This Row],[Close Price]])-1</f>
        <v>3.2100488485694356E-2</v>
      </c>
      <c r="AG389" s="2">
        <f>(Table2[[#This Row],[Close Price]]/Table2[[#This Row],[Current Month Low]])-1</f>
        <v>0.17282771791024398</v>
      </c>
      <c r="AH389" s="2">
        <f>(Table2[[#This Row],[Current Month High]]/Table2[[#This Row],[Close Price]])-1</f>
        <v>3.2100488485694356E-2</v>
      </c>
      <c r="AI389">
        <v>25.959525471039701</v>
      </c>
      <c r="AJ389">
        <v>103.022432113341</v>
      </c>
      <c r="AK389" t="str">
        <f>IF(AND(Table2[[#This Row],[20D EMA]]&gt;Table2[[#This Row],[50D EMA]],Table2[[#This Row],[50D EMA]]&gt;Table2[[#This Row],[200D EMA]]),"Uptrend","Downtrend/NoTrend")</f>
        <v>Downtrend/NoTrend</v>
      </c>
      <c r="AL389">
        <v>-0.14000000000000001</v>
      </c>
      <c r="AM389" t="s">
        <v>10459</v>
      </c>
      <c r="AN389">
        <v>12.36</v>
      </c>
      <c r="AO389" t="s">
        <v>10458</v>
      </c>
      <c r="AP389">
        <v>8.1649969212868004E-2</v>
      </c>
      <c r="AQ389">
        <f>(Table2[[#This Row],[Sharpe Ratio]]-AVERAGE(Table2[Sharpe Ratio]))/_xlfn.STDEV.P(Table2[Sharpe Ratio])</f>
        <v>0.27733312800473753</v>
      </c>
      <c r="AR3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9">
        <f>_xlfn.RANK.AVG(Table2[[#This Row],[1Y Return vs Nifty Z-Score]],Table2[1Y Return vs Nifty Z-Score])</f>
        <v>248</v>
      </c>
      <c r="AT389">
        <f>_xlfn.RANK.AVG(Table2[[#This Row],[6M Return vs Nifty Z-Score]],Table2[6M Return vs Nifty Z-Score])</f>
        <v>650</v>
      </c>
      <c r="AU389">
        <f>_xlfn.RANK.AVG(Table2[[#This Row],[Sharpe Ratio Z-Score]],Table2[Sharpe Ratio Z-Score])</f>
        <v>274</v>
      </c>
      <c r="AV389">
        <f>(Table2[[#This Row],[Rank 1Y]]+Table2[[#This Row],[Rank 6M]]+Table2[[#This Row],[Rank Sharpe]])/3</f>
        <v>390.66666666666669</v>
      </c>
    </row>
    <row r="390" spans="1:48" x14ac:dyDescent="0.3">
      <c r="A390" t="s">
        <v>181</v>
      </c>
      <c r="B390" t="s">
        <v>182</v>
      </c>
      <c r="C390" t="s">
        <v>10403</v>
      </c>
      <c r="D390" t="s">
        <v>114</v>
      </c>
      <c r="E390">
        <v>150641.44100136001</v>
      </c>
      <c r="F390">
        <v>6254.1</v>
      </c>
      <c r="G390">
        <v>2.6389816803995498</v>
      </c>
      <c r="H390">
        <f>(Table2[[#This Row],[1Y Return vs Nifty]]-AVERAGE(Table2[1Y Return vs Nifty]))/_xlfn.STDEV.P(Table2[1Y Return vs Nifty])</f>
        <v>-0.31760564032973115</v>
      </c>
      <c r="I390">
        <v>1.7582719789066501</v>
      </c>
      <c r="J390">
        <f>(Table2[[#This Row],[1M Return vs Nifty]]-AVERAGE(Table2[1M Return vs Nifty]))/_xlfn.STDEV.P(Table2[1M Return vs Nifty])</f>
        <v>0.45888022442039511</v>
      </c>
      <c r="K390">
        <v>6.9154640397777696</v>
      </c>
      <c r="L390">
        <f>(Table2[[#This Row],[6M Return vs Nifty]]-AVERAGE(Table2[6M Return vs Nifty]))/_xlfn.STDEV.P(Table2[6M Return vs Nifty])</f>
        <v>-0.1193800053630695</v>
      </c>
      <c r="M390">
        <v>-2.7188197219844898</v>
      </c>
      <c r="N390">
        <f>(Table2[[#This Row],[1W Return vs Nifty]]-AVERAGE(Table2[1W Return vs Nifty]))/_xlfn.STDEV.P(Table2[1W Return vs Nifty])</f>
        <v>6.5287554722354785E-2</v>
      </c>
      <c r="O390">
        <v>6067.92</v>
      </c>
      <c r="P390">
        <v>5890.1511129978999</v>
      </c>
      <c r="Q390">
        <v>5379.1736627089604</v>
      </c>
      <c r="R390">
        <v>76.987728479814905</v>
      </c>
      <c r="S390" s="2">
        <f>(Table2[[#This Row],[Close Price]]-Table2[[#This Row],[20D EMA]])/Table2[[#This Row],[20D EMA]]</f>
        <v>3.0682672151247922E-2</v>
      </c>
      <c r="T390" s="2">
        <f>(Table2[[#This Row],[Close Price]]-Table2[[#This Row],[50D EMA]])/Table2[[#This Row],[50D EMA]]</f>
        <v>6.1789397253148241E-2</v>
      </c>
      <c r="U390" s="2">
        <f>(Table2[[#This Row],[Close Price]]-Table2[[#This Row],[200D EMA]])/Table2[[#This Row],[200D EMA]]</f>
        <v>0.16265069546953903</v>
      </c>
      <c r="V390">
        <v>1.2458401733470199</v>
      </c>
      <c r="W390">
        <v>6154.35</v>
      </c>
      <c r="X390">
        <v>6270.4</v>
      </c>
      <c r="Y390">
        <v>6101.55</v>
      </c>
      <c r="Z390">
        <v>6270.4</v>
      </c>
      <c r="AA390">
        <v>5827.1</v>
      </c>
      <c r="AB390">
        <v>6270.4</v>
      </c>
      <c r="AC390" s="2">
        <f>(Table2[[#This Row],[Close Price]]/Table2[[#This Row],[Day Low]])-1</f>
        <v>1.620804796607267E-2</v>
      </c>
      <c r="AD390" s="2">
        <f>(Table2[[#This Row],[Day High]]/Table2[[#This Row],[Close Price]])-1</f>
        <v>2.6062902735803917E-3</v>
      </c>
      <c r="AE390" s="2">
        <f>(Table2[[#This Row],[Close Price]]/Table2[[#This Row],[Current Week Low]])-1</f>
        <v>2.5001843793790224E-2</v>
      </c>
      <c r="AF390" s="2">
        <f>(Table2[[#This Row],[Current Week High]]/Table2[[#This Row],[Close Price]])-1</f>
        <v>2.6062902735803917E-3</v>
      </c>
      <c r="AG390" s="2">
        <f>(Table2[[#This Row],[Close Price]]/Table2[[#This Row],[Current Month Low]])-1</f>
        <v>7.3278303101028008E-2</v>
      </c>
      <c r="AH390" s="2">
        <f>(Table2[[#This Row],[Current Month High]]/Table2[[#This Row],[Close Price]])-1</f>
        <v>2.6062902735803917E-3</v>
      </c>
      <c r="AI390">
        <v>0.260629027358039</v>
      </c>
      <c r="AJ390">
        <v>43.848471605676501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-0.01</v>
      </c>
      <c r="AM390" t="s">
        <v>10459</v>
      </c>
      <c r="AN390">
        <v>4.76</v>
      </c>
      <c r="AO390" t="s">
        <v>10458</v>
      </c>
      <c r="AP390">
        <v>3.1193116704208001E-2</v>
      </c>
      <c r="AQ390">
        <f>(Table2[[#This Row],[Sharpe Ratio]]-AVERAGE(Table2[Sharpe Ratio]))/_xlfn.STDEV.P(Table2[Sharpe Ratio])</f>
        <v>-0.30787698483257314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-0.22069485138262382</v>
      </c>
      <c r="AS390">
        <f>_xlfn.RANK.AVG(Table2[[#This Row],[1Y Return vs Nifty Z-Score]],Table2[1Y Return vs Nifty Z-Score])</f>
        <v>400</v>
      </c>
      <c r="AT390">
        <f>_xlfn.RANK.AVG(Table2[[#This Row],[6M Return vs Nifty Z-Score]],Table2[6M Return vs Nifty Z-Score])</f>
        <v>355</v>
      </c>
      <c r="AU390">
        <f>_xlfn.RANK.AVG(Table2[[#This Row],[Sharpe Ratio Z-Score]],Table2[Sharpe Ratio Z-Score])</f>
        <v>419</v>
      </c>
      <c r="AV390">
        <f>(Table2[[#This Row],[Rank 1Y]]+Table2[[#This Row],[Rank 6M]]+Table2[[#This Row],[Rank Sharpe]])/3</f>
        <v>391.33333333333331</v>
      </c>
    </row>
    <row r="391" spans="1:48" x14ac:dyDescent="0.3">
      <c r="A391" t="s">
        <v>354</v>
      </c>
      <c r="B391" t="s">
        <v>355</v>
      </c>
      <c r="C391" t="s">
        <v>10401</v>
      </c>
      <c r="D391" t="s">
        <v>34</v>
      </c>
      <c r="E391">
        <v>71746.036447965002</v>
      </c>
      <c r="F391">
        <v>532.65</v>
      </c>
      <c r="G391">
        <v>-8.9079468022967507</v>
      </c>
      <c r="H391">
        <f>(Table2[[#This Row],[1Y Return vs Nifty]]-AVERAGE(Table2[1Y Return vs Nifty]))/_xlfn.STDEV.P(Table2[1Y Return vs Nifty])</f>
        <v>-0.50924699770799453</v>
      </c>
      <c r="I391">
        <v>-9.6316232829002502</v>
      </c>
      <c r="J391">
        <f>(Table2[[#This Row],[1M Return vs Nifty]]-AVERAGE(Table2[1M Return vs Nifty]))/_xlfn.STDEV.P(Table2[1M Return vs Nifty])</f>
        <v>-0.62132666772437584</v>
      </c>
      <c r="K391">
        <v>-14.9933336191884</v>
      </c>
      <c r="L391">
        <f>(Table2[[#This Row],[6M Return vs Nifty]]-AVERAGE(Table2[6M Return vs Nifty]))/_xlfn.STDEV.P(Table2[6M Return vs Nifty])</f>
        <v>-0.77317911533317252</v>
      </c>
      <c r="M391">
        <v>0.22038877152783201</v>
      </c>
      <c r="N391">
        <f>(Table2[[#This Row],[1W Return vs Nifty]]-AVERAGE(Table2[1W Return vs Nifty]))/_xlfn.STDEV.P(Table2[1W Return vs Nifty])</f>
        <v>0.65268277509982664</v>
      </c>
      <c r="O391">
        <v>529.37</v>
      </c>
      <c r="P391">
        <v>540.43943580628797</v>
      </c>
      <c r="Q391">
        <v>510.99558631720703</v>
      </c>
      <c r="R391">
        <v>56.424754847992602</v>
      </c>
      <c r="S391" s="2">
        <f>(Table2[[#This Row],[Close Price]]-Table2[[#This Row],[20D EMA]])/Table2[[#This Row],[20D EMA]]</f>
        <v>6.1960443546101454E-3</v>
      </c>
      <c r="T391" s="2">
        <f>(Table2[[#This Row],[Close Price]]-Table2[[#This Row],[50D EMA]])/Table2[[#This Row],[50D EMA]]</f>
        <v>-1.4413152131777442E-2</v>
      </c>
      <c r="U391" s="2">
        <f>(Table2[[#This Row],[Close Price]]-Table2[[#This Row],[200D EMA]])/Table2[[#This Row],[200D EMA]]</f>
        <v>4.2376909434498906E-2</v>
      </c>
      <c r="V391">
        <v>1.00756127807948</v>
      </c>
      <c r="W391">
        <v>519.75</v>
      </c>
      <c r="X391">
        <v>534.35</v>
      </c>
      <c r="Y391">
        <v>510</v>
      </c>
      <c r="Z391">
        <v>539.35</v>
      </c>
      <c r="AA391">
        <v>504.15</v>
      </c>
      <c r="AB391">
        <v>574.29999999999995</v>
      </c>
      <c r="AC391" s="2">
        <f>(Table2[[#This Row],[Close Price]]/Table2[[#This Row],[Day Low]])-1</f>
        <v>2.4819624819624853E-2</v>
      </c>
      <c r="AD391" s="2">
        <f>(Table2[[#This Row],[Day High]]/Table2[[#This Row],[Close Price]])-1</f>
        <v>3.1915892236928922E-3</v>
      </c>
      <c r="AE391" s="2">
        <f>(Table2[[#This Row],[Close Price]]/Table2[[#This Row],[Current Week Low]])-1</f>
        <v>4.4411764705882373E-2</v>
      </c>
      <c r="AF391" s="2">
        <f>(Table2[[#This Row],[Current Week High]]/Table2[[#This Row],[Close Price]])-1</f>
        <v>1.2578616352201255E-2</v>
      </c>
      <c r="AG391" s="2">
        <f>(Table2[[#This Row],[Close Price]]/Table2[[#This Row],[Current Month Low]])-1</f>
        <v>5.653079440642661E-2</v>
      </c>
      <c r="AH391" s="2">
        <f>(Table2[[#This Row],[Current Month High]]/Table2[[#This Row],[Close Price]])-1</f>
        <v>7.819393598047486E-2</v>
      </c>
      <c r="AI391">
        <v>18.783441284145301</v>
      </c>
      <c r="AJ391">
        <v>36.262471220260899</v>
      </c>
      <c r="AK391" t="str">
        <f>IF(AND(Table2[[#This Row],[20D EMA]]&gt;Table2[[#This Row],[50D EMA]],Table2[[#This Row],[50D EMA]]&gt;Table2[[#This Row],[200D EMA]]),"Uptrend","Downtrend/NoTrend")</f>
        <v>Downtrend/NoTrend</v>
      </c>
      <c r="AL391">
        <v>-0.05</v>
      </c>
      <c r="AM391" t="s">
        <v>10459</v>
      </c>
      <c r="AN391">
        <v>2.65</v>
      </c>
      <c r="AO391" t="s">
        <v>10458</v>
      </c>
      <c r="AP391">
        <v>0.155078677904399</v>
      </c>
      <c r="AQ391">
        <f>(Table2[[#This Row],[Sharpe Ratio]]-AVERAGE(Table2[Sharpe Ratio]))/_xlfn.STDEV.P(Table2[Sharpe Ratio])</f>
        <v>1.1289760815855943</v>
      </c>
      <c r="AR3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1">
        <f>_xlfn.RANK.AVG(Table2[[#This Row],[1Y Return vs Nifty Z-Score]],Table2[1Y Return vs Nifty Z-Score])</f>
        <v>488</v>
      </c>
      <c r="AT391">
        <f>_xlfn.RANK.AVG(Table2[[#This Row],[6M Return vs Nifty Z-Score]],Table2[6M Return vs Nifty Z-Score])</f>
        <v>592</v>
      </c>
      <c r="AU391">
        <f>_xlfn.RANK.AVG(Table2[[#This Row],[Sharpe Ratio Z-Score]],Table2[Sharpe Ratio Z-Score])</f>
        <v>95</v>
      </c>
      <c r="AV391">
        <f>(Table2[[#This Row],[Rank 1Y]]+Table2[[#This Row],[Rank 6M]]+Table2[[#This Row],[Rank Sharpe]])/3</f>
        <v>391.66666666666669</v>
      </c>
    </row>
    <row r="392" spans="1:48" x14ac:dyDescent="0.3">
      <c r="A392" t="s">
        <v>653</v>
      </c>
      <c r="B392" t="s">
        <v>654</v>
      </c>
      <c r="C392" t="s">
        <v>10405</v>
      </c>
      <c r="D392" t="s">
        <v>54</v>
      </c>
      <c r="E392">
        <v>29331.902522839999</v>
      </c>
      <c r="F392">
        <v>1888.55</v>
      </c>
      <c r="G392">
        <v>0.89571317221264402</v>
      </c>
      <c r="H392">
        <f>(Table2[[#This Row],[1Y Return vs Nifty]]-AVERAGE(Table2[1Y Return vs Nifty]))/_xlfn.STDEV.P(Table2[1Y Return vs Nifty])</f>
        <v>-0.34653821263104567</v>
      </c>
      <c r="I392">
        <v>-3.5683976916028399</v>
      </c>
      <c r="J392">
        <f>(Table2[[#This Row],[1M Return vs Nifty]]-AVERAGE(Table2[1M Return vs Nifty]))/_xlfn.STDEV.P(Table2[1M Return vs Nifty])</f>
        <v>-4.6296088267669393E-2</v>
      </c>
      <c r="K392">
        <v>-2.2726935176134901</v>
      </c>
      <c r="L392">
        <f>(Table2[[#This Row],[6M Return vs Nifty]]-AVERAGE(Table2[6M Return vs Nifty]))/_xlfn.STDEV.P(Table2[6M Return vs Nifty])</f>
        <v>-0.39357164868353406</v>
      </c>
      <c r="M392">
        <v>-0.429428080301827</v>
      </c>
      <c r="N392">
        <f>(Table2[[#This Row],[1W Return vs Nifty]]-AVERAGE(Table2[1W Return vs Nifty]))/_xlfn.STDEV.P(Table2[1W Return vs Nifty])</f>
        <v>0.52281811468938022</v>
      </c>
      <c r="O392">
        <v>1910.65</v>
      </c>
      <c r="P392">
        <v>1894.9304510892</v>
      </c>
      <c r="Q392">
        <v>1738.80169084883</v>
      </c>
      <c r="R392">
        <v>43.500383811774697</v>
      </c>
      <c r="S392" s="2">
        <f>(Table2[[#This Row],[Close Price]]-Table2[[#This Row],[20D EMA]])/Table2[[#This Row],[20D EMA]]</f>
        <v>-1.156674430167751E-2</v>
      </c>
      <c r="T392" s="2">
        <f>(Table2[[#This Row],[Close Price]]-Table2[[#This Row],[50D EMA]])/Table2[[#This Row],[50D EMA]]</f>
        <v>-3.367116236657967E-3</v>
      </c>
      <c r="U392" s="2">
        <f>(Table2[[#This Row],[Close Price]]-Table2[[#This Row],[200D EMA]])/Table2[[#This Row],[200D EMA]]</f>
        <v>8.6121557127119733E-2</v>
      </c>
      <c r="V392">
        <v>0.98304002275723401</v>
      </c>
      <c r="W392">
        <v>1880</v>
      </c>
      <c r="X392">
        <v>1925</v>
      </c>
      <c r="Y392">
        <v>1855</v>
      </c>
      <c r="Z392">
        <v>1969.55</v>
      </c>
      <c r="AA392">
        <v>1847</v>
      </c>
      <c r="AB392">
        <v>1991.35</v>
      </c>
      <c r="AC392" s="2">
        <f>(Table2[[#This Row],[Close Price]]/Table2[[#This Row],[Day Low]])-1</f>
        <v>4.5478723404255295E-3</v>
      </c>
      <c r="AD392" s="2">
        <f>(Table2[[#This Row],[Day High]]/Table2[[#This Row],[Close Price]])-1</f>
        <v>1.9300521564163065E-2</v>
      </c>
      <c r="AE392" s="2">
        <f>(Table2[[#This Row],[Close Price]]/Table2[[#This Row],[Current Week Low]])-1</f>
        <v>1.8086253369272276E-2</v>
      </c>
      <c r="AF392" s="2">
        <f>(Table2[[#This Row],[Current Week High]]/Table2[[#This Row],[Close Price]])-1</f>
        <v>4.2890047920362218E-2</v>
      </c>
      <c r="AG392" s="2">
        <f>(Table2[[#This Row],[Close Price]]/Table2[[#This Row],[Current Month Low]])-1</f>
        <v>2.2495939361126149E-2</v>
      </c>
      <c r="AH392" s="2">
        <f>(Table2[[#This Row],[Current Month High]]/Table2[[#This Row],[Close Price]])-1</f>
        <v>5.4433295385348579E-2</v>
      </c>
      <c r="AI392">
        <v>7.4898731831299203</v>
      </c>
      <c r="AJ392">
        <v>51.757804652657804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-0.03</v>
      </c>
      <c r="AM392" t="s">
        <v>10459</v>
      </c>
      <c r="AN392">
        <v>-1.23</v>
      </c>
      <c r="AO392" t="s">
        <v>10459</v>
      </c>
      <c r="AP392">
        <v>6.7144840864586997E-2</v>
      </c>
      <c r="AQ392">
        <f>(Table2[[#This Row],[Sharpe Ratio]]-AVERAGE(Table2[Sharpe Ratio]))/_xlfn.STDEV.P(Table2[Sharpe Ratio])</f>
        <v>0.10909933268505728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-0.15448850220781163</v>
      </c>
      <c r="AS392">
        <f>_xlfn.RANK.AVG(Table2[[#This Row],[1Y Return vs Nifty Z-Score]],Table2[1Y Return vs Nifty Z-Score])</f>
        <v>412</v>
      </c>
      <c r="AT392">
        <f>_xlfn.RANK.AVG(Table2[[#This Row],[6M Return vs Nifty Z-Score]],Table2[6M Return vs Nifty Z-Score])</f>
        <v>449</v>
      </c>
      <c r="AU392">
        <f>_xlfn.RANK.AVG(Table2[[#This Row],[Sharpe Ratio Z-Score]],Table2[Sharpe Ratio Z-Score])</f>
        <v>318</v>
      </c>
      <c r="AV392">
        <f>(Table2[[#This Row],[Rank 1Y]]+Table2[[#This Row],[Rank 6M]]+Table2[[#This Row],[Rank Sharpe]])/3</f>
        <v>393</v>
      </c>
    </row>
    <row r="393" spans="1:48" x14ac:dyDescent="0.3">
      <c r="A393" t="s">
        <v>675</v>
      </c>
      <c r="B393" t="s">
        <v>676</v>
      </c>
      <c r="C393" t="s">
        <v>10410</v>
      </c>
      <c r="D393" t="s">
        <v>327</v>
      </c>
      <c r="E393">
        <v>27348.4916748</v>
      </c>
      <c r="F393">
        <v>2155.6</v>
      </c>
      <c r="G393">
        <v>-3.5067777298697198</v>
      </c>
      <c r="H393">
        <f>(Table2[[#This Row],[1Y Return vs Nifty]]-AVERAGE(Table2[1Y Return vs Nifty]))/_xlfn.STDEV.P(Table2[1Y Return vs Nifty])</f>
        <v>-0.4196052047393668</v>
      </c>
      <c r="I393">
        <v>-1.3918286056422799</v>
      </c>
      <c r="J393">
        <f>(Table2[[#This Row],[1M Return vs Nifty]]-AVERAGE(Table2[1M Return vs Nifty]))/_xlfn.STDEV.P(Table2[1M Return vs Nifty])</f>
        <v>0.16012766487849028</v>
      </c>
      <c r="K393">
        <v>57.159944757766297</v>
      </c>
      <c r="L393">
        <f>(Table2[[#This Row],[6M Return vs Nifty]]-AVERAGE(Table2[6M Return vs Nifty]))/_xlfn.STDEV.P(Table2[6M Return vs Nifty])</f>
        <v>1.3800083812418491</v>
      </c>
      <c r="M393">
        <v>0.12504659537438501</v>
      </c>
      <c r="N393">
        <f>(Table2[[#This Row],[1W Return vs Nifty]]-AVERAGE(Table2[1W Return vs Nifty]))/_xlfn.STDEV.P(Table2[1W Return vs Nifty])</f>
        <v>0.63362882275294907</v>
      </c>
      <c r="O393">
        <v>2096.27</v>
      </c>
      <c r="P393">
        <v>2053.1235404190402</v>
      </c>
      <c r="Q393">
        <v>1759.5749691405899</v>
      </c>
      <c r="R393">
        <v>65.995519180979898</v>
      </c>
      <c r="S393" s="2">
        <f>(Table2[[#This Row],[Close Price]]-Table2[[#This Row],[20D EMA]])/Table2[[#This Row],[20D EMA]]</f>
        <v>2.8302651853053244E-2</v>
      </c>
      <c r="T393" s="2">
        <f>(Table2[[#This Row],[Close Price]]-Table2[[#This Row],[50D EMA]])/Table2[[#This Row],[50D EMA]]</f>
        <v>4.9912466329251864E-2</v>
      </c>
      <c r="U393" s="2">
        <f>(Table2[[#This Row],[Close Price]]-Table2[[#This Row],[200D EMA]])/Table2[[#This Row],[200D EMA]]</f>
        <v>0.22506857497116828</v>
      </c>
      <c r="V393">
        <v>0.51769021454539599</v>
      </c>
      <c r="W393">
        <v>2104.75</v>
      </c>
      <c r="X393">
        <v>2166</v>
      </c>
      <c r="Y393">
        <v>2022.2</v>
      </c>
      <c r="Z393">
        <v>2166</v>
      </c>
      <c r="AA393">
        <v>1980.2</v>
      </c>
      <c r="AB393">
        <v>2280</v>
      </c>
      <c r="AC393" s="2">
        <f>(Table2[[#This Row],[Close Price]]/Table2[[#This Row],[Day Low]])-1</f>
        <v>2.4159638911984693E-2</v>
      </c>
      <c r="AD393" s="2">
        <f>(Table2[[#This Row],[Day High]]/Table2[[#This Row],[Close Price]])-1</f>
        <v>4.8246427908702483E-3</v>
      </c>
      <c r="AE393" s="2">
        <f>(Table2[[#This Row],[Close Price]]/Table2[[#This Row],[Current Week Low]])-1</f>
        <v>6.5967757887449352E-2</v>
      </c>
      <c r="AF393" s="2">
        <f>(Table2[[#This Row],[Current Week High]]/Table2[[#This Row],[Close Price]])-1</f>
        <v>4.8246427908702483E-3</v>
      </c>
      <c r="AG393" s="2">
        <f>(Table2[[#This Row],[Close Price]]/Table2[[#This Row],[Current Month Low]])-1</f>
        <v>8.8576911423088545E-2</v>
      </c>
      <c r="AH393" s="2">
        <f>(Table2[[#This Row],[Current Month High]]/Table2[[#This Row],[Close Price]])-1</f>
        <v>5.7710150306179209E-2</v>
      </c>
      <c r="AI393">
        <v>5.77101503061792</v>
      </c>
      <c r="AJ393">
        <v>81.738470617991695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-7.0000000000000007E-2</v>
      </c>
      <c r="AM393" t="s">
        <v>10459</v>
      </c>
      <c r="AN393">
        <v>0.72</v>
      </c>
      <c r="AO393" t="s">
        <v>10458</v>
      </c>
      <c r="AP393">
        <v>-6.5954320902482003E-2</v>
      </c>
      <c r="AQ393">
        <f>(Table2[[#This Row],[Sharpe Ratio]]-AVERAGE(Table2[Sharpe Ratio]))/_xlfn.STDEV.P(Table2[Sharpe Ratio])</f>
        <v>-1.4346151798856455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0.31954448424827631</v>
      </c>
      <c r="AS393">
        <f>_xlfn.RANK.AVG(Table2[[#This Row],[1Y Return vs Nifty Z-Score]],Table2[1Y Return vs Nifty Z-Score])</f>
        <v>440</v>
      </c>
      <c r="AT393">
        <f>_xlfn.RANK.AVG(Table2[[#This Row],[6M Return vs Nifty Z-Score]],Table2[6M Return vs Nifty Z-Score])</f>
        <v>62</v>
      </c>
      <c r="AU393">
        <f>_xlfn.RANK.AVG(Table2[[#This Row],[Sharpe Ratio Z-Score]],Table2[Sharpe Ratio Z-Score])</f>
        <v>683</v>
      </c>
      <c r="AV393">
        <f>(Table2[[#This Row],[Rank 1Y]]+Table2[[#This Row],[Rank 6M]]+Table2[[#This Row],[Rank Sharpe]])/3</f>
        <v>395</v>
      </c>
    </row>
    <row r="394" spans="1:48" x14ac:dyDescent="0.3">
      <c r="A394" t="s">
        <v>683</v>
      </c>
      <c r="B394" t="s">
        <v>684</v>
      </c>
      <c r="C394" t="s">
        <v>10410</v>
      </c>
      <c r="D394" t="s">
        <v>327</v>
      </c>
      <c r="E394">
        <v>26985.019248525001</v>
      </c>
      <c r="F394">
        <v>419.25</v>
      </c>
      <c r="G394">
        <v>8.3471622996227204</v>
      </c>
      <c r="H394">
        <f>(Table2[[#This Row],[1Y Return vs Nifty]]-AVERAGE(Table2[1Y Return vs Nifty]))/_xlfn.STDEV.P(Table2[1Y Return vs Nifty])</f>
        <v>-0.22286845687288995</v>
      </c>
      <c r="I394">
        <v>-8.8619165884400601</v>
      </c>
      <c r="J394">
        <f>(Table2[[#This Row],[1M Return vs Nifty]]-AVERAGE(Table2[1M Return vs Nifty]))/_xlfn.STDEV.P(Table2[1M Return vs Nifty])</f>
        <v>-0.54832841294025181</v>
      </c>
      <c r="K394">
        <v>35.566385708574799</v>
      </c>
      <c r="L394">
        <f>(Table2[[#This Row],[6M Return vs Nifty]]-AVERAGE(Table2[6M Return vs Nifty]))/_xlfn.STDEV.P(Table2[6M Return vs Nifty])</f>
        <v>0.73561657539254266</v>
      </c>
      <c r="M394">
        <v>-5.4713838613266299</v>
      </c>
      <c r="N394">
        <f>(Table2[[#This Row],[1W Return vs Nifty]]-AVERAGE(Table2[1W Return vs Nifty]))/_xlfn.STDEV.P(Table2[1W Return vs Nifty])</f>
        <v>-0.48480714689573051</v>
      </c>
      <c r="O394">
        <v>448.55</v>
      </c>
      <c r="P394">
        <v>443.080540531699</v>
      </c>
      <c r="Q394">
        <v>382.17990487289097</v>
      </c>
      <c r="R394">
        <v>17.529162307092399</v>
      </c>
      <c r="S394" s="2">
        <f>(Table2[[#This Row],[Close Price]]-Table2[[#This Row],[20D EMA]])/Table2[[#This Row],[20D EMA]]</f>
        <v>-6.5321591795786449E-2</v>
      </c>
      <c r="T394" s="2">
        <f>(Table2[[#This Row],[Close Price]]-Table2[[#This Row],[50D EMA]])/Table2[[#This Row],[50D EMA]]</f>
        <v>-5.3783766949237324E-2</v>
      </c>
      <c r="U394" s="2">
        <f>(Table2[[#This Row],[Close Price]]-Table2[[#This Row],[200D EMA]])/Table2[[#This Row],[200D EMA]]</f>
        <v>9.6996452860173679E-2</v>
      </c>
      <c r="V394">
        <v>0.86121118806833996</v>
      </c>
      <c r="W394">
        <v>412.9</v>
      </c>
      <c r="X394">
        <v>445.9</v>
      </c>
      <c r="Y394">
        <v>412.9</v>
      </c>
      <c r="Z394">
        <v>455.55</v>
      </c>
      <c r="AA394">
        <v>412.9</v>
      </c>
      <c r="AB394">
        <v>484</v>
      </c>
      <c r="AC394" s="2">
        <f>(Table2[[#This Row],[Close Price]]/Table2[[#This Row],[Day Low]])-1</f>
        <v>1.5379026398643747E-2</v>
      </c>
      <c r="AD394" s="2">
        <f>(Table2[[#This Row],[Day High]]/Table2[[#This Row],[Close Price]])-1</f>
        <v>6.3565891472868064E-2</v>
      </c>
      <c r="AE394" s="2">
        <f>(Table2[[#This Row],[Close Price]]/Table2[[#This Row],[Current Week Low]])-1</f>
        <v>1.5379026398643747E-2</v>
      </c>
      <c r="AF394" s="2">
        <f>(Table2[[#This Row],[Current Week High]]/Table2[[#This Row],[Close Price]])-1</f>
        <v>8.6583184257602808E-2</v>
      </c>
      <c r="AG394" s="2">
        <f>(Table2[[#This Row],[Close Price]]/Table2[[#This Row],[Current Month Low]])-1</f>
        <v>1.5379026398643747E-2</v>
      </c>
      <c r="AH394" s="2">
        <f>(Table2[[#This Row],[Current Month High]]/Table2[[#This Row],[Close Price]])-1</f>
        <v>0.15444245676803825</v>
      </c>
      <c r="AI394">
        <v>15.444245676803799</v>
      </c>
      <c r="AJ394">
        <v>60.478468899521502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-0.14000000000000001</v>
      </c>
      <c r="AM394" t="s">
        <v>10459</v>
      </c>
      <c r="AN394">
        <v>-10.220000000000001</v>
      </c>
      <c r="AO394" t="s">
        <v>10459</v>
      </c>
      <c r="AP394">
        <v>-6.8322483177592999E-2</v>
      </c>
      <c r="AQ394">
        <f>(Table2[[#This Row],[Sharpe Ratio]]-AVERAGE(Table2[Sharpe Ratio]))/_xlfn.STDEV.P(Table2[Sharpe Ratio])</f>
        <v>-1.462081667455335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-1.9824691087716644</v>
      </c>
      <c r="AS394">
        <f>_xlfn.RANK.AVG(Table2[[#This Row],[1Y Return vs Nifty Z-Score]],Table2[1Y Return vs Nifty Z-Score])</f>
        <v>371</v>
      </c>
      <c r="AT394">
        <f>_xlfn.RANK.AVG(Table2[[#This Row],[6M Return vs Nifty Z-Score]],Table2[6M Return vs Nifty Z-Score])</f>
        <v>131</v>
      </c>
      <c r="AU394">
        <f>_xlfn.RANK.AVG(Table2[[#This Row],[Sharpe Ratio Z-Score]],Table2[Sharpe Ratio Z-Score])</f>
        <v>685</v>
      </c>
      <c r="AV394">
        <f>(Table2[[#This Row],[Rank 1Y]]+Table2[[#This Row],[Rank 6M]]+Table2[[#This Row],[Rank Sharpe]])/3</f>
        <v>395.66666666666669</v>
      </c>
    </row>
    <row r="395" spans="1:48" x14ac:dyDescent="0.3">
      <c r="A395" t="s">
        <v>446</v>
      </c>
      <c r="B395" t="s">
        <v>447</v>
      </c>
      <c r="C395" t="s">
        <v>10399</v>
      </c>
      <c r="D395" t="s">
        <v>448</v>
      </c>
      <c r="E395">
        <v>50445.002959439997</v>
      </c>
      <c r="F395">
        <v>336.3</v>
      </c>
      <c r="G395">
        <v>6.6639076648630402</v>
      </c>
      <c r="H395">
        <f>(Table2[[#This Row],[1Y Return vs Nifty]]-AVERAGE(Table2[1Y Return vs Nifty]))/_xlfn.STDEV.P(Table2[1Y Return vs Nifty])</f>
        <v>-0.25080499458523514</v>
      </c>
      <c r="I395">
        <v>-16.051932909690301</v>
      </c>
      <c r="J395">
        <f>(Table2[[#This Row],[1M Return vs Nifty]]-AVERAGE(Table2[1M Return vs Nifty]))/_xlfn.STDEV.P(Table2[1M Return vs Nifty])</f>
        <v>-1.2302227593168651</v>
      </c>
      <c r="K395">
        <v>7.5044054559347702</v>
      </c>
      <c r="L395">
        <f>(Table2[[#This Row],[6M Return vs Nifty]]-AVERAGE(Table2[6M Return vs Nifty]))/_xlfn.STDEV.P(Table2[6M Return vs Nifty])</f>
        <v>-0.10180490244315196</v>
      </c>
      <c r="M395">
        <v>-4.1685809559017297</v>
      </c>
      <c r="N395">
        <f>(Table2[[#This Row],[1W Return vs Nifty]]-AVERAGE(Table2[1W Return vs Nifty]))/_xlfn.STDEV.P(Table2[1W Return vs Nifty])</f>
        <v>-0.22444446713700661</v>
      </c>
      <c r="O395">
        <v>340.63</v>
      </c>
      <c r="P395">
        <v>345.33070385866102</v>
      </c>
      <c r="Q395">
        <v>307.68436218405998</v>
      </c>
      <c r="R395">
        <v>49.236226427720297</v>
      </c>
      <c r="S395" s="2">
        <f>(Table2[[#This Row],[Close Price]]-Table2[[#This Row],[20D EMA]])/Table2[[#This Row],[20D EMA]]</f>
        <v>-1.2711740011155753E-2</v>
      </c>
      <c r="T395" s="2">
        <f>(Table2[[#This Row],[Close Price]]-Table2[[#This Row],[50D EMA]])/Table2[[#This Row],[50D EMA]]</f>
        <v>-2.6150885970328178E-2</v>
      </c>
      <c r="U395" s="2">
        <f>(Table2[[#This Row],[Close Price]]-Table2[[#This Row],[200D EMA]])/Table2[[#This Row],[200D EMA]]</f>
        <v>9.3003224514939309E-2</v>
      </c>
      <c r="V395">
        <v>0.93336475794024498</v>
      </c>
      <c r="W395">
        <v>326</v>
      </c>
      <c r="X395">
        <v>337</v>
      </c>
      <c r="Y395">
        <v>325.55</v>
      </c>
      <c r="Z395">
        <v>337</v>
      </c>
      <c r="AA395">
        <v>319.8</v>
      </c>
      <c r="AB395">
        <v>372.25</v>
      </c>
      <c r="AC395" s="2">
        <f>(Table2[[#This Row],[Close Price]]/Table2[[#This Row],[Day Low]])-1</f>
        <v>3.1595092024539806E-2</v>
      </c>
      <c r="AD395" s="2">
        <f>(Table2[[#This Row],[Day High]]/Table2[[#This Row],[Close Price]])-1</f>
        <v>2.0814748736246447E-3</v>
      </c>
      <c r="AE395" s="2">
        <f>(Table2[[#This Row],[Close Price]]/Table2[[#This Row],[Current Week Low]])-1</f>
        <v>3.3021041314698296E-2</v>
      </c>
      <c r="AF395" s="2">
        <f>(Table2[[#This Row],[Current Week High]]/Table2[[#This Row],[Close Price]])-1</f>
        <v>2.0814748736246447E-3</v>
      </c>
      <c r="AG395" s="2">
        <f>(Table2[[#This Row],[Close Price]]/Table2[[#This Row],[Current Month Low]])-1</f>
        <v>5.1594746716697948E-2</v>
      </c>
      <c r="AH395" s="2">
        <f>(Table2[[#This Row],[Current Month High]]/Table2[[#This Row],[Close Price]])-1</f>
        <v>0.10689860243829918</v>
      </c>
      <c r="AI395">
        <v>14.2432352066607</v>
      </c>
      <c r="AJ395">
        <v>75.430359937402201</v>
      </c>
      <c r="AK395" t="str">
        <f>IF(AND(Table2[[#This Row],[20D EMA]]&gt;Table2[[#This Row],[50D EMA]],Table2[[#This Row],[50D EMA]]&gt;Table2[[#This Row],[200D EMA]]),"Uptrend","Downtrend/NoTrend")</f>
        <v>Downtrend/NoTrend</v>
      </c>
      <c r="AL395">
        <v>-0.03</v>
      </c>
      <c r="AM395" t="s">
        <v>10459</v>
      </c>
      <c r="AN395">
        <v>-1.29</v>
      </c>
      <c r="AO395" t="s">
        <v>10459</v>
      </c>
      <c r="AP395">
        <v>2.1535115154911001E-2</v>
      </c>
      <c r="AQ395">
        <f>(Table2[[#This Row],[Sharpe Ratio]]-AVERAGE(Table2[Sharpe Ratio]))/_xlfn.STDEV.P(Table2[Sharpe Ratio])</f>
        <v>-0.41989269519573863</v>
      </c>
      <c r="AR3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5">
        <f>_xlfn.RANK.AVG(Table2[[#This Row],[1Y Return vs Nifty Z-Score]],Table2[1Y Return vs Nifty Z-Score])</f>
        <v>385</v>
      </c>
      <c r="AT395">
        <f>_xlfn.RANK.AVG(Table2[[#This Row],[6M Return vs Nifty Z-Score]],Table2[6M Return vs Nifty Z-Score])</f>
        <v>351</v>
      </c>
      <c r="AU395">
        <f>_xlfn.RANK.AVG(Table2[[#This Row],[Sharpe Ratio Z-Score]],Table2[Sharpe Ratio Z-Score])</f>
        <v>456</v>
      </c>
      <c r="AV395">
        <f>(Table2[[#This Row],[Rank 1Y]]+Table2[[#This Row],[Rank 6M]]+Table2[[#This Row],[Rank Sharpe]])/3</f>
        <v>397.33333333333331</v>
      </c>
    </row>
    <row r="396" spans="1:48" x14ac:dyDescent="0.3">
      <c r="A396" t="s">
        <v>504</v>
      </c>
      <c r="B396" t="s">
        <v>505</v>
      </c>
      <c r="C396" t="s">
        <v>10405</v>
      </c>
      <c r="D396" t="s">
        <v>506</v>
      </c>
      <c r="E396">
        <v>44639.601594549997</v>
      </c>
      <c r="F396">
        <v>372.85</v>
      </c>
      <c r="G396">
        <v>9.1842415819540797</v>
      </c>
      <c r="H396">
        <f>(Table2[[#This Row],[1Y Return vs Nifty]]-AVERAGE(Table2[1Y Return vs Nifty]))/_xlfn.STDEV.P(Table2[1Y Return vs Nifty])</f>
        <v>-0.20897567056702507</v>
      </c>
      <c r="I396">
        <v>0.61595177995933703</v>
      </c>
      <c r="J396">
        <f>(Table2[[#This Row],[1M Return vs Nifty]]-AVERAGE(Table2[1M Return vs Nifty]))/_xlfn.STDEV.P(Table2[1M Return vs Nifty])</f>
        <v>0.35054365735144388</v>
      </c>
      <c r="K396">
        <v>25.545329444461501</v>
      </c>
      <c r="L396">
        <f>(Table2[[#This Row],[6M Return vs Nifty]]-AVERAGE(Table2[6M Return vs Nifty]))/_xlfn.STDEV.P(Table2[6M Return vs Nifty])</f>
        <v>0.43656969165101095</v>
      </c>
      <c r="M396">
        <v>-1.85329516578708</v>
      </c>
      <c r="N396">
        <f>(Table2[[#This Row],[1W Return vs Nifty]]-AVERAGE(Table2[1W Return vs Nifty]))/_xlfn.STDEV.P(Table2[1W Return vs Nifty])</f>
        <v>0.23826098908466256</v>
      </c>
      <c r="O396">
        <v>370.04</v>
      </c>
      <c r="P396">
        <v>360.19343470425298</v>
      </c>
      <c r="Q396">
        <v>318.51577198618497</v>
      </c>
      <c r="R396">
        <v>51.710336348482997</v>
      </c>
      <c r="S396" s="2">
        <f>(Table2[[#This Row],[Close Price]]-Table2[[#This Row],[20D EMA]])/Table2[[#This Row],[20D EMA]]</f>
        <v>7.5937736460923201E-3</v>
      </c>
      <c r="T396" s="2">
        <f>(Table2[[#This Row],[Close Price]]-Table2[[#This Row],[50D EMA]])/Table2[[#This Row],[50D EMA]]</f>
        <v>3.5138245387895742E-2</v>
      </c>
      <c r="U396" s="2">
        <f>(Table2[[#This Row],[Close Price]]-Table2[[#This Row],[200D EMA]])/Table2[[#This Row],[200D EMA]]</f>
        <v>0.17058567516139106</v>
      </c>
      <c r="V396">
        <v>1.1669666212362799</v>
      </c>
      <c r="W396">
        <v>368.25</v>
      </c>
      <c r="X396">
        <v>374.7</v>
      </c>
      <c r="Y396">
        <v>363.6</v>
      </c>
      <c r="Z396">
        <v>381.8</v>
      </c>
      <c r="AA396">
        <v>351</v>
      </c>
      <c r="AB396">
        <v>395.8</v>
      </c>
      <c r="AC396" s="2">
        <f>(Table2[[#This Row],[Close Price]]/Table2[[#This Row],[Day Low]])-1</f>
        <v>1.2491513917175956E-2</v>
      </c>
      <c r="AD396" s="2">
        <f>(Table2[[#This Row],[Day High]]/Table2[[#This Row],[Close Price]])-1</f>
        <v>4.9617808770281435E-3</v>
      </c>
      <c r="AE396" s="2">
        <f>(Table2[[#This Row],[Close Price]]/Table2[[#This Row],[Current Week Low]])-1</f>
        <v>2.5440044004400475E-2</v>
      </c>
      <c r="AF396" s="2">
        <f>(Table2[[#This Row],[Current Week High]]/Table2[[#This Row],[Close Price]])-1</f>
        <v>2.4004291269947631E-2</v>
      </c>
      <c r="AG396" s="2">
        <f>(Table2[[#This Row],[Close Price]]/Table2[[#This Row],[Current Month Low]])-1</f>
        <v>6.2250712250712326E-2</v>
      </c>
      <c r="AH396" s="2">
        <f>(Table2[[#This Row],[Current Month High]]/Table2[[#This Row],[Close Price]])-1</f>
        <v>6.1552903312323881E-2</v>
      </c>
      <c r="AI396">
        <v>6.1552903312323801</v>
      </c>
      <c r="AJ396">
        <v>71.425287356321803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-0.09</v>
      </c>
      <c r="AM396" t="s">
        <v>10459</v>
      </c>
      <c r="AN396">
        <v>-3.56</v>
      </c>
      <c r="AO396" t="s">
        <v>10459</v>
      </c>
      <c r="AP396">
        <v>-3.3355083804199E-2</v>
      </c>
      <c r="AQ396">
        <f>(Table2[[#This Row],[Sharpe Ratio]]-AVERAGE(Table2[Sharpe Ratio]))/_xlfn.STDEV.P(Table2[Sharpe Ratio])</f>
        <v>-1.0565217738924328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-0.24012310637234061</v>
      </c>
      <c r="AS396">
        <f>_xlfn.RANK.AVG(Table2[[#This Row],[1Y Return vs Nifty Z-Score]],Table2[1Y Return vs Nifty Z-Score])</f>
        <v>365</v>
      </c>
      <c r="AT396">
        <f>_xlfn.RANK.AVG(Table2[[#This Row],[6M Return vs Nifty Z-Score]],Table2[6M Return vs Nifty Z-Score])</f>
        <v>186</v>
      </c>
      <c r="AU396">
        <f>_xlfn.RANK.AVG(Table2[[#This Row],[Sharpe Ratio Z-Score]],Table2[Sharpe Ratio Z-Score])</f>
        <v>642</v>
      </c>
      <c r="AV396">
        <f>(Table2[[#This Row],[Rank 1Y]]+Table2[[#This Row],[Rank 6M]]+Table2[[#This Row],[Rank Sharpe]])/3</f>
        <v>397.66666666666669</v>
      </c>
    </row>
    <row r="397" spans="1:48" x14ac:dyDescent="0.3">
      <c r="A397" t="s">
        <v>1590</v>
      </c>
      <c r="B397" t="s">
        <v>1591</v>
      </c>
      <c r="C397" t="s">
        <v>10414</v>
      </c>
      <c r="D397" t="s">
        <v>263</v>
      </c>
      <c r="E397">
        <v>6228.8488293</v>
      </c>
      <c r="F397">
        <v>650.5</v>
      </c>
      <c r="G397">
        <v>-28.488916970997899</v>
      </c>
      <c r="H397">
        <f>(Table2[[#This Row],[1Y Return vs Nifty]]-AVERAGE(Table2[1Y Return vs Nifty]))/_xlfn.STDEV.P(Table2[1Y Return vs Nifty])</f>
        <v>-0.83422724743730836</v>
      </c>
      <c r="I397">
        <v>-11.483068671695101</v>
      </c>
      <c r="J397">
        <f>(Table2[[#This Row],[1M Return vs Nifty]]-AVERAGE(Table2[1M Return vs Nifty]))/_xlfn.STDEV.P(Table2[1M Return vs Nifty])</f>
        <v>-0.79691599698819726</v>
      </c>
      <c r="K397">
        <v>27.917087699826599</v>
      </c>
      <c r="L397">
        <f>(Table2[[#This Row],[6M Return vs Nifty]]-AVERAGE(Table2[6M Return vs Nifty]))/_xlfn.STDEV.P(Table2[6M Return vs Nifty])</f>
        <v>0.50734735186584901</v>
      </c>
      <c r="M397">
        <v>-6.9563214118302596</v>
      </c>
      <c r="N397">
        <f>(Table2[[#This Row],[1W Return vs Nifty]]-AVERAGE(Table2[1W Return vs Nifty]))/_xlfn.STDEV.P(Table2[1W Return vs Nifty])</f>
        <v>-0.78156908863962471</v>
      </c>
      <c r="O397">
        <v>658.56</v>
      </c>
      <c r="P397">
        <v>635.73093562757902</v>
      </c>
      <c r="Q397">
        <v>572.87197507007204</v>
      </c>
      <c r="R397">
        <v>44.156932271139098</v>
      </c>
      <c r="S397" s="2">
        <f>(Table2[[#This Row],[Close Price]]-Table2[[#This Row],[20D EMA]])/Table2[[#This Row],[20D EMA]]</f>
        <v>-1.2238824101068918E-2</v>
      </c>
      <c r="T397" s="2">
        <f>(Table2[[#This Row],[Close Price]]-Table2[[#This Row],[50D EMA]])/Table2[[#This Row],[50D EMA]]</f>
        <v>2.3231627634796949E-2</v>
      </c>
      <c r="U397" s="2">
        <f>(Table2[[#This Row],[Close Price]]-Table2[[#This Row],[200D EMA]])/Table2[[#This Row],[200D EMA]]</f>
        <v>0.13550675946476998</v>
      </c>
      <c r="V397">
        <v>0.35139013277014303</v>
      </c>
      <c r="W397">
        <v>635</v>
      </c>
      <c r="X397">
        <v>654.9</v>
      </c>
      <c r="Y397">
        <v>625.04999999999995</v>
      </c>
      <c r="Z397">
        <v>659.95</v>
      </c>
      <c r="AA397">
        <v>625.04999999999995</v>
      </c>
      <c r="AB397">
        <v>704.9</v>
      </c>
      <c r="AC397" s="2">
        <f>(Table2[[#This Row],[Close Price]]/Table2[[#This Row],[Day Low]])-1</f>
        <v>2.4409448818897728E-2</v>
      </c>
      <c r="AD397" s="2">
        <f>(Table2[[#This Row],[Day High]]/Table2[[#This Row],[Close Price]])-1</f>
        <v>6.7640276710223546E-3</v>
      </c>
      <c r="AE397" s="2">
        <f>(Table2[[#This Row],[Close Price]]/Table2[[#This Row],[Current Week Low]])-1</f>
        <v>4.0716742660587224E-2</v>
      </c>
      <c r="AF397" s="2">
        <f>(Table2[[#This Row],[Current Week High]]/Table2[[#This Row],[Close Price]])-1</f>
        <v>1.4527286702536557E-2</v>
      </c>
      <c r="AG397" s="2">
        <f>(Table2[[#This Row],[Close Price]]/Table2[[#This Row],[Current Month Low]])-1</f>
        <v>4.0716742660587224E-2</v>
      </c>
      <c r="AH397" s="2">
        <f>(Table2[[#This Row],[Current Month High]]/Table2[[#This Row],[Close Price]])-1</f>
        <v>8.3627978478093778E-2</v>
      </c>
      <c r="AI397">
        <v>11.729438893158999</v>
      </c>
      <c r="AJ397">
        <v>49.557420393148597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0.13</v>
      </c>
      <c r="AM397" t="s">
        <v>10458</v>
      </c>
      <c r="AN397">
        <v>-4.3600000000000003</v>
      </c>
      <c r="AO397" t="s">
        <v>10459</v>
      </c>
      <c r="AP397">
        <v>3.2875126548814998E-2</v>
      </c>
      <c r="AQ397">
        <f>(Table2[[#This Row],[Sharpe Ratio]]-AVERAGE(Table2[Sharpe Ratio]))/_xlfn.STDEV.P(Table2[Sharpe Ratio])</f>
        <v>-0.28836865004718426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-2.1937336312464653</v>
      </c>
      <c r="AS397">
        <f>_xlfn.RANK.AVG(Table2[[#This Row],[1Y Return vs Nifty Z-Score]],Table2[1Y Return vs Nifty Z-Score])</f>
        <v>610</v>
      </c>
      <c r="AT397">
        <f>_xlfn.RANK.AVG(Table2[[#This Row],[6M Return vs Nifty Z-Score]],Table2[6M Return vs Nifty Z-Score])</f>
        <v>172</v>
      </c>
      <c r="AU397">
        <f>_xlfn.RANK.AVG(Table2[[#This Row],[Sharpe Ratio Z-Score]],Table2[Sharpe Ratio Z-Score])</f>
        <v>412</v>
      </c>
      <c r="AV397">
        <f>(Table2[[#This Row],[Rank 1Y]]+Table2[[#This Row],[Rank 6M]]+Table2[[#This Row],[Rank Sharpe]])/3</f>
        <v>398</v>
      </c>
    </row>
    <row r="398" spans="1:48" x14ac:dyDescent="0.3">
      <c r="A398" t="s">
        <v>1841</v>
      </c>
      <c r="B398" t="s">
        <v>1842</v>
      </c>
      <c r="C398" t="s">
        <v>10403</v>
      </c>
      <c r="D398" t="s">
        <v>1001</v>
      </c>
      <c r="E398">
        <v>4246.8852284099903</v>
      </c>
      <c r="F398">
        <v>524.70000000000005</v>
      </c>
      <c r="G398">
        <v>-15.3388894495817</v>
      </c>
      <c r="H398">
        <f>(Table2[[#This Row],[1Y Return vs Nifty]]-AVERAGE(Table2[1Y Return vs Nifty]))/_xlfn.STDEV.P(Table2[1Y Return vs Nifty])</f>
        <v>-0.61597967384730901</v>
      </c>
      <c r="I398">
        <v>18.914013608306099</v>
      </c>
      <c r="J398">
        <f>(Table2[[#This Row],[1M Return vs Nifty]]-AVERAGE(Table2[1M Return vs Nifty]))/_xlfn.STDEV.P(Table2[1M Return vs Nifty])</f>
        <v>2.0859145317571564</v>
      </c>
      <c r="K398">
        <v>28.831131807812401</v>
      </c>
      <c r="L398">
        <f>(Table2[[#This Row],[6M Return vs Nifty]]-AVERAGE(Table2[6M Return vs Nifty]))/_xlfn.STDEV.P(Table2[6M Return vs Nifty])</f>
        <v>0.53462412138907134</v>
      </c>
      <c r="M398">
        <v>7.25737994519735</v>
      </c>
      <c r="N398">
        <f>(Table2[[#This Row],[1W Return vs Nifty]]-AVERAGE(Table2[1W Return vs Nifty]))/_xlfn.STDEV.P(Table2[1W Return vs Nifty])</f>
        <v>2.0590120608159448</v>
      </c>
      <c r="O398">
        <v>481.15</v>
      </c>
      <c r="P398">
        <v>450.17287305441602</v>
      </c>
      <c r="Q398">
        <v>413.89443487187998</v>
      </c>
      <c r="R398">
        <v>74.898879350645004</v>
      </c>
      <c r="S398" s="2">
        <f>(Table2[[#This Row],[Close Price]]-Table2[[#This Row],[20D EMA]])/Table2[[#This Row],[20D EMA]]</f>
        <v>9.0512314247116435E-2</v>
      </c>
      <c r="T398" s="2">
        <f>(Table2[[#This Row],[Close Price]]-Table2[[#This Row],[50D EMA]])/Table2[[#This Row],[50D EMA]]</f>
        <v>0.16555223872091318</v>
      </c>
      <c r="U398" s="2">
        <f>(Table2[[#This Row],[Close Price]]-Table2[[#This Row],[200D EMA]])/Table2[[#This Row],[200D EMA]]</f>
        <v>0.26771455664152544</v>
      </c>
      <c r="V398">
        <v>1.75859626512034</v>
      </c>
      <c r="W398">
        <v>516.20000000000005</v>
      </c>
      <c r="X398">
        <v>540.95000000000005</v>
      </c>
      <c r="Y398">
        <v>504</v>
      </c>
      <c r="Z398">
        <v>540.95000000000005</v>
      </c>
      <c r="AA398">
        <v>446.55</v>
      </c>
      <c r="AB398">
        <v>540.95000000000005</v>
      </c>
      <c r="AC398" s="2">
        <f>(Table2[[#This Row],[Close Price]]/Table2[[#This Row],[Day Low]])-1</f>
        <v>1.6466485858194435E-2</v>
      </c>
      <c r="AD398" s="2">
        <f>(Table2[[#This Row],[Day High]]/Table2[[#This Row],[Close Price]])-1</f>
        <v>3.097007813988939E-2</v>
      </c>
      <c r="AE398" s="2">
        <f>(Table2[[#This Row],[Close Price]]/Table2[[#This Row],[Current Week Low]])-1</f>
        <v>4.1071428571428648E-2</v>
      </c>
      <c r="AF398" s="2">
        <f>(Table2[[#This Row],[Current Week High]]/Table2[[#This Row],[Close Price]])-1</f>
        <v>3.097007813988939E-2</v>
      </c>
      <c r="AG398" s="2">
        <f>(Table2[[#This Row],[Close Price]]/Table2[[#This Row],[Current Month Low]])-1</f>
        <v>0.17500839771582144</v>
      </c>
      <c r="AH398" s="2">
        <f>(Table2[[#This Row],[Current Month High]]/Table2[[#This Row],[Close Price]])-1</f>
        <v>3.097007813988939E-2</v>
      </c>
      <c r="AI398">
        <v>3.0970078139889301</v>
      </c>
      <c r="AJ398">
        <v>55.213725780209998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0.11</v>
      </c>
      <c r="AM398" t="s">
        <v>10458</v>
      </c>
      <c r="AN398">
        <v>15.43</v>
      </c>
      <c r="AO398" t="s">
        <v>10458</v>
      </c>
      <c r="AP398">
        <v>6.5091071899800001E-4</v>
      </c>
      <c r="AQ398">
        <f>(Table2[[#This Row],[Sharpe Ratio]]-AVERAGE(Table2[Sharpe Ratio]))/_xlfn.STDEV.P(Table2[Sharpe Ratio])</f>
        <v>-0.6621124736165287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3.4014585664983348</v>
      </c>
      <c r="AS398">
        <f>_xlfn.RANK.AVG(Table2[[#This Row],[1Y Return vs Nifty Z-Score]],Table2[1Y Return vs Nifty Z-Score])</f>
        <v>530</v>
      </c>
      <c r="AT398">
        <f>_xlfn.RANK.AVG(Table2[[#This Row],[6M Return vs Nifty Z-Score]],Table2[6M Return vs Nifty Z-Score])</f>
        <v>161</v>
      </c>
      <c r="AU398">
        <f>_xlfn.RANK.AVG(Table2[[#This Row],[Sharpe Ratio Z-Score]],Table2[Sharpe Ratio Z-Score])</f>
        <v>504</v>
      </c>
      <c r="AV398">
        <f>(Table2[[#This Row],[Rank 1Y]]+Table2[[#This Row],[Rank 6M]]+Table2[[#This Row],[Rank Sharpe]])/3</f>
        <v>398.33333333333331</v>
      </c>
    </row>
    <row r="399" spans="1:48" x14ac:dyDescent="0.3">
      <c r="A399" t="s">
        <v>1657</v>
      </c>
      <c r="B399" t="s">
        <v>1658</v>
      </c>
      <c r="C399" t="s">
        <v>10401</v>
      </c>
      <c r="D399" t="s">
        <v>51</v>
      </c>
      <c r="E399">
        <v>5509.4998173000004</v>
      </c>
      <c r="F399">
        <v>61.35</v>
      </c>
      <c r="G399">
        <v>69.830414683627893</v>
      </c>
      <c r="H399">
        <f>(Table2[[#This Row],[1Y Return vs Nifty]]-AVERAGE(Table2[1Y Return vs Nifty]))/_xlfn.STDEV.P(Table2[1Y Return vs Nifty])</f>
        <v>0.79755303101959729</v>
      </c>
      <c r="I399">
        <v>-8.0210242521196395</v>
      </c>
      <c r="J399">
        <f>(Table2[[#This Row],[1M Return vs Nifty]]-AVERAGE(Table2[1M Return vs Nifty]))/_xlfn.STDEV.P(Table2[1M Return vs Nifty])</f>
        <v>-0.46857897922149633</v>
      </c>
      <c r="K399">
        <v>-21.834684138761201</v>
      </c>
      <c r="L399">
        <f>(Table2[[#This Row],[6M Return vs Nifty]]-AVERAGE(Table2[6M Return vs Nifty]))/_xlfn.STDEV.P(Table2[6M Return vs Nifty])</f>
        <v>-0.9773376889945472</v>
      </c>
      <c r="M399">
        <v>-3.9122387770724001</v>
      </c>
      <c r="N399">
        <f>(Table2[[#This Row],[1W Return vs Nifty]]-AVERAGE(Table2[1W Return vs Nifty]))/_xlfn.STDEV.P(Table2[1W Return vs Nifty])</f>
        <v>-0.17321497084307039</v>
      </c>
      <c r="O399">
        <v>61.71</v>
      </c>
      <c r="P399">
        <v>63.915635352633103</v>
      </c>
      <c r="Q399">
        <v>62.100386272374401</v>
      </c>
      <c r="R399">
        <v>49.749322268690698</v>
      </c>
      <c r="S399" s="2">
        <f>(Table2[[#This Row],[Close Price]]-Table2[[#This Row],[20D EMA]])/Table2[[#This Row],[20D EMA]]</f>
        <v>-5.8337384540593003E-3</v>
      </c>
      <c r="T399" s="2">
        <f>(Table2[[#This Row],[Close Price]]-Table2[[#This Row],[50D EMA]])/Table2[[#This Row],[50D EMA]]</f>
        <v>-4.0140966110687445E-2</v>
      </c>
      <c r="U399" s="2">
        <f>(Table2[[#This Row],[Close Price]]-Table2[[#This Row],[200D EMA]])/Table2[[#This Row],[200D EMA]]</f>
        <v>-1.2083439692036369E-2</v>
      </c>
      <c r="V399">
        <v>1.6255190315308801</v>
      </c>
      <c r="W399">
        <v>59.99</v>
      </c>
      <c r="X399">
        <v>62.28</v>
      </c>
      <c r="Y399">
        <v>59.61</v>
      </c>
      <c r="Z399">
        <v>63.4</v>
      </c>
      <c r="AA399">
        <v>55.55</v>
      </c>
      <c r="AB399">
        <v>64.150000000000006</v>
      </c>
      <c r="AC399" s="2">
        <f>(Table2[[#This Row],[Close Price]]/Table2[[#This Row],[Day Low]])-1</f>
        <v>2.2670445074179035E-2</v>
      </c>
      <c r="AD399" s="2">
        <f>(Table2[[#This Row],[Day High]]/Table2[[#This Row],[Close Price]])-1</f>
        <v>1.5158924205378899E-2</v>
      </c>
      <c r="AE399" s="2">
        <f>(Table2[[#This Row],[Close Price]]/Table2[[#This Row],[Current Week Low]])-1</f>
        <v>2.9189733266230533E-2</v>
      </c>
      <c r="AF399" s="2">
        <f>(Table2[[#This Row],[Current Week High]]/Table2[[#This Row],[Close Price]])-1</f>
        <v>3.3414832925835247E-2</v>
      </c>
      <c r="AG399" s="2">
        <f>(Table2[[#This Row],[Close Price]]/Table2[[#This Row],[Current Month Low]])-1</f>
        <v>0.10441044104410446</v>
      </c>
      <c r="AH399" s="2">
        <f>(Table2[[#This Row],[Current Month High]]/Table2[[#This Row],[Close Price]])-1</f>
        <v>4.5639771801140983E-2</v>
      </c>
      <c r="AI399">
        <v>62.396088019559798</v>
      </c>
      <c r="AJ399">
        <v>105.872483221476</v>
      </c>
      <c r="AK399" t="str">
        <f>IF(AND(Table2[[#This Row],[20D EMA]]&gt;Table2[[#This Row],[50D EMA]],Table2[[#This Row],[50D EMA]]&gt;Table2[[#This Row],[200D EMA]]),"Uptrend","Downtrend/NoTrend")</f>
        <v>Downtrend/NoTrend</v>
      </c>
      <c r="AL399">
        <v>-0.22</v>
      </c>
      <c r="AM399" t="s">
        <v>10459</v>
      </c>
      <c r="AN399">
        <v>0.43</v>
      </c>
      <c r="AO399" t="s">
        <v>10458</v>
      </c>
      <c r="AP399">
        <v>3.1525927070025002E-2</v>
      </c>
      <c r="AQ399">
        <f>(Table2[[#This Row],[Sharpe Ratio]]-AVERAGE(Table2[Sharpe Ratio]))/_xlfn.STDEV.P(Table2[Sharpe Ratio])</f>
        <v>-0.30401697410955458</v>
      </c>
      <c r="AR3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9">
        <f>_xlfn.RANK.AVG(Table2[[#This Row],[1Y Return vs Nifty Z-Score]],Table2[1Y Return vs Nifty Z-Score])</f>
        <v>123</v>
      </c>
      <c r="AT399">
        <f>_xlfn.RANK.AVG(Table2[[#This Row],[6M Return vs Nifty Z-Score]],Table2[6M Return vs Nifty Z-Score])</f>
        <v>656</v>
      </c>
      <c r="AU399">
        <f>_xlfn.RANK.AVG(Table2[[#This Row],[Sharpe Ratio Z-Score]],Table2[Sharpe Ratio Z-Score])</f>
        <v>418</v>
      </c>
      <c r="AV399">
        <f>(Table2[[#This Row],[Rank 1Y]]+Table2[[#This Row],[Rank 6M]]+Table2[[#This Row],[Rank Sharpe]])/3</f>
        <v>399</v>
      </c>
    </row>
    <row r="400" spans="1:48" x14ac:dyDescent="0.3">
      <c r="A400" t="s">
        <v>1709</v>
      </c>
      <c r="B400" t="s">
        <v>1710</v>
      </c>
      <c r="C400" t="s">
        <v>10409</v>
      </c>
      <c r="D400" t="s">
        <v>1446</v>
      </c>
      <c r="E400">
        <v>4995.7069342949999</v>
      </c>
      <c r="F400">
        <v>887.75</v>
      </c>
      <c r="G400">
        <v>-1.2783951299299801</v>
      </c>
      <c r="H400">
        <f>(Table2[[#This Row],[1Y Return vs Nifty]]-AVERAGE(Table2[1Y Return vs Nifty]))/_xlfn.STDEV.P(Table2[1Y Return vs Nifty])</f>
        <v>-0.38262132050984959</v>
      </c>
      <c r="I400">
        <v>-0.37857995268829803</v>
      </c>
      <c r="J400">
        <f>(Table2[[#This Row],[1M Return vs Nifty]]-AVERAGE(Table2[1M Return vs Nifty]))/_xlfn.STDEV.P(Table2[1M Return vs Nifty])</f>
        <v>0.25622320862308318</v>
      </c>
      <c r="K400">
        <v>-22.941846350502502</v>
      </c>
      <c r="L400">
        <f>(Table2[[#This Row],[6M Return vs Nifty]]-AVERAGE(Table2[6M Return vs Nifty]))/_xlfn.STDEV.P(Table2[6M Return vs Nifty])</f>
        <v>-1.0103774605008013</v>
      </c>
      <c r="M400">
        <v>0.51204062955333496</v>
      </c>
      <c r="N400">
        <f>(Table2[[#This Row],[1W Return vs Nifty]]-AVERAGE(Table2[1W Return vs Nifty]))/_xlfn.STDEV.P(Table2[1W Return vs Nifty])</f>
        <v>0.71096884354190237</v>
      </c>
      <c r="O400">
        <v>865.82</v>
      </c>
      <c r="P400">
        <v>861.23955187103604</v>
      </c>
      <c r="Q400">
        <v>852.31290261761296</v>
      </c>
      <c r="R400">
        <v>61.376104931470401</v>
      </c>
      <c r="S400" s="2">
        <f>(Table2[[#This Row],[Close Price]]-Table2[[#This Row],[20D EMA]])/Table2[[#This Row],[20D EMA]]</f>
        <v>2.5328590238155677E-2</v>
      </c>
      <c r="T400" s="2">
        <f>(Table2[[#This Row],[Close Price]]-Table2[[#This Row],[50D EMA]])/Table2[[#This Row],[50D EMA]]</f>
        <v>3.0781735547758138E-2</v>
      </c>
      <c r="U400" s="2">
        <f>(Table2[[#This Row],[Close Price]]-Table2[[#This Row],[200D EMA]])/Table2[[#This Row],[200D EMA]]</f>
        <v>4.1577567667406015E-2</v>
      </c>
      <c r="V400">
        <v>0.66397918506908005</v>
      </c>
      <c r="W400">
        <v>875</v>
      </c>
      <c r="X400">
        <v>892</v>
      </c>
      <c r="Y400">
        <v>872.05</v>
      </c>
      <c r="Z400">
        <v>924</v>
      </c>
      <c r="AA400">
        <v>822.05</v>
      </c>
      <c r="AB400">
        <v>924</v>
      </c>
      <c r="AC400" s="2">
        <f>(Table2[[#This Row],[Close Price]]/Table2[[#This Row],[Day Low]])-1</f>
        <v>1.457142857142868E-2</v>
      </c>
      <c r="AD400" s="2">
        <f>(Table2[[#This Row],[Day High]]/Table2[[#This Row],[Close Price]])-1</f>
        <v>4.7873838355392273E-3</v>
      </c>
      <c r="AE400" s="2">
        <f>(Table2[[#This Row],[Close Price]]/Table2[[#This Row],[Current Week Low]])-1</f>
        <v>1.8003554842038971E-2</v>
      </c>
      <c r="AF400" s="2">
        <f>(Table2[[#This Row],[Current Week High]]/Table2[[#This Row],[Close Price]])-1</f>
        <v>4.0833568009011501E-2</v>
      </c>
      <c r="AG400" s="2">
        <f>(Table2[[#This Row],[Close Price]]/Table2[[#This Row],[Current Month Low]])-1</f>
        <v>7.9922145854875115E-2</v>
      </c>
      <c r="AH400" s="2">
        <f>(Table2[[#This Row],[Current Month High]]/Table2[[#This Row],[Close Price]])-1</f>
        <v>4.0833568009011501E-2</v>
      </c>
      <c r="AI400">
        <v>24.573359617009299</v>
      </c>
      <c r="AJ400">
        <v>32.499999999999901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-0.11</v>
      </c>
      <c r="AM400" t="s">
        <v>10459</v>
      </c>
      <c r="AN400">
        <v>2.2599999999999998</v>
      </c>
      <c r="AO400" t="s">
        <v>10458</v>
      </c>
      <c r="AP400">
        <v>0.145005784092062</v>
      </c>
      <c r="AQ400">
        <f>(Table2[[#This Row],[Sharpe Ratio]]-AVERAGE(Table2[Sharpe Ratio]))/_xlfn.STDEV.P(Table2[Sharpe Ratio])</f>
        <v>1.0121483558866071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0.58634162704094162</v>
      </c>
      <c r="AS400">
        <f>_xlfn.RANK.AVG(Table2[[#This Row],[1Y Return vs Nifty Z-Score]],Table2[1Y Return vs Nifty Z-Score])</f>
        <v>427</v>
      </c>
      <c r="AT400">
        <f>_xlfn.RANK.AVG(Table2[[#This Row],[6M Return vs Nifty Z-Score]],Table2[6M Return vs Nifty Z-Score])</f>
        <v>666</v>
      </c>
      <c r="AU400">
        <f>_xlfn.RANK.AVG(Table2[[#This Row],[Sharpe Ratio Z-Score]],Table2[Sharpe Ratio Z-Score])</f>
        <v>112</v>
      </c>
      <c r="AV400">
        <f>(Table2[[#This Row],[Rank 1Y]]+Table2[[#This Row],[Rank 6M]]+Table2[[#This Row],[Rank Sharpe]])/3</f>
        <v>401.66666666666669</v>
      </c>
    </row>
    <row r="401" spans="1:48" x14ac:dyDescent="0.3">
      <c r="A401" t="s">
        <v>661</v>
      </c>
      <c r="B401" t="s">
        <v>662</v>
      </c>
      <c r="C401" t="s">
        <v>10412</v>
      </c>
      <c r="D401" t="s">
        <v>266</v>
      </c>
      <c r="E401">
        <v>28913.51996424</v>
      </c>
      <c r="F401">
        <v>1519.3</v>
      </c>
      <c r="G401">
        <v>-3.9140371749464999</v>
      </c>
      <c r="H401">
        <f>(Table2[[#This Row],[1Y Return vs Nifty]]-AVERAGE(Table2[1Y Return vs Nifty]))/_xlfn.STDEV.P(Table2[1Y Return vs Nifty])</f>
        <v>-0.4263643834228229</v>
      </c>
      <c r="I401">
        <v>-8.3860537956465002</v>
      </c>
      <c r="J401">
        <f>(Table2[[#This Row],[1M Return vs Nifty]]-AVERAGE(Table2[1M Return vs Nifty]))/_xlfn.STDEV.P(Table2[1M Return vs Nifty])</f>
        <v>-0.50319803582304234</v>
      </c>
      <c r="K401">
        <v>3.8917935354929698</v>
      </c>
      <c r="L401">
        <f>(Table2[[#This Row],[6M Return vs Nifty]]-AVERAGE(Table2[6M Return vs Nifty]))/_xlfn.STDEV.P(Table2[6M Return vs Nifty])</f>
        <v>-0.20961193480604465</v>
      </c>
      <c r="M401">
        <v>-2.4686319533518399</v>
      </c>
      <c r="N401">
        <f>(Table2[[#This Row],[1W Return vs Nifty]]-AVERAGE(Table2[1W Return vs Nifty]))/_xlfn.STDEV.P(Table2[1W Return vs Nifty])</f>
        <v>0.11528710385815251</v>
      </c>
      <c r="O401">
        <v>1517.84</v>
      </c>
      <c r="P401">
        <v>1552.58111526026</v>
      </c>
      <c r="Q401">
        <v>1439.3854422264001</v>
      </c>
      <c r="R401">
        <v>54.729956003093797</v>
      </c>
      <c r="S401" s="2">
        <f>(Table2[[#This Row],[Close Price]]-Table2[[#This Row],[20D EMA]])/Table2[[#This Row],[20D EMA]]</f>
        <v>9.6189321667635352E-4</v>
      </c>
      <c r="T401" s="2">
        <f>(Table2[[#This Row],[Close Price]]-Table2[[#This Row],[50D EMA]])/Table2[[#This Row],[50D EMA]]</f>
        <v>-2.1435991287760293E-2</v>
      </c>
      <c r="U401" s="2">
        <f>(Table2[[#This Row],[Close Price]]-Table2[[#This Row],[200D EMA]])/Table2[[#This Row],[200D EMA]]</f>
        <v>5.5519915256326574E-2</v>
      </c>
      <c r="V401">
        <v>0.75375027983374598</v>
      </c>
      <c r="W401">
        <v>1501.05</v>
      </c>
      <c r="X401">
        <v>1532</v>
      </c>
      <c r="Y401">
        <v>1494</v>
      </c>
      <c r="Z401">
        <v>1532</v>
      </c>
      <c r="AA401">
        <v>1467.8</v>
      </c>
      <c r="AB401">
        <v>1576.8</v>
      </c>
      <c r="AC401" s="2">
        <f>(Table2[[#This Row],[Close Price]]/Table2[[#This Row],[Day Low]])-1</f>
        <v>1.2158155957496364E-2</v>
      </c>
      <c r="AD401" s="2">
        <f>(Table2[[#This Row],[Day High]]/Table2[[#This Row],[Close Price]])-1</f>
        <v>8.3591127492925743E-3</v>
      </c>
      <c r="AE401" s="2">
        <f>(Table2[[#This Row],[Close Price]]/Table2[[#This Row],[Current Week Low]])-1</f>
        <v>1.6934404283801774E-2</v>
      </c>
      <c r="AF401" s="2">
        <f>(Table2[[#This Row],[Current Week High]]/Table2[[#This Row],[Close Price]])-1</f>
        <v>8.3591127492925743E-3</v>
      </c>
      <c r="AG401" s="2">
        <f>(Table2[[#This Row],[Close Price]]/Table2[[#This Row],[Current Month Low]])-1</f>
        <v>3.5086524049598111E-2</v>
      </c>
      <c r="AH401" s="2">
        <f>(Table2[[#This Row],[Current Month High]]/Table2[[#This Row],[Close Price]])-1</f>
        <v>3.7846376620812139E-2</v>
      </c>
      <c r="AI401">
        <v>21.184097939840701</v>
      </c>
      <c r="AJ401">
        <v>48.137675507020198</v>
      </c>
      <c r="AK401" t="str">
        <f>IF(AND(Table2[[#This Row],[20D EMA]]&gt;Table2[[#This Row],[50D EMA]],Table2[[#This Row],[50D EMA]]&gt;Table2[[#This Row],[200D EMA]]),"Uptrend","Downtrend/NoTrend")</f>
        <v>Downtrend/NoTrend</v>
      </c>
      <c r="AL401">
        <v>-0.14000000000000001</v>
      </c>
      <c r="AM401" t="s">
        <v>10459</v>
      </c>
      <c r="AN401">
        <v>-0.5</v>
      </c>
      <c r="AO401" t="s">
        <v>10459</v>
      </c>
      <c r="AP401">
        <v>4.6912148178411002E-2</v>
      </c>
      <c r="AQ401">
        <f>(Table2[[#This Row],[Sharpe Ratio]]-AVERAGE(Table2[Sharpe Ratio]))/_xlfn.STDEV.P(Table2[Sharpe Ratio])</f>
        <v>-0.12556406348789065</v>
      </c>
      <c r="AR4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1">
        <f>_xlfn.RANK.AVG(Table2[[#This Row],[1Y Return vs Nifty Z-Score]],Table2[1Y Return vs Nifty Z-Score])</f>
        <v>443</v>
      </c>
      <c r="AT401">
        <f>_xlfn.RANK.AVG(Table2[[#This Row],[6M Return vs Nifty Z-Score]],Table2[6M Return vs Nifty Z-Score])</f>
        <v>388</v>
      </c>
      <c r="AU401">
        <f>_xlfn.RANK.AVG(Table2[[#This Row],[Sharpe Ratio Z-Score]],Table2[Sharpe Ratio Z-Score])</f>
        <v>375</v>
      </c>
      <c r="AV401">
        <f>(Table2[[#This Row],[Rank 1Y]]+Table2[[#This Row],[Rank 6M]]+Table2[[#This Row],[Rank Sharpe]])/3</f>
        <v>402</v>
      </c>
    </row>
    <row r="402" spans="1:48" x14ac:dyDescent="0.3">
      <c r="A402" t="s">
        <v>801</v>
      </c>
      <c r="B402" t="s">
        <v>802</v>
      </c>
      <c r="C402" t="s">
        <v>10407</v>
      </c>
      <c r="D402" t="s">
        <v>185</v>
      </c>
      <c r="E402">
        <v>20863.033923114999</v>
      </c>
      <c r="F402">
        <v>549.95000000000005</v>
      </c>
      <c r="G402">
        <v>-19.359623821928199</v>
      </c>
      <c r="H402">
        <f>(Table2[[#This Row],[1Y Return vs Nifty]]-AVERAGE(Table2[1Y Return vs Nifty]))/_xlfn.STDEV.P(Table2[1Y Return vs Nifty])</f>
        <v>-0.68271075249983693</v>
      </c>
      <c r="I402">
        <v>-5.7027779305330304</v>
      </c>
      <c r="J402">
        <f>(Table2[[#This Row],[1M Return vs Nifty]]-AVERAGE(Table2[1M Return vs Nifty]))/_xlfn.STDEV.P(Table2[1M Return vs Nifty])</f>
        <v>-0.24871869107079975</v>
      </c>
      <c r="K402">
        <v>4.4180928169736804</v>
      </c>
      <c r="L402">
        <f>(Table2[[#This Row],[6M Return vs Nifty]]-AVERAGE(Table2[6M Return vs Nifty]))/_xlfn.STDEV.P(Table2[6M Return vs Nifty])</f>
        <v>-0.19390618923450834</v>
      </c>
      <c r="M402">
        <v>-5.1116205386164699</v>
      </c>
      <c r="N402">
        <f>(Table2[[#This Row],[1W Return vs Nifty]]-AVERAGE(Table2[1W Return vs Nifty]))/_xlfn.STDEV.P(Table2[1W Return vs Nifty])</f>
        <v>-0.41290913193914708</v>
      </c>
      <c r="O402">
        <v>570.58000000000004</v>
      </c>
      <c r="P402">
        <v>568.21365927812894</v>
      </c>
      <c r="Q402">
        <v>528.41020507189398</v>
      </c>
      <c r="R402">
        <v>30.340908073394498</v>
      </c>
      <c r="S402" s="2">
        <f>(Table2[[#This Row],[Close Price]]-Table2[[#This Row],[20D EMA]])/Table2[[#This Row],[20D EMA]]</f>
        <v>-3.6156191945038371E-2</v>
      </c>
      <c r="T402" s="2">
        <f>(Table2[[#This Row],[Close Price]]-Table2[[#This Row],[50D EMA]])/Table2[[#This Row],[50D EMA]]</f>
        <v>-3.2142239067838412E-2</v>
      </c>
      <c r="U402" s="2">
        <f>(Table2[[#This Row],[Close Price]]-Table2[[#This Row],[200D EMA]])/Table2[[#This Row],[200D EMA]]</f>
        <v>4.0763396924129086E-2</v>
      </c>
      <c r="V402">
        <v>0.91240356169915804</v>
      </c>
      <c r="W402">
        <v>542.25</v>
      </c>
      <c r="X402">
        <v>569.54999999999995</v>
      </c>
      <c r="Y402">
        <v>542.25</v>
      </c>
      <c r="Z402">
        <v>599.20000000000005</v>
      </c>
      <c r="AA402">
        <v>542.25</v>
      </c>
      <c r="AB402">
        <v>602.85</v>
      </c>
      <c r="AC402" s="2">
        <f>(Table2[[#This Row],[Close Price]]/Table2[[#This Row],[Day Low]])-1</f>
        <v>1.4200092208391135E-2</v>
      </c>
      <c r="AD402" s="2">
        <f>(Table2[[#This Row],[Day High]]/Table2[[#This Row],[Close Price]])-1</f>
        <v>3.563960360032703E-2</v>
      </c>
      <c r="AE402" s="2">
        <f>(Table2[[#This Row],[Close Price]]/Table2[[#This Row],[Current Week Low]])-1</f>
        <v>1.4200092208391135E-2</v>
      </c>
      <c r="AF402" s="2">
        <f>(Table2[[#This Row],[Current Week High]]/Table2[[#This Row],[Close Price]])-1</f>
        <v>8.9553595781434625E-2</v>
      </c>
      <c r="AG402" s="2">
        <f>(Table2[[#This Row],[Close Price]]/Table2[[#This Row],[Current Month Low]])-1</f>
        <v>1.4200092208391135E-2</v>
      </c>
      <c r="AH402" s="2">
        <f>(Table2[[#This Row],[Current Month High]]/Table2[[#This Row],[Close Price]])-1</f>
        <v>9.6190562778434296E-2</v>
      </c>
      <c r="AI402">
        <v>13.173924902263799</v>
      </c>
      <c r="AJ402">
        <v>35.189282202556498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-0.17</v>
      </c>
      <c r="AM402" t="s">
        <v>10459</v>
      </c>
      <c r="AN402">
        <v>-0.77</v>
      </c>
      <c r="AO402" t="s">
        <v>10459</v>
      </c>
      <c r="AP402">
        <v>8.4017443658254004E-2</v>
      </c>
      <c r="AQ402">
        <f>(Table2[[#This Row],[Sharpe Ratio]]-AVERAGE(Table2[Sharpe Ratio]))/_xlfn.STDEV.P(Table2[Sharpe Ratio])</f>
        <v>0.30479163796799774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-1.2334531267762943</v>
      </c>
      <c r="AS402">
        <f>_xlfn.RANK.AVG(Table2[[#This Row],[1Y Return vs Nifty Z-Score]],Table2[1Y Return vs Nifty Z-Score])</f>
        <v>564</v>
      </c>
      <c r="AT402">
        <f>_xlfn.RANK.AVG(Table2[[#This Row],[6M Return vs Nifty Z-Score]],Table2[6M Return vs Nifty Z-Score])</f>
        <v>383</v>
      </c>
      <c r="AU402">
        <f>_xlfn.RANK.AVG(Table2[[#This Row],[Sharpe Ratio Z-Score]],Table2[Sharpe Ratio Z-Score])</f>
        <v>266</v>
      </c>
      <c r="AV402">
        <f>(Table2[[#This Row],[Rank 1Y]]+Table2[[#This Row],[Rank 6M]]+Table2[[#This Row],[Rank Sharpe]])/3</f>
        <v>404.33333333333331</v>
      </c>
    </row>
    <row r="403" spans="1:48" x14ac:dyDescent="0.3">
      <c r="A403" t="s">
        <v>533</v>
      </c>
      <c r="B403" t="s">
        <v>534</v>
      </c>
      <c r="C403" t="s">
        <v>10412</v>
      </c>
      <c r="D403" t="s">
        <v>266</v>
      </c>
      <c r="E403">
        <v>40326.064886250002</v>
      </c>
      <c r="F403">
        <v>4321.25</v>
      </c>
      <c r="G403">
        <v>-6.3746347043755396</v>
      </c>
      <c r="H403">
        <f>(Table2[[#This Row],[1Y Return vs Nifty]]-AVERAGE(Table2[1Y Return vs Nifty]))/_xlfn.STDEV.P(Table2[1Y Return vs Nifty])</f>
        <v>-0.46720227821086363</v>
      </c>
      <c r="I403">
        <v>-7.4736890075462004</v>
      </c>
      <c r="J403">
        <f>(Table2[[#This Row],[1M Return vs Nifty]]-AVERAGE(Table2[1M Return vs Nifty]))/_xlfn.STDEV.P(Table2[1M Return vs Nifty])</f>
        <v>-0.41667022238818907</v>
      </c>
      <c r="K403">
        <v>-5.4527192280054004</v>
      </c>
      <c r="L403">
        <f>(Table2[[#This Row],[6M Return vs Nifty]]-AVERAGE(Table2[6M Return vs Nifty]))/_xlfn.STDEV.P(Table2[6M Return vs Nifty])</f>
        <v>-0.48846950713746007</v>
      </c>
      <c r="M403">
        <v>-2.4079428915967598</v>
      </c>
      <c r="N403">
        <f>(Table2[[#This Row],[1W Return vs Nifty]]-AVERAGE(Table2[1W Return vs Nifty]))/_xlfn.STDEV.P(Table2[1W Return vs Nifty])</f>
        <v>0.12741569728145463</v>
      </c>
      <c r="O403">
        <v>4341.1000000000004</v>
      </c>
      <c r="P403">
        <v>4332.980234912</v>
      </c>
      <c r="Q403">
        <v>4013.6520960923899</v>
      </c>
      <c r="R403">
        <v>48.444286337259598</v>
      </c>
      <c r="S403" s="2">
        <f>(Table2[[#This Row],[Close Price]]-Table2[[#This Row],[20D EMA]])/Table2[[#This Row],[20D EMA]]</f>
        <v>-4.5725737716247866E-3</v>
      </c>
      <c r="T403" s="2">
        <f>(Table2[[#This Row],[Close Price]]-Table2[[#This Row],[50D EMA]])/Table2[[#This Row],[50D EMA]]</f>
        <v>-2.7071978813764997E-3</v>
      </c>
      <c r="U403" s="2">
        <f>(Table2[[#This Row],[Close Price]]-Table2[[#This Row],[200D EMA]])/Table2[[#This Row],[200D EMA]]</f>
        <v>7.6637908952567446E-2</v>
      </c>
      <c r="V403">
        <v>0.73829237742180798</v>
      </c>
      <c r="W403">
        <v>4292.55</v>
      </c>
      <c r="X403">
        <v>4353.6499999999996</v>
      </c>
      <c r="Y403">
        <v>4270</v>
      </c>
      <c r="Z403">
        <v>4444</v>
      </c>
      <c r="AA403">
        <v>4209.2</v>
      </c>
      <c r="AB403">
        <v>4449.8999999999996</v>
      </c>
      <c r="AC403" s="2">
        <f>(Table2[[#This Row],[Close Price]]/Table2[[#This Row],[Day Low]])-1</f>
        <v>6.6860024926906902E-3</v>
      </c>
      <c r="AD403" s="2">
        <f>(Table2[[#This Row],[Day High]]/Table2[[#This Row],[Close Price]])-1</f>
        <v>7.4978304888630998E-3</v>
      </c>
      <c r="AE403" s="2">
        <f>(Table2[[#This Row],[Close Price]]/Table2[[#This Row],[Current Week Low]])-1</f>
        <v>1.2002341920374748E-2</v>
      </c>
      <c r="AF403" s="2">
        <f>(Table2[[#This Row],[Current Week High]]/Table2[[#This Row],[Close Price]])-1</f>
        <v>2.8406132484813496E-2</v>
      </c>
      <c r="AG403" s="2">
        <f>(Table2[[#This Row],[Close Price]]/Table2[[#This Row],[Current Month Low]])-1</f>
        <v>2.6620260382020478E-2</v>
      </c>
      <c r="AH403" s="2">
        <f>(Table2[[#This Row],[Current Month High]]/Table2[[#This Row],[Close Price]])-1</f>
        <v>2.9771478160254494E-2</v>
      </c>
      <c r="AI403">
        <v>14.549030951692201</v>
      </c>
      <c r="AJ403">
        <v>29.376805736441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-0.08</v>
      </c>
      <c r="AM403" t="s">
        <v>10459</v>
      </c>
      <c r="AN403">
        <v>-1.44</v>
      </c>
      <c r="AO403" t="s">
        <v>10459</v>
      </c>
      <c r="AP403">
        <v>8.7423452013482006E-2</v>
      </c>
      <c r="AQ403">
        <f>(Table2[[#This Row],[Sharpe Ratio]]-AVERAGE(Table2[Sharpe Ratio]))/_xlfn.STDEV.P(Table2[Sharpe Ratio])</f>
        <v>0.34429530168831601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-0.90063100876674218</v>
      </c>
      <c r="AS403">
        <f>_xlfn.RANK.AVG(Table2[[#This Row],[1Y Return vs Nifty Z-Score]],Table2[1Y Return vs Nifty Z-Score])</f>
        <v>468</v>
      </c>
      <c r="AT403">
        <f>_xlfn.RANK.AVG(Table2[[#This Row],[6M Return vs Nifty Z-Score]],Table2[6M Return vs Nifty Z-Score])</f>
        <v>492</v>
      </c>
      <c r="AU403">
        <f>_xlfn.RANK.AVG(Table2[[#This Row],[Sharpe Ratio Z-Score]],Table2[Sharpe Ratio Z-Score])</f>
        <v>255</v>
      </c>
      <c r="AV403">
        <f>(Table2[[#This Row],[Rank 1Y]]+Table2[[#This Row],[Rank 6M]]+Table2[[#This Row],[Rank Sharpe]])/3</f>
        <v>405</v>
      </c>
    </row>
    <row r="404" spans="1:48" x14ac:dyDescent="0.3">
      <c r="A404" t="s">
        <v>1438</v>
      </c>
      <c r="B404" t="s">
        <v>1439</v>
      </c>
      <c r="C404" t="s">
        <v>604</v>
      </c>
      <c r="D404" t="s">
        <v>604</v>
      </c>
      <c r="E404">
        <v>7645.8877957000004</v>
      </c>
      <c r="F404">
        <v>386.05</v>
      </c>
      <c r="G404">
        <v>32.4069773146675</v>
      </c>
      <c r="H404">
        <f>(Table2[[#This Row],[1Y Return vs Nifty]]-AVERAGE(Table2[1Y Return vs Nifty]))/_xlfn.STDEV.P(Table2[1Y Return vs Nifty])</f>
        <v>0.17644601144331393</v>
      </c>
      <c r="I404">
        <v>-11.1035483252349</v>
      </c>
      <c r="J404">
        <f>(Table2[[#This Row],[1M Return vs Nifty]]-AVERAGE(Table2[1M Return vs Nifty]))/_xlfn.STDEV.P(Table2[1M Return vs Nifty])</f>
        <v>-0.76092264634430007</v>
      </c>
      <c r="K404">
        <v>-7.8687759452466501</v>
      </c>
      <c r="L404">
        <f>(Table2[[#This Row],[6M Return vs Nifty]]-AVERAGE(Table2[6M Return vs Nifty]))/_xlfn.STDEV.P(Table2[6M Return vs Nifty])</f>
        <v>-0.56056911552117972</v>
      </c>
      <c r="M404">
        <v>-8.9457334026272104</v>
      </c>
      <c r="N404">
        <f>(Table2[[#This Row],[1W Return vs Nifty]]-AVERAGE(Table2[1W Return vs Nifty]))/_xlfn.STDEV.P(Table2[1W Return vs Nifty])</f>
        <v>-1.1791492866198403</v>
      </c>
      <c r="O404">
        <v>399.8</v>
      </c>
      <c r="P404">
        <v>397.79830271416199</v>
      </c>
      <c r="Q404">
        <v>353.67259800178601</v>
      </c>
      <c r="R404">
        <v>38.849923506580602</v>
      </c>
      <c r="S404" s="2">
        <f>(Table2[[#This Row],[Close Price]]-Table2[[#This Row],[20D EMA]])/Table2[[#This Row],[20D EMA]]</f>
        <v>-3.439219609804902E-2</v>
      </c>
      <c r="T404" s="2">
        <f>(Table2[[#This Row],[Close Price]]-Table2[[#This Row],[50D EMA]])/Table2[[#This Row],[50D EMA]]</f>
        <v>-2.9533315335947333E-2</v>
      </c>
      <c r="U404" s="2">
        <f>(Table2[[#This Row],[Close Price]]-Table2[[#This Row],[200D EMA]])/Table2[[#This Row],[200D EMA]]</f>
        <v>9.1546255438343271E-2</v>
      </c>
      <c r="V404">
        <v>0.45997868419548099</v>
      </c>
      <c r="W404">
        <v>382.6</v>
      </c>
      <c r="X404">
        <v>392.5</v>
      </c>
      <c r="Y404">
        <v>380.65</v>
      </c>
      <c r="Z404">
        <v>403</v>
      </c>
      <c r="AA404">
        <v>380.65</v>
      </c>
      <c r="AB404">
        <v>438.9</v>
      </c>
      <c r="AC404" s="2">
        <f>(Table2[[#This Row],[Close Price]]/Table2[[#This Row],[Day Low]])-1</f>
        <v>9.0172503920542546E-3</v>
      </c>
      <c r="AD404" s="2">
        <f>(Table2[[#This Row],[Day High]]/Table2[[#This Row],[Close Price]])-1</f>
        <v>1.670768035228587E-2</v>
      </c>
      <c r="AE404" s="2">
        <f>(Table2[[#This Row],[Close Price]]/Table2[[#This Row],[Current Week Low]])-1</f>
        <v>1.4186260344148272E-2</v>
      </c>
      <c r="AF404" s="2">
        <f>(Table2[[#This Row],[Current Week High]]/Table2[[#This Row],[Close Price]])-1</f>
        <v>4.3906229762983973E-2</v>
      </c>
      <c r="AG404" s="2">
        <f>(Table2[[#This Row],[Close Price]]/Table2[[#This Row],[Current Month Low]])-1</f>
        <v>1.4186260344148272E-2</v>
      </c>
      <c r="AH404" s="2">
        <f>(Table2[[#This Row],[Current Month High]]/Table2[[#This Row],[Close Price]])-1</f>
        <v>0.13689936536718039</v>
      </c>
      <c r="AI404">
        <v>16.733583732677101</v>
      </c>
      <c r="AJ404">
        <v>79.391263940520403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-0.18</v>
      </c>
      <c r="AM404" t="s">
        <v>10459</v>
      </c>
      <c r="AN404">
        <v>-5.77</v>
      </c>
      <c r="AO404" t="s">
        <v>10459</v>
      </c>
      <c r="AP404">
        <v>2.3671377594815999E-2</v>
      </c>
      <c r="AQ404">
        <f>(Table2[[#This Row],[Sharpe Ratio]]-AVERAGE(Table2[Sharpe Ratio]))/_xlfn.STDEV.P(Table2[Sharpe Ratio])</f>
        <v>-0.39511583494088331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-2.7193108719828896</v>
      </c>
      <c r="AS404">
        <f>_xlfn.RANK.AVG(Table2[[#This Row],[1Y Return vs Nifty Z-Score]],Table2[1Y Return vs Nifty Z-Score])</f>
        <v>250</v>
      </c>
      <c r="AT404">
        <f>_xlfn.RANK.AVG(Table2[[#This Row],[6M Return vs Nifty Z-Score]],Table2[6M Return vs Nifty Z-Score])</f>
        <v>520</v>
      </c>
      <c r="AU404">
        <f>_xlfn.RANK.AVG(Table2[[#This Row],[Sharpe Ratio Z-Score]],Table2[Sharpe Ratio Z-Score])</f>
        <v>448</v>
      </c>
      <c r="AV404">
        <f>(Table2[[#This Row],[Rank 1Y]]+Table2[[#This Row],[Rank 6M]]+Table2[[#This Row],[Rank Sharpe]])/3</f>
        <v>406</v>
      </c>
    </row>
    <row r="405" spans="1:48" x14ac:dyDescent="0.3">
      <c r="A405" t="s">
        <v>44</v>
      </c>
      <c r="B405" t="s">
        <v>45</v>
      </c>
      <c r="C405" t="s">
        <v>10404</v>
      </c>
      <c r="D405" t="s">
        <v>46</v>
      </c>
      <c r="E405">
        <v>517293.70630349999</v>
      </c>
      <c r="F405">
        <v>3762.15</v>
      </c>
      <c r="G405">
        <v>-4.1449660079009503</v>
      </c>
      <c r="H405">
        <f>(Table2[[#This Row],[1Y Return vs Nifty]]-AVERAGE(Table2[1Y Return vs Nifty]))/_xlfn.STDEV.P(Table2[1Y Return vs Nifty])</f>
        <v>-0.43019704897292904</v>
      </c>
      <c r="I405">
        <v>0.402747771645175</v>
      </c>
      <c r="J405">
        <f>(Table2[[#This Row],[1M Return vs Nifty]]-AVERAGE(Table2[1M Return vs Nifty]))/_xlfn.STDEV.P(Table2[1M Return vs Nifty])</f>
        <v>0.33032359088725821</v>
      </c>
      <c r="K405">
        <v>-16.630305293238798</v>
      </c>
      <c r="L405">
        <f>(Table2[[#This Row],[6M Return vs Nifty]]-AVERAGE(Table2[6M Return vs Nifty]))/_xlfn.STDEV.P(Table2[6M Return vs Nifty])</f>
        <v>-0.82202938270977688</v>
      </c>
      <c r="M405">
        <v>-1.70201118993183</v>
      </c>
      <c r="N405">
        <f>(Table2[[#This Row],[1W Return vs Nifty]]-AVERAGE(Table2[1W Return vs Nifty]))/_xlfn.STDEV.P(Table2[1W Return vs Nifty])</f>
        <v>0.2684948035735707</v>
      </c>
      <c r="O405">
        <v>3699.08</v>
      </c>
      <c r="P405">
        <v>3656.9946416704802</v>
      </c>
      <c r="Q405">
        <v>3474.2822844505399</v>
      </c>
      <c r="R405">
        <v>60.670660745578502</v>
      </c>
      <c r="S405" s="2">
        <f>(Table2[[#This Row],[Close Price]]-Table2[[#This Row],[20D EMA]])/Table2[[#This Row],[20D EMA]]</f>
        <v>1.7050185451517718E-2</v>
      </c>
      <c r="T405" s="2">
        <f>(Table2[[#This Row],[Close Price]]-Table2[[#This Row],[50D EMA]])/Table2[[#This Row],[50D EMA]]</f>
        <v>2.8754583649454282E-2</v>
      </c>
      <c r="U405" s="2">
        <f>(Table2[[#This Row],[Close Price]]-Table2[[#This Row],[200D EMA]])/Table2[[#This Row],[200D EMA]]</f>
        <v>8.2856743344614736E-2</v>
      </c>
      <c r="V405">
        <v>1.00069302033859</v>
      </c>
      <c r="W405">
        <v>3736.4</v>
      </c>
      <c r="X405">
        <v>3802.95</v>
      </c>
      <c r="Y405">
        <v>3736.4</v>
      </c>
      <c r="Z405">
        <v>3838.8</v>
      </c>
      <c r="AA405">
        <v>3516.4</v>
      </c>
      <c r="AB405">
        <v>3838.8</v>
      </c>
      <c r="AC405" s="2">
        <f>(Table2[[#This Row],[Close Price]]/Table2[[#This Row],[Day Low]])-1</f>
        <v>6.8916604217963418E-3</v>
      </c>
      <c r="AD405" s="2">
        <f>(Table2[[#This Row],[Day High]]/Table2[[#This Row],[Close Price]])-1</f>
        <v>1.0844862645029929E-2</v>
      </c>
      <c r="AE405" s="2">
        <f>(Table2[[#This Row],[Close Price]]/Table2[[#This Row],[Current Week Low]])-1</f>
        <v>6.8916604217963418E-3</v>
      </c>
      <c r="AF405" s="2">
        <f>(Table2[[#This Row],[Current Week High]]/Table2[[#This Row],[Close Price]])-1</f>
        <v>2.0373988277979427E-2</v>
      </c>
      <c r="AG405" s="2">
        <f>(Table2[[#This Row],[Close Price]]/Table2[[#This Row],[Current Month Low]])-1</f>
        <v>6.9886816061881518E-2</v>
      </c>
      <c r="AH405" s="2">
        <f>(Table2[[#This Row],[Current Month High]]/Table2[[#This Row],[Close Price]])-1</f>
        <v>2.0373988277979427E-2</v>
      </c>
      <c r="AI405">
        <v>4.1930810839546604</v>
      </c>
      <c r="AJ405">
        <v>31.721023055511701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-0.02</v>
      </c>
      <c r="AM405" t="s">
        <v>10459</v>
      </c>
      <c r="AN405">
        <v>4.62</v>
      </c>
      <c r="AO405" t="s">
        <v>10458</v>
      </c>
      <c r="AP405">
        <v>0.124151629248603</v>
      </c>
      <c r="AQ405">
        <f>(Table2[[#This Row],[Sharpe Ratio]]-AVERAGE(Table2[Sharpe Ratio]))/_xlfn.STDEV.P(Table2[Sharpe Ratio])</f>
        <v>0.77027709951022538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0.11686906228834837</v>
      </c>
      <c r="AS405">
        <f>_xlfn.RANK.AVG(Table2[[#This Row],[1Y Return vs Nifty Z-Score]],Table2[1Y Return vs Nifty Z-Score])</f>
        <v>448</v>
      </c>
      <c r="AT405">
        <f>_xlfn.RANK.AVG(Table2[[#This Row],[6M Return vs Nifty Z-Score]],Table2[6M Return vs Nifty Z-Score])</f>
        <v>611</v>
      </c>
      <c r="AU405">
        <f>_xlfn.RANK.AVG(Table2[[#This Row],[Sharpe Ratio Z-Score]],Table2[Sharpe Ratio Z-Score])</f>
        <v>160</v>
      </c>
      <c r="AV405">
        <f>(Table2[[#This Row],[Rank 1Y]]+Table2[[#This Row],[Rank 6M]]+Table2[[#This Row],[Rank Sharpe]])/3</f>
        <v>406.33333333333331</v>
      </c>
    </row>
    <row r="406" spans="1:48" x14ac:dyDescent="0.3">
      <c r="A406" t="s">
        <v>1325</v>
      </c>
      <c r="B406" t="s">
        <v>1326</v>
      </c>
      <c r="C406" t="s">
        <v>10403</v>
      </c>
      <c r="D406" t="s">
        <v>393</v>
      </c>
      <c r="E406">
        <v>8781.7120816499992</v>
      </c>
      <c r="F406">
        <v>644.54999999999995</v>
      </c>
      <c r="G406">
        <v>15.404147099731</v>
      </c>
      <c r="H406">
        <f>(Table2[[#This Row],[1Y Return vs Nifty]]-AVERAGE(Table2[1Y Return vs Nifty]))/_xlfn.STDEV.P(Table2[1Y Return vs Nifty])</f>
        <v>-0.10574552256900269</v>
      </c>
      <c r="I406">
        <v>-11.4701617608186</v>
      </c>
      <c r="J406">
        <f>(Table2[[#This Row],[1M Return vs Nifty]]-AVERAGE(Table2[1M Return vs Nifty]))/_xlfn.STDEV.P(Table2[1M Return vs Nifty])</f>
        <v>-0.79569191777020454</v>
      </c>
      <c r="K406">
        <v>11.376927326191</v>
      </c>
      <c r="L406">
        <f>(Table2[[#This Row],[6M Return vs Nifty]]-AVERAGE(Table2[6M Return vs Nifty]))/_xlfn.STDEV.P(Table2[6M Return vs Nifty])</f>
        <v>1.3758324326488786E-2</v>
      </c>
      <c r="M406">
        <v>-8.6602142640046598</v>
      </c>
      <c r="N406">
        <f>(Table2[[#This Row],[1W Return vs Nifty]]-AVERAGE(Table2[1W Return vs Nifty]))/_xlfn.STDEV.P(Table2[1W Return vs Nifty])</f>
        <v>-1.1220888304720817</v>
      </c>
      <c r="O406">
        <v>671.73</v>
      </c>
      <c r="P406">
        <v>664.50903604391306</v>
      </c>
      <c r="Q406">
        <v>577.16728470626902</v>
      </c>
      <c r="R406">
        <v>25.484508016243002</v>
      </c>
      <c r="S406" s="2">
        <f>(Table2[[#This Row],[Close Price]]-Table2[[#This Row],[20D EMA]])/Table2[[#This Row],[20D EMA]]</f>
        <v>-4.0462685900585153E-2</v>
      </c>
      <c r="T406" s="2">
        <f>(Table2[[#This Row],[Close Price]]-Table2[[#This Row],[50D EMA]])/Table2[[#This Row],[50D EMA]]</f>
        <v>-3.0035763189522887E-2</v>
      </c>
      <c r="U406" s="2">
        <f>(Table2[[#This Row],[Close Price]]-Table2[[#This Row],[200D EMA]])/Table2[[#This Row],[200D EMA]]</f>
        <v>0.11674728814198683</v>
      </c>
      <c r="V406">
        <v>0.17924825147215301</v>
      </c>
      <c r="W406">
        <v>640.70000000000005</v>
      </c>
      <c r="X406">
        <v>654</v>
      </c>
      <c r="Y406">
        <v>640.70000000000005</v>
      </c>
      <c r="Z406">
        <v>679.6</v>
      </c>
      <c r="AA406">
        <v>640.70000000000005</v>
      </c>
      <c r="AB406">
        <v>705</v>
      </c>
      <c r="AC406" s="2">
        <f>(Table2[[#This Row],[Close Price]]/Table2[[#This Row],[Day Low]])-1</f>
        <v>6.0090525987199772E-3</v>
      </c>
      <c r="AD406" s="2">
        <f>(Table2[[#This Row],[Day High]]/Table2[[#This Row],[Close Price]])-1</f>
        <v>1.4661391668606027E-2</v>
      </c>
      <c r="AE406" s="2">
        <f>(Table2[[#This Row],[Close Price]]/Table2[[#This Row],[Current Week Low]])-1</f>
        <v>6.0090525987199772E-3</v>
      </c>
      <c r="AF406" s="2">
        <f>(Table2[[#This Row],[Current Week High]]/Table2[[#This Row],[Close Price]])-1</f>
        <v>5.4379024125358777E-2</v>
      </c>
      <c r="AG406" s="2">
        <f>(Table2[[#This Row],[Close Price]]/Table2[[#This Row],[Current Month Low]])-1</f>
        <v>6.0090525987199772E-3</v>
      </c>
      <c r="AH406" s="2">
        <f>(Table2[[#This Row],[Current Month High]]/Table2[[#This Row],[Close Price]])-1</f>
        <v>9.3786362578543336E-2</v>
      </c>
      <c r="AI406">
        <v>23.031572414863</v>
      </c>
      <c r="AJ406">
        <v>67.025136045607596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-7.0000000000000007E-2</v>
      </c>
      <c r="AM406" t="s">
        <v>10459</v>
      </c>
      <c r="AN406">
        <v>-6.61</v>
      </c>
      <c r="AO406" t="s">
        <v>10459</v>
      </c>
      <c r="AP406">
        <v>-8.3843987474570003E-3</v>
      </c>
      <c r="AQ406">
        <f>(Table2[[#This Row],[Sharpe Ratio]]-AVERAGE(Table2[Sharpe Ratio]))/_xlfn.STDEV.P(Table2[Sharpe Ratio])</f>
        <v>-0.76690605881839291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-2.7766740053031933</v>
      </c>
      <c r="AS406">
        <f>_xlfn.RANK.AVG(Table2[[#This Row],[1Y Return vs Nifty Z-Score]],Table2[1Y Return vs Nifty Z-Score])</f>
        <v>329</v>
      </c>
      <c r="AT406">
        <f>_xlfn.RANK.AVG(Table2[[#This Row],[6M Return vs Nifty Z-Score]],Table2[6M Return vs Nifty Z-Score])</f>
        <v>305</v>
      </c>
      <c r="AU406">
        <f>_xlfn.RANK.AVG(Table2[[#This Row],[Sharpe Ratio Z-Score]],Table2[Sharpe Ratio Z-Score])</f>
        <v>585</v>
      </c>
      <c r="AV406">
        <f>(Table2[[#This Row],[Rank 1Y]]+Table2[[#This Row],[Rank 6M]]+Table2[[#This Row],[Rank Sharpe]])/3</f>
        <v>406.33333333333331</v>
      </c>
    </row>
    <row r="407" spans="1:48" x14ac:dyDescent="0.3">
      <c r="A407" t="s">
        <v>1170</v>
      </c>
      <c r="B407" t="s">
        <v>1171</v>
      </c>
      <c r="C407" t="s">
        <v>10409</v>
      </c>
      <c r="D407" t="s">
        <v>873</v>
      </c>
      <c r="E407">
        <v>10903.488521183999</v>
      </c>
      <c r="F407">
        <v>78.959999999999994</v>
      </c>
      <c r="G407">
        <v>4.0064584498243399</v>
      </c>
      <c r="H407">
        <f>(Table2[[#This Row],[1Y Return vs Nifty]]-AVERAGE(Table2[1Y Return vs Nifty]))/_xlfn.STDEV.P(Table2[1Y Return vs Nifty])</f>
        <v>-0.29490998540569419</v>
      </c>
      <c r="I407">
        <v>-8.6864230899431902</v>
      </c>
      <c r="J407">
        <f>(Table2[[#This Row],[1M Return vs Nifty]]-AVERAGE(Table2[1M Return vs Nifty]))/_xlfn.STDEV.P(Table2[1M Return vs Nifty])</f>
        <v>-0.53168477555417426</v>
      </c>
      <c r="K407">
        <v>-3.8683383466949399</v>
      </c>
      <c r="L407">
        <f>(Table2[[#This Row],[6M Return vs Nifty]]-AVERAGE(Table2[6M Return vs Nifty]))/_xlfn.STDEV.P(Table2[6M Return vs Nifty])</f>
        <v>-0.44118864644492911</v>
      </c>
      <c r="M407">
        <v>-6.5469267158366096</v>
      </c>
      <c r="N407">
        <f>(Table2[[#This Row],[1W Return vs Nifty]]-AVERAGE(Table2[1W Return vs Nifty]))/_xlfn.STDEV.P(Table2[1W Return vs Nifty])</f>
        <v>-0.69975233824394545</v>
      </c>
      <c r="O407">
        <v>80</v>
      </c>
      <c r="P407">
        <v>79.441532985458494</v>
      </c>
      <c r="Q407">
        <v>74.888952524174101</v>
      </c>
      <c r="R407">
        <v>42.642516264364801</v>
      </c>
      <c r="S407" s="2">
        <f>(Table2[[#This Row],[Close Price]]-Table2[[#This Row],[20D EMA]])/Table2[[#This Row],[20D EMA]]</f>
        <v>-1.3000000000000077E-2</v>
      </c>
      <c r="T407" s="2">
        <f>(Table2[[#This Row],[Close Price]]-Table2[[#This Row],[50D EMA]])/Table2[[#This Row],[50D EMA]]</f>
        <v>-6.0614765018021897E-3</v>
      </c>
      <c r="U407" s="2">
        <f>(Table2[[#This Row],[Close Price]]-Table2[[#This Row],[200D EMA]])/Table2[[#This Row],[200D EMA]]</f>
        <v>5.4361121882586905E-2</v>
      </c>
      <c r="V407">
        <v>0.64694395152880502</v>
      </c>
      <c r="W407">
        <v>78.55</v>
      </c>
      <c r="X407">
        <v>79.87</v>
      </c>
      <c r="Y407">
        <v>78.55</v>
      </c>
      <c r="Z407">
        <v>83</v>
      </c>
      <c r="AA407">
        <v>76.83</v>
      </c>
      <c r="AB407">
        <v>84.7</v>
      </c>
      <c r="AC407" s="2">
        <f>(Table2[[#This Row],[Close Price]]/Table2[[#This Row],[Day Low]])-1</f>
        <v>5.2196053469126813E-3</v>
      </c>
      <c r="AD407" s="2">
        <f>(Table2[[#This Row],[Day High]]/Table2[[#This Row],[Close Price]])-1</f>
        <v>1.1524822695035519E-2</v>
      </c>
      <c r="AE407" s="2">
        <f>(Table2[[#This Row],[Close Price]]/Table2[[#This Row],[Current Week Low]])-1</f>
        <v>5.2196053469126813E-3</v>
      </c>
      <c r="AF407" s="2">
        <f>(Table2[[#This Row],[Current Week High]]/Table2[[#This Row],[Close Price]])-1</f>
        <v>5.1165146909827763E-2</v>
      </c>
      <c r="AG407" s="2">
        <f>(Table2[[#This Row],[Close Price]]/Table2[[#This Row],[Current Month Low]])-1</f>
        <v>2.7723545490042856E-2</v>
      </c>
      <c r="AH407" s="2">
        <f>(Table2[[#This Row],[Current Month High]]/Table2[[#This Row],[Close Price]])-1</f>
        <v>7.2695035460992985E-2</v>
      </c>
      <c r="AI407">
        <v>20.1241134751773</v>
      </c>
      <c r="AJ407">
        <v>63.478260869565197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0</v>
      </c>
      <c r="AM407">
        <v>0</v>
      </c>
      <c r="AN407">
        <v>1.0900000000000001</v>
      </c>
      <c r="AO407" t="s">
        <v>10458</v>
      </c>
      <c r="AP407">
        <v>5.6369992709801003E-2</v>
      </c>
      <c r="AQ407">
        <f>(Table2[[#This Row],[Sharpe Ratio]]-AVERAGE(Table2[Sharpe Ratio]))/_xlfn.STDEV.P(Table2[Sharpe Ratio])</f>
        <v>-1.5869819986226892E-2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-1.9834055656349698</v>
      </c>
      <c r="AS407">
        <f>_xlfn.RANK.AVG(Table2[[#This Row],[1Y Return vs Nifty Z-Score]],Table2[1Y Return vs Nifty Z-Score])</f>
        <v>394</v>
      </c>
      <c r="AT407">
        <f>_xlfn.RANK.AVG(Table2[[#This Row],[6M Return vs Nifty Z-Score]],Table2[6M Return vs Nifty Z-Score])</f>
        <v>477</v>
      </c>
      <c r="AU407">
        <f>_xlfn.RANK.AVG(Table2[[#This Row],[Sharpe Ratio Z-Score]],Table2[Sharpe Ratio Z-Score])</f>
        <v>349</v>
      </c>
      <c r="AV407">
        <f>(Table2[[#This Row],[Rank 1Y]]+Table2[[#This Row],[Rank 6M]]+Table2[[#This Row],[Rank Sharpe]])/3</f>
        <v>406.66666666666669</v>
      </c>
    </row>
    <row r="408" spans="1:48" x14ac:dyDescent="0.3">
      <c r="A408" t="s">
        <v>517</v>
      </c>
      <c r="B408" t="s">
        <v>518</v>
      </c>
      <c r="C408" t="s">
        <v>10401</v>
      </c>
      <c r="D408" t="s">
        <v>34</v>
      </c>
      <c r="E408">
        <v>42516.567328555997</v>
      </c>
      <c r="F408">
        <v>60.04</v>
      </c>
      <c r="G408">
        <v>-4.3356888438757197</v>
      </c>
      <c r="H408">
        <f>(Table2[[#This Row],[1Y Return vs Nifty]]-AVERAGE(Table2[1Y Return vs Nifty]))/_xlfn.STDEV.P(Table2[1Y Return vs Nifty])</f>
        <v>-0.4333624260880648</v>
      </c>
      <c r="I408">
        <v>-9.5228443092622701</v>
      </c>
      <c r="J408">
        <f>(Table2[[#This Row],[1M Return vs Nifty]]-AVERAGE(Table2[1M Return vs Nifty]))/_xlfn.STDEV.P(Table2[1M Return vs Nifty])</f>
        <v>-0.61101017276605962</v>
      </c>
      <c r="K408">
        <v>-17.289386742279401</v>
      </c>
      <c r="L408">
        <f>(Table2[[#This Row],[6M Return vs Nifty]]-AVERAGE(Table2[6M Return vs Nifty]))/_xlfn.STDEV.P(Table2[6M Return vs Nifty])</f>
        <v>-0.84169759415104695</v>
      </c>
      <c r="M408">
        <v>-3.6446636993835901</v>
      </c>
      <c r="N408">
        <f>(Table2[[#This Row],[1W Return vs Nifty]]-AVERAGE(Table2[1W Return vs Nifty]))/_xlfn.STDEV.P(Table2[1W Return vs Nifty])</f>
        <v>-0.11974060110255616</v>
      </c>
      <c r="O408">
        <v>60.57</v>
      </c>
      <c r="P408">
        <v>61.8965384170466</v>
      </c>
      <c r="Q408">
        <v>58.837048205454103</v>
      </c>
      <c r="R408">
        <v>48.036367311616402</v>
      </c>
      <c r="S408" s="2">
        <f>(Table2[[#This Row],[Close Price]]-Table2[[#This Row],[20D EMA]])/Table2[[#This Row],[20D EMA]]</f>
        <v>-8.7502063727918303E-3</v>
      </c>
      <c r="T408" s="2">
        <f>(Table2[[#This Row],[Close Price]]-Table2[[#This Row],[50D EMA]])/Table2[[#This Row],[50D EMA]]</f>
        <v>-2.9994220428574095E-2</v>
      </c>
      <c r="U408" s="2">
        <f>(Table2[[#This Row],[Close Price]]-Table2[[#This Row],[200D EMA]])/Table2[[#This Row],[200D EMA]]</f>
        <v>2.0445481737039018E-2</v>
      </c>
      <c r="V408">
        <v>0.88301412915385502</v>
      </c>
      <c r="W408">
        <v>59.3</v>
      </c>
      <c r="X408">
        <v>61.17</v>
      </c>
      <c r="Y408">
        <v>58.83</v>
      </c>
      <c r="Z408">
        <v>63.45</v>
      </c>
      <c r="AA408">
        <v>57.4</v>
      </c>
      <c r="AB408">
        <v>63.45</v>
      </c>
      <c r="AC408" s="2">
        <f>(Table2[[#This Row],[Close Price]]/Table2[[#This Row],[Day Low]])-1</f>
        <v>1.2478920741989974E-2</v>
      </c>
      <c r="AD408" s="2">
        <f>(Table2[[#This Row],[Day High]]/Table2[[#This Row],[Close Price]])-1</f>
        <v>1.8820786142571766E-2</v>
      </c>
      <c r="AE408" s="2">
        <f>(Table2[[#This Row],[Close Price]]/Table2[[#This Row],[Current Week Low]])-1</f>
        <v>2.0567737548869536E-2</v>
      </c>
      <c r="AF408" s="2">
        <f>(Table2[[#This Row],[Current Week High]]/Table2[[#This Row],[Close Price]])-1</f>
        <v>5.6795469686875544E-2</v>
      </c>
      <c r="AG408" s="2">
        <f>(Table2[[#This Row],[Close Price]]/Table2[[#This Row],[Current Month Low]])-1</f>
        <v>4.5993031358884995E-2</v>
      </c>
      <c r="AH408" s="2">
        <f>(Table2[[#This Row],[Current Month High]]/Table2[[#This Row],[Close Price]])-1</f>
        <v>5.6795469686875544E-2</v>
      </c>
      <c r="AI408">
        <v>22.418387741505601</v>
      </c>
      <c r="AJ408">
        <v>55.342820181112501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-0.1</v>
      </c>
      <c r="AM408" t="s">
        <v>10459</v>
      </c>
      <c r="AN408">
        <v>0.52</v>
      </c>
      <c r="AO408" t="s">
        <v>10458</v>
      </c>
      <c r="AP408">
        <v>0.12633558601413999</v>
      </c>
      <c r="AQ408">
        <f>(Table2[[#This Row],[Sharpe Ratio]]-AVERAGE(Table2[Sharpe Ratio]))/_xlfn.STDEV.P(Table2[Sharpe Ratio])</f>
        <v>0.79560712945952405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450</v>
      </c>
      <c r="AT408">
        <f>_xlfn.RANK.AVG(Table2[[#This Row],[6M Return vs Nifty Z-Score]],Table2[6M Return vs Nifty Z-Score])</f>
        <v>618</v>
      </c>
      <c r="AU408">
        <f>_xlfn.RANK.AVG(Table2[[#This Row],[Sharpe Ratio Z-Score]],Table2[Sharpe Ratio Z-Score])</f>
        <v>154</v>
      </c>
      <c r="AV408">
        <f>(Table2[[#This Row],[Rank 1Y]]+Table2[[#This Row],[Rank 6M]]+Table2[[#This Row],[Rank Sharpe]])/3</f>
        <v>407.33333333333331</v>
      </c>
    </row>
    <row r="409" spans="1:48" x14ac:dyDescent="0.3">
      <c r="A409" t="s">
        <v>691</v>
      </c>
      <c r="B409" t="s">
        <v>692</v>
      </c>
      <c r="C409" t="s">
        <v>10402</v>
      </c>
      <c r="D409" t="s">
        <v>693</v>
      </c>
      <c r="E409">
        <v>26438.804099069999</v>
      </c>
      <c r="F409">
        <v>275.14999999999998</v>
      </c>
      <c r="G409">
        <v>9.3233922068960293</v>
      </c>
      <c r="H409">
        <f>(Table2[[#This Row],[1Y Return vs Nifty]]-AVERAGE(Table2[1Y Return vs Nifty]))/_xlfn.STDEV.P(Table2[1Y Return vs Nifty])</f>
        <v>-0.20666622397403103</v>
      </c>
      <c r="I409">
        <v>-11.7197564232765</v>
      </c>
      <c r="J409">
        <f>(Table2[[#This Row],[1M Return vs Nifty]]-AVERAGE(Table2[1M Return vs Nifty]))/_xlfn.STDEV.P(Table2[1M Return vs Nifty])</f>
        <v>-0.8193632394489605</v>
      </c>
      <c r="K409">
        <v>-10.2328107061085</v>
      </c>
      <c r="L409">
        <f>(Table2[[#This Row],[6M Return vs Nifty]]-AVERAGE(Table2[6M Return vs Nifty]))/_xlfn.STDEV.P(Table2[6M Return vs Nifty])</f>
        <v>-0.63111629235164024</v>
      </c>
      <c r="M409">
        <v>-5.8315587826201396</v>
      </c>
      <c r="N409">
        <f>(Table2[[#This Row],[1W Return vs Nifty]]-AVERAGE(Table2[1W Return vs Nifty]))/_xlfn.STDEV.P(Table2[1W Return vs Nifty])</f>
        <v>-0.55678741904540086</v>
      </c>
      <c r="O409">
        <v>287.02</v>
      </c>
      <c r="P409">
        <v>292.55862806066602</v>
      </c>
      <c r="Q409">
        <v>279.81345624753902</v>
      </c>
      <c r="R409">
        <v>27.017377861346699</v>
      </c>
      <c r="S409" s="2">
        <f>(Table2[[#This Row],[Close Price]]-Table2[[#This Row],[20D EMA]])/Table2[[#This Row],[20D EMA]]</f>
        <v>-4.1356003065988453E-2</v>
      </c>
      <c r="T409" s="2">
        <f>(Table2[[#This Row],[Close Price]]-Table2[[#This Row],[50D EMA]])/Table2[[#This Row],[50D EMA]]</f>
        <v>-5.9504750128429401E-2</v>
      </c>
      <c r="U409" s="2">
        <f>(Table2[[#This Row],[Close Price]]-Table2[[#This Row],[200D EMA]])/Table2[[#This Row],[200D EMA]]</f>
        <v>-1.6666304437530283E-2</v>
      </c>
      <c r="V409">
        <v>0.20456067653764801</v>
      </c>
      <c r="W409">
        <v>273.35000000000002</v>
      </c>
      <c r="X409">
        <v>279.95</v>
      </c>
      <c r="Y409">
        <v>273.35000000000002</v>
      </c>
      <c r="Z409">
        <v>286.45</v>
      </c>
      <c r="AA409">
        <v>273.35000000000002</v>
      </c>
      <c r="AB409">
        <v>308</v>
      </c>
      <c r="AC409" s="2">
        <f>(Table2[[#This Row],[Close Price]]/Table2[[#This Row],[Day Low]])-1</f>
        <v>6.5849643314430661E-3</v>
      </c>
      <c r="AD409" s="2">
        <f>(Table2[[#This Row],[Day High]]/Table2[[#This Row],[Close Price]])-1</f>
        <v>1.7445029983645277E-2</v>
      </c>
      <c r="AE409" s="2">
        <f>(Table2[[#This Row],[Close Price]]/Table2[[#This Row],[Current Week Low]])-1</f>
        <v>6.5849643314430661E-3</v>
      </c>
      <c r="AF409" s="2">
        <f>(Table2[[#This Row],[Current Week High]]/Table2[[#This Row],[Close Price]])-1</f>
        <v>4.1068508086498312E-2</v>
      </c>
      <c r="AG409" s="2">
        <f>(Table2[[#This Row],[Close Price]]/Table2[[#This Row],[Current Month Low]])-1</f>
        <v>6.5849643314430661E-3</v>
      </c>
      <c r="AH409" s="2">
        <f>(Table2[[#This Row],[Current Month High]]/Table2[[#This Row],[Close Price]])-1</f>
        <v>0.11938942395057262</v>
      </c>
      <c r="AI409">
        <v>39.669271306559999</v>
      </c>
      <c r="AJ409">
        <v>49.375678610206201</v>
      </c>
      <c r="AK409" t="str">
        <f>IF(AND(Table2[[#This Row],[20D EMA]]&gt;Table2[[#This Row],[50D EMA]],Table2[[#This Row],[50D EMA]]&gt;Table2[[#This Row],[200D EMA]]),"Uptrend","Downtrend/NoTrend")</f>
        <v>Downtrend/NoTrend</v>
      </c>
      <c r="AL409">
        <v>-0.19</v>
      </c>
      <c r="AM409" t="s">
        <v>10459</v>
      </c>
      <c r="AN409">
        <v>-8.41</v>
      </c>
      <c r="AO409" t="s">
        <v>10459</v>
      </c>
      <c r="AP409">
        <v>6.8708710795935005E-2</v>
      </c>
      <c r="AQ409">
        <f>(Table2[[#This Row],[Sharpe Ratio]]-AVERAGE(Table2[Sharpe Ratio]))/_xlfn.STDEV.P(Table2[Sharpe Ratio])</f>
        <v>0.12723745374264742</v>
      </c>
      <c r="AR4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9">
        <f>_xlfn.RANK.AVG(Table2[[#This Row],[1Y Return vs Nifty Z-Score]],Table2[1Y Return vs Nifty Z-Score])</f>
        <v>364</v>
      </c>
      <c r="AT409">
        <f>_xlfn.RANK.AVG(Table2[[#This Row],[6M Return vs Nifty Z-Score]],Table2[6M Return vs Nifty Z-Score])</f>
        <v>552</v>
      </c>
      <c r="AU409">
        <f>_xlfn.RANK.AVG(Table2[[#This Row],[Sharpe Ratio Z-Score]],Table2[Sharpe Ratio Z-Score])</f>
        <v>316</v>
      </c>
      <c r="AV409">
        <f>(Table2[[#This Row],[Rank 1Y]]+Table2[[#This Row],[Rank 6M]]+Table2[[#This Row],[Rank Sharpe]])/3</f>
        <v>410.66666666666669</v>
      </c>
    </row>
    <row r="410" spans="1:48" x14ac:dyDescent="0.3">
      <c r="A410" t="s">
        <v>1570</v>
      </c>
      <c r="B410" t="s">
        <v>1571</v>
      </c>
      <c r="C410" t="s">
        <v>10414</v>
      </c>
      <c r="D410" t="s">
        <v>388</v>
      </c>
      <c r="E410">
        <v>6405.8052366000002</v>
      </c>
      <c r="F410">
        <v>329.4</v>
      </c>
      <c r="G410">
        <v>19.822794633197098</v>
      </c>
      <c r="H410">
        <f>(Table2[[#This Row],[1Y Return vs Nifty]]-AVERAGE(Table2[1Y Return vs Nifty]))/_xlfn.STDEV.P(Table2[1Y Return vs Nifty])</f>
        <v>-3.2410383067746781E-2</v>
      </c>
      <c r="I410">
        <v>-7.9192670268654304</v>
      </c>
      <c r="J410">
        <f>(Table2[[#This Row],[1M Return vs Nifty]]-AVERAGE(Table2[1M Return vs Nifty]))/_xlfn.STDEV.P(Table2[1M Return vs Nifty])</f>
        <v>-0.45892842023754238</v>
      </c>
      <c r="K410">
        <v>9.5083373425023794</v>
      </c>
      <c r="L410">
        <f>(Table2[[#This Row],[6M Return vs Nifty]]-AVERAGE(Table2[6M Return vs Nifty]))/_xlfn.STDEV.P(Table2[6M Return vs Nifty])</f>
        <v>-4.2003862501444972E-2</v>
      </c>
      <c r="M410">
        <v>-3.8477200992485101</v>
      </c>
      <c r="N410">
        <f>(Table2[[#This Row],[1W Return vs Nifty]]-AVERAGE(Table2[1W Return vs Nifty]))/_xlfn.STDEV.P(Table2[1W Return vs Nifty])</f>
        <v>-0.16032103594104533</v>
      </c>
      <c r="O410">
        <v>330.11</v>
      </c>
      <c r="P410">
        <v>331.01889490210601</v>
      </c>
      <c r="Q410">
        <v>294.85501687215998</v>
      </c>
      <c r="R410">
        <v>52.9317812726988</v>
      </c>
      <c r="S410" s="2">
        <f>(Table2[[#This Row],[Close Price]]-Table2[[#This Row],[20D EMA]])/Table2[[#This Row],[20D EMA]]</f>
        <v>-2.1507982187756697E-3</v>
      </c>
      <c r="T410" s="2">
        <f>(Table2[[#This Row],[Close Price]]-Table2[[#This Row],[50D EMA]])/Table2[[#This Row],[50D EMA]]</f>
        <v>-4.8906419755428152E-3</v>
      </c>
      <c r="U410" s="2">
        <f>(Table2[[#This Row],[Close Price]]-Table2[[#This Row],[200D EMA]])/Table2[[#This Row],[200D EMA]]</f>
        <v>0.11715921775486572</v>
      </c>
      <c r="V410">
        <v>0.27144719830913799</v>
      </c>
      <c r="W410">
        <v>326.7</v>
      </c>
      <c r="X410">
        <v>330.9</v>
      </c>
      <c r="Y410">
        <v>319.89999999999998</v>
      </c>
      <c r="Z410">
        <v>330.9</v>
      </c>
      <c r="AA410">
        <v>313.05</v>
      </c>
      <c r="AB410">
        <v>358.8</v>
      </c>
      <c r="AC410" s="2">
        <f>(Table2[[#This Row],[Close Price]]/Table2[[#This Row],[Day Low]])-1</f>
        <v>8.2644628099173278E-3</v>
      </c>
      <c r="AD410" s="2">
        <f>(Table2[[#This Row],[Day High]]/Table2[[#This Row],[Close Price]])-1</f>
        <v>4.5537340619308253E-3</v>
      </c>
      <c r="AE410" s="2">
        <f>(Table2[[#This Row],[Close Price]]/Table2[[#This Row],[Current Week Low]])-1</f>
        <v>2.969678024382616E-2</v>
      </c>
      <c r="AF410" s="2">
        <f>(Table2[[#This Row],[Current Week High]]/Table2[[#This Row],[Close Price]])-1</f>
        <v>4.5537340619308253E-3</v>
      </c>
      <c r="AG410" s="2">
        <f>(Table2[[#This Row],[Close Price]]/Table2[[#This Row],[Current Month Low]])-1</f>
        <v>5.2228078581696202E-2</v>
      </c>
      <c r="AH410" s="2">
        <f>(Table2[[#This Row],[Current Month High]]/Table2[[#This Row],[Close Price]])-1</f>
        <v>8.9253187613843377E-2</v>
      </c>
      <c r="AI410">
        <v>13.2969034608378</v>
      </c>
      <c r="AJ410">
        <v>60.604583130180401</v>
      </c>
      <c r="AK410" t="str">
        <f>IF(AND(Table2[[#This Row],[20D EMA]]&gt;Table2[[#This Row],[50D EMA]],Table2[[#This Row],[50D EMA]]&gt;Table2[[#This Row],[200D EMA]]),"Uptrend","Downtrend/NoTrend")</f>
        <v>Downtrend/NoTrend</v>
      </c>
      <c r="AL410">
        <v>-0.06</v>
      </c>
      <c r="AM410" t="s">
        <v>10459</v>
      </c>
      <c r="AN410">
        <v>-2.2599999999999998</v>
      </c>
      <c r="AO410" t="s">
        <v>10459</v>
      </c>
      <c r="AP410">
        <v>-1.398825435054E-2</v>
      </c>
      <c r="AQ410">
        <f>(Table2[[#This Row],[Sharpe Ratio]]-AVERAGE(Table2[Sharpe Ratio]))/_xlfn.STDEV.P(Table2[Sharpe Ratio])</f>
        <v>-0.8319008574781257</v>
      </c>
      <c r="AR4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0">
        <f>_xlfn.RANK.AVG(Table2[[#This Row],[1Y Return vs Nifty Z-Score]],Table2[1Y Return vs Nifty Z-Score])</f>
        <v>310</v>
      </c>
      <c r="AT410">
        <f>_xlfn.RANK.AVG(Table2[[#This Row],[6M Return vs Nifty Z-Score]],Table2[6M Return vs Nifty Z-Score])</f>
        <v>327</v>
      </c>
      <c r="AU410">
        <f>_xlfn.RANK.AVG(Table2[[#This Row],[Sharpe Ratio Z-Score]],Table2[Sharpe Ratio Z-Score])</f>
        <v>598</v>
      </c>
      <c r="AV410">
        <f>(Table2[[#This Row],[Rank 1Y]]+Table2[[#This Row],[Rank 6M]]+Table2[[#This Row],[Rank Sharpe]])/3</f>
        <v>411.66666666666669</v>
      </c>
    </row>
    <row r="411" spans="1:48" x14ac:dyDescent="0.3">
      <c r="A411" t="s">
        <v>1605</v>
      </c>
      <c r="B411" t="s">
        <v>1606</v>
      </c>
      <c r="C411" t="s">
        <v>10406</v>
      </c>
      <c r="D411" t="s">
        <v>873</v>
      </c>
      <c r="E411">
        <v>6067.8745721790001</v>
      </c>
      <c r="F411">
        <v>204.99</v>
      </c>
      <c r="G411">
        <v>19.776578916103499</v>
      </c>
      <c r="H411">
        <f>(Table2[[#This Row],[1Y Return vs Nifty]]-AVERAGE(Table2[1Y Return vs Nifty]))/_xlfn.STDEV.P(Table2[1Y Return vs Nifty])</f>
        <v>-3.3177413258442041E-2</v>
      </c>
      <c r="I411">
        <v>-3.6701090462115098</v>
      </c>
      <c r="J411">
        <f>(Table2[[#This Row],[1M Return vs Nifty]]-AVERAGE(Table2[1M Return vs Nifty]))/_xlfn.STDEV.P(Table2[1M Return vs Nifty])</f>
        <v>-5.5942296922992553E-2</v>
      </c>
      <c r="K411">
        <v>-11.8699654995212</v>
      </c>
      <c r="L411">
        <f>(Table2[[#This Row],[6M Return vs Nifty]]-AVERAGE(Table2[6M Return vs Nifty]))/_xlfn.STDEV.P(Table2[6M Return vs Nifty])</f>
        <v>-0.67997202434925919</v>
      </c>
      <c r="M411">
        <v>-12.0060857074323</v>
      </c>
      <c r="N411">
        <f>(Table2[[#This Row],[1W Return vs Nifty]]-AVERAGE(Table2[1W Return vs Nifty]))/_xlfn.STDEV.P(Table2[1W Return vs Nifty])</f>
        <v>-1.7907548669934645</v>
      </c>
      <c r="O411">
        <v>216.97</v>
      </c>
      <c r="P411">
        <v>215.92572412060801</v>
      </c>
      <c r="Q411">
        <v>200.12622538938399</v>
      </c>
      <c r="R411">
        <v>28.892618021144202</v>
      </c>
      <c r="S411" s="2">
        <f>(Table2[[#This Row],[Close Price]]-Table2[[#This Row],[20D EMA]])/Table2[[#This Row],[20D EMA]]</f>
        <v>-5.5215006682951512E-2</v>
      </c>
      <c r="T411" s="2">
        <f>(Table2[[#This Row],[Close Price]]-Table2[[#This Row],[50D EMA]])/Table2[[#This Row],[50D EMA]]</f>
        <v>-5.0645767960929546E-2</v>
      </c>
      <c r="U411" s="2">
        <f>(Table2[[#This Row],[Close Price]]-Table2[[#This Row],[200D EMA]])/Table2[[#This Row],[200D EMA]]</f>
        <v>2.4303534437591135E-2</v>
      </c>
      <c r="V411">
        <v>1.64924677261329</v>
      </c>
      <c r="W411">
        <v>204.6</v>
      </c>
      <c r="X411">
        <v>210.24</v>
      </c>
      <c r="Y411">
        <v>204.6</v>
      </c>
      <c r="Z411">
        <v>214.25</v>
      </c>
      <c r="AA411">
        <v>204.6</v>
      </c>
      <c r="AB411">
        <v>246.85</v>
      </c>
      <c r="AC411" s="2">
        <f>(Table2[[#This Row],[Close Price]]/Table2[[#This Row],[Day Low]])-1</f>
        <v>1.9061583577713037E-3</v>
      </c>
      <c r="AD411" s="2">
        <f>(Table2[[#This Row],[Day High]]/Table2[[#This Row],[Close Price]])-1</f>
        <v>2.5611005414898358E-2</v>
      </c>
      <c r="AE411" s="2">
        <f>(Table2[[#This Row],[Close Price]]/Table2[[#This Row],[Current Week Low]])-1</f>
        <v>1.9061583577713037E-3</v>
      </c>
      <c r="AF411" s="2">
        <f>(Table2[[#This Row],[Current Week High]]/Table2[[#This Row],[Close Price]])-1</f>
        <v>4.5172935265134884E-2</v>
      </c>
      <c r="AG411" s="2">
        <f>(Table2[[#This Row],[Close Price]]/Table2[[#This Row],[Current Month Low]])-1</f>
        <v>1.9061583577713037E-3</v>
      </c>
      <c r="AH411" s="2">
        <f>(Table2[[#This Row],[Current Month High]]/Table2[[#This Row],[Close Price]])-1</f>
        <v>0.20420508317478903</v>
      </c>
      <c r="AI411">
        <v>24.2011805453924</v>
      </c>
      <c r="AJ411">
        <v>63.208598726114602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-0.1</v>
      </c>
      <c r="AM411" t="s">
        <v>10459</v>
      </c>
      <c r="AN411">
        <v>-6.24</v>
      </c>
      <c r="AO411" t="s">
        <v>10459</v>
      </c>
      <c r="AP411">
        <v>5.2022365331751003E-2</v>
      </c>
      <c r="AQ411">
        <f>(Table2[[#This Row],[Sharpe Ratio]]-AVERAGE(Table2[Sharpe Ratio]))/_xlfn.STDEV.P(Table2[Sharpe Ratio])</f>
        <v>-6.6294596443429485E-2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-2.6261411979675877</v>
      </c>
      <c r="AS411">
        <f>_xlfn.RANK.AVG(Table2[[#This Row],[1Y Return vs Nifty Z-Score]],Table2[1Y Return vs Nifty Z-Score])</f>
        <v>311</v>
      </c>
      <c r="AT411">
        <f>_xlfn.RANK.AVG(Table2[[#This Row],[6M Return vs Nifty Z-Score]],Table2[6M Return vs Nifty Z-Score])</f>
        <v>564</v>
      </c>
      <c r="AU411">
        <f>_xlfn.RANK.AVG(Table2[[#This Row],[Sharpe Ratio Z-Score]],Table2[Sharpe Ratio Z-Score])</f>
        <v>360</v>
      </c>
      <c r="AV411">
        <f>(Table2[[#This Row],[Rank 1Y]]+Table2[[#This Row],[Rank 6M]]+Table2[[#This Row],[Rank Sharpe]])/3</f>
        <v>411.66666666666669</v>
      </c>
    </row>
    <row r="412" spans="1:48" x14ac:dyDescent="0.3">
      <c r="A412" t="s">
        <v>1040</v>
      </c>
      <c r="B412" t="s">
        <v>1041</v>
      </c>
      <c r="C412" t="s">
        <v>10407</v>
      </c>
      <c r="D412" t="s">
        <v>217</v>
      </c>
      <c r="E412">
        <v>13622.529516205001</v>
      </c>
      <c r="F412">
        <v>1659.65</v>
      </c>
      <c r="G412">
        <v>3.9706817645876802</v>
      </c>
      <c r="H412">
        <f>(Table2[[#This Row],[1Y Return vs Nifty]]-AVERAGE(Table2[1Y Return vs Nifty]))/_xlfn.STDEV.P(Table2[1Y Return vs Nifty])</f>
        <v>-0.29550376171006137</v>
      </c>
      <c r="I412">
        <v>-4.2466586388196698E-2</v>
      </c>
      <c r="J412">
        <f>(Table2[[#This Row],[1M Return vs Nifty]]-AVERAGE(Table2[1M Return vs Nifty]))/_xlfn.STDEV.P(Table2[1M Return vs Nifty])</f>
        <v>0.28809988233024347</v>
      </c>
      <c r="K412">
        <v>-25.056610936912701</v>
      </c>
      <c r="L412">
        <f>(Table2[[#This Row],[6M Return vs Nifty]]-AVERAGE(Table2[6M Return vs Nifty]))/_xlfn.STDEV.P(Table2[6M Return vs Nifty])</f>
        <v>-1.0734859535323866</v>
      </c>
      <c r="M412">
        <v>-5.0430163518480899</v>
      </c>
      <c r="N412">
        <f>(Table2[[#This Row],[1W Return vs Nifty]]-AVERAGE(Table2[1W Return vs Nifty]))/_xlfn.STDEV.P(Table2[1W Return vs Nifty])</f>
        <v>-0.39919871585448397</v>
      </c>
      <c r="O412">
        <v>1639.36</v>
      </c>
      <c r="P412">
        <v>1648.02048865847</v>
      </c>
      <c r="Q412">
        <v>1607.10713759805</v>
      </c>
      <c r="R412">
        <v>53.946197169472001</v>
      </c>
      <c r="S412" s="2">
        <f>(Table2[[#This Row],[Close Price]]-Table2[[#This Row],[20D EMA]])/Table2[[#This Row],[20D EMA]]</f>
        <v>1.2376781182900762E-2</v>
      </c>
      <c r="T412" s="2">
        <f>(Table2[[#This Row],[Close Price]]-Table2[[#This Row],[50D EMA]])/Table2[[#This Row],[50D EMA]]</f>
        <v>7.0566545874662318E-3</v>
      </c>
      <c r="U412" s="2">
        <f>(Table2[[#This Row],[Close Price]]-Table2[[#This Row],[200D EMA]])/Table2[[#This Row],[200D EMA]]</f>
        <v>3.2694063247382228E-2</v>
      </c>
      <c r="V412">
        <v>1.1258776153431</v>
      </c>
      <c r="W412">
        <v>1655.95</v>
      </c>
      <c r="X412">
        <v>1682.1</v>
      </c>
      <c r="Y412">
        <v>1655.95</v>
      </c>
      <c r="Z412">
        <v>1733.9</v>
      </c>
      <c r="AA412">
        <v>1521</v>
      </c>
      <c r="AB412">
        <v>1733.9</v>
      </c>
      <c r="AC412" s="2">
        <f>(Table2[[#This Row],[Close Price]]/Table2[[#This Row],[Day Low]])-1</f>
        <v>2.2343669796793808E-3</v>
      </c>
      <c r="AD412" s="2">
        <f>(Table2[[#This Row],[Day High]]/Table2[[#This Row],[Close Price]])-1</f>
        <v>1.3526948452986964E-2</v>
      </c>
      <c r="AE412" s="2">
        <f>(Table2[[#This Row],[Close Price]]/Table2[[#This Row],[Current Week Low]])-1</f>
        <v>2.2343669796793808E-3</v>
      </c>
      <c r="AF412" s="2">
        <f>(Table2[[#This Row],[Current Week High]]/Table2[[#This Row],[Close Price]])-1</f>
        <v>4.4738348446961673E-2</v>
      </c>
      <c r="AG412" s="2">
        <f>(Table2[[#This Row],[Close Price]]/Table2[[#This Row],[Current Month Low]])-1</f>
        <v>9.115713346482579E-2</v>
      </c>
      <c r="AH412" s="2">
        <f>(Table2[[#This Row],[Current Month High]]/Table2[[#This Row],[Close Price]])-1</f>
        <v>4.4738348446961673E-2</v>
      </c>
      <c r="AI412">
        <v>33.880637483806801</v>
      </c>
      <c r="AJ412">
        <v>63.030451866404697</v>
      </c>
      <c r="AK412" t="str">
        <f>IF(AND(Table2[[#This Row],[20D EMA]]&gt;Table2[[#This Row],[50D EMA]],Table2[[#This Row],[50D EMA]]&gt;Table2[[#This Row],[200D EMA]]),"Uptrend","Downtrend/NoTrend")</f>
        <v>Downtrend/NoTrend</v>
      </c>
      <c r="AL412">
        <v>-0.18</v>
      </c>
      <c r="AM412" t="s">
        <v>10459</v>
      </c>
      <c r="AN412">
        <v>6.24</v>
      </c>
      <c r="AO412" t="s">
        <v>10458</v>
      </c>
      <c r="AP412">
        <v>0.12427444001320399</v>
      </c>
      <c r="AQ412">
        <f>(Table2[[#This Row],[Sharpe Ratio]]-AVERAGE(Table2[Sharpe Ratio]))/_xlfn.STDEV.P(Table2[Sharpe Ratio])</f>
        <v>0.77170148683992357</v>
      </c>
      <c r="AR4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2">
        <f>_xlfn.RANK.AVG(Table2[[#This Row],[1Y Return vs Nifty Z-Score]],Table2[1Y Return vs Nifty Z-Score])</f>
        <v>395</v>
      </c>
      <c r="AT412">
        <f>_xlfn.RANK.AVG(Table2[[#This Row],[6M Return vs Nifty Z-Score]],Table2[6M Return vs Nifty Z-Score])</f>
        <v>683</v>
      </c>
      <c r="AU412">
        <f>_xlfn.RANK.AVG(Table2[[#This Row],[Sharpe Ratio Z-Score]],Table2[Sharpe Ratio Z-Score])</f>
        <v>159</v>
      </c>
      <c r="AV412">
        <f>(Table2[[#This Row],[Rank 1Y]]+Table2[[#This Row],[Rank 6M]]+Table2[[#This Row],[Rank Sharpe]])/3</f>
        <v>412.33333333333331</v>
      </c>
    </row>
    <row r="413" spans="1:48" x14ac:dyDescent="0.3">
      <c r="A413" t="s">
        <v>1305</v>
      </c>
      <c r="B413" t="s">
        <v>1306</v>
      </c>
      <c r="C413" t="s">
        <v>10405</v>
      </c>
      <c r="D413" t="s">
        <v>54</v>
      </c>
      <c r="E413">
        <v>9008.9268473749999</v>
      </c>
      <c r="F413">
        <v>519.35</v>
      </c>
      <c r="G413">
        <v>-7.6863498630003502</v>
      </c>
      <c r="H413">
        <f>(Table2[[#This Row],[1Y Return vs Nifty]]-AVERAGE(Table2[1Y Return vs Nifty]))/_xlfn.STDEV.P(Table2[1Y Return vs Nifty])</f>
        <v>-0.48897247223858348</v>
      </c>
      <c r="I413">
        <v>4.7179362047950999</v>
      </c>
      <c r="J413">
        <f>(Table2[[#This Row],[1M Return vs Nifty]]-AVERAGE(Table2[1M Return vs Nifty]))/_xlfn.STDEV.P(Table2[1M Return vs Nifty])</f>
        <v>0.73957197985378442</v>
      </c>
      <c r="K413">
        <v>19.948358880207898</v>
      </c>
      <c r="L413">
        <f>(Table2[[#This Row],[6M Return vs Nifty]]-AVERAGE(Table2[6M Return vs Nifty]))/_xlfn.STDEV.P(Table2[6M Return vs Nifty])</f>
        <v>0.26954572117126596</v>
      </c>
      <c r="M413">
        <v>-3.9033489344839198</v>
      </c>
      <c r="N413">
        <f>(Table2[[#This Row],[1W Return vs Nifty]]-AVERAGE(Table2[1W Return vs Nifty]))/_xlfn.STDEV.P(Table2[1W Return vs Nifty])</f>
        <v>-0.17143835273043648</v>
      </c>
      <c r="O413">
        <v>509.93</v>
      </c>
      <c r="P413">
        <v>483.77590344129902</v>
      </c>
      <c r="Q413">
        <v>413.15093775565202</v>
      </c>
      <c r="R413">
        <v>52.806087722128403</v>
      </c>
      <c r="S413" s="2">
        <f>(Table2[[#This Row],[Close Price]]-Table2[[#This Row],[20D EMA]])/Table2[[#This Row],[20D EMA]]</f>
        <v>1.8473123762085025E-2</v>
      </c>
      <c r="T413" s="2">
        <f>(Table2[[#This Row],[Close Price]]-Table2[[#This Row],[50D EMA]])/Table2[[#This Row],[50D EMA]]</f>
        <v>7.3534246550205726E-2</v>
      </c>
      <c r="U413" s="2">
        <f>(Table2[[#This Row],[Close Price]]-Table2[[#This Row],[200D EMA]])/Table2[[#This Row],[200D EMA]]</f>
        <v>0.25704664455380427</v>
      </c>
      <c r="V413">
        <v>0.57110768731811501</v>
      </c>
      <c r="W413">
        <v>516</v>
      </c>
      <c r="X413">
        <v>530.1</v>
      </c>
      <c r="Y413">
        <v>516</v>
      </c>
      <c r="Z413">
        <v>553.35</v>
      </c>
      <c r="AA413">
        <v>460.5</v>
      </c>
      <c r="AB413">
        <v>553.35</v>
      </c>
      <c r="AC413" s="2">
        <f>(Table2[[#This Row],[Close Price]]/Table2[[#This Row],[Day Low]])-1</f>
        <v>6.4922480620155376E-3</v>
      </c>
      <c r="AD413" s="2">
        <f>(Table2[[#This Row],[Day High]]/Table2[[#This Row],[Close Price]])-1</f>
        <v>2.0698950611341083E-2</v>
      </c>
      <c r="AE413" s="2">
        <f>(Table2[[#This Row],[Close Price]]/Table2[[#This Row],[Current Week Low]])-1</f>
        <v>6.4922480620155376E-3</v>
      </c>
      <c r="AF413" s="2">
        <f>(Table2[[#This Row],[Current Week High]]/Table2[[#This Row],[Close Price]])-1</f>
        <v>6.546644844517191E-2</v>
      </c>
      <c r="AG413" s="2">
        <f>(Table2[[#This Row],[Close Price]]/Table2[[#This Row],[Current Month Low]])-1</f>
        <v>0.12779587404994586</v>
      </c>
      <c r="AH413" s="2">
        <f>(Table2[[#This Row],[Current Month High]]/Table2[[#This Row],[Close Price]])-1</f>
        <v>6.546644844517191E-2</v>
      </c>
      <c r="AI413">
        <v>6.5466448445171901</v>
      </c>
      <c r="AJ413">
        <v>62.550860719874798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0.06</v>
      </c>
      <c r="AM413" t="s">
        <v>10458</v>
      </c>
      <c r="AN413">
        <v>4.05</v>
      </c>
      <c r="AO413" t="s">
        <v>10458</v>
      </c>
      <c r="AQ413">
        <f>(Table2[[#This Row],[Sharpe Ratio]]-AVERAGE(Table2[Sharpe Ratio]))/_xlfn.STDEV.P(Table2[Sharpe Ratio])</f>
        <v>-0.6696618849724284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-0.32095500891639794</v>
      </c>
      <c r="AS413">
        <f>_xlfn.RANK.AVG(Table2[[#This Row],[1Y Return vs Nifty Z-Score]],Table2[1Y Return vs Nifty Z-Score])</f>
        <v>478</v>
      </c>
      <c r="AT413">
        <f>_xlfn.RANK.AVG(Table2[[#This Row],[6M Return vs Nifty Z-Score]],Table2[6M Return vs Nifty Z-Score])</f>
        <v>229</v>
      </c>
      <c r="AU413">
        <f>_xlfn.RANK.AVG(Table2[[#This Row],[Sharpe Ratio Z-Score]],Table2[Sharpe Ratio Z-Score])</f>
        <v>530</v>
      </c>
      <c r="AV413">
        <f>(Table2[[#This Row],[Rank 1Y]]+Table2[[#This Row],[Rank 6M]]+Table2[[#This Row],[Rank Sharpe]])/3</f>
        <v>412.33333333333331</v>
      </c>
    </row>
    <row r="414" spans="1:48" x14ac:dyDescent="0.3">
      <c r="A414" t="s">
        <v>1977</v>
      </c>
      <c r="B414" t="s">
        <v>1978</v>
      </c>
      <c r="C414" t="s">
        <v>10408</v>
      </c>
      <c r="D414" t="s">
        <v>125</v>
      </c>
      <c r="E414">
        <v>3580.1247036300001</v>
      </c>
      <c r="F414">
        <v>663.55</v>
      </c>
      <c r="G414">
        <v>24.5412674340559</v>
      </c>
      <c r="H414">
        <f>(Table2[[#This Row],[1Y Return vs Nifty]]-AVERAGE(Table2[1Y Return vs Nifty]))/_xlfn.STDEV.P(Table2[1Y Return vs Nifty])</f>
        <v>4.590087811864331E-2</v>
      </c>
      <c r="I414">
        <v>-10.018337983560199</v>
      </c>
      <c r="J414">
        <f>(Table2[[#This Row],[1M Return vs Nifty]]-AVERAGE(Table2[1M Return vs Nifty]))/_xlfn.STDEV.P(Table2[1M Return vs Nifty])</f>
        <v>-0.65800232411494297</v>
      </c>
      <c r="K414">
        <v>-14.461017428684199</v>
      </c>
      <c r="L414">
        <f>(Table2[[#This Row],[6M Return vs Nifty]]-AVERAGE(Table2[6M Return vs Nifty]))/_xlfn.STDEV.P(Table2[6M Return vs Nifty])</f>
        <v>-0.75729381404956275</v>
      </c>
      <c r="M414">
        <v>-3.2457918935611101</v>
      </c>
      <c r="N414">
        <f>(Table2[[#This Row],[1W Return vs Nifty]]-AVERAGE(Table2[1W Return vs Nifty]))/_xlfn.STDEV.P(Table2[1W Return vs Nifty])</f>
        <v>-4.0026830269145344E-2</v>
      </c>
      <c r="O414">
        <v>662.63</v>
      </c>
      <c r="P414">
        <v>677.395277467965</v>
      </c>
      <c r="Q414">
        <v>637.19333063821898</v>
      </c>
      <c r="R414">
        <v>52.318766755155202</v>
      </c>
      <c r="S414" s="2">
        <f>(Table2[[#This Row],[Close Price]]-Table2[[#This Row],[20D EMA]])/Table2[[#This Row],[20D EMA]]</f>
        <v>1.3884068031932738E-3</v>
      </c>
      <c r="T414" s="2">
        <f>(Table2[[#This Row],[Close Price]]-Table2[[#This Row],[50D EMA]])/Table2[[#This Row],[50D EMA]]</f>
        <v>-2.0438993197173287E-2</v>
      </c>
      <c r="U414" s="2">
        <f>(Table2[[#This Row],[Close Price]]-Table2[[#This Row],[200D EMA]])/Table2[[#This Row],[200D EMA]]</f>
        <v>4.1363693081002399E-2</v>
      </c>
      <c r="V414">
        <v>1.12977897509749</v>
      </c>
      <c r="W414">
        <v>657.2</v>
      </c>
      <c r="X414">
        <v>670</v>
      </c>
      <c r="Y414">
        <v>657.2</v>
      </c>
      <c r="Z414">
        <v>688.5</v>
      </c>
      <c r="AA414">
        <v>618</v>
      </c>
      <c r="AB414">
        <v>688.5</v>
      </c>
      <c r="AC414" s="2">
        <f>(Table2[[#This Row],[Close Price]]/Table2[[#This Row],[Day Low]])-1</f>
        <v>9.6622032866706675E-3</v>
      </c>
      <c r="AD414" s="2">
        <f>(Table2[[#This Row],[Day High]]/Table2[[#This Row],[Close Price]])-1</f>
        <v>9.7204430713586643E-3</v>
      </c>
      <c r="AE414" s="2">
        <f>(Table2[[#This Row],[Close Price]]/Table2[[#This Row],[Current Week Low]])-1</f>
        <v>9.6622032866706675E-3</v>
      </c>
      <c r="AF414" s="2">
        <f>(Table2[[#This Row],[Current Week High]]/Table2[[#This Row],[Close Price]])-1</f>
        <v>3.7600783663627624E-2</v>
      </c>
      <c r="AG414" s="2">
        <f>(Table2[[#This Row],[Close Price]]/Table2[[#This Row],[Current Month Low]])-1</f>
        <v>7.3705501618122948E-2</v>
      </c>
      <c r="AH414" s="2">
        <f>(Table2[[#This Row],[Current Month High]]/Table2[[#This Row],[Close Price]])-1</f>
        <v>3.7600783663627624E-2</v>
      </c>
      <c r="AI414">
        <v>32.619998492954501</v>
      </c>
      <c r="AJ414">
        <v>71.349257585538993</v>
      </c>
      <c r="AK414" t="str">
        <f>IF(AND(Table2[[#This Row],[20D EMA]]&gt;Table2[[#This Row],[50D EMA]],Table2[[#This Row],[50D EMA]]&gt;Table2[[#This Row],[200D EMA]]),"Uptrend","Downtrend/NoTrend")</f>
        <v>Downtrend/NoTrend</v>
      </c>
      <c r="AL414">
        <v>-0.12</v>
      </c>
      <c r="AM414" t="s">
        <v>10459</v>
      </c>
      <c r="AN414">
        <v>3.46</v>
      </c>
      <c r="AO414" t="s">
        <v>10458</v>
      </c>
      <c r="AP414">
        <v>5.0079190468097001E-2</v>
      </c>
      <c r="AQ414">
        <f>(Table2[[#This Row],[Sharpe Ratio]]-AVERAGE(Table2[Sharpe Ratio]))/_xlfn.STDEV.P(Table2[Sharpe Ratio])</f>
        <v>-8.8831982837604781E-2</v>
      </c>
      <c r="AR4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4">
        <f>_xlfn.RANK.AVG(Table2[[#This Row],[1Y Return vs Nifty Z-Score]],Table2[1Y Return vs Nifty Z-Score])</f>
        <v>293</v>
      </c>
      <c r="AT414">
        <f>_xlfn.RANK.AVG(Table2[[#This Row],[6M Return vs Nifty Z-Score]],Table2[6M Return vs Nifty Z-Score])</f>
        <v>582</v>
      </c>
      <c r="AU414">
        <f>_xlfn.RANK.AVG(Table2[[#This Row],[Sharpe Ratio Z-Score]],Table2[Sharpe Ratio Z-Score])</f>
        <v>363</v>
      </c>
      <c r="AV414">
        <f>(Table2[[#This Row],[Rank 1Y]]+Table2[[#This Row],[Rank 6M]]+Table2[[#This Row],[Rank Sharpe]])/3</f>
        <v>412.66666666666669</v>
      </c>
    </row>
    <row r="415" spans="1:48" x14ac:dyDescent="0.3">
      <c r="A415" t="s">
        <v>1093</v>
      </c>
      <c r="B415" t="s">
        <v>1094</v>
      </c>
      <c r="C415" t="s">
        <v>10409</v>
      </c>
      <c r="D415" t="s">
        <v>492</v>
      </c>
      <c r="E415">
        <v>12204.5103612</v>
      </c>
      <c r="F415">
        <v>381.6</v>
      </c>
      <c r="G415">
        <v>-0.91641870017878801</v>
      </c>
      <c r="H415">
        <f>(Table2[[#This Row],[1Y Return vs Nifty]]-AVERAGE(Table2[1Y Return vs Nifty]))/_xlfn.STDEV.P(Table2[1Y Return vs Nifty])</f>
        <v>-0.37661369220935303</v>
      </c>
      <c r="I415">
        <v>-82.289511423580507</v>
      </c>
      <c r="J415">
        <f>(Table2[[#This Row],[1M Return vs Nifty]]-AVERAGE(Table2[1M Return vs Nifty]))/_xlfn.STDEV.P(Table2[1M Return vs Nifty])</f>
        <v>-7.5121320468947932</v>
      </c>
      <c r="K415">
        <v>1.03164062092553</v>
      </c>
      <c r="L415">
        <f>(Table2[[#This Row],[6M Return vs Nifty]]-AVERAGE(Table2[6M Return vs Nifty]))/_xlfn.STDEV.P(Table2[6M Return vs Nifty])</f>
        <v>-0.29496419644224198</v>
      </c>
      <c r="M415">
        <v>4.2716579017206104</v>
      </c>
      <c r="N415">
        <f>(Table2[[#This Row],[1W Return vs Nifty]]-AVERAGE(Table2[1W Return vs Nifty]))/_xlfn.STDEV.P(Table2[1W Return vs Nifty])</f>
        <v>1.4623211960525115</v>
      </c>
      <c r="O415">
        <v>344.9</v>
      </c>
      <c r="P415">
        <v>330.86518971958702</v>
      </c>
      <c r="Q415">
        <v>305.56028108043603</v>
      </c>
      <c r="R415">
        <v>81.708295805771996</v>
      </c>
      <c r="S415" s="2">
        <f>(Table2[[#This Row],[Close Price]]-Table2[[#This Row],[20D EMA]])/Table2[[#This Row],[20D EMA]]</f>
        <v>0.1064076543925777</v>
      </c>
      <c r="T415" s="2">
        <f>(Table2[[#This Row],[Close Price]]-Table2[[#This Row],[50D EMA]])/Table2[[#This Row],[50D EMA]]</f>
        <v>0.1533398249704403</v>
      </c>
      <c r="U415" s="2">
        <f>(Table2[[#This Row],[Close Price]]-Table2[[#This Row],[200D EMA]])/Table2[[#This Row],[200D EMA]]</f>
        <v>0.24885341331240371</v>
      </c>
      <c r="V415">
        <v>1.5730711260400401</v>
      </c>
      <c r="W415">
        <v>358.45</v>
      </c>
      <c r="X415">
        <v>391.7</v>
      </c>
      <c r="Y415">
        <v>347.95</v>
      </c>
      <c r="Z415">
        <v>401</v>
      </c>
      <c r="AA415">
        <v>317.05</v>
      </c>
      <c r="AB415">
        <v>401</v>
      </c>
      <c r="AC415" s="2">
        <f>(Table2[[#This Row],[Close Price]]/Table2[[#This Row],[Day Low]])-1</f>
        <v>6.4583623936392831E-2</v>
      </c>
      <c r="AD415" s="2">
        <f>(Table2[[#This Row],[Day High]]/Table2[[#This Row],[Close Price]])-1</f>
        <v>2.6467505241090095E-2</v>
      </c>
      <c r="AE415" s="2">
        <f>(Table2[[#This Row],[Close Price]]/Table2[[#This Row],[Current Week Low]])-1</f>
        <v>9.670929731283251E-2</v>
      </c>
      <c r="AF415" s="2">
        <f>(Table2[[#This Row],[Current Week High]]/Table2[[#This Row],[Close Price]])-1</f>
        <v>5.0838574423480054E-2</v>
      </c>
      <c r="AG415" s="2">
        <f>(Table2[[#This Row],[Close Price]]/Table2[[#This Row],[Current Month Low]])-1</f>
        <v>0.2035956473742313</v>
      </c>
      <c r="AH415" s="2">
        <f>(Table2[[#This Row],[Current Month High]]/Table2[[#This Row],[Close Price]])-1</f>
        <v>5.0838574423480054E-2</v>
      </c>
      <c r="AI415">
        <v>5.0838574423480001</v>
      </c>
      <c r="AJ415">
        <v>57.295960428689099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0.09</v>
      </c>
      <c r="AM415" t="s">
        <v>10458</v>
      </c>
      <c r="AN415">
        <v>12.7</v>
      </c>
      <c r="AO415" t="s">
        <v>10458</v>
      </c>
      <c r="AP415">
        <v>3.6359137218918001E-2</v>
      </c>
      <c r="AQ415">
        <f>(Table2[[#This Row],[Sharpe Ratio]]-AVERAGE(Table2[Sharpe Ratio]))/_xlfn.STDEV.P(Table2[Sharpe Ratio])</f>
        <v>-0.24796029764297045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-6.9693490371368485</v>
      </c>
      <c r="AS415">
        <f>_xlfn.RANK.AVG(Table2[[#This Row],[1Y Return vs Nifty Z-Score]],Table2[1Y Return vs Nifty Z-Score])</f>
        <v>423</v>
      </c>
      <c r="AT415">
        <f>_xlfn.RANK.AVG(Table2[[#This Row],[6M Return vs Nifty Z-Score]],Table2[6M Return vs Nifty Z-Score])</f>
        <v>418</v>
      </c>
      <c r="AU415">
        <f>_xlfn.RANK.AVG(Table2[[#This Row],[Sharpe Ratio Z-Score]],Table2[Sharpe Ratio Z-Score])</f>
        <v>399</v>
      </c>
      <c r="AV415">
        <f>(Table2[[#This Row],[Rank 1Y]]+Table2[[#This Row],[Rank 6M]]+Table2[[#This Row],[Rank Sharpe]])/3</f>
        <v>413.33333333333331</v>
      </c>
    </row>
    <row r="416" spans="1:48" x14ac:dyDescent="0.3">
      <c r="A416" t="s">
        <v>2032</v>
      </c>
      <c r="B416" t="s">
        <v>2033</v>
      </c>
      <c r="C416" t="s">
        <v>10410</v>
      </c>
      <c r="D416" t="s">
        <v>46</v>
      </c>
      <c r="E416">
        <v>3366.2236772000001</v>
      </c>
      <c r="F416">
        <v>1986.2</v>
      </c>
      <c r="G416">
        <v>-18.859983478316899</v>
      </c>
      <c r="H416">
        <f>(Table2[[#This Row],[1Y Return vs Nifty]]-AVERAGE(Table2[1Y Return vs Nifty]))/_xlfn.STDEV.P(Table2[1Y Return vs Nifty])</f>
        <v>-0.67441835216202417</v>
      </c>
      <c r="I416">
        <v>-6.0766694448954297</v>
      </c>
      <c r="J416">
        <f>(Table2[[#This Row],[1M Return vs Nifty]]-AVERAGE(Table2[1M Return vs Nifty]))/_xlfn.STDEV.P(Table2[1M Return vs Nifty])</f>
        <v>-0.28417820860324083</v>
      </c>
      <c r="K416">
        <v>10.192534452562599</v>
      </c>
      <c r="L416">
        <f>(Table2[[#This Row],[6M Return vs Nifty]]-AVERAGE(Table2[6M Return vs Nifty]))/_xlfn.STDEV.P(Table2[6M Return vs Nifty])</f>
        <v>-2.1586153206548105E-2</v>
      </c>
      <c r="M416">
        <v>-7.3110288693719596</v>
      </c>
      <c r="N416">
        <f>(Table2[[#This Row],[1W Return vs Nifty]]-AVERAGE(Table2[1W Return vs Nifty]))/_xlfn.STDEV.P(Table2[1W Return vs Nifty])</f>
        <v>-0.85245669857003126</v>
      </c>
      <c r="O416">
        <v>2019.05</v>
      </c>
      <c r="P416">
        <v>1970.2060943014801</v>
      </c>
      <c r="Q416">
        <v>1784.4332556623499</v>
      </c>
      <c r="R416">
        <v>40.722265025100597</v>
      </c>
      <c r="S416" s="2">
        <f>(Table2[[#This Row],[Close Price]]-Table2[[#This Row],[20D EMA]])/Table2[[#This Row],[20D EMA]]</f>
        <v>-1.6270027983457523E-2</v>
      </c>
      <c r="T416" s="2">
        <f>(Table2[[#This Row],[Close Price]]-Table2[[#This Row],[50D EMA]])/Table2[[#This Row],[50D EMA]]</f>
        <v>8.1178845932818218E-3</v>
      </c>
      <c r="U416" s="2">
        <f>(Table2[[#This Row],[Close Price]]-Table2[[#This Row],[200D EMA]])/Table2[[#This Row],[200D EMA]]</f>
        <v>0.11307049097936583</v>
      </c>
      <c r="V416">
        <v>0.38865717150490797</v>
      </c>
      <c r="W416">
        <v>1950</v>
      </c>
      <c r="X416">
        <v>1989.7</v>
      </c>
      <c r="Y416">
        <v>1944</v>
      </c>
      <c r="Z416">
        <v>2045.15</v>
      </c>
      <c r="AA416">
        <v>1929.6</v>
      </c>
      <c r="AB416">
        <v>2264.5</v>
      </c>
      <c r="AC416" s="2">
        <f>(Table2[[#This Row],[Close Price]]/Table2[[#This Row],[Day Low]])-1</f>
        <v>1.8564102564102569E-2</v>
      </c>
      <c r="AD416" s="2">
        <f>(Table2[[#This Row],[Day High]]/Table2[[#This Row],[Close Price]])-1</f>
        <v>1.7621588963849799E-3</v>
      </c>
      <c r="AE416" s="2">
        <f>(Table2[[#This Row],[Close Price]]/Table2[[#This Row],[Current Week Low]])-1</f>
        <v>2.1707818930041256E-2</v>
      </c>
      <c r="AF416" s="2">
        <f>(Table2[[#This Row],[Current Week High]]/Table2[[#This Row],[Close Price]])-1</f>
        <v>2.9679790554828278E-2</v>
      </c>
      <c r="AG416" s="2">
        <f>(Table2[[#This Row],[Close Price]]/Table2[[#This Row],[Current Month Low]])-1</f>
        <v>2.9332504145937133E-2</v>
      </c>
      <c r="AH416" s="2">
        <f>(Table2[[#This Row],[Current Month High]]/Table2[[#This Row],[Close Price]])-1</f>
        <v>0.14011680596113174</v>
      </c>
      <c r="AI416">
        <v>14.0116805961131</v>
      </c>
      <c r="AJ416">
        <v>40.466760961810401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-0.06</v>
      </c>
      <c r="AM416" t="s">
        <v>10459</v>
      </c>
      <c r="AN416">
        <v>-6.48</v>
      </c>
      <c r="AO416" t="s">
        <v>10459</v>
      </c>
      <c r="AP416">
        <v>5.1068076639746003E-2</v>
      </c>
      <c r="AQ416">
        <f>(Table2[[#This Row],[Sharpe Ratio]]-AVERAGE(Table2[Sharpe Ratio]))/_xlfn.STDEV.P(Table2[Sharpe Ratio])</f>
        <v>-7.7362654900539257E-2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-1.9100020674423837</v>
      </c>
      <c r="AS416">
        <f>_xlfn.RANK.AVG(Table2[[#This Row],[1Y Return vs Nifty Z-Score]],Table2[1Y Return vs Nifty Z-Score])</f>
        <v>560</v>
      </c>
      <c r="AT416">
        <f>_xlfn.RANK.AVG(Table2[[#This Row],[6M Return vs Nifty Z-Score]],Table2[6M Return vs Nifty Z-Score])</f>
        <v>319</v>
      </c>
      <c r="AU416">
        <f>_xlfn.RANK.AVG(Table2[[#This Row],[Sharpe Ratio Z-Score]],Table2[Sharpe Ratio Z-Score])</f>
        <v>362</v>
      </c>
      <c r="AV416">
        <f>(Table2[[#This Row],[Rank 1Y]]+Table2[[#This Row],[Rank 6M]]+Table2[[#This Row],[Rank Sharpe]])/3</f>
        <v>413.66666666666669</v>
      </c>
    </row>
    <row r="417" spans="1:48" x14ac:dyDescent="0.3">
      <c r="A417" t="s">
        <v>1176</v>
      </c>
      <c r="B417" t="s">
        <v>1177</v>
      </c>
      <c r="C417" t="s">
        <v>10412</v>
      </c>
      <c r="D417" t="s">
        <v>125</v>
      </c>
      <c r="E417">
        <v>10717.7764917</v>
      </c>
      <c r="F417">
        <v>351.7</v>
      </c>
      <c r="G417">
        <v>-32.150315917198903</v>
      </c>
      <c r="H417">
        <f>(Table2[[#This Row],[1Y Return vs Nifty]]-AVERAGE(Table2[1Y Return vs Nifty]))/_xlfn.STDEV.P(Table2[1Y Return vs Nifty])</f>
        <v>-0.8949945298366756</v>
      </c>
      <c r="I417">
        <v>2.6651833357596102</v>
      </c>
      <c r="J417">
        <f>(Table2[[#This Row],[1M Return vs Nifty]]-AVERAGE(Table2[1M Return vs Nifty]))/_xlfn.STDEV.P(Table2[1M Return vs Nifty])</f>
        <v>0.54489083959452633</v>
      </c>
      <c r="K417">
        <v>-6.2512343212605401</v>
      </c>
      <c r="L417">
        <f>(Table2[[#This Row],[6M Return vs Nifty]]-AVERAGE(Table2[6M Return vs Nifty]))/_xlfn.STDEV.P(Table2[6M Return vs Nifty])</f>
        <v>-0.51229867683423935</v>
      </c>
      <c r="M417">
        <v>-0.413638430968089</v>
      </c>
      <c r="N417">
        <f>(Table2[[#This Row],[1W Return vs Nifty]]-AVERAGE(Table2[1W Return vs Nifty]))/_xlfn.STDEV.P(Table2[1W Return vs Nifty])</f>
        <v>0.52597364604094854</v>
      </c>
      <c r="O417">
        <v>350.21</v>
      </c>
      <c r="P417">
        <v>352.71427661585102</v>
      </c>
      <c r="Q417">
        <v>341.10409691518998</v>
      </c>
      <c r="R417">
        <v>51.380906516776598</v>
      </c>
      <c r="S417" s="2">
        <f>(Table2[[#This Row],[Close Price]]-Table2[[#This Row],[20D EMA]])/Table2[[#This Row],[20D EMA]]</f>
        <v>4.254590103081035E-3</v>
      </c>
      <c r="T417" s="2">
        <f>(Table2[[#This Row],[Close Price]]-Table2[[#This Row],[50D EMA]])/Table2[[#This Row],[50D EMA]]</f>
        <v>-2.8756324398961104E-3</v>
      </c>
      <c r="U417" s="2">
        <f>(Table2[[#This Row],[Close Price]]-Table2[[#This Row],[200D EMA]])/Table2[[#This Row],[200D EMA]]</f>
        <v>3.1063546819387819E-2</v>
      </c>
      <c r="V417">
        <v>0.68418212546259305</v>
      </c>
      <c r="W417">
        <v>350</v>
      </c>
      <c r="X417">
        <v>360.9</v>
      </c>
      <c r="Y417">
        <v>343.25</v>
      </c>
      <c r="Z417">
        <v>360.9</v>
      </c>
      <c r="AA417">
        <v>326.95</v>
      </c>
      <c r="AB417">
        <v>371.7</v>
      </c>
      <c r="AC417" s="2">
        <f>(Table2[[#This Row],[Close Price]]/Table2[[#This Row],[Day Low]])-1</f>
        <v>4.8571428571428932E-3</v>
      </c>
      <c r="AD417" s="2">
        <f>(Table2[[#This Row],[Day High]]/Table2[[#This Row],[Close Price]])-1</f>
        <v>2.6158657947114028E-2</v>
      </c>
      <c r="AE417" s="2">
        <f>(Table2[[#This Row],[Close Price]]/Table2[[#This Row],[Current Week Low]])-1</f>
        <v>2.461762563729053E-2</v>
      </c>
      <c r="AF417" s="2">
        <f>(Table2[[#This Row],[Current Week High]]/Table2[[#This Row],[Close Price]])-1</f>
        <v>2.6158657947114028E-2</v>
      </c>
      <c r="AG417" s="2">
        <f>(Table2[[#This Row],[Close Price]]/Table2[[#This Row],[Current Month Low]])-1</f>
        <v>7.5699648264260677E-2</v>
      </c>
      <c r="AH417" s="2">
        <f>(Table2[[#This Row],[Current Month High]]/Table2[[#This Row],[Close Price]])-1</f>
        <v>5.6866647711117491E-2</v>
      </c>
      <c r="AI417">
        <v>21.637759454080101</v>
      </c>
      <c r="AJ417">
        <v>39.121835443037902</v>
      </c>
      <c r="AK417" t="str">
        <f>IF(AND(Table2[[#This Row],[20D EMA]]&gt;Table2[[#This Row],[50D EMA]],Table2[[#This Row],[50D EMA]]&gt;Table2[[#This Row],[200D EMA]]),"Uptrend","Downtrend/NoTrend")</f>
        <v>Downtrend/NoTrend</v>
      </c>
      <c r="AL417">
        <v>-0.11</v>
      </c>
      <c r="AM417" t="s">
        <v>10459</v>
      </c>
      <c r="AN417">
        <v>-4.04</v>
      </c>
      <c r="AO417" t="s">
        <v>10459</v>
      </c>
      <c r="AP417">
        <v>0.14914876511717201</v>
      </c>
      <c r="AQ417">
        <f>(Table2[[#This Row],[Sharpe Ratio]]-AVERAGE(Table2[Sharpe Ratio]))/_xlfn.STDEV.P(Table2[Sharpe Ratio])</f>
        <v>1.060199597148066</v>
      </c>
      <c r="AR4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7">
        <f>_xlfn.RANK.AVG(Table2[[#This Row],[1Y Return vs Nifty Z-Score]],Table2[1Y Return vs Nifty Z-Score])</f>
        <v>636</v>
      </c>
      <c r="AT417">
        <f>_xlfn.RANK.AVG(Table2[[#This Row],[6M Return vs Nifty Z-Score]],Table2[6M Return vs Nifty Z-Score])</f>
        <v>501</v>
      </c>
      <c r="AU417">
        <f>_xlfn.RANK.AVG(Table2[[#This Row],[Sharpe Ratio Z-Score]],Table2[Sharpe Ratio Z-Score])</f>
        <v>105</v>
      </c>
      <c r="AV417">
        <f>(Table2[[#This Row],[Rank 1Y]]+Table2[[#This Row],[Rank 6M]]+Table2[[#This Row],[Rank Sharpe]])/3</f>
        <v>414</v>
      </c>
    </row>
    <row r="418" spans="1:48" x14ac:dyDescent="0.3">
      <c r="A418" t="s">
        <v>590</v>
      </c>
      <c r="B418" t="s">
        <v>591</v>
      </c>
      <c r="C418" t="s">
        <v>10410</v>
      </c>
      <c r="D418" t="s">
        <v>592</v>
      </c>
      <c r="E418">
        <v>34732.806459599997</v>
      </c>
      <c r="F418">
        <v>1277.2</v>
      </c>
      <c r="G418">
        <v>-16.366283336044798</v>
      </c>
      <c r="H418">
        <f>(Table2[[#This Row],[1Y Return vs Nifty]]-AVERAGE(Table2[1Y Return vs Nifty]))/_xlfn.STDEV.P(Table2[1Y Return vs Nifty])</f>
        <v>-0.63303106195099135</v>
      </c>
      <c r="I418">
        <v>-12.701240083166899</v>
      </c>
      <c r="J418">
        <f>(Table2[[#This Row],[1M Return vs Nifty]]-AVERAGE(Table2[1M Return vs Nifty]))/_xlfn.STDEV.P(Table2[1M Return vs Nifty])</f>
        <v>-0.91244622130009412</v>
      </c>
      <c r="K418">
        <v>-6.6296023189587396</v>
      </c>
      <c r="L418">
        <f>(Table2[[#This Row],[6M Return vs Nifty]]-AVERAGE(Table2[6M Return vs Nifty]))/_xlfn.STDEV.P(Table2[6M Return vs Nifty])</f>
        <v>-0.52358987884299091</v>
      </c>
      <c r="M418">
        <v>-1.7813733473083999</v>
      </c>
      <c r="N418">
        <f>(Table2[[#This Row],[1W Return vs Nifty]]-AVERAGE(Table2[1W Return vs Nifty]))/_xlfn.STDEV.P(Table2[1W Return vs Nifty])</f>
        <v>0.25263442754895765</v>
      </c>
      <c r="O418">
        <v>1262.08</v>
      </c>
      <c r="P418">
        <v>1270.9794150615</v>
      </c>
      <c r="Q418">
        <v>1201.8955787556399</v>
      </c>
      <c r="R418">
        <v>61.582197662555998</v>
      </c>
      <c r="S418" s="2">
        <f>(Table2[[#This Row],[Close Price]]-Table2[[#This Row],[20D EMA]])/Table2[[#This Row],[20D EMA]]</f>
        <v>1.1980223123732345E-2</v>
      </c>
      <c r="T418" s="2">
        <f>(Table2[[#This Row],[Close Price]]-Table2[[#This Row],[50D EMA]])/Table2[[#This Row],[50D EMA]]</f>
        <v>4.8943239086204991E-3</v>
      </c>
      <c r="U418" s="2">
        <f>(Table2[[#This Row],[Close Price]]-Table2[[#This Row],[200D EMA]])/Table2[[#This Row],[200D EMA]]</f>
        <v>6.2654711919587186E-2</v>
      </c>
      <c r="V418">
        <v>0.57218432397947905</v>
      </c>
      <c r="W418">
        <v>1246.45</v>
      </c>
      <c r="X418">
        <v>1284.8</v>
      </c>
      <c r="Y418">
        <v>1221.6500000000001</v>
      </c>
      <c r="Z418">
        <v>1284.8</v>
      </c>
      <c r="AA418">
        <v>1200</v>
      </c>
      <c r="AB418">
        <v>1318.4</v>
      </c>
      <c r="AC418" s="2">
        <f>(Table2[[#This Row],[Close Price]]/Table2[[#This Row],[Day Low]])-1</f>
        <v>2.4670062978859875E-2</v>
      </c>
      <c r="AD418" s="2">
        <f>(Table2[[#This Row],[Day High]]/Table2[[#This Row],[Close Price]])-1</f>
        <v>5.9505167554023686E-3</v>
      </c>
      <c r="AE418" s="2">
        <f>(Table2[[#This Row],[Close Price]]/Table2[[#This Row],[Current Week Low]])-1</f>
        <v>4.5471288830679857E-2</v>
      </c>
      <c r="AF418" s="2">
        <f>(Table2[[#This Row],[Current Week High]]/Table2[[#This Row],[Close Price]])-1</f>
        <v>5.9505167554023686E-3</v>
      </c>
      <c r="AG418" s="2">
        <f>(Table2[[#This Row],[Close Price]]/Table2[[#This Row],[Current Month Low]])-1</f>
        <v>6.4333333333333353E-2</v>
      </c>
      <c r="AH418" s="2">
        <f>(Table2[[#This Row],[Current Month High]]/Table2[[#This Row],[Close Price]])-1</f>
        <v>3.2258064516129004E-2</v>
      </c>
      <c r="AI418">
        <v>12.8405887879736</v>
      </c>
      <c r="AJ418">
        <v>29.003585677490999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-0.13</v>
      </c>
      <c r="AM418" t="s">
        <v>10459</v>
      </c>
      <c r="AN418">
        <v>2.2000000000000002</v>
      </c>
      <c r="AO418" t="s">
        <v>10458</v>
      </c>
      <c r="AP418">
        <v>0.10763767695601199</v>
      </c>
      <c r="AQ418">
        <f>(Table2[[#This Row],[Sharpe Ratio]]-AVERAGE(Table2[Sharpe Ratio]))/_xlfn.STDEV.P(Table2[Sharpe Ratio])</f>
        <v>0.57874450474763139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539</v>
      </c>
      <c r="AT418">
        <f>_xlfn.RANK.AVG(Table2[[#This Row],[6M Return vs Nifty Z-Score]],Table2[6M Return vs Nifty Z-Score])</f>
        <v>506</v>
      </c>
      <c r="AU418">
        <f>_xlfn.RANK.AVG(Table2[[#This Row],[Sharpe Ratio Z-Score]],Table2[Sharpe Ratio Z-Score])</f>
        <v>200</v>
      </c>
      <c r="AV418">
        <f>(Table2[[#This Row],[Rank 1Y]]+Table2[[#This Row],[Rank 6M]]+Table2[[#This Row],[Rank Sharpe]])/3</f>
        <v>415</v>
      </c>
    </row>
    <row r="419" spans="1:48" x14ac:dyDescent="0.3">
      <c r="A419" t="s">
        <v>548</v>
      </c>
      <c r="B419" t="s">
        <v>549</v>
      </c>
      <c r="C419" t="s">
        <v>10401</v>
      </c>
      <c r="D419" t="s">
        <v>43</v>
      </c>
      <c r="E419">
        <v>38868.080000000002</v>
      </c>
      <c r="F419">
        <v>235.85</v>
      </c>
      <c r="G419">
        <v>37.466761317941298</v>
      </c>
      <c r="H419">
        <f>(Table2[[#This Row],[1Y Return vs Nifty]]-AVERAGE(Table2[1Y Return vs Nifty]))/_xlfn.STDEV.P(Table2[1Y Return vs Nifty])</f>
        <v>0.26042192554733806</v>
      </c>
      <c r="I419">
        <v>-14.399684193662299</v>
      </c>
      <c r="J419">
        <f>(Table2[[#This Row],[1M Return vs Nifty]]-AVERAGE(Table2[1M Return vs Nifty]))/_xlfn.STDEV.P(Table2[1M Return vs Nifty])</f>
        <v>-1.0735250540644237</v>
      </c>
      <c r="K419">
        <v>-14.6875698867827</v>
      </c>
      <c r="L419">
        <f>(Table2[[#This Row],[6M Return vs Nifty]]-AVERAGE(Table2[6M Return vs Nifty]))/_xlfn.STDEV.P(Table2[6M Return vs Nifty])</f>
        <v>-0.76405455910604558</v>
      </c>
      <c r="M419">
        <v>-2.9379725895431301</v>
      </c>
      <c r="N419">
        <f>(Table2[[#This Row],[1W Return vs Nifty]]-AVERAGE(Table2[1W Return vs Nifty]))/_xlfn.STDEV.P(Table2[1W Return vs Nifty])</f>
        <v>2.1490271467320275E-2</v>
      </c>
      <c r="O419">
        <v>243.94</v>
      </c>
      <c r="P419">
        <v>250.77298820996</v>
      </c>
      <c r="Q419">
        <v>233.19235672633499</v>
      </c>
      <c r="R419">
        <v>39.263745441526702</v>
      </c>
      <c r="S419" s="2">
        <f>(Table2[[#This Row],[Close Price]]-Table2[[#This Row],[20D EMA]])/Table2[[#This Row],[20D EMA]]</f>
        <v>-3.3163892760514894E-2</v>
      </c>
      <c r="T419" s="2">
        <f>(Table2[[#This Row],[Close Price]]-Table2[[#This Row],[50D EMA]])/Table2[[#This Row],[50D EMA]]</f>
        <v>-5.9507957043067654E-2</v>
      </c>
      <c r="U419" s="2">
        <f>(Table2[[#This Row],[Close Price]]-Table2[[#This Row],[200D EMA]])/Table2[[#This Row],[200D EMA]]</f>
        <v>1.1396785516361942E-2</v>
      </c>
      <c r="V419">
        <v>0.29784826152733501</v>
      </c>
      <c r="W419">
        <v>232.5</v>
      </c>
      <c r="X419">
        <v>240</v>
      </c>
      <c r="Y419">
        <v>231</v>
      </c>
      <c r="Z419">
        <v>245</v>
      </c>
      <c r="AA419">
        <v>226.65</v>
      </c>
      <c r="AB419">
        <v>271.35000000000002</v>
      </c>
      <c r="AC419" s="2">
        <f>(Table2[[#This Row],[Close Price]]/Table2[[#This Row],[Day Low]])-1</f>
        <v>1.440860215053763E-2</v>
      </c>
      <c r="AD419" s="2">
        <f>(Table2[[#This Row],[Day High]]/Table2[[#This Row],[Close Price]])-1</f>
        <v>1.7595929616281536E-2</v>
      </c>
      <c r="AE419" s="2">
        <f>(Table2[[#This Row],[Close Price]]/Table2[[#This Row],[Current Week Low]])-1</f>
        <v>2.0995670995670901E-2</v>
      </c>
      <c r="AF419" s="2">
        <f>(Table2[[#This Row],[Current Week High]]/Table2[[#This Row],[Close Price]])-1</f>
        <v>3.8795844816620795E-2</v>
      </c>
      <c r="AG419" s="2">
        <f>(Table2[[#This Row],[Close Price]]/Table2[[#This Row],[Current Month Low]])-1</f>
        <v>4.0591219942642809E-2</v>
      </c>
      <c r="AH419" s="2">
        <f>(Table2[[#This Row],[Current Month High]]/Table2[[#This Row],[Close Price]])-1</f>
        <v>0.15051939792240843</v>
      </c>
      <c r="AI419">
        <v>37.672249311002702</v>
      </c>
      <c r="AJ419">
        <v>81.283627978478094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-0.18</v>
      </c>
      <c r="AM419" t="s">
        <v>10459</v>
      </c>
      <c r="AN419">
        <v>-4.71</v>
      </c>
      <c r="AO419" t="s">
        <v>10459</v>
      </c>
      <c r="AP419">
        <v>2.9032154435254E-2</v>
      </c>
      <c r="AQ419">
        <f>(Table2[[#This Row],[Sharpe Ratio]]-AVERAGE(Table2[Sharpe Ratio]))/_xlfn.STDEV.P(Table2[Sharpe Ratio])</f>
        <v>-0.33294031935259089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9">
        <f>_xlfn.RANK.AVG(Table2[[#This Row],[1Y Return vs Nifty Z-Score]],Table2[1Y Return vs Nifty Z-Score])</f>
        <v>232</v>
      </c>
      <c r="AT419">
        <f>_xlfn.RANK.AVG(Table2[[#This Row],[6M Return vs Nifty Z-Score]],Table2[6M Return vs Nifty Z-Score])</f>
        <v>588</v>
      </c>
      <c r="AU419">
        <f>_xlfn.RANK.AVG(Table2[[#This Row],[Sharpe Ratio Z-Score]],Table2[Sharpe Ratio Z-Score])</f>
        <v>427</v>
      </c>
      <c r="AV419">
        <f>(Table2[[#This Row],[Rank 1Y]]+Table2[[#This Row],[Rank 6M]]+Table2[[#This Row],[Rank Sharpe]])/3</f>
        <v>415.66666666666669</v>
      </c>
    </row>
    <row r="420" spans="1:48" x14ac:dyDescent="0.3">
      <c r="A420" t="s">
        <v>61</v>
      </c>
      <c r="B420" t="s">
        <v>62</v>
      </c>
      <c r="C420" t="s">
        <v>10401</v>
      </c>
      <c r="D420" t="s">
        <v>24</v>
      </c>
      <c r="E420">
        <v>395039.51661438</v>
      </c>
      <c r="F420">
        <v>1277.0999999999999</v>
      </c>
      <c r="G420">
        <v>-7.38716353817588</v>
      </c>
      <c r="H420">
        <f>(Table2[[#This Row],[1Y Return vs Nifty]]-AVERAGE(Table2[1Y Return vs Nifty]))/_xlfn.STDEV.P(Table2[1Y Return vs Nifty])</f>
        <v>-0.48400695491644041</v>
      </c>
      <c r="I420">
        <v>3.69934845028471</v>
      </c>
      <c r="J420">
        <f>(Table2[[#This Row],[1M Return vs Nifty]]-AVERAGE(Table2[1M Return vs Nifty]))/_xlfn.STDEV.P(Table2[1M Return vs Nifty])</f>
        <v>0.64297008076820505</v>
      </c>
      <c r="K420">
        <v>3.59475861879951</v>
      </c>
      <c r="L420">
        <f>(Table2[[#This Row],[6M Return vs Nifty]]-AVERAGE(Table2[6M Return vs Nifty]))/_xlfn.STDEV.P(Table2[6M Return vs Nifty])</f>
        <v>-0.21847600700147848</v>
      </c>
      <c r="M420">
        <v>-1.29730068151538</v>
      </c>
      <c r="N420">
        <f>(Table2[[#This Row],[1W Return vs Nifty]]-AVERAGE(Table2[1W Return vs Nifty]))/_xlfn.STDEV.P(Table2[1W Return vs Nifty])</f>
        <v>0.34937542800191146</v>
      </c>
      <c r="O420">
        <v>1223.1500000000001</v>
      </c>
      <c r="P420">
        <v>1205.31136451875</v>
      </c>
      <c r="Q420">
        <v>1141.8723303828299</v>
      </c>
      <c r="R420">
        <v>84.147917676132806</v>
      </c>
      <c r="S420" s="2">
        <f>(Table2[[#This Row],[Close Price]]-Table2[[#This Row],[20D EMA]])/Table2[[#This Row],[20D EMA]]</f>
        <v>4.4107427543637175E-2</v>
      </c>
      <c r="T420" s="2">
        <f>(Table2[[#This Row],[Close Price]]-Table2[[#This Row],[50D EMA]])/Table2[[#This Row],[50D EMA]]</f>
        <v>5.9560241108249465E-2</v>
      </c>
      <c r="U420" s="2">
        <f>(Table2[[#This Row],[Close Price]]-Table2[[#This Row],[200D EMA]])/Table2[[#This Row],[200D EMA]]</f>
        <v>0.11842626011599117</v>
      </c>
      <c r="V420">
        <v>0.86678945847555899</v>
      </c>
      <c r="W420">
        <v>1262.25</v>
      </c>
      <c r="X420">
        <v>1281.6500000000001</v>
      </c>
      <c r="Y420">
        <v>1231.0999999999999</v>
      </c>
      <c r="Z420">
        <v>1281.6500000000001</v>
      </c>
      <c r="AA420">
        <v>1145</v>
      </c>
      <c r="AB420">
        <v>1281.6500000000001</v>
      </c>
      <c r="AC420" s="2">
        <f>(Table2[[#This Row],[Close Price]]/Table2[[#This Row],[Day Low]])-1</f>
        <v>1.1764705882352899E-2</v>
      </c>
      <c r="AD420" s="2">
        <f>(Table2[[#This Row],[Day High]]/Table2[[#This Row],[Close Price]])-1</f>
        <v>3.5627593767129095E-3</v>
      </c>
      <c r="AE420" s="2">
        <f>(Table2[[#This Row],[Close Price]]/Table2[[#This Row],[Current Week Low]])-1</f>
        <v>3.7364958167492412E-2</v>
      </c>
      <c r="AF420" s="2">
        <f>(Table2[[#This Row],[Current Week High]]/Table2[[#This Row],[Close Price]])-1</f>
        <v>3.5627593767129095E-3</v>
      </c>
      <c r="AG420" s="2">
        <f>(Table2[[#This Row],[Close Price]]/Table2[[#This Row],[Current Month Low]])-1</f>
        <v>0.11537117903930127</v>
      </c>
      <c r="AH420" s="2">
        <f>(Table2[[#This Row],[Current Month High]]/Table2[[#This Row],[Close Price]])-1</f>
        <v>3.5627593767129095E-3</v>
      </c>
      <c r="AI420">
        <v>4.8978153629316497</v>
      </c>
      <c r="AJ420">
        <v>34.2337607735967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-0.04</v>
      </c>
      <c r="AM420" t="s">
        <v>10459</v>
      </c>
      <c r="AN420">
        <v>7.57</v>
      </c>
      <c r="AO420" t="s">
        <v>10458</v>
      </c>
      <c r="AP420">
        <v>4.5135406642715002E-2</v>
      </c>
      <c r="AQ420">
        <f>(Table2[[#This Row],[Sharpe Ratio]]-AVERAGE(Table2[Sharpe Ratio]))/_xlfn.STDEV.P(Table2[Sharpe Ratio])</f>
        <v>-0.14617111808783692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0.14369142876436072</v>
      </c>
      <c r="AS420">
        <f>_xlfn.RANK.AVG(Table2[[#This Row],[1Y Return vs Nifty Z-Score]],Table2[1Y Return vs Nifty Z-Score])</f>
        <v>477</v>
      </c>
      <c r="AT420">
        <f>_xlfn.RANK.AVG(Table2[[#This Row],[6M Return vs Nifty Z-Score]],Table2[6M Return vs Nifty Z-Score])</f>
        <v>393</v>
      </c>
      <c r="AU420">
        <f>_xlfn.RANK.AVG(Table2[[#This Row],[Sharpe Ratio Z-Score]],Table2[Sharpe Ratio Z-Score])</f>
        <v>379</v>
      </c>
      <c r="AV420">
        <f>(Table2[[#This Row],[Rank 1Y]]+Table2[[#This Row],[Rank 6M]]+Table2[[#This Row],[Rank Sharpe]])/3</f>
        <v>416.33333333333331</v>
      </c>
    </row>
    <row r="421" spans="1:48" x14ac:dyDescent="0.3">
      <c r="A421" t="s">
        <v>677</v>
      </c>
      <c r="B421" t="s">
        <v>678</v>
      </c>
      <c r="C421" t="s">
        <v>10405</v>
      </c>
      <c r="D421" t="s">
        <v>274</v>
      </c>
      <c r="E421">
        <v>27309.017449999999</v>
      </c>
      <c r="F421">
        <v>3281.2</v>
      </c>
      <c r="G421">
        <v>2.2406880041925898</v>
      </c>
      <c r="H421">
        <f>(Table2[[#This Row],[1Y Return vs Nifty]]-AVERAGE(Table2[1Y Return vs Nifty]))/_xlfn.STDEV.P(Table2[1Y Return vs Nifty])</f>
        <v>-0.32421601648801984</v>
      </c>
      <c r="I421">
        <v>-4.2385278419271701</v>
      </c>
      <c r="J421">
        <f>(Table2[[#This Row],[1M Return vs Nifty]]-AVERAGE(Table2[1M Return vs Nifty]))/_xlfn.STDEV.P(Table2[1M Return vs Nifty])</f>
        <v>-0.10985059780224753</v>
      </c>
      <c r="K421">
        <v>25.567211593349601</v>
      </c>
      <c r="L421">
        <f>(Table2[[#This Row],[6M Return vs Nifty]]-AVERAGE(Table2[6M Return vs Nifty]))/_xlfn.STDEV.P(Table2[6M Return vs Nifty])</f>
        <v>0.43722269551228937</v>
      </c>
      <c r="M421">
        <v>-0.61862271974151595</v>
      </c>
      <c r="N421">
        <f>(Table2[[#This Row],[1W Return vs Nifty]]-AVERAGE(Table2[1W Return vs Nifty]))/_xlfn.STDEV.P(Table2[1W Return vs Nifty])</f>
        <v>0.48500792627531814</v>
      </c>
      <c r="O421">
        <v>3318.29</v>
      </c>
      <c r="P421">
        <v>3220.3520048557598</v>
      </c>
      <c r="Q421">
        <v>2801.0300342784799</v>
      </c>
      <c r="R421">
        <v>40.76710084063</v>
      </c>
      <c r="S421" s="2">
        <f>(Table2[[#This Row],[Close Price]]-Table2[[#This Row],[20D EMA]])/Table2[[#This Row],[20D EMA]]</f>
        <v>-1.1177443803886985E-2</v>
      </c>
      <c r="T421" s="2">
        <f>(Table2[[#This Row],[Close Price]]-Table2[[#This Row],[50D EMA]])/Table2[[#This Row],[50D EMA]]</f>
        <v>1.8894827351945157E-2</v>
      </c>
      <c r="U421" s="2">
        <f>(Table2[[#This Row],[Close Price]]-Table2[[#This Row],[200D EMA]])/Table2[[#This Row],[200D EMA]]</f>
        <v>0.17142621101712227</v>
      </c>
      <c r="V421">
        <v>0.630837764398402</v>
      </c>
      <c r="W421">
        <v>3222.2</v>
      </c>
      <c r="X421">
        <v>3339.7</v>
      </c>
      <c r="Y421">
        <v>3222.2</v>
      </c>
      <c r="Z421">
        <v>3393.65</v>
      </c>
      <c r="AA421">
        <v>3210</v>
      </c>
      <c r="AB421">
        <v>3452.9</v>
      </c>
      <c r="AC421" s="2">
        <f>(Table2[[#This Row],[Close Price]]/Table2[[#This Row],[Day Low]])-1</f>
        <v>1.8310471106697257E-2</v>
      </c>
      <c r="AD421" s="2">
        <f>(Table2[[#This Row],[Day High]]/Table2[[#This Row],[Close Price]])-1</f>
        <v>1.7828843106180603E-2</v>
      </c>
      <c r="AE421" s="2">
        <f>(Table2[[#This Row],[Close Price]]/Table2[[#This Row],[Current Week Low]])-1</f>
        <v>1.8310471106697257E-2</v>
      </c>
      <c r="AF421" s="2">
        <f>(Table2[[#This Row],[Current Week High]]/Table2[[#This Row],[Close Price]])-1</f>
        <v>3.4270998415214082E-2</v>
      </c>
      <c r="AG421" s="2">
        <f>(Table2[[#This Row],[Close Price]]/Table2[[#This Row],[Current Month Low]])-1</f>
        <v>2.2180685358255348E-2</v>
      </c>
      <c r="AH421" s="2">
        <f>(Table2[[#This Row],[Current Month High]]/Table2[[#This Row],[Close Price]])-1</f>
        <v>5.2328416433012448E-2</v>
      </c>
      <c r="AI421">
        <v>5.4309399000365799</v>
      </c>
      <c r="AJ421">
        <v>68.812059474198605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</v>
      </c>
      <c r="AM421" t="s">
        <v>10460</v>
      </c>
      <c r="AN421">
        <v>-2.86</v>
      </c>
      <c r="AO421" t="s">
        <v>10459</v>
      </c>
      <c r="AP421">
        <v>-4.5878124444860002E-2</v>
      </c>
      <c r="AQ421">
        <f>(Table2[[#This Row],[Sharpe Ratio]]-AVERAGE(Table2[Sharpe Ratio]))/_xlfn.STDEV.P(Table2[Sharpe Ratio])</f>
        <v>-1.2017668627558262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-0.7136028552584861</v>
      </c>
      <c r="AS421">
        <f>_xlfn.RANK.AVG(Table2[[#This Row],[1Y Return vs Nifty Z-Score]],Table2[1Y Return vs Nifty Z-Score])</f>
        <v>403</v>
      </c>
      <c r="AT421">
        <f>_xlfn.RANK.AVG(Table2[[#This Row],[6M Return vs Nifty Z-Score]],Table2[6M Return vs Nifty Z-Score])</f>
        <v>185</v>
      </c>
      <c r="AU421">
        <f>_xlfn.RANK.AVG(Table2[[#This Row],[Sharpe Ratio Z-Score]],Table2[Sharpe Ratio Z-Score])</f>
        <v>661</v>
      </c>
      <c r="AV421">
        <f>(Table2[[#This Row],[Rank 1Y]]+Table2[[#This Row],[Rank 6M]]+Table2[[#This Row],[Rank Sharpe]])/3</f>
        <v>416.33333333333331</v>
      </c>
    </row>
    <row r="422" spans="1:48" x14ac:dyDescent="0.3">
      <c r="A422" t="s">
        <v>1284</v>
      </c>
      <c r="B422" t="s">
        <v>1285</v>
      </c>
      <c r="C422" t="s">
        <v>10401</v>
      </c>
      <c r="D422" t="s">
        <v>545</v>
      </c>
      <c r="E422">
        <v>9276.3396528550002</v>
      </c>
      <c r="F422">
        <v>280.85000000000002</v>
      </c>
      <c r="G422">
        <v>-18.7527679333128</v>
      </c>
      <c r="H422">
        <f>(Table2[[#This Row],[1Y Return vs Nifty]]-AVERAGE(Table2[1Y Return vs Nifty]))/_xlfn.STDEV.P(Table2[1Y Return vs Nifty])</f>
        <v>-0.67263892375321166</v>
      </c>
      <c r="I422">
        <v>-3.2875430210243701</v>
      </c>
      <c r="J422">
        <f>(Table2[[#This Row],[1M Return vs Nifty]]-AVERAGE(Table2[1M Return vs Nifty]))/_xlfn.STDEV.P(Table2[1M Return vs Nifty])</f>
        <v>-1.9660096989749271E-2</v>
      </c>
      <c r="K422">
        <v>12.9641286417896</v>
      </c>
      <c r="L422">
        <f>(Table2[[#This Row],[6M Return vs Nifty]]-AVERAGE(Table2[6M Return vs Nifty]))/_xlfn.STDEV.P(Table2[6M Return vs Nifty])</f>
        <v>6.1123352003261293E-2</v>
      </c>
      <c r="M422">
        <v>-6.1639731630150498</v>
      </c>
      <c r="N422">
        <f>(Table2[[#This Row],[1W Return vs Nifty]]-AVERAGE(Table2[1W Return vs Nifty]))/_xlfn.STDEV.P(Table2[1W Return vs Nifty])</f>
        <v>-0.62321979996009302</v>
      </c>
      <c r="O422">
        <v>276.27999999999997</v>
      </c>
      <c r="P422">
        <v>264.45302412515002</v>
      </c>
      <c r="Q422">
        <v>237.445982943605</v>
      </c>
      <c r="R422">
        <v>54.587662453818503</v>
      </c>
      <c r="S422" s="2">
        <f>(Table2[[#This Row],[Close Price]]-Table2[[#This Row],[20D EMA]])/Table2[[#This Row],[20D EMA]]</f>
        <v>1.6541190097003222E-2</v>
      </c>
      <c r="T422" s="2">
        <f>(Table2[[#This Row],[Close Price]]-Table2[[#This Row],[50D EMA]])/Table2[[#This Row],[50D EMA]]</f>
        <v>6.2003359307739578E-2</v>
      </c>
      <c r="U422" s="2">
        <f>(Table2[[#This Row],[Close Price]]-Table2[[#This Row],[200D EMA]])/Table2[[#This Row],[200D EMA]]</f>
        <v>0.18279533104042348</v>
      </c>
      <c r="V422">
        <v>0.458592313291527</v>
      </c>
      <c r="W422">
        <v>272.10000000000002</v>
      </c>
      <c r="X422">
        <v>283</v>
      </c>
      <c r="Y422">
        <v>271.8</v>
      </c>
      <c r="Z422">
        <v>283</v>
      </c>
      <c r="AA422">
        <v>264.60000000000002</v>
      </c>
      <c r="AB422">
        <v>296.14999999999998</v>
      </c>
      <c r="AC422" s="2">
        <f>(Table2[[#This Row],[Close Price]]/Table2[[#This Row],[Day Low]])-1</f>
        <v>3.21572951120912E-2</v>
      </c>
      <c r="AD422" s="2">
        <f>(Table2[[#This Row],[Day High]]/Table2[[#This Row],[Close Price]])-1</f>
        <v>7.6553320277727988E-3</v>
      </c>
      <c r="AE422" s="2">
        <f>(Table2[[#This Row],[Close Price]]/Table2[[#This Row],[Current Week Low]])-1</f>
        <v>3.3296541574687311E-2</v>
      </c>
      <c r="AF422" s="2">
        <f>(Table2[[#This Row],[Current Week High]]/Table2[[#This Row],[Close Price]])-1</f>
        <v>7.6553320277727988E-3</v>
      </c>
      <c r="AG422" s="2">
        <f>(Table2[[#This Row],[Close Price]]/Table2[[#This Row],[Current Month Low]])-1</f>
        <v>6.1413454270597079E-2</v>
      </c>
      <c r="AH422" s="2">
        <f>(Table2[[#This Row],[Current Month High]]/Table2[[#This Row],[Close Price]])-1</f>
        <v>5.4477479081360025E-2</v>
      </c>
      <c r="AI422">
        <v>5.4477479081359999</v>
      </c>
      <c r="AJ422">
        <v>39.310515873015802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0.09</v>
      </c>
      <c r="AM422" t="s">
        <v>10458</v>
      </c>
      <c r="AN422">
        <v>-3.77</v>
      </c>
      <c r="AO422" t="s">
        <v>10459</v>
      </c>
      <c r="AP422">
        <v>3.4466144762872998E-2</v>
      </c>
      <c r="AQ422">
        <f>(Table2[[#This Row],[Sharpe Ratio]]-AVERAGE(Table2[Sharpe Ratio]))/_xlfn.STDEV.P(Table2[Sharpe Ratio])</f>
        <v>-0.26991565699900916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-1.524311125698802</v>
      </c>
      <c r="AS422">
        <f>_xlfn.RANK.AVG(Table2[[#This Row],[1Y Return vs Nifty Z-Score]],Table2[1Y Return vs Nifty Z-Score])</f>
        <v>557</v>
      </c>
      <c r="AT422">
        <f>_xlfn.RANK.AVG(Table2[[#This Row],[6M Return vs Nifty Z-Score]],Table2[6M Return vs Nifty Z-Score])</f>
        <v>289</v>
      </c>
      <c r="AU422">
        <f>_xlfn.RANK.AVG(Table2[[#This Row],[Sharpe Ratio Z-Score]],Table2[Sharpe Ratio Z-Score])</f>
        <v>404</v>
      </c>
      <c r="AV422">
        <f>(Table2[[#This Row],[Rank 1Y]]+Table2[[#This Row],[Rank 6M]]+Table2[[#This Row],[Rank Sharpe]])/3</f>
        <v>416.66666666666669</v>
      </c>
    </row>
    <row r="423" spans="1:48" x14ac:dyDescent="0.3">
      <c r="A423" t="s">
        <v>1520</v>
      </c>
      <c r="B423" t="s">
        <v>1521</v>
      </c>
      <c r="C423" t="s">
        <v>10414</v>
      </c>
      <c r="D423" t="s">
        <v>388</v>
      </c>
      <c r="E423">
        <v>6815.6233737900002</v>
      </c>
      <c r="F423">
        <v>83.65</v>
      </c>
      <c r="G423">
        <v>-16.6486140139437</v>
      </c>
      <c r="H423">
        <f>(Table2[[#This Row],[1Y Return vs Nifty]]-AVERAGE(Table2[1Y Return vs Nifty]))/_xlfn.STDEV.P(Table2[1Y Return vs Nifty])</f>
        <v>-0.63771683050174932</v>
      </c>
      <c r="I423">
        <v>-9.7191833251756208</v>
      </c>
      <c r="J423">
        <f>(Table2[[#This Row],[1M Return vs Nifty]]-AVERAGE(Table2[1M Return vs Nifty]))/_xlfn.STDEV.P(Table2[1M Return vs Nifty])</f>
        <v>-0.62963077930470812</v>
      </c>
      <c r="K423">
        <v>6.3679652547528596</v>
      </c>
      <c r="L423">
        <f>(Table2[[#This Row],[6M Return vs Nifty]]-AVERAGE(Table2[6M Return vs Nifty]))/_xlfn.STDEV.P(Table2[6M Return vs Nifty])</f>
        <v>-0.13571838339416636</v>
      </c>
      <c r="M423">
        <v>-5.8727698843863401</v>
      </c>
      <c r="N423">
        <f>(Table2[[#This Row],[1W Return vs Nifty]]-AVERAGE(Table2[1W Return vs Nifty]))/_xlfn.STDEV.P(Table2[1W Return vs Nifty])</f>
        <v>-0.56502337925624946</v>
      </c>
      <c r="O423">
        <v>85.15</v>
      </c>
      <c r="P423">
        <v>84.725823782639907</v>
      </c>
      <c r="Q423">
        <v>77.713740683662095</v>
      </c>
      <c r="R423">
        <v>42.209858574233103</v>
      </c>
      <c r="S423" s="2">
        <f>(Table2[[#This Row],[Close Price]]-Table2[[#This Row],[20D EMA]])/Table2[[#This Row],[20D EMA]]</f>
        <v>-1.7615971814445096E-2</v>
      </c>
      <c r="T423" s="2">
        <f>(Table2[[#This Row],[Close Price]]-Table2[[#This Row],[50D EMA]])/Table2[[#This Row],[50D EMA]]</f>
        <v>-1.2697708143857959E-2</v>
      </c>
      <c r="U423" s="2">
        <f>(Table2[[#This Row],[Close Price]]-Table2[[#This Row],[200D EMA]])/Table2[[#This Row],[200D EMA]]</f>
        <v>7.6386225448878714E-2</v>
      </c>
      <c r="V423">
        <v>0.41278891046577598</v>
      </c>
      <c r="W423">
        <v>83.5</v>
      </c>
      <c r="X423">
        <v>85.05</v>
      </c>
      <c r="Y423">
        <v>82.98</v>
      </c>
      <c r="Z423">
        <v>86.32</v>
      </c>
      <c r="AA423">
        <v>82.25</v>
      </c>
      <c r="AB423">
        <v>88.88</v>
      </c>
      <c r="AC423" s="2">
        <f>(Table2[[#This Row],[Close Price]]/Table2[[#This Row],[Day Low]])-1</f>
        <v>1.796407185628901E-3</v>
      </c>
      <c r="AD423" s="2">
        <f>(Table2[[#This Row],[Day High]]/Table2[[#This Row],[Close Price]])-1</f>
        <v>1.6736401673639989E-2</v>
      </c>
      <c r="AE423" s="2">
        <f>(Table2[[#This Row],[Close Price]]/Table2[[#This Row],[Current Week Low]])-1</f>
        <v>8.0742347553628413E-3</v>
      </c>
      <c r="AF423" s="2">
        <f>(Table2[[#This Row],[Current Week High]]/Table2[[#This Row],[Close Price]])-1</f>
        <v>3.1918708906156557E-2</v>
      </c>
      <c r="AG423" s="2">
        <f>(Table2[[#This Row],[Close Price]]/Table2[[#This Row],[Current Month Low]])-1</f>
        <v>1.7021276595744705E-2</v>
      </c>
      <c r="AH423" s="2">
        <f>(Table2[[#This Row],[Current Month High]]/Table2[[#This Row],[Close Price]])-1</f>
        <v>6.2522414823669825E-2</v>
      </c>
      <c r="AI423">
        <v>17.573221757322099</v>
      </c>
      <c r="AJ423">
        <v>42.625745950554098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-0.1</v>
      </c>
      <c r="AM423" t="s">
        <v>10459</v>
      </c>
      <c r="AN423">
        <v>-5.0999999999999996</v>
      </c>
      <c r="AO423" t="s">
        <v>10459</v>
      </c>
      <c r="AP423">
        <v>5.6366214481228999E-2</v>
      </c>
      <c r="AQ423">
        <f>(Table2[[#This Row],[Sharpe Ratio]]-AVERAGE(Table2[Sharpe Ratio]))/_xlfn.STDEV.P(Table2[Sharpe Ratio])</f>
        <v>-1.5913640745133097E-2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-1.9840030132020066</v>
      </c>
      <c r="AS423">
        <f>_xlfn.RANK.AVG(Table2[[#This Row],[1Y Return vs Nifty Z-Score]],Table2[1Y Return vs Nifty Z-Score])</f>
        <v>540</v>
      </c>
      <c r="AT423">
        <f>_xlfn.RANK.AVG(Table2[[#This Row],[6M Return vs Nifty Z-Score]],Table2[6M Return vs Nifty Z-Score])</f>
        <v>362</v>
      </c>
      <c r="AU423">
        <f>_xlfn.RANK.AVG(Table2[[#This Row],[Sharpe Ratio Z-Score]],Table2[Sharpe Ratio Z-Score])</f>
        <v>350</v>
      </c>
      <c r="AV423">
        <f>(Table2[[#This Row],[Rank 1Y]]+Table2[[#This Row],[Rank 6M]]+Table2[[#This Row],[Rank Sharpe]])/3</f>
        <v>417.33333333333331</v>
      </c>
    </row>
    <row r="424" spans="1:48" x14ac:dyDescent="0.3">
      <c r="A424" t="s">
        <v>978</v>
      </c>
      <c r="B424" t="s">
        <v>979</v>
      </c>
      <c r="C424" t="s">
        <v>10403</v>
      </c>
      <c r="D424" t="s">
        <v>190</v>
      </c>
      <c r="E424">
        <v>15541.204567070001</v>
      </c>
      <c r="F424">
        <v>478.45</v>
      </c>
      <c r="G424">
        <v>8.6158970114690501</v>
      </c>
      <c r="H424">
        <f>(Table2[[#This Row],[1Y Return vs Nifty]]-AVERAGE(Table2[1Y Return vs Nifty]))/_xlfn.STDEV.P(Table2[1Y Return vs Nifty])</f>
        <v>-0.21840833702109874</v>
      </c>
      <c r="I424">
        <v>-4.6622099470660503</v>
      </c>
      <c r="J424">
        <f>(Table2[[#This Row],[1M Return vs Nifty]]-AVERAGE(Table2[1M Return vs Nifty]))/_xlfn.STDEV.P(Table2[1M Return vs Nifty])</f>
        <v>-0.15003220786358706</v>
      </c>
      <c r="K424">
        <v>6.8026257756346</v>
      </c>
      <c r="L424">
        <f>(Table2[[#This Row],[6M Return vs Nifty]]-AVERAGE(Table2[6M Return vs Nifty]))/_xlfn.STDEV.P(Table2[6M Return vs Nifty])</f>
        <v>-0.12274730820714794</v>
      </c>
      <c r="M424">
        <v>-2.1316828008094699</v>
      </c>
      <c r="N424">
        <f>(Table2[[#This Row],[1W Return vs Nifty]]-AVERAGE(Table2[1W Return vs Nifty]))/_xlfn.STDEV.P(Table2[1W Return vs Nifty])</f>
        <v>0.18262575035107714</v>
      </c>
      <c r="O424">
        <v>487.47</v>
      </c>
      <c r="P424">
        <v>481.18226741319302</v>
      </c>
      <c r="Q424">
        <v>442.9098854691</v>
      </c>
      <c r="R424">
        <v>43.302990005718499</v>
      </c>
      <c r="S424" s="2">
        <f>(Table2[[#This Row],[Close Price]]-Table2[[#This Row],[20D EMA]])/Table2[[#This Row],[20D EMA]]</f>
        <v>-1.8503702791966763E-2</v>
      </c>
      <c r="T424" s="2">
        <f>(Table2[[#This Row],[Close Price]]-Table2[[#This Row],[50D EMA]])/Table2[[#This Row],[50D EMA]]</f>
        <v>-5.678237953118127E-3</v>
      </c>
      <c r="U424" s="2">
        <f>(Table2[[#This Row],[Close Price]]-Table2[[#This Row],[200D EMA]])/Table2[[#This Row],[200D EMA]]</f>
        <v>8.0242314964946687E-2</v>
      </c>
      <c r="V424">
        <v>2.7788381948345999</v>
      </c>
      <c r="W424">
        <v>470.45</v>
      </c>
      <c r="X424">
        <v>482</v>
      </c>
      <c r="Y424">
        <v>469.5</v>
      </c>
      <c r="Z424">
        <v>493.45</v>
      </c>
      <c r="AA424">
        <v>452.4</v>
      </c>
      <c r="AB424">
        <v>547</v>
      </c>
      <c r="AC424" s="2">
        <f>(Table2[[#This Row],[Close Price]]/Table2[[#This Row],[Day Low]])-1</f>
        <v>1.7004995217344998E-2</v>
      </c>
      <c r="AD424" s="2">
        <f>(Table2[[#This Row],[Day High]]/Table2[[#This Row],[Close Price]])-1</f>
        <v>7.4197930818267199E-3</v>
      </c>
      <c r="AE424" s="2">
        <f>(Table2[[#This Row],[Close Price]]/Table2[[#This Row],[Current Week Low]])-1</f>
        <v>1.906283280085197E-2</v>
      </c>
      <c r="AF424" s="2">
        <f>(Table2[[#This Row],[Current Week High]]/Table2[[#This Row],[Close Price]])-1</f>
        <v>3.1351238373915846E-2</v>
      </c>
      <c r="AG424" s="2">
        <f>(Table2[[#This Row],[Close Price]]/Table2[[#This Row],[Current Month Low]])-1</f>
        <v>5.758178603006181E-2</v>
      </c>
      <c r="AH424" s="2">
        <f>(Table2[[#This Row],[Current Month High]]/Table2[[#This Row],[Close Price]])-1</f>
        <v>0.14327515936879509</v>
      </c>
      <c r="AI424">
        <v>14.3275159368795</v>
      </c>
      <c r="AJ424">
        <v>86.675770581349894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-0.04</v>
      </c>
      <c r="AM424" t="s">
        <v>10459</v>
      </c>
      <c r="AN424">
        <v>-11.68</v>
      </c>
      <c r="AO424" t="s">
        <v>10459</v>
      </c>
      <c r="AQ424">
        <f>(Table2[[#This Row],[Sharpe Ratio]]-AVERAGE(Table2[Sharpe Ratio]))/_xlfn.STDEV.P(Table2[Sharpe Ratio])</f>
        <v>-0.6696618849724284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-0.97822398771318508</v>
      </c>
      <c r="AS424">
        <f>_xlfn.RANK.AVG(Table2[[#This Row],[1Y Return vs Nifty Z-Score]],Table2[1Y Return vs Nifty Z-Score])</f>
        <v>367</v>
      </c>
      <c r="AT424">
        <f>_xlfn.RANK.AVG(Table2[[#This Row],[6M Return vs Nifty Z-Score]],Table2[6M Return vs Nifty Z-Score])</f>
        <v>356</v>
      </c>
      <c r="AU424">
        <f>_xlfn.RANK.AVG(Table2[[#This Row],[Sharpe Ratio Z-Score]],Table2[Sharpe Ratio Z-Score])</f>
        <v>530</v>
      </c>
      <c r="AV424">
        <f>(Table2[[#This Row],[Rank 1Y]]+Table2[[#This Row],[Rank 6M]]+Table2[[#This Row],[Rank Sharpe]])/3</f>
        <v>417.66666666666669</v>
      </c>
    </row>
    <row r="425" spans="1:48" x14ac:dyDescent="0.3">
      <c r="A425" t="s">
        <v>1812</v>
      </c>
      <c r="B425" t="s">
        <v>1813</v>
      </c>
      <c r="C425" t="s">
        <v>10412</v>
      </c>
      <c r="D425" t="s">
        <v>1814</v>
      </c>
      <c r="E425">
        <v>4426.8473298640001</v>
      </c>
      <c r="F425">
        <v>65.5</v>
      </c>
      <c r="G425">
        <v>-29.511794151291799</v>
      </c>
      <c r="H425">
        <f>(Table2[[#This Row],[1Y Return vs Nifty]]-AVERAGE(Table2[1Y Return vs Nifty]))/_xlfn.STDEV.P(Table2[1Y Return vs Nifty])</f>
        <v>-0.85120367294791299</v>
      </c>
      <c r="I425">
        <v>-16.474799341731401</v>
      </c>
      <c r="J425">
        <f>(Table2[[#This Row],[1M Return vs Nifty]]-AVERAGE(Table2[1M Return vs Nifty]))/_xlfn.STDEV.P(Table2[1M Return vs Nifty])</f>
        <v>-1.2703270117132126</v>
      </c>
      <c r="K425">
        <v>13.721629228555599</v>
      </c>
      <c r="L425">
        <f>(Table2[[#This Row],[6M Return vs Nifty]]-AVERAGE(Table2[6M Return vs Nifty]))/_xlfn.STDEV.P(Table2[6M Return vs Nifty])</f>
        <v>8.3728572843701124E-2</v>
      </c>
      <c r="M425">
        <v>-7.2679914875585396</v>
      </c>
      <c r="N425">
        <f>(Table2[[#This Row],[1W Return vs Nifty]]-AVERAGE(Table2[1W Return vs Nifty]))/_xlfn.STDEV.P(Table2[1W Return vs Nifty])</f>
        <v>-0.84385575976947891</v>
      </c>
      <c r="O425">
        <v>68.06</v>
      </c>
      <c r="P425">
        <v>69.085772771753398</v>
      </c>
      <c r="Q425">
        <v>64.999281699304305</v>
      </c>
      <c r="R425">
        <v>31.856530187144202</v>
      </c>
      <c r="S425" s="2">
        <f>(Table2[[#This Row],[Close Price]]-Table2[[#This Row],[20D EMA]])/Table2[[#This Row],[20D EMA]]</f>
        <v>-3.7613870114604792E-2</v>
      </c>
      <c r="T425" s="2">
        <f>(Table2[[#This Row],[Close Price]]-Table2[[#This Row],[50D EMA]])/Table2[[#This Row],[50D EMA]]</f>
        <v>-5.1903201308902296E-2</v>
      </c>
      <c r="U425" s="2">
        <f>(Table2[[#This Row],[Close Price]]-Table2[[#This Row],[200D EMA]])/Table2[[#This Row],[200D EMA]]</f>
        <v>7.7034436013014322E-3</v>
      </c>
      <c r="V425">
        <v>0.48181889907641801</v>
      </c>
      <c r="W425">
        <v>65.150000000000006</v>
      </c>
      <c r="X425">
        <v>66.239999999999995</v>
      </c>
      <c r="Y425">
        <v>65.150000000000006</v>
      </c>
      <c r="Z425">
        <v>67.86</v>
      </c>
      <c r="AA425">
        <v>64.47</v>
      </c>
      <c r="AB425">
        <v>72.510000000000005</v>
      </c>
      <c r="AC425" s="2">
        <f>(Table2[[#This Row],[Close Price]]/Table2[[#This Row],[Day Low]])-1</f>
        <v>5.372217958557135E-3</v>
      </c>
      <c r="AD425" s="2">
        <f>(Table2[[#This Row],[Day High]]/Table2[[#This Row],[Close Price]])-1</f>
        <v>1.1297709923663968E-2</v>
      </c>
      <c r="AE425" s="2">
        <f>(Table2[[#This Row],[Close Price]]/Table2[[#This Row],[Current Week Low]])-1</f>
        <v>5.372217958557135E-3</v>
      </c>
      <c r="AF425" s="2">
        <f>(Table2[[#This Row],[Current Week High]]/Table2[[#This Row],[Close Price]])-1</f>
        <v>3.6030534351145116E-2</v>
      </c>
      <c r="AG425" s="2">
        <f>(Table2[[#This Row],[Close Price]]/Table2[[#This Row],[Current Month Low]])-1</f>
        <v>1.5976423142546992E-2</v>
      </c>
      <c r="AH425" s="2">
        <f>(Table2[[#This Row],[Current Month High]]/Table2[[#This Row],[Close Price]])-1</f>
        <v>0.10702290076335896</v>
      </c>
      <c r="AI425">
        <v>28.534351145038102</v>
      </c>
      <c r="AJ425">
        <v>50.229357798165097</v>
      </c>
      <c r="AK425" t="str">
        <f>IF(AND(Table2[[#This Row],[20D EMA]]&gt;Table2[[#This Row],[50D EMA]],Table2[[#This Row],[50D EMA]]&gt;Table2[[#This Row],[200D EMA]]),"Uptrend","Downtrend/NoTrend")</f>
        <v>Downtrend/NoTrend</v>
      </c>
      <c r="AL425">
        <v>-0.24</v>
      </c>
      <c r="AM425" t="s">
        <v>10459</v>
      </c>
      <c r="AN425">
        <v>-6.19</v>
      </c>
      <c r="AO425" t="s">
        <v>10459</v>
      </c>
      <c r="AP425">
        <v>5.4997077824722997E-2</v>
      </c>
      <c r="AQ425">
        <f>(Table2[[#This Row],[Sharpe Ratio]]-AVERAGE(Table2[Sharpe Ratio]))/_xlfn.STDEV.P(Table2[Sharpe Ratio])</f>
        <v>-3.1793200753480008E-2</v>
      </c>
      <c r="AR4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5">
        <f>_xlfn.RANK.AVG(Table2[[#This Row],[1Y Return vs Nifty Z-Score]],Table2[1Y Return vs Nifty Z-Score])</f>
        <v>615</v>
      </c>
      <c r="AT425">
        <f>_xlfn.RANK.AVG(Table2[[#This Row],[6M Return vs Nifty Z-Score]],Table2[6M Return vs Nifty Z-Score])</f>
        <v>283</v>
      </c>
      <c r="AU425">
        <f>_xlfn.RANK.AVG(Table2[[#This Row],[Sharpe Ratio Z-Score]],Table2[Sharpe Ratio Z-Score])</f>
        <v>355</v>
      </c>
      <c r="AV425">
        <f>(Table2[[#This Row],[Rank 1Y]]+Table2[[#This Row],[Rank 6M]]+Table2[[#This Row],[Rank Sharpe]])/3</f>
        <v>417.66666666666669</v>
      </c>
    </row>
    <row r="426" spans="1:48" x14ac:dyDescent="0.3">
      <c r="A426" t="s">
        <v>1216</v>
      </c>
      <c r="B426" t="s">
        <v>1217</v>
      </c>
      <c r="C426" t="s">
        <v>10410</v>
      </c>
      <c r="D426" t="s">
        <v>111</v>
      </c>
      <c r="E426">
        <v>10063.1713485</v>
      </c>
      <c r="F426">
        <v>728.15</v>
      </c>
      <c r="G426">
        <v>34.114013409985098</v>
      </c>
      <c r="H426">
        <f>(Table2[[#This Row],[1Y Return vs Nifty]]-AVERAGE(Table2[1Y Return vs Nifty]))/_xlfn.STDEV.P(Table2[1Y Return vs Nifty])</f>
        <v>0.20477724384772261</v>
      </c>
      <c r="I426">
        <v>-2.4085799109724402</v>
      </c>
      <c r="J426">
        <f>(Table2[[#This Row],[1M Return vs Nifty]]-AVERAGE(Table2[1M Return vs Nifty]))/_xlfn.STDEV.P(Table2[1M Return vs Nifty])</f>
        <v>6.3699932895940323E-2</v>
      </c>
      <c r="K426">
        <v>-4.0522725690463801</v>
      </c>
      <c r="L426">
        <f>(Table2[[#This Row],[6M Return vs Nifty]]-AVERAGE(Table2[6M Return vs Nifty]))/_xlfn.STDEV.P(Table2[6M Return vs Nifty])</f>
        <v>-0.44667758439297761</v>
      </c>
      <c r="M426">
        <v>-3.73378960170652</v>
      </c>
      <c r="N426">
        <f>(Table2[[#This Row],[1W Return vs Nifty]]-AVERAGE(Table2[1W Return vs Nifty]))/_xlfn.STDEV.P(Table2[1W Return vs Nifty])</f>
        <v>-0.13755224296187801</v>
      </c>
      <c r="O426">
        <v>722.17</v>
      </c>
      <c r="P426">
        <v>715.73310343198705</v>
      </c>
      <c r="Q426">
        <v>651.472293049266</v>
      </c>
      <c r="R426">
        <v>51.222865915674298</v>
      </c>
      <c r="S426" s="2">
        <f>(Table2[[#This Row],[Close Price]]-Table2[[#This Row],[20D EMA]])/Table2[[#This Row],[20D EMA]]</f>
        <v>8.2805987509866359E-3</v>
      </c>
      <c r="T426" s="2">
        <f>(Table2[[#This Row],[Close Price]]-Table2[[#This Row],[50D EMA]])/Table2[[#This Row],[50D EMA]]</f>
        <v>1.7348501150041964E-2</v>
      </c>
      <c r="U426" s="2">
        <f>(Table2[[#This Row],[Close Price]]-Table2[[#This Row],[200D EMA]])/Table2[[#This Row],[200D EMA]]</f>
        <v>0.11769910672921804</v>
      </c>
      <c r="V426">
        <v>0.80794377236424297</v>
      </c>
      <c r="W426">
        <v>711.15</v>
      </c>
      <c r="X426">
        <v>732.15</v>
      </c>
      <c r="Y426">
        <v>711.15</v>
      </c>
      <c r="Z426">
        <v>756.95</v>
      </c>
      <c r="AA426">
        <v>668.95</v>
      </c>
      <c r="AB426">
        <v>759.45</v>
      </c>
      <c r="AC426" s="2">
        <f>(Table2[[#This Row],[Close Price]]/Table2[[#This Row],[Day Low]])-1</f>
        <v>2.3904942698446119E-2</v>
      </c>
      <c r="AD426" s="2">
        <f>(Table2[[#This Row],[Day High]]/Table2[[#This Row],[Close Price]])-1</f>
        <v>5.4933736180731163E-3</v>
      </c>
      <c r="AE426" s="2">
        <f>(Table2[[#This Row],[Close Price]]/Table2[[#This Row],[Current Week Low]])-1</f>
        <v>2.3904942698446119E-2</v>
      </c>
      <c r="AF426" s="2">
        <f>(Table2[[#This Row],[Current Week High]]/Table2[[#This Row],[Close Price]])-1</f>
        <v>3.9552290050127059E-2</v>
      </c>
      <c r="AG426" s="2">
        <f>(Table2[[#This Row],[Close Price]]/Table2[[#This Row],[Current Month Low]])-1</f>
        <v>8.849689812392536E-2</v>
      </c>
      <c r="AH426" s="2">
        <f>(Table2[[#This Row],[Current Month High]]/Table2[[#This Row],[Close Price]])-1</f>
        <v>4.298564856142284E-2</v>
      </c>
      <c r="AI426">
        <v>11.2476824830048</v>
      </c>
      <c r="AJ426">
        <v>68.924718710126399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-0.12</v>
      </c>
      <c r="AM426" t="s">
        <v>10459</v>
      </c>
      <c r="AN426">
        <v>-1.35</v>
      </c>
      <c r="AO426" t="s">
        <v>10459</v>
      </c>
      <c r="AQ426">
        <f>(Table2[[#This Row],[Sharpe Ratio]]-AVERAGE(Table2[Sharpe Ratio]))/_xlfn.STDEV.P(Table2[Sharpe Ratio])</f>
        <v>-0.6696618849724284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-0.98541453558362102</v>
      </c>
      <c r="AS426">
        <f>_xlfn.RANK.AVG(Table2[[#This Row],[1Y Return vs Nifty Z-Score]],Table2[1Y Return vs Nifty Z-Score])</f>
        <v>243</v>
      </c>
      <c r="AT426">
        <f>_xlfn.RANK.AVG(Table2[[#This Row],[6M Return vs Nifty Z-Score]],Table2[6M Return vs Nifty Z-Score])</f>
        <v>481</v>
      </c>
      <c r="AU426">
        <f>_xlfn.RANK.AVG(Table2[[#This Row],[Sharpe Ratio Z-Score]],Table2[Sharpe Ratio Z-Score])</f>
        <v>530</v>
      </c>
      <c r="AV426">
        <f>(Table2[[#This Row],[Rank 1Y]]+Table2[[#This Row],[Rank 6M]]+Table2[[#This Row],[Rank Sharpe]])/3</f>
        <v>418</v>
      </c>
    </row>
    <row r="427" spans="1:48" x14ac:dyDescent="0.3">
      <c r="A427" t="s">
        <v>372</v>
      </c>
      <c r="B427" t="s">
        <v>373</v>
      </c>
      <c r="C427" t="s">
        <v>10414</v>
      </c>
      <c r="D427" t="s">
        <v>164</v>
      </c>
      <c r="E427">
        <v>70147.279634369901</v>
      </c>
      <c r="F427">
        <v>4624.05</v>
      </c>
      <c r="G427">
        <v>2.4326606642308302</v>
      </c>
      <c r="H427">
        <f>(Table2[[#This Row],[1Y Return vs Nifty]]-AVERAGE(Table2[1Y Return vs Nifty]))/_xlfn.STDEV.P(Table2[1Y Return vs Nifty])</f>
        <v>-0.3210298963692042</v>
      </c>
      <c r="I427">
        <v>-0.97079311485376596</v>
      </c>
      <c r="J427">
        <f>(Table2[[#This Row],[1M Return vs Nifty]]-AVERAGE(Table2[1M Return vs Nifty]))/_xlfn.STDEV.P(Table2[1M Return vs Nifty])</f>
        <v>0.20005827253845557</v>
      </c>
      <c r="K427">
        <v>2.6849677474657798</v>
      </c>
      <c r="L427">
        <f>(Table2[[#This Row],[6M Return vs Nifty]]-AVERAGE(Table2[6M Return vs Nifty]))/_xlfn.STDEV.P(Table2[6M Return vs Nifty])</f>
        <v>-0.24562585206353679</v>
      </c>
      <c r="M427">
        <v>-4.0834318075573801</v>
      </c>
      <c r="N427">
        <f>(Table2[[#This Row],[1W Return vs Nifty]]-AVERAGE(Table2[1W Return vs Nifty]))/_xlfn.STDEV.P(Table2[1W Return vs Nifty])</f>
        <v>-0.20742757198748474</v>
      </c>
      <c r="O427">
        <v>4601.8900000000003</v>
      </c>
      <c r="P427">
        <v>4419.7216553414301</v>
      </c>
      <c r="Q427">
        <v>3952.9171576817598</v>
      </c>
      <c r="R427">
        <v>48.632376797156397</v>
      </c>
      <c r="S427" s="2">
        <f>(Table2[[#This Row],[Close Price]]-Table2[[#This Row],[20D EMA]])/Table2[[#This Row],[20D EMA]]</f>
        <v>4.8154127977852257E-3</v>
      </c>
      <c r="T427" s="2">
        <f>(Table2[[#This Row],[Close Price]]-Table2[[#This Row],[50D EMA]])/Table2[[#This Row],[50D EMA]]</f>
        <v>4.623104362502789E-2</v>
      </c>
      <c r="U427" s="2">
        <f>(Table2[[#This Row],[Close Price]]-Table2[[#This Row],[200D EMA]])/Table2[[#This Row],[200D EMA]]</f>
        <v>0.16978166137734974</v>
      </c>
      <c r="V427">
        <v>0.657767711799773</v>
      </c>
      <c r="W427">
        <v>4580</v>
      </c>
      <c r="X427">
        <v>4640.8</v>
      </c>
      <c r="Y427">
        <v>4522.6499999999996</v>
      </c>
      <c r="Z427">
        <v>4765.95</v>
      </c>
      <c r="AA427">
        <v>4476.6000000000004</v>
      </c>
      <c r="AB427">
        <v>4804.05</v>
      </c>
      <c r="AC427" s="2">
        <f>(Table2[[#This Row],[Close Price]]/Table2[[#This Row],[Day Low]])-1</f>
        <v>9.6179039301309555E-3</v>
      </c>
      <c r="AD427" s="2">
        <f>(Table2[[#This Row],[Day High]]/Table2[[#This Row],[Close Price]])-1</f>
        <v>3.6223656751115385E-3</v>
      </c>
      <c r="AE427" s="2">
        <f>(Table2[[#This Row],[Close Price]]/Table2[[#This Row],[Current Week Low]])-1</f>
        <v>2.2420483566051086E-2</v>
      </c>
      <c r="AF427" s="2">
        <f>(Table2[[#This Row],[Current Week High]]/Table2[[#This Row],[Close Price]])-1</f>
        <v>3.0687384435721832E-2</v>
      </c>
      <c r="AG427" s="2">
        <f>(Table2[[#This Row],[Close Price]]/Table2[[#This Row],[Current Month Low]])-1</f>
        <v>3.2937943975338335E-2</v>
      </c>
      <c r="AH427" s="2">
        <f>(Table2[[#This Row],[Current Month High]]/Table2[[#This Row],[Close Price]])-1</f>
        <v>3.8926914717617667E-2</v>
      </c>
      <c r="AI427">
        <v>3.89269147176176</v>
      </c>
      <c r="AJ427">
        <v>43.604037267080699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0.15</v>
      </c>
      <c r="AM427" t="s">
        <v>10458</v>
      </c>
      <c r="AN427">
        <v>-1.42</v>
      </c>
      <c r="AO427" t="s">
        <v>10459</v>
      </c>
      <c r="AP427">
        <v>2.215077958854E-2</v>
      </c>
      <c r="AQ427">
        <f>(Table2[[#This Row],[Sharpe Ratio]]-AVERAGE(Table2[Sharpe Ratio]))/_xlfn.STDEV.P(Table2[Sharpe Ratio])</f>
        <v>-0.41275207831694888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-0.98677712619871916</v>
      </c>
      <c r="AS427">
        <f>_xlfn.RANK.AVG(Table2[[#This Row],[1Y Return vs Nifty Z-Score]],Table2[1Y Return vs Nifty Z-Score])</f>
        <v>402</v>
      </c>
      <c r="AT427">
        <f>_xlfn.RANK.AVG(Table2[[#This Row],[6M Return vs Nifty Z-Score]],Table2[6M Return vs Nifty Z-Score])</f>
        <v>402</v>
      </c>
      <c r="AU427">
        <f>_xlfn.RANK.AVG(Table2[[#This Row],[Sharpe Ratio Z-Score]],Table2[Sharpe Ratio Z-Score])</f>
        <v>452</v>
      </c>
      <c r="AV427">
        <f>(Table2[[#This Row],[Rank 1Y]]+Table2[[#This Row],[Rank 6M]]+Table2[[#This Row],[Rank Sharpe]])/3</f>
        <v>418.66666666666669</v>
      </c>
    </row>
    <row r="428" spans="1:48" x14ac:dyDescent="0.3">
      <c r="A428" t="s">
        <v>425</v>
      </c>
      <c r="B428" t="s">
        <v>426</v>
      </c>
      <c r="C428" t="s">
        <v>10403</v>
      </c>
      <c r="D428" t="s">
        <v>231</v>
      </c>
      <c r="E428">
        <v>57026.902536319998</v>
      </c>
      <c r="F428">
        <v>2156.8000000000002</v>
      </c>
      <c r="G428">
        <v>3.3250943708641199</v>
      </c>
      <c r="H428">
        <f>(Table2[[#This Row],[1Y Return vs Nifty]]-AVERAGE(Table2[1Y Return vs Nifty]))/_xlfn.STDEV.P(Table2[1Y Return vs Nifty])</f>
        <v>-0.3062184071350228</v>
      </c>
      <c r="I428">
        <v>1.26869419677426</v>
      </c>
      <c r="J428">
        <f>(Table2[[#This Row],[1M Return vs Nifty]]-AVERAGE(Table2[1M Return vs Nifty]))/_xlfn.STDEV.P(Table2[1M Return vs Nifty])</f>
        <v>0.4124491306882424</v>
      </c>
      <c r="K428">
        <v>6.7767033783344903</v>
      </c>
      <c r="L428">
        <f>(Table2[[#This Row],[6M Return vs Nifty]]-AVERAGE(Table2[6M Return vs Nifty]))/_xlfn.STDEV.P(Table2[6M Return vs Nifty])</f>
        <v>-0.12352088056592898</v>
      </c>
      <c r="M428">
        <v>-2.4775385910323098</v>
      </c>
      <c r="N428">
        <f>(Table2[[#This Row],[1W Return vs Nifty]]-AVERAGE(Table2[1W Return vs Nifty]))/_xlfn.STDEV.P(Table2[1W Return vs Nifty])</f>
        <v>0.1135071292783669</v>
      </c>
      <c r="O428">
        <v>2088.4299999999998</v>
      </c>
      <c r="P428">
        <v>2047.27522062351</v>
      </c>
      <c r="Q428">
        <v>1906.7171972803201</v>
      </c>
      <c r="R428">
        <v>63.712574500088301</v>
      </c>
      <c r="S428" s="2">
        <f>(Table2[[#This Row],[Close Price]]-Table2[[#This Row],[20D EMA]])/Table2[[#This Row],[20D EMA]]</f>
        <v>3.2737510953204249E-2</v>
      </c>
      <c r="T428" s="2">
        <f>(Table2[[#This Row],[Close Price]]-Table2[[#This Row],[50D EMA]])/Table2[[#This Row],[50D EMA]]</f>
        <v>5.3497828857193785E-2</v>
      </c>
      <c r="U428" s="2">
        <f>(Table2[[#This Row],[Close Price]]-Table2[[#This Row],[200D EMA]])/Table2[[#This Row],[200D EMA]]</f>
        <v>0.13115883313812354</v>
      </c>
      <c r="V428">
        <v>1.0986230664141801</v>
      </c>
      <c r="W428">
        <v>2126.3000000000002</v>
      </c>
      <c r="X428">
        <v>2169.5500000000002</v>
      </c>
      <c r="Y428">
        <v>2074.6999999999998</v>
      </c>
      <c r="Z428">
        <v>2180</v>
      </c>
      <c r="AA428">
        <v>2003.05</v>
      </c>
      <c r="AB428">
        <v>2180</v>
      </c>
      <c r="AC428" s="2">
        <f>(Table2[[#This Row],[Close Price]]/Table2[[#This Row],[Day Low]])-1</f>
        <v>1.4344165922024255E-2</v>
      </c>
      <c r="AD428" s="2">
        <f>(Table2[[#This Row],[Day High]]/Table2[[#This Row],[Close Price]])-1</f>
        <v>5.9115356083085935E-3</v>
      </c>
      <c r="AE428" s="2">
        <f>(Table2[[#This Row],[Close Price]]/Table2[[#This Row],[Current Week Low]])-1</f>
        <v>3.957198631127401E-2</v>
      </c>
      <c r="AF428" s="2">
        <f>(Table2[[#This Row],[Current Week High]]/Table2[[#This Row],[Close Price]])-1</f>
        <v>1.0756676557863498E-2</v>
      </c>
      <c r="AG428" s="2">
        <f>(Table2[[#This Row],[Close Price]]/Table2[[#This Row],[Current Month Low]])-1</f>
        <v>7.675794413519399E-2</v>
      </c>
      <c r="AH428" s="2">
        <f>(Table2[[#This Row],[Current Month High]]/Table2[[#This Row],[Close Price]])-1</f>
        <v>1.0756676557863498E-2</v>
      </c>
      <c r="AI428">
        <v>1.1892618694361701</v>
      </c>
      <c r="AJ428">
        <v>40.498990293791898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-0.1</v>
      </c>
      <c r="AM428" t="s">
        <v>10459</v>
      </c>
      <c r="AN428">
        <v>3.73</v>
      </c>
      <c r="AO428" t="s">
        <v>10458</v>
      </c>
      <c r="AP428">
        <v>1.325643696461E-3</v>
      </c>
      <c r="AQ428">
        <f>(Table2[[#This Row],[Sharpe Ratio]]-AVERAGE(Table2[Sharpe Ratio]))/_xlfn.STDEV.P(Table2[Sharpe Ratio])</f>
        <v>-0.65428676625976467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-0.55806979399410717</v>
      </c>
      <c r="AS428">
        <f>_xlfn.RANK.AVG(Table2[[#This Row],[1Y Return vs Nifty Z-Score]],Table2[1Y Return vs Nifty Z-Score])</f>
        <v>398</v>
      </c>
      <c r="AT428">
        <f>_xlfn.RANK.AVG(Table2[[#This Row],[6M Return vs Nifty Z-Score]],Table2[6M Return vs Nifty Z-Score])</f>
        <v>357</v>
      </c>
      <c r="AU428">
        <f>_xlfn.RANK.AVG(Table2[[#This Row],[Sharpe Ratio Z-Score]],Table2[Sharpe Ratio Z-Score])</f>
        <v>501</v>
      </c>
      <c r="AV428">
        <f>(Table2[[#This Row],[Rank 1Y]]+Table2[[#This Row],[Rank 6M]]+Table2[[#This Row],[Rank Sharpe]])/3</f>
        <v>418.66666666666669</v>
      </c>
    </row>
    <row r="429" spans="1:48" x14ac:dyDescent="0.3">
      <c r="A429" t="s">
        <v>563</v>
      </c>
      <c r="B429" t="s">
        <v>564</v>
      </c>
      <c r="C429" t="s">
        <v>10405</v>
      </c>
      <c r="D429" t="s">
        <v>54</v>
      </c>
      <c r="E429">
        <v>37524.12236329</v>
      </c>
      <c r="F429">
        <v>1479.05</v>
      </c>
      <c r="G429">
        <v>30.097601873803399</v>
      </c>
      <c r="H429">
        <f>(Table2[[#This Row],[1Y Return vs Nifty]]-AVERAGE(Table2[1Y Return vs Nifty]))/_xlfn.STDEV.P(Table2[1Y Return vs Nifty])</f>
        <v>0.13811791017842431</v>
      </c>
      <c r="I429">
        <v>2.7502363979725701</v>
      </c>
      <c r="J429">
        <f>(Table2[[#This Row],[1M Return vs Nifty]]-AVERAGE(Table2[1M Return vs Nifty]))/_xlfn.STDEV.P(Table2[1M Return vs Nifty])</f>
        <v>0.55295719155726442</v>
      </c>
      <c r="K429">
        <v>4.0233839807808396</v>
      </c>
      <c r="L429">
        <f>(Table2[[#This Row],[6M Return vs Nifty]]-AVERAGE(Table2[6M Return vs Nifty]))/_xlfn.STDEV.P(Table2[6M Return vs Nifty])</f>
        <v>-0.20568503213667022</v>
      </c>
      <c r="M429">
        <v>0.42489491722012201</v>
      </c>
      <c r="N429">
        <f>(Table2[[#This Row],[1W Return vs Nifty]]-AVERAGE(Table2[1W Return vs Nifty]))/_xlfn.STDEV.P(Table2[1W Return vs Nifty])</f>
        <v>0.69355293888120617</v>
      </c>
      <c r="O429">
        <v>1441.87</v>
      </c>
      <c r="P429">
        <v>1381.7640172025899</v>
      </c>
      <c r="Q429">
        <v>1235.9829755140599</v>
      </c>
      <c r="R429">
        <v>60.660494693273598</v>
      </c>
      <c r="S429" s="2">
        <f>(Table2[[#This Row],[Close Price]]-Table2[[#This Row],[20D EMA]])/Table2[[#This Row],[20D EMA]]</f>
        <v>2.5785958512209883E-2</v>
      </c>
      <c r="T429" s="2">
        <f>(Table2[[#This Row],[Close Price]]-Table2[[#This Row],[50D EMA]])/Table2[[#This Row],[50D EMA]]</f>
        <v>7.0407089478540297E-2</v>
      </c>
      <c r="U429" s="2">
        <f>(Table2[[#This Row],[Close Price]]-Table2[[#This Row],[200D EMA]])/Table2[[#This Row],[200D EMA]]</f>
        <v>0.19665887742899174</v>
      </c>
      <c r="V429">
        <v>0.78167371175858102</v>
      </c>
      <c r="W429">
        <v>1462.45</v>
      </c>
      <c r="X429">
        <v>1507.35</v>
      </c>
      <c r="Y429">
        <v>1431.95</v>
      </c>
      <c r="Z429">
        <v>1519.85</v>
      </c>
      <c r="AA429">
        <v>1375</v>
      </c>
      <c r="AB429">
        <v>1519.85</v>
      </c>
      <c r="AC429" s="2">
        <f>(Table2[[#This Row],[Close Price]]/Table2[[#This Row],[Day Low]])-1</f>
        <v>1.135081541249261E-2</v>
      </c>
      <c r="AD429" s="2">
        <f>(Table2[[#This Row],[Day High]]/Table2[[#This Row],[Close Price]])-1</f>
        <v>1.9133903519150675E-2</v>
      </c>
      <c r="AE429" s="2">
        <f>(Table2[[#This Row],[Close Price]]/Table2[[#This Row],[Current Week Low]])-1</f>
        <v>3.2892209923530702E-2</v>
      </c>
      <c r="AF429" s="2">
        <f>(Table2[[#This Row],[Current Week High]]/Table2[[#This Row],[Close Price]])-1</f>
        <v>2.7585274331496601E-2</v>
      </c>
      <c r="AG429" s="2">
        <f>(Table2[[#This Row],[Close Price]]/Table2[[#This Row],[Current Month Low]])-1</f>
        <v>7.5672727272727336E-2</v>
      </c>
      <c r="AH429" s="2">
        <f>(Table2[[#This Row],[Current Month High]]/Table2[[#This Row],[Close Price]])-1</f>
        <v>2.7585274331496601E-2</v>
      </c>
      <c r="AI429">
        <v>2.7585274331496601</v>
      </c>
      <c r="AJ429">
        <v>67.001637215604305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0.08</v>
      </c>
      <c r="AM429" t="s">
        <v>10458</v>
      </c>
      <c r="AN429">
        <v>2.48</v>
      </c>
      <c r="AO429" t="s">
        <v>10458</v>
      </c>
      <c r="AP429">
        <v>-1.7342675563842998E-2</v>
      </c>
      <c r="AQ429">
        <f>(Table2[[#This Row],[Sharpe Ratio]]-AVERAGE(Table2[Sharpe Ratio]))/_xlfn.STDEV.P(Table2[Sharpe Ratio])</f>
        <v>-0.87080620173050438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0.30813680674972033</v>
      </c>
      <c r="AS429">
        <f>_xlfn.RANK.AVG(Table2[[#This Row],[1Y Return vs Nifty Z-Score]],Table2[1Y Return vs Nifty Z-Score])</f>
        <v>264</v>
      </c>
      <c r="AT429">
        <f>_xlfn.RANK.AVG(Table2[[#This Row],[6M Return vs Nifty Z-Score]],Table2[6M Return vs Nifty Z-Score])</f>
        <v>386</v>
      </c>
      <c r="AU429">
        <f>_xlfn.RANK.AVG(Table2[[#This Row],[Sharpe Ratio Z-Score]],Table2[Sharpe Ratio Z-Score])</f>
        <v>606</v>
      </c>
      <c r="AV429">
        <f>(Table2[[#This Row],[Rank 1Y]]+Table2[[#This Row],[Rank 6M]]+Table2[[#This Row],[Rank Sharpe]])/3</f>
        <v>418.66666666666669</v>
      </c>
    </row>
    <row r="430" spans="1:48" x14ac:dyDescent="0.3">
      <c r="A430" t="s">
        <v>1168</v>
      </c>
      <c r="B430" t="s">
        <v>1169</v>
      </c>
      <c r="C430" t="s">
        <v>10410</v>
      </c>
      <c r="D430" t="s">
        <v>470</v>
      </c>
      <c r="E430">
        <v>10919.232216285</v>
      </c>
      <c r="F430">
        <v>357.65</v>
      </c>
      <c r="G430">
        <v>-11.2296005304141</v>
      </c>
      <c r="H430">
        <f>(Table2[[#This Row],[1Y Return vs Nifty]]-AVERAGE(Table2[1Y Return vs Nifty]))/_xlfn.STDEV.P(Table2[1Y Return vs Nifty])</f>
        <v>-0.54777887850083562</v>
      </c>
      <c r="I430">
        <v>23.801718440972799</v>
      </c>
      <c r="J430">
        <f>(Table2[[#This Row],[1M Return vs Nifty]]-AVERAGE(Table2[1M Return vs Nifty]))/_xlfn.STDEV.P(Table2[1M Return vs Nifty])</f>
        <v>2.54945983447123</v>
      </c>
      <c r="K430">
        <v>42.401787395924998</v>
      </c>
      <c r="L430">
        <f>(Table2[[#This Row],[6M Return vs Nifty]]-AVERAGE(Table2[6M Return vs Nifty]))/_xlfn.STDEV.P(Table2[6M Return vs Nifty])</f>
        <v>0.93959762487970022</v>
      </c>
      <c r="M430">
        <v>3.7675008363977098</v>
      </c>
      <c r="N430">
        <f>(Table2[[#This Row],[1W Return vs Nifty]]-AVERAGE(Table2[1W Return vs Nifty]))/_xlfn.STDEV.P(Table2[1W Return vs Nifty])</f>
        <v>1.3615663665996607</v>
      </c>
      <c r="O430">
        <v>327.54000000000002</v>
      </c>
      <c r="P430">
        <v>307.536872891462</v>
      </c>
      <c r="Q430">
        <v>288.12782019389698</v>
      </c>
      <c r="R430">
        <v>74.290129421672702</v>
      </c>
      <c r="S430" s="2">
        <f>(Table2[[#This Row],[Close Price]]-Table2[[#This Row],[20D EMA]])/Table2[[#This Row],[20D EMA]]</f>
        <v>9.1927703486596915E-2</v>
      </c>
      <c r="T430" s="2">
        <f>(Table2[[#This Row],[Close Price]]-Table2[[#This Row],[50D EMA]])/Table2[[#This Row],[50D EMA]]</f>
        <v>0.16294997941994502</v>
      </c>
      <c r="U430" s="2">
        <f>(Table2[[#This Row],[Close Price]]-Table2[[#This Row],[200D EMA]])/Table2[[#This Row],[200D EMA]]</f>
        <v>0.24128936858411562</v>
      </c>
      <c r="V430">
        <v>2.6513119771774099</v>
      </c>
      <c r="W430">
        <v>354.3</v>
      </c>
      <c r="X430">
        <v>365.7</v>
      </c>
      <c r="Y430">
        <v>347.85</v>
      </c>
      <c r="Z430">
        <v>371.9</v>
      </c>
      <c r="AA430">
        <v>272</v>
      </c>
      <c r="AB430">
        <v>371.9</v>
      </c>
      <c r="AC430" s="2">
        <f>(Table2[[#This Row],[Close Price]]/Table2[[#This Row],[Day Low]])-1</f>
        <v>9.4552639006491024E-3</v>
      </c>
      <c r="AD430" s="2">
        <f>(Table2[[#This Row],[Day High]]/Table2[[#This Row],[Close Price]])-1</f>
        <v>2.2508038585209E-2</v>
      </c>
      <c r="AE430" s="2">
        <f>(Table2[[#This Row],[Close Price]]/Table2[[#This Row],[Current Week Low]])-1</f>
        <v>2.8173063101911699E-2</v>
      </c>
      <c r="AF430" s="2">
        <f>(Table2[[#This Row],[Current Week High]]/Table2[[#This Row],[Close Price]])-1</f>
        <v>3.9843422340276824E-2</v>
      </c>
      <c r="AG430" s="2">
        <f>(Table2[[#This Row],[Close Price]]/Table2[[#This Row],[Current Month Low]])-1</f>
        <v>0.31488970588235277</v>
      </c>
      <c r="AH430" s="2">
        <f>(Table2[[#This Row],[Current Month High]]/Table2[[#This Row],[Close Price]])-1</f>
        <v>3.9843422340276824E-2</v>
      </c>
      <c r="AI430">
        <v>3.9843422340276802</v>
      </c>
      <c r="AJ430">
        <v>67.9107981220657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7.0000000000000007E-2</v>
      </c>
      <c r="AM430" t="s">
        <v>10458</v>
      </c>
      <c r="AN430">
        <v>23.09</v>
      </c>
      <c r="AO430" t="s">
        <v>10458</v>
      </c>
      <c r="AP430">
        <v>-3.9965765630615997E-2</v>
      </c>
      <c r="AQ430">
        <f>(Table2[[#This Row],[Sharpe Ratio]]-AVERAGE(Table2[Sharpe Ratio]))/_xlfn.STDEV.P(Table2[Sharpe Ratio])</f>
        <v>-1.1331939733108383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3.1696509741389169</v>
      </c>
      <c r="AS430">
        <f>_xlfn.RANK.AVG(Table2[[#This Row],[1Y Return vs Nifty Z-Score]],Table2[1Y Return vs Nifty Z-Score])</f>
        <v>502</v>
      </c>
      <c r="AT430">
        <f>_xlfn.RANK.AVG(Table2[[#This Row],[6M Return vs Nifty Z-Score]],Table2[6M Return vs Nifty Z-Score])</f>
        <v>107</v>
      </c>
      <c r="AU430">
        <f>_xlfn.RANK.AVG(Table2[[#This Row],[Sharpe Ratio Z-Score]],Table2[Sharpe Ratio Z-Score])</f>
        <v>650</v>
      </c>
      <c r="AV430">
        <f>(Table2[[#This Row],[Rank 1Y]]+Table2[[#This Row],[Rank 6M]]+Table2[[#This Row],[Rank Sharpe]])/3</f>
        <v>419.66666666666669</v>
      </c>
    </row>
    <row r="431" spans="1:48" x14ac:dyDescent="0.3">
      <c r="A431" t="s">
        <v>1534</v>
      </c>
      <c r="B431" t="s">
        <v>1535</v>
      </c>
      <c r="C431" t="s">
        <v>10411</v>
      </c>
      <c r="D431" t="s">
        <v>130</v>
      </c>
      <c r="E431">
        <v>6697.2191979999998</v>
      </c>
      <c r="F431">
        <v>950.5</v>
      </c>
      <c r="G431">
        <v>4.94932038128497</v>
      </c>
      <c r="H431">
        <f>(Table2[[#This Row],[1Y Return vs Nifty]]-AVERAGE(Table2[1Y Return vs Nifty]))/_xlfn.STDEV.P(Table2[1Y Return vs Nifty])</f>
        <v>-0.27926155208975373</v>
      </c>
      <c r="I431">
        <v>-4.2472373393070697</v>
      </c>
      <c r="J431">
        <f>(Table2[[#This Row],[1M Return vs Nifty]]-AVERAGE(Table2[1M Return vs Nifty]))/_xlfn.STDEV.P(Table2[1M Return vs Nifty])</f>
        <v>-0.11067659829484484</v>
      </c>
      <c r="K431">
        <v>-2.6769765541233501</v>
      </c>
      <c r="L431">
        <f>(Table2[[#This Row],[6M Return vs Nifty]]-AVERAGE(Table2[6M Return vs Nifty]))/_xlfn.STDEV.P(Table2[6M Return vs Nifty])</f>
        <v>-0.40563620346013929</v>
      </c>
      <c r="M431">
        <v>-4.5005454308892796</v>
      </c>
      <c r="N431">
        <f>(Table2[[#This Row],[1W Return vs Nifty]]-AVERAGE(Table2[1W Return vs Nifty]))/_xlfn.STDEV.P(Table2[1W Return vs Nifty])</f>
        <v>-0.29078693531277983</v>
      </c>
      <c r="O431">
        <v>957.14</v>
      </c>
      <c r="P431">
        <v>940.63581231599699</v>
      </c>
      <c r="Q431">
        <v>872.29711910546905</v>
      </c>
      <c r="R431">
        <v>44.421242866559602</v>
      </c>
      <c r="S431" s="2">
        <f>(Table2[[#This Row],[Close Price]]-Table2[[#This Row],[20D EMA]])/Table2[[#This Row],[20D EMA]]</f>
        <v>-6.9373341412959297E-3</v>
      </c>
      <c r="T431" s="2">
        <f>(Table2[[#This Row],[Close Price]]-Table2[[#This Row],[50D EMA]])/Table2[[#This Row],[50D EMA]]</f>
        <v>1.0486723506428906E-2</v>
      </c>
      <c r="U431" s="2">
        <f>(Table2[[#This Row],[Close Price]]-Table2[[#This Row],[200D EMA]])/Table2[[#This Row],[200D EMA]]</f>
        <v>8.9651655590387749E-2</v>
      </c>
      <c r="V431">
        <v>0.59019188359461705</v>
      </c>
      <c r="W431">
        <v>943.85</v>
      </c>
      <c r="X431">
        <v>963.6</v>
      </c>
      <c r="Y431">
        <v>943.85</v>
      </c>
      <c r="Z431">
        <v>980.35</v>
      </c>
      <c r="AA431">
        <v>915.7</v>
      </c>
      <c r="AB431">
        <v>1029.9000000000001</v>
      </c>
      <c r="AC431" s="2">
        <f>(Table2[[#This Row],[Close Price]]/Table2[[#This Row],[Day Low]])-1</f>
        <v>7.045611061079704E-3</v>
      </c>
      <c r="AD431" s="2">
        <f>(Table2[[#This Row],[Day High]]/Table2[[#This Row],[Close Price]])-1</f>
        <v>1.3782219884271418E-2</v>
      </c>
      <c r="AE431" s="2">
        <f>(Table2[[#This Row],[Close Price]]/Table2[[#This Row],[Current Week Low]])-1</f>
        <v>7.045611061079704E-3</v>
      </c>
      <c r="AF431" s="2">
        <f>(Table2[[#This Row],[Current Week High]]/Table2[[#This Row],[Close Price]])-1</f>
        <v>3.1404523934771111E-2</v>
      </c>
      <c r="AG431" s="2">
        <f>(Table2[[#This Row],[Close Price]]/Table2[[#This Row],[Current Month Low]])-1</f>
        <v>3.8003713006443007E-2</v>
      </c>
      <c r="AH431" s="2">
        <f>(Table2[[#This Row],[Current Month High]]/Table2[[#This Row],[Close Price]])-1</f>
        <v>8.3534981588637702E-2</v>
      </c>
      <c r="AI431">
        <v>8.3534981588637702</v>
      </c>
      <c r="AJ431">
        <v>54.289424559694801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-0.02</v>
      </c>
      <c r="AM431" t="s">
        <v>10459</v>
      </c>
      <c r="AN431">
        <v>-5.74</v>
      </c>
      <c r="AO431" t="s">
        <v>10459</v>
      </c>
      <c r="AP431">
        <v>3.1543124496005E-2</v>
      </c>
      <c r="AQ431">
        <f>(Table2[[#This Row],[Sharpe Ratio]]-AVERAGE(Table2[Sharpe Ratio]))/_xlfn.STDEV.P(Table2[Sharpe Ratio])</f>
        <v>-0.30381751443068267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-1.3901788035882006</v>
      </c>
      <c r="AS431">
        <f>_xlfn.RANK.AVG(Table2[[#This Row],[1Y Return vs Nifty Z-Score]],Table2[1Y Return vs Nifty Z-Score])</f>
        <v>387</v>
      </c>
      <c r="AT431">
        <f>_xlfn.RANK.AVG(Table2[[#This Row],[6M Return vs Nifty Z-Score]],Table2[6M Return vs Nifty Z-Score])</f>
        <v>461</v>
      </c>
      <c r="AU431">
        <f>_xlfn.RANK.AVG(Table2[[#This Row],[Sharpe Ratio Z-Score]],Table2[Sharpe Ratio Z-Score])</f>
        <v>417</v>
      </c>
      <c r="AV431">
        <f>(Table2[[#This Row],[Rank 1Y]]+Table2[[#This Row],[Rank 6M]]+Table2[[#This Row],[Rank Sharpe]])/3</f>
        <v>421.66666666666669</v>
      </c>
    </row>
    <row r="432" spans="1:48" x14ac:dyDescent="0.3">
      <c r="A432" t="s">
        <v>1730</v>
      </c>
      <c r="B432" t="s">
        <v>1731</v>
      </c>
      <c r="C432" t="s">
        <v>10411</v>
      </c>
      <c r="D432" t="s">
        <v>74</v>
      </c>
      <c r="E432">
        <v>4815.3599999999997</v>
      </c>
      <c r="F432">
        <v>684</v>
      </c>
      <c r="G432">
        <v>36.855138525758498</v>
      </c>
      <c r="H432">
        <f>(Table2[[#This Row],[1Y Return vs Nifty]]-AVERAGE(Table2[1Y Return vs Nifty]))/_xlfn.STDEV.P(Table2[1Y Return vs Nifty])</f>
        <v>0.25027098174673823</v>
      </c>
      <c r="I432">
        <v>-22.684667008100099</v>
      </c>
      <c r="J432">
        <f>(Table2[[#This Row],[1M Return vs Nifty]]-AVERAGE(Table2[1M Return vs Nifty]))/_xlfn.STDEV.P(Table2[1M Return vs Nifty])</f>
        <v>-1.8592649868508593</v>
      </c>
      <c r="K432">
        <v>-37.505758278171101</v>
      </c>
      <c r="L432">
        <f>(Table2[[#This Row],[6M Return vs Nifty]]-AVERAGE(Table2[6M Return vs Nifty]))/_xlfn.STDEV.P(Table2[6M Return vs Nifty])</f>
        <v>-1.4449915732517979</v>
      </c>
      <c r="M432">
        <v>-8.4759300034911202</v>
      </c>
      <c r="N432">
        <f>(Table2[[#This Row],[1W Return vs Nifty]]-AVERAGE(Table2[1W Return vs Nifty]))/_xlfn.STDEV.P(Table2[1W Return vs Nifty])</f>
        <v>-1.0852599719357159</v>
      </c>
      <c r="O432">
        <v>735.99</v>
      </c>
      <c r="P432">
        <v>788.42440028136195</v>
      </c>
      <c r="Q432">
        <v>778.62900340603096</v>
      </c>
      <c r="R432">
        <v>20.1491286385873</v>
      </c>
      <c r="S432" s="2">
        <f>(Table2[[#This Row],[Close Price]]-Table2[[#This Row],[20D EMA]])/Table2[[#This Row],[20D EMA]]</f>
        <v>-7.0639546732971931E-2</v>
      </c>
      <c r="T432" s="2">
        <f>(Table2[[#This Row],[Close Price]]-Table2[[#This Row],[50D EMA]])/Table2[[#This Row],[50D EMA]]</f>
        <v>-0.13244694132258772</v>
      </c>
      <c r="U432" s="2">
        <f>(Table2[[#This Row],[Close Price]]-Table2[[#This Row],[200D EMA]])/Table2[[#This Row],[200D EMA]]</f>
        <v>-0.12153285196426836</v>
      </c>
      <c r="V432">
        <v>0.58255471220170296</v>
      </c>
      <c r="W432">
        <v>664.5</v>
      </c>
      <c r="X432">
        <v>690.2</v>
      </c>
      <c r="Y432">
        <v>664.5</v>
      </c>
      <c r="Z432">
        <v>725.95</v>
      </c>
      <c r="AA432">
        <v>664.5</v>
      </c>
      <c r="AB432">
        <v>822.8</v>
      </c>
      <c r="AC432" s="2">
        <f>(Table2[[#This Row],[Close Price]]/Table2[[#This Row],[Day Low]])-1</f>
        <v>2.9345372460496622E-2</v>
      </c>
      <c r="AD432" s="2">
        <f>(Table2[[#This Row],[Day High]]/Table2[[#This Row],[Close Price]])-1</f>
        <v>9.0643274853801081E-3</v>
      </c>
      <c r="AE432" s="2">
        <f>(Table2[[#This Row],[Close Price]]/Table2[[#This Row],[Current Week Low]])-1</f>
        <v>2.9345372460496622E-2</v>
      </c>
      <c r="AF432" s="2">
        <f>(Table2[[#This Row],[Current Week High]]/Table2[[#This Row],[Close Price]])-1</f>
        <v>6.1330409356725291E-2</v>
      </c>
      <c r="AG432" s="2">
        <f>(Table2[[#This Row],[Close Price]]/Table2[[#This Row],[Current Month Low]])-1</f>
        <v>2.9345372460496622E-2</v>
      </c>
      <c r="AH432" s="2">
        <f>(Table2[[#This Row],[Current Month High]]/Table2[[#This Row],[Close Price]])-1</f>
        <v>0.20292397660818717</v>
      </c>
      <c r="AI432">
        <v>70.321637426900494</v>
      </c>
      <c r="AJ432">
        <v>71.471546753572298</v>
      </c>
      <c r="AK432" t="str">
        <f>IF(AND(Table2[[#This Row],[20D EMA]]&gt;Table2[[#This Row],[50D EMA]],Table2[[#This Row],[50D EMA]]&gt;Table2[[#This Row],[200D EMA]]),"Uptrend","Downtrend/NoTrend")</f>
        <v>Downtrend/NoTrend</v>
      </c>
      <c r="AL432">
        <v>-0.3</v>
      </c>
      <c r="AM432" t="s">
        <v>10459</v>
      </c>
      <c r="AN432">
        <v>-8.82</v>
      </c>
      <c r="AO432" t="s">
        <v>10459</v>
      </c>
      <c r="AP432">
        <v>7.3082095100667002E-2</v>
      </c>
      <c r="AQ432">
        <f>(Table2[[#This Row],[Sharpe Ratio]]-AVERAGE(Table2[Sharpe Ratio]))/_xlfn.STDEV.P(Table2[Sharpe Ratio])</f>
        <v>0.1779609649250754</v>
      </c>
      <c r="AR4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2">
        <f>_xlfn.RANK.AVG(Table2[[#This Row],[1Y Return vs Nifty Z-Score]],Table2[1Y Return vs Nifty Z-Score])</f>
        <v>233</v>
      </c>
      <c r="AT432">
        <f>_xlfn.RANK.AVG(Table2[[#This Row],[6M Return vs Nifty Z-Score]],Table2[6M Return vs Nifty Z-Score])</f>
        <v>732</v>
      </c>
      <c r="AU432">
        <f>_xlfn.RANK.AVG(Table2[[#This Row],[Sharpe Ratio Z-Score]],Table2[Sharpe Ratio Z-Score])</f>
        <v>302</v>
      </c>
      <c r="AV432">
        <f>(Table2[[#This Row],[Rank 1Y]]+Table2[[#This Row],[Rank 6M]]+Table2[[#This Row],[Rank Sharpe]])/3</f>
        <v>422.33333333333331</v>
      </c>
    </row>
    <row r="433" spans="1:48" x14ac:dyDescent="0.3">
      <c r="A433" t="s">
        <v>257</v>
      </c>
      <c r="B433" t="s">
        <v>258</v>
      </c>
      <c r="C433" t="s">
        <v>10405</v>
      </c>
      <c r="D433" t="s">
        <v>54</v>
      </c>
      <c r="E433">
        <v>107578.960715069</v>
      </c>
      <c r="F433">
        <v>2685.15</v>
      </c>
      <c r="G433">
        <v>20.0605118595163</v>
      </c>
      <c r="H433">
        <f>(Table2[[#This Row],[1Y Return vs Nifty]]-AVERAGE(Table2[1Y Return vs Nifty]))/_xlfn.STDEV.P(Table2[1Y Return vs Nifty])</f>
        <v>-2.8465052325266089E-2</v>
      </c>
      <c r="I433">
        <v>7.7062787346006703</v>
      </c>
      <c r="J433">
        <f>(Table2[[#This Row],[1M Return vs Nifty]]-AVERAGE(Table2[1M Return vs Nifty]))/_xlfn.STDEV.P(Table2[1M Return vs Nifty])</f>
        <v>1.022983558501894</v>
      </c>
      <c r="K433">
        <v>0.175074552628327</v>
      </c>
      <c r="L433">
        <f>(Table2[[#This Row],[6M Return vs Nifty]]-AVERAGE(Table2[6M Return vs Nifty]))/_xlfn.STDEV.P(Table2[6M Return vs Nifty])</f>
        <v>-0.32052571477842112</v>
      </c>
      <c r="M433">
        <v>8.6092597350350601</v>
      </c>
      <c r="N433">
        <f>(Table2[[#This Row],[1W Return vs Nifty]]-AVERAGE(Table2[1W Return vs Nifty]))/_xlfn.STDEV.P(Table2[1W Return vs Nifty])</f>
        <v>2.3291826624688565</v>
      </c>
      <c r="O433">
        <v>2505.56</v>
      </c>
      <c r="P433">
        <v>2372.19618867297</v>
      </c>
      <c r="Q433">
        <v>2160.9945608421199</v>
      </c>
      <c r="R433">
        <v>71.2454325701881</v>
      </c>
      <c r="S433" s="2">
        <f>(Table2[[#This Row],[Close Price]]-Table2[[#This Row],[20D EMA]])/Table2[[#This Row],[20D EMA]]</f>
        <v>7.167659126103551E-2</v>
      </c>
      <c r="T433" s="2">
        <f>(Table2[[#This Row],[Close Price]]-Table2[[#This Row],[50D EMA]])/Table2[[#This Row],[50D EMA]]</f>
        <v>0.13192577107296488</v>
      </c>
      <c r="U433" s="2">
        <f>(Table2[[#This Row],[Close Price]]-Table2[[#This Row],[200D EMA]])/Table2[[#This Row],[200D EMA]]</f>
        <v>0.24255287294828803</v>
      </c>
      <c r="V433">
        <v>0.89920746935093798</v>
      </c>
      <c r="W433">
        <v>2652.8</v>
      </c>
      <c r="X433">
        <v>2718.2</v>
      </c>
      <c r="Y433">
        <v>2586.25</v>
      </c>
      <c r="Z433">
        <v>2780</v>
      </c>
      <c r="AA433">
        <v>2371</v>
      </c>
      <c r="AB433">
        <v>2780</v>
      </c>
      <c r="AC433" s="2">
        <f>(Table2[[#This Row],[Close Price]]/Table2[[#This Row],[Day Low]])-1</f>
        <v>1.2194662243667054E-2</v>
      </c>
      <c r="AD433" s="2">
        <f>(Table2[[#This Row],[Day High]]/Table2[[#This Row],[Close Price]])-1</f>
        <v>1.2308437145038376E-2</v>
      </c>
      <c r="AE433" s="2">
        <f>(Table2[[#This Row],[Close Price]]/Table2[[#This Row],[Current Week Low]])-1</f>
        <v>3.8240695988400297E-2</v>
      </c>
      <c r="AF433" s="2">
        <f>(Table2[[#This Row],[Current Week High]]/Table2[[#This Row],[Close Price]])-1</f>
        <v>3.5323911140904496E-2</v>
      </c>
      <c r="AG433" s="2">
        <f>(Table2[[#This Row],[Close Price]]/Table2[[#This Row],[Current Month Low]])-1</f>
        <v>0.13249683677773105</v>
      </c>
      <c r="AH433" s="2">
        <f>(Table2[[#This Row],[Current Month High]]/Table2[[#This Row],[Close Price]])-1</f>
        <v>3.5323911140904496E-2</v>
      </c>
      <c r="AI433">
        <v>3.5323911140904398</v>
      </c>
      <c r="AJ433">
        <v>59.5407147737738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0.13</v>
      </c>
      <c r="AM433" t="s">
        <v>10458</v>
      </c>
      <c r="AN433">
        <v>9.68</v>
      </c>
      <c r="AO433" t="s">
        <v>10458</v>
      </c>
      <c r="AQ433">
        <f>(Table2[[#This Row],[Sharpe Ratio]]-AVERAGE(Table2[Sharpe Ratio]))/_xlfn.STDEV.P(Table2[Sharpe Ratio])</f>
        <v>-0.6696618849724284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2.3335135688946349</v>
      </c>
      <c r="AS433">
        <f>_xlfn.RANK.AVG(Table2[[#This Row],[1Y Return vs Nifty Z-Score]],Table2[1Y Return vs Nifty Z-Score])</f>
        <v>308</v>
      </c>
      <c r="AT433">
        <f>_xlfn.RANK.AVG(Table2[[#This Row],[6M Return vs Nifty Z-Score]],Table2[6M Return vs Nifty Z-Score])</f>
        <v>431</v>
      </c>
      <c r="AU433">
        <f>_xlfn.RANK.AVG(Table2[[#This Row],[Sharpe Ratio Z-Score]],Table2[Sharpe Ratio Z-Score])</f>
        <v>530</v>
      </c>
      <c r="AV433">
        <f>(Table2[[#This Row],[Rank 1Y]]+Table2[[#This Row],[Rank 6M]]+Table2[[#This Row],[Rank Sharpe]])/3</f>
        <v>423</v>
      </c>
    </row>
    <row r="434" spans="1:48" x14ac:dyDescent="0.3">
      <c r="A434" t="s">
        <v>571</v>
      </c>
      <c r="B434" t="s">
        <v>572</v>
      </c>
      <c r="C434" t="s">
        <v>10401</v>
      </c>
      <c r="D434" t="s">
        <v>573</v>
      </c>
      <c r="E434">
        <v>36658.948635000001</v>
      </c>
      <c r="F434">
        <v>666.45</v>
      </c>
      <c r="G434">
        <v>10.269767256478801</v>
      </c>
      <c r="H434">
        <f>(Table2[[#This Row],[1Y Return vs Nifty]]-AVERAGE(Table2[1Y Return vs Nifty]))/_xlfn.STDEV.P(Table2[1Y Return vs Nifty])</f>
        <v>-0.1909594843538153</v>
      </c>
      <c r="I434">
        <v>-6.4030650944810201</v>
      </c>
      <c r="J434">
        <f>(Table2[[#This Row],[1M Return vs Nifty]]-AVERAGE(Table2[1M Return vs Nifty]))/_xlfn.STDEV.P(Table2[1M Return vs Nifty])</f>
        <v>-0.31513326324985325</v>
      </c>
      <c r="K434">
        <v>-6.7048390070464396</v>
      </c>
      <c r="L434">
        <f>(Table2[[#This Row],[6M Return vs Nifty]]-AVERAGE(Table2[6M Return vs Nifty]))/_xlfn.STDEV.P(Table2[6M Return vs Nifty])</f>
        <v>-0.52583508099760146</v>
      </c>
      <c r="M434">
        <v>-5.2390191166081301</v>
      </c>
      <c r="N434">
        <f>(Table2[[#This Row],[1W Return vs Nifty]]-AVERAGE(Table2[1W Return vs Nifty]))/_xlfn.STDEV.P(Table2[1W Return vs Nifty])</f>
        <v>-0.43836949514929918</v>
      </c>
      <c r="O434">
        <v>680.72</v>
      </c>
      <c r="P434">
        <v>691.88638435283895</v>
      </c>
      <c r="Q434">
        <v>644.572209022631</v>
      </c>
      <c r="R434">
        <v>41.736875047495701</v>
      </c>
      <c r="S434" s="2">
        <f>(Table2[[#This Row],[Close Price]]-Table2[[#This Row],[20D EMA]])/Table2[[#This Row],[20D EMA]]</f>
        <v>-2.0963097896345019E-2</v>
      </c>
      <c r="T434" s="2">
        <f>(Table2[[#This Row],[Close Price]]-Table2[[#This Row],[50D EMA]])/Table2[[#This Row],[50D EMA]]</f>
        <v>-3.6763816904174247E-2</v>
      </c>
      <c r="U434" s="2">
        <f>(Table2[[#This Row],[Close Price]]-Table2[[#This Row],[200D EMA]])/Table2[[#This Row],[200D EMA]]</f>
        <v>3.3941567245883097E-2</v>
      </c>
      <c r="V434">
        <v>1.27644667763206</v>
      </c>
      <c r="W434">
        <v>656.8</v>
      </c>
      <c r="X434">
        <v>667.55</v>
      </c>
      <c r="Y434">
        <v>656.8</v>
      </c>
      <c r="Z434">
        <v>689.85</v>
      </c>
      <c r="AA434">
        <v>644</v>
      </c>
      <c r="AB434">
        <v>735.55</v>
      </c>
      <c r="AC434" s="2">
        <f>(Table2[[#This Row],[Close Price]]/Table2[[#This Row],[Day Low]])-1</f>
        <v>1.4692448233861288E-2</v>
      </c>
      <c r="AD434" s="2">
        <f>(Table2[[#This Row],[Day High]]/Table2[[#This Row],[Close Price]])-1</f>
        <v>1.6505364243377674E-3</v>
      </c>
      <c r="AE434" s="2">
        <f>(Table2[[#This Row],[Close Price]]/Table2[[#This Row],[Current Week Low]])-1</f>
        <v>1.4692448233861288E-2</v>
      </c>
      <c r="AF434" s="2">
        <f>(Table2[[#This Row],[Current Week High]]/Table2[[#This Row],[Close Price]])-1</f>
        <v>3.5111411208642807E-2</v>
      </c>
      <c r="AG434" s="2">
        <f>(Table2[[#This Row],[Close Price]]/Table2[[#This Row],[Current Month Low]])-1</f>
        <v>3.4860248447205144E-2</v>
      </c>
      <c r="AH434" s="2">
        <f>(Table2[[#This Row],[Current Month High]]/Table2[[#This Row],[Close Price]])-1</f>
        <v>0.10368369720159043</v>
      </c>
      <c r="AI434">
        <v>24.052817165578801</v>
      </c>
      <c r="AJ434">
        <v>54.2708333333333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-0.19</v>
      </c>
      <c r="AM434" t="s">
        <v>10459</v>
      </c>
      <c r="AN434">
        <v>-2.94</v>
      </c>
      <c r="AO434" t="s">
        <v>10459</v>
      </c>
      <c r="AP434">
        <v>3.4071708121452E-2</v>
      </c>
      <c r="AQ434">
        <f>(Table2[[#This Row],[Sharpe Ratio]]-AVERAGE(Table2[Sharpe Ratio]))/_xlfn.STDEV.P(Table2[Sharpe Ratio])</f>
        <v>-0.27449042335792018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4">
        <f>_xlfn.RANK.AVG(Table2[[#This Row],[1Y Return vs Nifty Z-Score]],Table2[1Y Return vs Nifty Z-Score])</f>
        <v>355</v>
      </c>
      <c r="AT434">
        <f>_xlfn.RANK.AVG(Table2[[#This Row],[6M Return vs Nifty Z-Score]],Table2[6M Return vs Nifty Z-Score])</f>
        <v>507</v>
      </c>
      <c r="AU434">
        <f>_xlfn.RANK.AVG(Table2[[#This Row],[Sharpe Ratio Z-Score]],Table2[Sharpe Ratio Z-Score])</f>
        <v>407</v>
      </c>
      <c r="AV434">
        <f>(Table2[[#This Row],[Rank 1Y]]+Table2[[#This Row],[Rank 6M]]+Table2[[#This Row],[Rank Sharpe]])/3</f>
        <v>423</v>
      </c>
    </row>
    <row r="435" spans="1:48" x14ac:dyDescent="0.3">
      <c r="A435" t="s">
        <v>188</v>
      </c>
      <c r="B435" t="s">
        <v>189</v>
      </c>
      <c r="C435" t="s">
        <v>10403</v>
      </c>
      <c r="D435" t="s">
        <v>190</v>
      </c>
      <c r="E435">
        <v>145490.49417408</v>
      </c>
      <c r="F435">
        <v>1422.3</v>
      </c>
      <c r="G435">
        <v>12.0101510144953</v>
      </c>
      <c r="H435">
        <f>(Table2[[#This Row],[1Y Return vs Nifty]]-AVERAGE(Table2[1Y Return vs Nifty]))/_xlfn.STDEV.P(Table2[1Y Return vs Nifty])</f>
        <v>-0.16207478949793419</v>
      </c>
      <c r="I435">
        <v>-5.2168997780927704</v>
      </c>
      <c r="J435">
        <f>(Table2[[#This Row],[1M Return vs Nifty]]-AVERAGE(Table2[1M Return vs Nifty]))/_xlfn.STDEV.P(Table2[1M Return vs Nifty])</f>
        <v>-0.20263846671891453</v>
      </c>
      <c r="K435">
        <v>-0.51950470497675305</v>
      </c>
      <c r="L435">
        <f>(Table2[[#This Row],[6M Return vs Nifty]]-AVERAGE(Table2[6M Return vs Nifty]))/_xlfn.STDEV.P(Table2[6M Return vs Nifty])</f>
        <v>-0.34125324658982792</v>
      </c>
      <c r="M435">
        <v>-3.8225940864072601</v>
      </c>
      <c r="N435">
        <f>(Table2[[#This Row],[1W Return vs Nifty]]-AVERAGE(Table2[1W Return vs Nifty]))/_xlfn.STDEV.P(Table2[1W Return vs Nifty])</f>
        <v>-0.15529965012147168</v>
      </c>
      <c r="O435">
        <v>1453.22</v>
      </c>
      <c r="P435">
        <v>1442.01591347267</v>
      </c>
      <c r="Q435">
        <v>1310.9293225015699</v>
      </c>
      <c r="R435">
        <v>33.3488198619998</v>
      </c>
      <c r="S435" s="2">
        <f>(Table2[[#This Row],[Close Price]]-Table2[[#This Row],[20D EMA]])/Table2[[#This Row],[20D EMA]]</f>
        <v>-2.1276888564704638E-2</v>
      </c>
      <c r="T435" s="2">
        <f>(Table2[[#This Row],[Close Price]]-Table2[[#This Row],[50D EMA]])/Table2[[#This Row],[50D EMA]]</f>
        <v>-1.3672465947473574E-2</v>
      </c>
      <c r="U435" s="2">
        <f>(Table2[[#This Row],[Close Price]]-Table2[[#This Row],[200D EMA]])/Table2[[#This Row],[200D EMA]]</f>
        <v>8.4955516355304253E-2</v>
      </c>
      <c r="V435">
        <v>1.07161280051237</v>
      </c>
      <c r="W435">
        <v>1407.2</v>
      </c>
      <c r="X435">
        <v>1432</v>
      </c>
      <c r="Y435">
        <v>1407.2</v>
      </c>
      <c r="Z435">
        <v>1464.95</v>
      </c>
      <c r="AA435">
        <v>1407.2</v>
      </c>
      <c r="AB435">
        <v>1541.85</v>
      </c>
      <c r="AC435" s="2">
        <f>(Table2[[#This Row],[Close Price]]/Table2[[#This Row],[Day Low]])-1</f>
        <v>1.0730528709493869E-2</v>
      </c>
      <c r="AD435" s="2">
        <f>(Table2[[#This Row],[Day High]]/Table2[[#This Row],[Close Price]])-1</f>
        <v>6.8199395345567293E-3</v>
      </c>
      <c r="AE435" s="2">
        <f>(Table2[[#This Row],[Close Price]]/Table2[[#This Row],[Current Week Low]])-1</f>
        <v>1.0730528709493869E-2</v>
      </c>
      <c r="AF435" s="2">
        <f>(Table2[[#This Row],[Current Week High]]/Table2[[#This Row],[Close Price]])-1</f>
        <v>2.9986641355550958E-2</v>
      </c>
      <c r="AG435" s="2">
        <f>(Table2[[#This Row],[Close Price]]/Table2[[#This Row],[Current Month Low]])-1</f>
        <v>1.0730528709493869E-2</v>
      </c>
      <c r="AH435" s="2">
        <f>(Table2[[#This Row],[Current Month High]]/Table2[[#This Row],[Close Price]])-1</f>
        <v>8.4053997047036422E-2</v>
      </c>
      <c r="AI435">
        <v>8.4053997047036404</v>
      </c>
      <c r="AJ435">
        <v>48.187122317149402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-0.1</v>
      </c>
      <c r="AM435" t="s">
        <v>10459</v>
      </c>
      <c r="AN435">
        <v>-5.37</v>
      </c>
      <c r="AO435" t="s">
        <v>10459</v>
      </c>
      <c r="AP435">
        <v>6.7833376725850002E-3</v>
      </c>
      <c r="AQ435">
        <f>(Table2[[#This Row],[Sharpe Ratio]]-AVERAGE(Table2[Sharpe Ratio]))/_xlfn.STDEV.P(Table2[Sharpe Ratio])</f>
        <v>-0.59098718357075608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-1.4522533364989043</v>
      </c>
      <c r="AS435">
        <f>_xlfn.RANK.AVG(Table2[[#This Row],[1Y Return vs Nifty Z-Score]],Table2[1Y Return vs Nifty Z-Score])</f>
        <v>347</v>
      </c>
      <c r="AT435">
        <f>_xlfn.RANK.AVG(Table2[[#This Row],[6M Return vs Nifty Z-Score]],Table2[6M Return vs Nifty Z-Score])</f>
        <v>436</v>
      </c>
      <c r="AU435">
        <f>_xlfn.RANK.AVG(Table2[[#This Row],[Sharpe Ratio Z-Score]],Table2[Sharpe Ratio Z-Score])</f>
        <v>487</v>
      </c>
      <c r="AV435">
        <f>(Table2[[#This Row],[Rank 1Y]]+Table2[[#This Row],[Rank 6M]]+Table2[[#This Row],[Rank Sharpe]])/3</f>
        <v>423.33333333333331</v>
      </c>
    </row>
    <row r="436" spans="1:48" x14ac:dyDescent="0.3">
      <c r="A436" t="s">
        <v>521</v>
      </c>
      <c r="B436" t="s">
        <v>522</v>
      </c>
      <c r="C436" t="s">
        <v>10401</v>
      </c>
      <c r="D436" t="s">
        <v>51</v>
      </c>
      <c r="E436">
        <v>42031.995960599997</v>
      </c>
      <c r="F436">
        <v>340.5</v>
      </c>
      <c r="G436">
        <v>-18.688113537031899</v>
      </c>
      <c r="H436">
        <f>(Table2[[#This Row],[1Y Return vs Nifty]]-AVERAGE(Table2[1Y Return vs Nifty]))/_xlfn.STDEV.P(Table2[1Y Return vs Nifty])</f>
        <v>-0.67156587161797832</v>
      </c>
      <c r="I436">
        <v>3.09122473331864</v>
      </c>
      <c r="J436">
        <f>(Table2[[#This Row],[1M Return vs Nifty]]-AVERAGE(Table2[1M Return vs Nifty]))/_xlfn.STDEV.P(Table2[1M Return vs Nifty])</f>
        <v>0.58529620271717597</v>
      </c>
      <c r="K436">
        <v>5.1997299788442302</v>
      </c>
      <c r="L436">
        <f>(Table2[[#This Row],[6M Return vs Nifty]]-AVERAGE(Table2[6M Return vs Nifty]))/_xlfn.STDEV.P(Table2[6M Return vs Nifty])</f>
        <v>-0.17058068827798359</v>
      </c>
      <c r="M436">
        <v>-2.6493883830038998</v>
      </c>
      <c r="N436">
        <f>(Table2[[#This Row],[1W Return vs Nifty]]-AVERAGE(Table2[1W Return vs Nifty]))/_xlfn.STDEV.P(Table2[1W Return vs Nifty])</f>
        <v>7.9163275601505712E-2</v>
      </c>
      <c r="O436">
        <v>325.77999999999997</v>
      </c>
      <c r="P436">
        <v>314.98544086698399</v>
      </c>
      <c r="Q436">
        <v>293.74372365895499</v>
      </c>
      <c r="R436">
        <v>70.146603981008496</v>
      </c>
      <c r="S436" s="2">
        <f>(Table2[[#This Row],[Close Price]]-Table2[[#This Row],[20D EMA]])/Table2[[#This Row],[20D EMA]]</f>
        <v>4.518386641291678E-2</v>
      </c>
      <c r="T436" s="2">
        <f>(Table2[[#This Row],[Close Price]]-Table2[[#This Row],[50D EMA]])/Table2[[#This Row],[50D EMA]]</f>
        <v>8.1002344307686963E-2</v>
      </c>
      <c r="U436" s="2">
        <f>(Table2[[#This Row],[Close Price]]-Table2[[#This Row],[200D EMA]])/Table2[[#This Row],[200D EMA]]</f>
        <v>0.1591737033855076</v>
      </c>
      <c r="V436">
        <v>1.16084900343119</v>
      </c>
      <c r="W436">
        <v>328.15</v>
      </c>
      <c r="X436">
        <v>341.9</v>
      </c>
      <c r="Y436">
        <v>320.5</v>
      </c>
      <c r="Z436">
        <v>341.9</v>
      </c>
      <c r="AA436">
        <v>314.85000000000002</v>
      </c>
      <c r="AB436">
        <v>341.9</v>
      </c>
      <c r="AC436" s="2">
        <f>(Table2[[#This Row],[Close Price]]/Table2[[#This Row],[Day Low]])-1</f>
        <v>3.7635227792168324E-2</v>
      </c>
      <c r="AD436" s="2">
        <f>(Table2[[#This Row],[Day High]]/Table2[[#This Row],[Close Price]])-1</f>
        <v>4.1116005873713668E-3</v>
      </c>
      <c r="AE436" s="2">
        <f>(Table2[[#This Row],[Close Price]]/Table2[[#This Row],[Current Week Low]])-1</f>
        <v>6.240249609984394E-2</v>
      </c>
      <c r="AF436" s="2">
        <f>(Table2[[#This Row],[Current Week High]]/Table2[[#This Row],[Close Price]])-1</f>
        <v>4.1116005873713668E-3</v>
      </c>
      <c r="AG436" s="2">
        <f>(Table2[[#This Row],[Close Price]]/Table2[[#This Row],[Current Month Low]])-1</f>
        <v>8.1467365412100978E-2</v>
      </c>
      <c r="AH436" s="2">
        <f>(Table2[[#This Row],[Current Month High]]/Table2[[#This Row],[Close Price]])-1</f>
        <v>4.1116005873713668E-3</v>
      </c>
      <c r="AI436">
        <v>0.41116005873713601</v>
      </c>
      <c r="AJ436">
        <v>43.459026753739202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0.06</v>
      </c>
      <c r="AM436" t="s">
        <v>10458</v>
      </c>
      <c r="AN436">
        <v>4.5599999999999996</v>
      </c>
      <c r="AO436" t="s">
        <v>10458</v>
      </c>
      <c r="AP436">
        <v>5.9450625209763998E-2</v>
      </c>
      <c r="AQ436">
        <f>(Table2[[#This Row],[Sharpe Ratio]]-AVERAGE(Table2[Sharpe Ratio]))/_xlfn.STDEV.P(Table2[Sharpe Ratio])</f>
        <v>1.986006016442677E-2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-0.15782702141285346</v>
      </c>
      <c r="AS436">
        <f>_xlfn.RANK.AVG(Table2[[#This Row],[1Y Return vs Nifty Z-Score]],Table2[1Y Return vs Nifty Z-Score])</f>
        <v>556</v>
      </c>
      <c r="AT436">
        <f>_xlfn.RANK.AVG(Table2[[#This Row],[6M Return vs Nifty Z-Score]],Table2[6M Return vs Nifty Z-Score])</f>
        <v>371</v>
      </c>
      <c r="AU436">
        <f>_xlfn.RANK.AVG(Table2[[#This Row],[Sharpe Ratio Z-Score]],Table2[Sharpe Ratio Z-Score])</f>
        <v>343</v>
      </c>
      <c r="AV436">
        <f>(Table2[[#This Row],[Rank 1Y]]+Table2[[#This Row],[Rank 6M]]+Table2[[#This Row],[Rank Sharpe]])/3</f>
        <v>423.33333333333331</v>
      </c>
    </row>
    <row r="437" spans="1:48" x14ac:dyDescent="0.3">
      <c r="A437" t="s">
        <v>272</v>
      </c>
      <c r="B437" t="s">
        <v>273</v>
      </c>
      <c r="C437" t="s">
        <v>10405</v>
      </c>
      <c r="D437" t="s">
        <v>274</v>
      </c>
      <c r="E437">
        <v>103062.685367745</v>
      </c>
      <c r="F437">
        <v>7167.85</v>
      </c>
      <c r="G437">
        <v>8.5184253169755095</v>
      </c>
      <c r="H437">
        <f>(Table2[[#This Row],[1Y Return vs Nifty]]-AVERAGE(Table2[1Y Return vs Nifty]))/_xlfn.STDEV.P(Table2[1Y Return vs Nifty])</f>
        <v>-0.22002604928689254</v>
      </c>
      <c r="I437">
        <v>0.49822239043918398</v>
      </c>
      <c r="J437">
        <f>(Table2[[#This Row],[1M Return vs Nifty]]-AVERAGE(Table2[1M Return vs Nifty]))/_xlfn.STDEV.P(Table2[1M Return vs Nifty])</f>
        <v>0.3393783134176761</v>
      </c>
      <c r="K437">
        <v>-5.7670125936562702</v>
      </c>
      <c r="L437">
        <f>(Table2[[#This Row],[6M Return vs Nifty]]-AVERAGE(Table2[6M Return vs Nifty]))/_xlfn.STDEV.P(Table2[6M Return vs Nifty])</f>
        <v>-0.49784860342246096</v>
      </c>
      <c r="M437">
        <v>-2.2226274259042</v>
      </c>
      <c r="N437">
        <f>(Table2[[#This Row],[1W Return vs Nifty]]-AVERAGE(Table2[1W Return vs Nifty]))/_xlfn.STDEV.P(Table2[1W Return vs Nifty])</f>
        <v>0.16445064020915295</v>
      </c>
      <c r="O437">
        <v>7000.64</v>
      </c>
      <c r="P437">
        <v>6795.52508998753</v>
      </c>
      <c r="Q437">
        <v>6235.9528866659402</v>
      </c>
      <c r="R437">
        <v>73.722619085693694</v>
      </c>
      <c r="S437" s="2">
        <f>(Table2[[#This Row],[Close Price]]-Table2[[#This Row],[20D EMA]])/Table2[[#This Row],[20D EMA]]</f>
        <v>2.3884959089454684E-2</v>
      </c>
      <c r="T437" s="2">
        <f>(Table2[[#This Row],[Close Price]]-Table2[[#This Row],[50D EMA]])/Table2[[#This Row],[50D EMA]]</f>
        <v>5.4789718981547247E-2</v>
      </c>
      <c r="U437" s="2">
        <f>(Table2[[#This Row],[Close Price]]-Table2[[#This Row],[200D EMA]])/Table2[[#This Row],[200D EMA]]</f>
        <v>0.14943940890360063</v>
      </c>
      <c r="V437">
        <v>0.94558029716699199</v>
      </c>
      <c r="W437">
        <v>7094.4</v>
      </c>
      <c r="X437">
        <v>7193.95</v>
      </c>
      <c r="Y437">
        <v>7074.15</v>
      </c>
      <c r="Z437">
        <v>7200</v>
      </c>
      <c r="AA437">
        <v>6790.05</v>
      </c>
      <c r="AB437">
        <v>7200</v>
      </c>
      <c r="AC437" s="2">
        <f>(Table2[[#This Row],[Close Price]]/Table2[[#This Row],[Day Low]])-1</f>
        <v>1.035323635543528E-2</v>
      </c>
      <c r="AD437" s="2">
        <f>(Table2[[#This Row],[Day High]]/Table2[[#This Row],[Close Price]])-1</f>
        <v>3.6412592339403194E-3</v>
      </c>
      <c r="AE437" s="2">
        <f>(Table2[[#This Row],[Close Price]]/Table2[[#This Row],[Current Week Low]])-1</f>
        <v>1.3245407575468437E-2</v>
      </c>
      <c r="AF437" s="2">
        <f>(Table2[[#This Row],[Current Week High]]/Table2[[#This Row],[Close Price]])-1</f>
        <v>4.4853059146048313E-3</v>
      </c>
      <c r="AG437" s="2">
        <f>(Table2[[#This Row],[Close Price]]/Table2[[#This Row],[Current Month Low]])-1</f>
        <v>5.5640238289850652E-2</v>
      </c>
      <c r="AH437" s="2">
        <f>(Table2[[#This Row],[Current Month High]]/Table2[[#This Row],[Close Price]])-1</f>
        <v>4.4853059146048313E-3</v>
      </c>
      <c r="AI437">
        <v>0.44853059146048302</v>
      </c>
      <c r="AJ437">
        <v>51.6684299619128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0.01</v>
      </c>
      <c r="AM437" t="s">
        <v>10458</v>
      </c>
      <c r="AN437">
        <v>3.56</v>
      </c>
      <c r="AO437" t="s">
        <v>10458</v>
      </c>
      <c r="AP437">
        <v>3.2327173882445999E-2</v>
      </c>
      <c r="AQ437">
        <f>(Table2[[#This Row],[Sharpe Ratio]]-AVERAGE(Table2[Sharpe Ratio]))/_xlfn.STDEV.P(Table2[Sharpe Ratio])</f>
        <v>-0.29472393036634947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-0.50876962944887394</v>
      </c>
      <c r="AS437">
        <f>_xlfn.RANK.AVG(Table2[[#This Row],[1Y Return vs Nifty Z-Score]],Table2[1Y Return vs Nifty Z-Score])</f>
        <v>368</v>
      </c>
      <c r="AT437">
        <f>_xlfn.RANK.AVG(Table2[[#This Row],[6M Return vs Nifty Z-Score]],Table2[6M Return vs Nifty Z-Score])</f>
        <v>494</v>
      </c>
      <c r="AU437">
        <f>_xlfn.RANK.AVG(Table2[[#This Row],[Sharpe Ratio Z-Score]],Table2[Sharpe Ratio Z-Score])</f>
        <v>414</v>
      </c>
      <c r="AV437">
        <f>(Table2[[#This Row],[Rank 1Y]]+Table2[[#This Row],[Rank 6M]]+Table2[[#This Row],[Rank Sharpe]])/3</f>
        <v>425.33333333333331</v>
      </c>
    </row>
    <row r="438" spans="1:48" x14ac:dyDescent="0.3">
      <c r="A438" t="s">
        <v>687</v>
      </c>
      <c r="B438" t="s">
        <v>688</v>
      </c>
      <c r="C438" t="s">
        <v>10412</v>
      </c>
      <c r="D438" t="s">
        <v>266</v>
      </c>
      <c r="E438">
        <v>26811.196094160001</v>
      </c>
      <c r="F438">
        <v>5423.2</v>
      </c>
      <c r="G438">
        <v>-27.4254621686365</v>
      </c>
      <c r="H438">
        <f>(Table2[[#This Row],[1Y Return vs Nifty]]-AVERAGE(Table2[1Y Return vs Nifty]))/_xlfn.STDEV.P(Table2[1Y Return vs Nifty])</f>
        <v>-0.81657736572717399</v>
      </c>
      <c r="I438">
        <v>-2.3755581979481701</v>
      </c>
      <c r="J438">
        <f>(Table2[[#This Row],[1M Return vs Nifty]]-AVERAGE(Table2[1M Return vs Nifty]))/_xlfn.STDEV.P(Table2[1M Return vs Nifty])</f>
        <v>6.6831680921653466E-2</v>
      </c>
      <c r="K438">
        <v>11.001730722420399</v>
      </c>
      <c r="L438">
        <f>(Table2[[#This Row],[6M Return vs Nifty]]-AVERAGE(Table2[6M Return vs Nifty]))/_xlfn.STDEV.P(Table2[6M Return vs Nifty])</f>
        <v>2.5617625878014178E-3</v>
      </c>
      <c r="M438">
        <v>-3.35342900132233</v>
      </c>
      <c r="N438">
        <f>(Table2[[#This Row],[1W Return vs Nifty]]-AVERAGE(Table2[1W Return vs Nifty]))/_xlfn.STDEV.P(Table2[1W Return vs Nifty])</f>
        <v>-6.1537901284948543E-2</v>
      </c>
      <c r="O438">
        <v>5380.83</v>
      </c>
      <c r="P438">
        <v>5448.78249407985</v>
      </c>
      <c r="Q438">
        <v>5273.9535054240596</v>
      </c>
      <c r="R438">
        <v>61.554534966777197</v>
      </c>
      <c r="S438" s="2">
        <f>(Table2[[#This Row],[Close Price]]-Table2[[#This Row],[20D EMA]])/Table2[[#This Row],[20D EMA]]</f>
        <v>7.8742498833822838E-3</v>
      </c>
      <c r="T438" s="2">
        <f>(Table2[[#This Row],[Close Price]]-Table2[[#This Row],[50D EMA]])/Table2[[#This Row],[50D EMA]]</f>
        <v>-4.6950844721083702E-3</v>
      </c>
      <c r="U438" s="2">
        <f>(Table2[[#This Row],[Close Price]]-Table2[[#This Row],[200D EMA]])/Table2[[#This Row],[200D EMA]]</f>
        <v>2.82987884558417E-2</v>
      </c>
      <c r="V438">
        <v>1.09997378284008</v>
      </c>
      <c r="W438">
        <v>5355.05</v>
      </c>
      <c r="X438">
        <v>5465</v>
      </c>
      <c r="Y438">
        <v>5345</v>
      </c>
      <c r="Z438">
        <v>5520</v>
      </c>
      <c r="AA438">
        <v>5177.2</v>
      </c>
      <c r="AB438">
        <v>5580</v>
      </c>
      <c r="AC438" s="2">
        <f>(Table2[[#This Row],[Close Price]]/Table2[[#This Row],[Day Low]])-1</f>
        <v>1.2726305076516509E-2</v>
      </c>
      <c r="AD438" s="2">
        <f>(Table2[[#This Row],[Day High]]/Table2[[#This Row],[Close Price]])-1</f>
        <v>7.7076264935831418E-3</v>
      </c>
      <c r="AE438" s="2">
        <f>(Table2[[#This Row],[Close Price]]/Table2[[#This Row],[Current Week Low]])-1</f>
        <v>1.4630495790458387E-2</v>
      </c>
      <c r="AF438" s="2">
        <f>(Table2[[#This Row],[Current Week High]]/Table2[[#This Row],[Close Price]])-1</f>
        <v>1.7849240300929381E-2</v>
      </c>
      <c r="AG438" s="2">
        <f>(Table2[[#This Row],[Close Price]]/Table2[[#This Row],[Current Month Low]])-1</f>
        <v>4.7516031831878136E-2</v>
      </c>
      <c r="AH438" s="2">
        <f>(Table2[[#This Row],[Current Month High]]/Table2[[#This Row],[Close Price]])-1</f>
        <v>2.891281899985243E-2</v>
      </c>
      <c r="AI438">
        <v>35.528839061808497</v>
      </c>
      <c r="AJ438">
        <v>34.7546279040874</v>
      </c>
      <c r="AK438" t="str">
        <f>IF(AND(Table2[[#This Row],[20D EMA]]&gt;Table2[[#This Row],[50D EMA]],Table2[[#This Row],[50D EMA]]&gt;Table2[[#This Row],[200D EMA]]),"Uptrend","Downtrend/NoTrend")</f>
        <v>Downtrend/NoTrend</v>
      </c>
      <c r="AL438">
        <v>-0.16</v>
      </c>
      <c r="AM438" t="s">
        <v>10459</v>
      </c>
      <c r="AN438">
        <v>2.4</v>
      </c>
      <c r="AO438" t="s">
        <v>10458</v>
      </c>
      <c r="AP438">
        <v>4.8659245133368001E-2</v>
      </c>
      <c r="AQ438">
        <f>(Table2[[#This Row],[Sharpe Ratio]]-AVERAGE(Table2[Sharpe Ratio]))/_xlfn.STDEV.P(Table2[Sharpe Ratio])</f>
        <v>-0.10530083351387221</v>
      </c>
      <c r="AR4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8">
        <f>_xlfn.RANK.AVG(Table2[[#This Row],[1Y Return vs Nifty Z-Score]],Table2[1Y Return vs Nifty Z-Score])</f>
        <v>600</v>
      </c>
      <c r="AT438">
        <f>_xlfn.RANK.AVG(Table2[[#This Row],[6M Return vs Nifty Z-Score]],Table2[6M Return vs Nifty Z-Score])</f>
        <v>309</v>
      </c>
      <c r="AU438">
        <f>_xlfn.RANK.AVG(Table2[[#This Row],[Sharpe Ratio Z-Score]],Table2[Sharpe Ratio Z-Score])</f>
        <v>370</v>
      </c>
      <c r="AV438">
        <f>(Table2[[#This Row],[Rank 1Y]]+Table2[[#This Row],[Rank 6M]]+Table2[[#This Row],[Rank Sharpe]])/3</f>
        <v>426.33333333333331</v>
      </c>
    </row>
    <row r="439" spans="1:48" x14ac:dyDescent="0.3">
      <c r="A439" t="s">
        <v>651</v>
      </c>
      <c r="B439" t="s">
        <v>652</v>
      </c>
      <c r="C439" t="s">
        <v>10407</v>
      </c>
      <c r="D439" t="s">
        <v>185</v>
      </c>
      <c r="E439">
        <v>29561.90973345</v>
      </c>
      <c r="F439">
        <v>1406.85</v>
      </c>
      <c r="G439">
        <v>-20.4331495725305</v>
      </c>
      <c r="H439">
        <f>(Table2[[#This Row],[1Y Return vs Nifty]]-AVERAGE(Table2[1Y Return vs Nifty]))/_xlfn.STDEV.P(Table2[1Y Return vs Nifty])</f>
        <v>-0.70052777910862252</v>
      </c>
      <c r="I439">
        <v>-1.0534456284959901</v>
      </c>
      <c r="J439">
        <f>(Table2[[#This Row],[1M Return vs Nifty]]-AVERAGE(Table2[1M Return vs Nifty]))/_xlfn.STDEV.P(Table2[1M Return vs Nifty])</f>
        <v>0.19221958633132213</v>
      </c>
      <c r="K439">
        <v>16.1226212536242</v>
      </c>
      <c r="L439">
        <f>(Table2[[#This Row],[6M Return vs Nifty]]-AVERAGE(Table2[6M Return vs Nifty]))/_xlfn.STDEV.P(Table2[6M Return vs Nifty])</f>
        <v>0.15537862290442361</v>
      </c>
      <c r="M439">
        <v>-1.4926180079712601</v>
      </c>
      <c r="N439">
        <f>(Table2[[#This Row],[1W Return vs Nifty]]-AVERAGE(Table2[1W Return vs Nifty]))/_xlfn.STDEV.P(Table2[1W Return vs Nifty])</f>
        <v>0.31034163224692196</v>
      </c>
      <c r="O439">
        <v>1386.55</v>
      </c>
      <c r="P439">
        <v>1366.5840116465099</v>
      </c>
      <c r="Q439">
        <v>1268.75753852818</v>
      </c>
      <c r="R439">
        <v>58.923725914612099</v>
      </c>
      <c r="S439" s="2">
        <f>(Table2[[#This Row],[Close Price]]-Table2[[#This Row],[20D EMA]])/Table2[[#This Row],[20D EMA]]</f>
        <v>1.4640654862788904E-2</v>
      </c>
      <c r="T439" s="2">
        <f>(Table2[[#This Row],[Close Price]]-Table2[[#This Row],[50D EMA]])/Table2[[#This Row],[50D EMA]]</f>
        <v>2.9464700311381573E-2</v>
      </c>
      <c r="U439" s="2">
        <f>(Table2[[#This Row],[Close Price]]-Table2[[#This Row],[200D EMA]])/Table2[[#This Row],[200D EMA]]</f>
        <v>0.10884070224482277</v>
      </c>
      <c r="V439">
        <v>0.64054290885845699</v>
      </c>
      <c r="W439">
        <v>1394.95</v>
      </c>
      <c r="X439">
        <v>1418.45</v>
      </c>
      <c r="Y439">
        <v>1380</v>
      </c>
      <c r="Z439">
        <v>1429.5</v>
      </c>
      <c r="AA439">
        <v>1323</v>
      </c>
      <c r="AB439">
        <v>1444.95</v>
      </c>
      <c r="AC439" s="2">
        <f>(Table2[[#This Row],[Close Price]]/Table2[[#This Row],[Day Low]])-1</f>
        <v>8.5307717122475868E-3</v>
      </c>
      <c r="AD439" s="2">
        <f>(Table2[[#This Row],[Day High]]/Table2[[#This Row],[Close Price]])-1</f>
        <v>8.2453708639869117E-3</v>
      </c>
      <c r="AE439" s="2">
        <f>(Table2[[#This Row],[Close Price]]/Table2[[#This Row],[Current Week Low]])-1</f>
        <v>1.9456521739130261E-2</v>
      </c>
      <c r="AF439" s="2">
        <f>(Table2[[#This Row],[Current Week High]]/Table2[[#This Row],[Close Price]])-1</f>
        <v>1.6099797419767636E-2</v>
      </c>
      <c r="AG439" s="2">
        <f>(Table2[[#This Row],[Close Price]]/Table2[[#This Row],[Current Month Low]])-1</f>
        <v>6.3378684807256169E-2</v>
      </c>
      <c r="AH439" s="2">
        <f>(Table2[[#This Row],[Current Month High]]/Table2[[#This Row],[Close Price]])-1</f>
        <v>2.7081778441198523E-2</v>
      </c>
      <c r="AI439">
        <v>7.0441056260439998</v>
      </c>
      <c r="AJ439">
        <v>40.2572154927471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-0.05</v>
      </c>
      <c r="AM439" t="s">
        <v>10459</v>
      </c>
      <c r="AN439">
        <v>2.19</v>
      </c>
      <c r="AO439" t="s">
        <v>10458</v>
      </c>
      <c r="AP439">
        <v>2.0977776519159001E-2</v>
      </c>
      <c r="AQ439">
        <f>(Table2[[#This Row],[Sharpe Ratio]]-AVERAGE(Table2[Sharpe Ratio]))/_xlfn.STDEV.P(Table2[Sharpe Ratio])</f>
        <v>-0.42635683613399949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-0.4689447737599543</v>
      </c>
      <c r="AS439">
        <f>_xlfn.RANK.AVG(Table2[[#This Row],[1Y Return vs Nifty Z-Score]],Table2[1Y Return vs Nifty Z-Score])</f>
        <v>569</v>
      </c>
      <c r="AT439">
        <f>_xlfn.RANK.AVG(Table2[[#This Row],[6M Return vs Nifty Z-Score]],Table2[6M Return vs Nifty Z-Score])</f>
        <v>254</v>
      </c>
      <c r="AU439">
        <f>_xlfn.RANK.AVG(Table2[[#This Row],[Sharpe Ratio Z-Score]],Table2[Sharpe Ratio Z-Score])</f>
        <v>457</v>
      </c>
      <c r="AV439">
        <f>(Table2[[#This Row],[Rank 1Y]]+Table2[[#This Row],[Rank 6M]]+Table2[[#This Row],[Rank Sharpe]])/3</f>
        <v>426.66666666666669</v>
      </c>
    </row>
    <row r="440" spans="1:48" x14ac:dyDescent="0.3">
      <c r="A440" t="s">
        <v>484</v>
      </c>
      <c r="B440" t="s">
        <v>485</v>
      </c>
      <c r="C440" t="s">
        <v>10400</v>
      </c>
      <c r="D440" t="s">
        <v>21</v>
      </c>
      <c r="E440">
        <v>45846.970341649998</v>
      </c>
      <c r="F440">
        <v>6874.25</v>
      </c>
      <c r="G440">
        <v>-0.94506578420742904</v>
      </c>
      <c r="H440">
        <f>(Table2[[#This Row],[1Y Return vs Nifty]]-AVERAGE(Table2[1Y Return vs Nifty]))/_xlfn.STDEV.P(Table2[1Y Return vs Nifty])</f>
        <v>-0.37708914038385288</v>
      </c>
      <c r="I440">
        <v>8.96607553718475</v>
      </c>
      <c r="J440">
        <f>(Table2[[#This Row],[1M Return vs Nifty]]-AVERAGE(Table2[1M Return vs Nifty]))/_xlfn.STDEV.P(Table2[1M Return vs Nifty])</f>
        <v>1.1424614955305603</v>
      </c>
      <c r="K440">
        <v>4.7822347406793098</v>
      </c>
      <c r="L440">
        <f>(Table2[[#This Row],[6M Return vs Nifty]]-AVERAGE(Table2[6M Return vs Nifty]))/_xlfn.STDEV.P(Table2[6M Return vs Nifty])</f>
        <v>-0.18303951962865211</v>
      </c>
      <c r="M440">
        <v>-5.0030363413984</v>
      </c>
      <c r="N440">
        <f>(Table2[[#This Row],[1W Return vs Nifty]]-AVERAGE(Table2[1W Return vs Nifty]))/_xlfn.STDEV.P(Table2[1W Return vs Nifty])</f>
        <v>-0.39120878689890787</v>
      </c>
      <c r="O440">
        <v>6740.45</v>
      </c>
      <c r="P440">
        <v>6388.7589862783298</v>
      </c>
      <c r="Q440">
        <v>5810.6245211900095</v>
      </c>
      <c r="R440">
        <v>54.843988511397903</v>
      </c>
      <c r="S440" s="2">
        <f>(Table2[[#This Row],[Close Price]]-Table2[[#This Row],[20D EMA]])/Table2[[#This Row],[20D EMA]]</f>
        <v>1.9850306730262845E-2</v>
      </c>
      <c r="T440" s="2">
        <f>(Table2[[#This Row],[Close Price]]-Table2[[#This Row],[50D EMA]])/Table2[[#This Row],[50D EMA]]</f>
        <v>7.5991442902197406E-2</v>
      </c>
      <c r="U440" s="2">
        <f>(Table2[[#This Row],[Close Price]]-Table2[[#This Row],[200D EMA]])/Table2[[#This Row],[200D EMA]]</f>
        <v>0.18304839263511061</v>
      </c>
      <c r="V440">
        <v>0.81175074005666903</v>
      </c>
      <c r="W440">
        <v>6786.85</v>
      </c>
      <c r="X440">
        <v>6974.95</v>
      </c>
      <c r="Y440">
        <v>6786.85</v>
      </c>
      <c r="Z440">
        <v>7082.45</v>
      </c>
      <c r="AA440">
        <v>6222.7</v>
      </c>
      <c r="AB440">
        <v>7088.1</v>
      </c>
      <c r="AC440" s="2">
        <f>(Table2[[#This Row],[Close Price]]/Table2[[#This Row],[Day Low]])-1</f>
        <v>1.2877844655473369E-2</v>
      </c>
      <c r="AD440" s="2">
        <f>(Table2[[#This Row],[Day High]]/Table2[[#This Row],[Close Price]])-1</f>
        <v>1.4648870785903823E-2</v>
      </c>
      <c r="AE440" s="2">
        <f>(Table2[[#This Row],[Close Price]]/Table2[[#This Row],[Current Week Low]])-1</f>
        <v>1.2877844655473369E-2</v>
      </c>
      <c r="AF440" s="2">
        <f>(Table2[[#This Row],[Current Week High]]/Table2[[#This Row],[Close Price]])-1</f>
        <v>3.0286940393497552E-2</v>
      </c>
      <c r="AG440" s="2">
        <f>(Table2[[#This Row],[Close Price]]/Table2[[#This Row],[Current Month Low]])-1</f>
        <v>0.10470535298182471</v>
      </c>
      <c r="AH440" s="2">
        <f>(Table2[[#This Row],[Current Month High]]/Table2[[#This Row],[Close Price]])-1</f>
        <v>3.1108848237989761E-2</v>
      </c>
      <c r="AI440">
        <v>3.1108848237989699</v>
      </c>
      <c r="AJ440">
        <v>60.341710886932098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7.0000000000000007E-2</v>
      </c>
      <c r="AM440" t="s">
        <v>10458</v>
      </c>
      <c r="AN440">
        <v>0.99</v>
      </c>
      <c r="AO440" t="s">
        <v>10458</v>
      </c>
      <c r="AP440">
        <v>6.6938329363340002E-3</v>
      </c>
      <c r="AQ440">
        <f>(Table2[[#This Row],[Sharpe Ratio]]-AVERAGE(Table2[Sharpe Ratio]))/_xlfn.STDEV.P(Table2[Sharpe Ratio])</f>
        <v>-0.5920252799679091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-0.40090123134876166</v>
      </c>
      <c r="AS440">
        <f>_xlfn.RANK.AVG(Table2[[#This Row],[1Y Return vs Nifty Z-Score]],Table2[1Y Return vs Nifty Z-Score])</f>
        <v>424</v>
      </c>
      <c r="AT440">
        <f>_xlfn.RANK.AVG(Table2[[#This Row],[6M Return vs Nifty Z-Score]],Table2[6M Return vs Nifty Z-Score])</f>
        <v>376</v>
      </c>
      <c r="AU440">
        <f>_xlfn.RANK.AVG(Table2[[#This Row],[Sharpe Ratio Z-Score]],Table2[Sharpe Ratio Z-Score])</f>
        <v>489</v>
      </c>
      <c r="AV440">
        <f>(Table2[[#This Row],[Rank 1Y]]+Table2[[#This Row],[Rank 6M]]+Table2[[#This Row],[Rank Sharpe]])/3</f>
        <v>429.66666666666669</v>
      </c>
    </row>
    <row r="441" spans="1:48" x14ac:dyDescent="0.3">
      <c r="A441" t="s">
        <v>2206</v>
      </c>
      <c r="B441" t="s">
        <v>2207</v>
      </c>
      <c r="C441" t="s">
        <v>10405</v>
      </c>
      <c r="D441" t="s">
        <v>274</v>
      </c>
      <c r="E441">
        <v>2712.5015408150002</v>
      </c>
      <c r="F441">
        <v>840.05</v>
      </c>
      <c r="G441">
        <v>-4.1761569296496299</v>
      </c>
      <c r="H441">
        <f>(Table2[[#This Row],[1Y Return vs Nifty]]-AVERAGE(Table2[1Y Return vs Nifty]))/_xlfn.STDEV.P(Table2[1Y Return vs Nifty])</f>
        <v>-0.4307147165579282</v>
      </c>
      <c r="I441">
        <v>9.3919890461334692</v>
      </c>
      <c r="J441">
        <f>(Table2[[#This Row],[1M Return vs Nifty]]-AVERAGE(Table2[1M Return vs Nifty]))/_xlfn.STDEV.P(Table2[1M Return vs Nifty])</f>
        <v>1.1828547298183867</v>
      </c>
      <c r="K441">
        <v>15.6794349132122</v>
      </c>
      <c r="L441">
        <f>(Table2[[#This Row],[6M Return vs Nifty]]-AVERAGE(Table2[6M Return vs Nifty]))/_xlfn.STDEV.P(Table2[6M Return vs Nifty])</f>
        <v>0.14215312146784934</v>
      </c>
      <c r="M441">
        <v>-3.3629176676375598</v>
      </c>
      <c r="N441">
        <f>(Table2[[#This Row],[1W Return vs Nifty]]-AVERAGE(Table2[1W Return vs Nifty]))/_xlfn.STDEV.P(Table2[1W Return vs Nifty])</f>
        <v>-6.3434193179050385E-2</v>
      </c>
      <c r="O441">
        <v>800.76</v>
      </c>
      <c r="P441">
        <v>744.57632019639595</v>
      </c>
      <c r="Q441">
        <v>667.73481455583601</v>
      </c>
      <c r="R441">
        <v>63.710094204216901</v>
      </c>
      <c r="S441" s="2">
        <f>(Table2[[#This Row],[Close Price]]-Table2[[#This Row],[20D EMA]])/Table2[[#This Row],[20D EMA]]</f>
        <v>4.9065887406963341E-2</v>
      </c>
      <c r="T441" s="2">
        <f>(Table2[[#This Row],[Close Price]]-Table2[[#This Row],[50D EMA]])/Table2[[#This Row],[50D EMA]]</f>
        <v>0.12822551189704909</v>
      </c>
      <c r="U441" s="2">
        <f>(Table2[[#This Row],[Close Price]]-Table2[[#This Row],[200D EMA]])/Table2[[#This Row],[200D EMA]]</f>
        <v>0.25805930990551179</v>
      </c>
      <c r="V441">
        <v>1.2646990326726999</v>
      </c>
      <c r="W441">
        <v>835</v>
      </c>
      <c r="X441">
        <v>875</v>
      </c>
      <c r="Y441">
        <v>821.6</v>
      </c>
      <c r="Z441">
        <v>878</v>
      </c>
      <c r="AA441">
        <v>701.05</v>
      </c>
      <c r="AB441">
        <v>880.6</v>
      </c>
      <c r="AC441" s="2">
        <f>(Table2[[#This Row],[Close Price]]/Table2[[#This Row],[Day Low]])-1</f>
        <v>6.0479041916166043E-3</v>
      </c>
      <c r="AD441" s="2">
        <f>(Table2[[#This Row],[Day High]]/Table2[[#This Row],[Close Price]])-1</f>
        <v>4.1604666388905587E-2</v>
      </c>
      <c r="AE441" s="2">
        <f>(Table2[[#This Row],[Close Price]]/Table2[[#This Row],[Current Week Low]])-1</f>
        <v>2.2456183057448786E-2</v>
      </c>
      <c r="AF441" s="2">
        <f>(Table2[[#This Row],[Current Week High]]/Table2[[#This Row],[Close Price]])-1</f>
        <v>4.5175882387953115E-2</v>
      </c>
      <c r="AG441" s="2">
        <f>(Table2[[#This Row],[Close Price]]/Table2[[#This Row],[Current Month Low]])-1</f>
        <v>0.19827401754511098</v>
      </c>
      <c r="AH441" s="2">
        <f>(Table2[[#This Row],[Current Month High]]/Table2[[#This Row],[Close Price]])-1</f>
        <v>4.8270936253794527E-2</v>
      </c>
      <c r="AI441">
        <v>4.8270936253794501</v>
      </c>
      <c r="AJ441">
        <v>59.085313890729999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0.08</v>
      </c>
      <c r="AM441" t="s">
        <v>10458</v>
      </c>
      <c r="AN441">
        <v>10.51</v>
      </c>
      <c r="AO441" t="s">
        <v>10458</v>
      </c>
      <c r="AP441">
        <v>-7.3113234558339997E-3</v>
      </c>
      <c r="AQ441">
        <f>(Table2[[#This Row],[Sharpe Ratio]]-AVERAGE(Table2[Sharpe Ratio]))/_xlfn.STDEV.P(Table2[Sharpe Ratio])</f>
        <v>-0.75446028621722139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7.6398655332036103E-2</v>
      </c>
      <c r="AS441">
        <f>_xlfn.RANK.AVG(Table2[[#This Row],[1Y Return vs Nifty Z-Score]],Table2[1Y Return vs Nifty Z-Score])</f>
        <v>449</v>
      </c>
      <c r="AT441">
        <f>_xlfn.RANK.AVG(Table2[[#This Row],[6M Return vs Nifty Z-Score]],Table2[6M Return vs Nifty Z-Score])</f>
        <v>260</v>
      </c>
      <c r="AU441">
        <f>_xlfn.RANK.AVG(Table2[[#This Row],[Sharpe Ratio Z-Score]],Table2[Sharpe Ratio Z-Score])</f>
        <v>580</v>
      </c>
      <c r="AV441">
        <f>(Table2[[#This Row],[Rank 1Y]]+Table2[[#This Row],[Rank 6M]]+Table2[[#This Row],[Rank Sharpe]])/3</f>
        <v>429.66666666666669</v>
      </c>
    </row>
    <row r="442" spans="1:48" x14ac:dyDescent="0.3">
      <c r="A442" t="s">
        <v>32</v>
      </c>
      <c r="B442" t="s">
        <v>33</v>
      </c>
      <c r="C442" t="s">
        <v>10401</v>
      </c>
      <c r="D442" t="s">
        <v>34</v>
      </c>
      <c r="E442">
        <v>715620.04802028998</v>
      </c>
      <c r="F442">
        <v>801.85</v>
      </c>
      <c r="G442">
        <v>1.5854595616506799</v>
      </c>
      <c r="H442">
        <f>(Table2[[#This Row],[1Y Return vs Nifty]]-AVERAGE(Table2[1Y Return vs Nifty]))/_xlfn.STDEV.P(Table2[1Y Return vs Nifty])</f>
        <v>-0.33509067188315361</v>
      </c>
      <c r="I442">
        <v>-8.0412329333436396</v>
      </c>
      <c r="J442">
        <f>(Table2[[#This Row],[1M Return vs Nifty]]-AVERAGE(Table2[1M Return vs Nifty]))/_xlfn.STDEV.P(Table2[1M Return vs Nifty])</f>
        <v>-0.47049555143199956</v>
      </c>
      <c r="K442">
        <v>-10.787624230416499</v>
      </c>
      <c r="L442">
        <f>(Table2[[#This Row],[6M Return vs Nifty]]-AVERAGE(Table2[6M Return vs Nifty]))/_xlfn.STDEV.P(Table2[6M Return vs Nifty])</f>
        <v>-0.64767295575409289</v>
      </c>
      <c r="M442">
        <v>-3.4252571262425699</v>
      </c>
      <c r="N442">
        <f>(Table2[[#This Row],[1W Return vs Nifty]]-AVERAGE(Table2[1W Return vs Nifty]))/_xlfn.STDEV.P(Table2[1W Return vs Nifty])</f>
        <v>-7.5892615270007333E-2</v>
      </c>
      <c r="O442">
        <v>797.5</v>
      </c>
      <c r="P442">
        <v>809.92194298332902</v>
      </c>
      <c r="Q442">
        <v>766.80599791366399</v>
      </c>
      <c r="R442">
        <v>56.5276643263241</v>
      </c>
      <c r="S442" s="2">
        <f>(Table2[[#This Row],[Close Price]]-Table2[[#This Row],[20D EMA]])/Table2[[#This Row],[20D EMA]]</f>
        <v>5.4545454545454827E-3</v>
      </c>
      <c r="T442" s="2">
        <f>(Table2[[#This Row],[Close Price]]-Table2[[#This Row],[50D EMA]])/Table2[[#This Row],[50D EMA]]</f>
        <v>-9.9663221292612195E-3</v>
      </c>
      <c r="U442" s="2">
        <f>(Table2[[#This Row],[Close Price]]-Table2[[#This Row],[200D EMA]])/Table2[[#This Row],[200D EMA]]</f>
        <v>4.5701262355386144E-2</v>
      </c>
      <c r="V442">
        <v>1.02923446827681</v>
      </c>
      <c r="W442">
        <v>791.6</v>
      </c>
      <c r="X442">
        <v>803</v>
      </c>
      <c r="Y442">
        <v>784.5</v>
      </c>
      <c r="Z442">
        <v>805</v>
      </c>
      <c r="AA442">
        <v>765.4</v>
      </c>
      <c r="AB442">
        <v>825.95</v>
      </c>
      <c r="AC442" s="2">
        <f>(Table2[[#This Row],[Close Price]]/Table2[[#This Row],[Day Low]])-1</f>
        <v>1.2948458817584552E-2</v>
      </c>
      <c r="AD442" s="2">
        <f>(Table2[[#This Row],[Day High]]/Table2[[#This Row],[Close Price]])-1</f>
        <v>1.4341834507700657E-3</v>
      </c>
      <c r="AE442" s="2">
        <f>(Table2[[#This Row],[Close Price]]/Table2[[#This Row],[Current Week Low]])-1</f>
        <v>2.2115997450605551E-2</v>
      </c>
      <c r="AF442" s="2">
        <f>(Table2[[#This Row],[Current Week High]]/Table2[[#This Row],[Close Price]])-1</f>
        <v>3.928415539065977E-3</v>
      </c>
      <c r="AG442" s="2">
        <f>(Table2[[#This Row],[Close Price]]/Table2[[#This Row],[Current Month Low]])-1</f>
        <v>4.762215834857586E-2</v>
      </c>
      <c r="AH442" s="2">
        <f>(Table2[[#This Row],[Current Month High]]/Table2[[#This Row],[Close Price]])-1</f>
        <v>3.0055496663964565E-2</v>
      </c>
      <c r="AI442">
        <v>13.736983226289199</v>
      </c>
      <c r="AJ442">
        <v>47.615979381443204</v>
      </c>
      <c r="AK442" t="str">
        <f>IF(AND(Table2[[#This Row],[20D EMA]]&gt;Table2[[#This Row],[50D EMA]],Table2[[#This Row],[50D EMA]]&gt;Table2[[#This Row],[200D EMA]]),"Uptrend","Downtrend/NoTrend")</f>
        <v>Downtrend/NoTrend</v>
      </c>
      <c r="AL442">
        <v>-0.1</v>
      </c>
      <c r="AM442" t="s">
        <v>10459</v>
      </c>
      <c r="AN442">
        <v>2.4500000000000002</v>
      </c>
      <c r="AO442" t="s">
        <v>10458</v>
      </c>
      <c r="AP442">
        <v>6.4643179115790997E-2</v>
      </c>
      <c r="AQ442">
        <f>(Table2[[#This Row],[Sharpe Ratio]]-AVERAGE(Table2[Sharpe Ratio]))/_xlfn.STDEV.P(Table2[Sharpe Ratio])</f>
        <v>8.0084487693637685E-2</v>
      </c>
      <c r="AR4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2">
        <f>_xlfn.RANK.AVG(Table2[[#This Row],[1Y Return vs Nifty Z-Score]],Table2[1Y Return vs Nifty Z-Score])</f>
        <v>408</v>
      </c>
      <c r="AT442">
        <f>_xlfn.RANK.AVG(Table2[[#This Row],[6M Return vs Nifty Z-Score]],Table2[6M Return vs Nifty Z-Score])</f>
        <v>557</v>
      </c>
      <c r="AU442">
        <f>_xlfn.RANK.AVG(Table2[[#This Row],[Sharpe Ratio Z-Score]],Table2[Sharpe Ratio Z-Score])</f>
        <v>327</v>
      </c>
      <c r="AV442">
        <f>(Table2[[#This Row],[Rank 1Y]]+Table2[[#This Row],[Rank 6M]]+Table2[[#This Row],[Rank Sharpe]])/3</f>
        <v>430.66666666666669</v>
      </c>
    </row>
    <row r="443" spans="1:48" x14ac:dyDescent="0.3">
      <c r="A443" t="s">
        <v>618</v>
      </c>
      <c r="B443" t="s">
        <v>619</v>
      </c>
      <c r="C443" t="s">
        <v>10409</v>
      </c>
      <c r="D443" t="s">
        <v>604</v>
      </c>
      <c r="E443">
        <v>32359.037976690001</v>
      </c>
      <c r="F443">
        <v>1332.15</v>
      </c>
      <c r="G443">
        <v>-32.558936846703503</v>
      </c>
      <c r="H443">
        <f>(Table2[[#This Row],[1Y Return vs Nifty]]-AVERAGE(Table2[1Y Return vs Nifty]))/_xlfn.STDEV.P(Table2[1Y Return vs Nifty])</f>
        <v>-0.90177630472172665</v>
      </c>
      <c r="I443">
        <v>6.3963799595405604</v>
      </c>
      <c r="J443">
        <f>(Table2[[#This Row],[1M Return vs Nifty]]-AVERAGE(Table2[1M Return vs Nifty]))/_xlfn.STDEV.P(Table2[1M Return vs Nifty])</f>
        <v>0.89875399779850162</v>
      </c>
      <c r="K443">
        <v>24.877804876820498</v>
      </c>
      <c r="L443">
        <f>(Table2[[#This Row],[6M Return vs Nifty]]-AVERAGE(Table2[6M Return vs Nifty]))/_xlfn.STDEV.P(Table2[6M Return vs Nifty])</f>
        <v>0.41664952190914206</v>
      </c>
      <c r="M443">
        <v>0.54982571111147804</v>
      </c>
      <c r="N443">
        <f>(Table2[[#This Row],[1W Return vs Nifty]]-AVERAGE(Table2[1W Return vs Nifty]))/_xlfn.STDEV.P(Table2[1W Return vs Nifty])</f>
        <v>0.71852012013824329</v>
      </c>
      <c r="O443">
        <v>1277.27</v>
      </c>
      <c r="P443">
        <v>1210.8234138285</v>
      </c>
      <c r="Q443">
        <v>1137.2414708389001</v>
      </c>
      <c r="R443">
        <v>65.155300191676901</v>
      </c>
      <c r="S443" s="2">
        <f>(Table2[[#This Row],[Close Price]]-Table2[[#This Row],[20D EMA]])/Table2[[#This Row],[20D EMA]]</f>
        <v>4.2966639786419555E-2</v>
      </c>
      <c r="T443" s="2">
        <f>(Table2[[#This Row],[Close Price]]-Table2[[#This Row],[50D EMA]])/Table2[[#This Row],[50D EMA]]</f>
        <v>0.10020171792671061</v>
      </c>
      <c r="U443" s="2">
        <f>(Table2[[#This Row],[Close Price]]-Table2[[#This Row],[200D EMA]])/Table2[[#This Row],[200D EMA]]</f>
        <v>0.17138711008957783</v>
      </c>
      <c r="V443">
        <v>1.53799308843298</v>
      </c>
      <c r="W443">
        <v>1315</v>
      </c>
      <c r="X443">
        <v>1338.75</v>
      </c>
      <c r="Y443">
        <v>1288.95</v>
      </c>
      <c r="Z443">
        <v>1376.8</v>
      </c>
      <c r="AA443">
        <v>1216</v>
      </c>
      <c r="AB443">
        <v>1376.8</v>
      </c>
      <c r="AC443" s="2">
        <f>(Table2[[#This Row],[Close Price]]/Table2[[#This Row],[Day Low]])-1</f>
        <v>1.3041825095057025E-2</v>
      </c>
      <c r="AD443" s="2">
        <f>(Table2[[#This Row],[Day High]]/Table2[[#This Row],[Close Price]])-1</f>
        <v>4.9543970273617788E-3</v>
      </c>
      <c r="AE443" s="2">
        <f>(Table2[[#This Row],[Close Price]]/Table2[[#This Row],[Current Week Low]])-1</f>
        <v>3.3515652275107666E-2</v>
      </c>
      <c r="AF443" s="2">
        <f>(Table2[[#This Row],[Current Week High]]/Table2[[#This Row],[Close Price]])-1</f>
        <v>3.3517246556318714E-2</v>
      </c>
      <c r="AG443" s="2">
        <f>(Table2[[#This Row],[Close Price]]/Table2[[#This Row],[Current Month Low]])-1</f>
        <v>9.5518092105263186E-2</v>
      </c>
      <c r="AH443" s="2">
        <f>(Table2[[#This Row],[Current Month High]]/Table2[[#This Row],[Close Price]])-1</f>
        <v>3.3517246556318714E-2</v>
      </c>
      <c r="AI443">
        <v>11.6916263183575</v>
      </c>
      <c r="AJ443">
        <v>50.347045877772103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0.1</v>
      </c>
      <c r="AM443" t="s">
        <v>10458</v>
      </c>
      <c r="AN443">
        <v>4.97</v>
      </c>
      <c r="AO443" t="s">
        <v>10458</v>
      </c>
      <c r="AP443">
        <v>1.8236171509297999E-2</v>
      </c>
      <c r="AQ443">
        <f>(Table2[[#This Row],[Sharpe Ratio]]-AVERAGE(Table2[Sharpe Ratio]))/_xlfn.STDEV.P(Table2[Sharpe Ratio])</f>
        <v>-0.4581545979325724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0.67399273719158781</v>
      </c>
      <c r="AS443">
        <f>_xlfn.RANK.AVG(Table2[[#This Row],[1Y Return vs Nifty Z-Score]],Table2[1Y Return vs Nifty Z-Score])</f>
        <v>638</v>
      </c>
      <c r="AT443">
        <f>_xlfn.RANK.AVG(Table2[[#This Row],[6M Return vs Nifty Z-Score]],Table2[6M Return vs Nifty Z-Score])</f>
        <v>190</v>
      </c>
      <c r="AU443">
        <f>_xlfn.RANK.AVG(Table2[[#This Row],[Sharpe Ratio Z-Score]],Table2[Sharpe Ratio Z-Score])</f>
        <v>464</v>
      </c>
      <c r="AV443">
        <f>(Table2[[#This Row],[Rank 1Y]]+Table2[[#This Row],[Rank 6M]]+Table2[[#This Row],[Rank Sharpe]])/3</f>
        <v>430.66666666666669</v>
      </c>
    </row>
    <row r="444" spans="1:48" x14ac:dyDescent="0.3">
      <c r="A444" t="s">
        <v>2018</v>
      </c>
      <c r="B444" t="s">
        <v>2019</v>
      </c>
      <c r="C444" t="s">
        <v>10403</v>
      </c>
      <c r="D444" t="s">
        <v>540</v>
      </c>
      <c r="E444">
        <v>3419.2087104000002</v>
      </c>
      <c r="F444">
        <v>470.4</v>
      </c>
      <c r="G444">
        <v>-9.39536497987282</v>
      </c>
      <c r="H444">
        <f>(Table2[[#This Row],[1Y Return vs Nifty]]-AVERAGE(Table2[1Y Return vs Nifty]))/_xlfn.STDEV.P(Table2[1Y Return vs Nifty])</f>
        <v>-0.51733654994705935</v>
      </c>
      <c r="I444">
        <v>-7.26052439713275</v>
      </c>
      <c r="J444">
        <f>(Table2[[#This Row],[1M Return vs Nifty]]-AVERAGE(Table2[1M Return vs Nifty]))/_xlfn.STDEV.P(Table2[1M Return vs Nifty])</f>
        <v>-0.39645389238363771</v>
      </c>
      <c r="K444">
        <v>22.059247372895999</v>
      </c>
      <c r="L444">
        <f>(Table2[[#This Row],[6M Return vs Nifty]]-AVERAGE(Table2[6M Return vs Nifty]))/_xlfn.STDEV.P(Table2[6M Return vs Nifty])</f>
        <v>0.33253854438540564</v>
      </c>
      <c r="M444">
        <v>1.3928432053261901</v>
      </c>
      <c r="N444">
        <f>(Table2[[#This Row],[1W Return vs Nifty]]-AVERAGE(Table2[1W Return vs Nifty]))/_xlfn.STDEV.P(Table2[1W Return vs Nifty])</f>
        <v>0.8869955610228657</v>
      </c>
      <c r="O444">
        <v>458.85</v>
      </c>
      <c r="P444">
        <v>440.52136895521198</v>
      </c>
      <c r="Q444">
        <v>387.12453400311102</v>
      </c>
      <c r="R444">
        <v>58.528183422763</v>
      </c>
      <c r="S444" s="2">
        <f>(Table2[[#This Row],[Close Price]]-Table2[[#This Row],[20D EMA]])/Table2[[#This Row],[20D EMA]]</f>
        <v>2.5171624713958708E-2</v>
      </c>
      <c r="T444" s="2">
        <f>(Table2[[#This Row],[Close Price]]-Table2[[#This Row],[50D EMA]])/Table2[[#This Row],[50D EMA]]</f>
        <v>6.7825611083637966E-2</v>
      </c>
      <c r="U444" s="2">
        <f>(Table2[[#This Row],[Close Price]]-Table2[[#This Row],[200D EMA]])/Table2[[#This Row],[200D EMA]]</f>
        <v>0.21511286080416628</v>
      </c>
      <c r="V444">
        <v>0.609754538455479</v>
      </c>
      <c r="W444">
        <v>463.9</v>
      </c>
      <c r="X444">
        <v>481.2</v>
      </c>
      <c r="Y444">
        <v>445.5</v>
      </c>
      <c r="Z444">
        <v>490</v>
      </c>
      <c r="AA444">
        <v>435.35</v>
      </c>
      <c r="AB444">
        <v>490</v>
      </c>
      <c r="AC444" s="2">
        <f>(Table2[[#This Row],[Close Price]]/Table2[[#This Row],[Day Low]])-1</f>
        <v>1.4011640439749895E-2</v>
      </c>
      <c r="AD444" s="2">
        <f>(Table2[[#This Row],[Day High]]/Table2[[#This Row],[Close Price]])-1</f>
        <v>2.2959183673469497E-2</v>
      </c>
      <c r="AE444" s="2">
        <f>(Table2[[#This Row],[Close Price]]/Table2[[#This Row],[Current Week Low]])-1</f>
        <v>5.5892255892255882E-2</v>
      </c>
      <c r="AF444" s="2">
        <f>(Table2[[#This Row],[Current Week High]]/Table2[[#This Row],[Close Price]])-1</f>
        <v>4.1666666666666741E-2</v>
      </c>
      <c r="AG444" s="2">
        <f>(Table2[[#This Row],[Close Price]]/Table2[[#This Row],[Current Month Low]])-1</f>
        <v>8.0509934535431205E-2</v>
      </c>
      <c r="AH444" s="2">
        <f>(Table2[[#This Row],[Current Month High]]/Table2[[#This Row],[Close Price]])-1</f>
        <v>4.1666666666666741E-2</v>
      </c>
      <c r="AI444">
        <v>7.3554421768707599</v>
      </c>
      <c r="AJ444">
        <v>59.430604982206297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0.11</v>
      </c>
      <c r="AM444" t="s">
        <v>10458</v>
      </c>
      <c r="AN444">
        <v>3.64</v>
      </c>
      <c r="AO444" t="s">
        <v>10458</v>
      </c>
      <c r="AP444">
        <v>-9.5567567373069998E-3</v>
      </c>
      <c r="AQ444">
        <f>(Table2[[#This Row],[Sharpe Ratio]]-AVERAGE(Table2[Sharpe Ratio]))/_xlfn.STDEV.P(Table2[Sharpe Ratio])</f>
        <v>-0.78050333485553935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-0.47475967177796496</v>
      </c>
      <c r="AS444">
        <f>_xlfn.RANK.AVG(Table2[[#This Row],[1Y Return vs Nifty Z-Score]],Table2[1Y Return vs Nifty Z-Score])</f>
        <v>490</v>
      </c>
      <c r="AT444">
        <f>_xlfn.RANK.AVG(Table2[[#This Row],[6M Return vs Nifty Z-Score]],Table2[6M Return vs Nifty Z-Score])</f>
        <v>214</v>
      </c>
      <c r="AU444">
        <f>_xlfn.RANK.AVG(Table2[[#This Row],[Sharpe Ratio Z-Score]],Table2[Sharpe Ratio Z-Score])</f>
        <v>592</v>
      </c>
      <c r="AV444">
        <f>(Table2[[#This Row],[Rank 1Y]]+Table2[[#This Row],[Rank 6M]]+Table2[[#This Row],[Rank Sharpe]])/3</f>
        <v>432</v>
      </c>
    </row>
    <row r="445" spans="1:48" x14ac:dyDescent="0.3">
      <c r="A445" t="s">
        <v>550</v>
      </c>
      <c r="B445" t="s">
        <v>551</v>
      </c>
      <c r="C445" t="s">
        <v>10414</v>
      </c>
      <c r="D445" t="s">
        <v>263</v>
      </c>
      <c r="E445">
        <v>38455.335944744998</v>
      </c>
      <c r="F445">
        <v>2819.45</v>
      </c>
      <c r="G445">
        <v>0.43154695630519002</v>
      </c>
      <c r="H445">
        <f>(Table2[[#This Row],[1Y Return vs Nifty]]-AVERAGE(Table2[1Y Return vs Nifty]))/_xlfn.STDEV.P(Table2[1Y Return vs Nifty])</f>
        <v>-0.35424185813287223</v>
      </c>
      <c r="I445">
        <v>-4.7578664812762499</v>
      </c>
      <c r="J445">
        <f>(Table2[[#This Row],[1M Return vs Nifty]]-AVERAGE(Table2[1M Return vs Nifty]))/_xlfn.STDEV.P(Table2[1M Return vs Nifty])</f>
        <v>-0.15910418307999022</v>
      </c>
      <c r="K445">
        <v>12.670101785589701</v>
      </c>
      <c r="L445">
        <f>(Table2[[#This Row],[6M Return vs Nifty]]-AVERAGE(Table2[6M Return vs Nifty]))/_xlfn.STDEV.P(Table2[6M Return vs Nifty])</f>
        <v>5.2349045905631622E-2</v>
      </c>
      <c r="M445">
        <v>-5.8097252894374396</v>
      </c>
      <c r="N445">
        <f>(Table2[[#This Row],[1W Return vs Nifty]]-AVERAGE(Table2[1W Return vs Nifty]))/_xlfn.STDEV.P(Table2[1W Return vs Nifty])</f>
        <v>-0.55242403700973708</v>
      </c>
      <c r="O445">
        <v>2884.84</v>
      </c>
      <c r="P445">
        <v>2855.94081037145</v>
      </c>
      <c r="Q445">
        <v>2556.7416196127001</v>
      </c>
      <c r="R445">
        <v>31.709814857691502</v>
      </c>
      <c r="S445" s="2">
        <f>(Table2[[#This Row],[Close Price]]-Table2[[#This Row],[20D EMA]])/Table2[[#This Row],[20D EMA]]</f>
        <v>-2.266676834763811E-2</v>
      </c>
      <c r="T445" s="2">
        <f>(Table2[[#This Row],[Close Price]]-Table2[[#This Row],[50D EMA]])/Table2[[#This Row],[50D EMA]]</f>
        <v>-1.2777159190040804E-2</v>
      </c>
      <c r="U445" s="2">
        <f>(Table2[[#This Row],[Close Price]]-Table2[[#This Row],[200D EMA]])/Table2[[#This Row],[200D EMA]]</f>
        <v>0.10275124336854001</v>
      </c>
      <c r="V445">
        <v>0.43406366745192498</v>
      </c>
      <c r="W445">
        <v>2782</v>
      </c>
      <c r="X445">
        <v>2840.95</v>
      </c>
      <c r="Y445">
        <v>2782</v>
      </c>
      <c r="Z445">
        <v>2905.1</v>
      </c>
      <c r="AA445">
        <v>2782</v>
      </c>
      <c r="AB445">
        <v>3023.8</v>
      </c>
      <c r="AC445" s="2">
        <f>(Table2[[#This Row],[Close Price]]/Table2[[#This Row],[Day Low]])-1</f>
        <v>1.3461538461538414E-2</v>
      </c>
      <c r="AD445" s="2">
        <f>(Table2[[#This Row],[Day High]]/Table2[[#This Row],[Close Price]])-1</f>
        <v>7.6256007377324408E-3</v>
      </c>
      <c r="AE445" s="2">
        <f>(Table2[[#This Row],[Close Price]]/Table2[[#This Row],[Current Week Low]])-1</f>
        <v>1.3461538461538414E-2</v>
      </c>
      <c r="AF445" s="2">
        <f>(Table2[[#This Row],[Current Week High]]/Table2[[#This Row],[Close Price]])-1</f>
        <v>3.0378265264501936E-2</v>
      </c>
      <c r="AG445" s="2">
        <f>(Table2[[#This Row],[Close Price]]/Table2[[#This Row],[Current Month Low]])-1</f>
        <v>1.3461538461538414E-2</v>
      </c>
      <c r="AH445" s="2">
        <f>(Table2[[#This Row],[Current Month High]]/Table2[[#This Row],[Close Price]])-1</f>
        <v>7.2478674918867281E-2</v>
      </c>
      <c r="AI445">
        <v>12.397808083136701</v>
      </c>
      <c r="AJ445">
        <v>46.704997788589097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0.01</v>
      </c>
      <c r="AM445" t="s">
        <v>10458</v>
      </c>
      <c r="AN445">
        <v>-5.04</v>
      </c>
      <c r="AO445" t="s">
        <v>10459</v>
      </c>
      <c r="AP445">
        <v>-9.1719004310770007E-3</v>
      </c>
      <c r="AQ445">
        <f>(Table2[[#This Row],[Sharpe Ratio]]-AVERAGE(Table2[Sharpe Ratio]))/_xlfn.STDEV.P(Table2[Sharpe Ratio])</f>
        <v>-0.77603968341480878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-1.7894607157317766</v>
      </c>
      <c r="AS445">
        <f>_xlfn.RANK.AVG(Table2[[#This Row],[1Y Return vs Nifty Z-Score]],Table2[1Y Return vs Nifty Z-Score])</f>
        <v>415</v>
      </c>
      <c r="AT445">
        <f>_xlfn.RANK.AVG(Table2[[#This Row],[6M Return vs Nifty Z-Score]],Table2[6M Return vs Nifty Z-Score])</f>
        <v>293</v>
      </c>
      <c r="AU445">
        <f>_xlfn.RANK.AVG(Table2[[#This Row],[Sharpe Ratio Z-Score]],Table2[Sharpe Ratio Z-Score])</f>
        <v>590</v>
      </c>
      <c r="AV445">
        <f>(Table2[[#This Row],[Rank 1Y]]+Table2[[#This Row],[Rank 6M]]+Table2[[#This Row],[Rank Sharpe]])/3</f>
        <v>432.66666666666669</v>
      </c>
    </row>
    <row r="446" spans="1:48" x14ac:dyDescent="0.3">
      <c r="A446" t="s">
        <v>1164</v>
      </c>
      <c r="B446" t="s">
        <v>1165</v>
      </c>
      <c r="C446" t="s">
        <v>10405</v>
      </c>
      <c r="D446" t="s">
        <v>274</v>
      </c>
      <c r="E446">
        <v>11073.828443189999</v>
      </c>
      <c r="F446">
        <v>2161.1</v>
      </c>
      <c r="G446">
        <v>17.111058372046699</v>
      </c>
      <c r="H446">
        <f>(Table2[[#This Row],[1Y Return vs Nifty]]-AVERAGE(Table2[1Y Return vs Nifty]))/_xlfn.STDEV.P(Table2[1Y Return vs Nifty])</f>
        <v>-7.7416361819367993E-2</v>
      </c>
      <c r="I446">
        <v>-0.103137787349549</v>
      </c>
      <c r="J446">
        <f>(Table2[[#This Row],[1M Return vs Nifty]]-AVERAGE(Table2[1M Return vs Nifty]))/_xlfn.STDEV.P(Table2[1M Return vs Nifty])</f>
        <v>0.282345883024129</v>
      </c>
      <c r="K446">
        <v>11.504799880529299</v>
      </c>
      <c r="L446">
        <f>(Table2[[#This Row],[6M Return vs Nifty]]-AVERAGE(Table2[6M Return vs Nifty]))/_xlfn.STDEV.P(Table2[6M Return vs Nifty])</f>
        <v>1.7574278242233198E-2</v>
      </c>
      <c r="M446">
        <v>-1.8970355293416401</v>
      </c>
      <c r="N446">
        <f>(Table2[[#This Row],[1W Return vs Nifty]]-AVERAGE(Table2[1W Return vs Nifty]))/_xlfn.STDEV.P(Table2[1W Return vs Nifty])</f>
        <v>0.22951956072181143</v>
      </c>
      <c r="O446">
        <v>2147.79</v>
      </c>
      <c r="P446">
        <v>2102.09023766273</v>
      </c>
      <c r="Q446">
        <v>1890.0244172151899</v>
      </c>
      <c r="R446">
        <v>51.697920295408402</v>
      </c>
      <c r="S446" s="2">
        <f>(Table2[[#This Row],[Close Price]]-Table2[[#This Row],[20D EMA]])/Table2[[#This Row],[20D EMA]]</f>
        <v>6.1970676835258311E-3</v>
      </c>
      <c r="T446" s="2">
        <f>(Table2[[#This Row],[Close Price]]-Table2[[#This Row],[50D EMA]])/Table2[[#This Row],[50D EMA]]</f>
        <v>2.8071945380842258E-2</v>
      </c>
      <c r="U446" s="2">
        <f>(Table2[[#This Row],[Close Price]]-Table2[[#This Row],[200D EMA]])/Table2[[#This Row],[200D EMA]]</f>
        <v>0.14342438135493488</v>
      </c>
      <c r="V446">
        <v>0.77923694719424397</v>
      </c>
      <c r="W446">
        <v>2125</v>
      </c>
      <c r="X446">
        <v>2186.8000000000002</v>
      </c>
      <c r="Y446">
        <v>2111.9499999999998</v>
      </c>
      <c r="Z446">
        <v>2222</v>
      </c>
      <c r="AA446">
        <v>2082.25</v>
      </c>
      <c r="AB446">
        <v>2222</v>
      </c>
      <c r="AC446" s="2">
        <f>(Table2[[#This Row],[Close Price]]/Table2[[#This Row],[Day Low]])-1</f>
        <v>1.6988235294117526E-2</v>
      </c>
      <c r="AD446" s="2">
        <f>(Table2[[#This Row],[Day High]]/Table2[[#This Row],[Close Price]])-1</f>
        <v>1.1892091990190368E-2</v>
      </c>
      <c r="AE446" s="2">
        <f>(Table2[[#This Row],[Close Price]]/Table2[[#This Row],[Current Week Low]])-1</f>
        <v>2.3272331257842227E-2</v>
      </c>
      <c r="AF446" s="2">
        <f>(Table2[[#This Row],[Current Week High]]/Table2[[#This Row],[Close Price]])-1</f>
        <v>2.8180093470917544E-2</v>
      </c>
      <c r="AG446" s="2">
        <f>(Table2[[#This Row],[Close Price]]/Table2[[#This Row],[Current Month Low]])-1</f>
        <v>3.786769119942357E-2</v>
      </c>
      <c r="AH446" s="2">
        <f>(Table2[[#This Row],[Current Month High]]/Table2[[#This Row],[Close Price]])-1</f>
        <v>2.8180093470917544E-2</v>
      </c>
      <c r="AI446">
        <v>2.81800934709175</v>
      </c>
      <c r="AJ446">
        <v>58.898569905518102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-0.06</v>
      </c>
      <c r="AM446" t="s">
        <v>10459</v>
      </c>
      <c r="AN446">
        <v>-0.49</v>
      </c>
      <c r="AO446" t="s">
        <v>10459</v>
      </c>
      <c r="AP446">
        <v>-6.0509474212667003E-2</v>
      </c>
      <c r="AQ446">
        <f>(Table2[[#This Row],[Sharpe Ratio]]-AVERAGE(Table2[Sharpe Ratio]))/_xlfn.STDEV.P(Table2[Sharpe Ratio])</f>
        <v>-1.3714646029609037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-0.91944124279209793</v>
      </c>
      <c r="AS446">
        <f>_xlfn.RANK.AVG(Table2[[#This Row],[1Y Return vs Nifty Z-Score]],Table2[1Y Return vs Nifty Z-Score])</f>
        <v>320</v>
      </c>
      <c r="AT446">
        <f>_xlfn.RANK.AVG(Table2[[#This Row],[6M Return vs Nifty Z-Score]],Table2[6M Return vs Nifty Z-Score])</f>
        <v>303</v>
      </c>
      <c r="AU446">
        <f>_xlfn.RANK.AVG(Table2[[#This Row],[Sharpe Ratio Z-Score]],Table2[Sharpe Ratio Z-Score])</f>
        <v>677</v>
      </c>
      <c r="AV446">
        <f>(Table2[[#This Row],[Rank 1Y]]+Table2[[#This Row],[Rank 6M]]+Table2[[#This Row],[Rank Sharpe]])/3</f>
        <v>433.33333333333331</v>
      </c>
    </row>
    <row r="447" spans="1:48" x14ac:dyDescent="0.3">
      <c r="A447" t="s">
        <v>123</v>
      </c>
      <c r="B447" t="s">
        <v>124</v>
      </c>
      <c r="C447" t="s">
        <v>10408</v>
      </c>
      <c r="D447" t="s">
        <v>125</v>
      </c>
      <c r="E447">
        <v>245068.50876507899</v>
      </c>
      <c r="F447">
        <v>1005.55</v>
      </c>
      <c r="G447">
        <v>-4.3407408229820099</v>
      </c>
      <c r="H447">
        <f>(Table2[[#This Row],[1Y Return vs Nifty]]-AVERAGE(Table2[1Y Return vs Nifty]))/_xlfn.STDEV.P(Table2[1Y Return vs Nifty])</f>
        <v>-0.43344627246633127</v>
      </c>
      <c r="I447">
        <v>-0.393614021576216</v>
      </c>
      <c r="J447">
        <f>(Table2[[#This Row],[1M Return vs Nifty]]-AVERAGE(Table2[1M Return vs Nifty]))/_xlfn.STDEV.P(Table2[1M Return vs Nifty])</f>
        <v>0.25479739175151245</v>
      </c>
      <c r="K447">
        <v>3.2061561262327398</v>
      </c>
      <c r="L447">
        <f>(Table2[[#This Row],[6M Return vs Nifty]]-AVERAGE(Table2[6M Return vs Nifty]))/_xlfn.STDEV.P(Table2[6M Return vs Nifty])</f>
        <v>-0.23007262529734104</v>
      </c>
      <c r="M447">
        <v>-0.91704643524948704</v>
      </c>
      <c r="N447">
        <f>(Table2[[#This Row],[1W Return vs Nifty]]-AVERAGE(Table2[1W Return vs Nifty]))/_xlfn.STDEV.P(Table2[1W Return vs Nifty])</f>
        <v>0.42536851501082634</v>
      </c>
      <c r="O447">
        <v>961</v>
      </c>
      <c r="P447">
        <v>939.57973971758202</v>
      </c>
      <c r="Q447">
        <v>882.38801203738296</v>
      </c>
      <c r="R447">
        <v>74.362304218657897</v>
      </c>
      <c r="S447" s="2">
        <f>(Table2[[#This Row],[Close Price]]-Table2[[#This Row],[20D EMA]])/Table2[[#This Row],[20D EMA]]</f>
        <v>4.6357960457856354E-2</v>
      </c>
      <c r="T447" s="2">
        <f>(Table2[[#This Row],[Close Price]]-Table2[[#This Row],[50D EMA]])/Table2[[#This Row],[50D EMA]]</f>
        <v>7.0212518952619415E-2</v>
      </c>
      <c r="U447" s="2">
        <f>(Table2[[#This Row],[Close Price]]-Table2[[#This Row],[200D EMA]])/Table2[[#This Row],[200D EMA]]</f>
        <v>0.13957803855272588</v>
      </c>
      <c r="V447">
        <v>1.2578802556700801</v>
      </c>
      <c r="W447">
        <v>975.45</v>
      </c>
      <c r="X447">
        <v>1007.95</v>
      </c>
      <c r="Y447">
        <v>972.7</v>
      </c>
      <c r="Z447">
        <v>1009.8</v>
      </c>
      <c r="AA447">
        <v>911.7</v>
      </c>
      <c r="AB447">
        <v>1009.8</v>
      </c>
      <c r="AC447" s="2">
        <f>(Table2[[#This Row],[Close Price]]/Table2[[#This Row],[Day Low]])-1</f>
        <v>3.0857552924291154E-2</v>
      </c>
      <c r="AD447" s="2">
        <f>(Table2[[#This Row],[Day High]]/Table2[[#This Row],[Close Price]])-1</f>
        <v>2.3867535179753485E-3</v>
      </c>
      <c r="AE447" s="2">
        <f>(Table2[[#This Row],[Close Price]]/Table2[[#This Row],[Current Week Low]])-1</f>
        <v>3.3771974915184355E-2</v>
      </c>
      <c r="AF447" s="2">
        <f>(Table2[[#This Row],[Current Week High]]/Table2[[#This Row],[Close Price]])-1</f>
        <v>4.2265426880812029E-3</v>
      </c>
      <c r="AG447" s="2">
        <f>(Table2[[#This Row],[Close Price]]/Table2[[#This Row],[Current Month Low]])-1</f>
        <v>0.10293956345289001</v>
      </c>
      <c r="AH447" s="2">
        <f>(Table2[[#This Row],[Current Month High]]/Table2[[#This Row],[Close Price]])-1</f>
        <v>4.2265426880812029E-3</v>
      </c>
      <c r="AI447">
        <v>0.42265426880812001</v>
      </c>
      <c r="AJ447">
        <v>39.080221300138298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0.06</v>
      </c>
      <c r="AM447" t="s">
        <v>10458</v>
      </c>
      <c r="AN447">
        <v>7.12</v>
      </c>
      <c r="AO447" t="s">
        <v>10458</v>
      </c>
      <c r="AP447">
        <v>2.1822186891825999E-2</v>
      </c>
      <c r="AQ447">
        <f>(Table2[[#This Row],[Sharpe Ratio]]-AVERAGE(Table2[Sharpe Ratio]))/_xlfn.STDEV.P(Table2[Sharpe Ratio])</f>
        <v>-0.41656317154930039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-0.39991616255063384</v>
      </c>
      <c r="AS447">
        <f>_xlfn.RANK.AVG(Table2[[#This Row],[1Y Return vs Nifty Z-Score]],Table2[1Y Return vs Nifty Z-Score])</f>
        <v>451</v>
      </c>
      <c r="AT447">
        <f>_xlfn.RANK.AVG(Table2[[#This Row],[6M Return vs Nifty Z-Score]],Table2[6M Return vs Nifty Z-Score])</f>
        <v>396</v>
      </c>
      <c r="AU447">
        <f>_xlfn.RANK.AVG(Table2[[#This Row],[Sharpe Ratio Z-Score]],Table2[Sharpe Ratio Z-Score])</f>
        <v>455</v>
      </c>
      <c r="AV447">
        <f>(Table2[[#This Row],[Rank 1Y]]+Table2[[#This Row],[Rank 6M]]+Table2[[#This Row],[Rank Sharpe]])/3</f>
        <v>434</v>
      </c>
    </row>
    <row r="448" spans="1:48" x14ac:dyDescent="0.3">
      <c r="A448" t="s">
        <v>582</v>
      </c>
      <c r="B448" t="s">
        <v>583</v>
      </c>
      <c r="C448" t="s">
        <v>5557</v>
      </c>
      <c r="D448" t="s">
        <v>80</v>
      </c>
      <c r="E448">
        <v>35405.857973220001</v>
      </c>
      <c r="F448">
        <v>4582.2</v>
      </c>
      <c r="G448">
        <v>11.833441166771401</v>
      </c>
      <c r="H448">
        <f>(Table2[[#This Row],[1Y Return vs Nifty]]-AVERAGE(Table2[1Y Return vs Nifty]))/_xlfn.STDEV.P(Table2[1Y Return vs Nifty])</f>
        <v>-0.16500759670555329</v>
      </c>
      <c r="I448">
        <v>0.99214516716940504</v>
      </c>
      <c r="J448">
        <f>(Table2[[#This Row],[1M Return vs Nifty]]-AVERAGE(Table2[1M Return vs Nifty]))/_xlfn.STDEV.P(Table2[1M Return vs Nifty])</f>
        <v>0.38622148232725811</v>
      </c>
      <c r="K448">
        <v>-5.8858161836863303</v>
      </c>
      <c r="L448">
        <f>(Table2[[#This Row],[6M Return vs Nifty]]-AVERAGE(Table2[6M Return vs Nifty]))/_xlfn.STDEV.P(Table2[6M Return vs Nifty])</f>
        <v>-0.5013939226422548</v>
      </c>
      <c r="M448">
        <v>-3.4275959240820901</v>
      </c>
      <c r="N448">
        <f>(Table2[[#This Row],[1W Return vs Nifty]]-AVERAGE(Table2[1W Return vs Nifty]))/_xlfn.STDEV.P(Table2[1W Return vs Nifty])</f>
        <v>-7.6360019564529369E-2</v>
      </c>
      <c r="O448">
        <v>4636</v>
      </c>
      <c r="P448">
        <v>4510.8112356656902</v>
      </c>
      <c r="Q448">
        <v>4159.8433846620901</v>
      </c>
      <c r="R448">
        <v>41.142233797248899</v>
      </c>
      <c r="S448" s="2">
        <f>(Table2[[#This Row],[Close Price]]-Table2[[#This Row],[20D EMA]])/Table2[[#This Row],[20D EMA]]</f>
        <v>-1.1604831751509961E-2</v>
      </c>
      <c r="T448" s="2">
        <f>(Table2[[#This Row],[Close Price]]-Table2[[#This Row],[50D EMA]])/Table2[[#This Row],[50D EMA]]</f>
        <v>1.5826147582913494E-2</v>
      </c>
      <c r="U448" s="2">
        <f>(Table2[[#This Row],[Close Price]]-Table2[[#This Row],[200D EMA]])/Table2[[#This Row],[200D EMA]]</f>
        <v>0.10153185499607897</v>
      </c>
      <c r="V448">
        <v>1.0279177357684699</v>
      </c>
      <c r="W448">
        <v>4568</v>
      </c>
      <c r="X448">
        <v>4664</v>
      </c>
      <c r="Y448">
        <v>4568</v>
      </c>
      <c r="Z448">
        <v>4825.8500000000004</v>
      </c>
      <c r="AA448">
        <v>4452.8999999999996</v>
      </c>
      <c r="AB448">
        <v>4895.5</v>
      </c>
      <c r="AC448" s="2">
        <f>(Table2[[#This Row],[Close Price]]/Table2[[#This Row],[Day Low]])-1</f>
        <v>3.1085814360769515E-3</v>
      </c>
      <c r="AD448" s="2">
        <f>(Table2[[#This Row],[Day High]]/Table2[[#This Row],[Close Price]])-1</f>
        <v>1.7851686962594426E-2</v>
      </c>
      <c r="AE448" s="2">
        <f>(Table2[[#This Row],[Close Price]]/Table2[[#This Row],[Current Week Low]])-1</f>
        <v>3.1085814360769515E-3</v>
      </c>
      <c r="AF448" s="2">
        <f>(Table2[[#This Row],[Current Week High]]/Table2[[#This Row],[Close Price]])-1</f>
        <v>5.3173148269390458E-2</v>
      </c>
      <c r="AG448" s="2">
        <f>(Table2[[#This Row],[Close Price]]/Table2[[#This Row],[Current Month Low]])-1</f>
        <v>2.9037256619281804E-2</v>
      </c>
      <c r="AH448" s="2">
        <f>(Table2[[#This Row],[Current Month High]]/Table2[[#This Row],[Close Price]])-1</f>
        <v>6.8373270481428161E-2</v>
      </c>
      <c r="AI448">
        <v>6.8373270481428099</v>
      </c>
      <c r="AJ448">
        <v>50.105645914205603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0.03</v>
      </c>
      <c r="AM448" t="s">
        <v>10458</v>
      </c>
      <c r="AN448">
        <v>-2.29</v>
      </c>
      <c r="AO448" t="s">
        <v>10459</v>
      </c>
      <c r="AP448">
        <v>1.8306045384397999E-2</v>
      </c>
      <c r="AQ448">
        <f>(Table2[[#This Row],[Sharpe Ratio]]-AVERAGE(Table2[Sharpe Ratio]))/_xlfn.STDEV.P(Table2[Sharpe Ratio])</f>
        <v>-0.45734418475183275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-0.81388424133691206</v>
      </c>
      <c r="AS448">
        <f>_xlfn.RANK.AVG(Table2[[#This Row],[1Y Return vs Nifty Z-Score]],Table2[1Y Return vs Nifty Z-Score])</f>
        <v>350</v>
      </c>
      <c r="AT448">
        <f>_xlfn.RANK.AVG(Table2[[#This Row],[6M Return vs Nifty Z-Score]],Table2[6M Return vs Nifty Z-Score])</f>
        <v>495</v>
      </c>
      <c r="AU448">
        <f>_xlfn.RANK.AVG(Table2[[#This Row],[Sharpe Ratio Z-Score]],Table2[Sharpe Ratio Z-Score])</f>
        <v>463</v>
      </c>
      <c r="AV448">
        <f>(Table2[[#This Row],[Rank 1Y]]+Table2[[#This Row],[Rank 6M]]+Table2[[#This Row],[Rank Sharpe]])/3</f>
        <v>436</v>
      </c>
    </row>
    <row r="449" spans="1:48" x14ac:dyDescent="0.3">
      <c r="A449" t="s">
        <v>297</v>
      </c>
      <c r="B449" t="s">
        <v>298</v>
      </c>
      <c r="C449" t="s">
        <v>10401</v>
      </c>
      <c r="D449" t="s">
        <v>34</v>
      </c>
      <c r="E449">
        <v>96916.312560000006</v>
      </c>
      <c r="F449">
        <v>126.96</v>
      </c>
      <c r="G449">
        <v>-5.9732546023757296</v>
      </c>
      <c r="H449">
        <f>(Table2[[#This Row],[1Y Return vs Nifty]]-AVERAGE(Table2[1Y Return vs Nifty]))/_xlfn.STDEV.P(Table2[1Y Return vs Nifty])</f>
        <v>-0.4605406774494889</v>
      </c>
      <c r="I449">
        <v>-5.4068405720045103</v>
      </c>
      <c r="J449">
        <f>(Table2[[#This Row],[1M Return vs Nifty]]-AVERAGE(Table2[1M Return vs Nifty]))/_xlfn.STDEV.P(Table2[1M Return vs Nifty])</f>
        <v>-0.22065227193544834</v>
      </c>
      <c r="K449">
        <v>-34.498411339395602</v>
      </c>
      <c r="L449">
        <f>(Table2[[#This Row],[6M Return vs Nifty]]-AVERAGE(Table2[6M Return vs Nifty]))/_xlfn.STDEV.P(Table2[6M Return vs Nifty])</f>
        <v>-1.3552467692443508</v>
      </c>
      <c r="M449">
        <v>-0.38119385657243599</v>
      </c>
      <c r="N449">
        <f>(Table2[[#This Row],[1W Return vs Nifty]]-AVERAGE(Table2[1W Return vs Nifty]))/_xlfn.STDEV.P(Table2[1W Return vs Nifty])</f>
        <v>0.53245763245064148</v>
      </c>
      <c r="O449">
        <v>124.09</v>
      </c>
      <c r="P449">
        <v>126.748980380213</v>
      </c>
      <c r="Q449">
        <v>128.584238022937</v>
      </c>
      <c r="R449">
        <v>67.715119126529501</v>
      </c>
      <c r="S449" s="2">
        <f>(Table2[[#This Row],[Close Price]]-Table2[[#This Row],[20D EMA]])/Table2[[#This Row],[20D EMA]]</f>
        <v>2.3128374566846566E-2</v>
      </c>
      <c r="T449" s="2">
        <f>(Table2[[#This Row],[Close Price]]-Table2[[#This Row],[50D EMA]])/Table2[[#This Row],[50D EMA]]</f>
        <v>1.6648624640134618E-3</v>
      </c>
      <c r="U449" s="2">
        <f>(Table2[[#This Row],[Close Price]]-Table2[[#This Row],[200D EMA]])/Table2[[#This Row],[200D EMA]]</f>
        <v>-1.2631703915741786E-2</v>
      </c>
      <c r="V449">
        <v>1.02321162395114</v>
      </c>
      <c r="W449">
        <v>124.62</v>
      </c>
      <c r="X449">
        <v>127.55</v>
      </c>
      <c r="Y449">
        <v>122.52</v>
      </c>
      <c r="Z449">
        <v>129</v>
      </c>
      <c r="AA449">
        <v>117.11</v>
      </c>
      <c r="AB449">
        <v>129</v>
      </c>
      <c r="AC449" s="2">
        <f>(Table2[[#This Row],[Close Price]]/Table2[[#This Row],[Day Low]])-1</f>
        <v>1.8777082330283967E-2</v>
      </c>
      <c r="AD449" s="2">
        <f>(Table2[[#This Row],[Day High]]/Table2[[#This Row],[Close Price]])-1</f>
        <v>4.6471329552615348E-3</v>
      </c>
      <c r="AE449" s="2">
        <f>(Table2[[#This Row],[Close Price]]/Table2[[#This Row],[Current Week Low]])-1</f>
        <v>3.623898139079329E-2</v>
      </c>
      <c r="AF449" s="2">
        <f>(Table2[[#This Row],[Current Week High]]/Table2[[#This Row],[Close Price]])-1</f>
        <v>1.6068052930056753E-2</v>
      </c>
      <c r="AG449" s="2">
        <f>(Table2[[#This Row],[Close Price]]/Table2[[#This Row],[Current Month Low]])-1</f>
        <v>8.4108957390487626E-2</v>
      </c>
      <c r="AH449" s="2">
        <f>(Table2[[#This Row],[Current Month High]]/Table2[[#This Row],[Close Price]])-1</f>
        <v>1.6068052930056753E-2</v>
      </c>
      <c r="AI449">
        <v>35.869565217391298</v>
      </c>
      <c r="AJ449">
        <v>39.134246575342402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-0.12</v>
      </c>
      <c r="AM449" t="s">
        <v>10459</v>
      </c>
      <c r="AN449">
        <v>4.7699999999999996</v>
      </c>
      <c r="AO449" t="s">
        <v>10458</v>
      </c>
      <c r="AP449">
        <v>0.13520349783434801</v>
      </c>
      <c r="AQ449">
        <f>(Table2[[#This Row],[Sharpe Ratio]]-AVERAGE(Table2[Sharpe Ratio]))/_xlfn.STDEV.P(Table2[Sharpe Ratio])</f>
        <v>0.89845919848314293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>
        <f>_xlfn.RANK.AVG(Table2[[#This Row],[1Y Return vs Nifty Z-Score]],Table2[1Y Return vs Nifty Z-Score])</f>
        <v>462</v>
      </c>
      <c r="AT449">
        <f>_xlfn.RANK.AVG(Table2[[#This Row],[6M Return vs Nifty Z-Score]],Table2[6M Return vs Nifty Z-Score])</f>
        <v>716</v>
      </c>
      <c r="AU449">
        <f>_xlfn.RANK.AVG(Table2[[#This Row],[Sharpe Ratio Z-Score]],Table2[Sharpe Ratio Z-Score])</f>
        <v>131</v>
      </c>
      <c r="AV449">
        <f>(Table2[[#This Row],[Rank 1Y]]+Table2[[#This Row],[Rank 6M]]+Table2[[#This Row],[Rank Sharpe]])/3</f>
        <v>436.33333333333331</v>
      </c>
    </row>
    <row r="450" spans="1:48" x14ac:dyDescent="0.3">
      <c r="A450" t="s">
        <v>1629</v>
      </c>
      <c r="B450" t="s">
        <v>1630</v>
      </c>
      <c r="C450" t="s">
        <v>10411</v>
      </c>
      <c r="D450" t="s">
        <v>130</v>
      </c>
      <c r="E450">
        <v>5771.25</v>
      </c>
      <c r="F450">
        <v>202.5</v>
      </c>
      <c r="G450">
        <v>35.9991005902925</v>
      </c>
      <c r="H450">
        <f>(Table2[[#This Row],[1Y Return vs Nifty]]-AVERAGE(Table2[1Y Return vs Nifty]))/_xlfn.STDEV.P(Table2[1Y Return vs Nifty])</f>
        <v>0.23606354362448509</v>
      </c>
      <c r="I450">
        <v>-8.1141663611647292</v>
      </c>
      <c r="J450">
        <f>(Table2[[#This Row],[1M Return vs Nifty]]-AVERAGE(Table2[1M Return vs Nifty]))/_xlfn.STDEV.P(Table2[1M Return vs Nifty])</f>
        <v>-0.47741248873380804</v>
      </c>
      <c r="K450">
        <v>-18.0148158337776</v>
      </c>
      <c r="L450">
        <f>(Table2[[#This Row],[6M Return vs Nifty]]-AVERAGE(Table2[6M Return vs Nifty]))/_xlfn.STDEV.P(Table2[6M Return vs Nifty])</f>
        <v>-0.86334574215764659</v>
      </c>
      <c r="M450">
        <v>-1.3865404500838701</v>
      </c>
      <c r="N450">
        <f>(Table2[[#This Row],[1W Return vs Nifty]]-AVERAGE(Table2[1W Return vs Nifty]))/_xlfn.STDEV.P(Table2[1W Return vs Nifty])</f>
        <v>0.33154103019024661</v>
      </c>
      <c r="O450">
        <v>196.12</v>
      </c>
      <c r="P450">
        <v>199.307581558175</v>
      </c>
      <c r="Q450">
        <v>188.91758300453299</v>
      </c>
      <c r="R450">
        <v>62.282734890622898</v>
      </c>
      <c r="S450" s="2">
        <f>(Table2[[#This Row],[Close Price]]-Table2[[#This Row],[20D EMA]])/Table2[[#This Row],[20D EMA]]</f>
        <v>3.2531103406077885E-2</v>
      </c>
      <c r="T450" s="2">
        <f>(Table2[[#This Row],[Close Price]]-Table2[[#This Row],[50D EMA]])/Table2[[#This Row],[50D EMA]]</f>
        <v>1.6017546431835946E-2</v>
      </c>
      <c r="U450" s="2">
        <f>(Table2[[#This Row],[Close Price]]-Table2[[#This Row],[200D EMA]])/Table2[[#This Row],[200D EMA]]</f>
        <v>7.1895991783576391E-2</v>
      </c>
      <c r="V450">
        <v>0.63363420993947595</v>
      </c>
      <c r="W450">
        <v>191.2</v>
      </c>
      <c r="X450">
        <v>207.7</v>
      </c>
      <c r="Y450">
        <v>187.31</v>
      </c>
      <c r="Z450">
        <v>207.7</v>
      </c>
      <c r="AA450">
        <v>183.33</v>
      </c>
      <c r="AB450">
        <v>212.9</v>
      </c>
      <c r="AC450" s="2">
        <f>(Table2[[#This Row],[Close Price]]/Table2[[#This Row],[Day Low]])-1</f>
        <v>5.9100418410041877E-2</v>
      </c>
      <c r="AD450" s="2">
        <f>(Table2[[#This Row],[Day High]]/Table2[[#This Row],[Close Price]])-1</f>
        <v>2.5679012345678931E-2</v>
      </c>
      <c r="AE450" s="2">
        <f>(Table2[[#This Row],[Close Price]]/Table2[[#This Row],[Current Week Low]])-1</f>
        <v>8.1095510116918401E-2</v>
      </c>
      <c r="AF450" s="2">
        <f>(Table2[[#This Row],[Current Week High]]/Table2[[#This Row],[Close Price]])-1</f>
        <v>2.5679012345678931E-2</v>
      </c>
      <c r="AG450" s="2">
        <f>(Table2[[#This Row],[Close Price]]/Table2[[#This Row],[Current Month Low]])-1</f>
        <v>0.10456553755522813</v>
      </c>
      <c r="AH450" s="2">
        <f>(Table2[[#This Row],[Current Month High]]/Table2[[#This Row],[Close Price]])-1</f>
        <v>5.1358024691358084E-2</v>
      </c>
      <c r="AI450">
        <v>30.839506172839499</v>
      </c>
      <c r="AJ450">
        <v>84.762773722627699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0</v>
      </c>
      <c r="AM450" t="s">
        <v>10460</v>
      </c>
      <c r="AN450">
        <v>2.54</v>
      </c>
      <c r="AO450" t="s">
        <v>10458</v>
      </c>
      <c r="AP450">
        <v>2.5289063814280002E-2</v>
      </c>
      <c r="AQ450">
        <f>(Table2[[#This Row],[Sharpe Ratio]]-AVERAGE(Table2[Sharpe Ratio]))/_xlfn.STDEV.P(Table2[Sharpe Ratio])</f>
        <v>-0.37635354026811502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0">
        <f>_xlfn.RANK.AVG(Table2[[#This Row],[1Y Return vs Nifty Z-Score]],Table2[1Y Return vs Nifty Z-Score])</f>
        <v>235</v>
      </c>
      <c r="AT450">
        <f>_xlfn.RANK.AVG(Table2[[#This Row],[6M Return vs Nifty Z-Score]],Table2[6M Return vs Nifty Z-Score])</f>
        <v>629</v>
      </c>
      <c r="AU450">
        <f>_xlfn.RANK.AVG(Table2[[#This Row],[Sharpe Ratio Z-Score]],Table2[Sharpe Ratio Z-Score])</f>
        <v>445</v>
      </c>
      <c r="AV450">
        <f>(Table2[[#This Row],[Rank 1Y]]+Table2[[#This Row],[Rank 6M]]+Table2[[#This Row],[Rank Sharpe]])/3</f>
        <v>436.33333333333331</v>
      </c>
    </row>
    <row r="451" spans="1:48" x14ac:dyDescent="0.3">
      <c r="A451" t="s">
        <v>1034</v>
      </c>
      <c r="B451" t="s">
        <v>1035</v>
      </c>
      <c r="C451" t="s">
        <v>10412</v>
      </c>
      <c r="D451" t="s">
        <v>106</v>
      </c>
      <c r="E451">
        <v>13682.4820236</v>
      </c>
      <c r="F451">
        <v>2444</v>
      </c>
      <c r="G451">
        <v>-17.191459617725801</v>
      </c>
      <c r="H451">
        <f>(Table2[[#This Row],[1Y Return vs Nifty]]-AVERAGE(Table2[1Y Return vs Nifty]))/_xlfn.STDEV.P(Table2[1Y Return vs Nifty])</f>
        <v>-0.64672629726267383</v>
      </c>
      <c r="I451">
        <v>-18.693831771633601</v>
      </c>
      <c r="J451">
        <f>(Table2[[#This Row],[1M Return vs Nifty]]-AVERAGE(Table2[1M Return vs Nifty]))/_xlfn.STDEV.P(Table2[1M Return vs Nifty])</f>
        <v>-1.4807779482298009</v>
      </c>
      <c r="K451">
        <v>-15.0254376871346</v>
      </c>
      <c r="L451">
        <f>(Table2[[#This Row],[6M Return vs Nifty]]-AVERAGE(Table2[6M Return vs Nifty]))/_xlfn.STDEV.P(Table2[6M Return vs Nifty])</f>
        <v>-0.7741371601960797</v>
      </c>
      <c r="M451">
        <v>-9.7089156412951105</v>
      </c>
      <c r="N451">
        <f>(Table2[[#This Row],[1W Return vs Nifty]]-AVERAGE(Table2[1W Return vs Nifty]))/_xlfn.STDEV.P(Table2[1W Return vs Nifty])</f>
        <v>-1.3316698037114338</v>
      </c>
      <c r="O451">
        <v>2651.59</v>
      </c>
      <c r="P451">
        <v>2795.93081365326</v>
      </c>
      <c r="Q451">
        <v>2633.98769406069</v>
      </c>
      <c r="R451">
        <v>18.8232387256671</v>
      </c>
      <c r="S451" s="2">
        <f>(Table2[[#This Row],[Close Price]]-Table2[[#This Row],[20D EMA]])/Table2[[#This Row],[20D EMA]]</f>
        <v>-7.8288875731165122E-2</v>
      </c>
      <c r="T451" s="2">
        <f>(Table2[[#This Row],[Close Price]]-Table2[[#This Row],[50D EMA]])/Table2[[#This Row],[50D EMA]]</f>
        <v>-0.12587250440343156</v>
      </c>
      <c r="U451" s="2">
        <f>(Table2[[#This Row],[Close Price]]-Table2[[#This Row],[200D EMA]])/Table2[[#This Row],[200D EMA]]</f>
        <v>-7.2129302080297608E-2</v>
      </c>
      <c r="V451">
        <v>0.47619922104224999</v>
      </c>
      <c r="W451">
        <v>2431.0500000000002</v>
      </c>
      <c r="X451">
        <v>2518.8000000000002</v>
      </c>
      <c r="Y451">
        <v>2431.0500000000002</v>
      </c>
      <c r="Z451">
        <v>2639.9</v>
      </c>
      <c r="AA451">
        <v>2431.0500000000002</v>
      </c>
      <c r="AB451">
        <v>2834</v>
      </c>
      <c r="AC451" s="2">
        <f>(Table2[[#This Row],[Close Price]]/Table2[[#This Row],[Day Low]])-1</f>
        <v>5.3269163530160757E-3</v>
      </c>
      <c r="AD451" s="2">
        <f>(Table2[[#This Row],[Day High]]/Table2[[#This Row],[Close Price]])-1</f>
        <v>3.0605564648117811E-2</v>
      </c>
      <c r="AE451" s="2">
        <f>(Table2[[#This Row],[Close Price]]/Table2[[#This Row],[Current Week Low]])-1</f>
        <v>5.3269163530160757E-3</v>
      </c>
      <c r="AF451" s="2">
        <f>(Table2[[#This Row],[Current Week High]]/Table2[[#This Row],[Close Price]])-1</f>
        <v>8.0155482815057244E-2</v>
      </c>
      <c r="AG451" s="2">
        <f>(Table2[[#This Row],[Close Price]]/Table2[[#This Row],[Current Month Low]])-1</f>
        <v>5.3269163530160757E-3</v>
      </c>
      <c r="AH451" s="2">
        <f>(Table2[[#This Row],[Current Month High]]/Table2[[#This Row],[Close Price]])-1</f>
        <v>0.15957446808510634</v>
      </c>
      <c r="AI451">
        <v>49.549918166939399</v>
      </c>
      <c r="AJ451">
        <v>40.864553314120997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0</v>
      </c>
      <c r="AM451">
        <v>0</v>
      </c>
      <c r="AN451">
        <v>-10.67</v>
      </c>
      <c r="AO451" t="s">
        <v>10459</v>
      </c>
      <c r="AP451">
        <v>0.11886815419161199</v>
      </c>
      <c r="AQ451">
        <f>(Table2[[#This Row],[Sharpe Ratio]]-AVERAGE(Table2[Sharpe Ratio]))/_xlfn.STDEV.P(Table2[Sharpe Ratio])</f>
        <v>0.70899814768214309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>
        <f>_xlfn.RANK.AVG(Table2[[#This Row],[1Y Return vs Nifty Z-Score]],Table2[1Y Return vs Nifty Z-Score])</f>
        <v>543</v>
      </c>
      <c r="AT451">
        <f>_xlfn.RANK.AVG(Table2[[#This Row],[6M Return vs Nifty Z-Score]],Table2[6M Return vs Nifty Z-Score])</f>
        <v>593</v>
      </c>
      <c r="AU451">
        <f>_xlfn.RANK.AVG(Table2[[#This Row],[Sharpe Ratio Z-Score]],Table2[Sharpe Ratio Z-Score])</f>
        <v>174</v>
      </c>
      <c r="AV451">
        <f>(Table2[[#This Row],[Rank 1Y]]+Table2[[#This Row],[Rank 6M]]+Table2[[#This Row],[Rank Sharpe]])/3</f>
        <v>436.66666666666669</v>
      </c>
    </row>
    <row r="452" spans="1:48" x14ac:dyDescent="0.3">
      <c r="A452" t="s">
        <v>689</v>
      </c>
      <c r="B452" t="s">
        <v>690</v>
      </c>
      <c r="C452" t="s">
        <v>10412</v>
      </c>
      <c r="D452" t="s">
        <v>266</v>
      </c>
      <c r="E452">
        <v>26443.257600000001</v>
      </c>
      <c r="F452">
        <v>2388.3000000000002</v>
      </c>
      <c r="G452">
        <v>-16.324906191889099</v>
      </c>
      <c r="H452">
        <f>(Table2[[#This Row],[1Y Return vs Nifty]]-AVERAGE(Table2[1Y Return vs Nifty]))/_xlfn.STDEV.P(Table2[1Y Return vs Nifty])</f>
        <v>-0.63234433629210141</v>
      </c>
      <c r="I452">
        <v>-8.7465263836873</v>
      </c>
      <c r="J452">
        <f>(Table2[[#This Row],[1M Return vs Nifty]]-AVERAGE(Table2[1M Return vs Nifty]))/_xlfn.STDEV.P(Table2[1M Return vs Nifty])</f>
        <v>-0.5373849150770279</v>
      </c>
      <c r="K452">
        <v>4.2464981225421798</v>
      </c>
      <c r="L452">
        <f>(Table2[[#This Row],[6M Return vs Nifty]]-AVERAGE(Table2[6M Return vs Nifty]))/_xlfn.STDEV.P(Table2[6M Return vs Nifty])</f>
        <v>-0.19902689280944841</v>
      </c>
      <c r="M452">
        <v>-2.41536745136065</v>
      </c>
      <c r="N452">
        <f>(Table2[[#This Row],[1W Return vs Nifty]]-AVERAGE(Table2[1W Return vs Nifty]))/_xlfn.STDEV.P(Table2[1W Return vs Nifty])</f>
        <v>0.12593191315101873</v>
      </c>
      <c r="O452">
        <v>2415.62</v>
      </c>
      <c r="P452">
        <v>2461.1346491292202</v>
      </c>
      <c r="Q452">
        <v>2367.1756442764399</v>
      </c>
      <c r="R452">
        <v>44.331599324225202</v>
      </c>
      <c r="S452" s="2">
        <f>(Table2[[#This Row],[Close Price]]-Table2[[#This Row],[20D EMA]])/Table2[[#This Row],[20D EMA]]</f>
        <v>-1.1309725867479036E-2</v>
      </c>
      <c r="T452" s="2">
        <f>(Table2[[#This Row],[Close Price]]-Table2[[#This Row],[50D EMA]])/Table2[[#This Row],[50D EMA]]</f>
        <v>-2.9593931057364048E-2</v>
      </c>
      <c r="U452" s="2">
        <f>(Table2[[#This Row],[Close Price]]-Table2[[#This Row],[200D EMA]])/Table2[[#This Row],[200D EMA]]</f>
        <v>8.9238649335703218E-3</v>
      </c>
      <c r="V452">
        <v>0.53094569198999997</v>
      </c>
      <c r="W452">
        <v>2374.6999999999998</v>
      </c>
      <c r="X452">
        <v>2410</v>
      </c>
      <c r="Y452">
        <v>2335.0500000000002</v>
      </c>
      <c r="Z452">
        <v>2410</v>
      </c>
      <c r="AA452">
        <v>2325.1999999999998</v>
      </c>
      <c r="AB452">
        <v>2539.4</v>
      </c>
      <c r="AC452" s="2">
        <f>(Table2[[#This Row],[Close Price]]/Table2[[#This Row],[Day Low]])-1</f>
        <v>5.7270392049524332E-3</v>
      </c>
      <c r="AD452" s="2">
        <f>(Table2[[#This Row],[Day High]]/Table2[[#This Row],[Close Price]])-1</f>
        <v>9.0859607252018471E-3</v>
      </c>
      <c r="AE452" s="2">
        <f>(Table2[[#This Row],[Close Price]]/Table2[[#This Row],[Current Week Low]])-1</f>
        <v>2.2804650864007181E-2</v>
      </c>
      <c r="AF452" s="2">
        <f>(Table2[[#This Row],[Current Week High]]/Table2[[#This Row],[Close Price]])-1</f>
        <v>9.0859607252018471E-3</v>
      </c>
      <c r="AG452" s="2">
        <f>(Table2[[#This Row],[Close Price]]/Table2[[#This Row],[Current Month Low]])-1</f>
        <v>2.7137450541889097E-2</v>
      </c>
      <c r="AH452" s="2">
        <f>(Table2[[#This Row],[Current Month High]]/Table2[[#This Row],[Close Price]])-1</f>
        <v>6.3266758782397403E-2</v>
      </c>
      <c r="AI452">
        <v>23.937528786165799</v>
      </c>
      <c r="AJ452">
        <v>27.362414675767901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-0.21</v>
      </c>
      <c r="AM452" t="s">
        <v>10459</v>
      </c>
      <c r="AN452">
        <v>-4.17</v>
      </c>
      <c r="AO452" t="s">
        <v>10459</v>
      </c>
      <c r="AP452">
        <v>4.0693430839688002E-2</v>
      </c>
      <c r="AQ452">
        <f>(Table2[[#This Row],[Sharpe Ratio]]-AVERAGE(Table2[Sharpe Ratio]))/_xlfn.STDEV.P(Table2[Sharpe Ratio])</f>
        <v>-0.19769016915159243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537</v>
      </c>
      <c r="AT452">
        <f>_xlfn.RANK.AVG(Table2[[#This Row],[6M Return vs Nifty Z-Score]],Table2[6M Return vs Nifty Z-Score])</f>
        <v>384</v>
      </c>
      <c r="AU452">
        <f>_xlfn.RANK.AVG(Table2[[#This Row],[Sharpe Ratio Z-Score]],Table2[Sharpe Ratio Z-Score])</f>
        <v>390</v>
      </c>
      <c r="AV452">
        <f>(Table2[[#This Row],[Rank 1Y]]+Table2[[#This Row],[Rank 6M]]+Table2[[#This Row],[Rank Sharpe]])/3</f>
        <v>437</v>
      </c>
    </row>
    <row r="453" spans="1:48" x14ac:dyDescent="0.3">
      <c r="A453" t="s">
        <v>1280</v>
      </c>
      <c r="B453" t="s">
        <v>1281</v>
      </c>
      <c r="C453" t="s">
        <v>10412</v>
      </c>
      <c r="D453" t="s">
        <v>217</v>
      </c>
      <c r="E453">
        <v>9315.7972832199994</v>
      </c>
      <c r="F453">
        <v>2413.6999999999998</v>
      </c>
      <c r="G453">
        <v>6.7921057654786603</v>
      </c>
      <c r="H453">
        <f>(Table2[[#This Row],[1Y Return vs Nifty]]-AVERAGE(Table2[1Y Return vs Nifty]))/_xlfn.STDEV.P(Table2[1Y Return vs Nifty])</f>
        <v>-0.24867732417902202</v>
      </c>
      <c r="I453">
        <v>14.744019274903399</v>
      </c>
      <c r="J453">
        <f>(Table2[[#This Row],[1M Return vs Nifty]]-AVERAGE(Table2[1M Return vs Nifty]))/_xlfn.STDEV.P(Table2[1M Return vs Nifty])</f>
        <v>1.6904362138615756</v>
      </c>
      <c r="K453">
        <v>7.9753680533946998</v>
      </c>
      <c r="L453">
        <f>(Table2[[#This Row],[6M Return vs Nifty]]-AVERAGE(Table2[6M Return vs Nifty]))/_xlfn.STDEV.P(Table2[6M Return vs Nifty])</f>
        <v>-8.7750506038495962E-2</v>
      </c>
      <c r="M453">
        <v>2.7214391660722401</v>
      </c>
      <c r="N453">
        <f>(Table2[[#This Row],[1W Return vs Nifty]]-AVERAGE(Table2[1W Return vs Nifty]))/_xlfn.STDEV.P(Table2[1W Return vs Nifty])</f>
        <v>1.1525129337705411</v>
      </c>
      <c r="O453">
        <v>2184.6999999999998</v>
      </c>
      <c r="P453">
        <v>2132.4886823817701</v>
      </c>
      <c r="Q453">
        <v>2021.51184743871</v>
      </c>
      <c r="R453">
        <v>79.299874328729103</v>
      </c>
      <c r="S453" s="2">
        <f>(Table2[[#This Row],[Close Price]]-Table2[[#This Row],[20D EMA]])/Table2[[#This Row],[20D EMA]]</f>
        <v>0.10481988373689752</v>
      </c>
      <c r="T453" s="2">
        <f>(Table2[[#This Row],[Close Price]]-Table2[[#This Row],[50D EMA]])/Table2[[#This Row],[50D EMA]]</f>
        <v>0.13187001644676757</v>
      </c>
      <c r="U453" s="2">
        <f>(Table2[[#This Row],[Close Price]]-Table2[[#This Row],[200D EMA]])/Table2[[#This Row],[200D EMA]]</f>
        <v>0.19400734804408834</v>
      </c>
      <c r="V453">
        <v>3.4740304565782401</v>
      </c>
      <c r="W453">
        <v>2398</v>
      </c>
      <c r="X453">
        <v>2493.4</v>
      </c>
      <c r="Y453">
        <v>2241</v>
      </c>
      <c r="Z453">
        <v>2543</v>
      </c>
      <c r="AA453">
        <v>1955</v>
      </c>
      <c r="AB453">
        <v>2543</v>
      </c>
      <c r="AC453" s="2">
        <f>(Table2[[#This Row],[Close Price]]/Table2[[#This Row],[Day Low]])-1</f>
        <v>6.5471226021684981E-3</v>
      </c>
      <c r="AD453" s="2">
        <f>(Table2[[#This Row],[Day High]]/Table2[[#This Row],[Close Price]])-1</f>
        <v>3.3019845051166286E-2</v>
      </c>
      <c r="AE453" s="2">
        <f>(Table2[[#This Row],[Close Price]]/Table2[[#This Row],[Current Week Low]])-1</f>
        <v>7.7063810798750465E-2</v>
      </c>
      <c r="AF453" s="2">
        <f>(Table2[[#This Row],[Current Week High]]/Table2[[#This Row],[Close Price]])-1</f>
        <v>5.3569209098065285E-2</v>
      </c>
      <c r="AG453" s="2">
        <f>(Table2[[#This Row],[Close Price]]/Table2[[#This Row],[Current Month Low]])-1</f>
        <v>0.23462915601023004</v>
      </c>
      <c r="AH453" s="2">
        <f>(Table2[[#This Row],[Current Month High]]/Table2[[#This Row],[Close Price]])-1</f>
        <v>5.3569209098065285E-2</v>
      </c>
      <c r="AI453">
        <v>13.6429547996851</v>
      </c>
      <c r="AJ453">
        <v>65.107052465968906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0.05</v>
      </c>
      <c r="AM453" t="s">
        <v>10458</v>
      </c>
      <c r="AN453">
        <v>18.87</v>
      </c>
      <c r="AO453" t="s">
        <v>10458</v>
      </c>
      <c r="AP453">
        <v>-8.3749561073159992E-3</v>
      </c>
      <c r="AQ453">
        <f>(Table2[[#This Row],[Sharpe Ratio]]-AVERAGE(Table2[Sharpe Ratio]))/_xlfn.STDEV.P(Table2[Sharpe Ratio])</f>
        <v>-0.76679654091888749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1.7397247764957111</v>
      </c>
      <c r="AS453">
        <f>_xlfn.RANK.AVG(Table2[[#This Row],[1Y Return vs Nifty Z-Score]],Table2[1Y Return vs Nifty Z-Score])</f>
        <v>381</v>
      </c>
      <c r="AT453">
        <f>_xlfn.RANK.AVG(Table2[[#This Row],[6M Return vs Nifty Z-Score]],Table2[6M Return vs Nifty Z-Score])</f>
        <v>346</v>
      </c>
      <c r="AU453">
        <f>_xlfn.RANK.AVG(Table2[[#This Row],[Sharpe Ratio Z-Score]],Table2[Sharpe Ratio Z-Score])</f>
        <v>584</v>
      </c>
      <c r="AV453">
        <f>(Table2[[#This Row],[Rank 1Y]]+Table2[[#This Row],[Rank 6M]]+Table2[[#This Row],[Rank Sharpe]])/3</f>
        <v>437</v>
      </c>
    </row>
    <row r="454" spans="1:48" x14ac:dyDescent="0.3">
      <c r="A454" t="s">
        <v>232</v>
      </c>
      <c r="B454" t="s">
        <v>233</v>
      </c>
      <c r="C454" t="s">
        <v>10401</v>
      </c>
      <c r="D454" t="s">
        <v>34</v>
      </c>
      <c r="E454">
        <v>118137.185921782</v>
      </c>
      <c r="F454">
        <v>107.29</v>
      </c>
      <c r="G454">
        <v>1.8958094265099401</v>
      </c>
      <c r="H454">
        <f>(Table2[[#This Row],[1Y Return vs Nifty]]-AVERAGE(Table2[1Y Return vs Nifty]))/_xlfn.STDEV.P(Table2[1Y Return vs Nifty])</f>
        <v>-0.32993987620160786</v>
      </c>
      <c r="I454">
        <v>-14.7717536802626</v>
      </c>
      <c r="J454">
        <f>(Table2[[#This Row],[1M Return vs Nifty]]-AVERAGE(Table2[1M Return vs Nifty]))/_xlfn.STDEV.P(Table2[1M Return vs Nifty])</f>
        <v>-1.1088117722074891</v>
      </c>
      <c r="K454">
        <v>-32.579314929552901</v>
      </c>
      <c r="L454">
        <f>(Table2[[#This Row],[6M Return vs Nifty]]-AVERAGE(Table2[6M Return vs Nifty]))/_xlfn.STDEV.P(Table2[6M Return vs Nifty])</f>
        <v>-1.2979773770927241</v>
      </c>
      <c r="M454">
        <v>-7.55303635775625</v>
      </c>
      <c r="N454">
        <f>(Table2[[#This Row],[1W Return vs Nifty]]-AVERAGE(Table2[1W Return vs Nifty]))/_xlfn.STDEV.P(Table2[1W Return vs Nifty])</f>
        <v>-0.90082143427566896</v>
      </c>
      <c r="O454">
        <v>110.06</v>
      </c>
      <c r="P454">
        <v>113.88193299957599</v>
      </c>
      <c r="Q454">
        <v>110.997950476002</v>
      </c>
      <c r="R454">
        <v>43.134597231072497</v>
      </c>
      <c r="S454" s="2">
        <f>(Table2[[#This Row],[Close Price]]-Table2[[#This Row],[20D EMA]])/Table2[[#This Row],[20D EMA]]</f>
        <v>-2.5168090132654877E-2</v>
      </c>
      <c r="T454" s="2">
        <f>(Table2[[#This Row],[Close Price]]-Table2[[#This Row],[50D EMA]])/Table2[[#This Row],[50D EMA]]</f>
        <v>-5.7883922637671871E-2</v>
      </c>
      <c r="U454" s="2">
        <f>(Table2[[#This Row],[Close Price]]-Table2[[#This Row],[200D EMA]])/Table2[[#This Row],[200D EMA]]</f>
        <v>-3.3405576049835843E-2</v>
      </c>
      <c r="V454">
        <v>1.0403950176366701</v>
      </c>
      <c r="W454">
        <v>104.56</v>
      </c>
      <c r="X454">
        <v>107.49</v>
      </c>
      <c r="Y454">
        <v>103.62</v>
      </c>
      <c r="Z454">
        <v>111.9</v>
      </c>
      <c r="AA454">
        <v>103.62</v>
      </c>
      <c r="AB454">
        <v>117.49</v>
      </c>
      <c r="AC454" s="2">
        <f>(Table2[[#This Row],[Close Price]]/Table2[[#This Row],[Day Low]])-1</f>
        <v>2.6109410864575411E-2</v>
      </c>
      <c r="AD454" s="2">
        <f>(Table2[[#This Row],[Day High]]/Table2[[#This Row],[Close Price]])-1</f>
        <v>1.8641066268989537E-3</v>
      </c>
      <c r="AE454" s="2">
        <f>(Table2[[#This Row],[Close Price]]/Table2[[#This Row],[Current Week Low]])-1</f>
        <v>3.5417872997490774E-2</v>
      </c>
      <c r="AF454" s="2">
        <f>(Table2[[#This Row],[Current Week High]]/Table2[[#This Row],[Close Price]])-1</f>
        <v>4.2967657750023314E-2</v>
      </c>
      <c r="AG454" s="2">
        <f>(Table2[[#This Row],[Close Price]]/Table2[[#This Row],[Current Month Low]])-1</f>
        <v>3.5417872997490774E-2</v>
      </c>
      <c r="AH454" s="2">
        <f>(Table2[[#This Row],[Current Month High]]/Table2[[#This Row],[Close Price]])-1</f>
        <v>9.5069437971851967E-2</v>
      </c>
      <c r="AI454">
        <v>33.190418491937699</v>
      </c>
      <c r="AJ454">
        <v>59.302152932442397</v>
      </c>
      <c r="AK454" t="str">
        <f>IF(AND(Table2[[#This Row],[20D EMA]]&gt;Table2[[#This Row],[50D EMA]],Table2[[#This Row],[50D EMA]]&gt;Table2[[#This Row],[200D EMA]]),"Uptrend","Downtrend/NoTrend")</f>
        <v>Downtrend/NoTrend</v>
      </c>
      <c r="AL454">
        <v>-0.15</v>
      </c>
      <c r="AM454" t="s">
        <v>10459</v>
      </c>
      <c r="AN454">
        <v>-2.1</v>
      </c>
      <c r="AO454" t="s">
        <v>10459</v>
      </c>
      <c r="AP454">
        <v>0.11060389016695001</v>
      </c>
      <c r="AQ454">
        <f>(Table2[[#This Row],[Sharpe Ratio]]-AVERAGE(Table2[Sharpe Ratio]))/_xlfn.STDEV.P(Table2[Sharpe Ratio])</f>
        <v>0.61314732382110859</v>
      </c>
      <c r="AR4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4">
        <f>_xlfn.RANK.AVG(Table2[[#This Row],[1Y Return vs Nifty Z-Score]],Table2[1Y Return vs Nifty Z-Score])</f>
        <v>407</v>
      </c>
      <c r="AT454">
        <f>_xlfn.RANK.AVG(Table2[[#This Row],[6M Return vs Nifty Z-Score]],Table2[6M Return vs Nifty Z-Score])</f>
        <v>714</v>
      </c>
      <c r="AU454">
        <f>_xlfn.RANK.AVG(Table2[[#This Row],[Sharpe Ratio Z-Score]],Table2[Sharpe Ratio Z-Score])</f>
        <v>193</v>
      </c>
      <c r="AV454">
        <f>(Table2[[#This Row],[Rank 1Y]]+Table2[[#This Row],[Rank 6M]]+Table2[[#This Row],[Rank Sharpe]])/3</f>
        <v>438</v>
      </c>
    </row>
    <row r="455" spans="1:48" x14ac:dyDescent="0.3">
      <c r="A455" t="s">
        <v>836</v>
      </c>
      <c r="B455" t="s">
        <v>837</v>
      </c>
      <c r="C455" t="s">
        <v>10411</v>
      </c>
      <c r="D455" t="s">
        <v>435</v>
      </c>
      <c r="E455">
        <v>19459.041394060001</v>
      </c>
      <c r="F455">
        <v>8200.9</v>
      </c>
      <c r="G455">
        <v>-10.104643661379599</v>
      </c>
      <c r="H455">
        <f>(Table2[[#This Row],[1Y Return vs Nifty]]-AVERAGE(Table2[1Y Return vs Nifty]))/_xlfn.STDEV.P(Table2[1Y Return vs Nifty])</f>
        <v>-0.52910826304696446</v>
      </c>
      <c r="I455">
        <v>-6.0711292115620701</v>
      </c>
      <c r="J455">
        <f>(Table2[[#This Row],[1M Return vs Nifty]]-AVERAGE(Table2[1M Return vs Nifty]))/_xlfn.STDEV.P(Table2[1M Return vs Nifty])</f>
        <v>-0.28365277811479261</v>
      </c>
      <c r="K455">
        <v>18.630481506647602</v>
      </c>
      <c r="L455">
        <f>(Table2[[#This Row],[6M Return vs Nifty]]-AVERAGE(Table2[6M Return vs Nifty]))/_xlfn.STDEV.P(Table2[6M Return vs Nifty])</f>
        <v>0.23021781886938689</v>
      </c>
      <c r="M455">
        <v>-8.7209773442503309</v>
      </c>
      <c r="N455">
        <f>(Table2[[#This Row],[1W Return vs Nifty]]-AVERAGE(Table2[1W Return vs Nifty]))/_xlfn.STDEV.P(Table2[1W Return vs Nifty])</f>
        <v>-1.1342322163497771</v>
      </c>
      <c r="O455">
        <v>8245.0499999999993</v>
      </c>
      <c r="P455">
        <v>8120.9231059407002</v>
      </c>
      <c r="Q455">
        <v>7444.3864828478499</v>
      </c>
      <c r="R455">
        <v>47.2673386676666</v>
      </c>
      <c r="S455" s="2">
        <f>(Table2[[#This Row],[Close Price]]-Table2[[#This Row],[20D EMA]])/Table2[[#This Row],[20D EMA]]</f>
        <v>-5.3547279883080926E-3</v>
      </c>
      <c r="T455" s="2">
        <f>(Table2[[#This Row],[Close Price]]-Table2[[#This Row],[50D EMA]])/Table2[[#This Row],[50D EMA]]</f>
        <v>9.8482516108044302E-3</v>
      </c>
      <c r="U455" s="2">
        <f>(Table2[[#This Row],[Close Price]]-Table2[[#This Row],[200D EMA]])/Table2[[#This Row],[200D EMA]]</f>
        <v>0.10162200993932619</v>
      </c>
      <c r="V455">
        <v>3.6889810386019302</v>
      </c>
      <c r="W455">
        <v>8057.45</v>
      </c>
      <c r="X455">
        <v>8249.9500000000007</v>
      </c>
      <c r="Y455">
        <v>8055.5</v>
      </c>
      <c r="Z455">
        <v>8320.9500000000007</v>
      </c>
      <c r="AA455">
        <v>7958.1</v>
      </c>
      <c r="AB455">
        <v>9488.7000000000007</v>
      </c>
      <c r="AC455" s="2">
        <f>(Table2[[#This Row],[Close Price]]/Table2[[#This Row],[Day Low]])-1</f>
        <v>1.7803399338500281E-2</v>
      </c>
      <c r="AD455" s="2">
        <f>(Table2[[#This Row],[Day High]]/Table2[[#This Row],[Close Price]])-1</f>
        <v>5.981050860271564E-3</v>
      </c>
      <c r="AE455" s="2">
        <f>(Table2[[#This Row],[Close Price]]/Table2[[#This Row],[Current Week Low]])-1</f>
        <v>1.8049779653652731E-2</v>
      </c>
      <c r="AF455" s="2">
        <f>(Table2[[#This Row],[Current Week High]]/Table2[[#This Row],[Close Price]])-1</f>
        <v>1.4638637222744055E-2</v>
      </c>
      <c r="AG455" s="2">
        <f>(Table2[[#This Row],[Close Price]]/Table2[[#This Row],[Current Month Low]])-1</f>
        <v>3.0509795051582467E-2</v>
      </c>
      <c r="AH455" s="2">
        <f>(Table2[[#This Row],[Current Month High]]/Table2[[#This Row],[Close Price]])-1</f>
        <v>0.15703154531819696</v>
      </c>
      <c r="AI455">
        <v>15.7031545318196</v>
      </c>
      <c r="AJ455">
        <v>49.471439507162799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-0.06</v>
      </c>
      <c r="AM455" t="s">
        <v>10459</v>
      </c>
      <c r="AN455">
        <v>0.28000000000000003</v>
      </c>
      <c r="AO455" t="s">
        <v>10458</v>
      </c>
      <c r="AP455">
        <v>-7.2261461330969997E-3</v>
      </c>
      <c r="AQ455">
        <f>(Table2[[#This Row],[Sharpe Ratio]]-AVERAGE(Table2[Sharpe Ratio]))/_xlfn.STDEV.P(Table2[Sharpe Ratio])</f>
        <v>-0.7534723801515083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-2.4702478187936556</v>
      </c>
      <c r="AS455">
        <f>_xlfn.RANK.AVG(Table2[[#This Row],[1Y Return vs Nifty Z-Score]],Table2[1Y Return vs Nifty Z-Score])</f>
        <v>496</v>
      </c>
      <c r="AT455">
        <f>_xlfn.RANK.AVG(Table2[[#This Row],[6M Return vs Nifty Z-Score]],Table2[6M Return vs Nifty Z-Score])</f>
        <v>239</v>
      </c>
      <c r="AU455">
        <f>_xlfn.RANK.AVG(Table2[[#This Row],[Sharpe Ratio Z-Score]],Table2[Sharpe Ratio Z-Score])</f>
        <v>579</v>
      </c>
      <c r="AV455">
        <f>(Table2[[#This Row],[Rank 1Y]]+Table2[[#This Row],[Rank 6M]]+Table2[[#This Row],[Rank Sharpe]])/3</f>
        <v>438</v>
      </c>
    </row>
    <row r="456" spans="1:48" x14ac:dyDescent="0.3">
      <c r="A456" t="s">
        <v>752</v>
      </c>
      <c r="B456" t="s">
        <v>753</v>
      </c>
      <c r="C456" t="s">
        <v>10399</v>
      </c>
      <c r="D456" t="s">
        <v>180</v>
      </c>
      <c r="E456">
        <v>22915.445036239998</v>
      </c>
      <c r="F456">
        <v>406.15</v>
      </c>
      <c r="G456">
        <v>9.5946419091151096</v>
      </c>
      <c r="H456">
        <f>(Table2[[#This Row],[1Y Return vs Nifty]]-AVERAGE(Table2[1Y Return vs Nifty]))/_xlfn.STDEV.P(Table2[1Y Return vs Nifty])</f>
        <v>-0.20216436348363195</v>
      </c>
      <c r="I456">
        <v>10.2915449465864</v>
      </c>
      <c r="J456">
        <f>(Table2[[#This Row],[1M Return vs Nifty]]-AVERAGE(Table2[1M Return vs Nifty]))/_xlfn.STDEV.P(Table2[1M Return vs Nifty])</f>
        <v>1.268167760465571</v>
      </c>
      <c r="K456">
        <v>-2.8463569371050501</v>
      </c>
      <c r="L456">
        <f>(Table2[[#This Row],[6M Return vs Nifty]]-AVERAGE(Table2[6M Return vs Nifty]))/_xlfn.STDEV.P(Table2[6M Return vs Nifty])</f>
        <v>-0.41069082787922556</v>
      </c>
      <c r="M456">
        <v>-3.2600732609298499</v>
      </c>
      <c r="N456">
        <f>(Table2[[#This Row],[1W Return vs Nifty]]-AVERAGE(Table2[1W Return vs Nifty]))/_xlfn.STDEV.P(Table2[1W Return vs Nifty])</f>
        <v>-4.2880934342187156E-2</v>
      </c>
      <c r="O456">
        <v>406.44</v>
      </c>
      <c r="P456">
        <v>381.49444914866899</v>
      </c>
      <c r="Q456">
        <v>338.14909539137699</v>
      </c>
      <c r="R456">
        <v>44.878364351740302</v>
      </c>
      <c r="S456" s="2">
        <f>(Table2[[#This Row],[Close Price]]-Table2[[#This Row],[20D EMA]])/Table2[[#This Row],[20D EMA]]</f>
        <v>-7.1351244956210133E-4</v>
      </c>
      <c r="T456" s="2">
        <f>(Table2[[#This Row],[Close Price]]-Table2[[#This Row],[50D EMA]])/Table2[[#This Row],[50D EMA]]</f>
        <v>6.4628858706467521E-2</v>
      </c>
      <c r="U456" s="2">
        <f>(Table2[[#This Row],[Close Price]]-Table2[[#This Row],[200D EMA]])/Table2[[#This Row],[200D EMA]]</f>
        <v>0.20109740210872987</v>
      </c>
      <c r="V456">
        <v>0.48000739192891301</v>
      </c>
      <c r="W456">
        <v>401.6</v>
      </c>
      <c r="X456">
        <v>408.5</v>
      </c>
      <c r="Y456">
        <v>397.55</v>
      </c>
      <c r="Z456">
        <v>410.9</v>
      </c>
      <c r="AA456">
        <v>393.5</v>
      </c>
      <c r="AB456">
        <v>469.7</v>
      </c>
      <c r="AC456" s="2">
        <f>(Table2[[#This Row],[Close Price]]/Table2[[#This Row],[Day Low]])-1</f>
        <v>1.1329681274900194E-2</v>
      </c>
      <c r="AD456" s="2">
        <f>(Table2[[#This Row],[Day High]]/Table2[[#This Row],[Close Price]])-1</f>
        <v>5.7860396405269299E-3</v>
      </c>
      <c r="AE456" s="2">
        <f>(Table2[[#This Row],[Close Price]]/Table2[[#This Row],[Current Week Low]])-1</f>
        <v>2.1632499056722265E-2</v>
      </c>
      <c r="AF456" s="2">
        <f>(Table2[[#This Row],[Current Week High]]/Table2[[#This Row],[Close Price]])-1</f>
        <v>1.1695186507447941E-2</v>
      </c>
      <c r="AG456" s="2">
        <f>(Table2[[#This Row],[Close Price]]/Table2[[#This Row],[Current Month Low]])-1</f>
        <v>3.2147395171537418E-2</v>
      </c>
      <c r="AH456" s="2">
        <f>(Table2[[#This Row],[Current Month High]]/Table2[[#This Row],[Close Price]])-1</f>
        <v>0.1564692847470146</v>
      </c>
      <c r="AI456">
        <v>15.646928474701401</v>
      </c>
      <c r="AJ456">
        <v>59.587426326129602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0.26</v>
      </c>
      <c r="AM456" t="s">
        <v>10458</v>
      </c>
      <c r="AN456">
        <v>-6.36</v>
      </c>
      <c r="AO456" t="s">
        <v>10459</v>
      </c>
      <c r="AP456">
        <v>5.7247363312469997E-3</v>
      </c>
      <c r="AQ456">
        <f>(Table2[[#This Row],[Sharpe Ratio]]-AVERAGE(Table2[Sharpe Ratio]))/_xlfn.STDEV.P(Table2[Sharpe Ratio])</f>
        <v>-0.60326508398691481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9.1665507736114968E-3</v>
      </c>
      <c r="AS456">
        <f>_xlfn.RANK.AVG(Table2[[#This Row],[1Y Return vs Nifty Z-Score]],Table2[1Y Return vs Nifty Z-Score])</f>
        <v>361</v>
      </c>
      <c r="AT456">
        <f>_xlfn.RANK.AVG(Table2[[#This Row],[6M Return vs Nifty Z-Score]],Table2[6M Return vs Nifty Z-Score])</f>
        <v>466</v>
      </c>
      <c r="AU456">
        <f>_xlfn.RANK.AVG(Table2[[#This Row],[Sharpe Ratio Z-Score]],Table2[Sharpe Ratio Z-Score])</f>
        <v>491</v>
      </c>
      <c r="AV456">
        <f>(Table2[[#This Row],[Rank 1Y]]+Table2[[#This Row],[Rank 6M]]+Table2[[#This Row],[Rank Sharpe]])/3</f>
        <v>439.33333333333331</v>
      </c>
    </row>
    <row r="457" spans="1:48" x14ac:dyDescent="0.3">
      <c r="A457" t="s">
        <v>947</v>
      </c>
      <c r="B457" t="s">
        <v>948</v>
      </c>
      <c r="C457" t="s">
        <v>10414</v>
      </c>
      <c r="D457" t="s">
        <v>473</v>
      </c>
      <c r="E457">
        <v>16147.68955992</v>
      </c>
      <c r="F457">
        <v>5266.7</v>
      </c>
      <c r="G457">
        <v>-25.773446831692102</v>
      </c>
      <c r="H457">
        <f>(Table2[[#This Row],[1Y Return vs Nifty]]-AVERAGE(Table2[1Y Return vs Nifty]))/_xlfn.STDEV.P(Table2[1Y Return vs Nifty])</f>
        <v>-0.7891592984847754</v>
      </c>
      <c r="I457">
        <v>-9.5084136843275306</v>
      </c>
      <c r="J457">
        <f>(Table2[[#This Row],[1M Return vs Nifty]]-AVERAGE(Table2[1M Return vs Nifty]))/_xlfn.STDEV.P(Table2[1M Return vs Nifty])</f>
        <v>-0.6096415859481692</v>
      </c>
      <c r="K457">
        <v>10.8057048200398</v>
      </c>
      <c r="L457">
        <f>(Table2[[#This Row],[6M Return vs Nifty]]-AVERAGE(Table2[6M Return vs Nifty]))/_xlfn.STDEV.P(Table2[6M Return vs Nifty])</f>
        <v>-3.2880134931361866E-3</v>
      </c>
      <c r="M457">
        <v>-6.4272753997313199</v>
      </c>
      <c r="N457">
        <f>(Table2[[#This Row],[1W Return vs Nifty]]-AVERAGE(Table2[1W Return vs Nifty]))/_xlfn.STDEV.P(Table2[1W Return vs Nifty])</f>
        <v>-0.67584025056889452</v>
      </c>
      <c r="O457">
        <v>5315.8</v>
      </c>
      <c r="P457">
        <v>5268.0249217007204</v>
      </c>
      <c r="Q457">
        <v>4895.5022965272301</v>
      </c>
      <c r="R457">
        <v>43.722681020554703</v>
      </c>
      <c r="S457" s="2">
        <f>(Table2[[#This Row],[Close Price]]-Table2[[#This Row],[20D EMA]])/Table2[[#This Row],[20D EMA]]</f>
        <v>-9.2366153730389332E-3</v>
      </c>
      <c r="T457" s="2">
        <f>(Table2[[#This Row],[Close Price]]-Table2[[#This Row],[50D EMA]])/Table2[[#This Row],[50D EMA]]</f>
        <v>-2.5150254989545796E-4</v>
      </c>
      <c r="U457" s="2">
        <f>(Table2[[#This Row],[Close Price]]-Table2[[#This Row],[200D EMA]])/Table2[[#This Row],[200D EMA]]</f>
        <v>7.5824232323635068E-2</v>
      </c>
      <c r="V457">
        <v>0.75358208143682304</v>
      </c>
      <c r="W457">
        <v>5220.05</v>
      </c>
      <c r="X457">
        <v>5314.95</v>
      </c>
      <c r="Y457">
        <v>5220.05</v>
      </c>
      <c r="Z457">
        <v>5365.5</v>
      </c>
      <c r="AA457">
        <v>5181.6000000000004</v>
      </c>
      <c r="AB457">
        <v>5668</v>
      </c>
      <c r="AC457" s="2">
        <f>(Table2[[#This Row],[Close Price]]/Table2[[#This Row],[Day Low]])-1</f>
        <v>8.9366960086587621E-3</v>
      </c>
      <c r="AD457" s="2">
        <f>(Table2[[#This Row],[Day High]]/Table2[[#This Row],[Close Price]])-1</f>
        <v>9.1613344219341197E-3</v>
      </c>
      <c r="AE457" s="2">
        <f>(Table2[[#This Row],[Close Price]]/Table2[[#This Row],[Current Week Low]])-1</f>
        <v>8.9366960086587621E-3</v>
      </c>
      <c r="AF457" s="2">
        <f>(Table2[[#This Row],[Current Week High]]/Table2[[#This Row],[Close Price]])-1</f>
        <v>1.875937494066493E-2</v>
      </c>
      <c r="AG457" s="2">
        <f>(Table2[[#This Row],[Close Price]]/Table2[[#This Row],[Current Month Low]])-1</f>
        <v>1.6423498533271408E-2</v>
      </c>
      <c r="AH457" s="2">
        <f>(Table2[[#This Row],[Current Month High]]/Table2[[#This Row],[Close Price]])-1</f>
        <v>7.6195720280251455E-2</v>
      </c>
      <c r="AI457">
        <v>13.1420054303453</v>
      </c>
      <c r="AJ457">
        <v>30.979855757274301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-0.05</v>
      </c>
      <c r="AM457" t="s">
        <v>10459</v>
      </c>
      <c r="AN457">
        <v>-2.17</v>
      </c>
      <c r="AO457" t="s">
        <v>10459</v>
      </c>
      <c r="AP457">
        <v>3.2113249666413997E-2</v>
      </c>
      <c r="AQ457">
        <f>(Table2[[#This Row],[Sharpe Ratio]]-AVERAGE(Table2[Sharpe Ratio]))/_xlfn.STDEV.P(Table2[Sharpe Ratio])</f>
        <v>-0.2972050723397065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-2.3751342208346817</v>
      </c>
      <c r="AS457">
        <f>_xlfn.RANK.AVG(Table2[[#This Row],[1Y Return vs Nifty Z-Score]],Table2[1Y Return vs Nifty Z-Score])</f>
        <v>595</v>
      </c>
      <c r="AT457">
        <f>_xlfn.RANK.AVG(Table2[[#This Row],[6M Return vs Nifty Z-Score]],Table2[6M Return vs Nifty Z-Score])</f>
        <v>312</v>
      </c>
      <c r="AU457">
        <f>_xlfn.RANK.AVG(Table2[[#This Row],[Sharpe Ratio Z-Score]],Table2[Sharpe Ratio Z-Score])</f>
        <v>415</v>
      </c>
      <c r="AV457">
        <f>(Table2[[#This Row],[Rank 1Y]]+Table2[[#This Row],[Rank 6M]]+Table2[[#This Row],[Rank Sharpe]])/3</f>
        <v>440.66666666666669</v>
      </c>
    </row>
    <row r="458" spans="1:48" x14ac:dyDescent="0.3">
      <c r="A458" t="s">
        <v>1420</v>
      </c>
      <c r="B458" t="s">
        <v>1421</v>
      </c>
      <c r="C458" t="s">
        <v>10412</v>
      </c>
      <c r="D458" t="s">
        <v>1422</v>
      </c>
      <c r="E458">
        <v>7804.5034690000002</v>
      </c>
      <c r="F458">
        <v>245</v>
      </c>
      <c r="G458">
        <v>-2.0535608842000301</v>
      </c>
      <c r="H458">
        <f>(Table2[[#This Row],[1Y Return vs Nifty]]-AVERAGE(Table2[1Y Return vs Nifty]))/_xlfn.STDEV.P(Table2[1Y Return vs Nifty])</f>
        <v>-0.39548654415474133</v>
      </c>
      <c r="I458">
        <v>-5.8627863657710702</v>
      </c>
      <c r="J458">
        <f>(Table2[[#This Row],[1M Return vs Nifty]]-AVERAGE(Table2[1M Return vs Nifty]))/_xlfn.STDEV.P(Table2[1M Return vs Nifty])</f>
        <v>-0.26389373970579583</v>
      </c>
      <c r="K458">
        <v>16.633270566949498</v>
      </c>
      <c r="L458">
        <f>(Table2[[#This Row],[6M Return vs Nifty]]-AVERAGE(Table2[6M Return vs Nifty]))/_xlfn.STDEV.P(Table2[6M Return vs Nifty])</f>
        <v>0.17061734443336576</v>
      </c>
      <c r="M458">
        <v>-2.8431165971852499</v>
      </c>
      <c r="N458">
        <f>(Table2[[#This Row],[1W Return vs Nifty]]-AVERAGE(Table2[1W Return vs Nifty]))/_xlfn.STDEV.P(Table2[1W Return vs Nifty])</f>
        <v>4.0447060908479826E-2</v>
      </c>
      <c r="O458">
        <v>248.37</v>
      </c>
      <c r="P458">
        <v>239.527574291169</v>
      </c>
      <c r="Q458">
        <v>212.738081461001</v>
      </c>
      <c r="R458">
        <v>42.333162544496503</v>
      </c>
      <c r="S458" s="2">
        <f>(Table2[[#This Row],[Close Price]]-Table2[[#This Row],[20D EMA]])/Table2[[#This Row],[20D EMA]]</f>
        <v>-1.3568466400934108E-2</v>
      </c>
      <c r="T458" s="2">
        <f>(Table2[[#This Row],[Close Price]]-Table2[[#This Row],[50D EMA]])/Table2[[#This Row],[50D EMA]]</f>
        <v>2.2846746246337101E-2</v>
      </c>
      <c r="U458" s="2">
        <f>(Table2[[#This Row],[Close Price]]-Table2[[#This Row],[200D EMA]])/Table2[[#This Row],[200D EMA]]</f>
        <v>0.1516508859976404</v>
      </c>
      <c r="V458">
        <v>0.75739090603644399</v>
      </c>
      <c r="W458">
        <v>243.9</v>
      </c>
      <c r="X458">
        <v>249.44</v>
      </c>
      <c r="Y458">
        <v>243.8</v>
      </c>
      <c r="Z458">
        <v>250.89</v>
      </c>
      <c r="AA458">
        <v>239.33</v>
      </c>
      <c r="AB458">
        <v>269</v>
      </c>
      <c r="AC458" s="2">
        <f>(Table2[[#This Row],[Close Price]]/Table2[[#This Row],[Day Low]])-1</f>
        <v>4.5100451004509434E-3</v>
      </c>
      <c r="AD458" s="2">
        <f>(Table2[[#This Row],[Day High]]/Table2[[#This Row],[Close Price]])-1</f>
        <v>1.8122448979591921E-2</v>
      </c>
      <c r="AE458" s="2">
        <f>(Table2[[#This Row],[Close Price]]/Table2[[#This Row],[Current Week Low]])-1</f>
        <v>4.9220672682526168E-3</v>
      </c>
      <c r="AF458" s="2">
        <f>(Table2[[#This Row],[Current Week High]]/Table2[[#This Row],[Close Price]])-1</f>
        <v>2.4040816326530656E-2</v>
      </c>
      <c r="AG458" s="2">
        <f>(Table2[[#This Row],[Close Price]]/Table2[[#This Row],[Current Month Low]])-1</f>
        <v>2.3691137759578762E-2</v>
      </c>
      <c r="AH458" s="2">
        <f>(Table2[[#This Row],[Current Month High]]/Table2[[#This Row],[Close Price]])-1</f>
        <v>9.7959183673469452E-2</v>
      </c>
      <c r="AI458">
        <v>9.7959183673469408</v>
      </c>
      <c r="AJ458">
        <v>44.457547169811299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-0.09</v>
      </c>
      <c r="AM458" t="s">
        <v>10459</v>
      </c>
      <c r="AN458">
        <v>-4.55</v>
      </c>
      <c r="AO458" t="s">
        <v>10459</v>
      </c>
      <c r="AP458">
        <v>-3.3206358548983003E-2</v>
      </c>
      <c r="AQ458">
        <f>(Table2[[#This Row],[Sharpe Ratio]]-AVERAGE(Table2[Sharpe Ratio]))/_xlfn.STDEV.P(Table2[Sharpe Ratio])</f>
        <v>-1.0547968243749857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-1.5031127028936773</v>
      </c>
      <c r="AS458">
        <f>_xlfn.RANK.AVG(Table2[[#This Row],[1Y Return vs Nifty Z-Score]],Table2[1Y Return vs Nifty Z-Score])</f>
        <v>433</v>
      </c>
      <c r="AT458">
        <f>_xlfn.RANK.AVG(Table2[[#This Row],[6M Return vs Nifty Z-Score]],Table2[6M Return vs Nifty Z-Score])</f>
        <v>249</v>
      </c>
      <c r="AU458">
        <f>_xlfn.RANK.AVG(Table2[[#This Row],[Sharpe Ratio Z-Score]],Table2[Sharpe Ratio Z-Score])</f>
        <v>640</v>
      </c>
      <c r="AV458">
        <f>(Table2[[#This Row],[Rank 1Y]]+Table2[[#This Row],[Rank 6M]]+Table2[[#This Row],[Rank Sharpe]])/3</f>
        <v>440.66666666666669</v>
      </c>
    </row>
    <row r="459" spans="1:48" x14ac:dyDescent="0.3">
      <c r="A459" t="s">
        <v>211</v>
      </c>
      <c r="B459" t="s">
        <v>212</v>
      </c>
      <c r="C459" t="s">
        <v>10405</v>
      </c>
      <c r="D459" t="s">
        <v>54</v>
      </c>
      <c r="E459">
        <v>130970.0678256</v>
      </c>
      <c r="F459">
        <v>1621.8</v>
      </c>
      <c r="G459">
        <v>6.0565235560586501</v>
      </c>
      <c r="H459">
        <f>(Table2[[#This Row],[1Y Return vs Nifty]]-AVERAGE(Table2[1Y Return vs Nifty]))/_xlfn.STDEV.P(Table2[1Y Return vs Nifty])</f>
        <v>-0.26088559006443046</v>
      </c>
      <c r="I459">
        <v>-0.110650452461515</v>
      </c>
      <c r="J459">
        <f>(Table2[[#This Row],[1M Return vs Nifty]]-AVERAGE(Table2[1M Return vs Nifty]))/_xlfn.STDEV.P(Table2[1M Return vs Nifty])</f>
        <v>0.28163338897165657</v>
      </c>
      <c r="K459">
        <v>-8.98048979074564</v>
      </c>
      <c r="L459">
        <f>(Table2[[#This Row],[6M Return vs Nifty]]-AVERAGE(Table2[6M Return vs Nifty]))/_xlfn.STDEV.P(Table2[6M Return vs Nifty])</f>
        <v>-0.5937447162110342</v>
      </c>
      <c r="M459">
        <v>-4.0771258638787904</v>
      </c>
      <c r="N459">
        <f>(Table2[[#This Row],[1W Return vs Nifty]]-AVERAGE(Table2[1W Return vs Nifty]))/_xlfn.STDEV.P(Table2[1W Return vs Nifty])</f>
        <v>-0.20616734115154742</v>
      </c>
      <c r="O459">
        <v>1633.77</v>
      </c>
      <c r="P459">
        <v>1597.37641836991</v>
      </c>
      <c r="Q459">
        <v>1460.03203851444</v>
      </c>
      <c r="R459">
        <v>40.105577327782903</v>
      </c>
      <c r="S459" s="2">
        <f>(Table2[[#This Row],[Close Price]]-Table2[[#This Row],[20D EMA]])/Table2[[#This Row],[20D EMA]]</f>
        <v>-7.3266126810995593E-3</v>
      </c>
      <c r="T459" s="2">
        <f>(Table2[[#This Row],[Close Price]]-Table2[[#This Row],[50D EMA]])/Table2[[#This Row],[50D EMA]]</f>
        <v>1.5289809808895107E-2</v>
      </c>
      <c r="U459" s="2">
        <f>(Table2[[#This Row],[Close Price]]-Table2[[#This Row],[200D EMA]])/Table2[[#This Row],[200D EMA]]</f>
        <v>0.11079754225815229</v>
      </c>
      <c r="V459">
        <v>0.89151174440630399</v>
      </c>
      <c r="W459">
        <v>1602.3</v>
      </c>
      <c r="X459">
        <v>1652.45</v>
      </c>
      <c r="Y459">
        <v>1602.3</v>
      </c>
      <c r="Z459">
        <v>1664.85</v>
      </c>
      <c r="AA459">
        <v>1602.3</v>
      </c>
      <c r="AB459">
        <v>1683</v>
      </c>
      <c r="AC459" s="2">
        <f>(Table2[[#This Row],[Close Price]]/Table2[[#This Row],[Day Low]])-1</f>
        <v>1.2170005616925605E-2</v>
      </c>
      <c r="AD459" s="2">
        <f>(Table2[[#This Row],[Day High]]/Table2[[#This Row],[Close Price]])-1</f>
        <v>1.8898754470341617E-2</v>
      </c>
      <c r="AE459" s="2">
        <f>(Table2[[#This Row],[Close Price]]/Table2[[#This Row],[Current Week Low]])-1</f>
        <v>1.2170005616925605E-2</v>
      </c>
      <c r="AF459" s="2">
        <f>(Table2[[#This Row],[Current Week High]]/Table2[[#This Row],[Close Price]])-1</f>
        <v>2.654458009618943E-2</v>
      </c>
      <c r="AG459" s="2">
        <f>(Table2[[#This Row],[Close Price]]/Table2[[#This Row],[Current Month Low]])-1</f>
        <v>1.2170005616925605E-2</v>
      </c>
      <c r="AH459" s="2">
        <f>(Table2[[#This Row],[Current Month High]]/Table2[[#This Row],[Close Price]])-1</f>
        <v>3.7735849056603765E-2</v>
      </c>
      <c r="AI459">
        <v>3.7735849056603699</v>
      </c>
      <c r="AJ459">
        <v>43.268551236749097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-0.05</v>
      </c>
      <c r="AM459" t="s">
        <v>10459</v>
      </c>
      <c r="AN459">
        <v>-0.62</v>
      </c>
      <c r="AO459" t="s">
        <v>10459</v>
      </c>
      <c r="AP459">
        <v>3.4127002069267998E-2</v>
      </c>
      <c r="AQ459">
        <f>(Table2[[#This Row],[Sharpe Ratio]]-AVERAGE(Table2[Sharpe Ratio]))/_xlfn.STDEV.P(Table2[Sharpe Ratio])</f>
        <v>-0.27384911150766028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-1.0530133699630158</v>
      </c>
      <c r="AS459">
        <f>_xlfn.RANK.AVG(Table2[[#This Row],[1Y Return vs Nifty Z-Score]],Table2[1Y Return vs Nifty Z-Score])</f>
        <v>386</v>
      </c>
      <c r="AT459">
        <f>_xlfn.RANK.AVG(Table2[[#This Row],[6M Return vs Nifty Z-Score]],Table2[6M Return vs Nifty Z-Score])</f>
        <v>535</v>
      </c>
      <c r="AU459">
        <f>_xlfn.RANK.AVG(Table2[[#This Row],[Sharpe Ratio Z-Score]],Table2[Sharpe Ratio Z-Score])</f>
        <v>405</v>
      </c>
      <c r="AV459">
        <f>(Table2[[#This Row],[Rank 1Y]]+Table2[[#This Row],[Rank 6M]]+Table2[[#This Row],[Rank Sharpe]])/3</f>
        <v>442</v>
      </c>
    </row>
    <row r="460" spans="1:48" x14ac:dyDescent="0.3">
      <c r="A460" t="s">
        <v>251</v>
      </c>
      <c r="B460" t="s">
        <v>252</v>
      </c>
      <c r="C460" t="s">
        <v>10401</v>
      </c>
      <c r="D460" t="s">
        <v>34</v>
      </c>
      <c r="E460">
        <v>110900.452705952</v>
      </c>
      <c r="F460">
        <v>58.67</v>
      </c>
      <c r="G460">
        <v>-4.0862057907425804</v>
      </c>
      <c r="H460">
        <f>(Table2[[#This Row],[1Y Return vs Nifty]]-AVERAGE(Table2[1Y Return vs Nifty]))/_xlfn.STDEV.P(Table2[1Y Return vs Nifty])</f>
        <v>-0.42922182098975181</v>
      </c>
      <c r="I460">
        <v>-10.8191147806714</v>
      </c>
      <c r="J460">
        <f>(Table2[[#This Row],[1M Return vs Nifty]]-AVERAGE(Table2[1M Return vs Nifty]))/_xlfn.STDEV.P(Table2[1M Return vs Nifty])</f>
        <v>-0.73394723804314266</v>
      </c>
      <c r="K460">
        <v>-18.6760825722723</v>
      </c>
      <c r="L460">
        <f>(Table2[[#This Row],[6M Return vs Nifty]]-AVERAGE(Table2[6M Return vs Nifty]))/_xlfn.STDEV.P(Table2[6M Return vs Nifty])</f>
        <v>-0.88307916668465325</v>
      </c>
      <c r="M460">
        <v>-4.4289554034866097</v>
      </c>
      <c r="N460">
        <f>(Table2[[#This Row],[1W Return vs Nifty]]-AVERAGE(Table2[1W Return vs Nifty]))/_xlfn.STDEV.P(Table2[1W Return vs Nifty])</f>
        <v>-0.2764798046632051</v>
      </c>
      <c r="O460">
        <v>59.34</v>
      </c>
      <c r="P460">
        <v>60.905788390470903</v>
      </c>
      <c r="Q460">
        <v>57.877453606943199</v>
      </c>
      <c r="R460">
        <v>46.775320885041502</v>
      </c>
      <c r="S460" s="2">
        <f>(Table2[[#This Row],[Close Price]]-Table2[[#This Row],[20D EMA]])/Table2[[#This Row],[20D EMA]]</f>
        <v>-1.1290866194809601E-2</v>
      </c>
      <c r="T460" s="2">
        <f>(Table2[[#This Row],[Close Price]]-Table2[[#This Row],[50D EMA]])/Table2[[#This Row],[50D EMA]]</f>
        <v>-3.6708963951621792E-2</v>
      </c>
      <c r="U460" s="2">
        <f>(Table2[[#This Row],[Close Price]]-Table2[[#This Row],[200D EMA]])/Table2[[#This Row],[200D EMA]]</f>
        <v>1.3693525607383079E-2</v>
      </c>
      <c r="V460">
        <v>0.61065466766896304</v>
      </c>
      <c r="W460">
        <v>57.9</v>
      </c>
      <c r="X460">
        <v>59.35</v>
      </c>
      <c r="Y460">
        <v>57.9</v>
      </c>
      <c r="Z460">
        <v>61.8</v>
      </c>
      <c r="AA460">
        <v>56.63</v>
      </c>
      <c r="AB460">
        <v>61.8</v>
      </c>
      <c r="AC460" s="2">
        <f>(Table2[[#This Row],[Close Price]]/Table2[[#This Row],[Day Low]])-1</f>
        <v>1.3298791018998335E-2</v>
      </c>
      <c r="AD460" s="2">
        <f>(Table2[[#This Row],[Day High]]/Table2[[#This Row],[Close Price]])-1</f>
        <v>1.1590250553945802E-2</v>
      </c>
      <c r="AE460" s="2">
        <f>(Table2[[#This Row],[Close Price]]/Table2[[#This Row],[Current Week Low]])-1</f>
        <v>1.3298791018998335E-2</v>
      </c>
      <c r="AF460" s="2">
        <f>(Table2[[#This Row],[Current Week High]]/Table2[[#This Row],[Close Price]])-1</f>
        <v>5.3349241520368018E-2</v>
      </c>
      <c r="AG460" s="2">
        <f>(Table2[[#This Row],[Close Price]]/Table2[[#This Row],[Current Month Low]])-1</f>
        <v>3.6023309200070575E-2</v>
      </c>
      <c r="AH460" s="2">
        <f>(Table2[[#This Row],[Current Month High]]/Table2[[#This Row],[Close Price]])-1</f>
        <v>5.3349241520368018E-2</v>
      </c>
      <c r="AI460">
        <v>42.7475711607294</v>
      </c>
      <c r="AJ460">
        <v>60.081855388812997</v>
      </c>
      <c r="AK460" t="str">
        <f>IF(AND(Table2[[#This Row],[20D EMA]]&gt;Table2[[#This Row],[50D EMA]],Table2[[#This Row],[50D EMA]]&gt;Table2[[#This Row],[200D EMA]]),"Uptrend","Downtrend/NoTrend")</f>
        <v>Downtrend/NoTrend</v>
      </c>
      <c r="AL460">
        <v>-0.12</v>
      </c>
      <c r="AM460" t="s">
        <v>10459</v>
      </c>
      <c r="AN460">
        <v>0.63</v>
      </c>
      <c r="AO460" t="s">
        <v>10458</v>
      </c>
      <c r="AP460">
        <v>9.0269883036741994E-2</v>
      </c>
      <c r="AQ460">
        <f>(Table2[[#This Row],[Sharpe Ratio]]-AVERAGE(Table2[Sharpe Ratio]))/_xlfn.STDEV.P(Table2[Sharpe Ratio])</f>
        <v>0.37730885955976073</v>
      </c>
      <c r="AR4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0">
        <f>_xlfn.RANK.AVG(Table2[[#This Row],[1Y Return vs Nifty Z-Score]],Table2[1Y Return vs Nifty Z-Score])</f>
        <v>446</v>
      </c>
      <c r="AT460">
        <f>_xlfn.RANK.AVG(Table2[[#This Row],[6M Return vs Nifty Z-Score]],Table2[6M Return vs Nifty Z-Score])</f>
        <v>637</v>
      </c>
      <c r="AU460">
        <f>_xlfn.RANK.AVG(Table2[[#This Row],[Sharpe Ratio Z-Score]],Table2[Sharpe Ratio Z-Score])</f>
        <v>244</v>
      </c>
      <c r="AV460">
        <f>(Table2[[#This Row],[Rank 1Y]]+Table2[[#This Row],[Rank 6M]]+Table2[[#This Row],[Rank Sharpe]])/3</f>
        <v>442.33333333333331</v>
      </c>
    </row>
    <row r="461" spans="1:48" x14ac:dyDescent="0.3">
      <c r="A461" t="s">
        <v>1259</v>
      </c>
      <c r="B461" t="s">
        <v>1260</v>
      </c>
      <c r="C461" t="s">
        <v>10403</v>
      </c>
      <c r="D461" t="s">
        <v>228</v>
      </c>
      <c r="E461">
        <v>9540.5698840000005</v>
      </c>
      <c r="F461">
        <v>714.5</v>
      </c>
      <c r="G461">
        <v>-22.359461129403002</v>
      </c>
      <c r="H461">
        <f>(Table2[[#This Row],[1Y Return vs Nifty]]-AVERAGE(Table2[1Y Return vs Nifty]))/_xlfn.STDEV.P(Table2[1Y Return vs Nifty])</f>
        <v>-0.73249826910045812</v>
      </c>
      <c r="I461">
        <v>-6.5482700387508403</v>
      </c>
      <c r="J461">
        <f>(Table2[[#This Row],[1M Return vs Nifty]]-AVERAGE(Table2[1M Return vs Nifty]))/_xlfn.STDEV.P(Table2[1M Return vs Nifty])</f>
        <v>-0.32890436280506324</v>
      </c>
      <c r="K461">
        <v>1.8914861790255999</v>
      </c>
      <c r="L461">
        <f>(Table2[[#This Row],[6M Return vs Nifty]]-AVERAGE(Table2[6M Return vs Nifty]))/_xlfn.STDEV.P(Table2[6M Return vs Nifty])</f>
        <v>-0.26930481205482421</v>
      </c>
      <c r="M461">
        <v>-8.1357000613165695</v>
      </c>
      <c r="N461">
        <f>(Table2[[#This Row],[1W Return vs Nifty]]-AVERAGE(Table2[1W Return vs Nifty]))/_xlfn.STDEV.P(Table2[1W Return vs Nifty])</f>
        <v>-1.0172656658823143</v>
      </c>
      <c r="O461">
        <v>730.77</v>
      </c>
      <c r="P461">
        <v>699.64748832637599</v>
      </c>
      <c r="Q461">
        <v>640.65798321919601</v>
      </c>
      <c r="R461">
        <v>38.268771206132101</v>
      </c>
      <c r="S461" s="2">
        <f>(Table2[[#This Row],[Close Price]]-Table2[[#This Row],[20D EMA]])/Table2[[#This Row],[20D EMA]]</f>
        <v>-2.2264187090329353E-2</v>
      </c>
      <c r="T461" s="2">
        <f>(Table2[[#This Row],[Close Price]]-Table2[[#This Row],[50D EMA]])/Table2[[#This Row],[50D EMA]]</f>
        <v>2.1228564271920197E-2</v>
      </c>
      <c r="U461" s="2">
        <f>(Table2[[#This Row],[Close Price]]-Table2[[#This Row],[200D EMA]])/Table2[[#This Row],[200D EMA]]</f>
        <v>0.11525965291146545</v>
      </c>
      <c r="V461">
        <v>0.657924954082175</v>
      </c>
      <c r="W461">
        <v>710.05</v>
      </c>
      <c r="X461">
        <v>718.05</v>
      </c>
      <c r="Y461">
        <v>710.05</v>
      </c>
      <c r="Z461">
        <v>766</v>
      </c>
      <c r="AA461">
        <v>710</v>
      </c>
      <c r="AB461">
        <v>855</v>
      </c>
      <c r="AC461" s="2">
        <f>(Table2[[#This Row],[Close Price]]/Table2[[#This Row],[Day Low]])-1</f>
        <v>6.2671642842053732E-3</v>
      </c>
      <c r="AD461" s="2">
        <f>(Table2[[#This Row],[Day High]]/Table2[[#This Row],[Close Price]])-1</f>
        <v>4.9685094471658697E-3</v>
      </c>
      <c r="AE461" s="2">
        <f>(Table2[[#This Row],[Close Price]]/Table2[[#This Row],[Current Week Low]])-1</f>
        <v>6.2671642842053732E-3</v>
      </c>
      <c r="AF461" s="2">
        <f>(Table2[[#This Row],[Current Week High]]/Table2[[#This Row],[Close Price]])-1</f>
        <v>7.2078376487053841E-2</v>
      </c>
      <c r="AG461" s="2">
        <f>(Table2[[#This Row],[Close Price]]/Table2[[#This Row],[Current Month Low]])-1</f>
        <v>6.3380281690141871E-3</v>
      </c>
      <c r="AH461" s="2">
        <f>(Table2[[#This Row],[Current Month High]]/Table2[[#This Row],[Close Price]])-1</f>
        <v>0.19664100769769077</v>
      </c>
      <c r="AI461">
        <v>19.664100769769</v>
      </c>
      <c r="AJ461">
        <v>29.532269760696099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0.06</v>
      </c>
      <c r="AM461" t="s">
        <v>10458</v>
      </c>
      <c r="AN461">
        <v>-6.68</v>
      </c>
      <c r="AO461" t="s">
        <v>10459</v>
      </c>
      <c r="AP461">
        <v>5.9669839324203E-2</v>
      </c>
      <c r="AQ461">
        <f>(Table2[[#This Row],[Sharpe Ratio]]-AVERAGE(Table2[Sharpe Ratio]))/_xlfn.STDEV.P(Table2[Sharpe Ratio])</f>
        <v>2.2402555589094045E-2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-2.3255705542535656</v>
      </c>
      <c r="AS461">
        <f>_xlfn.RANK.AVG(Table2[[#This Row],[1Y Return vs Nifty Z-Score]],Table2[1Y Return vs Nifty Z-Score])</f>
        <v>575</v>
      </c>
      <c r="AT461">
        <f>_xlfn.RANK.AVG(Table2[[#This Row],[6M Return vs Nifty Z-Score]],Table2[6M Return vs Nifty Z-Score])</f>
        <v>413</v>
      </c>
      <c r="AU461">
        <f>_xlfn.RANK.AVG(Table2[[#This Row],[Sharpe Ratio Z-Score]],Table2[Sharpe Ratio Z-Score])</f>
        <v>340</v>
      </c>
      <c r="AV461">
        <f>(Table2[[#This Row],[Rank 1Y]]+Table2[[#This Row],[Rank 6M]]+Table2[[#This Row],[Rank Sharpe]])/3</f>
        <v>442.66666666666669</v>
      </c>
    </row>
    <row r="462" spans="1:48" x14ac:dyDescent="0.3">
      <c r="A462" t="s">
        <v>490</v>
      </c>
      <c r="B462" t="s">
        <v>491</v>
      </c>
      <c r="C462" t="s">
        <v>10409</v>
      </c>
      <c r="D462" t="s">
        <v>492</v>
      </c>
      <c r="E462">
        <v>45229.466549159901</v>
      </c>
      <c r="F462">
        <v>687.9</v>
      </c>
      <c r="G462">
        <v>-7.28010295983358</v>
      </c>
      <c r="H462">
        <f>(Table2[[#This Row],[1Y Return vs Nifty]]-AVERAGE(Table2[1Y Return vs Nifty]))/_xlfn.STDEV.P(Table2[1Y Return vs Nifty])</f>
        <v>-0.48223009844885545</v>
      </c>
      <c r="I462">
        <v>3.3786008347260701</v>
      </c>
      <c r="J462">
        <f>(Table2[[#This Row],[1M Return vs Nifty]]-AVERAGE(Table2[1M Return vs Nifty]))/_xlfn.STDEV.P(Table2[1M Return vs Nifty])</f>
        <v>0.61255068032584492</v>
      </c>
      <c r="K462">
        <v>28.542996990359502</v>
      </c>
      <c r="L462">
        <f>(Table2[[#This Row],[6M Return vs Nifty]]-AVERAGE(Table2[6M Return vs Nifty]))/_xlfn.STDEV.P(Table2[6M Return vs Nifty])</f>
        <v>0.52602564464313228</v>
      </c>
      <c r="M462">
        <v>0.32369222811929399</v>
      </c>
      <c r="N462">
        <f>(Table2[[#This Row],[1W Return vs Nifty]]-AVERAGE(Table2[1W Return vs Nifty]))/_xlfn.STDEV.P(Table2[1W Return vs Nifty])</f>
        <v>0.67332777418180212</v>
      </c>
      <c r="O462">
        <v>675.99</v>
      </c>
      <c r="P462">
        <v>640.51331697427202</v>
      </c>
      <c r="Q462">
        <v>560.47315354140699</v>
      </c>
      <c r="R462">
        <v>53.561033278442302</v>
      </c>
      <c r="S462" s="2">
        <f>(Table2[[#This Row],[Close Price]]-Table2[[#This Row],[20D EMA]])/Table2[[#This Row],[20D EMA]]</f>
        <v>1.7618603825500331E-2</v>
      </c>
      <c r="T462" s="2">
        <f>(Table2[[#This Row],[Close Price]]-Table2[[#This Row],[50D EMA]])/Table2[[#This Row],[50D EMA]]</f>
        <v>7.3982354105576506E-2</v>
      </c>
      <c r="U462" s="2">
        <f>(Table2[[#This Row],[Close Price]]-Table2[[#This Row],[200D EMA]])/Table2[[#This Row],[200D EMA]]</f>
        <v>0.22735584327890357</v>
      </c>
      <c r="V462">
        <v>0.88449137575150505</v>
      </c>
      <c r="W462">
        <v>681.65</v>
      </c>
      <c r="X462">
        <v>704.75</v>
      </c>
      <c r="Y462">
        <v>681.65</v>
      </c>
      <c r="Z462">
        <v>715.45</v>
      </c>
      <c r="AA462">
        <v>634.79999999999995</v>
      </c>
      <c r="AB462">
        <v>715.45</v>
      </c>
      <c r="AC462" s="2">
        <f>(Table2[[#This Row],[Close Price]]/Table2[[#This Row],[Day Low]])-1</f>
        <v>9.1689283356561901E-3</v>
      </c>
      <c r="AD462" s="2">
        <f>(Table2[[#This Row],[Day High]]/Table2[[#This Row],[Close Price]])-1</f>
        <v>2.4494839366187016E-2</v>
      </c>
      <c r="AE462" s="2">
        <f>(Table2[[#This Row],[Close Price]]/Table2[[#This Row],[Current Week Low]])-1</f>
        <v>9.1689283356561901E-3</v>
      </c>
      <c r="AF462" s="2">
        <f>(Table2[[#This Row],[Current Week High]]/Table2[[#This Row],[Close Price]])-1</f>
        <v>4.0049425788632131E-2</v>
      </c>
      <c r="AG462" s="2">
        <f>(Table2[[#This Row],[Close Price]]/Table2[[#This Row],[Current Month Low]])-1</f>
        <v>8.364839319470696E-2</v>
      </c>
      <c r="AH462" s="2">
        <f>(Table2[[#This Row],[Current Month High]]/Table2[[#This Row],[Close Price]])-1</f>
        <v>4.0049425788632131E-2</v>
      </c>
      <c r="AI462">
        <v>4.0049425788632096</v>
      </c>
      <c r="AJ462">
        <v>63.377271107944402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7.0000000000000007E-2</v>
      </c>
      <c r="AM462" t="s">
        <v>10458</v>
      </c>
      <c r="AN462">
        <v>3.31</v>
      </c>
      <c r="AO462" t="s">
        <v>10458</v>
      </c>
      <c r="AP462">
        <v>-7.0340673070015E-2</v>
      </c>
      <c r="AQ462">
        <f>(Table2[[#This Row],[Sharpe Ratio]]-AVERAGE(Table2[Sharpe Ratio]))/_xlfn.STDEV.P(Table2[Sharpe Ratio])</f>
        <v>-1.4854890953060653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-0.15581509460414145</v>
      </c>
      <c r="AS462">
        <f>_xlfn.RANK.AVG(Table2[[#This Row],[1Y Return vs Nifty Z-Score]],Table2[1Y Return vs Nifty Z-Score])</f>
        <v>476</v>
      </c>
      <c r="AT462">
        <f>_xlfn.RANK.AVG(Table2[[#This Row],[6M Return vs Nifty Z-Score]],Table2[6M Return vs Nifty Z-Score])</f>
        <v>166</v>
      </c>
      <c r="AU462">
        <f>_xlfn.RANK.AVG(Table2[[#This Row],[Sharpe Ratio Z-Score]],Table2[Sharpe Ratio Z-Score])</f>
        <v>688</v>
      </c>
      <c r="AV462">
        <f>(Table2[[#This Row],[Rank 1Y]]+Table2[[#This Row],[Rank 6M]]+Table2[[#This Row],[Rank Sharpe]])/3</f>
        <v>443.33333333333331</v>
      </c>
    </row>
    <row r="463" spans="1:48" x14ac:dyDescent="0.3">
      <c r="A463" t="s">
        <v>240</v>
      </c>
      <c r="B463" t="s">
        <v>241</v>
      </c>
      <c r="C463" t="s">
        <v>10401</v>
      </c>
      <c r="D463" t="s">
        <v>43</v>
      </c>
      <c r="E463">
        <v>112981.74089181999</v>
      </c>
      <c r="F463">
        <v>782.2</v>
      </c>
      <c r="G463">
        <v>2.2362313200827599</v>
      </c>
      <c r="H463">
        <f>(Table2[[#This Row],[1Y Return vs Nifty]]-AVERAGE(Table2[1Y Return vs Nifty]))/_xlfn.STDEV.P(Table2[1Y Return vs Nifty])</f>
        <v>-0.32428998291064853</v>
      </c>
      <c r="I463">
        <v>1.1524372620874801</v>
      </c>
      <c r="J463">
        <f>(Table2[[#This Row],[1M Return vs Nifty]]-AVERAGE(Table2[1M Return vs Nifty]))/_xlfn.STDEV.P(Table2[1M Return vs Nifty])</f>
        <v>0.4014234329779755</v>
      </c>
      <c r="K463">
        <v>11.2499867269487</v>
      </c>
      <c r="L463">
        <f>(Table2[[#This Row],[6M Return vs Nifty]]-AVERAGE(Table2[6M Return vs Nifty]))/_xlfn.STDEV.P(Table2[6M Return vs Nifty])</f>
        <v>9.9701816773315015E-3</v>
      </c>
      <c r="M463">
        <v>-0.208042504878693</v>
      </c>
      <c r="N463">
        <f>(Table2[[#This Row],[1W Return vs Nifty]]-AVERAGE(Table2[1W Return vs Nifty]))/_xlfn.STDEV.P(Table2[1W Return vs Nifty])</f>
        <v>0.56706160035945186</v>
      </c>
      <c r="O463">
        <v>759.5</v>
      </c>
      <c r="P463">
        <v>728.73164817293002</v>
      </c>
      <c r="Q463">
        <v>634.21605116885996</v>
      </c>
      <c r="R463">
        <v>66.172957637226801</v>
      </c>
      <c r="S463" s="2">
        <f>(Table2[[#This Row],[Close Price]]-Table2[[#This Row],[20D EMA]])/Table2[[#This Row],[20D EMA]]</f>
        <v>2.988808426596451E-2</v>
      </c>
      <c r="T463" s="2">
        <f>(Table2[[#This Row],[Close Price]]-Table2[[#This Row],[50D EMA]])/Table2[[#This Row],[50D EMA]]</f>
        <v>7.3371798742548691E-2</v>
      </c>
      <c r="U463" s="2">
        <f>(Table2[[#This Row],[Close Price]]-Table2[[#This Row],[200D EMA]])/Table2[[#This Row],[200D EMA]]</f>
        <v>0.23333365429399922</v>
      </c>
      <c r="V463">
        <v>0.62909604552250797</v>
      </c>
      <c r="W463">
        <v>766.95</v>
      </c>
      <c r="X463">
        <v>788.6</v>
      </c>
      <c r="Y463">
        <v>761.5</v>
      </c>
      <c r="Z463">
        <v>795</v>
      </c>
      <c r="AA463">
        <v>740.35</v>
      </c>
      <c r="AB463">
        <v>795</v>
      </c>
      <c r="AC463" s="2">
        <f>(Table2[[#This Row],[Close Price]]/Table2[[#This Row],[Day Low]])-1</f>
        <v>1.9883955929330455E-2</v>
      </c>
      <c r="AD463" s="2">
        <f>(Table2[[#This Row],[Day High]]/Table2[[#This Row],[Close Price]])-1</f>
        <v>8.1820506264382864E-3</v>
      </c>
      <c r="AE463" s="2">
        <f>(Table2[[#This Row],[Close Price]]/Table2[[#This Row],[Current Week Low]])-1</f>
        <v>2.7183191070256241E-2</v>
      </c>
      <c r="AF463" s="2">
        <f>(Table2[[#This Row],[Current Week High]]/Table2[[#This Row],[Close Price]])-1</f>
        <v>1.6364101252876351E-2</v>
      </c>
      <c r="AG463" s="2">
        <f>(Table2[[#This Row],[Close Price]]/Table2[[#This Row],[Current Month Low]])-1</f>
        <v>5.6527318160329632E-2</v>
      </c>
      <c r="AH463" s="2">
        <f>(Table2[[#This Row],[Current Month High]]/Table2[[#This Row],[Close Price]])-1</f>
        <v>1.6364101252876351E-2</v>
      </c>
      <c r="AI463">
        <v>1.63641012528763</v>
      </c>
      <c r="AJ463">
        <v>68.7776459164958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0.14000000000000001</v>
      </c>
      <c r="AM463" t="s">
        <v>10458</v>
      </c>
      <c r="AN463">
        <v>4.8499999999999996</v>
      </c>
      <c r="AO463" t="s">
        <v>10458</v>
      </c>
      <c r="AP463">
        <v>-2.2753081157805E-2</v>
      </c>
      <c r="AQ463">
        <f>(Table2[[#This Row],[Sharpe Ratio]]-AVERAGE(Table2[Sharpe Ratio]))/_xlfn.STDEV.P(Table2[Sharpe Ratio])</f>
        <v>-0.93355732295025751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-0.27939209084614713</v>
      </c>
      <c r="AS463">
        <f>_xlfn.RANK.AVG(Table2[[#This Row],[1Y Return vs Nifty Z-Score]],Table2[1Y Return vs Nifty Z-Score])</f>
        <v>404</v>
      </c>
      <c r="AT463">
        <f>_xlfn.RANK.AVG(Table2[[#This Row],[6M Return vs Nifty Z-Score]],Table2[6M Return vs Nifty Z-Score])</f>
        <v>308</v>
      </c>
      <c r="AU463">
        <f>_xlfn.RANK.AVG(Table2[[#This Row],[Sharpe Ratio Z-Score]],Table2[Sharpe Ratio Z-Score])</f>
        <v>620</v>
      </c>
      <c r="AV463">
        <f>(Table2[[#This Row],[Rank 1Y]]+Table2[[#This Row],[Rank 6M]]+Table2[[#This Row],[Rank Sharpe]])/3</f>
        <v>444</v>
      </c>
    </row>
    <row r="464" spans="1:48" x14ac:dyDescent="0.3">
      <c r="A464" t="s">
        <v>1444</v>
      </c>
      <c r="B464" t="s">
        <v>1445</v>
      </c>
      <c r="C464" t="s">
        <v>10416</v>
      </c>
      <c r="D464" t="s">
        <v>1446</v>
      </c>
      <c r="E464">
        <v>7575.7088190000004</v>
      </c>
      <c r="F464">
        <v>989.75</v>
      </c>
      <c r="G464">
        <v>-15.6280036294808</v>
      </c>
      <c r="H464">
        <f>(Table2[[#This Row],[1Y Return vs Nifty]]-AVERAGE(Table2[1Y Return vs Nifty]))/_xlfn.STDEV.P(Table2[1Y Return vs Nifty])</f>
        <v>-0.62077802640974122</v>
      </c>
      <c r="I464">
        <v>1.54387994035983</v>
      </c>
      <c r="J464">
        <f>(Table2[[#This Row],[1M Return vs Nifty]]-AVERAGE(Table2[1M Return vs Nifty]))/_xlfn.STDEV.P(Table2[1M Return vs Nifty])</f>
        <v>0.43854748629278373</v>
      </c>
      <c r="K464">
        <v>27.774161022189599</v>
      </c>
      <c r="L464">
        <f>(Table2[[#This Row],[6M Return vs Nifty]]-AVERAGE(Table2[6M Return vs Nifty]))/_xlfn.STDEV.P(Table2[6M Return vs Nifty])</f>
        <v>0.50308215502188558</v>
      </c>
      <c r="M464">
        <v>-12.581575247681201</v>
      </c>
      <c r="N464">
        <f>(Table2[[#This Row],[1W Return vs Nifty]]-AVERAGE(Table2[1W Return vs Nifty]))/_xlfn.STDEV.P(Table2[1W Return vs Nifty])</f>
        <v>-1.9057653557238776</v>
      </c>
      <c r="O464">
        <v>1000.84</v>
      </c>
      <c r="P464">
        <v>954.18071508749199</v>
      </c>
      <c r="Q464">
        <v>840.34104296713599</v>
      </c>
      <c r="R464">
        <v>41.433530664414498</v>
      </c>
      <c r="S464" s="2">
        <f>(Table2[[#This Row],[Close Price]]-Table2[[#This Row],[20D EMA]])/Table2[[#This Row],[20D EMA]]</f>
        <v>-1.1080692218536461E-2</v>
      </c>
      <c r="T464" s="2">
        <f>(Table2[[#This Row],[Close Price]]-Table2[[#This Row],[50D EMA]])/Table2[[#This Row],[50D EMA]]</f>
        <v>3.727730434087273E-2</v>
      </c>
      <c r="U464" s="2">
        <f>(Table2[[#This Row],[Close Price]]-Table2[[#This Row],[200D EMA]])/Table2[[#This Row],[200D EMA]]</f>
        <v>0.17779562034161775</v>
      </c>
      <c r="V464">
        <v>1.84242730176267</v>
      </c>
      <c r="W464">
        <v>984.4</v>
      </c>
      <c r="X464">
        <v>1016.95</v>
      </c>
      <c r="Y464">
        <v>984.4</v>
      </c>
      <c r="Z464">
        <v>1057.9000000000001</v>
      </c>
      <c r="AA464">
        <v>911.1</v>
      </c>
      <c r="AB464">
        <v>1117</v>
      </c>
      <c r="AC464" s="2">
        <f>(Table2[[#This Row],[Close Price]]/Table2[[#This Row],[Day Low]])-1</f>
        <v>5.4347826086955653E-3</v>
      </c>
      <c r="AD464" s="2">
        <f>(Table2[[#This Row],[Day High]]/Table2[[#This Row],[Close Price]])-1</f>
        <v>2.7481687294771406E-2</v>
      </c>
      <c r="AE464" s="2">
        <f>(Table2[[#This Row],[Close Price]]/Table2[[#This Row],[Current Week Low]])-1</f>
        <v>5.4347826086955653E-3</v>
      </c>
      <c r="AF464" s="2">
        <f>(Table2[[#This Row],[Current Week High]]/Table2[[#This Row],[Close Price]])-1</f>
        <v>6.8855771659510179E-2</v>
      </c>
      <c r="AG464" s="2">
        <f>(Table2[[#This Row],[Close Price]]/Table2[[#This Row],[Current Month Low]])-1</f>
        <v>8.6324223466139882E-2</v>
      </c>
      <c r="AH464" s="2">
        <f>(Table2[[#This Row],[Current Month High]]/Table2[[#This Row],[Close Price]])-1</f>
        <v>0.12856782015660517</v>
      </c>
      <c r="AI464">
        <v>12.856782015660499</v>
      </c>
      <c r="AJ464">
        <v>67.328825021132701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-0.05</v>
      </c>
      <c r="AM464" t="s">
        <v>10459</v>
      </c>
      <c r="AN464">
        <v>2.81</v>
      </c>
      <c r="AO464" t="s">
        <v>10458</v>
      </c>
      <c r="AP464">
        <v>-2.5625076390197E-2</v>
      </c>
      <c r="AQ464">
        <f>(Table2[[#This Row],[Sharpe Ratio]]-AVERAGE(Table2[Sharpe Ratio]))/_xlfn.STDEV.P(Table2[Sharpe Ratio])</f>
        <v>-0.9668673803647162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-2.5517811211836658</v>
      </c>
      <c r="AS464">
        <f>_xlfn.RANK.AVG(Table2[[#This Row],[1Y Return vs Nifty Z-Score]],Table2[1Y Return vs Nifty Z-Score])</f>
        <v>534</v>
      </c>
      <c r="AT464">
        <f>_xlfn.RANK.AVG(Table2[[#This Row],[6M Return vs Nifty Z-Score]],Table2[6M Return vs Nifty Z-Score])</f>
        <v>174</v>
      </c>
      <c r="AU464">
        <f>_xlfn.RANK.AVG(Table2[[#This Row],[Sharpe Ratio Z-Score]],Table2[Sharpe Ratio Z-Score])</f>
        <v>626</v>
      </c>
      <c r="AV464">
        <f>(Table2[[#This Row],[Rank 1Y]]+Table2[[#This Row],[Rank 6M]]+Table2[[#This Row],[Rank Sharpe]])/3</f>
        <v>444.66666666666669</v>
      </c>
    </row>
    <row r="465" spans="1:48" x14ac:dyDescent="0.3">
      <c r="A465" t="s">
        <v>727</v>
      </c>
      <c r="B465" t="s">
        <v>728</v>
      </c>
      <c r="C465" t="s">
        <v>10409</v>
      </c>
      <c r="D465" t="s">
        <v>492</v>
      </c>
      <c r="E465">
        <v>24338.382726405998</v>
      </c>
      <c r="F465">
        <v>201.77</v>
      </c>
      <c r="G465">
        <v>-36.123565844386903</v>
      </c>
      <c r="H465">
        <f>(Table2[[#This Row],[1Y Return vs Nifty]]-AVERAGE(Table2[1Y Return vs Nifty]))/_xlfn.STDEV.P(Table2[1Y Return vs Nifty])</f>
        <v>-0.9609375215500523</v>
      </c>
      <c r="I465">
        <v>7.0184000611822004</v>
      </c>
      <c r="J465">
        <f>(Table2[[#This Row],[1M Return vs Nifty]]-AVERAGE(Table2[1M Return vs Nifty]))/_xlfn.STDEV.P(Table2[1M Return vs Nifty])</f>
        <v>0.9577457958266159</v>
      </c>
      <c r="K465">
        <v>10.9938040749867</v>
      </c>
      <c r="L465">
        <f>(Table2[[#This Row],[6M Return vs Nifty]]-AVERAGE(Table2[6M Return vs Nifty]))/_xlfn.STDEV.P(Table2[6M Return vs Nifty])</f>
        <v>2.3252167436218639E-3</v>
      </c>
      <c r="M465">
        <v>1.7734394393077699</v>
      </c>
      <c r="N465">
        <f>(Table2[[#This Row],[1W Return vs Nifty]]-AVERAGE(Table2[1W Return vs Nifty]))/_xlfn.STDEV.P(Table2[1W Return vs Nifty])</f>
        <v>0.96305699362552311</v>
      </c>
      <c r="O465">
        <v>195.55</v>
      </c>
      <c r="P465">
        <v>184.985076181724</v>
      </c>
      <c r="Q465">
        <v>175.35016837139099</v>
      </c>
      <c r="R465">
        <v>52.965169260523702</v>
      </c>
      <c r="S465" s="2">
        <f>(Table2[[#This Row],[Close Price]]-Table2[[#This Row],[20D EMA]])/Table2[[#This Row],[20D EMA]]</f>
        <v>3.1807721810278695E-2</v>
      </c>
      <c r="T465" s="2">
        <f>(Table2[[#This Row],[Close Price]]-Table2[[#This Row],[50D EMA]])/Table2[[#This Row],[50D EMA]]</f>
        <v>9.0736637596575562E-2</v>
      </c>
      <c r="U465" s="2">
        <f>(Table2[[#This Row],[Close Price]]-Table2[[#This Row],[200D EMA]])/Table2[[#This Row],[200D EMA]]</f>
        <v>0.15066898352017499</v>
      </c>
      <c r="V465">
        <v>1.8174012157952899</v>
      </c>
      <c r="W465">
        <v>199.35</v>
      </c>
      <c r="X465">
        <v>208.69</v>
      </c>
      <c r="Y465">
        <v>199.35</v>
      </c>
      <c r="Z465">
        <v>222.74</v>
      </c>
      <c r="AA465">
        <v>174.96</v>
      </c>
      <c r="AB465">
        <v>222.74</v>
      </c>
      <c r="AC465" s="2">
        <f>(Table2[[#This Row],[Close Price]]/Table2[[#This Row],[Day Low]])-1</f>
        <v>1.2139453222974828E-2</v>
      </c>
      <c r="AD465" s="2">
        <f>(Table2[[#This Row],[Day High]]/Table2[[#This Row],[Close Price]])-1</f>
        <v>3.4296476185756042E-2</v>
      </c>
      <c r="AE465" s="2">
        <f>(Table2[[#This Row],[Close Price]]/Table2[[#This Row],[Current Week Low]])-1</f>
        <v>1.2139453222974828E-2</v>
      </c>
      <c r="AF465" s="2">
        <f>(Table2[[#This Row],[Current Week High]]/Table2[[#This Row],[Close Price]])-1</f>
        <v>0.10393021757446586</v>
      </c>
      <c r="AG465" s="2">
        <f>(Table2[[#This Row],[Close Price]]/Table2[[#This Row],[Current Month Low]])-1</f>
        <v>0.15323502514860543</v>
      </c>
      <c r="AH465" s="2">
        <f>(Table2[[#This Row],[Current Month High]]/Table2[[#This Row],[Close Price]])-1</f>
        <v>0.10393021757446586</v>
      </c>
      <c r="AI465">
        <v>10.521881350052</v>
      </c>
      <c r="AJ465">
        <v>41.841827768013999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0.09</v>
      </c>
      <c r="AM465" t="s">
        <v>10458</v>
      </c>
      <c r="AN465">
        <v>6.86</v>
      </c>
      <c r="AO465" t="s">
        <v>10458</v>
      </c>
      <c r="AP465">
        <v>4.9655232128496998E-2</v>
      </c>
      <c r="AQ465">
        <f>(Table2[[#This Row],[Sharpe Ratio]]-AVERAGE(Table2[Sharpe Ratio]))/_xlfn.STDEV.P(Table2[Sharpe Ratio])</f>
        <v>-9.3749148602414512E-2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0.86844133604329399</v>
      </c>
      <c r="AS465">
        <f>_xlfn.RANK.AVG(Table2[[#This Row],[1Y Return vs Nifty Z-Score]],Table2[1Y Return vs Nifty Z-Score])</f>
        <v>658</v>
      </c>
      <c r="AT465">
        <f>_xlfn.RANK.AVG(Table2[[#This Row],[6M Return vs Nifty Z-Score]],Table2[6M Return vs Nifty Z-Score])</f>
        <v>310</v>
      </c>
      <c r="AU465">
        <f>_xlfn.RANK.AVG(Table2[[#This Row],[Sharpe Ratio Z-Score]],Table2[Sharpe Ratio Z-Score])</f>
        <v>367</v>
      </c>
      <c r="AV465">
        <f>(Table2[[#This Row],[Rank 1Y]]+Table2[[#This Row],[Rank 6M]]+Table2[[#This Row],[Rank Sharpe]])/3</f>
        <v>445</v>
      </c>
    </row>
    <row r="466" spans="1:48" x14ac:dyDescent="0.3">
      <c r="A466" t="s">
        <v>1311</v>
      </c>
      <c r="B466" t="s">
        <v>1312</v>
      </c>
      <c r="C466" t="s">
        <v>10407</v>
      </c>
      <c r="D466" t="s">
        <v>185</v>
      </c>
      <c r="E466">
        <v>8938.7683319999996</v>
      </c>
      <c r="F466">
        <v>585.04999999999995</v>
      </c>
      <c r="G466">
        <v>-15.314070515221101</v>
      </c>
      <c r="H466">
        <f>(Table2[[#This Row],[1Y Return vs Nifty]]-AVERAGE(Table2[1Y Return vs Nifty]))/_xlfn.STDEV.P(Table2[1Y Return vs Nifty])</f>
        <v>-0.615567760473404</v>
      </c>
      <c r="I466">
        <v>-5.34789495141505</v>
      </c>
      <c r="J466">
        <f>(Table2[[#This Row],[1M Return vs Nifty]]-AVERAGE(Table2[1M Return vs Nifty]))/_xlfn.STDEV.P(Table2[1M Return vs Nifty])</f>
        <v>-0.21506192503945903</v>
      </c>
      <c r="K466">
        <v>-3.6414219010381599</v>
      </c>
      <c r="L466">
        <f>(Table2[[#This Row],[6M Return vs Nifty]]-AVERAGE(Table2[6M Return vs Nifty]))/_xlfn.STDEV.P(Table2[6M Return vs Nifty])</f>
        <v>-0.43441703932539066</v>
      </c>
      <c r="M466">
        <v>-2.2794484590585999</v>
      </c>
      <c r="N466">
        <f>(Table2[[#This Row],[1W Return vs Nifty]]-AVERAGE(Table2[1W Return vs Nifty]))/_xlfn.STDEV.P(Table2[1W Return vs Nifty])</f>
        <v>0.15309506493592015</v>
      </c>
      <c r="O466">
        <v>570.41999999999996</v>
      </c>
      <c r="P466">
        <v>579.10176032072002</v>
      </c>
      <c r="Q466">
        <v>550.48457803158897</v>
      </c>
      <c r="R466">
        <v>60.026724205936802</v>
      </c>
      <c r="S466" s="2">
        <f>(Table2[[#This Row],[Close Price]]-Table2[[#This Row],[20D EMA]])/Table2[[#This Row],[20D EMA]]</f>
        <v>2.564776831106903E-2</v>
      </c>
      <c r="T466" s="2">
        <f>(Table2[[#This Row],[Close Price]]-Table2[[#This Row],[50D EMA]])/Table2[[#This Row],[50D EMA]]</f>
        <v>1.0271493003208388E-2</v>
      </c>
      <c r="U466" s="2">
        <f>(Table2[[#This Row],[Close Price]]-Table2[[#This Row],[200D EMA]])/Table2[[#This Row],[200D EMA]]</f>
        <v>6.2790899777809009E-2</v>
      </c>
      <c r="V466">
        <v>0.72525905114492295</v>
      </c>
      <c r="W466">
        <v>565.4</v>
      </c>
      <c r="X466">
        <v>591.4</v>
      </c>
      <c r="Y466">
        <v>562</v>
      </c>
      <c r="Z466">
        <v>595.29999999999995</v>
      </c>
      <c r="AA466">
        <v>541</v>
      </c>
      <c r="AB466">
        <v>595.29999999999995</v>
      </c>
      <c r="AC466" s="2">
        <f>(Table2[[#This Row],[Close Price]]/Table2[[#This Row],[Day Low]])-1</f>
        <v>3.4754156349487086E-2</v>
      </c>
      <c r="AD466" s="2">
        <f>(Table2[[#This Row],[Day High]]/Table2[[#This Row],[Close Price]])-1</f>
        <v>1.0853773181779269E-2</v>
      </c>
      <c r="AE466" s="2">
        <f>(Table2[[#This Row],[Close Price]]/Table2[[#This Row],[Current Week Low]])-1</f>
        <v>4.1014234875444755E-2</v>
      </c>
      <c r="AF466" s="2">
        <f>(Table2[[#This Row],[Current Week High]]/Table2[[#This Row],[Close Price]])-1</f>
        <v>1.7519870096572854E-2</v>
      </c>
      <c r="AG466" s="2">
        <f>(Table2[[#This Row],[Close Price]]/Table2[[#This Row],[Current Month Low]])-1</f>
        <v>8.142329020332717E-2</v>
      </c>
      <c r="AH466" s="2">
        <f>(Table2[[#This Row],[Current Month High]]/Table2[[#This Row],[Close Price]])-1</f>
        <v>1.7519870096572854E-2</v>
      </c>
      <c r="AI466">
        <v>20.981112725408</v>
      </c>
      <c r="AJ466">
        <v>35.115473441108499</v>
      </c>
      <c r="AK466" t="str">
        <f>IF(AND(Table2[[#This Row],[20D EMA]]&gt;Table2[[#This Row],[50D EMA]],Table2[[#This Row],[50D EMA]]&gt;Table2[[#This Row],[200D EMA]]),"Uptrend","Downtrend/NoTrend")</f>
        <v>Downtrend/NoTrend</v>
      </c>
      <c r="AL466">
        <v>-0.19</v>
      </c>
      <c r="AM466" t="s">
        <v>10459</v>
      </c>
      <c r="AN466">
        <v>2.38</v>
      </c>
      <c r="AO466" t="s">
        <v>10458</v>
      </c>
      <c r="AP466">
        <v>6.3893732888470001E-2</v>
      </c>
      <c r="AQ466">
        <f>(Table2[[#This Row],[Sharpe Ratio]]-AVERAGE(Table2[Sharpe Ratio]))/_xlfn.STDEV.P(Table2[Sharpe Ratio])</f>
        <v>7.1392238981121542E-2</v>
      </c>
      <c r="AR4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6">
        <f>_xlfn.RANK.AVG(Table2[[#This Row],[1Y Return vs Nifty Z-Score]],Table2[1Y Return vs Nifty Z-Score])</f>
        <v>528</v>
      </c>
      <c r="AT466">
        <f>_xlfn.RANK.AVG(Table2[[#This Row],[6M Return vs Nifty Z-Score]],Table2[6M Return vs Nifty Z-Score])</f>
        <v>475</v>
      </c>
      <c r="AU466">
        <f>_xlfn.RANK.AVG(Table2[[#This Row],[Sharpe Ratio Z-Score]],Table2[Sharpe Ratio Z-Score])</f>
        <v>332</v>
      </c>
      <c r="AV466">
        <f>(Table2[[#This Row],[Rank 1Y]]+Table2[[#This Row],[Rank 6M]]+Table2[[#This Row],[Rank Sharpe]])/3</f>
        <v>445</v>
      </c>
    </row>
    <row r="467" spans="1:48" x14ac:dyDescent="0.3">
      <c r="A467" t="s">
        <v>1253</v>
      </c>
      <c r="B467" t="s">
        <v>1254</v>
      </c>
      <c r="C467" t="s">
        <v>10404</v>
      </c>
      <c r="D467" t="s">
        <v>46</v>
      </c>
      <c r="E467">
        <v>9635.0973959999992</v>
      </c>
      <c r="F467">
        <v>342.6</v>
      </c>
      <c r="G467">
        <v>-10.3212042131898</v>
      </c>
      <c r="H467">
        <f>(Table2[[#This Row],[1Y Return vs Nifty]]-AVERAGE(Table2[1Y Return vs Nifty]))/_xlfn.STDEV.P(Table2[1Y Return vs Nifty])</f>
        <v>-0.53270246198616178</v>
      </c>
      <c r="I467">
        <v>-3.82560437649291</v>
      </c>
      <c r="J467">
        <f>(Table2[[#This Row],[1M Return vs Nifty]]-AVERAGE(Table2[1M Return vs Nifty]))/_xlfn.STDEV.P(Table2[1M Return vs Nifty])</f>
        <v>-7.0689326953157161E-2</v>
      </c>
      <c r="K467">
        <v>17.219797615828199</v>
      </c>
      <c r="L467">
        <f>(Table2[[#This Row],[6M Return vs Nifty]]-AVERAGE(Table2[6M Return vs Nifty]))/_xlfn.STDEV.P(Table2[6M Return vs Nifty])</f>
        <v>0.18812039816088741</v>
      </c>
      <c r="M467">
        <v>0.73106729476844201</v>
      </c>
      <c r="N467">
        <f>(Table2[[#This Row],[1W Return vs Nifty]]-AVERAGE(Table2[1W Return vs Nifty]))/_xlfn.STDEV.P(Table2[1W Return vs Nifty])</f>
        <v>0.75474090549890527</v>
      </c>
      <c r="O467">
        <v>339.29</v>
      </c>
      <c r="P467">
        <v>342.53119751598098</v>
      </c>
      <c r="Q467">
        <v>312.648410433523</v>
      </c>
      <c r="R467">
        <v>55.094537942510399</v>
      </c>
      <c r="S467" s="2">
        <f>(Table2[[#This Row],[Close Price]]-Table2[[#This Row],[20D EMA]])/Table2[[#This Row],[20D EMA]]</f>
        <v>9.7556662442158694E-3</v>
      </c>
      <c r="T467" s="2">
        <f>(Table2[[#This Row],[Close Price]]-Table2[[#This Row],[50D EMA]])/Table2[[#This Row],[50D EMA]]</f>
        <v>2.0086486871268149E-4</v>
      </c>
      <c r="U467" s="2">
        <f>(Table2[[#This Row],[Close Price]]-Table2[[#This Row],[200D EMA]])/Table2[[#This Row],[200D EMA]]</f>
        <v>9.579959010489035E-2</v>
      </c>
      <c r="V467">
        <v>0.65001042025410904</v>
      </c>
      <c r="W467">
        <v>337.75</v>
      </c>
      <c r="X467">
        <v>346.05</v>
      </c>
      <c r="Y467">
        <v>317</v>
      </c>
      <c r="Z467">
        <v>349.95</v>
      </c>
      <c r="AA467">
        <v>314.75</v>
      </c>
      <c r="AB467">
        <v>360.55</v>
      </c>
      <c r="AC467" s="2">
        <f>(Table2[[#This Row],[Close Price]]/Table2[[#This Row],[Day Low]])-1</f>
        <v>1.4359733530717955E-2</v>
      </c>
      <c r="AD467" s="2">
        <f>(Table2[[#This Row],[Day High]]/Table2[[#This Row],[Close Price]])-1</f>
        <v>1.0070052539404628E-2</v>
      </c>
      <c r="AE467" s="2">
        <f>(Table2[[#This Row],[Close Price]]/Table2[[#This Row],[Current Week Low]])-1</f>
        <v>8.0757097791798182E-2</v>
      </c>
      <c r="AF467" s="2">
        <f>(Table2[[#This Row],[Current Week High]]/Table2[[#This Row],[Close Price]])-1</f>
        <v>2.1453590192644478E-2</v>
      </c>
      <c r="AG467" s="2">
        <f>(Table2[[#This Row],[Close Price]]/Table2[[#This Row],[Current Month Low]])-1</f>
        <v>8.8482922954726151E-2</v>
      </c>
      <c r="AH467" s="2">
        <f>(Table2[[#This Row],[Current Month High]]/Table2[[#This Row],[Close Price]])-1</f>
        <v>5.2393461762988869E-2</v>
      </c>
      <c r="AI467">
        <v>21.2492702860478</v>
      </c>
      <c r="AJ467">
        <v>44.709609292502599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-0.11</v>
      </c>
      <c r="AM467" t="s">
        <v>10459</v>
      </c>
      <c r="AN467">
        <v>-1.1299999999999999</v>
      </c>
      <c r="AO467" t="s">
        <v>10459</v>
      </c>
      <c r="AP467">
        <v>-9.9485029856330003E-3</v>
      </c>
      <c r="AQ467">
        <f>(Table2[[#This Row],[Sharpe Ratio]]-AVERAGE(Table2[Sharpe Ratio]))/_xlfn.STDEV.P(Table2[Sharpe Ratio])</f>
        <v>-0.78504689742015044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498</v>
      </c>
      <c r="AT467">
        <f>_xlfn.RANK.AVG(Table2[[#This Row],[6M Return vs Nifty Z-Score]],Table2[6M Return vs Nifty Z-Score])</f>
        <v>244</v>
      </c>
      <c r="AU467">
        <f>_xlfn.RANK.AVG(Table2[[#This Row],[Sharpe Ratio Z-Score]],Table2[Sharpe Ratio Z-Score])</f>
        <v>594</v>
      </c>
      <c r="AV467">
        <f>(Table2[[#This Row],[Rank 1Y]]+Table2[[#This Row],[Rank 6M]]+Table2[[#This Row],[Rank Sharpe]])/3</f>
        <v>445.33333333333331</v>
      </c>
    </row>
    <row r="468" spans="1:48" x14ac:dyDescent="0.3">
      <c r="A468" t="s">
        <v>174</v>
      </c>
      <c r="B468" t="s">
        <v>175</v>
      </c>
      <c r="C468" t="s">
        <v>5557</v>
      </c>
      <c r="D468" t="s">
        <v>80</v>
      </c>
      <c r="E468">
        <v>153982.16422717</v>
      </c>
      <c r="F468">
        <v>625.15</v>
      </c>
      <c r="G468">
        <v>12.1530148400411</v>
      </c>
      <c r="H468">
        <f>(Table2[[#This Row],[1Y Return vs Nifty]]-AVERAGE(Table2[1Y Return vs Nifty]))/_xlfn.STDEV.P(Table2[1Y Return vs Nifty])</f>
        <v>-0.15970371588395302</v>
      </c>
      <c r="I468">
        <v>-8.41130571905118</v>
      </c>
      <c r="J468">
        <f>(Table2[[#This Row],[1M Return vs Nifty]]-AVERAGE(Table2[1M Return vs Nifty]))/_xlfn.STDEV.P(Table2[1M Return vs Nifty])</f>
        <v>-0.50559290435121174</v>
      </c>
      <c r="K468">
        <v>-14.0800128854842</v>
      </c>
      <c r="L468">
        <f>(Table2[[#This Row],[6M Return vs Nifty]]-AVERAGE(Table2[6M Return vs Nifty]))/_xlfn.STDEV.P(Table2[6M Return vs Nifty])</f>
        <v>-0.74592393263862278</v>
      </c>
      <c r="M468">
        <v>-4.0494603937926099</v>
      </c>
      <c r="N468">
        <f>(Table2[[#This Row],[1W Return vs Nifty]]-AVERAGE(Table2[1W Return vs Nifty]))/_xlfn.STDEV.P(Table2[1W Return vs Nifty])</f>
        <v>-0.20063844963739047</v>
      </c>
      <c r="O468">
        <v>623.35</v>
      </c>
      <c r="P468">
        <v>632.32108057066796</v>
      </c>
      <c r="Q468">
        <v>599.43668698814497</v>
      </c>
      <c r="R468">
        <v>54.945761393041401</v>
      </c>
      <c r="S468" s="2">
        <f>(Table2[[#This Row],[Close Price]]-Table2[[#This Row],[20D EMA]])/Table2[[#This Row],[20D EMA]]</f>
        <v>2.8876233255794568E-3</v>
      </c>
      <c r="T468" s="2">
        <f>(Table2[[#This Row],[Close Price]]-Table2[[#This Row],[50D EMA]])/Table2[[#This Row],[50D EMA]]</f>
        <v>-1.1340884862159114E-2</v>
      </c>
      <c r="U468" s="2">
        <f>(Table2[[#This Row],[Close Price]]-Table2[[#This Row],[200D EMA]])/Table2[[#This Row],[200D EMA]]</f>
        <v>4.2895794618529146E-2</v>
      </c>
      <c r="V468">
        <v>0.49243539239155798</v>
      </c>
      <c r="W468">
        <v>610.85</v>
      </c>
      <c r="X468">
        <v>627.04999999999995</v>
      </c>
      <c r="Y468">
        <v>610</v>
      </c>
      <c r="Z468">
        <v>627.04999999999995</v>
      </c>
      <c r="AA468">
        <v>598</v>
      </c>
      <c r="AB468">
        <v>636.75</v>
      </c>
      <c r="AC468" s="2">
        <f>(Table2[[#This Row],[Close Price]]/Table2[[#This Row],[Day Low]])-1</f>
        <v>2.3410002455594547E-2</v>
      </c>
      <c r="AD468" s="2">
        <f>(Table2[[#This Row],[Day High]]/Table2[[#This Row],[Close Price]])-1</f>
        <v>3.0392705750619253E-3</v>
      </c>
      <c r="AE468" s="2">
        <f>(Table2[[#This Row],[Close Price]]/Table2[[#This Row],[Current Week Low]])-1</f>
        <v>2.4836065573770494E-2</v>
      </c>
      <c r="AF468" s="2">
        <f>(Table2[[#This Row],[Current Week High]]/Table2[[#This Row],[Close Price]])-1</f>
        <v>3.0392705750619253E-3</v>
      </c>
      <c r="AG468" s="2">
        <f>(Table2[[#This Row],[Close Price]]/Table2[[#This Row],[Current Month Low]])-1</f>
        <v>4.5401337792642105E-2</v>
      </c>
      <c r="AH468" s="2">
        <f>(Table2[[#This Row],[Current Month High]]/Table2[[#This Row],[Close Price]])-1</f>
        <v>1.8555546668799439E-2</v>
      </c>
      <c r="AI468">
        <v>13.0848596336879</v>
      </c>
      <c r="AJ468">
        <v>54.720950377428501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-0.12</v>
      </c>
      <c r="AM468" t="s">
        <v>10459</v>
      </c>
      <c r="AN468">
        <v>-0.3</v>
      </c>
      <c r="AO468" t="s">
        <v>10459</v>
      </c>
      <c r="AP468">
        <v>3.3140733129084998E-2</v>
      </c>
      <c r="AQ468">
        <f>(Table2[[#This Row],[Sharpe Ratio]]-AVERAGE(Table2[Sharpe Ratio]))/_xlfn.STDEV.P(Table2[Sharpe Ratio])</f>
        <v>-0.2852880841957281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>
        <f>_xlfn.RANK.AVG(Table2[[#This Row],[1Y Return vs Nifty Z-Score]],Table2[1Y Return vs Nifty Z-Score])</f>
        <v>346</v>
      </c>
      <c r="AT468">
        <f>_xlfn.RANK.AVG(Table2[[#This Row],[6M Return vs Nifty Z-Score]],Table2[6M Return vs Nifty Z-Score])</f>
        <v>580</v>
      </c>
      <c r="AU468">
        <f>_xlfn.RANK.AVG(Table2[[#This Row],[Sharpe Ratio Z-Score]],Table2[Sharpe Ratio Z-Score])</f>
        <v>411</v>
      </c>
      <c r="AV468">
        <f>(Table2[[#This Row],[Rank 1Y]]+Table2[[#This Row],[Rank 6M]]+Table2[[#This Row],[Rank Sharpe]])/3</f>
        <v>445.66666666666669</v>
      </c>
    </row>
    <row r="469" spans="1:48" x14ac:dyDescent="0.3">
      <c r="A469" t="s">
        <v>1469</v>
      </c>
      <c r="B469" t="s">
        <v>1470</v>
      </c>
      <c r="C469" t="s">
        <v>604</v>
      </c>
      <c r="D469" t="s">
        <v>604</v>
      </c>
      <c r="E469">
        <v>7327.85668257</v>
      </c>
      <c r="F469">
        <v>521.70000000000005</v>
      </c>
      <c r="G469">
        <v>-15.6430127207592</v>
      </c>
      <c r="H469">
        <f>(Table2[[#This Row],[1Y Return vs Nifty]]-AVERAGE(Table2[1Y Return vs Nifty]))/_xlfn.STDEV.P(Table2[1Y Return vs Nifty])</f>
        <v>-0.6210271283791452</v>
      </c>
      <c r="I469">
        <v>-17.099143702663799</v>
      </c>
      <c r="J469">
        <f>(Table2[[#This Row],[1M Return vs Nifty]]-AVERAGE(Table2[1M Return vs Nifty]))/_xlfn.STDEV.P(Table2[1M Return vs Nifty])</f>
        <v>-1.3295392402937858</v>
      </c>
      <c r="K469">
        <v>-6.7151810840352404</v>
      </c>
      <c r="L469">
        <f>(Table2[[#This Row],[6M Return vs Nifty]]-AVERAGE(Table2[6M Return vs Nifty]))/_xlfn.STDEV.P(Table2[6M Return vs Nifty])</f>
        <v>-0.52614370773448449</v>
      </c>
      <c r="M469">
        <v>-5.5205396713171897</v>
      </c>
      <c r="N469">
        <f>(Table2[[#This Row],[1W Return vs Nifty]]-AVERAGE(Table2[1W Return vs Nifty]))/_xlfn.STDEV.P(Table2[1W Return vs Nifty])</f>
        <v>-0.49463084191633588</v>
      </c>
      <c r="O469">
        <v>542.13</v>
      </c>
      <c r="P469">
        <v>543.05761952173202</v>
      </c>
      <c r="Q469">
        <v>512.493967323932</v>
      </c>
      <c r="R469">
        <v>32.136602843287399</v>
      </c>
      <c r="S469" s="2">
        <f>(Table2[[#This Row],[Close Price]]-Table2[[#This Row],[20D EMA]])/Table2[[#This Row],[20D EMA]]</f>
        <v>-3.7684688174423019E-2</v>
      </c>
      <c r="T469" s="2">
        <f>(Table2[[#This Row],[Close Price]]-Table2[[#This Row],[50D EMA]])/Table2[[#This Row],[50D EMA]]</f>
        <v>-3.9328459364112264E-2</v>
      </c>
      <c r="U469" s="2">
        <f>(Table2[[#This Row],[Close Price]]-Table2[[#This Row],[200D EMA]])/Table2[[#This Row],[200D EMA]]</f>
        <v>1.7963202033652804E-2</v>
      </c>
      <c r="V469">
        <v>0.53423664223725298</v>
      </c>
      <c r="W469">
        <v>515.85</v>
      </c>
      <c r="X469">
        <v>531</v>
      </c>
      <c r="Y469">
        <v>515.04999999999995</v>
      </c>
      <c r="Z469">
        <v>547.9</v>
      </c>
      <c r="AA469">
        <v>515.04999999999995</v>
      </c>
      <c r="AB469">
        <v>565</v>
      </c>
      <c r="AC469" s="2">
        <f>(Table2[[#This Row],[Close Price]]/Table2[[#This Row],[Day Low]])-1</f>
        <v>1.1340505961035197E-2</v>
      </c>
      <c r="AD469" s="2">
        <f>(Table2[[#This Row],[Day High]]/Table2[[#This Row],[Close Price]])-1</f>
        <v>1.7826336975273138E-2</v>
      </c>
      <c r="AE469" s="2">
        <f>(Table2[[#This Row],[Close Price]]/Table2[[#This Row],[Current Week Low]])-1</f>
        <v>1.2911367828366327E-2</v>
      </c>
      <c r="AF469" s="2">
        <f>(Table2[[#This Row],[Current Week High]]/Table2[[#This Row],[Close Price]])-1</f>
        <v>5.0220433199156478E-2</v>
      </c>
      <c r="AG469" s="2">
        <f>(Table2[[#This Row],[Close Price]]/Table2[[#This Row],[Current Month Low]])-1</f>
        <v>1.2911367828366327E-2</v>
      </c>
      <c r="AH469" s="2">
        <f>(Table2[[#This Row],[Current Month High]]/Table2[[#This Row],[Close Price]])-1</f>
        <v>8.2997891508529653E-2</v>
      </c>
      <c r="AI469">
        <v>27.659574468085001</v>
      </c>
      <c r="AJ469">
        <v>32.1763364580694</v>
      </c>
      <c r="AK469" t="str">
        <f>IF(AND(Table2[[#This Row],[20D EMA]]&gt;Table2[[#This Row],[50D EMA]],Table2[[#This Row],[50D EMA]]&gt;Table2[[#This Row],[200D EMA]]),"Uptrend","Downtrend/NoTrend")</f>
        <v>Downtrend/NoTrend</v>
      </c>
      <c r="AL469">
        <v>-0.14000000000000001</v>
      </c>
      <c r="AM469" t="s">
        <v>10459</v>
      </c>
      <c r="AN469">
        <v>-3.41</v>
      </c>
      <c r="AO469" t="s">
        <v>10459</v>
      </c>
      <c r="AP469">
        <v>7.4818027205506996E-2</v>
      </c>
      <c r="AQ469">
        <f>(Table2[[#This Row],[Sharpe Ratio]]-AVERAGE(Table2[Sharpe Ratio]))/_xlfn.STDEV.P(Table2[Sharpe Ratio])</f>
        <v>0.19809470241448707</v>
      </c>
      <c r="AR4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9">
        <f>_xlfn.RANK.AVG(Table2[[#This Row],[1Y Return vs Nifty Z-Score]],Table2[1Y Return vs Nifty Z-Score])</f>
        <v>536</v>
      </c>
      <c r="AT469">
        <f>_xlfn.RANK.AVG(Table2[[#This Row],[6M Return vs Nifty Z-Score]],Table2[6M Return vs Nifty Z-Score])</f>
        <v>508</v>
      </c>
      <c r="AU469">
        <f>_xlfn.RANK.AVG(Table2[[#This Row],[Sharpe Ratio Z-Score]],Table2[Sharpe Ratio Z-Score])</f>
        <v>295</v>
      </c>
      <c r="AV469">
        <f>(Table2[[#This Row],[Rank 1Y]]+Table2[[#This Row],[Rank 6M]]+Table2[[#This Row],[Rank Sharpe]])/3</f>
        <v>446.33333333333331</v>
      </c>
    </row>
    <row r="470" spans="1:48" x14ac:dyDescent="0.3">
      <c r="A470" t="s">
        <v>2020</v>
      </c>
      <c r="B470" t="s">
        <v>2021</v>
      </c>
      <c r="C470" t="s">
        <v>10400</v>
      </c>
      <c r="D470" t="s">
        <v>292</v>
      </c>
      <c r="E470">
        <v>3419.08734142</v>
      </c>
      <c r="F470">
        <v>1277.05</v>
      </c>
      <c r="G470">
        <v>-2.01933661028708</v>
      </c>
      <c r="H470">
        <f>(Table2[[#This Row],[1Y Return vs Nifty]]-AVERAGE(Table2[1Y Return vs Nifty]))/_xlfn.STDEV.P(Table2[1Y Return vs Nifty])</f>
        <v>-0.39491853281581318</v>
      </c>
      <c r="I470">
        <v>-14.015485960643</v>
      </c>
      <c r="J470">
        <f>(Table2[[#This Row],[1M Return vs Nifty]]-AVERAGE(Table2[1M Return vs Nifty]))/_xlfn.STDEV.P(Table2[1M Return vs Nifty])</f>
        <v>-1.0370880570843963</v>
      </c>
      <c r="K470">
        <v>-15.532213059337201</v>
      </c>
      <c r="L470">
        <f>(Table2[[#This Row],[6M Return vs Nifty]]-AVERAGE(Table2[6M Return vs Nifty]))/_xlfn.STDEV.P(Table2[6M Return vs Nifty])</f>
        <v>-0.78926027614513006</v>
      </c>
      <c r="M470">
        <v>-6.3431080137509799</v>
      </c>
      <c r="N470">
        <f>(Table2[[#This Row],[1W Return vs Nifty]]-AVERAGE(Table2[1W Return vs Nifty]))/_xlfn.STDEV.P(Table2[1W Return vs Nifty])</f>
        <v>-0.65901955875827789</v>
      </c>
      <c r="O470">
        <v>1314.04</v>
      </c>
      <c r="P470">
        <v>1338.1070583447099</v>
      </c>
      <c r="Q470">
        <v>1317.2334498662501</v>
      </c>
      <c r="R470">
        <v>34.663927826963601</v>
      </c>
      <c r="S470" s="2">
        <f>(Table2[[#This Row],[Close Price]]-Table2[[#This Row],[20D EMA]])/Table2[[#This Row],[20D EMA]]</f>
        <v>-2.8149828011323864E-2</v>
      </c>
      <c r="T470" s="2">
        <f>(Table2[[#This Row],[Close Price]]-Table2[[#This Row],[50D EMA]])/Table2[[#This Row],[50D EMA]]</f>
        <v>-4.5629427005818124E-2</v>
      </c>
      <c r="U470" s="2">
        <f>(Table2[[#This Row],[Close Price]]-Table2[[#This Row],[200D EMA]])/Table2[[#This Row],[200D EMA]]</f>
        <v>-3.0505944007366594E-2</v>
      </c>
      <c r="V470">
        <v>0.35525098673934802</v>
      </c>
      <c r="W470">
        <v>1271.6500000000001</v>
      </c>
      <c r="X470">
        <v>1290</v>
      </c>
      <c r="Y470">
        <v>1256.0999999999999</v>
      </c>
      <c r="Z470">
        <v>1334</v>
      </c>
      <c r="AA470">
        <v>1247</v>
      </c>
      <c r="AB470">
        <v>1418.8</v>
      </c>
      <c r="AC470" s="2">
        <f>(Table2[[#This Row],[Close Price]]/Table2[[#This Row],[Day Low]])-1</f>
        <v>4.2464514607005732E-3</v>
      </c>
      <c r="AD470" s="2">
        <f>(Table2[[#This Row],[Day High]]/Table2[[#This Row],[Close Price]])-1</f>
        <v>1.0140558317998538E-2</v>
      </c>
      <c r="AE470" s="2">
        <f>(Table2[[#This Row],[Close Price]]/Table2[[#This Row],[Current Week Low]])-1</f>
        <v>1.667860839105173E-2</v>
      </c>
      <c r="AF470" s="2">
        <f>(Table2[[#This Row],[Current Week High]]/Table2[[#This Row],[Close Price]])-1</f>
        <v>4.4594964958302397E-2</v>
      </c>
      <c r="AG470" s="2">
        <f>(Table2[[#This Row],[Close Price]]/Table2[[#This Row],[Current Month Low]])-1</f>
        <v>2.409783480352834E-2</v>
      </c>
      <c r="AH470" s="2">
        <f>(Table2[[#This Row],[Current Month High]]/Table2[[#This Row],[Close Price]])-1</f>
        <v>0.11099800321052422</v>
      </c>
      <c r="AI470">
        <v>42.746955874867801</v>
      </c>
      <c r="AJ470">
        <v>31.654639175257699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-0.19</v>
      </c>
      <c r="AM470" t="s">
        <v>10459</v>
      </c>
      <c r="AN470">
        <v>-4.79</v>
      </c>
      <c r="AO470" t="s">
        <v>10459</v>
      </c>
      <c r="AP470">
        <v>7.0103408172780005E-2</v>
      </c>
      <c r="AQ470">
        <f>(Table2[[#This Row],[Sharpe Ratio]]-AVERAGE(Table2[Sharpe Ratio]))/_xlfn.STDEV.P(Table2[Sharpe Ratio])</f>
        <v>0.14341347283018918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431</v>
      </c>
      <c r="AT470">
        <f>_xlfn.RANK.AVG(Table2[[#This Row],[6M Return vs Nifty Z-Score]],Table2[6M Return vs Nifty Z-Score])</f>
        <v>599</v>
      </c>
      <c r="AU470">
        <f>_xlfn.RANK.AVG(Table2[[#This Row],[Sharpe Ratio Z-Score]],Table2[Sharpe Ratio Z-Score])</f>
        <v>309</v>
      </c>
      <c r="AV470">
        <f>(Table2[[#This Row],[Rank 1Y]]+Table2[[#This Row],[Rank 6M]]+Table2[[#This Row],[Rank Sharpe]])/3</f>
        <v>446.33333333333331</v>
      </c>
    </row>
    <row r="471" spans="1:48" x14ac:dyDescent="0.3">
      <c r="A471" t="s">
        <v>58</v>
      </c>
      <c r="B471" t="s">
        <v>59</v>
      </c>
      <c r="C471" t="s">
        <v>10407</v>
      </c>
      <c r="D471" t="s">
        <v>60</v>
      </c>
      <c r="E471">
        <v>420790.11699011998</v>
      </c>
      <c r="F471">
        <v>13383.8</v>
      </c>
      <c r="G471">
        <v>-6.5345311056979298</v>
      </c>
      <c r="H471">
        <f>(Table2[[#This Row],[1Y Return vs Nifty]]-AVERAGE(Table2[1Y Return vs Nifty]))/_xlfn.STDEV.P(Table2[1Y Return vs Nifty])</f>
        <v>-0.46985603703817796</v>
      </c>
      <c r="I471">
        <v>-0.67482853288477895</v>
      </c>
      <c r="J471">
        <f>(Table2[[#This Row],[1M Return vs Nifty]]-AVERAGE(Table2[1M Return vs Nifty]))/_xlfn.STDEV.P(Table2[1M Return vs Nifty])</f>
        <v>0.22812727351914838</v>
      </c>
      <c r="K471">
        <v>-9.8878062645214797</v>
      </c>
      <c r="L471">
        <f>(Table2[[#This Row],[6M Return vs Nifty]]-AVERAGE(Table2[6M Return vs Nifty]))/_xlfn.STDEV.P(Table2[6M Return vs Nifty])</f>
        <v>-0.62082072066594285</v>
      </c>
      <c r="M471">
        <v>1.1841151935796299</v>
      </c>
      <c r="N471">
        <f>(Table2[[#This Row],[1W Return vs Nifty]]-AVERAGE(Table2[1W Return vs Nifty]))/_xlfn.STDEV.P(Table2[1W Return vs Nifty])</f>
        <v>0.8452816653501195</v>
      </c>
      <c r="O471">
        <v>12530.04</v>
      </c>
      <c r="P471">
        <v>12447.906166881199</v>
      </c>
      <c r="Q471">
        <v>11876.047144750501</v>
      </c>
      <c r="R471">
        <v>89.059498897568005</v>
      </c>
      <c r="S471" s="2">
        <f>(Table2[[#This Row],[Close Price]]-Table2[[#This Row],[20D EMA]])/Table2[[#This Row],[20D EMA]]</f>
        <v>6.8137053034148201E-2</v>
      </c>
      <c r="T471" s="2">
        <f>(Table2[[#This Row],[Close Price]]-Table2[[#This Row],[50D EMA]])/Table2[[#This Row],[50D EMA]]</f>
        <v>7.518483997002097E-2</v>
      </c>
      <c r="U471" s="2">
        <f>(Table2[[#This Row],[Close Price]]-Table2[[#This Row],[200D EMA]])/Table2[[#This Row],[200D EMA]]</f>
        <v>0.12695746630779939</v>
      </c>
      <c r="V471">
        <v>0.82153286040093199</v>
      </c>
      <c r="W471">
        <v>12830</v>
      </c>
      <c r="X471">
        <v>13411</v>
      </c>
      <c r="Y471">
        <v>12583.1</v>
      </c>
      <c r="Z471">
        <v>13411</v>
      </c>
      <c r="AA471">
        <v>12094.7</v>
      </c>
      <c r="AB471">
        <v>13411</v>
      </c>
      <c r="AC471" s="2">
        <f>(Table2[[#This Row],[Close Price]]/Table2[[#This Row],[Day Low]])-1</f>
        <v>4.3164458300857245E-2</v>
      </c>
      <c r="AD471" s="2">
        <f>(Table2[[#This Row],[Day High]]/Table2[[#This Row],[Close Price]])-1</f>
        <v>2.0323077152977209E-3</v>
      </c>
      <c r="AE471" s="2">
        <f>(Table2[[#This Row],[Close Price]]/Table2[[#This Row],[Current Week Low]])-1</f>
        <v>6.3632968028546122E-2</v>
      </c>
      <c r="AF471" s="2">
        <f>(Table2[[#This Row],[Current Week High]]/Table2[[#This Row],[Close Price]])-1</f>
        <v>2.0323077152977209E-3</v>
      </c>
      <c r="AG471" s="2">
        <f>(Table2[[#This Row],[Close Price]]/Table2[[#This Row],[Current Month Low]])-1</f>
        <v>0.10658387558186622</v>
      </c>
      <c r="AH471" s="2">
        <f>(Table2[[#This Row],[Current Month High]]/Table2[[#This Row],[Close Price]])-1</f>
        <v>2.0323077152977209E-3</v>
      </c>
      <c r="AI471">
        <v>2.2131233282027498</v>
      </c>
      <c r="AJ471">
        <v>37.443839119294601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-0.02</v>
      </c>
      <c r="AM471" t="s">
        <v>10459</v>
      </c>
      <c r="AN471">
        <v>9.14</v>
      </c>
      <c r="AO471" t="s">
        <v>10458</v>
      </c>
      <c r="AP471">
        <v>6.5682124456575994E-2</v>
      </c>
      <c r="AQ471">
        <f>(Table2[[#This Row],[Sharpe Ratio]]-AVERAGE(Table2[Sharpe Ratio]))/_xlfn.STDEV.P(Table2[Sharpe Ratio])</f>
        <v>9.2134413320850247E-2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7.4866594485997306E-2</v>
      </c>
      <c r="AS471">
        <f>_xlfn.RANK.AVG(Table2[[#This Row],[1Y Return vs Nifty Z-Score]],Table2[1Y Return vs Nifty Z-Score])</f>
        <v>469</v>
      </c>
      <c r="AT471">
        <f>_xlfn.RANK.AVG(Table2[[#This Row],[6M Return vs Nifty Z-Score]],Table2[6M Return vs Nifty Z-Score])</f>
        <v>549</v>
      </c>
      <c r="AU471">
        <f>_xlfn.RANK.AVG(Table2[[#This Row],[Sharpe Ratio Z-Score]],Table2[Sharpe Ratio Z-Score])</f>
        <v>324</v>
      </c>
      <c r="AV471">
        <f>(Table2[[#This Row],[Rank 1Y]]+Table2[[#This Row],[Rank 6M]]+Table2[[#This Row],[Rank Sharpe]])/3</f>
        <v>447.33333333333331</v>
      </c>
    </row>
    <row r="472" spans="1:48" x14ac:dyDescent="0.3">
      <c r="A472" t="s">
        <v>1212</v>
      </c>
      <c r="B472" t="s">
        <v>1213</v>
      </c>
      <c r="C472" t="s">
        <v>10413</v>
      </c>
      <c r="D472" t="s">
        <v>130</v>
      </c>
      <c r="E472">
        <v>10160.843815169999</v>
      </c>
      <c r="F472">
        <v>188.7</v>
      </c>
      <c r="G472">
        <v>-18.847582773422001</v>
      </c>
      <c r="H472">
        <f>(Table2[[#This Row],[1Y Return vs Nifty]]-AVERAGE(Table2[1Y Return vs Nifty]))/_xlfn.STDEV.P(Table2[1Y Return vs Nifty])</f>
        <v>-0.67421254090043492</v>
      </c>
      <c r="I472">
        <v>-13.5160363212504</v>
      </c>
      <c r="J472">
        <f>(Table2[[#This Row],[1M Return vs Nifty]]-AVERAGE(Table2[1M Return vs Nifty]))/_xlfn.STDEV.P(Table2[1M Return vs Nifty])</f>
        <v>-0.98972072574815351</v>
      </c>
      <c r="K472">
        <v>-24.3381099075946</v>
      </c>
      <c r="L472">
        <f>(Table2[[#This Row],[6M Return vs Nifty]]-AVERAGE(Table2[6M Return vs Nifty]))/_xlfn.STDEV.P(Table2[6M Return vs Nifty])</f>
        <v>-1.0520445517360388</v>
      </c>
      <c r="M472">
        <v>-2.5014170992404399</v>
      </c>
      <c r="N472">
        <f>(Table2[[#This Row],[1W Return vs Nifty]]-AVERAGE(Table2[1W Return vs Nifty]))/_xlfn.STDEV.P(Table2[1W Return vs Nifty])</f>
        <v>0.10873505488413474</v>
      </c>
      <c r="O472">
        <v>192.99</v>
      </c>
      <c r="P472">
        <v>196.97771442991501</v>
      </c>
      <c r="Q472">
        <v>197.32455371829701</v>
      </c>
      <c r="R472">
        <v>41.995464509648897</v>
      </c>
      <c r="S472" s="2">
        <f>(Table2[[#This Row],[Close Price]]-Table2[[#This Row],[20D EMA]])/Table2[[#This Row],[20D EMA]]</f>
        <v>-2.222913104305933E-2</v>
      </c>
      <c r="T472" s="2">
        <f>(Table2[[#This Row],[Close Price]]-Table2[[#This Row],[50D EMA]])/Table2[[#This Row],[50D EMA]]</f>
        <v>-4.2023608883228494E-2</v>
      </c>
      <c r="U472" s="2">
        <f>(Table2[[#This Row],[Close Price]]-Table2[[#This Row],[200D EMA]])/Table2[[#This Row],[200D EMA]]</f>
        <v>-4.3707453308672081E-2</v>
      </c>
      <c r="V472">
        <v>0.59365360990461002</v>
      </c>
      <c r="W472">
        <v>187.8</v>
      </c>
      <c r="X472">
        <v>194.9</v>
      </c>
      <c r="Y472">
        <v>187.8</v>
      </c>
      <c r="Z472">
        <v>201.9</v>
      </c>
      <c r="AA472">
        <v>178.6</v>
      </c>
      <c r="AB472">
        <v>201.9</v>
      </c>
      <c r="AC472" s="2">
        <f>(Table2[[#This Row],[Close Price]]/Table2[[#This Row],[Day Low]])-1</f>
        <v>4.7923322683705027E-3</v>
      </c>
      <c r="AD472" s="2">
        <f>(Table2[[#This Row],[Day High]]/Table2[[#This Row],[Close Price]])-1</f>
        <v>3.2856385797562337E-2</v>
      </c>
      <c r="AE472" s="2">
        <f>(Table2[[#This Row],[Close Price]]/Table2[[#This Row],[Current Week Low]])-1</f>
        <v>4.7923322683705027E-3</v>
      </c>
      <c r="AF472" s="2">
        <f>(Table2[[#This Row],[Current Week High]]/Table2[[#This Row],[Close Price]])-1</f>
        <v>6.9952305246423041E-2</v>
      </c>
      <c r="AG472" s="2">
        <f>(Table2[[#This Row],[Close Price]]/Table2[[#This Row],[Current Month Low]])-1</f>
        <v>5.6550951847704312E-2</v>
      </c>
      <c r="AH472" s="2">
        <f>(Table2[[#This Row],[Current Month High]]/Table2[[#This Row],[Close Price]])-1</f>
        <v>6.9952305246423041E-2</v>
      </c>
      <c r="AI472">
        <v>50.980392156862699</v>
      </c>
      <c r="AJ472">
        <v>39.210623386204297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-0.14000000000000001</v>
      </c>
      <c r="AM472" t="s">
        <v>10459</v>
      </c>
      <c r="AN472">
        <v>-5.23</v>
      </c>
      <c r="AO472" t="s">
        <v>10459</v>
      </c>
      <c r="AP472">
        <v>0.14834331698894801</v>
      </c>
      <c r="AQ472">
        <f>(Table2[[#This Row],[Sharpe Ratio]]-AVERAGE(Table2[Sharpe Ratio]))/_xlfn.STDEV.P(Table2[Sharpe Ratio])</f>
        <v>1.0508578255835066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2">
        <f>_xlfn.RANK.AVG(Table2[[#This Row],[1Y Return vs Nifty Z-Score]],Table2[1Y Return vs Nifty Z-Score])</f>
        <v>559</v>
      </c>
      <c r="AT472">
        <f>_xlfn.RANK.AVG(Table2[[#This Row],[6M Return vs Nifty Z-Score]],Table2[6M Return vs Nifty Z-Score])</f>
        <v>680</v>
      </c>
      <c r="AU472">
        <f>_xlfn.RANK.AVG(Table2[[#This Row],[Sharpe Ratio Z-Score]],Table2[Sharpe Ratio Z-Score])</f>
        <v>107</v>
      </c>
      <c r="AV472">
        <f>(Table2[[#This Row],[Rank 1Y]]+Table2[[#This Row],[Rank 6M]]+Table2[[#This Row],[Rank Sharpe]])/3</f>
        <v>448.66666666666669</v>
      </c>
    </row>
    <row r="473" spans="1:48" x14ac:dyDescent="0.3">
      <c r="A473" t="s">
        <v>1462</v>
      </c>
      <c r="B473" t="s">
        <v>1463</v>
      </c>
      <c r="C473" t="s">
        <v>10404</v>
      </c>
      <c r="D473" t="s">
        <v>46</v>
      </c>
      <c r="E473">
        <v>7396.12321488</v>
      </c>
      <c r="F473">
        <v>198.72</v>
      </c>
      <c r="G473">
        <v>-4.5272055023861899</v>
      </c>
      <c r="H473">
        <f>(Table2[[#This Row],[1Y Return vs Nifty]]-AVERAGE(Table2[1Y Return vs Nifty]))/_xlfn.STDEV.P(Table2[1Y Return vs Nifty])</f>
        <v>-0.436540978068576</v>
      </c>
      <c r="I473">
        <v>-8.0264311317606492</v>
      </c>
      <c r="J473">
        <f>(Table2[[#This Row],[1M Return vs Nifty]]-AVERAGE(Table2[1M Return vs Nifty]))/_xlfn.STDEV.P(Table2[1M Return vs Nifty])</f>
        <v>-0.46909176257191049</v>
      </c>
      <c r="K473">
        <v>-24.011556384871898</v>
      </c>
      <c r="L473">
        <f>(Table2[[#This Row],[6M Return vs Nifty]]-AVERAGE(Table2[6M Return vs Nifty]))/_xlfn.STDEV.P(Table2[6M Return vs Nifty])</f>
        <v>-1.0422995896510778</v>
      </c>
      <c r="M473">
        <v>-1.90796325395115</v>
      </c>
      <c r="N473">
        <f>(Table2[[#This Row],[1W Return vs Nifty]]-AVERAGE(Table2[1W Return vs Nifty]))/_xlfn.STDEV.P(Table2[1W Return vs Nifty])</f>
        <v>0.22733567576795541</v>
      </c>
      <c r="O473">
        <v>192.25</v>
      </c>
      <c r="P473">
        <v>193.661379962187</v>
      </c>
      <c r="Q473">
        <v>190.44037626919501</v>
      </c>
      <c r="R473">
        <v>71.129830540929802</v>
      </c>
      <c r="S473" s="2">
        <f>(Table2[[#This Row],[Close Price]]-Table2[[#This Row],[20D EMA]])/Table2[[#This Row],[20D EMA]]</f>
        <v>3.3654096228868655E-2</v>
      </c>
      <c r="T473" s="2">
        <f>(Table2[[#This Row],[Close Price]]-Table2[[#This Row],[50D EMA]])/Table2[[#This Row],[50D EMA]]</f>
        <v>2.6120954207807006E-2</v>
      </c>
      <c r="U473" s="2">
        <f>(Table2[[#This Row],[Close Price]]-Table2[[#This Row],[200D EMA]])/Table2[[#This Row],[200D EMA]]</f>
        <v>4.3476199181109627E-2</v>
      </c>
      <c r="V473">
        <v>0.89574826831087195</v>
      </c>
      <c r="W473">
        <v>192.16</v>
      </c>
      <c r="X473">
        <v>199.85</v>
      </c>
      <c r="Y473">
        <v>188.5</v>
      </c>
      <c r="Z473">
        <v>200.4</v>
      </c>
      <c r="AA473">
        <v>184.31</v>
      </c>
      <c r="AB473">
        <v>200.4</v>
      </c>
      <c r="AC473" s="2">
        <f>(Table2[[#This Row],[Close Price]]/Table2[[#This Row],[Day Low]])-1</f>
        <v>3.4138218151540389E-2</v>
      </c>
      <c r="AD473" s="2">
        <f>(Table2[[#This Row],[Day High]]/Table2[[#This Row],[Close Price]])-1</f>
        <v>5.6863929146537817E-3</v>
      </c>
      <c r="AE473" s="2">
        <f>(Table2[[#This Row],[Close Price]]/Table2[[#This Row],[Current Week Low]])-1</f>
        <v>5.4217506631299761E-2</v>
      </c>
      <c r="AF473" s="2">
        <f>(Table2[[#This Row],[Current Week High]]/Table2[[#This Row],[Close Price]])-1</f>
        <v>8.4541062801932743E-3</v>
      </c>
      <c r="AG473" s="2">
        <f>(Table2[[#This Row],[Close Price]]/Table2[[#This Row],[Current Month Low]])-1</f>
        <v>7.818349519830714E-2</v>
      </c>
      <c r="AH473" s="2">
        <f>(Table2[[#This Row],[Current Month High]]/Table2[[#This Row],[Close Price]])-1</f>
        <v>8.4541062801932743E-3</v>
      </c>
      <c r="AI473">
        <v>25.452898550724601</v>
      </c>
      <c r="AJ473">
        <v>44.839650145772602</v>
      </c>
      <c r="AK473" t="str">
        <f>IF(AND(Table2[[#This Row],[20D EMA]]&gt;Table2[[#This Row],[50D EMA]],Table2[[#This Row],[50D EMA]]&gt;Table2[[#This Row],[200D EMA]]),"Uptrend","Downtrend/NoTrend")</f>
        <v>Downtrend/NoTrend</v>
      </c>
      <c r="AL473">
        <v>-0.02</v>
      </c>
      <c r="AM473" t="s">
        <v>10459</v>
      </c>
      <c r="AN473">
        <v>2.02</v>
      </c>
      <c r="AO473" t="s">
        <v>10458</v>
      </c>
      <c r="AP473">
        <v>0.102422066823109</v>
      </c>
      <c r="AQ473">
        <f>(Table2[[#This Row],[Sharpe Ratio]]-AVERAGE(Table2[Sharpe Ratio]))/_xlfn.STDEV.P(Table2[Sharpe Ratio])</f>
        <v>0.51825266582708596</v>
      </c>
      <c r="AR4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3">
        <f>_xlfn.RANK.AVG(Table2[[#This Row],[1Y Return vs Nifty Z-Score]],Table2[1Y Return vs Nifty Z-Score])</f>
        <v>454</v>
      </c>
      <c r="AT473">
        <f>_xlfn.RANK.AVG(Table2[[#This Row],[6M Return vs Nifty Z-Score]],Table2[6M Return vs Nifty Z-Score])</f>
        <v>677</v>
      </c>
      <c r="AU473">
        <f>_xlfn.RANK.AVG(Table2[[#This Row],[Sharpe Ratio Z-Score]],Table2[Sharpe Ratio Z-Score])</f>
        <v>215</v>
      </c>
      <c r="AV473">
        <f>(Table2[[#This Row],[Rank 1Y]]+Table2[[#This Row],[Rank 6M]]+Table2[[#This Row],[Rank Sharpe]])/3</f>
        <v>448.66666666666669</v>
      </c>
    </row>
    <row r="474" spans="1:48" x14ac:dyDescent="0.3">
      <c r="A474" t="s">
        <v>47</v>
      </c>
      <c r="B474" t="s">
        <v>48</v>
      </c>
      <c r="C474" t="s">
        <v>10400</v>
      </c>
      <c r="D474" t="s">
        <v>21</v>
      </c>
      <c r="E474">
        <v>482733.57962286501</v>
      </c>
      <c r="F474">
        <v>1783.85</v>
      </c>
      <c r="G474">
        <v>8.0973793534773097</v>
      </c>
      <c r="H474">
        <f>(Table2[[#This Row],[1Y Return vs Nifty]]-AVERAGE(Table2[1Y Return vs Nifty]))/_xlfn.STDEV.P(Table2[1Y Return vs Nifty])</f>
        <v>-0.22701403921723218</v>
      </c>
      <c r="I474">
        <v>1.8277634714162201</v>
      </c>
      <c r="J474">
        <f>(Table2[[#This Row],[1M Return vs Nifty]]-AVERAGE(Table2[1M Return vs Nifty]))/_xlfn.STDEV.P(Table2[1M Return vs Nifty])</f>
        <v>0.46547073183322235</v>
      </c>
      <c r="K474">
        <v>-4.9537417922681302</v>
      </c>
      <c r="L474">
        <f>(Table2[[#This Row],[6M Return vs Nifty]]-AVERAGE(Table2[6M Return vs Nifty]))/_xlfn.STDEV.P(Table2[6M Return vs Nifty])</f>
        <v>-0.47357909605884563</v>
      </c>
      <c r="M474">
        <v>-2.47934839739465</v>
      </c>
      <c r="N474">
        <f>(Table2[[#This Row],[1W Return vs Nifty]]-AVERAGE(Table2[1W Return vs Nifty]))/_xlfn.STDEV.P(Table2[1W Return vs Nifty])</f>
        <v>0.11314544292321589</v>
      </c>
      <c r="O474">
        <v>1761.21</v>
      </c>
      <c r="P474">
        <v>1694.0858685512301</v>
      </c>
      <c r="Q474">
        <v>1529.3442046012301</v>
      </c>
      <c r="R474">
        <v>56.649124355240097</v>
      </c>
      <c r="S474" s="2">
        <f>(Table2[[#This Row],[Close Price]]-Table2[[#This Row],[20D EMA]])/Table2[[#This Row],[20D EMA]]</f>
        <v>1.2854798689537233E-2</v>
      </c>
      <c r="T474" s="2">
        <f>(Table2[[#This Row],[Close Price]]-Table2[[#This Row],[50D EMA]])/Table2[[#This Row],[50D EMA]]</f>
        <v>5.2986765969268997E-2</v>
      </c>
      <c r="U474" s="2">
        <f>(Table2[[#This Row],[Close Price]]-Table2[[#This Row],[200D EMA]])/Table2[[#This Row],[200D EMA]]</f>
        <v>0.16641498665444715</v>
      </c>
      <c r="V474">
        <v>0.83235614699439597</v>
      </c>
      <c r="W474">
        <v>1778.9</v>
      </c>
      <c r="X474">
        <v>1808.4</v>
      </c>
      <c r="Y474">
        <v>1732.5</v>
      </c>
      <c r="Z474">
        <v>1808.4</v>
      </c>
      <c r="AA474">
        <v>1721.4</v>
      </c>
      <c r="AB474">
        <v>1828</v>
      </c>
      <c r="AC474" s="2">
        <f>(Table2[[#This Row],[Close Price]]/Table2[[#This Row],[Day Low]])-1</f>
        <v>2.7826184720893821E-3</v>
      </c>
      <c r="AD474" s="2">
        <f>(Table2[[#This Row],[Day High]]/Table2[[#This Row],[Close Price]])-1</f>
        <v>1.3762367912100393E-2</v>
      </c>
      <c r="AE474" s="2">
        <f>(Table2[[#This Row],[Close Price]]/Table2[[#This Row],[Current Week Low]])-1</f>
        <v>2.9639249639249687E-2</v>
      </c>
      <c r="AF474" s="2">
        <f>(Table2[[#This Row],[Current Week High]]/Table2[[#This Row],[Close Price]])-1</f>
        <v>1.3762367912100393E-2</v>
      </c>
      <c r="AG474" s="2">
        <f>(Table2[[#This Row],[Close Price]]/Table2[[#This Row],[Current Month Low]])-1</f>
        <v>3.6278610433368108E-2</v>
      </c>
      <c r="AH474" s="2">
        <f>(Table2[[#This Row],[Current Month High]]/Table2[[#This Row],[Close Price]])-1</f>
        <v>2.4749838831740423E-2</v>
      </c>
      <c r="AI474">
        <v>2.4749838831740401</v>
      </c>
      <c r="AJ474">
        <v>47.602498862272903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0.04</v>
      </c>
      <c r="AM474" t="s">
        <v>10458</v>
      </c>
      <c r="AN474">
        <v>0.27</v>
      </c>
      <c r="AO474" t="s">
        <v>10458</v>
      </c>
      <c r="AP474">
        <v>6.7523948668739998E-3</v>
      </c>
      <c r="AQ474">
        <f>(Table2[[#This Row],[Sharpe Ratio]]-AVERAGE(Table2[Sharpe Ratio]))/_xlfn.STDEV.P(Table2[Sharpe Ratio])</f>
        <v>-0.5913460653067607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-0.71332302582640028</v>
      </c>
      <c r="AS474">
        <f>_xlfn.RANK.AVG(Table2[[#This Row],[1Y Return vs Nifty Z-Score]],Table2[1Y Return vs Nifty Z-Score])</f>
        <v>373</v>
      </c>
      <c r="AT474">
        <f>_xlfn.RANK.AVG(Table2[[#This Row],[6M Return vs Nifty Z-Score]],Table2[6M Return vs Nifty Z-Score])</f>
        <v>487</v>
      </c>
      <c r="AU474">
        <f>_xlfn.RANK.AVG(Table2[[#This Row],[Sharpe Ratio Z-Score]],Table2[Sharpe Ratio Z-Score])</f>
        <v>488</v>
      </c>
      <c r="AV474">
        <f>(Table2[[#This Row],[Rank 1Y]]+Table2[[#This Row],[Rank 6M]]+Table2[[#This Row],[Rank Sharpe]])/3</f>
        <v>449.33333333333331</v>
      </c>
    </row>
    <row r="475" spans="1:48" x14ac:dyDescent="0.3">
      <c r="A475" t="s">
        <v>1958</v>
      </c>
      <c r="B475" t="s">
        <v>1959</v>
      </c>
      <c r="C475" t="s">
        <v>10400</v>
      </c>
      <c r="D475" t="s">
        <v>21</v>
      </c>
      <c r="E475">
        <v>3695.9650324499999</v>
      </c>
      <c r="F475">
        <v>626.1</v>
      </c>
      <c r="G475">
        <v>-24.589049891342299</v>
      </c>
      <c r="H475">
        <f>(Table2[[#This Row],[1Y Return vs Nifty]]-AVERAGE(Table2[1Y Return vs Nifty]))/_xlfn.STDEV.P(Table2[1Y Return vs Nifty])</f>
        <v>-0.76950217168577961</v>
      </c>
      <c r="I475">
        <v>7.1366690483380202</v>
      </c>
      <c r="J475">
        <f>(Table2[[#This Row],[1M Return vs Nifty]]-AVERAGE(Table2[1M Return vs Nifty]))/_xlfn.STDEV.P(Table2[1M Return vs Nifty])</f>
        <v>0.96896231468970784</v>
      </c>
      <c r="K475">
        <v>-2.4375725695913801</v>
      </c>
      <c r="L475">
        <f>(Table2[[#This Row],[6M Return vs Nifty]]-AVERAGE(Table2[6M Return vs Nifty]))/_xlfn.STDEV.P(Table2[6M Return vs Nifty])</f>
        <v>-0.39849194504638547</v>
      </c>
      <c r="M475">
        <v>-4.5448878035858602</v>
      </c>
      <c r="N475">
        <f>(Table2[[#This Row],[1W Return vs Nifty]]-AVERAGE(Table2[1W Return vs Nifty]))/_xlfn.STDEV.P(Table2[1W Return vs Nifty])</f>
        <v>-0.29964867405627493</v>
      </c>
      <c r="O475">
        <v>633.62</v>
      </c>
      <c r="P475">
        <v>625.04139024018195</v>
      </c>
      <c r="Q475">
        <v>604.300316022581</v>
      </c>
      <c r="R475">
        <v>42.878450446214103</v>
      </c>
      <c r="S475" s="2">
        <f>(Table2[[#This Row],[Close Price]]-Table2[[#This Row],[20D EMA]])/Table2[[#This Row],[20D EMA]]</f>
        <v>-1.1868312237618733E-2</v>
      </c>
      <c r="T475" s="2">
        <f>(Table2[[#This Row],[Close Price]]-Table2[[#This Row],[50D EMA]])/Table2[[#This Row],[50D EMA]]</f>
        <v>1.6936634538894796E-3</v>
      </c>
      <c r="U475" s="2">
        <f>(Table2[[#This Row],[Close Price]]-Table2[[#This Row],[200D EMA]])/Table2[[#This Row],[200D EMA]]</f>
        <v>3.6074255464404605E-2</v>
      </c>
      <c r="V475">
        <v>0.34477867035187099</v>
      </c>
      <c r="W475">
        <v>622.4</v>
      </c>
      <c r="X475">
        <v>635.25</v>
      </c>
      <c r="Y475">
        <v>622.4</v>
      </c>
      <c r="Z475">
        <v>644.95000000000005</v>
      </c>
      <c r="AA475">
        <v>615.1</v>
      </c>
      <c r="AB475">
        <v>709.4</v>
      </c>
      <c r="AC475" s="2">
        <f>(Table2[[#This Row],[Close Price]]/Table2[[#This Row],[Day Low]])-1</f>
        <v>5.9447300771209299E-3</v>
      </c>
      <c r="AD475" s="2">
        <f>(Table2[[#This Row],[Day High]]/Table2[[#This Row],[Close Price]])-1</f>
        <v>1.4614278869190089E-2</v>
      </c>
      <c r="AE475" s="2">
        <f>(Table2[[#This Row],[Close Price]]/Table2[[#This Row],[Current Week Low]])-1</f>
        <v>5.9447300771209299E-3</v>
      </c>
      <c r="AF475" s="2">
        <f>(Table2[[#This Row],[Current Week High]]/Table2[[#This Row],[Close Price]])-1</f>
        <v>3.0107011659479266E-2</v>
      </c>
      <c r="AG475" s="2">
        <f>(Table2[[#This Row],[Close Price]]/Table2[[#This Row],[Current Month Low]])-1</f>
        <v>1.7883271012843371E-2</v>
      </c>
      <c r="AH475" s="2">
        <f>(Table2[[#This Row],[Current Month High]]/Table2[[#This Row],[Close Price]])-1</f>
        <v>0.13304583932279179</v>
      </c>
      <c r="AI475">
        <v>26.417505190863999</v>
      </c>
      <c r="AJ475">
        <v>39.133333333333297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-0.15</v>
      </c>
      <c r="AM475" t="s">
        <v>10459</v>
      </c>
      <c r="AN475">
        <v>-2.2599999999999998</v>
      </c>
      <c r="AO475" t="s">
        <v>10459</v>
      </c>
      <c r="AP475">
        <v>7.0310887805071998E-2</v>
      </c>
      <c r="AQ475">
        <f>(Table2[[#This Row],[Sharpe Ratio]]-AVERAGE(Table2[Sharpe Ratio]))/_xlfn.STDEV.P(Table2[Sharpe Ratio])</f>
        <v>0.14581986904771388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-0.35286060705101835</v>
      </c>
      <c r="AS475">
        <f>_xlfn.RANK.AVG(Table2[[#This Row],[1Y Return vs Nifty Z-Score]],Table2[1Y Return vs Nifty Z-Score])</f>
        <v>586</v>
      </c>
      <c r="AT475">
        <f>_xlfn.RANK.AVG(Table2[[#This Row],[6M Return vs Nifty Z-Score]],Table2[6M Return vs Nifty Z-Score])</f>
        <v>455</v>
      </c>
      <c r="AU475">
        <f>_xlfn.RANK.AVG(Table2[[#This Row],[Sharpe Ratio Z-Score]],Table2[Sharpe Ratio Z-Score])</f>
        <v>308</v>
      </c>
      <c r="AV475">
        <f>(Table2[[#This Row],[Rank 1Y]]+Table2[[#This Row],[Rank 6M]]+Table2[[#This Row],[Rank Sharpe]])/3</f>
        <v>449.66666666666669</v>
      </c>
    </row>
    <row r="476" spans="1:48" x14ac:dyDescent="0.3">
      <c r="A476" t="s">
        <v>1965</v>
      </c>
      <c r="B476" t="s">
        <v>1966</v>
      </c>
      <c r="C476" t="s">
        <v>10412</v>
      </c>
      <c r="D476" t="s">
        <v>501</v>
      </c>
      <c r="E476">
        <v>3632.5125200000002</v>
      </c>
      <c r="F476">
        <v>419.57499999999999</v>
      </c>
      <c r="G476">
        <v>-11.5934936193977</v>
      </c>
      <c r="H476">
        <f>(Table2[[#This Row],[1Y Return vs Nifty]]-AVERAGE(Table2[1Y Return vs Nifty]))/_xlfn.STDEV.P(Table2[1Y Return vs Nifty])</f>
        <v>-0.55381831709421481</v>
      </c>
      <c r="I476">
        <v>-1.9133857077207099</v>
      </c>
      <c r="J476">
        <f>(Table2[[#This Row],[1M Return vs Nifty]]-AVERAGE(Table2[1M Return vs Nifty]))/_xlfn.STDEV.P(Table2[1M Return vs Nifty])</f>
        <v>0.11066368269409245</v>
      </c>
      <c r="K476">
        <v>-55.720182802515303</v>
      </c>
      <c r="L476">
        <f>(Table2[[#This Row],[6M Return vs Nifty]]-AVERAGE(Table2[6M Return vs Nifty]))/_xlfn.STDEV.P(Table2[6M Return vs Nifty])</f>
        <v>-1.9885437447585841</v>
      </c>
      <c r="M476">
        <v>0.552554403543838</v>
      </c>
      <c r="N476">
        <f>(Table2[[#This Row],[1W Return vs Nifty]]-AVERAGE(Table2[1W Return vs Nifty]))/_xlfn.STDEV.P(Table2[1W Return vs Nifty])</f>
        <v>0.71906544412467932</v>
      </c>
      <c r="O476">
        <v>414.94</v>
      </c>
      <c r="P476">
        <v>448.46719004323899</v>
      </c>
      <c r="Q476">
        <v>477.886266997897</v>
      </c>
      <c r="R476">
        <v>57.543138828849202</v>
      </c>
      <c r="S476" s="2">
        <f>(Table2[[#This Row],[Close Price]]-Table2[[#This Row],[20D EMA]])/Table2[[#This Row],[20D EMA]]</f>
        <v>1.1170289680435704E-2</v>
      </c>
      <c r="T476" s="2">
        <f>(Table2[[#This Row],[Close Price]]-Table2[[#This Row],[50D EMA]])/Table2[[#This Row],[50D EMA]]</f>
        <v>-6.4424311710413767E-2</v>
      </c>
      <c r="U476" s="2">
        <f>(Table2[[#This Row],[Close Price]]-Table2[[#This Row],[200D EMA]])/Table2[[#This Row],[200D EMA]]</f>
        <v>-0.12201913096229153</v>
      </c>
      <c r="V476">
        <v>0.77771202436957798</v>
      </c>
      <c r="W476">
        <v>405.02</v>
      </c>
      <c r="X476">
        <v>421.95</v>
      </c>
      <c r="Y476">
        <v>383.52</v>
      </c>
      <c r="Z476">
        <v>424.65</v>
      </c>
      <c r="AA476">
        <v>383.52</v>
      </c>
      <c r="AB476">
        <v>453.65</v>
      </c>
      <c r="AC476" s="2">
        <f>(Table2[[#This Row],[Close Price]]/Table2[[#This Row],[Day Low]])-1</f>
        <v>3.5936496963112852E-2</v>
      </c>
      <c r="AD476" s="2">
        <f>(Table2[[#This Row],[Day High]]/Table2[[#This Row],[Close Price]])-1</f>
        <v>5.6604897813263833E-3</v>
      </c>
      <c r="AE476" s="2">
        <f>(Table2[[#This Row],[Close Price]]/Table2[[#This Row],[Current Week Low]])-1</f>
        <v>9.4010742594910379E-2</v>
      </c>
      <c r="AF476" s="2">
        <f>(Table2[[#This Row],[Current Week High]]/Table2[[#This Row],[Close Price]])-1</f>
        <v>1.2095572901150042E-2</v>
      </c>
      <c r="AG476" s="2">
        <f>(Table2[[#This Row],[Close Price]]/Table2[[#This Row],[Current Month Low]])-1</f>
        <v>9.4010742594910379E-2</v>
      </c>
      <c r="AH476" s="2">
        <f>(Table2[[#This Row],[Current Month High]]/Table2[[#This Row],[Close Price]])-1</f>
        <v>8.1213132336292571E-2</v>
      </c>
      <c r="AI476">
        <v>78.150509444080299</v>
      </c>
      <c r="AJ476">
        <v>35.346774193548299</v>
      </c>
      <c r="AK476" t="str">
        <f>IF(AND(Table2[[#This Row],[20D EMA]]&gt;Table2[[#This Row],[50D EMA]],Table2[[#This Row],[50D EMA]]&gt;Table2[[#This Row],[200D EMA]]),"Uptrend","Downtrend/NoTrend")</f>
        <v>Downtrend/NoTrend</v>
      </c>
      <c r="AL476">
        <v>-0.27</v>
      </c>
      <c r="AM476" t="s">
        <v>10459</v>
      </c>
      <c r="AN476">
        <v>2.93</v>
      </c>
      <c r="AO476" t="s">
        <v>10458</v>
      </c>
      <c r="AP476">
        <v>0.14828005557028101</v>
      </c>
      <c r="AQ476">
        <f>(Table2[[#This Row],[Sharpe Ratio]]-AVERAGE(Table2[Sharpe Ratio]))/_xlfn.STDEV.P(Table2[Sharpe Ratio])</f>
        <v>1.0501241051844783</v>
      </c>
      <c r="AR4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6">
        <f>_xlfn.RANK.AVG(Table2[[#This Row],[1Y Return vs Nifty Z-Score]],Table2[1Y Return vs Nifty Z-Score])</f>
        <v>504</v>
      </c>
      <c r="AT476">
        <f>_xlfn.RANK.AVG(Table2[[#This Row],[6M Return vs Nifty Z-Score]],Table2[6M Return vs Nifty Z-Score])</f>
        <v>738</v>
      </c>
      <c r="AU476">
        <f>_xlfn.RANK.AVG(Table2[[#This Row],[Sharpe Ratio Z-Score]],Table2[Sharpe Ratio Z-Score])</f>
        <v>108</v>
      </c>
      <c r="AV476">
        <f>(Table2[[#This Row],[Rank 1Y]]+Table2[[#This Row],[Rank 6M]]+Table2[[#This Row],[Rank Sharpe]])/3</f>
        <v>450</v>
      </c>
    </row>
    <row r="477" spans="1:48" x14ac:dyDescent="0.3">
      <c r="A477" t="s">
        <v>1483</v>
      </c>
      <c r="B477" t="s">
        <v>1484</v>
      </c>
      <c r="C477" t="s">
        <v>10401</v>
      </c>
      <c r="D477" t="s">
        <v>545</v>
      </c>
      <c r="E477">
        <v>7201.2558002750002</v>
      </c>
      <c r="F477">
        <v>332.45</v>
      </c>
      <c r="G477">
        <v>-10.2585735440987</v>
      </c>
      <c r="H477">
        <f>(Table2[[#This Row],[1Y Return vs Nifty]]-AVERAGE(Table2[1Y Return vs Nifty]))/_xlfn.STDEV.P(Table2[1Y Return vs Nifty])</f>
        <v>-0.53166299712274689</v>
      </c>
      <c r="I477">
        <v>12.2836918525855</v>
      </c>
      <c r="J477">
        <f>(Table2[[#This Row],[1M Return vs Nifty]]-AVERAGE(Table2[1M Return vs Nifty]))/_xlfn.STDEV.P(Table2[1M Return vs Nifty])</f>
        <v>1.457101088521805</v>
      </c>
      <c r="K477">
        <v>-15.202314296939599</v>
      </c>
      <c r="L477">
        <f>(Table2[[#This Row],[6M Return vs Nifty]]-AVERAGE(Table2[6M Return vs Nifty]))/_xlfn.STDEV.P(Table2[6M Return vs Nifty])</f>
        <v>-0.77941548591094212</v>
      </c>
      <c r="M477">
        <v>7.5423719579910404</v>
      </c>
      <c r="N477">
        <f>(Table2[[#This Row],[1W Return vs Nifty]]-AVERAGE(Table2[1W Return vs Nifty]))/_xlfn.STDEV.P(Table2[1W Return vs Nifty])</f>
        <v>2.1159671718705964</v>
      </c>
      <c r="O477">
        <v>310.73</v>
      </c>
      <c r="P477">
        <v>304.540889845864</v>
      </c>
      <c r="Q477">
        <v>311.93062042937498</v>
      </c>
      <c r="R477">
        <v>72.606346152010403</v>
      </c>
      <c r="S477" s="2">
        <f>(Table2[[#This Row],[Close Price]]-Table2[[#This Row],[20D EMA]])/Table2[[#This Row],[20D EMA]]</f>
        <v>6.9899913107842729E-2</v>
      </c>
      <c r="T477" s="2">
        <f>(Table2[[#This Row],[Close Price]]-Table2[[#This Row],[50D EMA]])/Table2[[#This Row],[50D EMA]]</f>
        <v>9.1643227838013833E-2</v>
      </c>
      <c r="U477" s="2">
        <f>(Table2[[#This Row],[Close Price]]-Table2[[#This Row],[200D EMA]])/Table2[[#This Row],[200D EMA]]</f>
        <v>6.5781870155549066E-2</v>
      </c>
      <c r="V477">
        <v>1.49751959268553</v>
      </c>
      <c r="W477">
        <v>330.1</v>
      </c>
      <c r="X477">
        <v>342</v>
      </c>
      <c r="Y477">
        <v>323.45</v>
      </c>
      <c r="Z477">
        <v>344.8</v>
      </c>
      <c r="AA477">
        <v>283.25</v>
      </c>
      <c r="AB477">
        <v>344.8</v>
      </c>
      <c r="AC477" s="2">
        <f>(Table2[[#This Row],[Close Price]]/Table2[[#This Row],[Day Low]])-1</f>
        <v>7.1190548318689206E-3</v>
      </c>
      <c r="AD477" s="2">
        <f>(Table2[[#This Row],[Day High]]/Table2[[#This Row],[Close Price]])-1</f>
        <v>2.8726124229207395E-2</v>
      </c>
      <c r="AE477" s="2">
        <f>(Table2[[#This Row],[Close Price]]/Table2[[#This Row],[Current Week Low]])-1</f>
        <v>2.7825011593754834E-2</v>
      </c>
      <c r="AF477" s="2">
        <f>(Table2[[#This Row],[Current Week High]]/Table2[[#This Row],[Close Price]])-1</f>
        <v>3.7148443374943607E-2</v>
      </c>
      <c r="AG477" s="2">
        <f>(Table2[[#This Row],[Close Price]]/Table2[[#This Row],[Current Month Low]])-1</f>
        <v>0.17369814651368043</v>
      </c>
      <c r="AH477" s="2">
        <f>(Table2[[#This Row],[Current Month High]]/Table2[[#This Row],[Close Price]])-1</f>
        <v>3.7148443374943607E-2</v>
      </c>
      <c r="AI477">
        <v>21.907053692284499</v>
      </c>
      <c r="AJ477">
        <v>30.603024945983101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0.01</v>
      </c>
      <c r="AM477" t="s">
        <v>10458</v>
      </c>
      <c r="AN477">
        <v>12.54</v>
      </c>
      <c r="AO477" t="s">
        <v>10458</v>
      </c>
      <c r="AP477">
        <v>8.5962109345114002E-2</v>
      </c>
      <c r="AQ477">
        <f>(Table2[[#This Row],[Sharpe Ratio]]-AVERAGE(Table2[Sharpe Ratio]))/_xlfn.STDEV.P(Table2[Sharpe Ratio])</f>
        <v>0.32734631527060715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>
        <f>_xlfn.RANK.AVG(Table2[[#This Row],[1Y Return vs Nifty Z-Score]],Table2[1Y Return vs Nifty Z-Score])</f>
        <v>497</v>
      </c>
      <c r="AT477">
        <f>_xlfn.RANK.AVG(Table2[[#This Row],[6M Return vs Nifty Z-Score]],Table2[6M Return vs Nifty Z-Score])</f>
        <v>594</v>
      </c>
      <c r="AU477">
        <f>_xlfn.RANK.AVG(Table2[[#This Row],[Sharpe Ratio Z-Score]],Table2[Sharpe Ratio Z-Score])</f>
        <v>260</v>
      </c>
      <c r="AV477">
        <f>(Table2[[#This Row],[Rank 1Y]]+Table2[[#This Row],[Rank 6M]]+Table2[[#This Row],[Rank Sharpe]])/3</f>
        <v>450.33333333333331</v>
      </c>
    </row>
    <row r="478" spans="1:48" x14ac:dyDescent="0.3">
      <c r="A478" t="s">
        <v>314</v>
      </c>
      <c r="B478" t="s">
        <v>315</v>
      </c>
      <c r="C478" t="s">
        <v>10403</v>
      </c>
      <c r="D478" t="s">
        <v>190</v>
      </c>
      <c r="E478">
        <v>89803.35526728</v>
      </c>
      <c r="F478">
        <v>693.6</v>
      </c>
      <c r="G478">
        <v>-14.221874087203799</v>
      </c>
      <c r="H478">
        <f>(Table2[[#This Row],[1Y Return vs Nifty]]-AVERAGE(Table2[1Y Return vs Nifty]))/_xlfn.STDEV.P(Table2[1Y Return vs Nifty])</f>
        <v>-0.5974408615060649</v>
      </c>
      <c r="I478">
        <v>-3.8602603418292198</v>
      </c>
      <c r="J478">
        <f>(Table2[[#This Row],[1M Return vs Nifty]]-AVERAGE(Table2[1M Return vs Nifty]))/_xlfn.STDEV.P(Table2[1M Return vs Nifty])</f>
        <v>-7.3976065922192552E-2</v>
      </c>
      <c r="K478">
        <v>20.545407007195799</v>
      </c>
      <c r="L478">
        <f>(Table2[[#This Row],[6M Return vs Nifty]]-AVERAGE(Table2[6M Return vs Nifty]))/_xlfn.STDEV.P(Table2[6M Return vs Nifty])</f>
        <v>0.2873627433607176</v>
      </c>
      <c r="M478">
        <v>-4.5506348145821702</v>
      </c>
      <c r="N478">
        <f>(Table2[[#This Row],[1W Return vs Nifty]]-AVERAGE(Table2[1W Return vs Nifty]))/_xlfn.STDEV.P(Table2[1W Return vs Nifty])</f>
        <v>-0.30079720326001824</v>
      </c>
      <c r="O478">
        <v>685.43</v>
      </c>
      <c r="P478">
        <v>668.09605068134897</v>
      </c>
      <c r="Q478">
        <v>605.28230008409696</v>
      </c>
      <c r="R478">
        <v>54.000078950529598</v>
      </c>
      <c r="S478" s="2">
        <f>(Table2[[#This Row],[Close Price]]-Table2[[#This Row],[20D EMA]])/Table2[[#This Row],[20D EMA]]</f>
        <v>1.191952496972714E-2</v>
      </c>
      <c r="T478" s="2">
        <f>(Table2[[#This Row],[Close Price]]-Table2[[#This Row],[50D EMA]])/Table2[[#This Row],[50D EMA]]</f>
        <v>3.8174075857268105E-2</v>
      </c>
      <c r="U478" s="2">
        <f>(Table2[[#This Row],[Close Price]]-Table2[[#This Row],[200D EMA]])/Table2[[#This Row],[200D EMA]]</f>
        <v>0.14591158522830147</v>
      </c>
      <c r="V478">
        <v>0.65515162631974799</v>
      </c>
      <c r="W478">
        <v>683.25</v>
      </c>
      <c r="X478">
        <v>700.9</v>
      </c>
      <c r="Y478">
        <v>681.55</v>
      </c>
      <c r="Z478">
        <v>710</v>
      </c>
      <c r="AA478">
        <v>633</v>
      </c>
      <c r="AB478">
        <v>710.5</v>
      </c>
      <c r="AC478" s="2">
        <f>(Table2[[#This Row],[Close Price]]/Table2[[#This Row],[Day Low]])-1</f>
        <v>1.5148188803512763E-2</v>
      </c>
      <c r="AD478" s="2">
        <f>(Table2[[#This Row],[Day High]]/Table2[[#This Row],[Close Price]])-1</f>
        <v>1.0524798154555981E-2</v>
      </c>
      <c r="AE478" s="2">
        <f>(Table2[[#This Row],[Close Price]]/Table2[[#This Row],[Current Week Low]])-1</f>
        <v>1.7680287579781462E-2</v>
      </c>
      <c r="AF478" s="2">
        <f>(Table2[[#This Row],[Current Week High]]/Table2[[#This Row],[Close Price]])-1</f>
        <v>2.3644752018454396E-2</v>
      </c>
      <c r="AG478" s="2">
        <f>(Table2[[#This Row],[Close Price]]/Table2[[#This Row],[Current Month Low]])-1</f>
        <v>9.5734597156398094E-2</v>
      </c>
      <c r="AH478" s="2">
        <f>(Table2[[#This Row],[Current Month High]]/Table2[[#This Row],[Close Price]])-1</f>
        <v>2.4365628604382961E-2</v>
      </c>
      <c r="AI478">
        <v>2.4365628604382898</v>
      </c>
      <c r="AJ478">
        <v>42.628007402837703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-0.03</v>
      </c>
      <c r="AM478" t="s">
        <v>10459</v>
      </c>
      <c r="AN478">
        <v>2</v>
      </c>
      <c r="AO478" t="s">
        <v>10458</v>
      </c>
      <c r="AP478">
        <v>-1.9230377728243001E-2</v>
      </c>
      <c r="AQ478">
        <f>(Table2[[#This Row],[Sharpe Ratio]]-AVERAGE(Table2[Sharpe Ratio]))/_xlfn.STDEV.P(Table2[Sharpe Ratio])</f>
        <v>-0.89270020307436859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-1.5775515904019266</v>
      </c>
      <c r="AS478">
        <f>_xlfn.RANK.AVG(Table2[[#This Row],[1Y Return vs Nifty Z-Score]],Table2[1Y Return vs Nifty Z-Score])</f>
        <v>519</v>
      </c>
      <c r="AT478">
        <f>_xlfn.RANK.AVG(Table2[[#This Row],[6M Return vs Nifty Z-Score]],Table2[6M Return vs Nifty Z-Score])</f>
        <v>224</v>
      </c>
      <c r="AU478">
        <f>_xlfn.RANK.AVG(Table2[[#This Row],[Sharpe Ratio Z-Score]],Table2[Sharpe Ratio Z-Score])</f>
        <v>609</v>
      </c>
      <c r="AV478">
        <f>(Table2[[#This Row],[Rank 1Y]]+Table2[[#This Row],[Rank 6M]]+Table2[[#This Row],[Rank Sharpe]])/3</f>
        <v>450.66666666666669</v>
      </c>
    </row>
    <row r="479" spans="1:48" x14ac:dyDescent="0.3">
      <c r="A479" t="s">
        <v>1764</v>
      </c>
      <c r="B479" t="s">
        <v>1765</v>
      </c>
      <c r="C479" t="s">
        <v>10405</v>
      </c>
      <c r="D479" t="s">
        <v>54</v>
      </c>
      <c r="E479">
        <v>4655.2198162499999</v>
      </c>
      <c r="F479">
        <v>377.55</v>
      </c>
      <c r="G479">
        <v>-5.2671205992131096</v>
      </c>
      <c r="H479">
        <f>(Table2[[#This Row],[1Y Return vs Nifty]]-AVERAGE(Table2[1Y Return vs Nifty]))/_xlfn.STDEV.P(Table2[1Y Return vs Nifty])</f>
        <v>-0.44882115575505538</v>
      </c>
      <c r="I479">
        <v>9.0771570631154308</v>
      </c>
      <c r="J479">
        <f>(Table2[[#This Row],[1M Return vs Nifty]]-AVERAGE(Table2[1M Return vs Nifty]))/_xlfn.STDEV.P(Table2[1M Return vs Nifty])</f>
        <v>1.1529963623701736</v>
      </c>
      <c r="K479">
        <v>20.954353039082999</v>
      </c>
      <c r="L479">
        <f>(Table2[[#This Row],[6M Return vs Nifty]]-AVERAGE(Table2[6M Return vs Nifty]))/_xlfn.STDEV.P(Table2[6M Return vs Nifty])</f>
        <v>0.29956645055796022</v>
      </c>
      <c r="M479">
        <v>-5.8376420858537896</v>
      </c>
      <c r="N479">
        <f>(Table2[[#This Row],[1W Return vs Nifty]]-AVERAGE(Table2[1W Return vs Nifty]))/_xlfn.STDEV.P(Table2[1W Return vs Nifty])</f>
        <v>-0.55800315561238489</v>
      </c>
      <c r="O479">
        <v>370.43</v>
      </c>
      <c r="P479">
        <v>352.814385296235</v>
      </c>
      <c r="Q479">
        <v>321.287035668523</v>
      </c>
      <c r="R479">
        <v>51.909591168605502</v>
      </c>
      <c r="S479" s="2">
        <f>(Table2[[#This Row],[Close Price]]-Table2[[#This Row],[20D EMA]])/Table2[[#This Row],[20D EMA]]</f>
        <v>1.92209054342251E-2</v>
      </c>
      <c r="T479" s="2">
        <f>(Table2[[#This Row],[Close Price]]-Table2[[#This Row],[50D EMA]])/Table2[[#This Row],[50D EMA]]</f>
        <v>7.0109427887970449E-2</v>
      </c>
      <c r="U479" s="2">
        <f>(Table2[[#This Row],[Close Price]]-Table2[[#This Row],[200D EMA]])/Table2[[#This Row],[200D EMA]]</f>
        <v>0.17511744354828065</v>
      </c>
      <c r="V479">
        <v>1.18497656048783</v>
      </c>
      <c r="W479">
        <v>366.65</v>
      </c>
      <c r="X479">
        <v>380</v>
      </c>
      <c r="Y479">
        <v>366.65</v>
      </c>
      <c r="Z479">
        <v>395.6</v>
      </c>
      <c r="AA479">
        <v>325.10000000000002</v>
      </c>
      <c r="AB479">
        <v>410.9</v>
      </c>
      <c r="AC479" s="2">
        <f>(Table2[[#This Row],[Close Price]]/Table2[[#This Row],[Day Low]])-1</f>
        <v>2.9728624028364958E-2</v>
      </c>
      <c r="AD479" s="2">
        <f>(Table2[[#This Row],[Day High]]/Table2[[#This Row],[Close Price]])-1</f>
        <v>6.4892067275856835E-3</v>
      </c>
      <c r="AE479" s="2">
        <f>(Table2[[#This Row],[Close Price]]/Table2[[#This Row],[Current Week Low]])-1</f>
        <v>2.9728624028364958E-2</v>
      </c>
      <c r="AF479" s="2">
        <f>(Table2[[#This Row],[Current Week High]]/Table2[[#This Row],[Close Price]])-1</f>
        <v>4.7808237319560298E-2</v>
      </c>
      <c r="AG479" s="2">
        <f>(Table2[[#This Row],[Close Price]]/Table2[[#This Row],[Current Month Low]])-1</f>
        <v>0.1613349738541987</v>
      </c>
      <c r="AH479" s="2">
        <f>(Table2[[#This Row],[Current Month High]]/Table2[[#This Row],[Close Price]])-1</f>
        <v>8.8332671169381483E-2</v>
      </c>
      <c r="AI479">
        <v>8.8332671169381491</v>
      </c>
      <c r="AJ479">
        <v>50.959616153538498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-0.06</v>
      </c>
      <c r="AM479" t="s">
        <v>10459</v>
      </c>
      <c r="AN479">
        <v>1.21</v>
      </c>
      <c r="AO479" t="s">
        <v>10458</v>
      </c>
      <c r="AP479">
        <v>-6.022135125855E-2</v>
      </c>
      <c r="AQ479">
        <f>(Table2[[#This Row],[Sharpe Ratio]]-AVERAGE(Table2[Sharpe Ratio]))/_xlfn.STDEV.P(Table2[Sharpe Ratio])</f>
        <v>-1.3681228870569855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-0.92238438549629209</v>
      </c>
      <c r="AS479">
        <f>_xlfn.RANK.AVG(Table2[[#This Row],[1Y Return vs Nifty Z-Score]],Table2[1Y Return vs Nifty Z-Score])</f>
        <v>458</v>
      </c>
      <c r="AT479">
        <f>_xlfn.RANK.AVG(Table2[[#This Row],[6M Return vs Nifty Z-Score]],Table2[6M Return vs Nifty Z-Score])</f>
        <v>219</v>
      </c>
      <c r="AU479">
        <f>_xlfn.RANK.AVG(Table2[[#This Row],[Sharpe Ratio Z-Score]],Table2[Sharpe Ratio Z-Score])</f>
        <v>676</v>
      </c>
      <c r="AV479">
        <f>(Table2[[#This Row],[Rank 1Y]]+Table2[[#This Row],[Rank 6M]]+Table2[[#This Row],[Rank Sharpe]])/3</f>
        <v>451</v>
      </c>
    </row>
    <row r="480" spans="1:48" x14ac:dyDescent="0.3">
      <c r="A480" t="s">
        <v>441</v>
      </c>
      <c r="B480" t="s">
        <v>442</v>
      </c>
      <c r="C480" t="s">
        <v>10401</v>
      </c>
      <c r="D480" t="s">
        <v>34</v>
      </c>
      <c r="E480">
        <v>51616.865862671999</v>
      </c>
      <c r="F480">
        <v>59.46</v>
      </c>
      <c r="G480">
        <v>-14.5140818794116</v>
      </c>
      <c r="H480">
        <f>(Table2[[#This Row],[1Y Return vs Nifty]]-AVERAGE(Table2[1Y Return vs Nifty]))/_xlfn.STDEV.P(Table2[1Y Return vs Nifty])</f>
        <v>-0.60229055794431041</v>
      </c>
      <c r="I480">
        <v>-6.7950650652518396</v>
      </c>
      <c r="J480">
        <f>(Table2[[#This Row],[1M Return vs Nifty]]-AVERAGE(Table2[1M Return vs Nifty]))/_xlfn.STDEV.P(Table2[1M Return vs Nifty])</f>
        <v>-0.35231016965803502</v>
      </c>
      <c r="K480">
        <v>-17.236097714717001</v>
      </c>
      <c r="L480">
        <f>(Table2[[#This Row],[6M Return vs Nifty]]-AVERAGE(Table2[6M Return vs Nifty]))/_xlfn.STDEV.P(Table2[6M Return vs Nifty])</f>
        <v>-0.84010735084633459</v>
      </c>
      <c r="M480">
        <v>-3.5333760149109001</v>
      </c>
      <c r="N480">
        <f>(Table2[[#This Row],[1W Return vs Nifty]]-AVERAGE(Table2[1W Return vs Nifty]))/_xlfn.STDEV.P(Table2[1W Return vs Nifty])</f>
        <v>-9.7499969282654864E-2</v>
      </c>
      <c r="O480">
        <v>59.8</v>
      </c>
      <c r="P480">
        <v>60.5643310670836</v>
      </c>
      <c r="Q480">
        <v>57.974163827428001</v>
      </c>
      <c r="R480">
        <v>47.639659599585997</v>
      </c>
      <c r="S480" s="2">
        <f>(Table2[[#This Row],[Close Price]]-Table2[[#This Row],[20D EMA]])/Table2[[#This Row],[20D EMA]]</f>
        <v>-5.6856187290969286E-3</v>
      </c>
      <c r="T480" s="2">
        <f>(Table2[[#This Row],[Close Price]]-Table2[[#This Row],[50D EMA]])/Table2[[#This Row],[50D EMA]]</f>
        <v>-1.8234017409692774E-2</v>
      </c>
      <c r="U480" s="2">
        <f>(Table2[[#This Row],[Close Price]]-Table2[[#This Row],[200D EMA]])/Table2[[#This Row],[200D EMA]]</f>
        <v>2.5629281639919749E-2</v>
      </c>
      <c r="V480">
        <v>0.80940384549377398</v>
      </c>
      <c r="W480">
        <v>58.87</v>
      </c>
      <c r="X480">
        <v>60.7</v>
      </c>
      <c r="Y480">
        <v>58.87</v>
      </c>
      <c r="Z480">
        <v>61.82</v>
      </c>
      <c r="AA480">
        <v>57.25</v>
      </c>
      <c r="AB480">
        <v>61.82</v>
      </c>
      <c r="AC480" s="2">
        <f>(Table2[[#This Row],[Close Price]]/Table2[[#This Row],[Day Low]])-1</f>
        <v>1.0022082554781875E-2</v>
      </c>
      <c r="AD480" s="2">
        <f>(Table2[[#This Row],[Day High]]/Table2[[#This Row],[Close Price]])-1</f>
        <v>2.0854355869492025E-2</v>
      </c>
      <c r="AE480" s="2">
        <f>(Table2[[#This Row],[Close Price]]/Table2[[#This Row],[Current Week Low]])-1</f>
        <v>1.0022082554781875E-2</v>
      </c>
      <c r="AF480" s="2">
        <f>(Table2[[#This Row],[Current Week High]]/Table2[[#This Row],[Close Price]])-1</f>
        <v>3.9690548267742987E-2</v>
      </c>
      <c r="AG480" s="2">
        <f>(Table2[[#This Row],[Close Price]]/Table2[[#This Row],[Current Month Low]])-1</f>
        <v>3.860262008733617E-2</v>
      </c>
      <c r="AH480" s="2">
        <f>(Table2[[#This Row],[Current Month High]]/Table2[[#This Row],[Close Price]])-1</f>
        <v>3.9690548267742987E-2</v>
      </c>
      <c r="AI480">
        <v>29.330642448704999</v>
      </c>
      <c r="AJ480">
        <v>45.556915544675597</v>
      </c>
      <c r="AK480" t="str">
        <f>IF(AND(Table2[[#This Row],[20D EMA]]&gt;Table2[[#This Row],[50D EMA]],Table2[[#This Row],[50D EMA]]&gt;Table2[[#This Row],[200D EMA]]),"Uptrend","Downtrend/NoTrend")</f>
        <v>Downtrend/NoTrend</v>
      </c>
      <c r="AL480">
        <v>-0.1</v>
      </c>
      <c r="AM480" t="s">
        <v>10459</v>
      </c>
      <c r="AN480">
        <v>1.36</v>
      </c>
      <c r="AO480" t="s">
        <v>10458</v>
      </c>
      <c r="AP480">
        <v>9.9579113935244004E-2</v>
      </c>
      <c r="AQ480">
        <f>(Table2[[#This Row],[Sharpe Ratio]]-AVERAGE(Table2[Sharpe Ratio]))/_xlfn.STDEV.P(Table2[Sharpe Ratio])</f>
        <v>0.48527944816526114</v>
      </c>
      <c r="AR4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0">
        <f>_xlfn.RANK.AVG(Table2[[#This Row],[1Y Return vs Nifty Z-Score]],Table2[1Y Return vs Nifty Z-Score])</f>
        <v>521</v>
      </c>
      <c r="AT480">
        <f>_xlfn.RANK.AVG(Table2[[#This Row],[6M Return vs Nifty Z-Score]],Table2[6M Return vs Nifty Z-Score])</f>
        <v>617</v>
      </c>
      <c r="AU480">
        <f>_xlfn.RANK.AVG(Table2[[#This Row],[Sharpe Ratio Z-Score]],Table2[Sharpe Ratio Z-Score])</f>
        <v>225</v>
      </c>
      <c r="AV480">
        <f>(Table2[[#This Row],[Rank 1Y]]+Table2[[#This Row],[Rank 6M]]+Table2[[#This Row],[Rank Sharpe]])/3</f>
        <v>454.33333333333331</v>
      </c>
    </row>
    <row r="481" spans="1:48" x14ac:dyDescent="0.3">
      <c r="A481" t="s">
        <v>226</v>
      </c>
      <c r="B481" t="s">
        <v>227</v>
      </c>
      <c r="C481" t="s">
        <v>10403</v>
      </c>
      <c r="D481" t="s">
        <v>228</v>
      </c>
      <c r="E481">
        <v>120059.173410715</v>
      </c>
      <c r="F481">
        <v>1213.45</v>
      </c>
      <c r="G481">
        <v>3.9202848168972402</v>
      </c>
      <c r="H481">
        <f>(Table2[[#This Row],[1Y Return vs Nifty]]-AVERAGE(Table2[1Y Return vs Nifty]))/_xlfn.STDEV.P(Table2[1Y Return vs Nifty])</f>
        <v>-0.29634018669334511</v>
      </c>
      <c r="I481">
        <v>-6.0157697123130802</v>
      </c>
      <c r="J481">
        <f>(Table2[[#This Row],[1M Return vs Nifty]]-AVERAGE(Table2[1M Return vs Nifty]))/_xlfn.STDEV.P(Table2[1M Return vs Nifty])</f>
        <v>-0.27840253557437478</v>
      </c>
      <c r="K481">
        <v>-8.7134612397427098</v>
      </c>
      <c r="L481">
        <f>(Table2[[#This Row],[6M Return vs Nifty]]-AVERAGE(Table2[6M Return vs Nifty]))/_xlfn.STDEV.P(Table2[6M Return vs Nifty])</f>
        <v>-0.58577608955703464</v>
      </c>
      <c r="M481">
        <v>-4.6514264058461601</v>
      </c>
      <c r="N481">
        <f>(Table2[[#This Row],[1W Return vs Nifty]]-AVERAGE(Table2[1W Return vs Nifty]))/_xlfn.STDEV.P(Table2[1W Return vs Nifty])</f>
        <v>-0.32094021083957197</v>
      </c>
      <c r="O481">
        <v>1204.8499999999999</v>
      </c>
      <c r="P481">
        <v>1188.51969206575</v>
      </c>
      <c r="Q481">
        <v>1106.6030148439399</v>
      </c>
      <c r="R481">
        <v>54.291530249718498</v>
      </c>
      <c r="S481" s="2">
        <f>(Table2[[#This Row],[Close Price]]-Table2[[#This Row],[20D EMA]])/Table2[[#This Row],[20D EMA]]</f>
        <v>7.1378179856414802E-3</v>
      </c>
      <c r="T481" s="2">
        <f>(Table2[[#This Row],[Close Price]]-Table2[[#This Row],[50D EMA]])/Table2[[#This Row],[50D EMA]]</f>
        <v>2.0975931741542341E-2</v>
      </c>
      <c r="U481" s="2">
        <f>(Table2[[#This Row],[Close Price]]-Table2[[#This Row],[200D EMA]])/Table2[[#This Row],[200D EMA]]</f>
        <v>9.6554034032817385E-2</v>
      </c>
      <c r="V481">
        <v>1.3001779823017501</v>
      </c>
      <c r="W481">
        <v>1191.1500000000001</v>
      </c>
      <c r="X481">
        <v>1217</v>
      </c>
      <c r="Y481">
        <v>1182.05</v>
      </c>
      <c r="Z481">
        <v>1233.6500000000001</v>
      </c>
      <c r="AA481">
        <v>1168.75</v>
      </c>
      <c r="AB481">
        <v>1234.3</v>
      </c>
      <c r="AC481" s="2">
        <f>(Table2[[#This Row],[Close Price]]/Table2[[#This Row],[Day Low]])-1</f>
        <v>1.8721403685513893E-2</v>
      </c>
      <c r="AD481" s="2">
        <f>(Table2[[#This Row],[Day High]]/Table2[[#This Row],[Close Price]])-1</f>
        <v>2.9255428736247868E-3</v>
      </c>
      <c r="AE481" s="2">
        <f>(Table2[[#This Row],[Close Price]]/Table2[[#This Row],[Current Week Low]])-1</f>
        <v>2.656402013451209E-2</v>
      </c>
      <c r="AF481" s="2">
        <f>(Table2[[#This Row],[Current Week High]]/Table2[[#This Row],[Close Price]])-1</f>
        <v>1.6646750999217197E-2</v>
      </c>
      <c r="AG481" s="2">
        <f>(Table2[[#This Row],[Close Price]]/Table2[[#This Row],[Current Month Low]])-1</f>
        <v>3.8245989304812822E-2</v>
      </c>
      <c r="AH481" s="2">
        <f>(Table2[[#This Row],[Current Month High]]/Table2[[#This Row],[Close Price]])-1</f>
        <v>1.7182413778894734E-2</v>
      </c>
      <c r="AI481">
        <v>3.2939469136054198</v>
      </c>
      <c r="AJ481">
        <v>43.688044717390497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-0.04</v>
      </c>
      <c r="AM481" t="s">
        <v>10459</v>
      </c>
      <c r="AN481">
        <v>0.77</v>
      </c>
      <c r="AO481" t="s">
        <v>10458</v>
      </c>
      <c r="AP481">
        <v>2.6138899255350002E-2</v>
      </c>
      <c r="AQ481">
        <f>(Table2[[#This Row],[Sharpe Ratio]]-AVERAGE(Table2[Sharpe Ratio]))/_xlfn.STDEV.P(Table2[Sharpe Ratio])</f>
        <v>-0.36649695449958403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-1.8479559771639107</v>
      </c>
      <c r="AS481">
        <f>_xlfn.RANK.AVG(Table2[[#This Row],[1Y Return vs Nifty Z-Score]],Table2[1Y Return vs Nifty Z-Score])</f>
        <v>396</v>
      </c>
      <c r="AT481">
        <f>_xlfn.RANK.AVG(Table2[[#This Row],[6M Return vs Nifty Z-Score]],Table2[6M Return vs Nifty Z-Score])</f>
        <v>529</v>
      </c>
      <c r="AU481">
        <f>_xlfn.RANK.AVG(Table2[[#This Row],[Sharpe Ratio Z-Score]],Table2[Sharpe Ratio Z-Score])</f>
        <v>440</v>
      </c>
      <c r="AV481">
        <f>(Table2[[#This Row],[Rank 1Y]]+Table2[[#This Row],[Rank 6M]]+Table2[[#This Row],[Rank Sharpe]])/3</f>
        <v>455</v>
      </c>
    </row>
    <row r="482" spans="1:48" x14ac:dyDescent="0.3">
      <c r="A482" t="s">
        <v>213</v>
      </c>
      <c r="B482" t="s">
        <v>214</v>
      </c>
      <c r="C482" t="s">
        <v>10401</v>
      </c>
      <c r="D482" t="s">
        <v>34</v>
      </c>
      <c r="E482">
        <v>126775.943818185</v>
      </c>
      <c r="F482">
        <v>245.15</v>
      </c>
      <c r="G482">
        <v>-18.571540919318501</v>
      </c>
      <c r="H482">
        <f>(Table2[[#This Row],[1Y Return vs Nifty]]-AVERAGE(Table2[1Y Return vs Nifty]))/_xlfn.STDEV.P(Table2[1Y Return vs Nifty])</f>
        <v>-0.66963114631633547</v>
      </c>
      <c r="I482">
        <v>-8.7692035006856894</v>
      </c>
      <c r="J482">
        <f>(Table2[[#This Row],[1M Return vs Nifty]]-AVERAGE(Table2[1M Return vs Nifty]))/_xlfn.STDEV.P(Table2[1M Return vs Nifty])</f>
        <v>-0.53953559140131113</v>
      </c>
      <c r="K482">
        <v>-25.408722943295501</v>
      </c>
      <c r="L482">
        <f>(Table2[[#This Row],[6M Return vs Nifty]]-AVERAGE(Table2[6M Return vs Nifty]))/_xlfn.STDEV.P(Table2[6M Return vs Nifty])</f>
        <v>-1.0839936281189311</v>
      </c>
      <c r="M482">
        <v>-1.64612777972914</v>
      </c>
      <c r="N482">
        <f>(Table2[[#This Row],[1W Return vs Nifty]]-AVERAGE(Table2[1W Return vs Nifty]))/_xlfn.STDEV.P(Table2[1W Return vs Nifty])</f>
        <v>0.27966299668539296</v>
      </c>
      <c r="O482">
        <v>242.01</v>
      </c>
      <c r="P482">
        <v>246.94338832777399</v>
      </c>
      <c r="Q482">
        <v>245.69204989538801</v>
      </c>
      <c r="R482">
        <v>62.914768403481197</v>
      </c>
      <c r="S482" s="2">
        <f>(Table2[[#This Row],[Close Price]]-Table2[[#This Row],[20D EMA]])/Table2[[#This Row],[20D EMA]]</f>
        <v>1.2974670468162534E-2</v>
      </c>
      <c r="T482" s="2">
        <f>(Table2[[#This Row],[Close Price]]-Table2[[#This Row],[50D EMA]])/Table2[[#This Row],[50D EMA]]</f>
        <v>-7.262345997267901E-3</v>
      </c>
      <c r="U482" s="2">
        <f>(Table2[[#This Row],[Close Price]]-Table2[[#This Row],[200D EMA]])/Table2[[#This Row],[200D EMA]]</f>
        <v>-2.2062166668347671E-3</v>
      </c>
      <c r="V482">
        <v>0.73800140124625202</v>
      </c>
      <c r="W482">
        <v>241.7</v>
      </c>
      <c r="X482">
        <v>245.95</v>
      </c>
      <c r="Y482">
        <v>236</v>
      </c>
      <c r="Z482">
        <v>247.1</v>
      </c>
      <c r="AA482">
        <v>231</v>
      </c>
      <c r="AB482">
        <v>255.95</v>
      </c>
      <c r="AC482" s="2">
        <f>(Table2[[#This Row],[Close Price]]/Table2[[#This Row],[Day Low]])-1</f>
        <v>1.4273893256102621E-2</v>
      </c>
      <c r="AD482" s="2">
        <f>(Table2[[#This Row],[Day High]]/Table2[[#This Row],[Close Price]])-1</f>
        <v>3.2633081786661577E-3</v>
      </c>
      <c r="AE482" s="2">
        <f>(Table2[[#This Row],[Close Price]]/Table2[[#This Row],[Current Week Low]])-1</f>
        <v>3.8771186440677896E-2</v>
      </c>
      <c r="AF482" s="2">
        <f>(Table2[[#This Row],[Current Week High]]/Table2[[#This Row],[Close Price]])-1</f>
        <v>7.954313685498704E-3</v>
      </c>
      <c r="AG482" s="2">
        <f>(Table2[[#This Row],[Close Price]]/Table2[[#This Row],[Current Month Low]])-1</f>
        <v>6.1255411255411341E-2</v>
      </c>
      <c r="AH482" s="2">
        <f>(Table2[[#This Row],[Current Month High]]/Table2[[#This Row],[Close Price]])-1</f>
        <v>4.4054660411992685E-2</v>
      </c>
      <c r="AI482">
        <v>22.251682643279601</v>
      </c>
      <c r="AJ482">
        <v>30.5030609528879</v>
      </c>
      <c r="AK482" t="str">
        <f>IF(AND(Table2[[#This Row],[20D EMA]]&gt;Table2[[#This Row],[50D EMA]],Table2[[#This Row],[50D EMA]]&gt;Table2[[#This Row],[200D EMA]]),"Uptrend","Downtrend/NoTrend")</f>
        <v>Downtrend/NoTrend</v>
      </c>
      <c r="AL482">
        <v>-0.09</v>
      </c>
      <c r="AM482" t="s">
        <v>10459</v>
      </c>
      <c r="AN482">
        <v>4.01</v>
      </c>
      <c r="AO482" t="s">
        <v>10458</v>
      </c>
      <c r="AP482">
        <v>0.136657349514378</v>
      </c>
      <c r="AQ482">
        <f>(Table2[[#This Row],[Sharpe Ratio]]-AVERAGE(Table2[Sharpe Ratio]))/_xlfn.STDEV.P(Table2[Sharpe Ratio])</f>
        <v>0.91532130270522127</v>
      </c>
      <c r="AR4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2">
        <f>_xlfn.RANK.AVG(Table2[[#This Row],[1Y Return vs Nifty Z-Score]],Table2[1Y Return vs Nifty Z-Score])</f>
        <v>555</v>
      </c>
      <c r="AT482">
        <f>_xlfn.RANK.AVG(Table2[[#This Row],[6M Return vs Nifty Z-Score]],Table2[6M Return vs Nifty Z-Score])</f>
        <v>686</v>
      </c>
      <c r="AU482">
        <f>_xlfn.RANK.AVG(Table2[[#This Row],[Sharpe Ratio Z-Score]],Table2[Sharpe Ratio Z-Score])</f>
        <v>128</v>
      </c>
      <c r="AV482">
        <f>(Table2[[#This Row],[Rank 1Y]]+Table2[[#This Row],[Rank 6M]]+Table2[[#This Row],[Rank Sharpe]])/3</f>
        <v>456.33333333333331</v>
      </c>
    </row>
    <row r="483" spans="1:48" x14ac:dyDescent="0.3">
      <c r="A483" t="s">
        <v>657</v>
      </c>
      <c r="B483" t="s">
        <v>658</v>
      </c>
      <c r="C483" t="s">
        <v>10401</v>
      </c>
      <c r="D483" t="s">
        <v>545</v>
      </c>
      <c r="E483">
        <v>29048.832164340001</v>
      </c>
      <c r="F483">
        <v>896.55</v>
      </c>
      <c r="G483">
        <v>12.655087277709301</v>
      </c>
      <c r="H483">
        <f>(Table2[[#This Row],[1Y Return vs Nifty]]-AVERAGE(Table2[1Y Return vs Nifty]))/_xlfn.STDEV.P(Table2[1Y Return vs Nifty])</f>
        <v>-0.15137095071604406</v>
      </c>
      <c r="I483">
        <v>6.1916325343862599</v>
      </c>
      <c r="J483">
        <f>(Table2[[#This Row],[1M Return vs Nifty]]-AVERAGE(Table2[1M Return vs Nifty]))/_xlfn.STDEV.P(Table2[1M Return vs Nifty])</f>
        <v>0.87933594568153362</v>
      </c>
      <c r="K483">
        <v>2.3370984499139902</v>
      </c>
      <c r="L483">
        <f>(Table2[[#This Row],[6M Return vs Nifty]]-AVERAGE(Table2[6M Return vs Nifty]))/_xlfn.STDEV.P(Table2[6M Return vs Nifty])</f>
        <v>-0.25600691635860123</v>
      </c>
      <c r="M483">
        <v>-0.74484070063974095</v>
      </c>
      <c r="N483">
        <f>(Table2[[#This Row],[1W Return vs Nifty]]-AVERAGE(Table2[1W Return vs Nifty]))/_xlfn.STDEV.P(Table2[1W Return vs Nifty])</f>
        <v>0.45978350314611166</v>
      </c>
      <c r="O483">
        <v>860.62</v>
      </c>
      <c r="P483">
        <v>823.88185274308</v>
      </c>
      <c r="Q483">
        <v>756.01640779751403</v>
      </c>
      <c r="R483">
        <v>80.292557871611507</v>
      </c>
      <c r="S483" s="2">
        <f>(Table2[[#This Row],[Close Price]]-Table2[[#This Row],[20D EMA]])/Table2[[#This Row],[20D EMA]]</f>
        <v>4.174897167158554E-2</v>
      </c>
      <c r="T483" s="2">
        <f>(Table2[[#This Row],[Close Price]]-Table2[[#This Row],[50D EMA]])/Table2[[#This Row],[50D EMA]]</f>
        <v>8.8202145750600536E-2</v>
      </c>
      <c r="U483" s="2">
        <f>(Table2[[#This Row],[Close Price]]-Table2[[#This Row],[200D EMA]])/Table2[[#This Row],[200D EMA]]</f>
        <v>0.18588696059110588</v>
      </c>
      <c r="V483">
        <v>0.71902929115867198</v>
      </c>
      <c r="W483">
        <v>891.05</v>
      </c>
      <c r="X483">
        <v>905</v>
      </c>
      <c r="Y483">
        <v>889.15</v>
      </c>
      <c r="Z483">
        <v>907.2</v>
      </c>
      <c r="AA483">
        <v>810</v>
      </c>
      <c r="AB483">
        <v>922.45</v>
      </c>
      <c r="AC483" s="2">
        <f>(Table2[[#This Row],[Close Price]]/Table2[[#This Row],[Day Low]])-1</f>
        <v>6.1724931260871418E-3</v>
      </c>
      <c r="AD483" s="2">
        <f>(Table2[[#This Row],[Day High]]/Table2[[#This Row],[Close Price]])-1</f>
        <v>9.4250181250348231E-3</v>
      </c>
      <c r="AE483" s="2">
        <f>(Table2[[#This Row],[Close Price]]/Table2[[#This Row],[Current Week Low]])-1</f>
        <v>8.3225552493955135E-3</v>
      </c>
      <c r="AF483" s="2">
        <f>(Table2[[#This Row],[Current Week High]]/Table2[[#This Row],[Close Price]])-1</f>
        <v>1.1878868997825087E-2</v>
      </c>
      <c r="AG483" s="2">
        <f>(Table2[[#This Row],[Close Price]]/Table2[[#This Row],[Current Month Low]])-1</f>
        <v>0.10685185185185175</v>
      </c>
      <c r="AH483" s="2">
        <f>(Table2[[#This Row],[Current Month High]]/Table2[[#This Row],[Close Price]])-1</f>
        <v>2.8888517093302202E-2</v>
      </c>
      <c r="AI483">
        <v>2.8888517093302202</v>
      </c>
      <c r="AJ483">
        <v>47.495270214691097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7.0000000000000007E-2</v>
      </c>
      <c r="AM483" t="s">
        <v>10458</v>
      </c>
      <c r="AN483">
        <v>6.78</v>
      </c>
      <c r="AO483" t="s">
        <v>10458</v>
      </c>
      <c r="AP483">
        <v>-2.1841687436649E-2</v>
      </c>
      <c r="AQ483">
        <f>(Table2[[#This Row],[Sharpe Ratio]]-AVERAGE(Table2[Sharpe Ratio]))/_xlfn.STDEV.P(Table2[Sharpe Ratio])</f>
        <v>-0.9229867701733997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8.7548115796003412E-3</v>
      </c>
      <c r="AS483">
        <f>_xlfn.RANK.AVG(Table2[[#This Row],[1Y Return vs Nifty Z-Score]],Table2[1Y Return vs Nifty Z-Score])</f>
        <v>344</v>
      </c>
      <c r="AT483">
        <f>_xlfn.RANK.AVG(Table2[[#This Row],[6M Return vs Nifty Z-Score]],Table2[6M Return vs Nifty Z-Score])</f>
        <v>408</v>
      </c>
      <c r="AU483">
        <f>_xlfn.RANK.AVG(Table2[[#This Row],[Sharpe Ratio Z-Score]],Table2[Sharpe Ratio Z-Score])</f>
        <v>617</v>
      </c>
      <c r="AV483">
        <f>(Table2[[#This Row],[Rank 1Y]]+Table2[[#This Row],[Rank 6M]]+Table2[[#This Row],[Rank Sharpe]])/3</f>
        <v>456.33333333333331</v>
      </c>
    </row>
    <row r="484" spans="1:48" x14ac:dyDescent="0.3">
      <c r="A484" t="s">
        <v>1425</v>
      </c>
      <c r="B484" t="s">
        <v>1426</v>
      </c>
      <c r="C484" t="s">
        <v>10401</v>
      </c>
      <c r="D484" t="s">
        <v>21</v>
      </c>
      <c r="E484">
        <v>7777.2908903039997</v>
      </c>
      <c r="F484">
        <v>28.08</v>
      </c>
      <c r="G484">
        <v>37.4941945817583</v>
      </c>
      <c r="H484">
        <f>(Table2[[#This Row],[1Y Return vs Nifty]]-AVERAGE(Table2[1Y Return vs Nifty]))/_xlfn.STDEV.P(Table2[1Y Return vs Nifty])</f>
        <v>0.26087722826468707</v>
      </c>
      <c r="I484">
        <v>-9.9483354639359494</v>
      </c>
      <c r="J484">
        <f>(Table2[[#This Row],[1M Return vs Nifty]]-AVERAGE(Table2[1M Return vs Nifty]))/_xlfn.STDEV.P(Table2[1M Return vs Nifty])</f>
        <v>-0.65136335137397516</v>
      </c>
      <c r="K484">
        <v>-34.348096281097398</v>
      </c>
      <c r="L484">
        <f>(Table2[[#This Row],[6M Return vs Nifty]]-AVERAGE(Table2[6M Return vs Nifty]))/_xlfn.STDEV.P(Table2[6M Return vs Nifty])</f>
        <v>-1.3507610894338822</v>
      </c>
      <c r="M484">
        <v>-1.9135550474150598E-2</v>
      </c>
      <c r="N484">
        <f>(Table2[[#This Row],[1W Return vs Nifty]]-AVERAGE(Table2[1W Return vs Nifty]))/_xlfn.STDEV.P(Table2[1W Return vs Nifty])</f>
        <v>0.60481429546707033</v>
      </c>
      <c r="O484">
        <v>28.91</v>
      </c>
      <c r="P484">
        <v>28.967123423135199</v>
      </c>
      <c r="Q484">
        <v>27.9863004603503</v>
      </c>
      <c r="R484">
        <v>45.2250212410109</v>
      </c>
      <c r="S484" s="2">
        <f>(Table2[[#This Row],[Close Price]]-Table2[[#This Row],[20D EMA]])/Table2[[#This Row],[20D EMA]]</f>
        <v>-2.8709789000345966E-2</v>
      </c>
      <c r="T484" s="2">
        <f>(Table2[[#This Row],[Close Price]]-Table2[[#This Row],[50D EMA]])/Table2[[#This Row],[50D EMA]]</f>
        <v>-3.0625181871758826E-2</v>
      </c>
      <c r="U484" s="2">
        <f>(Table2[[#This Row],[Close Price]]-Table2[[#This Row],[200D EMA]])/Table2[[#This Row],[200D EMA]]</f>
        <v>3.3480502284482876E-3</v>
      </c>
      <c r="V484">
        <v>0.35696644206393702</v>
      </c>
      <c r="W484">
        <v>27.96</v>
      </c>
      <c r="X484">
        <v>28.79</v>
      </c>
      <c r="Y484">
        <v>27.8</v>
      </c>
      <c r="Z484">
        <v>29.49</v>
      </c>
      <c r="AA484">
        <v>26.8</v>
      </c>
      <c r="AB484">
        <v>31.64</v>
      </c>
      <c r="AC484" s="2">
        <f>(Table2[[#This Row],[Close Price]]/Table2[[#This Row],[Day Low]])-1</f>
        <v>4.2918454935620964E-3</v>
      </c>
      <c r="AD484" s="2">
        <f>(Table2[[#This Row],[Day High]]/Table2[[#This Row],[Close Price]])-1</f>
        <v>2.5284900284900269E-2</v>
      </c>
      <c r="AE484" s="2">
        <f>(Table2[[#This Row],[Close Price]]/Table2[[#This Row],[Current Week Low]])-1</f>
        <v>1.0071942446043147E-2</v>
      </c>
      <c r="AF484" s="2">
        <f>(Table2[[#This Row],[Current Week High]]/Table2[[#This Row],[Close Price]])-1</f>
        <v>5.0213675213675257E-2</v>
      </c>
      <c r="AG484" s="2">
        <f>(Table2[[#This Row],[Close Price]]/Table2[[#This Row],[Current Month Low]])-1</f>
        <v>4.7761194029850573E-2</v>
      </c>
      <c r="AH484" s="2">
        <f>(Table2[[#This Row],[Current Month High]]/Table2[[#This Row],[Close Price]])-1</f>
        <v>0.12678062678062685</v>
      </c>
      <c r="AI484">
        <v>44.240716866415198</v>
      </c>
      <c r="AJ484">
        <v>72.813105470725006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-0.18</v>
      </c>
      <c r="AM484" t="s">
        <v>10459</v>
      </c>
      <c r="AN484">
        <v>-7.72</v>
      </c>
      <c r="AO484" t="s">
        <v>10459</v>
      </c>
      <c r="AP484">
        <v>2.9505429256193001E-2</v>
      </c>
      <c r="AQ484">
        <f>(Table2[[#This Row],[Sharpe Ratio]]-AVERAGE(Table2[Sharpe Ratio]))/_xlfn.STDEV.P(Table2[Sharpe Ratio])</f>
        <v>-0.32745116976052635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4">
        <f>_xlfn.RANK.AVG(Table2[[#This Row],[1Y Return vs Nifty Z-Score]],Table2[1Y Return vs Nifty Z-Score])</f>
        <v>231</v>
      </c>
      <c r="AT484">
        <f>_xlfn.RANK.AVG(Table2[[#This Row],[6M Return vs Nifty Z-Score]],Table2[6M Return vs Nifty Z-Score])</f>
        <v>715</v>
      </c>
      <c r="AU484">
        <f>_xlfn.RANK.AVG(Table2[[#This Row],[Sharpe Ratio Z-Score]],Table2[Sharpe Ratio Z-Score])</f>
        <v>425</v>
      </c>
      <c r="AV484">
        <f>(Table2[[#This Row],[Rank 1Y]]+Table2[[#This Row],[Rank 6M]]+Table2[[#This Row],[Rank Sharpe]])/3</f>
        <v>457</v>
      </c>
    </row>
    <row r="485" spans="1:48" x14ac:dyDescent="0.3">
      <c r="A485" t="s">
        <v>301</v>
      </c>
      <c r="B485" t="s">
        <v>302</v>
      </c>
      <c r="C485" t="s">
        <v>10401</v>
      </c>
      <c r="D485" t="s">
        <v>303</v>
      </c>
      <c r="E485">
        <v>94922.206400900002</v>
      </c>
      <c r="F485">
        <v>88.28</v>
      </c>
      <c r="G485">
        <v>-6.7489724368828297</v>
      </c>
      <c r="H485">
        <f>(Table2[[#This Row],[1Y Return vs Nifty]]-AVERAGE(Table2[1Y Return vs Nifty]))/_xlfn.STDEV.P(Table2[1Y Return vs Nifty])</f>
        <v>-0.47341506382593895</v>
      </c>
      <c r="I485">
        <v>-14.861174748359799</v>
      </c>
      <c r="J485">
        <f>(Table2[[#This Row],[1M Return vs Nifty]]-AVERAGE(Table2[1M Return vs Nifty]))/_xlfn.STDEV.P(Table2[1M Return vs Nifty])</f>
        <v>-1.1172923817162912</v>
      </c>
      <c r="K485">
        <v>-9.5418874411957795</v>
      </c>
      <c r="L485">
        <f>(Table2[[#This Row],[6M Return vs Nifty]]-AVERAGE(Table2[6M Return vs Nifty]))/_xlfn.STDEV.P(Table2[6M Return vs Nifty])</f>
        <v>-0.61049786213519663</v>
      </c>
      <c r="M485">
        <v>-4.7508418981032303</v>
      </c>
      <c r="N485">
        <f>(Table2[[#This Row],[1W Return vs Nifty]]-AVERAGE(Table2[1W Return vs Nifty]))/_xlfn.STDEV.P(Table2[1W Return vs Nifty])</f>
        <v>-0.34080820765305891</v>
      </c>
      <c r="O485">
        <v>90.91</v>
      </c>
      <c r="P485">
        <v>91.7003104810114</v>
      </c>
      <c r="Q485">
        <v>84.554126335177997</v>
      </c>
      <c r="R485">
        <v>40.131431959173902</v>
      </c>
      <c r="S485" s="2">
        <f>(Table2[[#This Row],[Close Price]]-Table2[[#This Row],[20D EMA]])/Table2[[#This Row],[20D EMA]]</f>
        <v>-2.8929710702892922E-2</v>
      </c>
      <c r="T485" s="2">
        <f>(Table2[[#This Row],[Close Price]]-Table2[[#This Row],[50D EMA]])/Table2[[#This Row],[50D EMA]]</f>
        <v>-3.7298788445428985E-2</v>
      </c>
      <c r="U485" s="2">
        <f>(Table2[[#This Row],[Close Price]]-Table2[[#This Row],[200D EMA]])/Table2[[#This Row],[200D EMA]]</f>
        <v>4.4064953732150226E-2</v>
      </c>
      <c r="V485">
        <v>0.70453770303493501</v>
      </c>
      <c r="W485">
        <v>87.31</v>
      </c>
      <c r="X485">
        <v>89.59</v>
      </c>
      <c r="Y485">
        <v>87.31</v>
      </c>
      <c r="Z485">
        <v>92.59</v>
      </c>
      <c r="AA485">
        <v>85.86</v>
      </c>
      <c r="AB485">
        <v>95.99</v>
      </c>
      <c r="AC485" s="2">
        <f>(Table2[[#This Row],[Close Price]]/Table2[[#This Row],[Day Low]])-1</f>
        <v>1.1109838506471181E-2</v>
      </c>
      <c r="AD485" s="2">
        <f>(Table2[[#This Row],[Day High]]/Table2[[#This Row],[Close Price]])-1</f>
        <v>1.4839148164929705E-2</v>
      </c>
      <c r="AE485" s="2">
        <f>(Table2[[#This Row],[Close Price]]/Table2[[#This Row],[Current Week Low]])-1</f>
        <v>1.1109838506471181E-2</v>
      </c>
      <c r="AF485" s="2">
        <f>(Table2[[#This Row],[Current Week High]]/Table2[[#This Row],[Close Price]])-1</f>
        <v>4.8821930222020971E-2</v>
      </c>
      <c r="AG485" s="2">
        <f>(Table2[[#This Row],[Close Price]]/Table2[[#This Row],[Current Month Low]])-1</f>
        <v>2.8185418122524952E-2</v>
      </c>
      <c r="AH485" s="2">
        <f>(Table2[[#This Row],[Current Month High]]/Table2[[#This Row],[Close Price]])-1</f>
        <v>8.733574988672399E-2</v>
      </c>
      <c r="AI485">
        <v>22.2247394653375</v>
      </c>
      <c r="AJ485">
        <v>48.369747899159599</v>
      </c>
      <c r="AK485" t="str">
        <f>IF(AND(Table2[[#This Row],[20D EMA]]&gt;Table2[[#This Row],[50D EMA]],Table2[[#This Row],[50D EMA]]&gt;Table2[[#This Row],[200D EMA]]),"Uptrend","Downtrend/NoTrend")</f>
        <v>Downtrend/NoTrend</v>
      </c>
      <c r="AL485">
        <v>0</v>
      </c>
      <c r="AM485" t="s">
        <v>10460</v>
      </c>
      <c r="AN485">
        <v>-0.34</v>
      </c>
      <c r="AO485" t="s">
        <v>10459</v>
      </c>
      <c r="AP485">
        <v>5.1110385529298002E-2</v>
      </c>
      <c r="AQ485">
        <f>(Table2[[#This Row],[Sharpe Ratio]]-AVERAGE(Table2[Sharpe Ratio]))/_xlfn.STDEV.P(Table2[Sharpe Ratio])</f>
        <v>-7.6871946725182952E-2</v>
      </c>
      <c r="AR4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5">
        <f>_xlfn.RANK.AVG(Table2[[#This Row],[1Y Return vs Nifty Z-Score]],Table2[1Y Return vs Nifty Z-Score])</f>
        <v>471</v>
      </c>
      <c r="AT485">
        <f>_xlfn.RANK.AVG(Table2[[#This Row],[6M Return vs Nifty Z-Score]],Table2[6M Return vs Nifty Z-Score])</f>
        <v>547</v>
      </c>
      <c r="AU485">
        <f>_xlfn.RANK.AVG(Table2[[#This Row],[Sharpe Ratio Z-Score]],Table2[Sharpe Ratio Z-Score])</f>
        <v>361</v>
      </c>
      <c r="AV485">
        <f>(Table2[[#This Row],[Rank 1Y]]+Table2[[#This Row],[Rank 6M]]+Table2[[#This Row],[Rank Sharpe]])/3</f>
        <v>459.66666666666669</v>
      </c>
    </row>
    <row r="486" spans="1:48" x14ac:dyDescent="0.3">
      <c r="A486" t="s">
        <v>1331</v>
      </c>
      <c r="B486" t="s">
        <v>1332</v>
      </c>
      <c r="C486" t="s">
        <v>10414</v>
      </c>
      <c r="D486" t="s">
        <v>388</v>
      </c>
      <c r="E486">
        <v>8711.5157608600002</v>
      </c>
      <c r="F486">
        <v>218.62</v>
      </c>
      <c r="G486">
        <v>-8.3181394570541105</v>
      </c>
      <c r="H486">
        <f>(Table2[[#This Row],[1Y Return vs Nifty]]-AVERAGE(Table2[1Y Return vs Nifty]))/_xlfn.STDEV.P(Table2[1Y Return vs Nifty])</f>
        <v>-0.49945811918472716</v>
      </c>
      <c r="I486">
        <v>-12.839869559668699</v>
      </c>
      <c r="J486">
        <f>(Table2[[#This Row],[1M Return vs Nifty]]-AVERAGE(Table2[1M Return vs Nifty]))/_xlfn.STDEV.P(Table2[1M Return vs Nifty])</f>
        <v>-0.92559370971237198</v>
      </c>
      <c r="K486">
        <v>-8.2763423738784194</v>
      </c>
      <c r="L486">
        <f>(Table2[[#This Row],[6M Return vs Nifty]]-AVERAGE(Table2[6M Return vs Nifty]))/_xlfn.STDEV.P(Table2[6M Return vs Nifty])</f>
        <v>-0.57273165280145333</v>
      </c>
      <c r="M486">
        <v>-7.0240917536671503</v>
      </c>
      <c r="N486">
        <f>(Table2[[#This Row],[1W Return vs Nifty]]-AVERAGE(Table2[1W Return vs Nifty]))/_xlfn.STDEV.P(Table2[1W Return vs Nifty])</f>
        <v>-0.79511286240259693</v>
      </c>
      <c r="O486">
        <v>224.73</v>
      </c>
      <c r="P486">
        <v>229.28499865725701</v>
      </c>
      <c r="Q486">
        <v>224.96780084688999</v>
      </c>
      <c r="R486">
        <v>36.249925815760399</v>
      </c>
      <c r="S486" s="2">
        <f>(Table2[[#This Row],[Close Price]]-Table2[[#This Row],[20D EMA]])/Table2[[#This Row],[20D EMA]]</f>
        <v>-2.7188181373203335E-2</v>
      </c>
      <c r="T486" s="2">
        <f>(Table2[[#This Row],[Close Price]]-Table2[[#This Row],[50D EMA]])/Table2[[#This Row],[50D EMA]]</f>
        <v>-4.651415801170404E-2</v>
      </c>
      <c r="U486" s="2">
        <f>(Table2[[#This Row],[Close Price]]-Table2[[#This Row],[200D EMA]])/Table2[[#This Row],[200D EMA]]</f>
        <v>-2.8216486194885322E-2</v>
      </c>
      <c r="V486">
        <v>0.42637618887252399</v>
      </c>
      <c r="W486">
        <v>218.11</v>
      </c>
      <c r="X486">
        <v>221.88</v>
      </c>
      <c r="Y486">
        <v>218.11</v>
      </c>
      <c r="Z486">
        <v>224.74</v>
      </c>
      <c r="AA486">
        <v>215.75</v>
      </c>
      <c r="AB486">
        <v>244.25</v>
      </c>
      <c r="AC486" s="2">
        <f>(Table2[[#This Row],[Close Price]]/Table2[[#This Row],[Day Low]])-1</f>
        <v>2.3382696804363778E-3</v>
      </c>
      <c r="AD486" s="2">
        <f>(Table2[[#This Row],[Day High]]/Table2[[#This Row],[Close Price]])-1</f>
        <v>1.4911718964413012E-2</v>
      </c>
      <c r="AE486" s="2">
        <f>(Table2[[#This Row],[Close Price]]/Table2[[#This Row],[Current Week Low]])-1</f>
        <v>2.3382696804363778E-3</v>
      </c>
      <c r="AF486" s="2">
        <f>(Table2[[#This Row],[Current Week High]]/Table2[[#This Row],[Close Price]])-1</f>
        <v>2.7993779160186749E-2</v>
      </c>
      <c r="AG486" s="2">
        <f>(Table2[[#This Row],[Close Price]]/Table2[[#This Row],[Current Month Low]])-1</f>
        <v>1.3302433371958244E-2</v>
      </c>
      <c r="AH486" s="2">
        <f>(Table2[[#This Row],[Current Month High]]/Table2[[#This Row],[Close Price]])-1</f>
        <v>0.11723538560058544</v>
      </c>
      <c r="AI486">
        <v>47.401884548531598</v>
      </c>
      <c r="AJ486">
        <v>31.540312876052901</v>
      </c>
      <c r="AK486" t="str">
        <f>IF(AND(Table2[[#This Row],[20D EMA]]&gt;Table2[[#This Row],[50D EMA]],Table2[[#This Row],[50D EMA]]&gt;Table2[[#This Row],[200D EMA]]),"Uptrend","Downtrend/NoTrend")</f>
        <v>Downtrend/NoTrend</v>
      </c>
      <c r="AL486">
        <v>-0.18</v>
      </c>
      <c r="AM486" t="s">
        <v>10459</v>
      </c>
      <c r="AN486">
        <v>-4.5199999999999996</v>
      </c>
      <c r="AO486" t="s">
        <v>10459</v>
      </c>
      <c r="AP486">
        <v>4.8635401504795998E-2</v>
      </c>
      <c r="AQ486">
        <f>(Table2[[#This Row],[Sharpe Ratio]]-AVERAGE(Table2[Sharpe Ratio]))/_xlfn.STDEV.P(Table2[Sharpe Ratio])</f>
        <v>-0.105577377370124</v>
      </c>
      <c r="AR4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6">
        <f>_xlfn.RANK.AVG(Table2[[#This Row],[1Y Return vs Nifty Z-Score]],Table2[1Y Return vs Nifty Z-Score])</f>
        <v>484</v>
      </c>
      <c r="AT486">
        <f>_xlfn.RANK.AVG(Table2[[#This Row],[6M Return vs Nifty Z-Score]],Table2[6M Return vs Nifty Z-Score])</f>
        <v>524</v>
      </c>
      <c r="AU486">
        <f>_xlfn.RANK.AVG(Table2[[#This Row],[Sharpe Ratio Z-Score]],Table2[Sharpe Ratio Z-Score])</f>
        <v>371</v>
      </c>
      <c r="AV486">
        <f>(Table2[[#This Row],[Rank 1Y]]+Table2[[#This Row],[Rank 6M]]+Table2[[#This Row],[Rank Sharpe]])/3</f>
        <v>459.66666666666669</v>
      </c>
    </row>
    <row r="487" spans="1:48" x14ac:dyDescent="0.3">
      <c r="A487" t="s">
        <v>956</v>
      </c>
      <c r="B487" t="s">
        <v>957</v>
      </c>
      <c r="C487" t="s">
        <v>10404</v>
      </c>
      <c r="D487" t="s">
        <v>46</v>
      </c>
      <c r="E487">
        <v>15969.677453729901</v>
      </c>
      <c r="F487">
        <v>1651.1</v>
      </c>
      <c r="G487">
        <v>4.2133520293974698</v>
      </c>
      <c r="H487">
        <f>(Table2[[#This Row],[1Y Return vs Nifty]]-AVERAGE(Table2[1Y Return vs Nifty]))/_xlfn.STDEV.P(Table2[1Y Return vs Nifty])</f>
        <v>-0.29147622668088186</v>
      </c>
      <c r="I487">
        <v>1.49912675086012</v>
      </c>
      <c r="J487">
        <f>(Table2[[#This Row],[1M Return vs Nifty]]-AVERAGE(Table2[1M Return vs Nifty]))/_xlfn.STDEV.P(Table2[1M Return vs Nifty])</f>
        <v>0.43430313613575</v>
      </c>
      <c r="K487">
        <v>10.451102827467199</v>
      </c>
      <c r="L487">
        <f>(Table2[[#This Row],[6M Return vs Nifty]]-AVERAGE(Table2[6M Return vs Nifty]))/_xlfn.STDEV.P(Table2[6M Return vs Nifty])</f>
        <v>-1.3869993880485813E-2</v>
      </c>
      <c r="M487">
        <v>-2.7261944891835999</v>
      </c>
      <c r="N487">
        <f>(Table2[[#This Row],[1W Return vs Nifty]]-AVERAGE(Table2[1W Return vs Nifty]))/_xlfn.STDEV.P(Table2[1W Return vs Nifty])</f>
        <v>6.3813721541171639E-2</v>
      </c>
      <c r="O487">
        <v>1639.03</v>
      </c>
      <c r="P487">
        <v>1629.7155271639199</v>
      </c>
      <c r="Q487">
        <v>1489.0116079453101</v>
      </c>
      <c r="R487">
        <v>51.5252631140226</v>
      </c>
      <c r="S487" s="2">
        <f>(Table2[[#This Row],[Close Price]]-Table2[[#This Row],[20D EMA]])/Table2[[#This Row],[20D EMA]]</f>
        <v>7.3641117002128925E-3</v>
      </c>
      <c r="T487" s="2">
        <f>(Table2[[#This Row],[Close Price]]-Table2[[#This Row],[50D EMA]])/Table2[[#This Row],[50D EMA]]</f>
        <v>1.3121598511915713E-2</v>
      </c>
      <c r="U487" s="2">
        <f>(Table2[[#This Row],[Close Price]]-Table2[[#This Row],[200D EMA]])/Table2[[#This Row],[200D EMA]]</f>
        <v>0.10885636565208241</v>
      </c>
      <c r="V487">
        <v>2.05821859380324</v>
      </c>
      <c r="W487">
        <v>1622.65</v>
      </c>
      <c r="X487">
        <v>1668.35</v>
      </c>
      <c r="Y487">
        <v>1622.65</v>
      </c>
      <c r="Z487">
        <v>1774.95</v>
      </c>
      <c r="AA487">
        <v>1542.3</v>
      </c>
      <c r="AB487">
        <v>1774.95</v>
      </c>
      <c r="AC487" s="2">
        <f>(Table2[[#This Row],[Close Price]]/Table2[[#This Row],[Day Low]])-1</f>
        <v>1.753304779219178E-2</v>
      </c>
      <c r="AD487" s="2">
        <f>(Table2[[#This Row],[Day High]]/Table2[[#This Row],[Close Price]])-1</f>
        <v>1.0447580400944734E-2</v>
      </c>
      <c r="AE487" s="2">
        <f>(Table2[[#This Row],[Close Price]]/Table2[[#This Row],[Current Week Low]])-1</f>
        <v>1.753304779219178E-2</v>
      </c>
      <c r="AF487" s="2">
        <f>(Table2[[#This Row],[Current Week High]]/Table2[[#This Row],[Close Price]])-1</f>
        <v>7.5010598994609712E-2</v>
      </c>
      <c r="AG487" s="2">
        <f>(Table2[[#This Row],[Close Price]]/Table2[[#This Row],[Current Month Low]])-1</f>
        <v>7.05439927381184E-2</v>
      </c>
      <c r="AH487" s="2">
        <f>(Table2[[#This Row],[Current Month High]]/Table2[[#This Row],[Close Price]])-1</f>
        <v>7.5010598994609712E-2</v>
      </c>
      <c r="AI487">
        <v>12.6521712797528</v>
      </c>
      <c r="AJ487">
        <v>61.090784916337299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-0.12</v>
      </c>
      <c r="AM487" t="s">
        <v>10459</v>
      </c>
      <c r="AN487">
        <v>-0.2</v>
      </c>
      <c r="AO487" t="s">
        <v>10459</v>
      </c>
      <c r="AP487">
        <v>-5.9204501844081998E-2</v>
      </c>
      <c r="AQ487">
        <f>(Table2[[#This Row],[Sharpe Ratio]]-AVERAGE(Table2[Sharpe Ratio]))/_xlfn.STDEV.P(Table2[Sharpe Ratio])</f>
        <v>-1.3563292350356424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-1.1635585979200886</v>
      </c>
      <c r="AS487">
        <f>_xlfn.RANK.AVG(Table2[[#This Row],[1Y Return vs Nifty Z-Score]],Table2[1Y Return vs Nifty Z-Score])</f>
        <v>392</v>
      </c>
      <c r="AT487">
        <f>_xlfn.RANK.AVG(Table2[[#This Row],[6M Return vs Nifty Z-Score]],Table2[6M Return vs Nifty Z-Score])</f>
        <v>315</v>
      </c>
      <c r="AU487">
        <f>_xlfn.RANK.AVG(Table2[[#This Row],[Sharpe Ratio Z-Score]],Table2[Sharpe Ratio Z-Score])</f>
        <v>675</v>
      </c>
      <c r="AV487">
        <f>(Table2[[#This Row],[Rank 1Y]]+Table2[[#This Row],[Rank 6M]]+Table2[[#This Row],[Rank Sharpe]])/3</f>
        <v>460.66666666666669</v>
      </c>
    </row>
    <row r="488" spans="1:48" x14ac:dyDescent="0.3">
      <c r="A488" t="s">
        <v>811</v>
      </c>
      <c r="B488" t="s">
        <v>812</v>
      </c>
      <c r="C488" t="s">
        <v>10405</v>
      </c>
      <c r="D488" t="s">
        <v>274</v>
      </c>
      <c r="E488">
        <v>20470.259628119999</v>
      </c>
      <c r="F488">
        <v>411.1</v>
      </c>
      <c r="G488">
        <v>-6.3541935898136304</v>
      </c>
      <c r="H488">
        <f>(Table2[[#This Row],[1Y Return vs Nifty]]-AVERAGE(Table2[1Y Return vs Nifty]))/_xlfn.STDEV.P(Table2[1Y Return vs Nifty])</f>
        <v>-0.46686302236920502</v>
      </c>
      <c r="I488">
        <v>-0.27995542825165798</v>
      </c>
      <c r="J488">
        <f>(Table2[[#This Row],[1M Return vs Nifty]]-AVERAGE(Table2[1M Return vs Nifty]))/_xlfn.STDEV.P(Table2[1M Return vs Nifty])</f>
        <v>0.26557666522493595</v>
      </c>
      <c r="K488">
        <v>-25.108219207648101</v>
      </c>
      <c r="L488">
        <f>(Table2[[#This Row],[6M Return vs Nifty]]-AVERAGE(Table2[6M Return vs Nifty]))/_xlfn.STDEV.P(Table2[6M Return vs Nifty])</f>
        <v>-1.0750260399396427</v>
      </c>
      <c r="M488">
        <v>-6.6835797325323796</v>
      </c>
      <c r="N488">
        <f>(Table2[[#This Row],[1W Return vs Nifty]]-AVERAGE(Table2[1W Return vs Nifty]))/_xlfn.STDEV.P(Table2[1W Return vs Nifty])</f>
        <v>-0.72706218340615003</v>
      </c>
      <c r="O488">
        <v>412.19</v>
      </c>
      <c r="P488">
        <v>396.75794443165699</v>
      </c>
      <c r="Q488">
        <v>379.89351051313002</v>
      </c>
      <c r="R488">
        <v>41.594750035241603</v>
      </c>
      <c r="S488" s="2">
        <f>(Table2[[#This Row],[Close Price]]-Table2[[#This Row],[20D EMA]])/Table2[[#This Row],[20D EMA]]</f>
        <v>-2.6444115577766926E-3</v>
      </c>
      <c r="T488" s="2">
        <f>(Table2[[#This Row],[Close Price]]-Table2[[#This Row],[50D EMA]])/Table2[[#This Row],[50D EMA]]</f>
        <v>3.6148124491590362E-2</v>
      </c>
      <c r="U488" s="2">
        <f>(Table2[[#This Row],[Close Price]]-Table2[[#This Row],[200D EMA]])/Table2[[#This Row],[200D EMA]]</f>
        <v>8.2145360800501027E-2</v>
      </c>
      <c r="V488">
        <v>0.66989500680540603</v>
      </c>
      <c r="W488">
        <v>408.1</v>
      </c>
      <c r="X488">
        <v>421.05</v>
      </c>
      <c r="Y488">
        <v>408.1</v>
      </c>
      <c r="Z488">
        <v>431.85</v>
      </c>
      <c r="AA488">
        <v>398.75</v>
      </c>
      <c r="AB488">
        <v>439</v>
      </c>
      <c r="AC488" s="2">
        <f>(Table2[[#This Row],[Close Price]]/Table2[[#This Row],[Day Low]])-1</f>
        <v>7.3511394266110308E-3</v>
      </c>
      <c r="AD488" s="2">
        <f>(Table2[[#This Row],[Day High]]/Table2[[#This Row],[Close Price]])-1</f>
        <v>2.4203356847482427E-2</v>
      </c>
      <c r="AE488" s="2">
        <f>(Table2[[#This Row],[Close Price]]/Table2[[#This Row],[Current Week Low]])-1</f>
        <v>7.3511394266110308E-3</v>
      </c>
      <c r="AF488" s="2">
        <f>(Table2[[#This Row],[Current Week High]]/Table2[[#This Row],[Close Price]])-1</f>
        <v>5.0474337144247094E-2</v>
      </c>
      <c r="AG488" s="2">
        <f>(Table2[[#This Row],[Close Price]]/Table2[[#This Row],[Current Month Low]])-1</f>
        <v>3.097178683385593E-2</v>
      </c>
      <c r="AH488" s="2">
        <f>(Table2[[#This Row],[Current Month High]]/Table2[[#This Row],[Close Price]])-1</f>
        <v>6.7866699099975669E-2</v>
      </c>
      <c r="AI488">
        <v>35.733398199951303</v>
      </c>
      <c r="AJ488">
        <v>32.1440051430408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7.0000000000000007E-2</v>
      </c>
      <c r="AM488" t="s">
        <v>10458</v>
      </c>
      <c r="AN488">
        <v>0.23</v>
      </c>
      <c r="AO488" t="s">
        <v>10458</v>
      </c>
      <c r="AP488">
        <v>9.4733081516022999E-2</v>
      </c>
      <c r="AQ488">
        <f>(Table2[[#This Row],[Sharpe Ratio]]-AVERAGE(Table2[Sharpe Ratio]))/_xlfn.STDEV.P(Table2[Sharpe Ratio])</f>
        <v>0.42907405607547811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-1.5743005244145838</v>
      </c>
      <c r="AS488">
        <f>_xlfn.RANK.AVG(Table2[[#This Row],[1Y Return vs Nifty Z-Score]],Table2[1Y Return vs Nifty Z-Score])</f>
        <v>467</v>
      </c>
      <c r="AT488">
        <f>_xlfn.RANK.AVG(Table2[[#This Row],[6M Return vs Nifty Z-Score]],Table2[6M Return vs Nifty Z-Score])</f>
        <v>685</v>
      </c>
      <c r="AU488">
        <f>_xlfn.RANK.AVG(Table2[[#This Row],[Sharpe Ratio Z-Score]],Table2[Sharpe Ratio Z-Score])</f>
        <v>234</v>
      </c>
      <c r="AV488">
        <f>(Table2[[#This Row],[Rank 1Y]]+Table2[[#This Row],[Rank 6M]]+Table2[[#This Row],[Rank Sharpe]])/3</f>
        <v>462</v>
      </c>
    </row>
    <row r="489" spans="1:48" x14ac:dyDescent="0.3">
      <c r="A489" t="s">
        <v>1762</v>
      </c>
      <c r="B489" t="s">
        <v>1763</v>
      </c>
      <c r="C489" t="s">
        <v>10404</v>
      </c>
      <c r="D489" t="s">
        <v>46</v>
      </c>
      <c r="E489">
        <v>4657.2091484129996</v>
      </c>
      <c r="F489">
        <v>57.69</v>
      </c>
      <c r="G489">
        <v>-21.944624309954001</v>
      </c>
      <c r="H489">
        <f>(Table2[[#This Row],[1Y Return vs Nifty]]-AVERAGE(Table2[1Y Return vs Nifty]))/_xlfn.STDEV.P(Table2[1Y Return vs Nifty])</f>
        <v>-0.72561333071283207</v>
      </c>
      <c r="I489">
        <v>1.82494429061692</v>
      </c>
      <c r="J489">
        <f>(Table2[[#This Row],[1M Return vs Nifty]]-AVERAGE(Table2[1M Return vs Nifty]))/_xlfn.STDEV.P(Table2[1M Return vs Nifty])</f>
        <v>0.46520336339307372</v>
      </c>
      <c r="K489">
        <v>-16.395757732984201</v>
      </c>
      <c r="L489">
        <f>(Table2[[#This Row],[6M Return vs Nifty]]-AVERAGE(Table2[6M Return vs Nifty]))/_xlfn.STDEV.P(Table2[6M Return vs Nifty])</f>
        <v>-0.81503004899338016</v>
      </c>
      <c r="M489">
        <v>-4.63662654246244</v>
      </c>
      <c r="N489">
        <f>(Table2[[#This Row],[1W Return vs Nifty]]-AVERAGE(Table2[1W Return vs Nifty]))/_xlfn.STDEV.P(Table2[1W Return vs Nifty])</f>
        <v>-0.31798248632529352</v>
      </c>
      <c r="O489">
        <v>58.34</v>
      </c>
      <c r="P489">
        <v>58.403794863986803</v>
      </c>
      <c r="Q489">
        <v>57.667395833137803</v>
      </c>
      <c r="R489">
        <v>44.360517987972401</v>
      </c>
      <c r="S489" s="2">
        <f>(Table2[[#This Row],[Close Price]]-Table2[[#This Row],[20D EMA]])/Table2[[#This Row],[20D EMA]]</f>
        <v>-1.1141583818992213E-2</v>
      </c>
      <c r="T489" s="2">
        <f>(Table2[[#This Row],[Close Price]]-Table2[[#This Row],[50D EMA]])/Table2[[#This Row],[50D EMA]]</f>
        <v>-1.2221720620194646E-2</v>
      </c>
      <c r="U489" s="2">
        <f>(Table2[[#This Row],[Close Price]]-Table2[[#This Row],[200D EMA]])/Table2[[#This Row],[200D EMA]]</f>
        <v>3.9197481584915599E-4</v>
      </c>
      <c r="V489">
        <v>0.94882299343473597</v>
      </c>
      <c r="W489">
        <v>57.5</v>
      </c>
      <c r="X489">
        <v>58.55</v>
      </c>
      <c r="Y489">
        <v>57.5</v>
      </c>
      <c r="Z489">
        <v>61.38</v>
      </c>
      <c r="AA489">
        <v>55.12</v>
      </c>
      <c r="AB489">
        <v>62.8</v>
      </c>
      <c r="AC489" s="2">
        <f>(Table2[[#This Row],[Close Price]]/Table2[[#This Row],[Day Low]])-1</f>
        <v>3.3043478260870174E-3</v>
      </c>
      <c r="AD489" s="2">
        <f>(Table2[[#This Row],[Day High]]/Table2[[#This Row],[Close Price]])-1</f>
        <v>1.4907262957184919E-2</v>
      </c>
      <c r="AE489" s="2">
        <f>(Table2[[#This Row],[Close Price]]/Table2[[#This Row],[Current Week Low]])-1</f>
        <v>3.3043478260870174E-3</v>
      </c>
      <c r="AF489" s="2">
        <f>(Table2[[#This Row],[Current Week High]]/Table2[[#This Row],[Close Price]])-1</f>
        <v>6.3962558502340228E-2</v>
      </c>
      <c r="AG489" s="2">
        <f>(Table2[[#This Row],[Close Price]]/Table2[[#This Row],[Current Month Low]])-1</f>
        <v>4.6625544267053787E-2</v>
      </c>
      <c r="AH489" s="2">
        <f>(Table2[[#This Row],[Current Month High]]/Table2[[#This Row],[Close Price]])-1</f>
        <v>8.8576876408389627E-2</v>
      </c>
      <c r="AI489">
        <v>36.938810885768703</v>
      </c>
      <c r="AJ489">
        <v>37.193816884661103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-0.13</v>
      </c>
      <c r="AM489" t="s">
        <v>10459</v>
      </c>
      <c r="AN489">
        <v>-2.86</v>
      </c>
      <c r="AO489" t="s">
        <v>10459</v>
      </c>
      <c r="AP489">
        <v>0.106336585222682</v>
      </c>
      <c r="AQ489">
        <f>(Table2[[#This Row],[Sharpe Ratio]]-AVERAGE(Table2[Sharpe Ratio]))/_xlfn.STDEV.P(Table2[Sharpe Ratio])</f>
        <v>0.56365414531740221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572</v>
      </c>
      <c r="AT489">
        <f>_xlfn.RANK.AVG(Table2[[#This Row],[6M Return vs Nifty Z-Score]],Table2[6M Return vs Nifty Z-Score])</f>
        <v>609</v>
      </c>
      <c r="AU489">
        <f>_xlfn.RANK.AVG(Table2[[#This Row],[Sharpe Ratio Z-Score]],Table2[Sharpe Ratio Z-Score])</f>
        <v>205</v>
      </c>
      <c r="AV489">
        <f>(Table2[[#This Row],[Rank 1Y]]+Table2[[#This Row],[Rank 6M]]+Table2[[#This Row],[Rank Sharpe]])/3</f>
        <v>462</v>
      </c>
    </row>
    <row r="490" spans="1:48" x14ac:dyDescent="0.3">
      <c r="A490" t="s">
        <v>844</v>
      </c>
      <c r="B490" t="s">
        <v>845</v>
      </c>
      <c r="C490" t="s">
        <v>10412</v>
      </c>
      <c r="D490" t="s">
        <v>560</v>
      </c>
      <c r="E490">
        <v>19330.982238044999</v>
      </c>
      <c r="F490">
        <v>1709.85</v>
      </c>
      <c r="G490">
        <v>10.050333707516801</v>
      </c>
      <c r="H490">
        <f>(Table2[[#This Row],[1Y Return vs Nifty]]-AVERAGE(Table2[1Y Return vs Nifty]))/_xlfn.STDEV.P(Table2[1Y Return vs Nifty])</f>
        <v>-0.1946013656766645</v>
      </c>
      <c r="I490">
        <v>-1.9690528842621</v>
      </c>
      <c r="J490">
        <f>(Table2[[#This Row],[1M Return vs Nifty]]-AVERAGE(Table2[1M Return vs Nifty]))/_xlfn.STDEV.P(Table2[1M Return vs Nifty])</f>
        <v>0.10538426033031648</v>
      </c>
      <c r="K490">
        <v>-6.5705190453767797</v>
      </c>
      <c r="L490">
        <f>(Table2[[#This Row],[6M Return vs Nifty]]-AVERAGE(Table2[6M Return vs Nifty]))/_xlfn.STDEV.P(Table2[6M Return vs Nifty])</f>
        <v>-0.52182672450274359</v>
      </c>
      <c r="M490">
        <v>-1.8710407825265101</v>
      </c>
      <c r="N490">
        <f>(Table2[[#This Row],[1W Return vs Nifty]]-AVERAGE(Table2[1W Return vs Nifty]))/_xlfn.STDEV.P(Table2[1W Return vs Nifty])</f>
        <v>0.23471456137175967</v>
      </c>
      <c r="O490">
        <v>1664.28</v>
      </c>
      <c r="P490">
        <v>1667.5599361387599</v>
      </c>
      <c r="Q490">
        <v>1608.53299254326</v>
      </c>
      <c r="R490">
        <v>66.156280746127194</v>
      </c>
      <c r="S490" s="2">
        <f>(Table2[[#This Row],[Close Price]]-Table2[[#This Row],[20D EMA]])/Table2[[#This Row],[20D EMA]]</f>
        <v>2.7381209892566118E-2</v>
      </c>
      <c r="T490" s="2">
        <f>(Table2[[#This Row],[Close Price]]-Table2[[#This Row],[50D EMA]])/Table2[[#This Row],[50D EMA]]</f>
        <v>2.5360446089369829E-2</v>
      </c>
      <c r="U490" s="2">
        <f>(Table2[[#This Row],[Close Price]]-Table2[[#This Row],[200D EMA]])/Table2[[#This Row],[200D EMA]]</f>
        <v>6.2987211282839198E-2</v>
      </c>
      <c r="V490">
        <v>1.35760279990642</v>
      </c>
      <c r="W490">
        <v>1667.25</v>
      </c>
      <c r="X490">
        <v>1724.9</v>
      </c>
      <c r="Y490">
        <v>1667.25</v>
      </c>
      <c r="Z490">
        <v>1735.05</v>
      </c>
      <c r="AA490">
        <v>1519</v>
      </c>
      <c r="AB490">
        <v>1760</v>
      </c>
      <c r="AC490" s="2">
        <f>(Table2[[#This Row],[Close Price]]/Table2[[#This Row],[Day Low]])-1</f>
        <v>2.5551057130004384E-2</v>
      </c>
      <c r="AD490" s="2">
        <f>(Table2[[#This Row],[Day High]]/Table2[[#This Row],[Close Price]])-1</f>
        <v>8.8019416907916259E-3</v>
      </c>
      <c r="AE490" s="2">
        <f>(Table2[[#This Row],[Close Price]]/Table2[[#This Row],[Current Week Low]])-1</f>
        <v>2.5551057130004384E-2</v>
      </c>
      <c r="AF490" s="2">
        <f>(Table2[[#This Row],[Current Week High]]/Table2[[#This Row],[Close Price]])-1</f>
        <v>1.4738134924116242E-2</v>
      </c>
      <c r="AG490" s="2">
        <f>(Table2[[#This Row],[Close Price]]/Table2[[#This Row],[Current Month Low]])-1</f>
        <v>0.12564186965108615</v>
      </c>
      <c r="AH490" s="2">
        <f>(Table2[[#This Row],[Current Month High]]/Table2[[#This Row],[Close Price]])-1</f>
        <v>2.9330058192239106E-2</v>
      </c>
      <c r="AI490">
        <v>11.234903646518701</v>
      </c>
      <c r="AJ490">
        <v>45.9663650332934</v>
      </c>
      <c r="AK490" t="str">
        <f>IF(AND(Table2[[#This Row],[20D EMA]]&gt;Table2[[#This Row],[50D EMA]],Table2[[#This Row],[50D EMA]]&gt;Table2[[#This Row],[200D EMA]]),"Uptrend","Downtrend/NoTrend")</f>
        <v>Downtrend/NoTrend</v>
      </c>
      <c r="AL490">
        <v>-0.18</v>
      </c>
      <c r="AM490" t="s">
        <v>10459</v>
      </c>
      <c r="AN490">
        <v>8.59</v>
      </c>
      <c r="AO490" t="s">
        <v>10458</v>
      </c>
      <c r="AQ490">
        <f>(Table2[[#This Row],[Sharpe Ratio]]-AVERAGE(Table2[Sharpe Ratio]))/_xlfn.STDEV.P(Table2[Sharpe Ratio])</f>
        <v>-0.6696618849724284</v>
      </c>
      <c r="AR4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0">
        <f>_xlfn.RANK.AVG(Table2[[#This Row],[1Y Return vs Nifty Z-Score]],Table2[1Y Return vs Nifty Z-Score])</f>
        <v>356</v>
      </c>
      <c r="AT490">
        <f>_xlfn.RANK.AVG(Table2[[#This Row],[6M Return vs Nifty Z-Score]],Table2[6M Return vs Nifty Z-Score])</f>
        <v>505</v>
      </c>
      <c r="AU490">
        <f>_xlfn.RANK.AVG(Table2[[#This Row],[Sharpe Ratio Z-Score]],Table2[Sharpe Ratio Z-Score])</f>
        <v>530</v>
      </c>
      <c r="AV490">
        <f>(Table2[[#This Row],[Rank 1Y]]+Table2[[#This Row],[Rank 6M]]+Table2[[#This Row],[Rank Sharpe]])/3</f>
        <v>463.66666666666669</v>
      </c>
    </row>
    <row r="491" spans="1:48" x14ac:dyDescent="0.3">
      <c r="A491" t="s">
        <v>41</v>
      </c>
      <c r="B491" t="s">
        <v>42</v>
      </c>
      <c r="C491" t="s">
        <v>10401</v>
      </c>
      <c r="D491" t="s">
        <v>43</v>
      </c>
      <c r="E491">
        <v>650241.38865130499</v>
      </c>
      <c r="F491">
        <v>1028.05</v>
      </c>
      <c r="G491">
        <v>26.084672804155801</v>
      </c>
      <c r="H491">
        <f>(Table2[[#This Row],[1Y Return vs Nifty]]-AVERAGE(Table2[1Y Return vs Nifty]))/_xlfn.STDEV.P(Table2[1Y Return vs Nifty])</f>
        <v>7.1516374096997098E-2</v>
      </c>
      <c r="I491">
        <v>-9.1614602486696306</v>
      </c>
      <c r="J491">
        <f>(Table2[[#This Row],[1M Return vs Nifty]]-AVERAGE(Table2[1M Return vs Nifty]))/_xlfn.STDEV.P(Table2[1M Return vs Nifty])</f>
        <v>-0.57673685031748212</v>
      </c>
      <c r="K491">
        <v>-4.5860685904960201</v>
      </c>
      <c r="L491">
        <f>(Table2[[#This Row],[6M Return vs Nifty]]-AVERAGE(Table2[6M Return vs Nifty]))/_xlfn.STDEV.P(Table2[6M Return vs Nifty])</f>
        <v>-0.46260704657350626</v>
      </c>
      <c r="M491">
        <v>-3.79700128012025</v>
      </c>
      <c r="N491">
        <f>(Table2[[#This Row],[1W Return vs Nifty]]-AVERAGE(Table2[1W Return vs Nifty]))/_xlfn.STDEV.P(Table2[1W Return vs Nifty])</f>
        <v>-0.15018497652066432</v>
      </c>
      <c r="O491">
        <v>1034.79</v>
      </c>
      <c r="P491">
        <v>1048.9083264241899</v>
      </c>
      <c r="Q491">
        <v>968.82877251637103</v>
      </c>
      <c r="R491">
        <v>49.513758349148603</v>
      </c>
      <c r="S491" s="2">
        <f>(Table2[[#This Row],[Close Price]]-Table2[[#This Row],[20D EMA]])/Table2[[#This Row],[20D EMA]]</f>
        <v>-6.5133988538737418E-3</v>
      </c>
      <c r="T491" s="2">
        <f>(Table2[[#This Row],[Close Price]]-Table2[[#This Row],[50D EMA]])/Table2[[#This Row],[50D EMA]]</f>
        <v>-1.9885747780549717E-2</v>
      </c>
      <c r="U491" s="2">
        <f>(Table2[[#This Row],[Close Price]]-Table2[[#This Row],[200D EMA]])/Table2[[#This Row],[200D EMA]]</f>
        <v>6.1126619237176112E-2</v>
      </c>
      <c r="V491">
        <v>0.38713513386508502</v>
      </c>
      <c r="W491">
        <v>1010.5</v>
      </c>
      <c r="X491">
        <v>1048.9000000000001</v>
      </c>
      <c r="Y491">
        <v>1010.5</v>
      </c>
      <c r="Z491">
        <v>1048.9000000000001</v>
      </c>
      <c r="AA491">
        <v>991</v>
      </c>
      <c r="AB491">
        <v>1079.95</v>
      </c>
      <c r="AC491" s="2">
        <f>(Table2[[#This Row],[Close Price]]/Table2[[#This Row],[Day Low]])-1</f>
        <v>1.7367639782285949E-2</v>
      </c>
      <c r="AD491" s="2">
        <f>(Table2[[#This Row],[Day High]]/Table2[[#This Row],[Close Price]])-1</f>
        <v>2.0281114731773853E-2</v>
      </c>
      <c r="AE491" s="2">
        <f>(Table2[[#This Row],[Close Price]]/Table2[[#This Row],[Current Week Low]])-1</f>
        <v>1.7367639782285949E-2</v>
      </c>
      <c r="AF491" s="2">
        <f>(Table2[[#This Row],[Current Week High]]/Table2[[#This Row],[Close Price]])-1</f>
        <v>2.0281114731773853E-2</v>
      </c>
      <c r="AG491" s="2">
        <f>(Table2[[#This Row],[Close Price]]/Table2[[#This Row],[Current Month Low]])-1</f>
        <v>3.7386478304742621E-2</v>
      </c>
      <c r="AH491" s="2">
        <f>(Table2[[#This Row],[Current Month High]]/Table2[[#This Row],[Close Price]])-1</f>
        <v>5.0483925879091673E-2</v>
      </c>
      <c r="AI491">
        <v>18.865813919556398</v>
      </c>
      <c r="AJ491">
        <v>72.101782874361703</v>
      </c>
      <c r="AK491" t="str">
        <f>IF(AND(Table2[[#This Row],[20D EMA]]&gt;Table2[[#This Row],[50D EMA]],Table2[[#This Row],[50D EMA]]&gt;Table2[[#This Row],[200D EMA]]),"Uptrend","Downtrend/NoTrend")</f>
        <v>Downtrend/NoTrend</v>
      </c>
      <c r="AL491">
        <v>-0.06</v>
      </c>
      <c r="AM491" t="s">
        <v>10459</v>
      </c>
      <c r="AN491">
        <v>-0.4</v>
      </c>
      <c r="AO491" t="s">
        <v>10459</v>
      </c>
      <c r="AP491">
        <v>-2.7950763979175001E-2</v>
      </c>
      <c r="AQ491">
        <f>(Table2[[#This Row],[Sharpe Ratio]]-AVERAGE(Table2[Sharpe Ratio]))/_xlfn.STDEV.P(Table2[Sharpe Ratio])</f>
        <v>-0.993841236812392</v>
      </c>
      <c r="AR4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1">
        <f>_xlfn.RANK.AVG(Table2[[#This Row],[1Y Return vs Nifty Z-Score]],Table2[1Y Return vs Nifty Z-Score])</f>
        <v>279</v>
      </c>
      <c r="AT491">
        <f>_xlfn.RANK.AVG(Table2[[#This Row],[6M Return vs Nifty Z-Score]],Table2[6M Return vs Nifty Z-Score])</f>
        <v>485</v>
      </c>
      <c r="AU491">
        <f>_xlfn.RANK.AVG(Table2[[#This Row],[Sharpe Ratio Z-Score]],Table2[Sharpe Ratio Z-Score])</f>
        <v>630</v>
      </c>
      <c r="AV491">
        <f>(Table2[[#This Row],[Rank 1Y]]+Table2[[#This Row],[Rank 6M]]+Table2[[#This Row],[Rank Sharpe]])/3</f>
        <v>464.66666666666669</v>
      </c>
    </row>
    <row r="492" spans="1:48" x14ac:dyDescent="0.3">
      <c r="A492" t="s">
        <v>584</v>
      </c>
      <c r="B492" t="s">
        <v>585</v>
      </c>
      <c r="C492" t="s">
        <v>10405</v>
      </c>
      <c r="D492" t="s">
        <v>195</v>
      </c>
      <c r="E492">
        <v>35285.169254699998</v>
      </c>
      <c r="F492">
        <v>880.35</v>
      </c>
      <c r="G492">
        <v>-18.790758760485499</v>
      </c>
      <c r="H492">
        <f>(Table2[[#This Row],[1Y Return vs Nifty]]-AVERAGE(Table2[1Y Return vs Nifty]))/_xlfn.STDEV.P(Table2[1Y Return vs Nifty])</f>
        <v>-0.67326944759322771</v>
      </c>
      <c r="I492">
        <v>-0.92541769263004603</v>
      </c>
      <c r="J492">
        <f>(Table2[[#This Row],[1M Return vs Nifty]]-AVERAGE(Table2[1M Return vs Nifty]))/_xlfn.STDEV.P(Table2[1M Return vs Nifty])</f>
        <v>0.20436163465842169</v>
      </c>
      <c r="K492">
        <v>5.70736615475451</v>
      </c>
      <c r="L492">
        <f>(Table2[[#This Row],[6M Return vs Nifty]]-AVERAGE(Table2[6M Return vs Nifty]))/_xlfn.STDEV.P(Table2[6M Return vs Nifty])</f>
        <v>-0.15543188435158733</v>
      </c>
      <c r="M492">
        <v>-5.1988854493683503</v>
      </c>
      <c r="N492">
        <f>(Table2[[#This Row],[1W Return vs Nifty]]-AVERAGE(Table2[1W Return vs Nifty]))/_xlfn.STDEV.P(Table2[1W Return vs Nifty])</f>
        <v>-0.43034885817682789</v>
      </c>
      <c r="O492">
        <v>888.69</v>
      </c>
      <c r="P492">
        <v>849.26277989588004</v>
      </c>
      <c r="Q492">
        <v>766.19590246248094</v>
      </c>
      <c r="R492">
        <v>40.346018055259499</v>
      </c>
      <c r="S492" s="2">
        <f>(Table2[[#This Row],[Close Price]]-Table2[[#This Row],[20D EMA]])/Table2[[#This Row],[20D EMA]]</f>
        <v>-9.3845998042062263E-3</v>
      </c>
      <c r="T492" s="2">
        <f>(Table2[[#This Row],[Close Price]]-Table2[[#This Row],[50D EMA]])/Table2[[#This Row],[50D EMA]]</f>
        <v>3.6604948244560162E-2</v>
      </c>
      <c r="U492" s="2">
        <f>(Table2[[#This Row],[Close Price]]-Table2[[#This Row],[200D EMA]])/Table2[[#This Row],[200D EMA]]</f>
        <v>0.14898813367526326</v>
      </c>
      <c r="V492">
        <v>0.64156262847402001</v>
      </c>
      <c r="W492">
        <v>865.55</v>
      </c>
      <c r="X492">
        <v>883.3</v>
      </c>
      <c r="Y492">
        <v>865.55</v>
      </c>
      <c r="Z492">
        <v>917.4</v>
      </c>
      <c r="AA492">
        <v>854.05</v>
      </c>
      <c r="AB492">
        <v>945.25</v>
      </c>
      <c r="AC492" s="2">
        <f>(Table2[[#This Row],[Close Price]]/Table2[[#This Row],[Day Low]])-1</f>
        <v>1.7098954422043899E-2</v>
      </c>
      <c r="AD492" s="2">
        <f>(Table2[[#This Row],[Day High]]/Table2[[#This Row],[Close Price]])-1</f>
        <v>3.350939967058375E-3</v>
      </c>
      <c r="AE492" s="2">
        <f>(Table2[[#This Row],[Close Price]]/Table2[[#This Row],[Current Week Low]])-1</f>
        <v>1.7098954422043899E-2</v>
      </c>
      <c r="AF492" s="2">
        <f>(Table2[[#This Row],[Current Week High]]/Table2[[#This Row],[Close Price]])-1</f>
        <v>4.208553416254901E-2</v>
      </c>
      <c r="AG492" s="2">
        <f>(Table2[[#This Row],[Close Price]]/Table2[[#This Row],[Current Month Low]])-1</f>
        <v>3.0794449973654991E-2</v>
      </c>
      <c r="AH492" s="2">
        <f>(Table2[[#This Row],[Current Month High]]/Table2[[#This Row],[Close Price]])-1</f>
        <v>7.3720679275288248E-2</v>
      </c>
      <c r="AI492">
        <v>7.3720679275288203</v>
      </c>
      <c r="AJ492">
        <v>44.877807948654599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0.08</v>
      </c>
      <c r="AM492" t="s">
        <v>10458</v>
      </c>
      <c r="AN492">
        <v>-4.9000000000000004</v>
      </c>
      <c r="AO492" t="s">
        <v>10459</v>
      </c>
      <c r="AP492">
        <v>1.1739000141301E-2</v>
      </c>
      <c r="AQ492">
        <f>(Table2[[#This Row],[Sharpe Ratio]]-AVERAGE(Table2[Sharpe Ratio]))/_xlfn.STDEV.P(Table2[Sharpe Ratio])</f>
        <v>-0.53351027709897081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-1.5881988325621923</v>
      </c>
      <c r="AS492">
        <f>_xlfn.RANK.AVG(Table2[[#This Row],[1Y Return vs Nifty Z-Score]],Table2[1Y Return vs Nifty Z-Score])</f>
        <v>558</v>
      </c>
      <c r="AT492">
        <f>_xlfn.RANK.AVG(Table2[[#This Row],[6M Return vs Nifty Z-Score]],Table2[6M Return vs Nifty Z-Score])</f>
        <v>367</v>
      </c>
      <c r="AU492">
        <f>_xlfn.RANK.AVG(Table2[[#This Row],[Sharpe Ratio Z-Score]],Table2[Sharpe Ratio Z-Score])</f>
        <v>472</v>
      </c>
      <c r="AV492">
        <f>(Table2[[#This Row],[Rank 1Y]]+Table2[[#This Row],[Rank 6M]]+Table2[[#This Row],[Rank Sharpe]])/3</f>
        <v>465.66666666666669</v>
      </c>
    </row>
    <row r="493" spans="1:48" x14ac:dyDescent="0.3">
      <c r="A493" t="s">
        <v>72</v>
      </c>
      <c r="B493" t="s">
        <v>73</v>
      </c>
      <c r="C493" t="s">
        <v>10408</v>
      </c>
      <c r="D493" t="s">
        <v>74</v>
      </c>
      <c r="E493">
        <v>355982.450049065</v>
      </c>
      <c r="F493">
        <v>3122.65</v>
      </c>
      <c r="G493">
        <v>-6.2724197599244702</v>
      </c>
      <c r="H493">
        <f>(Table2[[#This Row],[1Y Return vs Nifty]]-AVERAGE(Table2[1Y Return vs Nifty]))/_xlfn.STDEV.P(Table2[1Y Return vs Nifty])</f>
        <v>-0.46550584346388302</v>
      </c>
      <c r="I493">
        <v>-3.9769913744805998</v>
      </c>
      <c r="J493">
        <f>(Table2[[#This Row],[1M Return vs Nifty]]-AVERAGE(Table2[1M Return vs Nifty]))/_xlfn.STDEV.P(Table2[1M Return vs Nifty])</f>
        <v>-8.5046726634940256E-2</v>
      </c>
      <c r="K493">
        <v>-18.7300446453973</v>
      </c>
      <c r="L493">
        <f>(Table2[[#This Row],[6M Return vs Nifty]]-AVERAGE(Table2[6M Return vs Nifty]))/_xlfn.STDEV.P(Table2[6M Return vs Nifty])</f>
        <v>-0.88468949491582516</v>
      </c>
      <c r="M493">
        <v>1.2227231499237099</v>
      </c>
      <c r="N493">
        <f>(Table2[[#This Row],[1W Return vs Nifty]]-AVERAGE(Table2[1W Return vs Nifty]))/_xlfn.STDEV.P(Table2[1W Return vs Nifty])</f>
        <v>0.85299739190545298</v>
      </c>
      <c r="O493">
        <v>3032.45</v>
      </c>
      <c r="P493">
        <v>3055.3422581171098</v>
      </c>
      <c r="Q493">
        <v>3003.17899992308</v>
      </c>
      <c r="R493">
        <v>74.547566525823001</v>
      </c>
      <c r="S493" s="2">
        <f>(Table2[[#This Row],[Close Price]]-Table2[[#This Row],[20D EMA]])/Table2[[#This Row],[20D EMA]]</f>
        <v>2.9744925720127383E-2</v>
      </c>
      <c r="T493" s="2">
        <f>(Table2[[#This Row],[Close Price]]-Table2[[#This Row],[50D EMA]])/Table2[[#This Row],[50D EMA]]</f>
        <v>2.202952605524771E-2</v>
      </c>
      <c r="U493" s="2">
        <f>(Table2[[#This Row],[Close Price]]-Table2[[#This Row],[200D EMA]])/Table2[[#This Row],[200D EMA]]</f>
        <v>3.9781511551585852E-2</v>
      </c>
      <c r="V493">
        <v>0.69946624332006502</v>
      </c>
      <c r="W493">
        <v>3085</v>
      </c>
      <c r="X493">
        <v>3148</v>
      </c>
      <c r="Y493">
        <v>3015.25</v>
      </c>
      <c r="Z493">
        <v>3148</v>
      </c>
      <c r="AA493">
        <v>2890.35</v>
      </c>
      <c r="AB493">
        <v>3148</v>
      </c>
      <c r="AC493" s="2">
        <f>(Table2[[#This Row],[Close Price]]/Table2[[#This Row],[Day Low]])-1</f>
        <v>1.2204213938411757E-2</v>
      </c>
      <c r="AD493" s="2">
        <f>(Table2[[#This Row],[Day High]]/Table2[[#This Row],[Close Price]])-1</f>
        <v>8.1181048148206703E-3</v>
      </c>
      <c r="AE493" s="2">
        <f>(Table2[[#This Row],[Close Price]]/Table2[[#This Row],[Current Week Low]])-1</f>
        <v>3.5618937069894718E-2</v>
      </c>
      <c r="AF493" s="2">
        <f>(Table2[[#This Row],[Current Week High]]/Table2[[#This Row],[Close Price]])-1</f>
        <v>8.1181048148206703E-3</v>
      </c>
      <c r="AG493" s="2">
        <f>(Table2[[#This Row],[Close Price]]/Table2[[#This Row],[Current Month Low]])-1</f>
        <v>8.0370889338661433E-2</v>
      </c>
      <c r="AH493" s="2">
        <f>(Table2[[#This Row],[Current Month High]]/Table2[[#This Row],[Close Price]])-1</f>
        <v>8.1181048148206703E-3</v>
      </c>
      <c r="AI493">
        <v>19.894961010679999</v>
      </c>
      <c r="AJ493">
        <v>45.781979458450003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-0.08</v>
      </c>
      <c r="AM493" t="s">
        <v>10459</v>
      </c>
      <c r="AN493">
        <v>4.5599999999999996</v>
      </c>
      <c r="AO493" t="s">
        <v>10458</v>
      </c>
      <c r="AP493">
        <v>7.4395688363924004E-2</v>
      </c>
      <c r="AQ493">
        <f>(Table2[[#This Row],[Sharpe Ratio]]-AVERAGE(Table2[Sharpe Ratio]))/_xlfn.STDEV.P(Table2[Sharpe Ratio])</f>
        <v>0.19319631995799236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466</v>
      </c>
      <c r="AT493">
        <f>_xlfn.RANK.AVG(Table2[[#This Row],[6M Return vs Nifty Z-Score]],Table2[6M Return vs Nifty Z-Score])</f>
        <v>638</v>
      </c>
      <c r="AU493">
        <f>_xlfn.RANK.AVG(Table2[[#This Row],[Sharpe Ratio Z-Score]],Table2[Sharpe Ratio Z-Score])</f>
        <v>297</v>
      </c>
      <c r="AV493">
        <f>(Table2[[#This Row],[Rank 1Y]]+Table2[[#This Row],[Rank 6M]]+Table2[[#This Row],[Rank Sharpe]])/3</f>
        <v>467</v>
      </c>
    </row>
    <row r="494" spans="1:48" x14ac:dyDescent="0.3">
      <c r="A494" t="s">
        <v>412</v>
      </c>
      <c r="B494" t="s">
        <v>413</v>
      </c>
      <c r="C494" t="s">
        <v>10401</v>
      </c>
      <c r="D494" t="s">
        <v>34</v>
      </c>
      <c r="E494">
        <v>58046.176944480001</v>
      </c>
      <c r="F494">
        <v>48.55</v>
      </c>
      <c r="G494">
        <v>-18.131413539447902</v>
      </c>
      <c r="H494">
        <f>(Table2[[#This Row],[1Y Return vs Nifty]]-AVERAGE(Table2[1Y Return vs Nifty]))/_xlfn.STDEV.P(Table2[1Y Return vs Nifty])</f>
        <v>-0.66232646710020138</v>
      </c>
      <c r="I494">
        <v>-11.4364134727091</v>
      </c>
      <c r="J494">
        <f>(Table2[[#This Row],[1M Return vs Nifty]]-AVERAGE(Table2[1M Return vs Nifty]))/_xlfn.STDEV.P(Table2[1M Return vs Nifty])</f>
        <v>-0.79249126205072551</v>
      </c>
      <c r="K494">
        <v>-22.904516393904998</v>
      </c>
      <c r="L494">
        <f>(Table2[[#This Row],[6M Return vs Nifty]]-AVERAGE(Table2[6M Return vs Nifty]))/_xlfn.STDEV.P(Table2[6M Return vs Nifty])</f>
        <v>-1.0092634654391561</v>
      </c>
      <c r="M494">
        <v>-4.0669993002906297</v>
      </c>
      <c r="N494">
        <f>(Table2[[#This Row],[1W Return vs Nifty]]-AVERAGE(Table2[1W Return vs Nifty]))/_xlfn.STDEV.P(Table2[1W Return vs Nifty])</f>
        <v>-0.20414356670217995</v>
      </c>
      <c r="O494">
        <v>49.41</v>
      </c>
      <c r="P494">
        <v>51.047107979562398</v>
      </c>
      <c r="Q494">
        <v>49.714235182396898</v>
      </c>
      <c r="R494">
        <v>44.066625986914602</v>
      </c>
      <c r="S494" s="2">
        <f>(Table2[[#This Row],[Close Price]]-Table2[[#This Row],[20D EMA]])/Table2[[#This Row],[20D EMA]]</f>
        <v>-1.7405383525602093E-2</v>
      </c>
      <c r="T494" s="2">
        <f>(Table2[[#This Row],[Close Price]]-Table2[[#This Row],[50D EMA]])/Table2[[#This Row],[50D EMA]]</f>
        <v>-4.8917716955917692E-2</v>
      </c>
      <c r="U494" s="2">
        <f>(Table2[[#This Row],[Close Price]]-Table2[[#This Row],[200D EMA]])/Table2[[#This Row],[200D EMA]]</f>
        <v>-2.341854758753565E-2</v>
      </c>
      <c r="V494">
        <v>0.56746173867130101</v>
      </c>
      <c r="W494">
        <v>48.02</v>
      </c>
      <c r="X494">
        <v>49.48</v>
      </c>
      <c r="Y494">
        <v>48</v>
      </c>
      <c r="Z494">
        <v>50.64</v>
      </c>
      <c r="AA494">
        <v>47.01</v>
      </c>
      <c r="AB494">
        <v>51.39</v>
      </c>
      <c r="AC494" s="2">
        <f>(Table2[[#This Row],[Close Price]]/Table2[[#This Row],[Day Low]])-1</f>
        <v>1.103706788837977E-2</v>
      </c>
      <c r="AD494" s="2">
        <f>(Table2[[#This Row],[Day High]]/Table2[[#This Row],[Close Price]])-1</f>
        <v>1.9155509783728153E-2</v>
      </c>
      <c r="AE494" s="2">
        <f>(Table2[[#This Row],[Close Price]]/Table2[[#This Row],[Current Week Low]])-1</f>
        <v>1.1458333333333348E-2</v>
      </c>
      <c r="AF494" s="2">
        <f>(Table2[[#This Row],[Current Week High]]/Table2[[#This Row],[Close Price]])-1</f>
        <v>4.3048403707518057E-2</v>
      </c>
      <c r="AG494" s="2">
        <f>(Table2[[#This Row],[Close Price]]/Table2[[#This Row],[Current Month Low]])-1</f>
        <v>3.2758987449478916E-2</v>
      </c>
      <c r="AH494" s="2">
        <f>(Table2[[#This Row],[Current Month High]]/Table2[[#This Row],[Close Price]])-1</f>
        <v>5.8496395468589091E-2</v>
      </c>
      <c r="AI494">
        <v>45.520082389289399</v>
      </c>
      <c r="AJ494">
        <v>39.712230215827297</v>
      </c>
      <c r="AK494" t="str">
        <f>IF(AND(Table2[[#This Row],[20D EMA]]&gt;Table2[[#This Row],[50D EMA]],Table2[[#This Row],[50D EMA]]&gt;Table2[[#This Row],[200D EMA]]),"Uptrend","Downtrend/NoTrend")</f>
        <v>Downtrend/NoTrend</v>
      </c>
      <c r="AL494">
        <v>-0.15</v>
      </c>
      <c r="AM494" t="s">
        <v>10459</v>
      </c>
      <c r="AN494">
        <v>-1.26</v>
      </c>
      <c r="AO494" t="s">
        <v>10459</v>
      </c>
      <c r="AP494">
        <v>0.11204622522921399</v>
      </c>
      <c r="AQ494">
        <f>(Table2[[#This Row],[Sharpe Ratio]]-AVERAGE(Table2[Sharpe Ratio]))/_xlfn.STDEV.P(Table2[Sharpe Ratio])</f>
        <v>0.62987585567695215</v>
      </c>
      <c r="AR4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4">
        <f>_xlfn.RANK.AVG(Table2[[#This Row],[1Y Return vs Nifty Z-Score]],Table2[1Y Return vs Nifty Z-Score])</f>
        <v>550</v>
      </c>
      <c r="AT494">
        <f>_xlfn.RANK.AVG(Table2[[#This Row],[6M Return vs Nifty Z-Score]],Table2[6M Return vs Nifty Z-Score])</f>
        <v>664</v>
      </c>
      <c r="AU494">
        <f>_xlfn.RANK.AVG(Table2[[#This Row],[Sharpe Ratio Z-Score]],Table2[Sharpe Ratio Z-Score])</f>
        <v>191</v>
      </c>
      <c r="AV494">
        <f>(Table2[[#This Row],[Rank 1Y]]+Table2[[#This Row],[Rank 6M]]+Table2[[#This Row],[Rank Sharpe]])/3</f>
        <v>468.33333333333331</v>
      </c>
    </row>
    <row r="495" spans="1:48" x14ac:dyDescent="0.3">
      <c r="A495" t="s">
        <v>908</v>
      </c>
      <c r="B495" t="s">
        <v>909</v>
      </c>
      <c r="C495" t="s">
        <v>10401</v>
      </c>
      <c r="D495" t="s">
        <v>51</v>
      </c>
      <c r="E495">
        <v>17241.028995001001</v>
      </c>
      <c r="F495">
        <v>203.69</v>
      </c>
      <c r="G495">
        <v>11.9182309058423</v>
      </c>
      <c r="H495">
        <f>(Table2[[#This Row],[1Y Return vs Nifty]]-AVERAGE(Table2[1Y Return vs Nifty]))/_xlfn.STDEV.P(Table2[1Y Return vs Nifty])</f>
        <v>-0.16360036354292948</v>
      </c>
      <c r="I495">
        <v>-11.536932806904</v>
      </c>
      <c r="J495">
        <f>(Table2[[#This Row],[1M Return vs Nifty]]-AVERAGE(Table2[1M Return vs Nifty]))/_xlfn.STDEV.P(Table2[1M Return vs Nifty])</f>
        <v>-0.80202442061762069</v>
      </c>
      <c r="K495">
        <v>-2.9101659756296199</v>
      </c>
      <c r="L495">
        <f>(Table2[[#This Row],[6M Return vs Nifty]]-AVERAGE(Table2[6M Return vs Nifty]))/_xlfn.STDEV.P(Table2[6M Return vs Nifty])</f>
        <v>-0.41259500780022357</v>
      </c>
      <c r="M495">
        <v>-7.6917227678935296</v>
      </c>
      <c r="N495">
        <f>(Table2[[#This Row],[1W Return vs Nifty]]-AVERAGE(Table2[1W Return vs Nifty]))/_xlfn.STDEV.P(Table2[1W Return vs Nifty])</f>
        <v>-0.92853764924502624</v>
      </c>
      <c r="O495">
        <v>207.43</v>
      </c>
      <c r="P495">
        <v>206.719902890062</v>
      </c>
      <c r="Q495">
        <v>188.21116262087699</v>
      </c>
      <c r="R495">
        <v>40.824053577071197</v>
      </c>
      <c r="S495" s="2">
        <f>(Table2[[#This Row],[Close Price]]-Table2[[#This Row],[20D EMA]])/Table2[[#This Row],[20D EMA]]</f>
        <v>-1.8030178855517567E-2</v>
      </c>
      <c r="T495" s="2">
        <f>(Table2[[#This Row],[Close Price]]-Table2[[#This Row],[50D EMA]])/Table2[[#This Row],[50D EMA]]</f>
        <v>-1.465704485974614E-2</v>
      </c>
      <c r="U495" s="2">
        <f>(Table2[[#This Row],[Close Price]]-Table2[[#This Row],[200D EMA]])/Table2[[#This Row],[200D EMA]]</f>
        <v>8.2241866866859498E-2</v>
      </c>
      <c r="V495">
        <v>0.76239596326877201</v>
      </c>
      <c r="W495">
        <v>194</v>
      </c>
      <c r="X495">
        <v>204.35</v>
      </c>
      <c r="Y495">
        <v>194</v>
      </c>
      <c r="Z495">
        <v>210.8</v>
      </c>
      <c r="AA495">
        <v>194</v>
      </c>
      <c r="AB495">
        <v>218.35</v>
      </c>
      <c r="AC495" s="2">
        <f>(Table2[[#This Row],[Close Price]]/Table2[[#This Row],[Day Low]])-1</f>
        <v>4.9948453608247512E-2</v>
      </c>
      <c r="AD495" s="2">
        <f>(Table2[[#This Row],[Day High]]/Table2[[#This Row],[Close Price]])-1</f>
        <v>3.2402179783004303E-3</v>
      </c>
      <c r="AE495" s="2">
        <f>(Table2[[#This Row],[Close Price]]/Table2[[#This Row],[Current Week Low]])-1</f>
        <v>4.9948453608247512E-2</v>
      </c>
      <c r="AF495" s="2">
        <f>(Table2[[#This Row],[Current Week High]]/Table2[[#This Row],[Close Price]])-1</f>
        <v>3.4905984584417515E-2</v>
      </c>
      <c r="AG495" s="2">
        <f>(Table2[[#This Row],[Close Price]]/Table2[[#This Row],[Current Month Low]])-1</f>
        <v>4.9948453608247512E-2</v>
      </c>
      <c r="AH495" s="2">
        <f>(Table2[[#This Row],[Current Month High]]/Table2[[#This Row],[Close Price]])-1</f>
        <v>7.197211448770191E-2</v>
      </c>
      <c r="AI495">
        <v>13.113063969757899</v>
      </c>
      <c r="AJ495">
        <v>62.497008376545601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-7.0000000000000007E-2</v>
      </c>
      <c r="AM495" t="s">
        <v>10459</v>
      </c>
      <c r="AN495">
        <v>-0.5</v>
      </c>
      <c r="AO495" t="s">
        <v>10459</v>
      </c>
      <c r="AP495">
        <v>-9.024716353659E-3</v>
      </c>
      <c r="AQ495">
        <f>(Table2[[#This Row],[Sharpe Ratio]]-AVERAGE(Table2[Sharpe Ratio]))/_xlfn.STDEV.P(Table2[Sharpe Ratio])</f>
        <v>-0.77433260882986799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-3.0810900500356677</v>
      </c>
      <c r="AS495">
        <f>_xlfn.RANK.AVG(Table2[[#This Row],[1Y Return vs Nifty Z-Score]],Table2[1Y Return vs Nifty Z-Score])</f>
        <v>349</v>
      </c>
      <c r="AT495">
        <f>_xlfn.RANK.AVG(Table2[[#This Row],[6M Return vs Nifty Z-Score]],Table2[6M Return vs Nifty Z-Score])</f>
        <v>468</v>
      </c>
      <c r="AU495">
        <f>_xlfn.RANK.AVG(Table2[[#This Row],[Sharpe Ratio Z-Score]],Table2[Sharpe Ratio Z-Score])</f>
        <v>588</v>
      </c>
      <c r="AV495">
        <f>(Table2[[#This Row],[Rank 1Y]]+Table2[[#This Row],[Rank 6M]]+Table2[[#This Row],[Rank Sharpe]])/3</f>
        <v>468.33333333333331</v>
      </c>
    </row>
    <row r="496" spans="1:48" x14ac:dyDescent="0.3">
      <c r="A496" t="s">
        <v>2127</v>
      </c>
      <c r="B496" t="s">
        <v>2128</v>
      </c>
      <c r="C496" t="s">
        <v>10407</v>
      </c>
      <c r="D496" t="s">
        <v>266</v>
      </c>
      <c r="E496">
        <v>2946.9316530000001</v>
      </c>
      <c r="F496">
        <v>304.05</v>
      </c>
      <c r="G496">
        <v>-27.3745141300877</v>
      </c>
      <c r="H496">
        <f>(Table2[[#This Row],[1Y Return vs Nifty]]-AVERAGE(Table2[1Y Return vs Nifty]))/_xlfn.STDEV.P(Table2[1Y Return vs Nifty])</f>
        <v>-0.81573179443279187</v>
      </c>
      <c r="I496">
        <v>-6.83530951008815</v>
      </c>
      <c r="J496">
        <f>(Table2[[#This Row],[1M Return vs Nifty]]-AVERAGE(Table2[1M Return vs Nifty]))/_xlfn.STDEV.P(Table2[1M Return vs Nifty])</f>
        <v>-0.35612691473632346</v>
      </c>
      <c r="K496">
        <v>-6.2764959719123503</v>
      </c>
      <c r="L496">
        <f>(Table2[[#This Row],[6M Return vs Nifty]]-AVERAGE(Table2[6M Return vs Nifty]))/_xlfn.STDEV.P(Table2[6M Return vs Nifty])</f>
        <v>-0.51305253128894812</v>
      </c>
      <c r="M496">
        <v>-5.4587585356303299</v>
      </c>
      <c r="N496">
        <f>(Table2[[#This Row],[1W Return vs Nifty]]-AVERAGE(Table2[1W Return vs Nifty]))/_xlfn.STDEV.P(Table2[1W Return vs Nifty])</f>
        <v>-0.48228399959737284</v>
      </c>
      <c r="O496">
        <v>315.24</v>
      </c>
      <c r="P496">
        <v>318.72168873066101</v>
      </c>
      <c r="Q496">
        <v>307.92085947350898</v>
      </c>
      <c r="R496">
        <v>25.360801343527498</v>
      </c>
      <c r="S496" s="2">
        <f>(Table2[[#This Row],[Close Price]]-Table2[[#This Row],[20D EMA]])/Table2[[#This Row],[20D EMA]]</f>
        <v>-3.5496764370003799E-2</v>
      </c>
      <c r="T496" s="2">
        <f>(Table2[[#This Row],[Close Price]]-Table2[[#This Row],[50D EMA]])/Table2[[#This Row],[50D EMA]]</f>
        <v>-4.603291601865056E-2</v>
      </c>
      <c r="U496" s="2">
        <f>(Table2[[#This Row],[Close Price]]-Table2[[#This Row],[200D EMA]])/Table2[[#This Row],[200D EMA]]</f>
        <v>-1.2570955667399302E-2</v>
      </c>
      <c r="V496">
        <v>1.2519975961546199</v>
      </c>
      <c r="W496">
        <v>303</v>
      </c>
      <c r="X496">
        <v>311.89999999999998</v>
      </c>
      <c r="Y496">
        <v>303</v>
      </c>
      <c r="Z496">
        <v>323.8</v>
      </c>
      <c r="AA496">
        <v>300.05</v>
      </c>
      <c r="AB496">
        <v>332.95</v>
      </c>
      <c r="AC496" s="2">
        <f>(Table2[[#This Row],[Close Price]]/Table2[[#This Row],[Day Low]])-1</f>
        <v>3.4653465346534684E-3</v>
      </c>
      <c r="AD496" s="2">
        <f>(Table2[[#This Row],[Day High]]/Table2[[#This Row],[Close Price]])-1</f>
        <v>2.5818122019404699E-2</v>
      </c>
      <c r="AE496" s="2">
        <f>(Table2[[#This Row],[Close Price]]/Table2[[#This Row],[Current Week Low]])-1</f>
        <v>3.4653465346534684E-3</v>
      </c>
      <c r="AF496" s="2">
        <f>(Table2[[#This Row],[Current Week High]]/Table2[[#This Row],[Close Price]])-1</f>
        <v>6.4956421641177542E-2</v>
      </c>
      <c r="AG496" s="2">
        <f>(Table2[[#This Row],[Close Price]]/Table2[[#This Row],[Current Month Low]])-1</f>
        <v>1.3331111481419855E-2</v>
      </c>
      <c r="AH496" s="2">
        <f>(Table2[[#This Row],[Current Month High]]/Table2[[#This Row],[Close Price]])-1</f>
        <v>9.5050156224305127E-2</v>
      </c>
      <c r="AI496">
        <v>32.067094227923</v>
      </c>
      <c r="AJ496">
        <v>24.026106465429301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-0.15</v>
      </c>
      <c r="AM496" t="s">
        <v>10459</v>
      </c>
      <c r="AN496">
        <v>-6.65</v>
      </c>
      <c r="AO496" t="s">
        <v>10459</v>
      </c>
      <c r="AP496">
        <v>7.2634491272033003E-2</v>
      </c>
      <c r="AQ496">
        <f>(Table2[[#This Row],[Sharpe Ratio]]-AVERAGE(Table2[Sharpe Ratio]))/_xlfn.STDEV.P(Table2[Sharpe Ratio])</f>
        <v>0.17276955337168218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6">
        <f>_xlfn.RANK.AVG(Table2[[#This Row],[1Y Return vs Nifty Z-Score]],Table2[1Y Return vs Nifty Z-Score])</f>
        <v>599</v>
      </c>
      <c r="AT496">
        <f>_xlfn.RANK.AVG(Table2[[#This Row],[6M Return vs Nifty Z-Score]],Table2[6M Return vs Nifty Z-Score])</f>
        <v>502</v>
      </c>
      <c r="AU496">
        <f>_xlfn.RANK.AVG(Table2[[#This Row],[Sharpe Ratio Z-Score]],Table2[Sharpe Ratio Z-Score])</f>
        <v>304</v>
      </c>
      <c r="AV496">
        <f>(Table2[[#This Row],[Rank 1Y]]+Table2[[#This Row],[Rank 6M]]+Table2[[#This Row],[Rank Sharpe]])/3</f>
        <v>468.33333333333331</v>
      </c>
    </row>
    <row r="497" spans="1:48" x14ac:dyDescent="0.3">
      <c r="A497" t="s">
        <v>84</v>
      </c>
      <c r="B497" t="s">
        <v>85</v>
      </c>
      <c r="C497" t="s">
        <v>10409</v>
      </c>
      <c r="D497" t="s">
        <v>86</v>
      </c>
      <c r="E497">
        <v>338254.30241174001</v>
      </c>
      <c r="F497">
        <v>5198.05</v>
      </c>
      <c r="G497">
        <v>9.7398161930135299</v>
      </c>
      <c r="H497">
        <f>(Table2[[#This Row],[1Y Return vs Nifty]]-AVERAGE(Table2[1Y Return vs Nifty]))/_xlfn.STDEV.P(Table2[1Y Return vs Nifty])</f>
        <v>-0.19975494379558223</v>
      </c>
      <c r="I497">
        <v>2.20477659568727</v>
      </c>
      <c r="J497">
        <f>(Table2[[#This Row],[1M Return vs Nifty]]-AVERAGE(Table2[1M Return vs Nifty]))/_xlfn.STDEV.P(Table2[1M Return vs Nifty])</f>
        <v>0.50122629989645451</v>
      </c>
      <c r="K497">
        <v>-3.2708619657609601</v>
      </c>
      <c r="L497">
        <f>(Table2[[#This Row],[6M Return vs Nifty]]-AVERAGE(Table2[6M Return vs Nifty]))/_xlfn.STDEV.P(Table2[6M Return vs Nifty])</f>
        <v>-0.42335884436435123</v>
      </c>
      <c r="M497">
        <v>-3.9427687182101101</v>
      </c>
      <c r="N497">
        <f>(Table2[[#This Row],[1W Return vs Nifty]]-AVERAGE(Table2[1W Return vs Nifty]))/_xlfn.STDEV.P(Table2[1W Return vs Nifty])</f>
        <v>-0.17931632144214493</v>
      </c>
      <c r="O497">
        <v>5223.1499999999996</v>
      </c>
      <c r="P497">
        <v>5097.8546258112101</v>
      </c>
      <c r="Q497">
        <v>4617.0149892425698</v>
      </c>
      <c r="R497">
        <v>43.323621187791503</v>
      </c>
      <c r="S497" s="2">
        <f>(Table2[[#This Row],[Close Price]]-Table2[[#This Row],[20D EMA]])/Table2[[#This Row],[20D EMA]]</f>
        <v>-4.805529230445125E-3</v>
      </c>
      <c r="T497" s="2">
        <f>(Table2[[#This Row],[Close Price]]-Table2[[#This Row],[50D EMA]])/Table2[[#This Row],[50D EMA]]</f>
        <v>1.9654419661456358E-2</v>
      </c>
      <c r="U497" s="2">
        <f>(Table2[[#This Row],[Close Price]]-Table2[[#This Row],[200D EMA]])/Table2[[#This Row],[200D EMA]]</f>
        <v>0.12584646402734559</v>
      </c>
      <c r="V497">
        <v>0.76579374547722401</v>
      </c>
      <c r="W497">
        <v>5164</v>
      </c>
      <c r="X497">
        <v>5313.45</v>
      </c>
      <c r="Y497">
        <v>5164</v>
      </c>
      <c r="Z497">
        <v>5484.85</v>
      </c>
      <c r="AA497">
        <v>4951</v>
      </c>
      <c r="AB497">
        <v>5484.85</v>
      </c>
      <c r="AC497" s="2">
        <f>(Table2[[#This Row],[Close Price]]/Table2[[#This Row],[Day Low]])-1</f>
        <v>6.5937257939581162E-3</v>
      </c>
      <c r="AD497" s="2">
        <f>(Table2[[#This Row],[Day High]]/Table2[[#This Row],[Close Price]])-1</f>
        <v>2.2200632929656239E-2</v>
      </c>
      <c r="AE497" s="2">
        <f>(Table2[[#This Row],[Close Price]]/Table2[[#This Row],[Current Week Low]])-1</f>
        <v>6.5937257939581162E-3</v>
      </c>
      <c r="AF497" s="2">
        <f>(Table2[[#This Row],[Current Week High]]/Table2[[#This Row],[Close Price]])-1</f>
        <v>5.5174536605073099E-2</v>
      </c>
      <c r="AG497" s="2">
        <f>(Table2[[#This Row],[Close Price]]/Table2[[#This Row],[Current Month Low]])-1</f>
        <v>4.9899010300949342E-2</v>
      </c>
      <c r="AH497" s="2">
        <f>(Table2[[#This Row],[Current Month High]]/Table2[[#This Row],[Close Price]])-1</f>
        <v>5.5174536605073099E-2</v>
      </c>
      <c r="AI497">
        <v>5.5174536605073099</v>
      </c>
      <c r="AJ497">
        <v>43.751382743362797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-0.06</v>
      </c>
      <c r="AM497" t="s">
        <v>10459</v>
      </c>
      <c r="AN497">
        <v>-2.74</v>
      </c>
      <c r="AO497" t="s">
        <v>10459</v>
      </c>
      <c r="AP497">
        <v>-6.75452783948E-3</v>
      </c>
      <c r="AQ497">
        <f>(Table2[[#This Row],[Sharpe Ratio]]-AVERAGE(Table2[Sharpe Ratio]))/_xlfn.STDEV.P(Table2[Sharpe Ratio])</f>
        <v>-0.74800244334210519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-1.0492062530477291</v>
      </c>
      <c r="AS497">
        <f>_xlfn.RANK.AVG(Table2[[#This Row],[1Y Return vs Nifty Z-Score]],Table2[1Y Return vs Nifty Z-Score])</f>
        <v>360</v>
      </c>
      <c r="AT497">
        <f>_xlfn.RANK.AVG(Table2[[#This Row],[6M Return vs Nifty Z-Score]],Table2[6M Return vs Nifty Z-Score])</f>
        <v>473</v>
      </c>
      <c r="AU497">
        <f>_xlfn.RANK.AVG(Table2[[#This Row],[Sharpe Ratio Z-Score]],Table2[Sharpe Ratio Z-Score])</f>
        <v>575</v>
      </c>
      <c r="AV497">
        <f>(Table2[[#This Row],[Rank 1Y]]+Table2[[#This Row],[Rank 6M]]+Table2[[#This Row],[Rank Sharpe]])/3</f>
        <v>469.33333333333331</v>
      </c>
    </row>
    <row r="498" spans="1:48" x14ac:dyDescent="0.3">
      <c r="A498" t="s">
        <v>407</v>
      </c>
      <c r="B498" t="s">
        <v>408</v>
      </c>
      <c r="C498" t="s">
        <v>10407</v>
      </c>
      <c r="D498" t="s">
        <v>409</v>
      </c>
      <c r="E498">
        <v>58889.182400744998</v>
      </c>
      <c r="F498">
        <v>138852.15</v>
      </c>
      <c r="G498">
        <v>-6.76346131561092</v>
      </c>
      <c r="H498">
        <f>(Table2[[#This Row],[1Y Return vs Nifty]]-AVERAGE(Table2[1Y Return vs Nifty]))/_xlfn.STDEV.P(Table2[1Y Return vs Nifty])</f>
        <v>-0.47365553196346144</v>
      </c>
      <c r="I498">
        <v>-5.2802716094407698</v>
      </c>
      <c r="J498">
        <f>(Table2[[#This Row],[1M Return vs Nifty]]-AVERAGE(Table2[1M Return vs Nifty]))/_xlfn.STDEV.P(Table2[1M Return vs Nifty])</f>
        <v>-0.20864859125618665</v>
      </c>
      <c r="K498">
        <v>-13.6640461128097</v>
      </c>
      <c r="L498">
        <f>(Table2[[#This Row],[6M Return vs Nifty]]-AVERAGE(Table2[6M Return vs Nifty]))/_xlfn.STDEV.P(Table2[6M Return vs Nifty])</f>
        <v>-0.7335107135297948</v>
      </c>
      <c r="M498">
        <v>-5.4423272525569999E-3</v>
      </c>
      <c r="N498">
        <f>(Table2[[#This Row],[1W Return vs Nifty]]-AVERAGE(Table2[1W Return vs Nifty]))/_xlfn.STDEV.P(Table2[1W Return vs Nifty])</f>
        <v>0.60755086005229109</v>
      </c>
      <c r="O498">
        <v>136634.26999999999</v>
      </c>
      <c r="P498">
        <v>135506.91815299401</v>
      </c>
      <c r="Q498">
        <v>129609.892645991</v>
      </c>
      <c r="R498">
        <v>65.510137026924994</v>
      </c>
      <c r="S498" s="2">
        <f>(Table2[[#This Row],[Close Price]]-Table2[[#This Row],[20D EMA]])/Table2[[#This Row],[20D EMA]]</f>
        <v>1.6232238076143012E-2</v>
      </c>
      <c r="T498" s="2">
        <f>(Table2[[#This Row],[Close Price]]-Table2[[#This Row],[50D EMA]])/Table2[[#This Row],[50D EMA]]</f>
        <v>2.4686797490509314E-2</v>
      </c>
      <c r="U498" s="2">
        <f>(Table2[[#This Row],[Close Price]]-Table2[[#This Row],[200D EMA]])/Table2[[#This Row],[200D EMA]]</f>
        <v>7.1308271038019941E-2</v>
      </c>
      <c r="V498">
        <v>0.695782064716578</v>
      </c>
      <c r="W498">
        <v>137697.04999999999</v>
      </c>
      <c r="X498">
        <v>139500</v>
      </c>
      <c r="Y498">
        <v>136050</v>
      </c>
      <c r="Z498">
        <v>139855.65</v>
      </c>
      <c r="AA498">
        <v>132600</v>
      </c>
      <c r="AB498">
        <v>139855.65</v>
      </c>
      <c r="AC498" s="2">
        <f>(Table2[[#This Row],[Close Price]]/Table2[[#This Row],[Day Low]])-1</f>
        <v>8.388705495143256E-3</v>
      </c>
      <c r="AD498" s="2">
        <f>(Table2[[#This Row],[Day High]]/Table2[[#This Row],[Close Price]])-1</f>
        <v>4.665754185297244E-3</v>
      </c>
      <c r="AE498" s="2">
        <f>(Table2[[#This Row],[Close Price]]/Table2[[#This Row],[Current Week Low]])-1</f>
        <v>2.0596471885336198E-2</v>
      </c>
      <c r="AF498" s="2">
        <f>(Table2[[#This Row],[Current Week High]]/Table2[[#This Row],[Close Price]])-1</f>
        <v>7.2271117155910947E-3</v>
      </c>
      <c r="AG498" s="2">
        <f>(Table2[[#This Row],[Close Price]]/Table2[[#This Row],[Current Month Low]])-1</f>
        <v>4.7150452488687655E-2</v>
      </c>
      <c r="AH498" s="2">
        <f>(Table2[[#This Row],[Current Month High]]/Table2[[#This Row],[Close Price]])-1</f>
        <v>7.2271117155910947E-3</v>
      </c>
      <c r="AI498">
        <v>9.0692509982740699</v>
      </c>
      <c r="AJ498">
        <v>30.494008740190701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-0.01</v>
      </c>
      <c r="AM498" t="s">
        <v>10459</v>
      </c>
      <c r="AN498">
        <v>2.2799999999999998</v>
      </c>
      <c r="AO498" t="s">
        <v>10458</v>
      </c>
      <c r="AP498">
        <v>5.2495358879262002E-2</v>
      </c>
      <c r="AQ498">
        <f>(Table2[[#This Row],[Sharpe Ratio]]-AVERAGE(Table2[Sharpe Ratio]))/_xlfn.STDEV.P(Table2[Sharpe Ratio])</f>
        <v>-6.0808709124898774E-2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-0.86907268582205066</v>
      </c>
      <c r="AS498">
        <f>_xlfn.RANK.AVG(Table2[[#This Row],[1Y Return vs Nifty Z-Score]],Table2[1Y Return vs Nifty Z-Score])</f>
        <v>472</v>
      </c>
      <c r="AT498">
        <f>_xlfn.RANK.AVG(Table2[[#This Row],[6M Return vs Nifty Z-Score]],Table2[6M Return vs Nifty Z-Score])</f>
        <v>577</v>
      </c>
      <c r="AU498">
        <f>_xlfn.RANK.AVG(Table2[[#This Row],[Sharpe Ratio Z-Score]],Table2[Sharpe Ratio Z-Score])</f>
        <v>359</v>
      </c>
      <c r="AV498">
        <f>(Table2[[#This Row],[Rank 1Y]]+Table2[[#This Row],[Rank 6M]]+Table2[[#This Row],[Rank Sharpe]])/3</f>
        <v>469.33333333333331</v>
      </c>
    </row>
    <row r="499" spans="1:48" x14ac:dyDescent="0.3">
      <c r="A499" t="s">
        <v>1776</v>
      </c>
      <c r="B499" t="s">
        <v>1777</v>
      </c>
      <c r="C499" t="s">
        <v>10412</v>
      </c>
      <c r="D499" t="s">
        <v>125</v>
      </c>
      <c r="E499">
        <v>4575.6667140150003</v>
      </c>
      <c r="F499">
        <v>232.81</v>
      </c>
      <c r="G499">
        <v>-35.041747544265903</v>
      </c>
      <c r="H499">
        <f>(Table2[[#This Row],[1Y Return vs Nifty]]-AVERAGE(Table2[1Y Return vs Nifty]))/_xlfn.STDEV.P(Table2[1Y Return vs Nifty])</f>
        <v>-0.94298286566190714</v>
      </c>
      <c r="I499">
        <v>-7.7987283858933596</v>
      </c>
      <c r="J499">
        <f>(Table2[[#This Row],[1M Return vs Nifty]]-AVERAGE(Table2[1M Return vs Nifty]))/_xlfn.STDEV.P(Table2[1M Return vs Nifty])</f>
        <v>-0.44749664955353885</v>
      </c>
      <c r="K499">
        <v>-5.4012362413573101E-2</v>
      </c>
      <c r="L499">
        <f>(Table2[[#This Row],[6M Return vs Nifty]]-AVERAGE(Table2[6M Return vs Nifty]))/_xlfn.STDEV.P(Table2[6M Return vs Nifty])</f>
        <v>-0.3273620927253823</v>
      </c>
      <c r="M499">
        <v>-1.04993156698023</v>
      </c>
      <c r="N499">
        <f>(Table2[[#This Row],[1W Return vs Nifty]]-AVERAGE(Table2[1W Return vs Nifty]))/_xlfn.STDEV.P(Table2[1W Return vs Nifty])</f>
        <v>0.3988116744838065</v>
      </c>
      <c r="O499">
        <v>228.98</v>
      </c>
      <c r="P499">
        <v>225.64019232944199</v>
      </c>
      <c r="Q499">
        <v>219.96904394871899</v>
      </c>
      <c r="R499">
        <v>55.015179270153403</v>
      </c>
      <c r="S499" s="2">
        <f>(Table2[[#This Row],[Close Price]]-Table2[[#This Row],[20D EMA]])/Table2[[#This Row],[20D EMA]]</f>
        <v>1.6726351646432058E-2</v>
      </c>
      <c r="T499" s="2">
        <f>(Table2[[#This Row],[Close Price]]-Table2[[#This Row],[50D EMA]])/Table2[[#This Row],[50D EMA]]</f>
        <v>3.177540134379013E-2</v>
      </c>
      <c r="U499" s="2">
        <f>(Table2[[#This Row],[Close Price]]-Table2[[#This Row],[200D EMA]])/Table2[[#This Row],[200D EMA]]</f>
        <v>5.837619612637223E-2</v>
      </c>
      <c r="V499">
        <v>1.10045274428506</v>
      </c>
      <c r="W499">
        <v>231.01</v>
      </c>
      <c r="X499">
        <v>236.9</v>
      </c>
      <c r="Y499">
        <v>217.6</v>
      </c>
      <c r="Z499">
        <v>242</v>
      </c>
      <c r="AA499">
        <v>214.15</v>
      </c>
      <c r="AB499">
        <v>247.4</v>
      </c>
      <c r="AC499" s="2">
        <f>(Table2[[#This Row],[Close Price]]/Table2[[#This Row],[Day Low]])-1</f>
        <v>7.7918704817974138E-3</v>
      </c>
      <c r="AD499" s="2">
        <f>(Table2[[#This Row],[Day High]]/Table2[[#This Row],[Close Price]])-1</f>
        <v>1.7567973884283328E-2</v>
      </c>
      <c r="AE499" s="2">
        <f>(Table2[[#This Row],[Close Price]]/Table2[[#This Row],[Current Week Low]])-1</f>
        <v>6.9898897058823461E-2</v>
      </c>
      <c r="AF499" s="2">
        <f>(Table2[[#This Row],[Current Week High]]/Table2[[#This Row],[Close Price]])-1</f>
        <v>3.9474249387912774E-2</v>
      </c>
      <c r="AG499" s="2">
        <f>(Table2[[#This Row],[Close Price]]/Table2[[#This Row],[Current Month Low]])-1</f>
        <v>8.7135185617557731E-2</v>
      </c>
      <c r="AH499" s="2">
        <f>(Table2[[#This Row],[Current Month High]]/Table2[[#This Row],[Close Price]])-1</f>
        <v>6.2669129332932449E-2</v>
      </c>
      <c r="AI499">
        <v>19.4106782354709</v>
      </c>
      <c r="AJ499">
        <v>39.490713001797403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0.06</v>
      </c>
      <c r="AM499" t="s">
        <v>10458</v>
      </c>
      <c r="AN499">
        <v>1</v>
      </c>
      <c r="AO499" t="s">
        <v>10458</v>
      </c>
      <c r="AP499">
        <v>6.6047228052108997E-2</v>
      </c>
      <c r="AQ499">
        <f>(Table2[[#This Row],[Sharpe Ratio]]-AVERAGE(Table2[Sharpe Ratio]))/_xlfn.STDEV.P(Table2[Sharpe Ratio])</f>
        <v>9.6368968306270814E-2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-1.2226609651507512</v>
      </c>
      <c r="AS499">
        <f>_xlfn.RANK.AVG(Table2[[#This Row],[1Y Return vs Nifty Z-Score]],Table2[1Y Return vs Nifty Z-Score])</f>
        <v>653</v>
      </c>
      <c r="AT499">
        <f>_xlfn.RANK.AVG(Table2[[#This Row],[6M Return vs Nifty Z-Score]],Table2[6M Return vs Nifty Z-Score])</f>
        <v>432</v>
      </c>
      <c r="AU499">
        <f>_xlfn.RANK.AVG(Table2[[#This Row],[Sharpe Ratio Z-Score]],Table2[Sharpe Ratio Z-Score])</f>
        <v>323</v>
      </c>
      <c r="AV499">
        <f>(Table2[[#This Row],[Rank 1Y]]+Table2[[#This Row],[Rank 6M]]+Table2[[#This Row],[Rank Sharpe]])/3</f>
        <v>469.33333333333331</v>
      </c>
    </row>
    <row r="500" spans="1:48" x14ac:dyDescent="0.3">
      <c r="A500" t="s">
        <v>709</v>
      </c>
      <c r="B500" t="s">
        <v>710</v>
      </c>
      <c r="C500" t="s">
        <v>10405</v>
      </c>
      <c r="D500" t="s">
        <v>274</v>
      </c>
      <c r="E500">
        <v>25073.690129924998</v>
      </c>
      <c r="F500">
        <v>1234.55</v>
      </c>
      <c r="G500">
        <v>-17.699060414643</v>
      </c>
      <c r="H500">
        <f>(Table2[[#This Row],[1Y Return vs Nifty]]-AVERAGE(Table2[1Y Return vs Nifty]))/_xlfn.STDEV.P(Table2[1Y Return vs Nifty])</f>
        <v>-0.65515081516570539</v>
      </c>
      <c r="I500">
        <v>-6.2769441687596403</v>
      </c>
      <c r="J500">
        <f>(Table2[[#This Row],[1M Return vs Nifty]]-AVERAGE(Table2[1M Return vs Nifty]))/_xlfn.STDEV.P(Table2[1M Return vs Nifty])</f>
        <v>-0.30317207396089219</v>
      </c>
      <c r="K500">
        <v>-20.5046079598566</v>
      </c>
      <c r="L500">
        <f>(Table2[[#This Row],[6M Return vs Nifty]]-AVERAGE(Table2[6M Return vs Nifty]))/_xlfn.STDEV.P(Table2[6M Return vs Nifty])</f>
        <v>-0.93764575174191678</v>
      </c>
      <c r="M500">
        <v>-4.7411010649423497</v>
      </c>
      <c r="N500">
        <f>(Table2[[#This Row],[1W Return vs Nifty]]-AVERAGE(Table2[1W Return vs Nifty]))/_xlfn.STDEV.P(Table2[1W Return vs Nifty])</f>
        <v>-0.33886152069504794</v>
      </c>
      <c r="O500">
        <v>1268.8399999999999</v>
      </c>
      <c r="P500">
        <v>1262.5045164657699</v>
      </c>
      <c r="Q500">
        <v>1218.9433526803</v>
      </c>
      <c r="R500">
        <v>37.538939937191401</v>
      </c>
      <c r="S500" s="2">
        <f>(Table2[[#This Row],[Close Price]]-Table2[[#This Row],[20D EMA]])/Table2[[#This Row],[20D EMA]]</f>
        <v>-2.7024683963305041E-2</v>
      </c>
      <c r="T500" s="2">
        <f>(Table2[[#This Row],[Close Price]]-Table2[[#This Row],[50D EMA]])/Table2[[#This Row],[50D EMA]]</f>
        <v>-2.2142112048854527E-2</v>
      </c>
      <c r="U500" s="2">
        <f>(Table2[[#This Row],[Close Price]]-Table2[[#This Row],[200D EMA]])/Table2[[#This Row],[200D EMA]]</f>
        <v>1.2803422969068206E-2</v>
      </c>
      <c r="V500">
        <v>0.89922510975844505</v>
      </c>
      <c r="W500">
        <v>1220.0999999999999</v>
      </c>
      <c r="X500">
        <v>1265</v>
      </c>
      <c r="Y500">
        <v>1214.4000000000001</v>
      </c>
      <c r="Z500">
        <v>1270</v>
      </c>
      <c r="AA500">
        <v>1214.4000000000001</v>
      </c>
      <c r="AB500">
        <v>1392.95</v>
      </c>
      <c r="AC500" s="2">
        <f>(Table2[[#This Row],[Close Price]]/Table2[[#This Row],[Day Low]])-1</f>
        <v>1.184329153348096E-2</v>
      </c>
      <c r="AD500" s="2">
        <f>(Table2[[#This Row],[Day High]]/Table2[[#This Row],[Close Price]])-1</f>
        <v>2.46648576404358E-2</v>
      </c>
      <c r="AE500" s="2">
        <f>(Table2[[#This Row],[Close Price]]/Table2[[#This Row],[Current Week Low]])-1</f>
        <v>1.6592555994729752E-2</v>
      </c>
      <c r="AF500" s="2">
        <f>(Table2[[#This Row],[Current Week High]]/Table2[[#This Row],[Close Price]])-1</f>
        <v>2.8714916366287424E-2</v>
      </c>
      <c r="AG500" s="2">
        <f>(Table2[[#This Row],[Close Price]]/Table2[[#This Row],[Current Month Low]])-1</f>
        <v>1.6592555994729752E-2</v>
      </c>
      <c r="AH500" s="2">
        <f>(Table2[[#This Row],[Current Month High]]/Table2[[#This Row],[Close Price]])-1</f>
        <v>0.12830586043497649</v>
      </c>
      <c r="AI500">
        <v>17.038597059657299</v>
      </c>
      <c r="AJ500">
        <v>25.980917393744502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-0.11</v>
      </c>
      <c r="AM500" t="s">
        <v>10459</v>
      </c>
      <c r="AN500">
        <v>-8.2799999999999994</v>
      </c>
      <c r="AO500" t="s">
        <v>10459</v>
      </c>
      <c r="AP500">
        <v>0.100878229703734</v>
      </c>
      <c r="AQ500">
        <f>(Table2[[#This Row],[Sharpe Ratio]]-AVERAGE(Table2[Sharpe Ratio]))/_xlfn.STDEV.P(Table2[Sharpe Ratio])</f>
        <v>0.50034688990345277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-1.7344832716601095</v>
      </c>
      <c r="AS500">
        <f>_xlfn.RANK.AVG(Table2[[#This Row],[1Y Return vs Nifty Z-Score]],Table2[1Y Return vs Nifty Z-Score])</f>
        <v>548</v>
      </c>
      <c r="AT500">
        <f>_xlfn.RANK.AVG(Table2[[#This Row],[6M Return vs Nifty Z-Score]],Table2[6M Return vs Nifty Z-Score])</f>
        <v>649</v>
      </c>
      <c r="AU500">
        <f>_xlfn.RANK.AVG(Table2[[#This Row],[Sharpe Ratio Z-Score]],Table2[Sharpe Ratio Z-Score])</f>
        <v>219</v>
      </c>
      <c r="AV500">
        <f>(Table2[[#This Row],[Rank 1Y]]+Table2[[#This Row],[Rank 6M]]+Table2[[#This Row],[Rank Sharpe]])/3</f>
        <v>472</v>
      </c>
    </row>
    <row r="501" spans="1:48" x14ac:dyDescent="0.3">
      <c r="A501" t="s">
        <v>410</v>
      </c>
      <c r="B501" t="s">
        <v>411</v>
      </c>
      <c r="C501" t="s">
        <v>10407</v>
      </c>
      <c r="D501" t="s">
        <v>409</v>
      </c>
      <c r="E501">
        <v>58253.235448649997</v>
      </c>
      <c r="F501">
        <v>3013.35</v>
      </c>
      <c r="G501">
        <v>-15.3851773618878</v>
      </c>
      <c r="H501">
        <f>(Table2[[#This Row],[1Y Return vs Nifty]]-AVERAGE(Table2[1Y Return vs Nifty]))/_xlfn.STDEV.P(Table2[1Y Return vs Nifty])</f>
        <v>-0.6167479022430975</v>
      </c>
      <c r="I501">
        <v>0.61272018785968896</v>
      </c>
      <c r="J501">
        <f>(Table2[[#This Row],[1M Return vs Nifty]]-AVERAGE(Table2[1M Return vs Nifty]))/_xlfn.STDEV.P(Table2[1M Return vs Nifty])</f>
        <v>0.35023717621369843</v>
      </c>
      <c r="K501">
        <v>13.8191424904666</v>
      </c>
      <c r="L501">
        <f>(Table2[[#This Row],[6M Return vs Nifty]]-AVERAGE(Table2[6M Return vs Nifty]))/_xlfn.STDEV.P(Table2[6M Return vs Nifty])</f>
        <v>8.663854923036067E-2</v>
      </c>
      <c r="M501">
        <v>-3.7486713001942702</v>
      </c>
      <c r="N501">
        <f>(Table2[[#This Row],[1W Return vs Nifty]]-AVERAGE(Table2[1W Return vs Nifty]))/_xlfn.STDEV.P(Table2[1W Return vs Nifty])</f>
        <v>-0.1405263220658606</v>
      </c>
      <c r="O501">
        <v>3035.7</v>
      </c>
      <c r="P501">
        <v>3019.5503702546998</v>
      </c>
      <c r="Q501">
        <v>2802.72730977017</v>
      </c>
      <c r="R501">
        <v>42.326136785402603</v>
      </c>
      <c r="S501" s="2">
        <f>(Table2[[#This Row],[Close Price]]-Table2[[#This Row],[20D EMA]])/Table2[[#This Row],[20D EMA]]</f>
        <v>-7.3623875877062653E-3</v>
      </c>
      <c r="T501" s="2">
        <f>(Table2[[#This Row],[Close Price]]-Table2[[#This Row],[50D EMA]])/Table2[[#This Row],[50D EMA]]</f>
        <v>-2.0534084530528683E-3</v>
      </c>
      <c r="U501" s="2">
        <f>(Table2[[#This Row],[Close Price]]-Table2[[#This Row],[200D EMA]])/Table2[[#This Row],[200D EMA]]</f>
        <v>7.5149191109534469E-2</v>
      </c>
      <c r="V501">
        <v>0.66723941168041501</v>
      </c>
      <c r="W501">
        <v>2974</v>
      </c>
      <c r="X501">
        <v>3048.5</v>
      </c>
      <c r="Y501">
        <v>2974</v>
      </c>
      <c r="Z501">
        <v>3155.8</v>
      </c>
      <c r="AA501">
        <v>2834.85</v>
      </c>
      <c r="AB501">
        <v>3155.8</v>
      </c>
      <c r="AC501" s="2">
        <f>(Table2[[#This Row],[Close Price]]/Table2[[#This Row],[Day Low]])-1</f>
        <v>1.3231338264962922E-2</v>
      </c>
      <c r="AD501" s="2">
        <f>(Table2[[#This Row],[Day High]]/Table2[[#This Row],[Close Price]])-1</f>
        <v>1.1664758491380045E-2</v>
      </c>
      <c r="AE501" s="2">
        <f>(Table2[[#This Row],[Close Price]]/Table2[[#This Row],[Current Week Low]])-1</f>
        <v>1.3231338264962922E-2</v>
      </c>
      <c r="AF501" s="2">
        <f>(Table2[[#This Row],[Current Week High]]/Table2[[#This Row],[Close Price]])-1</f>
        <v>4.7272968622961153E-2</v>
      </c>
      <c r="AG501" s="2">
        <f>(Table2[[#This Row],[Close Price]]/Table2[[#This Row],[Current Month Low]])-1</f>
        <v>6.2966294512937226E-2</v>
      </c>
      <c r="AH501" s="2">
        <f>(Table2[[#This Row],[Current Month High]]/Table2[[#This Row],[Close Price]])-1</f>
        <v>4.7272968622961153E-2</v>
      </c>
      <c r="AI501">
        <v>12.0015929115436</v>
      </c>
      <c r="AJ501">
        <v>37.357553104202701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-0.11</v>
      </c>
      <c r="AM501" t="s">
        <v>10459</v>
      </c>
      <c r="AN501">
        <v>-2.08</v>
      </c>
      <c r="AO501" t="s">
        <v>10459</v>
      </c>
      <c r="AP501">
        <v>-1.7212786015800001E-2</v>
      </c>
      <c r="AQ501">
        <f>(Table2[[#This Row],[Sharpe Ratio]]-AVERAGE(Table2[Sharpe Ratio]))/_xlfn.STDEV.P(Table2[Sharpe Ratio])</f>
        <v>-0.86929971305181442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-1.1896982119167134</v>
      </c>
      <c r="AS501">
        <f>_xlfn.RANK.AVG(Table2[[#This Row],[1Y Return vs Nifty Z-Score]],Table2[1Y Return vs Nifty Z-Score])</f>
        <v>531</v>
      </c>
      <c r="AT501">
        <f>_xlfn.RANK.AVG(Table2[[#This Row],[6M Return vs Nifty Z-Score]],Table2[6M Return vs Nifty Z-Score])</f>
        <v>282</v>
      </c>
      <c r="AU501">
        <f>_xlfn.RANK.AVG(Table2[[#This Row],[Sharpe Ratio Z-Score]],Table2[Sharpe Ratio Z-Score])</f>
        <v>605</v>
      </c>
      <c r="AV501">
        <f>(Table2[[#This Row],[Rank 1Y]]+Table2[[#This Row],[Rank 6M]]+Table2[[#This Row],[Rank Sharpe]])/3</f>
        <v>472.66666666666669</v>
      </c>
    </row>
    <row r="502" spans="1:48" x14ac:dyDescent="0.3">
      <c r="A502" t="s">
        <v>170</v>
      </c>
      <c r="B502" t="s">
        <v>171</v>
      </c>
      <c r="C502" t="s">
        <v>10400</v>
      </c>
      <c r="D502" t="s">
        <v>21</v>
      </c>
      <c r="E502">
        <v>157215.88061585999</v>
      </c>
      <c r="F502">
        <v>1606.95</v>
      </c>
      <c r="G502">
        <v>-7.9974923315501298</v>
      </c>
      <c r="H502">
        <f>(Table2[[#This Row],[1Y Return vs Nifty]]-AVERAGE(Table2[1Y Return vs Nifty]))/_xlfn.STDEV.P(Table2[1Y Return vs Nifty])</f>
        <v>-0.49413642255664936</v>
      </c>
      <c r="I502">
        <v>-5.3195080994622703</v>
      </c>
      <c r="J502">
        <f>(Table2[[#This Row],[1M Return vs Nifty]]-AVERAGE(Table2[1M Return vs Nifty]))/_xlfn.STDEV.P(Table2[1M Return vs Nifty])</f>
        <v>-0.21236974285333229</v>
      </c>
      <c r="K502">
        <v>8.9717652460868607</v>
      </c>
      <c r="L502">
        <f>(Table2[[#This Row],[6M Return vs Nifty]]-AVERAGE(Table2[6M Return vs Nifty]))/_xlfn.STDEV.P(Table2[6M Return vs Nifty])</f>
        <v>-5.801616790185974E-2</v>
      </c>
      <c r="M502">
        <v>-4.8475494301220703</v>
      </c>
      <c r="N502">
        <f>(Table2[[#This Row],[1W Return vs Nifty]]-AVERAGE(Table2[1W Return vs Nifty]))/_xlfn.STDEV.P(Table2[1W Return vs Nifty])</f>
        <v>-0.36013502376962708</v>
      </c>
      <c r="O502">
        <v>1614.7</v>
      </c>
      <c r="P502">
        <v>1571.44006939269</v>
      </c>
      <c r="Q502">
        <v>1404.8815569369001</v>
      </c>
      <c r="R502">
        <v>45.811160771923497</v>
      </c>
      <c r="S502" s="2">
        <f>(Table2[[#This Row],[Close Price]]-Table2[[#This Row],[20D EMA]])/Table2[[#This Row],[20D EMA]]</f>
        <v>-4.7996531863504057E-3</v>
      </c>
      <c r="T502" s="2">
        <f>(Table2[[#This Row],[Close Price]]-Table2[[#This Row],[50D EMA]])/Table2[[#This Row],[50D EMA]]</f>
        <v>2.2597063228146808E-2</v>
      </c>
      <c r="U502" s="2">
        <f>(Table2[[#This Row],[Close Price]]-Table2[[#This Row],[200D EMA]])/Table2[[#This Row],[200D EMA]]</f>
        <v>0.14383308120556088</v>
      </c>
      <c r="V502">
        <v>1.0326484379307901</v>
      </c>
      <c r="W502">
        <v>1596</v>
      </c>
      <c r="X502">
        <v>1619.85</v>
      </c>
      <c r="Y502">
        <v>1590.05</v>
      </c>
      <c r="Z502">
        <v>1643.5</v>
      </c>
      <c r="AA502">
        <v>1574.75</v>
      </c>
      <c r="AB502">
        <v>1672</v>
      </c>
      <c r="AC502" s="2">
        <f>(Table2[[#This Row],[Close Price]]/Table2[[#This Row],[Day Low]])-1</f>
        <v>6.8609022556391785E-3</v>
      </c>
      <c r="AD502" s="2">
        <f>(Table2[[#This Row],[Day High]]/Table2[[#This Row],[Close Price]])-1</f>
        <v>8.0276299822643615E-3</v>
      </c>
      <c r="AE502" s="2">
        <f>(Table2[[#This Row],[Close Price]]/Table2[[#This Row],[Current Week Low]])-1</f>
        <v>1.0628596585013028E-2</v>
      </c>
      <c r="AF502" s="2">
        <f>(Table2[[#This Row],[Current Week High]]/Table2[[#This Row],[Close Price]])-1</f>
        <v>2.2744951616416209E-2</v>
      </c>
      <c r="AG502" s="2">
        <f>(Table2[[#This Row],[Close Price]]/Table2[[#This Row],[Current Month Low]])-1</f>
        <v>2.0447690109541172E-2</v>
      </c>
      <c r="AH502" s="2">
        <f>(Table2[[#This Row],[Current Month High]]/Table2[[#This Row],[Close Price]])-1</f>
        <v>4.0480413205140175E-2</v>
      </c>
      <c r="AI502">
        <v>4.0480413205140096</v>
      </c>
      <c r="AJ502">
        <v>46.332468242043397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-0.02</v>
      </c>
      <c r="AM502" t="s">
        <v>10459</v>
      </c>
      <c r="AN502">
        <v>-0.03</v>
      </c>
      <c r="AO502" t="s">
        <v>10459</v>
      </c>
      <c r="AP502">
        <v>-1.4281982539757E-2</v>
      </c>
      <c r="AQ502">
        <f>(Table2[[#This Row],[Sharpe Ratio]]-AVERAGE(Table2[Sharpe Ratio]))/_xlfn.STDEV.P(Table2[Sharpe Ratio])</f>
        <v>-0.83530758418042395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-1.9599649412618922</v>
      </c>
      <c r="AS502">
        <f>_xlfn.RANK.AVG(Table2[[#This Row],[1Y Return vs Nifty Z-Score]],Table2[1Y Return vs Nifty Z-Score])</f>
        <v>482</v>
      </c>
      <c r="AT502">
        <f>_xlfn.RANK.AVG(Table2[[#This Row],[6M Return vs Nifty Z-Score]],Table2[6M Return vs Nifty Z-Score])</f>
        <v>337</v>
      </c>
      <c r="AU502">
        <f>_xlfn.RANK.AVG(Table2[[#This Row],[Sharpe Ratio Z-Score]],Table2[Sharpe Ratio Z-Score])</f>
        <v>600</v>
      </c>
      <c r="AV502">
        <f>(Table2[[#This Row],[Rank 1Y]]+Table2[[#This Row],[Rank 6M]]+Table2[[#This Row],[Rank Sharpe]])/3</f>
        <v>473</v>
      </c>
    </row>
    <row r="503" spans="1:48" x14ac:dyDescent="0.3">
      <c r="A503" t="s">
        <v>980</v>
      </c>
      <c r="B503" t="s">
        <v>981</v>
      </c>
      <c r="C503" t="s">
        <v>10400</v>
      </c>
      <c r="D503" t="s">
        <v>21</v>
      </c>
      <c r="E503">
        <v>15536.514866</v>
      </c>
      <c r="F503">
        <v>682.7</v>
      </c>
      <c r="G503">
        <v>-6.7839119474068097</v>
      </c>
      <c r="H503">
        <f>(Table2[[#This Row],[1Y Return vs Nifty]]-AVERAGE(Table2[1Y Return vs Nifty]))/_xlfn.STDEV.P(Table2[1Y Return vs Nifty])</f>
        <v>-0.47399494576016776</v>
      </c>
      <c r="I503">
        <v>-17.690664469986999</v>
      </c>
      <c r="J503">
        <f>(Table2[[#This Row],[1M Return vs Nifty]]-AVERAGE(Table2[1M Return vs Nifty]))/_xlfn.STDEV.P(Table2[1M Return vs Nifty])</f>
        <v>-1.3856385103065565</v>
      </c>
      <c r="K503">
        <v>-5.4214129218059197</v>
      </c>
      <c r="L503">
        <f>(Table2[[#This Row],[6M Return vs Nifty]]-AVERAGE(Table2[6M Return vs Nifty]))/_xlfn.STDEV.P(Table2[6M Return vs Nifty])</f>
        <v>-0.48753526896299332</v>
      </c>
      <c r="M503">
        <v>-13.0648422852117</v>
      </c>
      <c r="N503">
        <f>(Table2[[#This Row],[1W Return vs Nifty]]-AVERAGE(Table2[1W Return vs Nifty]))/_xlfn.STDEV.P(Table2[1W Return vs Nifty])</f>
        <v>-2.0023453529027013</v>
      </c>
      <c r="O503">
        <v>742.89</v>
      </c>
      <c r="P503">
        <v>751.49447833552301</v>
      </c>
      <c r="Q503">
        <v>656.16014564102704</v>
      </c>
      <c r="R503">
        <v>20.2063263806224</v>
      </c>
      <c r="S503" s="2">
        <f>(Table2[[#This Row],[Close Price]]-Table2[[#This Row],[20D EMA]])/Table2[[#This Row],[20D EMA]]</f>
        <v>-8.1021416360430129E-2</v>
      </c>
      <c r="T503" s="2">
        <f>(Table2[[#This Row],[Close Price]]-Table2[[#This Row],[50D EMA]])/Table2[[#This Row],[50D EMA]]</f>
        <v>-9.154355796185637E-2</v>
      </c>
      <c r="U503" s="2">
        <f>(Table2[[#This Row],[Close Price]]-Table2[[#This Row],[200D EMA]])/Table2[[#This Row],[200D EMA]]</f>
        <v>4.0447220903740262E-2</v>
      </c>
      <c r="V503">
        <v>0.682368773263199</v>
      </c>
      <c r="W503">
        <v>673.45</v>
      </c>
      <c r="X503">
        <v>692.25</v>
      </c>
      <c r="Y503">
        <v>673.45</v>
      </c>
      <c r="Z503">
        <v>737.3</v>
      </c>
      <c r="AA503">
        <v>673.45</v>
      </c>
      <c r="AB503">
        <v>814.8</v>
      </c>
      <c r="AC503" s="2">
        <f>(Table2[[#This Row],[Close Price]]/Table2[[#This Row],[Day Low]])-1</f>
        <v>1.3735243893384874E-2</v>
      </c>
      <c r="AD503" s="2">
        <f>(Table2[[#This Row],[Day High]]/Table2[[#This Row],[Close Price]])-1</f>
        <v>1.3988574776622187E-2</v>
      </c>
      <c r="AE503" s="2">
        <f>(Table2[[#This Row],[Close Price]]/Table2[[#This Row],[Current Week Low]])-1</f>
        <v>1.3735243893384874E-2</v>
      </c>
      <c r="AF503" s="2">
        <f>(Table2[[#This Row],[Current Week High]]/Table2[[#This Row],[Close Price]])-1</f>
        <v>7.9976563644353238E-2</v>
      </c>
      <c r="AG503" s="2">
        <f>(Table2[[#This Row],[Close Price]]/Table2[[#This Row],[Current Month Low]])-1</f>
        <v>1.3735243893384874E-2</v>
      </c>
      <c r="AH503" s="2">
        <f>(Table2[[#This Row],[Current Month High]]/Table2[[#This Row],[Close Price]])-1</f>
        <v>0.19349641130804152</v>
      </c>
      <c r="AI503">
        <v>22.967628533762898</v>
      </c>
      <c r="AJ503">
        <v>49.6164803857111</v>
      </c>
      <c r="AK503" t="str">
        <f>IF(AND(Table2[[#This Row],[20D EMA]]&gt;Table2[[#This Row],[50D EMA]],Table2[[#This Row],[50D EMA]]&gt;Table2[[#This Row],[200D EMA]]),"Uptrend","Downtrend/NoTrend")</f>
        <v>Downtrend/NoTrend</v>
      </c>
      <c r="AL503">
        <v>-0.16</v>
      </c>
      <c r="AM503" t="s">
        <v>10459</v>
      </c>
      <c r="AN503">
        <v>-13.58</v>
      </c>
      <c r="AO503" t="s">
        <v>10459</v>
      </c>
      <c r="AP503">
        <v>2.0581361649646E-2</v>
      </c>
      <c r="AQ503">
        <f>(Table2[[#This Row],[Sharpe Ratio]]-AVERAGE(Table2[Sharpe Ratio]))/_xlfn.STDEV.P(Table2[Sharpe Ratio])</f>
        <v>-0.4309545464346623</v>
      </c>
      <c r="AR5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3">
        <f>_xlfn.RANK.AVG(Table2[[#This Row],[1Y Return vs Nifty Z-Score]],Table2[1Y Return vs Nifty Z-Score])</f>
        <v>473</v>
      </c>
      <c r="AT503">
        <f>_xlfn.RANK.AVG(Table2[[#This Row],[6M Return vs Nifty Z-Score]],Table2[6M Return vs Nifty Z-Score])</f>
        <v>491</v>
      </c>
      <c r="AU503">
        <f>_xlfn.RANK.AVG(Table2[[#This Row],[Sharpe Ratio Z-Score]],Table2[Sharpe Ratio Z-Score])</f>
        <v>459</v>
      </c>
      <c r="AV503">
        <f>(Table2[[#This Row],[Rank 1Y]]+Table2[[#This Row],[Rank 6M]]+Table2[[#This Row],[Rank Sharpe]])/3</f>
        <v>474.33333333333331</v>
      </c>
    </row>
    <row r="504" spans="1:48" x14ac:dyDescent="0.3">
      <c r="A504" t="s">
        <v>1343</v>
      </c>
      <c r="B504" t="s">
        <v>1344</v>
      </c>
      <c r="C504" t="s">
        <v>10400</v>
      </c>
      <c r="D504" t="s">
        <v>292</v>
      </c>
      <c r="E504">
        <v>8606.1305596999991</v>
      </c>
      <c r="F504">
        <v>730.15</v>
      </c>
      <c r="G504">
        <v>-3.9248855007415502</v>
      </c>
      <c r="H504">
        <f>(Table2[[#This Row],[1Y Return vs Nifty]]-AVERAGE(Table2[1Y Return vs Nifty]))/_xlfn.STDEV.P(Table2[1Y Return vs Nifty])</f>
        <v>-0.42654443025378408</v>
      </c>
      <c r="I504">
        <v>-6.4199697850581003</v>
      </c>
      <c r="J504">
        <f>(Table2[[#This Row],[1M Return vs Nifty]]-AVERAGE(Table2[1M Return vs Nifty]))/_xlfn.STDEV.P(Table2[1M Return vs Nifty])</f>
        <v>-0.31673648811287453</v>
      </c>
      <c r="K504">
        <v>-24.344513254358301</v>
      </c>
      <c r="L504">
        <f>(Table2[[#This Row],[6M Return vs Nifty]]-AVERAGE(Table2[6M Return vs Nifty]))/_xlfn.STDEV.P(Table2[6M Return vs Nifty])</f>
        <v>-1.0522356394661874</v>
      </c>
      <c r="M504">
        <v>-6.3050070435808703</v>
      </c>
      <c r="N504">
        <f>(Table2[[#This Row],[1W Return vs Nifty]]-AVERAGE(Table2[1W Return vs Nifty]))/_xlfn.STDEV.P(Table2[1W Return vs Nifty])</f>
        <v>-0.65140515242437302</v>
      </c>
      <c r="O504">
        <v>744.67</v>
      </c>
      <c r="P504">
        <v>751.66138419812796</v>
      </c>
      <c r="Q504">
        <v>719.48648132904395</v>
      </c>
      <c r="R504">
        <v>40.851110776130596</v>
      </c>
      <c r="S504" s="2">
        <f>(Table2[[#This Row],[Close Price]]-Table2[[#This Row],[20D EMA]])/Table2[[#This Row],[20D EMA]]</f>
        <v>-1.9498569836303305E-2</v>
      </c>
      <c r="T504" s="2">
        <f>(Table2[[#This Row],[Close Price]]-Table2[[#This Row],[50D EMA]])/Table2[[#This Row],[50D EMA]]</f>
        <v>-2.8618450608682421E-2</v>
      </c>
      <c r="U504" s="2">
        <f>(Table2[[#This Row],[Close Price]]-Table2[[#This Row],[200D EMA]])/Table2[[#This Row],[200D EMA]]</f>
        <v>1.4821013247195756E-2</v>
      </c>
      <c r="V504">
        <v>1.1251452232725001</v>
      </c>
      <c r="W504">
        <v>725.1</v>
      </c>
      <c r="X504">
        <v>736</v>
      </c>
      <c r="Y504">
        <v>725.1</v>
      </c>
      <c r="Z504">
        <v>765</v>
      </c>
      <c r="AA504">
        <v>711.55</v>
      </c>
      <c r="AB504">
        <v>779.05</v>
      </c>
      <c r="AC504" s="2">
        <f>(Table2[[#This Row],[Close Price]]/Table2[[#This Row],[Day Low]])-1</f>
        <v>6.9645566128808678E-3</v>
      </c>
      <c r="AD504" s="2">
        <f>(Table2[[#This Row],[Day High]]/Table2[[#This Row],[Close Price]])-1</f>
        <v>8.0120523180169378E-3</v>
      </c>
      <c r="AE504" s="2">
        <f>(Table2[[#This Row],[Close Price]]/Table2[[#This Row],[Current Week Low]])-1</f>
        <v>6.9645566128808678E-3</v>
      </c>
      <c r="AF504" s="2">
        <f>(Table2[[#This Row],[Current Week High]]/Table2[[#This Row],[Close Price]])-1</f>
        <v>4.7729918509895164E-2</v>
      </c>
      <c r="AG504" s="2">
        <f>(Table2[[#This Row],[Close Price]]/Table2[[#This Row],[Current Month Low]])-1</f>
        <v>2.6140116646757194E-2</v>
      </c>
      <c r="AH504" s="2">
        <f>(Table2[[#This Row],[Current Month High]]/Table2[[#This Row],[Close Price]])-1</f>
        <v>6.6972539889063931E-2</v>
      </c>
      <c r="AI504">
        <v>26.234335410532001</v>
      </c>
      <c r="AJ504">
        <v>33.727106227106198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-0.18</v>
      </c>
      <c r="AM504" t="s">
        <v>10459</v>
      </c>
      <c r="AN504">
        <v>0.93</v>
      </c>
      <c r="AO504" t="s">
        <v>10458</v>
      </c>
      <c r="AP504">
        <v>7.4380427434141999E-2</v>
      </c>
      <c r="AQ504">
        <f>(Table2[[#This Row],[Sharpe Ratio]]-AVERAGE(Table2[Sharpe Ratio]))/_xlfn.STDEV.P(Table2[Sharpe Ratio])</f>
        <v>0.19301932020482312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445</v>
      </c>
      <c r="AT504">
        <f>_xlfn.RANK.AVG(Table2[[#This Row],[6M Return vs Nifty Z-Score]],Table2[6M Return vs Nifty Z-Score])</f>
        <v>681</v>
      </c>
      <c r="AU504">
        <f>_xlfn.RANK.AVG(Table2[[#This Row],[Sharpe Ratio Z-Score]],Table2[Sharpe Ratio Z-Score])</f>
        <v>298</v>
      </c>
      <c r="AV504">
        <f>(Table2[[#This Row],[Rank 1Y]]+Table2[[#This Row],[Rank 6M]]+Table2[[#This Row],[Rank Sharpe]])/3</f>
        <v>474.66666666666669</v>
      </c>
    </row>
    <row r="505" spans="1:48" x14ac:dyDescent="0.3">
      <c r="A505" t="s">
        <v>1381</v>
      </c>
      <c r="B505" t="s">
        <v>1382</v>
      </c>
      <c r="C505" t="s">
        <v>10413</v>
      </c>
      <c r="D505" t="s">
        <v>130</v>
      </c>
      <c r="E505">
        <v>8090.1859314509902</v>
      </c>
      <c r="F505">
        <v>127.23</v>
      </c>
      <c r="G505">
        <v>20.623013330278798</v>
      </c>
      <c r="H505">
        <f>(Table2[[#This Row],[1Y Return vs Nifty]]-AVERAGE(Table2[1Y Return vs Nifty]))/_xlfn.STDEV.P(Table2[1Y Return vs Nifty])</f>
        <v>-1.9129362271782455E-2</v>
      </c>
      <c r="I505">
        <v>-12.020901734658</v>
      </c>
      <c r="J505">
        <f>(Table2[[#This Row],[1M Return vs Nifty]]-AVERAGE(Table2[1M Return vs Nifty]))/_xlfn.STDEV.P(Table2[1M Return vs Nifty])</f>
        <v>-0.84792357590632783</v>
      </c>
      <c r="K505">
        <v>-7.6309617337865401</v>
      </c>
      <c r="L505">
        <f>(Table2[[#This Row],[6M Return vs Nifty]]-AVERAGE(Table2[6M Return vs Nifty]))/_xlfn.STDEV.P(Table2[6M Return vs Nifty])</f>
        <v>-0.55347229888107408</v>
      </c>
      <c r="M505">
        <v>-0.45534931710344301</v>
      </c>
      <c r="N505">
        <f>(Table2[[#This Row],[1W Return vs Nifty]]-AVERAGE(Table2[1W Return vs Nifty]))/_xlfn.STDEV.P(Table2[1W Return vs Nifty])</f>
        <v>0.5176378048756497</v>
      </c>
      <c r="O505">
        <v>128.36000000000001</v>
      </c>
      <c r="P505">
        <v>131.135969098902</v>
      </c>
      <c r="Q505">
        <v>121.328996505311</v>
      </c>
      <c r="R505">
        <v>49.0609405453962</v>
      </c>
      <c r="S505" s="2">
        <f>(Table2[[#This Row],[Close Price]]-Table2[[#This Row],[20D EMA]])/Table2[[#This Row],[20D EMA]]</f>
        <v>-8.8033655344344781E-3</v>
      </c>
      <c r="T505" s="2">
        <f>(Table2[[#This Row],[Close Price]]-Table2[[#This Row],[50D EMA]])/Table2[[#This Row],[50D EMA]]</f>
        <v>-2.9785642533789732E-2</v>
      </c>
      <c r="U505" s="2">
        <f>(Table2[[#This Row],[Close Price]]-Table2[[#This Row],[200D EMA]])/Table2[[#This Row],[200D EMA]]</f>
        <v>4.8636382601505317E-2</v>
      </c>
      <c r="V505">
        <v>0.73414711438841695</v>
      </c>
      <c r="W505">
        <v>126.59</v>
      </c>
      <c r="X505">
        <v>129.88999999999999</v>
      </c>
      <c r="Y505">
        <v>124.1</v>
      </c>
      <c r="Z505">
        <v>131.30000000000001</v>
      </c>
      <c r="AA505">
        <v>118.1</v>
      </c>
      <c r="AB505">
        <v>136.29</v>
      </c>
      <c r="AC505" s="2">
        <f>(Table2[[#This Row],[Close Price]]/Table2[[#This Row],[Day Low]])-1</f>
        <v>5.0556916028121623E-3</v>
      </c>
      <c r="AD505" s="2">
        <f>(Table2[[#This Row],[Day High]]/Table2[[#This Row],[Close Price]])-1</f>
        <v>2.0907018784877662E-2</v>
      </c>
      <c r="AE505" s="2">
        <f>(Table2[[#This Row],[Close Price]]/Table2[[#This Row],[Current Week Low]])-1</f>
        <v>2.5221595487510129E-2</v>
      </c>
      <c r="AF505" s="2">
        <f>(Table2[[#This Row],[Current Week High]]/Table2[[#This Row],[Close Price]])-1</f>
        <v>3.1989310697162709E-2</v>
      </c>
      <c r="AG505" s="2">
        <f>(Table2[[#This Row],[Close Price]]/Table2[[#This Row],[Current Month Low]])-1</f>
        <v>7.7307366638442065E-2</v>
      </c>
      <c r="AH505" s="2">
        <f>(Table2[[#This Row],[Current Month High]]/Table2[[#This Row],[Close Price]])-1</f>
        <v>7.1209620372553628E-2</v>
      </c>
      <c r="AI505">
        <v>29.183368702349998</v>
      </c>
      <c r="AJ505">
        <v>84.391304347826093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-0.14000000000000001</v>
      </c>
      <c r="AM505" t="s">
        <v>10459</v>
      </c>
      <c r="AN505">
        <v>-1.87</v>
      </c>
      <c r="AO505" t="s">
        <v>10459</v>
      </c>
      <c r="AP505">
        <v>-1.5274337432674E-2</v>
      </c>
      <c r="AQ505">
        <f>(Table2[[#This Row],[Sharpe Ratio]]-AVERAGE(Table2[Sharpe Ratio]))/_xlfn.STDEV.P(Table2[Sharpe Ratio])</f>
        <v>-0.84681714313991208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5">
        <f>_xlfn.RANK.AVG(Table2[[#This Row],[1Y Return vs Nifty Z-Score]],Table2[1Y Return vs Nifty Z-Score])</f>
        <v>307</v>
      </c>
      <c r="AT505">
        <f>_xlfn.RANK.AVG(Table2[[#This Row],[6M Return vs Nifty Z-Score]],Table2[6M Return vs Nifty Z-Score])</f>
        <v>518</v>
      </c>
      <c r="AU505">
        <f>_xlfn.RANK.AVG(Table2[[#This Row],[Sharpe Ratio Z-Score]],Table2[Sharpe Ratio Z-Score])</f>
        <v>603</v>
      </c>
      <c r="AV505">
        <f>(Table2[[#This Row],[Rank 1Y]]+Table2[[#This Row],[Rank 6M]]+Table2[[#This Row],[Rank Sharpe]])/3</f>
        <v>476</v>
      </c>
    </row>
    <row r="506" spans="1:48" x14ac:dyDescent="0.3">
      <c r="A506" t="s">
        <v>30</v>
      </c>
      <c r="B506" t="s">
        <v>31</v>
      </c>
      <c r="C506" t="s">
        <v>10400</v>
      </c>
      <c r="D506" t="s">
        <v>21</v>
      </c>
      <c r="E506">
        <v>787064.605457625</v>
      </c>
      <c r="F506">
        <v>1900.25</v>
      </c>
      <c r="G506">
        <v>-3.2190906282364899</v>
      </c>
      <c r="H506">
        <f>(Table2[[#This Row],[1Y Return vs Nifty]]-AVERAGE(Table2[1Y Return vs Nifty]))/_xlfn.STDEV.P(Table2[1Y Return vs Nifty])</f>
        <v>-0.41483053702233458</v>
      </c>
      <c r="I506">
        <v>-3.5750983036184101</v>
      </c>
      <c r="J506">
        <f>(Table2[[#This Row],[1M Return vs Nifty]]-AVERAGE(Table2[1M Return vs Nifty]))/_xlfn.STDEV.P(Table2[1M Return vs Nifty])</f>
        <v>-4.6931567972656484E-2</v>
      </c>
      <c r="K506">
        <v>8.1687269716618296</v>
      </c>
      <c r="L506">
        <f>(Table2[[#This Row],[6M Return vs Nifty]]-AVERAGE(Table2[6M Return vs Nifty]))/_xlfn.STDEV.P(Table2[6M Return vs Nifty])</f>
        <v>-8.19803177043089E-2</v>
      </c>
      <c r="M506">
        <v>-3.7595551553235902</v>
      </c>
      <c r="N506">
        <f>(Table2[[#This Row],[1W Return vs Nifty]]-AVERAGE(Table2[1W Return vs Nifty]))/_xlfn.STDEV.P(Table2[1W Return vs Nifty])</f>
        <v>-0.14270143978764008</v>
      </c>
      <c r="O506">
        <v>1904.49</v>
      </c>
      <c r="P506">
        <v>1846.41997477266</v>
      </c>
      <c r="Q506">
        <v>1657.7170228085299</v>
      </c>
      <c r="R506">
        <v>45.0102022799351</v>
      </c>
      <c r="S506" s="2">
        <f>(Table2[[#This Row],[Close Price]]-Table2[[#This Row],[20D EMA]])/Table2[[#This Row],[20D EMA]]</f>
        <v>-2.226317806866935E-3</v>
      </c>
      <c r="T506" s="2">
        <f>(Table2[[#This Row],[Close Price]]-Table2[[#This Row],[50D EMA]])/Table2[[#This Row],[50D EMA]]</f>
        <v>2.9153727734107626E-2</v>
      </c>
      <c r="U506" s="2">
        <f>(Table2[[#This Row],[Close Price]]-Table2[[#This Row],[200D EMA]])/Table2[[#This Row],[200D EMA]]</f>
        <v>0.1463054151308448</v>
      </c>
      <c r="V506">
        <v>0.90987960649752297</v>
      </c>
      <c r="W506">
        <v>1893</v>
      </c>
      <c r="X506">
        <v>1917.95</v>
      </c>
      <c r="Y506">
        <v>1871.4</v>
      </c>
      <c r="Z506">
        <v>1918.9</v>
      </c>
      <c r="AA506">
        <v>1867.4</v>
      </c>
      <c r="AB506">
        <v>1975.75</v>
      </c>
      <c r="AC506" s="2">
        <f>(Table2[[#This Row],[Close Price]]/Table2[[#This Row],[Day Low]])-1</f>
        <v>3.8298996302166266E-3</v>
      </c>
      <c r="AD506" s="2">
        <f>(Table2[[#This Row],[Day High]]/Table2[[#This Row],[Close Price]])-1</f>
        <v>9.3145638731746416E-3</v>
      </c>
      <c r="AE506" s="2">
        <f>(Table2[[#This Row],[Close Price]]/Table2[[#This Row],[Current Week Low]])-1</f>
        <v>1.5416265897189252E-2</v>
      </c>
      <c r="AF506" s="2">
        <f>(Table2[[#This Row],[Current Week High]]/Table2[[#This Row],[Close Price]])-1</f>
        <v>9.8144980923562386E-3</v>
      </c>
      <c r="AG506" s="2">
        <f>(Table2[[#This Row],[Close Price]]/Table2[[#This Row],[Current Month Low]])-1</f>
        <v>1.7591303416514936E-2</v>
      </c>
      <c r="AH506" s="2">
        <f>(Table2[[#This Row],[Current Month High]]/Table2[[#This Row],[Close Price]])-1</f>
        <v>3.9731614261281356E-2</v>
      </c>
      <c r="AI506">
        <v>3.9731614261281298</v>
      </c>
      <c r="AJ506">
        <v>40.587430177930599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0.02</v>
      </c>
      <c r="AM506" t="s">
        <v>10458</v>
      </c>
      <c r="AN506">
        <v>-0.63</v>
      </c>
      <c r="AO506" t="s">
        <v>10459</v>
      </c>
      <c r="AP506">
        <v>-3.7251883507337998E-2</v>
      </c>
      <c r="AQ506">
        <f>(Table2[[#This Row],[Sharpe Ratio]]-AVERAGE(Table2[Sharpe Ratio]))/_xlfn.STDEV.P(Table2[Sharpe Ratio])</f>
        <v>-1.1017177478899582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-1.7881616103768982</v>
      </c>
      <c r="AS506">
        <f>_xlfn.RANK.AVG(Table2[[#This Row],[1Y Return vs Nifty Z-Score]],Table2[1Y Return vs Nifty Z-Score])</f>
        <v>436</v>
      </c>
      <c r="AT506">
        <f>_xlfn.RANK.AVG(Table2[[#This Row],[6M Return vs Nifty Z-Score]],Table2[6M Return vs Nifty Z-Score])</f>
        <v>345</v>
      </c>
      <c r="AU506">
        <f>_xlfn.RANK.AVG(Table2[[#This Row],[Sharpe Ratio Z-Score]],Table2[Sharpe Ratio Z-Score])</f>
        <v>648</v>
      </c>
      <c r="AV506">
        <f>(Table2[[#This Row],[Rank 1Y]]+Table2[[#This Row],[Rank 6M]]+Table2[[#This Row],[Rank Sharpe]])/3</f>
        <v>476.33333333333331</v>
      </c>
    </row>
    <row r="507" spans="1:48" x14ac:dyDescent="0.3">
      <c r="A507" t="s">
        <v>1404</v>
      </c>
      <c r="B507" t="s">
        <v>1405</v>
      </c>
      <c r="C507" t="s">
        <v>10409</v>
      </c>
      <c r="D507" t="s">
        <v>327</v>
      </c>
      <c r="E507">
        <v>7962.7603783519999</v>
      </c>
      <c r="F507">
        <v>206.96</v>
      </c>
      <c r="G507">
        <v>12.6882466562502</v>
      </c>
      <c r="H507">
        <f>(Table2[[#This Row],[1Y Return vs Nifty]]-AVERAGE(Table2[1Y Return vs Nifty]))/_xlfn.STDEV.P(Table2[1Y Return vs Nifty])</f>
        <v>-0.15082061316758516</v>
      </c>
      <c r="I507">
        <v>-11.093758388088499</v>
      </c>
      <c r="J507">
        <f>(Table2[[#This Row],[1M Return vs Nifty]]-AVERAGE(Table2[1M Return vs Nifty]))/_xlfn.STDEV.P(Table2[1M Return vs Nifty])</f>
        <v>-0.75999417796630997</v>
      </c>
      <c r="K507">
        <v>-11.3186666142068</v>
      </c>
      <c r="L507">
        <f>(Table2[[#This Row],[6M Return vs Nifty]]-AVERAGE(Table2[6M Return vs Nifty]))/_xlfn.STDEV.P(Table2[6M Return vs Nifty])</f>
        <v>-0.66352024428552947</v>
      </c>
      <c r="M507">
        <v>-3.99424797753931</v>
      </c>
      <c r="N507">
        <f>(Table2[[#This Row],[1W Return vs Nifty]]-AVERAGE(Table2[1W Return vs Nifty]))/_xlfn.STDEV.P(Table2[1W Return vs Nifty])</f>
        <v>-0.18960435338859918</v>
      </c>
      <c r="O507">
        <v>213.28</v>
      </c>
      <c r="P507">
        <v>217.376454814292</v>
      </c>
      <c r="Q507">
        <v>205.36867926038099</v>
      </c>
      <c r="R507">
        <v>34.631759960082</v>
      </c>
      <c r="S507" s="2">
        <f>(Table2[[#This Row],[Close Price]]-Table2[[#This Row],[20D EMA]])/Table2[[#This Row],[20D EMA]]</f>
        <v>-2.9632408102025474E-2</v>
      </c>
      <c r="T507" s="2">
        <f>(Table2[[#This Row],[Close Price]]-Table2[[#This Row],[50D EMA]])/Table2[[#This Row],[50D EMA]]</f>
        <v>-4.7918965387446999E-2</v>
      </c>
      <c r="U507" s="2">
        <f>(Table2[[#This Row],[Close Price]]-Table2[[#This Row],[200D EMA]])/Table2[[#This Row],[200D EMA]]</f>
        <v>7.7486048279125962E-3</v>
      </c>
      <c r="V507">
        <v>0.478306609899665</v>
      </c>
      <c r="W507">
        <v>206.1</v>
      </c>
      <c r="X507">
        <v>212.5</v>
      </c>
      <c r="Y507">
        <v>206.1</v>
      </c>
      <c r="Z507">
        <v>212.5</v>
      </c>
      <c r="AA507">
        <v>203.73</v>
      </c>
      <c r="AB507">
        <v>228.5</v>
      </c>
      <c r="AC507" s="2">
        <f>(Table2[[#This Row],[Close Price]]/Table2[[#This Row],[Day Low]])-1</f>
        <v>4.1727316836488448E-3</v>
      </c>
      <c r="AD507" s="2">
        <f>(Table2[[#This Row],[Day High]]/Table2[[#This Row],[Close Price]])-1</f>
        <v>2.6768457672980306E-2</v>
      </c>
      <c r="AE507" s="2">
        <f>(Table2[[#This Row],[Close Price]]/Table2[[#This Row],[Current Week Low]])-1</f>
        <v>4.1727316836488448E-3</v>
      </c>
      <c r="AF507" s="2">
        <f>(Table2[[#This Row],[Current Week High]]/Table2[[#This Row],[Close Price]])-1</f>
        <v>2.6768457672980306E-2</v>
      </c>
      <c r="AG507" s="2">
        <f>(Table2[[#This Row],[Close Price]]/Table2[[#This Row],[Current Month Low]])-1</f>
        <v>1.5854316988170636E-2</v>
      </c>
      <c r="AH507" s="2">
        <f>(Table2[[#This Row],[Current Month High]]/Table2[[#This Row],[Close Price]])-1</f>
        <v>0.10407808272129881</v>
      </c>
      <c r="AI507">
        <v>26.5945110166215</v>
      </c>
      <c r="AJ507">
        <v>54.447761194029802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-0.24</v>
      </c>
      <c r="AM507" t="s">
        <v>10459</v>
      </c>
      <c r="AN507">
        <v>-3.98</v>
      </c>
      <c r="AO507" t="s">
        <v>10459</v>
      </c>
      <c r="AQ507">
        <f>(Table2[[#This Row],[Sharpe Ratio]]-AVERAGE(Table2[Sharpe Ratio]))/_xlfn.STDEV.P(Table2[Sharpe Ratio])</f>
        <v>-0.6696618849724284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>
        <f>_xlfn.RANK.AVG(Table2[[#This Row],[1Y Return vs Nifty Z-Score]],Table2[1Y Return vs Nifty Z-Score])</f>
        <v>343</v>
      </c>
      <c r="AT507">
        <f>_xlfn.RANK.AVG(Table2[[#This Row],[6M Return vs Nifty Z-Score]],Table2[6M Return vs Nifty Z-Score])</f>
        <v>560</v>
      </c>
      <c r="AU507">
        <f>_xlfn.RANK.AVG(Table2[[#This Row],[Sharpe Ratio Z-Score]],Table2[Sharpe Ratio Z-Score])</f>
        <v>530</v>
      </c>
      <c r="AV507">
        <f>(Table2[[#This Row],[Rank 1Y]]+Table2[[#This Row],[Rank 6M]]+Table2[[#This Row],[Rank Sharpe]])/3</f>
        <v>477.66666666666669</v>
      </c>
    </row>
    <row r="508" spans="1:48" x14ac:dyDescent="0.3">
      <c r="A508" t="s">
        <v>898</v>
      </c>
      <c r="B508" t="s">
        <v>899</v>
      </c>
      <c r="C508" t="s">
        <v>10412</v>
      </c>
      <c r="D508" t="s">
        <v>438</v>
      </c>
      <c r="E508">
        <v>17485.9172334</v>
      </c>
      <c r="F508">
        <v>282.8</v>
      </c>
      <c r="G508">
        <v>-9.4160473837867595</v>
      </c>
      <c r="H508">
        <f>(Table2[[#This Row],[1Y Return vs Nifty]]-AVERAGE(Table2[1Y Return vs Nifty]))/_xlfn.STDEV.P(Table2[1Y Return vs Nifty])</f>
        <v>-0.51767981040509825</v>
      </c>
      <c r="I508">
        <v>-5.4921702163799697</v>
      </c>
      <c r="J508">
        <f>(Table2[[#This Row],[1M Return vs Nifty]]-AVERAGE(Table2[1M Return vs Nifty]))/_xlfn.STDEV.P(Table2[1M Return vs Nifty])</f>
        <v>-0.22874485468883982</v>
      </c>
      <c r="K508">
        <v>-3.59193534348146</v>
      </c>
      <c r="L508">
        <f>(Table2[[#This Row],[6M Return vs Nifty]]-AVERAGE(Table2[6M Return vs Nifty]))/_xlfn.STDEV.P(Table2[6M Return vs Nifty])</f>
        <v>-0.43294026877003283</v>
      </c>
      <c r="M508">
        <v>-8.2548747469608106</v>
      </c>
      <c r="N508">
        <f>(Table2[[#This Row],[1W Return vs Nifty]]-AVERAGE(Table2[1W Return vs Nifty]))/_xlfn.STDEV.P(Table2[1W Return vs Nifty])</f>
        <v>-1.0410824998673585</v>
      </c>
      <c r="O508">
        <v>299.16000000000003</v>
      </c>
      <c r="P508">
        <v>302.47218824739798</v>
      </c>
      <c r="Q508">
        <v>276.17047549752198</v>
      </c>
      <c r="R508">
        <v>20.864885224298799</v>
      </c>
      <c r="S508" s="2">
        <f>(Table2[[#This Row],[Close Price]]-Table2[[#This Row],[20D EMA]])/Table2[[#This Row],[20D EMA]]</f>
        <v>-5.4686455408477108E-2</v>
      </c>
      <c r="T508" s="2">
        <f>(Table2[[#This Row],[Close Price]]-Table2[[#This Row],[50D EMA]])/Table2[[#This Row],[50D EMA]]</f>
        <v>-6.5038006837533427E-2</v>
      </c>
      <c r="U508" s="2">
        <f>(Table2[[#This Row],[Close Price]]-Table2[[#This Row],[200D EMA]])/Table2[[#This Row],[200D EMA]]</f>
        <v>2.4005189151863265E-2</v>
      </c>
      <c r="V508">
        <v>0.60074636519684499</v>
      </c>
      <c r="W508">
        <v>281.55</v>
      </c>
      <c r="X508">
        <v>289.05</v>
      </c>
      <c r="Y508">
        <v>281.55</v>
      </c>
      <c r="Z508">
        <v>298.5</v>
      </c>
      <c r="AA508">
        <v>281.55</v>
      </c>
      <c r="AB508">
        <v>316.2</v>
      </c>
      <c r="AC508" s="2">
        <f>(Table2[[#This Row],[Close Price]]/Table2[[#This Row],[Day Low]])-1</f>
        <v>4.4397087551055758E-3</v>
      </c>
      <c r="AD508" s="2">
        <f>(Table2[[#This Row],[Day High]]/Table2[[#This Row],[Close Price]])-1</f>
        <v>2.2100424328147072E-2</v>
      </c>
      <c r="AE508" s="2">
        <f>(Table2[[#This Row],[Close Price]]/Table2[[#This Row],[Current Week Low]])-1</f>
        <v>4.4397087551055758E-3</v>
      </c>
      <c r="AF508" s="2">
        <f>(Table2[[#This Row],[Current Week High]]/Table2[[#This Row],[Close Price]])-1</f>
        <v>5.5516265912305407E-2</v>
      </c>
      <c r="AG508" s="2">
        <f>(Table2[[#This Row],[Close Price]]/Table2[[#This Row],[Current Month Low]])-1</f>
        <v>4.4397087551055758E-3</v>
      </c>
      <c r="AH508" s="2">
        <f>(Table2[[#This Row],[Current Month High]]/Table2[[#This Row],[Close Price]])-1</f>
        <v>0.11810466760961802</v>
      </c>
      <c r="AI508">
        <v>25.848656294200801</v>
      </c>
      <c r="AJ508">
        <v>52.206673842841703</v>
      </c>
      <c r="AK508" t="str">
        <f>IF(AND(Table2[[#This Row],[20D EMA]]&gt;Table2[[#This Row],[50D EMA]],Table2[[#This Row],[50D EMA]]&gt;Table2[[#This Row],[200D EMA]]),"Uptrend","Downtrend/NoTrend")</f>
        <v>Downtrend/NoTrend</v>
      </c>
      <c r="AL508">
        <v>-0.22</v>
      </c>
      <c r="AM508" t="s">
        <v>10459</v>
      </c>
      <c r="AN508">
        <v>-9.26</v>
      </c>
      <c r="AO508" t="s">
        <v>10459</v>
      </c>
      <c r="AP508">
        <v>1.1782782805781E-2</v>
      </c>
      <c r="AQ508">
        <f>(Table2[[#This Row],[Sharpe Ratio]]-AVERAGE(Table2[Sharpe Ratio]))/_xlfn.STDEV.P(Table2[Sharpe Ratio])</f>
        <v>-0.53300247574500681</v>
      </c>
      <c r="AR5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8">
        <f>_xlfn.RANK.AVG(Table2[[#This Row],[1Y Return vs Nifty Z-Score]],Table2[1Y Return vs Nifty Z-Score])</f>
        <v>491</v>
      </c>
      <c r="AT508">
        <f>_xlfn.RANK.AVG(Table2[[#This Row],[6M Return vs Nifty Z-Score]],Table2[6M Return vs Nifty Z-Score])</f>
        <v>474</v>
      </c>
      <c r="AU508">
        <f>_xlfn.RANK.AVG(Table2[[#This Row],[Sharpe Ratio Z-Score]],Table2[Sharpe Ratio Z-Score])</f>
        <v>471</v>
      </c>
      <c r="AV508">
        <f>(Table2[[#This Row],[Rank 1Y]]+Table2[[#This Row],[Rank 6M]]+Table2[[#This Row],[Rank Sharpe]])/3</f>
        <v>478.66666666666669</v>
      </c>
    </row>
    <row r="509" spans="1:48" x14ac:dyDescent="0.3">
      <c r="A509" t="s">
        <v>1362</v>
      </c>
      <c r="B509" t="s">
        <v>1363</v>
      </c>
      <c r="C509" t="s">
        <v>5557</v>
      </c>
      <c r="D509" t="s">
        <v>80</v>
      </c>
      <c r="E509">
        <v>8324.9040489489998</v>
      </c>
      <c r="F509">
        <v>205.97</v>
      </c>
      <c r="G509">
        <v>1.2616549613366299</v>
      </c>
      <c r="H509">
        <f>(Table2[[#This Row],[1Y Return vs Nifty]]-AVERAGE(Table2[1Y Return vs Nifty]))/_xlfn.STDEV.P(Table2[1Y Return vs Nifty])</f>
        <v>-0.34046477229630695</v>
      </c>
      <c r="I509">
        <v>-12.742354288045201</v>
      </c>
      <c r="J509">
        <f>(Table2[[#This Row],[1M Return vs Nifty]]-AVERAGE(Table2[1M Return vs Nifty]))/_xlfn.STDEV.P(Table2[1M Return vs Nifty])</f>
        <v>-0.91634545359799924</v>
      </c>
      <c r="K509">
        <v>-27.5351202564514</v>
      </c>
      <c r="L509">
        <f>(Table2[[#This Row],[6M Return vs Nifty]]-AVERAGE(Table2[6M Return vs Nifty]))/_xlfn.STDEV.P(Table2[6M Return vs Nifty])</f>
        <v>-1.1474492632671789</v>
      </c>
      <c r="M509">
        <v>-8.1467960803942496</v>
      </c>
      <c r="N509">
        <f>(Table2[[#This Row],[1W Return vs Nifty]]-AVERAGE(Table2[1W Return vs Nifty]))/_xlfn.STDEV.P(Table2[1W Return vs Nifty])</f>
        <v>-1.0194831841651557</v>
      </c>
      <c r="O509">
        <v>212.7</v>
      </c>
      <c r="P509">
        <v>213.67412445415101</v>
      </c>
      <c r="Q509">
        <v>203.012169004561</v>
      </c>
      <c r="R509">
        <v>32.261031775503497</v>
      </c>
      <c r="S509" s="2">
        <f>(Table2[[#This Row],[Close Price]]-Table2[[#This Row],[20D EMA]])/Table2[[#This Row],[20D EMA]]</f>
        <v>-3.1640808650681668E-2</v>
      </c>
      <c r="T509" s="2">
        <f>(Table2[[#This Row],[Close Price]]-Table2[[#This Row],[50D EMA]])/Table2[[#This Row],[50D EMA]]</f>
        <v>-3.6055486240235517E-2</v>
      </c>
      <c r="U509" s="2">
        <f>(Table2[[#This Row],[Close Price]]-Table2[[#This Row],[200D EMA]])/Table2[[#This Row],[200D EMA]]</f>
        <v>1.4569722642451764E-2</v>
      </c>
      <c r="V509">
        <v>1.0997822293978801</v>
      </c>
      <c r="W509">
        <v>205.31</v>
      </c>
      <c r="X509">
        <v>208.6</v>
      </c>
      <c r="Y509">
        <v>205.23</v>
      </c>
      <c r="Z509">
        <v>216.99</v>
      </c>
      <c r="AA509">
        <v>205.23</v>
      </c>
      <c r="AB509">
        <v>230</v>
      </c>
      <c r="AC509" s="2">
        <f>(Table2[[#This Row],[Close Price]]/Table2[[#This Row],[Day Low]])-1</f>
        <v>3.2146510155375285E-3</v>
      </c>
      <c r="AD509" s="2">
        <f>(Table2[[#This Row],[Day High]]/Table2[[#This Row],[Close Price]])-1</f>
        <v>1.2768849832499818E-2</v>
      </c>
      <c r="AE509" s="2">
        <f>(Table2[[#This Row],[Close Price]]/Table2[[#This Row],[Current Week Low]])-1</f>
        <v>3.6057106660820626E-3</v>
      </c>
      <c r="AF509" s="2">
        <f>(Table2[[#This Row],[Current Week High]]/Table2[[#This Row],[Close Price]])-1</f>
        <v>5.3502937320969224E-2</v>
      </c>
      <c r="AG509" s="2">
        <f>(Table2[[#This Row],[Close Price]]/Table2[[#This Row],[Current Month Low]])-1</f>
        <v>3.6057106660820626E-3</v>
      </c>
      <c r="AH509" s="2">
        <f>(Table2[[#This Row],[Current Month High]]/Table2[[#This Row],[Close Price]])-1</f>
        <v>0.1166674758459969</v>
      </c>
      <c r="AI509">
        <v>24.2899451376414</v>
      </c>
      <c r="AJ509">
        <v>40.115646258503297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-0.06</v>
      </c>
      <c r="AM509" t="s">
        <v>10459</v>
      </c>
      <c r="AN509">
        <v>-5.95</v>
      </c>
      <c r="AO509" t="s">
        <v>10459</v>
      </c>
      <c r="AP509">
        <v>6.3185936183418001E-2</v>
      </c>
      <c r="AQ509">
        <f>(Table2[[#This Row],[Sharpe Ratio]]-AVERAGE(Table2[Sharpe Ratio]))/_xlfn.STDEV.P(Table2[Sharpe Ratio])</f>
        <v>6.3183050951442804E-2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>
        <f>_xlfn.RANK.AVG(Table2[[#This Row],[1Y Return vs Nifty Z-Score]],Table2[1Y Return vs Nifty Z-Score])</f>
        <v>409</v>
      </c>
      <c r="AT509">
        <f>_xlfn.RANK.AVG(Table2[[#This Row],[6M Return vs Nifty Z-Score]],Table2[6M Return vs Nifty Z-Score])</f>
        <v>692</v>
      </c>
      <c r="AU509">
        <f>_xlfn.RANK.AVG(Table2[[#This Row],[Sharpe Ratio Z-Score]],Table2[Sharpe Ratio Z-Score])</f>
        <v>335</v>
      </c>
      <c r="AV509">
        <f>(Table2[[#This Row],[Rank 1Y]]+Table2[[#This Row],[Rank 6M]]+Table2[[#This Row],[Rank Sharpe]])/3</f>
        <v>478.66666666666669</v>
      </c>
    </row>
    <row r="510" spans="1:48" x14ac:dyDescent="0.3">
      <c r="A510" t="s">
        <v>2121</v>
      </c>
      <c r="B510" t="s">
        <v>2122</v>
      </c>
      <c r="C510" t="s">
        <v>10401</v>
      </c>
      <c r="D510" t="s">
        <v>545</v>
      </c>
      <c r="E510">
        <v>2964.1549068479999</v>
      </c>
      <c r="F510">
        <v>51.68</v>
      </c>
      <c r="G510">
        <v>-9.3824269635840594</v>
      </c>
      <c r="H510">
        <f>(Table2[[#This Row],[1Y Return vs Nifty]]-AVERAGE(Table2[1Y Return vs Nifty]))/_xlfn.STDEV.P(Table2[1Y Return vs Nifty])</f>
        <v>-0.51712182106854632</v>
      </c>
      <c r="I510">
        <v>-13.4440950476151</v>
      </c>
      <c r="J510">
        <f>(Table2[[#This Row],[1M Return vs Nifty]]-AVERAGE(Table2[1M Return vs Nifty]))/_xlfn.STDEV.P(Table2[1M Return vs Nifty])</f>
        <v>-0.98289788341077844</v>
      </c>
      <c r="K510">
        <v>14.0574649492641</v>
      </c>
      <c r="L510">
        <f>(Table2[[#This Row],[6M Return vs Nifty]]-AVERAGE(Table2[6M Return vs Nifty]))/_xlfn.STDEV.P(Table2[6M Return vs Nifty])</f>
        <v>9.3750532912583631E-2</v>
      </c>
      <c r="M510">
        <v>-1.0599620026129299</v>
      </c>
      <c r="N510">
        <f>(Table2[[#This Row],[1W Return vs Nifty]]-AVERAGE(Table2[1W Return vs Nifty]))/_xlfn.STDEV.P(Table2[1W Return vs Nifty])</f>
        <v>0.39680711102328409</v>
      </c>
      <c r="O510">
        <v>52.73</v>
      </c>
      <c r="P510">
        <v>53.190594972403098</v>
      </c>
      <c r="Q510">
        <v>48.524655872642398</v>
      </c>
      <c r="R510">
        <v>44.842182114687802</v>
      </c>
      <c r="S510" s="2">
        <f>(Table2[[#This Row],[Close Price]]-Table2[[#This Row],[20D EMA]])/Table2[[#This Row],[20D EMA]]</f>
        <v>-1.9912763132941345E-2</v>
      </c>
      <c r="T510" s="2">
        <f>(Table2[[#This Row],[Close Price]]-Table2[[#This Row],[50D EMA]])/Table2[[#This Row],[50D EMA]]</f>
        <v>-2.8399663007846417E-2</v>
      </c>
      <c r="U510" s="2">
        <f>(Table2[[#This Row],[Close Price]]-Table2[[#This Row],[200D EMA]])/Table2[[#This Row],[200D EMA]]</f>
        <v>6.5025584841633996E-2</v>
      </c>
      <c r="V510">
        <v>0.49281307935568502</v>
      </c>
      <c r="W510">
        <v>51.44</v>
      </c>
      <c r="X510">
        <v>52.56</v>
      </c>
      <c r="Y510">
        <v>51.01</v>
      </c>
      <c r="Z510">
        <v>53.79</v>
      </c>
      <c r="AA510">
        <v>48.41</v>
      </c>
      <c r="AB510">
        <v>57.9</v>
      </c>
      <c r="AC510" s="2">
        <f>(Table2[[#This Row],[Close Price]]/Table2[[#This Row],[Day Low]])-1</f>
        <v>4.6656298600311619E-3</v>
      </c>
      <c r="AD510" s="2">
        <f>(Table2[[#This Row],[Day High]]/Table2[[#This Row],[Close Price]])-1</f>
        <v>1.7027863777089758E-2</v>
      </c>
      <c r="AE510" s="2">
        <f>(Table2[[#This Row],[Close Price]]/Table2[[#This Row],[Current Week Low]])-1</f>
        <v>1.3134679474612776E-2</v>
      </c>
      <c r="AF510" s="2">
        <f>(Table2[[#This Row],[Current Week High]]/Table2[[#This Row],[Close Price]])-1</f>
        <v>4.0828173374612975E-2</v>
      </c>
      <c r="AG510" s="2">
        <f>(Table2[[#This Row],[Close Price]]/Table2[[#This Row],[Current Month Low]])-1</f>
        <v>6.7548027267093635E-2</v>
      </c>
      <c r="AH510" s="2">
        <f>(Table2[[#This Row],[Current Month High]]/Table2[[#This Row],[Close Price]])-1</f>
        <v>0.12035603715170273</v>
      </c>
      <c r="AI510">
        <v>21.904024767801801</v>
      </c>
      <c r="AJ510">
        <v>55.428571428571402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-0.12</v>
      </c>
      <c r="AM510" t="s">
        <v>10459</v>
      </c>
      <c r="AN510">
        <v>-2.62</v>
      </c>
      <c r="AO510" t="s">
        <v>10459</v>
      </c>
      <c r="AP510">
        <v>-5.4915758185418002E-2</v>
      </c>
      <c r="AQ510">
        <f>(Table2[[#This Row],[Sharpe Ratio]]-AVERAGE(Table2[Sharpe Ratio]))/_xlfn.STDEV.P(Table2[Sharpe Ratio])</f>
        <v>-1.3065874054202042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489</v>
      </c>
      <c r="AT510">
        <f>_xlfn.RANK.AVG(Table2[[#This Row],[6M Return vs Nifty Z-Score]],Table2[6M Return vs Nifty Z-Score])</f>
        <v>278</v>
      </c>
      <c r="AU510">
        <f>_xlfn.RANK.AVG(Table2[[#This Row],[Sharpe Ratio Z-Score]],Table2[Sharpe Ratio Z-Score])</f>
        <v>669</v>
      </c>
      <c r="AV510">
        <f>(Table2[[#This Row],[Rank 1Y]]+Table2[[#This Row],[Rank 6M]]+Table2[[#This Row],[Rank Sharpe]])/3</f>
        <v>478.66666666666669</v>
      </c>
    </row>
    <row r="511" spans="1:48" x14ac:dyDescent="0.3">
      <c r="A511" t="s">
        <v>499</v>
      </c>
      <c r="B511" t="s">
        <v>500</v>
      </c>
      <c r="C511" t="s">
        <v>10401</v>
      </c>
      <c r="D511" t="s">
        <v>501</v>
      </c>
      <c r="E511">
        <v>44892.624117824998</v>
      </c>
      <c r="F511">
        <v>705.15</v>
      </c>
      <c r="G511">
        <v>-50.580328199089799</v>
      </c>
      <c r="H511">
        <f>(Table2[[#This Row],[1Y Return vs Nifty]]-AVERAGE(Table2[1Y Return vs Nifty]))/_xlfn.STDEV.P(Table2[1Y Return vs Nifty])</f>
        <v>-1.2008726320083882</v>
      </c>
      <c r="I511">
        <v>17.720350528595102</v>
      </c>
      <c r="J511">
        <f>(Table2[[#This Row],[1M Return vs Nifty]]-AVERAGE(Table2[1M Return vs Nifty]))/_xlfn.STDEV.P(Table2[1M Return vs Nifty])</f>
        <v>1.9727086544453381</v>
      </c>
      <c r="K511">
        <v>57.834860087382999</v>
      </c>
      <c r="L511">
        <f>(Table2[[#This Row],[6M Return vs Nifty]]-AVERAGE(Table2[6M Return vs Nifty]))/_xlfn.STDEV.P(Table2[6M Return vs Nifty])</f>
        <v>1.4001491050130594</v>
      </c>
      <c r="M511">
        <v>-1.8071415722801301</v>
      </c>
      <c r="N511">
        <f>(Table2[[#This Row],[1W Return vs Nifty]]-AVERAGE(Table2[1W Return vs Nifty]))/_xlfn.STDEV.P(Table2[1W Return vs Nifty])</f>
        <v>0.24748469685805377</v>
      </c>
      <c r="O511">
        <v>645.85</v>
      </c>
      <c r="P511">
        <v>581.68065082423902</v>
      </c>
      <c r="Q511">
        <v>542.39092348438101</v>
      </c>
      <c r="R511">
        <v>71.638234875920602</v>
      </c>
      <c r="S511" s="2">
        <f>(Table2[[#This Row],[Close Price]]-Table2[[#This Row],[20D EMA]])/Table2[[#This Row],[20D EMA]]</f>
        <v>9.1816985368119455E-2</v>
      </c>
      <c r="T511" s="2">
        <f>(Table2[[#This Row],[Close Price]]-Table2[[#This Row],[50D EMA]])/Table2[[#This Row],[50D EMA]]</f>
        <v>0.21226311894818128</v>
      </c>
      <c r="U511" s="2">
        <f>(Table2[[#This Row],[Close Price]]-Table2[[#This Row],[200D EMA]])/Table2[[#This Row],[200D EMA]]</f>
        <v>0.30007706520978661</v>
      </c>
      <c r="V511">
        <v>1.1367127891184099</v>
      </c>
      <c r="W511">
        <v>678.25</v>
      </c>
      <c r="X511">
        <v>724.8</v>
      </c>
      <c r="Y511">
        <v>648</v>
      </c>
      <c r="Z511">
        <v>724.8</v>
      </c>
      <c r="AA511">
        <v>583.6</v>
      </c>
      <c r="AB511">
        <v>724.8</v>
      </c>
      <c r="AC511" s="2">
        <f>(Table2[[#This Row],[Close Price]]/Table2[[#This Row],[Day Low]])-1</f>
        <v>3.9660892001474268E-2</v>
      </c>
      <c r="AD511" s="2">
        <f>(Table2[[#This Row],[Day High]]/Table2[[#This Row],[Close Price]])-1</f>
        <v>2.7866411401829438E-2</v>
      </c>
      <c r="AE511" s="2">
        <f>(Table2[[#This Row],[Close Price]]/Table2[[#This Row],[Current Week Low]])-1</f>
        <v>8.8194444444444464E-2</v>
      </c>
      <c r="AF511" s="2">
        <f>(Table2[[#This Row],[Current Week High]]/Table2[[#This Row],[Close Price]])-1</f>
        <v>2.7866411401829438E-2</v>
      </c>
      <c r="AG511" s="2">
        <f>(Table2[[#This Row],[Close Price]]/Table2[[#This Row],[Current Month Low]])-1</f>
        <v>0.20827621658670314</v>
      </c>
      <c r="AH511" s="2">
        <f>(Table2[[#This Row],[Current Month High]]/Table2[[#This Row],[Close Price]])-1</f>
        <v>2.7866411401829438E-2</v>
      </c>
      <c r="AI511">
        <v>41.572715025171902</v>
      </c>
      <c r="AJ511">
        <v>127.46774193548301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0.36</v>
      </c>
      <c r="AM511" t="s">
        <v>10458</v>
      </c>
      <c r="AN511">
        <v>7.92</v>
      </c>
      <c r="AO511" t="s">
        <v>10458</v>
      </c>
      <c r="AP511">
        <v>-5.5526269941331002E-2</v>
      </c>
      <c r="AQ511">
        <f>(Table2[[#This Row],[Sharpe Ratio]]-AVERAGE(Table2[Sharpe Ratio]))/_xlfn.STDEV.P(Table2[Sharpe Ratio])</f>
        <v>-1.313668260364635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1.105801563943428</v>
      </c>
      <c r="AS511">
        <f>_xlfn.RANK.AVG(Table2[[#This Row],[1Y Return vs Nifty Z-Score]],Table2[1Y Return vs Nifty Z-Score])</f>
        <v>706</v>
      </c>
      <c r="AT511">
        <f>_xlfn.RANK.AVG(Table2[[#This Row],[6M Return vs Nifty Z-Score]],Table2[6M Return vs Nifty Z-Score])</f>
        <v>60</v>
      </c>
      <c r="AU511">
        <f>_xlfn.RANK.AVG(Table2[[#This Row],[Sharpe Ratio Z-Score]],Table2[Sharpe Ratio Z-Score])</f>
        <v>671</v>
      </c>
      <c r="AV511">
        <f>(Table2[[#This Row],[Rank 1Y]]+Table2[[#This Row],[Rank 6M]]+Table2[[#This Row],[Rank Sharpe]])/3</f>
        <v>479</v>
      </c>
    </row>
    <row r="512" spans="1:48" x14ac:dyDescent="0.3">
      <c r="A512" t="s">
        <v>1313</v>
      </c>
      <c r="B512" t="s">
        <v>1314</v>
      </c>
      <c r="C512" t="s">
        <v>10401</v>
      </c>
      <c r="D512" t="s">
        <v>24</v>
      </c>
      <c r="E512">
        <v>8904.2890652740007</v>
      </c>
      <c r="F512">
        <v>235.78</v>
      </c>
      <c r="G512">
        <v>-37.683562976290801</v>
      </c>
      <c r="H512">
        <f>(Table2[[#This Row],[1Y Return vs Nifty]]-AVERAGE(Table2[1Y Return vs Nifty]))/_xlfn.STDEV.P(Table2[1Y Return vs Nifty])</f>
        <v>-0.98682838666732298</v>
      </c>
      <c r="I512">
        <v>-9.7867667774330799E-2</v>
      </c>
      <c r="J512">
        <f>(Table2[[#This Row],[1M Return vs Nifty]]-AVERAGE(Table2[1M Return vs Nifty]))/_xlfn.STDEV.P(Table2[1M Return vs Nifty])</f>
        <v>0.28284569617927424</v>
      </c>
      <c r="K512">
        <v>-16.7366740972675</v>
      </c>
      <c r="L512">
        <f>(Table2[[#This Row],[6M Return vs Nifty]]-AVERAGE(Table2[6M Return vs Nifty]))/_xlfn.STDEV.P(Table2[6M Return vs Nifty])</f>
        <v>-0.82520362487883936</v>
      </c>
      <c r="M512">
        <v>-2.87616398962414</v>
      </c>
      <c r="N512">
        <f>(Table2[[#This Row],[1W Return vs Nifty]]-AVERAGE(Table2[1W Return vs Nifty]))/_xlfn.STDEV.P(Table2[1W Return vs Nifty])</f>
        <v>3.3842602460775195E-2</v>
      </c>
      <c r="O512">
        <v>230.57</v>
      </c>
      <c r="P512">
        <v>227.21319094573801</v>
      </c>
      <c r="Q512">
        <v>223.387159972821</v>
      </c>
      <c r="R512">
        <v>59.738076986719399</v>
      </c>
      <c r="S512" s="2">
        <f>(Table2[[#This Row],[Close Price]]-Table2[[#This Row],[20D EMA]])/Table2[[#This Row],[20D EMA]]</f>
        <v>2.2596174697488869E-2</v>
      </c>
      <c r="T512" s="2">
        <f>(Table2[[#This Row],[Close Price]]-Table2[[#This Row],[50D EMA]])/Table2[[#This Row],[50D EMA]]</f>
        <v>3.7703836729742861E-2</v>
      </c>
      <c r="U512" s="2">
        <f>(Table2[[#This Row],[Close Price]]-Table2[[#This Row],[200D EMA]])/Table2[[#This Row],[200D EMA]]</f>
        <v>5.5476957711834529E-2</v>
      </c>
      <c r="V512">
        <v>0.98536720331060001</v>
      </c>
      <c r="W512">
        <v>234.01</v>
      </c>
      <c r="X512">
        <v>242.48</v>
      </c>
      <c r="Y512">
        <v>234.01</v>
      </c>
      <c r="Z512">
        <v>243.2</v>
      </c>
      <c r="AA512">
        <v>216</v>
      </c>
      <c r="AB512">
        <v>243.2</v>
      </c>
      <c r="AC512" s="2">
        <f>(Table2[[#This Row],[Close Price]]/Table2[[#This Row],[Day Low]])-1</f>
        <v>7.5637793256699837E-3</v>
      </c>
      <c r="AD512" s="2">
        <f>(Table2[[#This Row],[Day High]]/Table2[[#This Row],[Close Price]])-1</f>
        <v>2.8416320298583431E-2</v>
      </c>
      <c r="AE512" s="2">
        <f>(Table2[[#This Row],[Close Price]]/Table2[[#This Row],[Current Week Low]])-1</f>
        <v>7.5637793256699837E-3</v>
      </c>
      <c r="AF512" s="2">
        <f>(Table2[[#This Row],[Current Week High]]/Table2[[#This Row],[Close Price]])-1</f>
        <v>3.1470014420222236E-2</v>
      </c>
      <c r="AG512" s="2">
        <f>(Table2[[#This Row],[Close Price]]/Table2[[#This Row],[Current Month Low]])-1</f>
        <v>9.157407407407403E-2</v>
      </c>
      <c r="AH512" s="2">
        <f>(Table2[[#This Row],[Current Month High]]/Table2[[#This Row],[Close Price]])-1</f>
        <v>3.1470014420222236E-2</v>
      </c>
      <c r="AI512">
        <v>21.532784799389201</v>
      </c>
      <c r="AJ512">
        <v>22.8020833333333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0.04</v>
      </c>
      <c r="AM512" t="s">
        <v>10458</v>
      </c>
      <c r="AN512">
        <v>6.73</v>
      </c>
      <c r="AO512" t="s">
        <v>10458</v>
      </c>
      <c r="AP512">
        <v>0.12331095941138</v>
      </c>
      <c r="AQ512">
        <f>(Table2[[#This Row],[Sharpe Ratio]]-AVERAGE(Table2[Sharpe Ratio]))/_xlfn.STDEV.P(Table2[Sharpe Ratio])</f>
        <v>0.76052681851091497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-0.73481689439519793</v>
      </c>
      <c r="AS512">
        <f>_xlfn.RANK.AVG(Table2[[#This Row],[1Y Return vs Nifty Z-Score]],Table2[1Y Return vs Nifty Z-Score])</f>
        <v>662</v>
      </c>
      <c r="AT512">
        <f>_xlfn.RANK.AVG(Table2[[#This Row],[6M Return vs Nifty Z-Score]],Table2[6M Return vs Nifty Z-Score])</f>
        <v>612</v>
      </c>
      <c r="AU512">
        <f>_xlfn.RANK.AVG(Table2[[#This Row],[Sharpe Ratio Z-Score]],Table2[Sharpe Ratio Z-Score])</f>
        <v>163</v>
      </c>
      <c r="AV512">
        <f>(Table2[[#This Row],[Rank 1Y]]+Table2[[#This Row],[Rank 6M]]+Table2[[#This Row],[Rank Sharpe]])/3</f>
        <v>479</v>
      </c>
    </row>
    <row r="513" spans="1:48" x14ac:dyDescent="0.3">
      <c r="A513" t="s">
        <v>1518</v>
      </c>
      <c r="B513" t="s">
        <v>1519</v>
      </c>
      <c r="C513" t="s">
        <v>604</v>
      </c>
      <c r="D513" t="s">
        <v>604</v>
      </c>
      <c r="E513">
        <v>6894.8939540000001</v>
      </c>
      <c r="F513">
        <v>343.85</v>
      </c>
      <c r="G513">
        <v>-39.559316127099798</v>
      </c>
      <c r="H513">
        <f>(Table2[[#This Row],[1Y Return vs Nifty]]-AVERAGE(Table2[1Y Return vs Nifty]))/_xlfn.STDEV.P(Table2[1Y Return vs Nifty])</f>
        <v>-1.0179597719934101</v>
      </c>
      <c r="I513">
        <v>-13.1062356736112</v>
      </c>
      <c r="J513">
        <f>(Table2[[#This Row],[1M Return vs Nifty]]-AVERAGE(Table2[1M Return vs Nifty]))/_xlfn.STDEV.P(Table2[1M Return vs Nifty])</f>
        <v>-0.95085561998465884</v>
      </c>
      <c r="K513">
        <v>-14.6723624255266</v>
      </c>
      <c r="L513">
        <f>(Table2[[#This Row],[6M Return vs Nifty]]-AVERAGE(Table2[6M Return vs Nifty]))/_xlfn.STDEV.P(Table2[6M Return vs Nifty])</f>
        <v>-0.76360074028910685</v>
      </c>
      <c r="M513">
        <v>-5.92995734004122</v>
      </c>
      <c r="N513">
        <f>(Table2[[#This Row],[1W Return vs Nifty]]-AVERAGE(Table2[1W Return vs Nifty]))/_xlfn.STDEV.P(Table2[1W Return vs Nifty])</f>
        <v>-0.57645218336843529</v>
      </c>
      <c r="O513">
        <v>356.12</v>
      </c>
      <c r="P513">
        <v>358.825330359058</v>
      </c>
      <c r="Q513">
        <v>349.83261312927499</v>
      </c>
      <c r="R513">
        <v>36.8373137273963</v>
      </c>
      <c r="S513" s="2">
        <f>(Table2[[#This Row],[Close Price]]-Table2[[#This Row],[20D EMA]])/Table2[[#This Row],[20D EMA]]</f>
        <v>-3.4454678198360053E-2</v>
      </c>
      <c r="T513" s="2">
        <f>(Table2[[#This Row],[Close Price]]-Table2[[#This Row],[50D EMA]])/Table2[[#This Row],[50D EMA]]</f>
        <v>-4.1734317764225107E-2</v>
      </c>
      <c r="U513" s="2">
        <f>(Table2[[#This Row],[Close Price]]-Table2[[#This Row],[200D EMA]])/Table2[[#This Row],[200D EMA]]</f>
        <v>-1.7101359063582185E-2</v>
      </c>
      <c r="V513">
        <v>1.34380848004011</v>
      </c>
      <c r="W513">
        <v>341</v>
      </c>
      <c r="X513">
        <v>355</v>
      </c>
      <c r="Y513">
        <v>340</v>
      </c>
      <c r="Z513">
        <v>363.15</v>
      </c>
      <c r="AA513">
        <v>340</v>
      </c>
      <c r="AB513">
        <v>397.6</v>
      </c>
      <c r="AC513" s="2">
        <f>(Table2[[#This Row],[Close Price]]/Table2[[#This Row],[Day Low]])-1</f>
        <v>8.3577712609972377E-3</v>
      </c>
      <c r="AD513" s="2">
        <f>(Table2[[#This Row],[Day High]]/Table2[[#This Row],[Close Price]])-1</f>
        <v>3.2426930347535299E-2</v>
      </c>
      <c r="AE513" s="2">
        <f>(Table2[[#This Row],[Close Price]]/Table2[[#This Row],[Current Week Low]])-1</f>
        <v>1.1323529411764843E-2</v>
      </c>
      <c r="AF513" s="2">
        <f>(Table2[[#This Row],[Current Week High]]/Table2[[#This Row],[Close Price]])-1</f>
        <v>5.612912607241527E-2</v>
      </c>
      <c r="AG513" s="2">
        <f>(Table2[[#This Row],[Close Price]]/Table2[[#This Row],[Current Month Low]])-1</f>
        <v>1.1323529411764843E-2</v>
      </c>
      <c r="AH513" s="2">
        <f>(Table2[[#This Row],[Current Month High]]/Table2[[#This Row],[Close Price]])-1</f>
        <v>0.15631816198923953</v>
      </c>
      <c r="AI513">
        <v>27.0757597789733</v>
      </c>
      <c r="AJ513">
        <v>28.422035480859002</v>
      </c>
      <c r="AK513" t="str">
        <f>IF(AND(Table2[[#This Row],[20D EMA]]&gt;Table2[[#This Row],[50D EMA]],Table2[[#This Row],[50D EMA]]&gt;Table2[[#This Row],[200D EMA]]),"Uptrend","Downtrend/NoTrend")</f>
        <v>Downtrend/NoTrend</v>
      </c>
      <c r="AL513">
        <v>-0.13</v>
      </c>
      <c r="AM513" t="s">
        <v>10459</v>
      </c>
      <c r="AN513">
        <v>-5.69</v>
      </c>
      <c r="AO513" t="s">
        <v>10459</v>
      </c>
      <c r="AP513">
        <v>0.11395464723798999</v>
      </c>
      <c r="AQ513">
        <f>(Table2[[#This Row],[Sharpe Ratio]]-AVERAGE(Table2[Sharpe Ratio]))/_xlfn.STDEV.P(Table2[Sharpe Ratio])</f>
        <v>0.65201017051367971</v>
      </c>
      <c r="AR5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3">
        <f>_xlfn.RANK.AVG(Table2[[#This Row],[1Y Return vs Nifty Z-Score]],Table2[1Y Return vs Nifty Z-Score])</f>
        <v>671</v>
      </c>
      <c r="AT513">
        <f>_xlfn.RANK.AVG(Table2[[#This Row],[6M Return vs Nifty Z-Score]],Table2[6M Return vs Nifty Z-Score])</f>
        <v>587</v>
      </c>
      <c r="AU513">
        <f>_xlfn.RANK.AVG(Table2[[#This Row],[Sharpe Ratio Z-Score]],Table2[Sharpe Ratio Z-Score])</f>
        <v>187</v>
      </c>
      <c r="AV513">
        <f>(Table2[[#This Row],[Rank 1Y]]+Table2[[#This Row],[Rank 6M]]+Table2[[#This Row],[Rank Sharpe]])/3</f>
        <v>481.66666666666669</v>
      </c>
    </row>
    <row r="514" spans="1:48" x14ac:dyDescent="0.3">
      <c r="A514" t="s">
        <v>1339</v>
      </c>
      <c r="B514" t="s">
        <v>1340</v>
      </c>
      <c r="C514" t="s">
        <v>10412</v>
      </c>
      <c r="D514" t="s">
        <v>438</v>
      </c>
      <c r="E514">
        <v>8632.9018101000001</v>
      </c>
      <c r="F514">
        <v>644.25</v>
      </c>
      <c r="G514">
        <v>-27.431477574356801</v>
      </c>
      <c r="H514">
        <f>(Table2[[#This Row],[1Y Return vs Nifty]]-AVERAGE(Table2[1Y Return vs Nifty]))/_xlfn.STDEV.P(Table2[1Y Return vs Nifty])</f>
        <v>-0.81667720184542381</v>
      </c>
      <c r="I514">
        <v>-7.70386759265251</v>
      </c>
      <c r="J514">
        <f>(Table2[[#This Row],[1M Return vs Nifty]]-AVERAGE(Table2[1M Return vs Nifty]))/_xlfn.STDEV.P(Table2[1M Return vs Nifty])</f>
        <v>-0.43850014165792278</v>
      </c>
      <c r="K514">
        <v>-43.156573858560598</v>
      </c>
      <c r="L514">
        <f>(Table2[[#This Row],[6M Return vs Nifty]]-AVERAGE(Table2[6M Return vs Nifty]))/_xlfn.STDEV.P(Table2[6M Return vs Nifty])</f>
        <v>-1.6136223787653023</v>
      </c>
      <c r="M514">
        <v>-4.7576179885673797</v>
      </c>
      <c r="N514">
        <f>(Table2[[#This Row],[1W Return vs Nifty]]-AVERAGE(Table2[1W Return vs Nifty]))/_xlfn.STDEV.P(Table2[1W Return vs Nifty])</f>
        <v>-0.34216239642880325</v>
      </c>
      <c r="O514">
        <v>652.55999999999995</v>
      </c>
      <c r="P514">
        <v>657.42370256441495</v>
      </c>
      <c r="Q514">
        <v>713.72099505373296</v>
      </c>
      <c r="R514">
        <v>43.485533503788503</v>
      </c>
      <c r="S514" s="2">
        <f>(Table2[[#This Row],[Close Price]]-Table2[[#This Row],[20D EMA]])/Table2[[#This Row],[20D EMA]]</f>
        <v>-1.2734461198970128E-2</v>
      </c>
      <c r="T514" s="2">
        <f>(Table2[[#This Row],[Close Price]]-Table2[[#This Row],[50D EMA]])/Table2[[#This Row],[50D EMA]]</f>
        <v>-2.0038374815249654E-2</v>
      </c>
      <c r="U514" s="2">
        <f>(Table2[[#This Row],[Close Price]]-Table2[[#This Row],[200D EMA]])/Table2[[#This Row],[200D EMA]]</f>
        <v>-9.7336347865881107E-2</v>
      </c>
      <c r="V514">
        <v>0.51101871109863095</v>
      </c>
      <c r="W514">
        <v>640</v>
      </c>
      <c r="X514">
        <v>649.5</v>
      </c>
      <c r="Y514">
        <v>627.4</v>
      </c>
      <c r="Z514">
        <v>650</v>
      </c>
      <c r="AA514">
        <v>627.4</v>
      </c>
      <c r="AB514">
        <v>695</v>
      </c>
      <c r="AC514" s="2">
        <f>(Table2[[#This Row],[Close Price]]/Table2[[#This Row],[Day Low]])-1</f>
        <v>6.6406249999999556E-3</v>
      </c>
      <c r="AD514" s="2">
        <f>(Table2[[#This Row],[Day High]]/Table2[[#This Row],[Close Price]])-1</f>
        <v>8.1490104772992122E-3</v>
      </c>
      <c r="AE514" s="2">
        <f>(Table2[[#This Row],[Close Price]]/Table2[[#This Row],[Current Week Low]])-1</f>
        <v>2.6856869620656809E-2</v>
      </c>
      <c r="AF514" s="2">
        <f>(Table2[[#This Row],[Current Week High]]/Table2[[#This Row],[Close Price]])-1</f>
        <v>8.9251067132325446E-3</v>
      </c>
      <c r="AG514" s="2">
        <f>(Table2[[#This Row],[Close Price]]/Table2[[#This Row],[Current Month Low]])-1</f>
        <v>2.6856869620656809E-2</v>
      </c>
      <c r="AH514" s="2">
        <f>(Table2[[#This Row],[Current Month High]]/Table2[[#This Row],[Close Price]])-1</f>
        <v>7.8773767947225348E-2</v>
      </c>
      <c r="AI514">
        <v>70.275514163756299</v>
      </c>
      <c r="AJ514">
        <v>13.1752305665349</v>
      </c>
      <c r="AK514" t="str">
        <f>IF(AND(Table2[[#This Row],[20D EMA]]&gt;Table2[[#This Row],[50D EMA]],Table2[[#This Row],[50D EMA]]&gt;Table2[[#This Row],[200D EMA]]),"Uptrend","Downtrend/NoTrend")</f>
        <v>Downtrend/NoTrend</v>
      </c>
      <c r="AL514">
        <v>0</v>
      </c>
      <c r="AM514" t="s">
        <v>10460</v>
      </c>
      <c r="AN514">
        <v>-3.74</v>
      </c>
      <c r="AO514" t="s">
        <v>10459</v>
      </c>
      <c r="AP514">
        <v>0.14750982594845</v>
      </c>
      <c r="AQ514">
        <f>(Table2[[#This Row],[Sharpe Ratio]]-AVERAGE(Table2[Sharpe Ratio]))/_xlfn.STDEV.P(Table2[Sharpe Ratio])</f>
        <v>1.0411908059101131</v>
      </c>
      <c r="AR5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4">
        <f>_xlfn.RANK.AVG(Table2[[#This Row],[1Y Return vs Nifty Z-Score]],Table2[1Y Return vs Nifty Z-Score])</f>
        <v>601</v>
      </c>
      <c r="AT514">
        <f>_xlfn.RANK.AVG(Table2[[#This Row],[6M Return vs Nifty Z-Score]],Table2[6M Return vs Nifty Z-Score])</f>
        <v>736</v>
      </c>
      <c r="AU514">
        <f>_xlfn.RANK.AVG(Table2[[#This Row],[Sharpe Ratio Z-Score]],Table2[Sharpe Ratio Z-Score])</f>
        <v>109</v>
      </c>
      <c r="AV514">
        <f>(Table2[[#This Row],[Rank 1Y]]+Table2[[#This Row],[Rank 6M]]+Table2[[#This Row],[Rank Sharpe]])/3</f>
        <v>482</v>
      </c>
    </row>
    <row r="515" spans="1:48" x14ac:dyDescent="0.3">
      <c r="A515" t="s">
        <v>1075</v>
      </c>
      <c r="B515" t="s">
        <v>1076</v>
      </c>
      <c r="C515" t="s">
        <v>10403</v>
      </c>
      <c r="D515" t="s">
        <v>114</v>
      </c>
      <c r="E515">
        <v>12611.254619359999</v>
      </c>
      <c r="F515">
        <v>1988.6</v>
      </c>
      <c r="G515">
        <v>-6.1303489547302199</v>
      </c>
      <c r="H515">
        <f>(Table2[[#This Row],[1Y Return vs Nifty]]-AVERAGE(Table2[1Y Return vs Nifty]))/_xlfn.STDEV.P(Table2[1Y Return vs Nifty])</f>
        <v>-0.46314793140163635</v>
      </c>
      <c r="I515">
        <v>-17.7646410706521</v>
      </c>
      <c r="J515">
        <f>(Table2[[#This Row],[1M Return vs Nifty]]-AVERAGE(Table2[1M Return vs Nifty]))/_xlfn.STDEV.P(Table2[1M Return vs Nifty])</f>
        <v>-1.3926543811340821</v>
      </c>
      <c r="K515">
        <v>14.2485826573176</v>
      </c>
      <c r="L515">
        <f>(Table2[[#This Row],[6M Return vs Nifty]]-AVERAGE(Table2[6M Return vs Nifty]))/_xlfn.STDEV.P(Table2[6M Return vs Nifty])</f>
        <v>9.9453839381972095E-2</v>
      </c>
      <c r="M515">
        <v>-10.6556086975379</v>
      </c>
      <c r="N515">
        <f>(Table2[[#This Row],[1W Return vs Nifty]]-AVERAGE(Table2[1W Return vs Nifty]))/_xlfn.STDEV.P(Table2[1W Return vs Nifty])</f>
        <v>-1.5208646082409496</v>
      </c>
      <c r="O515">
        <v>2140.4299999999998</v>
      </c>
      <c r="P515">
        <v>2164.2923665399098</v>
      </c>
      <c r="Q515">
        <v>1902.3827773359401</v>
      </c>
      <c r="R515">
        <v>12.4215914560382</v>
      </c>
      <c r="S515" s="2">
        <f>(Table2[[#This Row],[Close Price]]-Table2[[#This Row],[20D EMA]])/Table2[[#This Row],[20D EMA]]</f>
        <v>-7.0934344968067137E-2</v>
      </c>
      <c r="T515" s="2">
        <f>(Table2[[#This Row],[Close Price]]-Table2[[#This Row],[50D EMA]])/Table2[[#This Row],[50D EMA]]</f>
        <v>-8.1177741628684033E-2</v>
      </c>
      <c r="U515" s="2">
        <f>(Table2[[#This Row],[Close Price]]-Table2[[#This Row],[200D EMA]])/Table2[[#This Row],[200D EMA]]</f>
        <v>4.5320649288465881E-2</v>
      </c>
      <c r="V515">
        <v>0.64734046539487899</v>
      </c>
      <c r="W515">
        <v>1976.8</v>
      </c>
      <c r="X515">
        <v>2007.85</v>
      </c>
      <c r="Y515">
        <v>1961.25</v>
      </c>
      <c r="Z515">
        <v>2124.35</v>
      </c>
      <c r="AA515">
        <v>1961.25</v>
      </c>
      <c r="AB515">
        <v>2321</v>
      </c>
      <c r="AC515" s="2">
        <f>(Table2[[#This Row],[Close Price]]/Table2[[#This Row],[Day Low]])-1</f>
        <v>5.9692432213678259E-3</v>
      </c>
      <c r="AD515" s="2">
        <f>(Table2[[#This Row],[Day High]]/Table2[[#This Row],[Close Price]])-1</f>
        <v>9.6801770089509631E-3</v>
      </c>
      <c r="AE515" s="2">
        <f>(Table2[[#This Row],[Close Price]]/Table2[[#This Row],[Current Week Low]])-1</f>
        <v>1.3945188017845611E-2</v>
      </c>
      <c r="AF515" s="2">
        <f>(Table2[[#This Row],[Current Week High]]/Table2[[#This Row],[Close Price]])-1</f>
        <v>6.8264105400784425E-2</v>
      </c>
      <c r="AG515" s="2">
        <f>(Table2[[#This Row],[Close Price]]/Table2[[#This Row],[Current Month Low]])-1</f>
        <v>1.3945188017845611E-2</v>
      </c>
      <c r="AH515" s="2">
        <f>(Table2[[#This Row],[Current Month High]]/Table2[[#This Row],[Close Price]])-1</f>
        <v>0.1671527707935232</v>
      </c>
      <c r="AI515">
        <v>24.911998390827701</v>
      </c>
      <c r="AJ515">
        <v>38.082838593201998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-0.16</v>
      </c>
      <c r="AM515" t="s">
        <v>10459</v>
      </c>
      <c r="AN515">
        <v>-12.08</v>
      </c>
      <c r="AO515" t="s">
        <v>10459</v>
      </c>
      <c r="AP515">
        <v>-8.5334919620874E-2</v>
      </c>
      <c r="AQ515">
        <f>(Table2[[#This Row],[Sharpe Ratio]]-AVERAGE(Table2[Sharpe Ratio]))/_xlfn.STDEV.P(Table2[Sharpe Ratio])</f>
        <v>-1.6593957953807998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465</v>
      </c>
      <c r="AT515">
        <f>_xlfn.RANK.AVG(Table2[[#This Row],[6M Return vs Nifty Z-Score]],Table2[6M Return vs Nifty Z-Score])</f>
        <v>276</v>
      </c>
      <c r="AU515">
        <f>_xlfn.RANK.AVG(Table2[[#This Row],[Sharpe Ratio Z-Score]],Table2[Sharpe Ratio Z-Score])</f>
        <v>706</v>
      </c>
      <c r="AV515">
        <f>(Table2[[#This Row],[Rank 1Y]]+Table2[[#This Row],[Rank 6M]]+Table2[[#This Row],[Rank Sharpe]])/3</f>
        <v>482.33333333333331</v>
      </c>
    </row>
    <row r="516" spans="1:48" x14ac:dyDescent="0.3">
      <c r="A516" t="s">
        <v>733</v>
      </c>
      <c r="B516" t="s">
        <v>734</v>
      </c>
      <c r="C516" t="s">
        <v>10410</v>
      </c>
      <c r="D516" t="s">
        <v>735</v>
      </c>
      <c r="E516">
        <v>23822.652805500002</v>
      </c>
      <c r="F516">
        <v>1495.85</v>
      </c>
      <c r="G516">
        <v>-22.2194360521429</v>
      </c>
      <c r="H516">
        <f>(Table2[[#This Row],[1Y Return vs Nifty]]-AVERAGE(Table2[1Y Return vs Nifty]))/_xlfn.STDEV.P(Table2[1Y Return vs Nifty])</f>
        <v>-0.73017430945063988</v>
      </c>
      <c r="I516">
        <v>8.0570067541547896</v>
      </c>
      <c r="J516">
        <f>(Table2[[#This Row],[1M Return vs Nifty]]-AVERAGE(Table2[1M Return vs Nifty]))/_xlfn.STDEV.P(Table2[1M Return vs Nifty])</f>
        <v>1.0562462720986601</v>
      </c>
      <c r="K516">
        <v>11.4293885995036</v>
      </c>
      <c r="L516">
        <f>(Table2[[#This Row],[6M Return vs Nifty]]-AVERAGE(Table2[6M Return vs Nifty]))/_xlfn.STDEV.P(Table2[6M Return vs Nifty])</f>
        <v>1.5323865910905192E-2</v>
      </c>
      <c r="M516">
        <v>-0.830327781077286</v>
      </c>
      <c r="N516">
        <f>(Table2[[#This Row],[1W Return vs Nifty]]-AVERAGE(Table2[1W Return vs Nifty]))/_xlfn.STDEV.P(Table2[1W Return vs Nifty])</f>
        <v>0.44269907291127913</v>
      </c>
      <c r="O516">
        <v>1466.5</v>
      </c>
      <c r="P516">
        <v>1427.9769852685099</v>
      </c>
      <c r="Q516">
        <v>1345.8722220587199</v>
      </c>
      <c r="R516">
        <v>56.162100416813097</v>
      </c>
      <c r="S516" s="2">
        <f>(Table2[[#This Row],[Close Price]]-Table2[[#This Row],[20D EMA]])/Table2[[#This Row],[20D EMA]]</f>
        <v>2.0013637913399187E-2</v>
      </c>
      <c r="T516" s="2">
        <f>(Table2[[#This Row],[Close Price]]-Table2[[#This Row],[50D EMA]])/Table2[[#This Row],[50D EMA]]</f>
        <v>4.7530888404848828E-2</v>
      </c>
      <c r="U516" s="2">
        <f>(Table2[[#This Row],[Close Price]]-Table2[[#This Row],[200D EMA]])/Table2[[#This Row],[200D EMA]]</f>
        <v>0.11143537661537124</v>
      </c>
      <c r="V516">
        <v>1.0900951506939001</v>
      </c>
      <c r="W516">
        <v>1483.5</v>
      </c>
      <c r="X516">
        <v>1520</v>
      </c>
      <c r="Y516">
        <v>1483.5</v>
      </c>
      <c r="Z516">
        <v>1578.7</v>
      </c>
      <c r="AA516">
        <v>1347.65</v>
      </c>
      <c r="AB516">
        <v>1578.7</v>
      </c>
      <c r="AC516" s="2">
        <f>(Table2[[#This Row],[Close Price]]/Table2[[#This Row],[Day Low]])-1</f>
        <v>8.3249073137849905E-3</v>
      </c>
      <c r="AD516" s="2">
        <f>(Table2[[#This Row],[Day High]]/Table2[[#This Row],[Close Price]])-1</f>
        <v>1.6144666911789285E-2</v>
      </c>
      <c r="AE516" s="2">
        <f>(Table2[[#This Row],[Close Price]]/Table2[[#This Row],[Current Week Low]])-1</f>
        <v>8.3249073137849905E-3</v>
      </c>
      <c r="AF516" s="2">
        <f>(Table2[[#This Row],[Current Week High]]/Table2[[#This Row],[Close Price]])-1</f>
        <v>5.5386569508975025E-2</v>
      </c>
      <c r="AG516" s="2">
        <f>(Table2[[#This Row],[Close Price]]/Table2[[#This Row],[Current Month Low]])-1</f>
        <v>0.10996920565428692</v>
      </c>
      <c r="AH516" s="2">
        <f>(Table2[[#This Row],[Current Month High]]/Table2[[#This Row],[Close Price]])-1</f>
        <v>5.5386569508975025E-2</v>
      </c>
      <c r="AI516">
        <v>5.5386569508974999</v>
      </c>
      <c r="AJ516">
        <v>34.718782365920603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-0.01</v>
      </c>
      <c r="AM516" t="s">
        <v>10459</v>
      </c>
      <c r="AN516">
        <v>4.7</v>
      </c>
      <c r="AO516" t="s">
        <v>10458</v>
      </c>
      <c r="AP516">
        <v>-6.6699395091649998E-3</v>
      </c>
      <c r="AQ516">
        <f>(Table2[[#This Row],[Sharpe Ratio]]-AVERAGE(Table2[Sharpe Ratio]))/_xlfn.STDEV.P(Table2[Sharpe Ratio])</f>
        <v>-0.74702136854518097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3.7073532925023522E-2</v>
      </c>
      <c r="AS516">
        <f>_xlfn.RANK.AVG(Table2[[#This Row],[1Y Return vs Nifty Z-Score]],Table2[1Y Return vs Nifty Z-Score])</f>
        <v>574</v>
      </c>
      <c r="AT516">
        <f>_xlfn.RANK.AVG(Table2[[#This Row],[6M Return vs Nifty Z-Score]],Table2[6M Return vs Nifty Z-Score])</f>
        <v>304</v>
      </c>
      <c r="AU516">
        <f>_xlfn.RANK.AVG(Table2[[#This Row],[Sharpe Ratio Z-Score]],Table2[Sharpe Ratio Z-Score])</f>
        <v>573</v>
      </c>
      <c r="AV516">
        <f>(Table2[[#This Row],[Rank 1Y]]+Table2[[#This Row],[Rank 6M]]+Table2[[#This Row],[Rank Sharpe]])/3</f>
        <v>483.66666666666669</v>
      </c>
    </row>
    <row r="517" spans="1:48" x14ac:dyDescent="0.3">
      <c r="A517" t="s">
        <v>360</v>
      </c>
      <c r="B517" t="s">
        <v>361</v>
      </c>
      <c r="C517" t="s">
        <v>10401</v>
      </c>
      <c r="D517" t="s">
        <v>24</v>
      </c>
      <c r="E517">
        <v>71282.817081240006</v>
      </c>
      <c r="F517">
        <v>22.79</v>
      </c>
      <c r="G517">
        <v>-1.96081382182081</v>
      </c>
      <c r="H517">
        <f>(Table2[[#This Row],[1Y Return vs Nifty]]-AVERAGE(Table2[1Y Return vs Nifty]))/_xlfn.STDEV.P(Table2[1Y Return vs Nifty])</f>
        <v>-0.39394724537465137</v>
      </c>
      <c r="I517">
        <v>-11.7993482600112</v>
      </c>
      <c r="J517">
        <f>(Table2[[#This Row],[1M Return vs Nifty]]-AVERAGE(Table2[1M Return vs Nifty]))/_xlfn.STDEV.P(Table2[1M Return vs Nifty])</f>
        <v>-0.82691165395348898</v>
      </c>
      <c r="K517">
        <v>-22.3655875602024</v>
      </c>
      <c r="L517">
        <f>(Table2[[#This Row],[6M Return vs Nifty]]-AVERAGE(Table2[6M Return vs Nifty]))/_xlfn.STDEV.P(Table2[6M Return vs Nifty])</f>
        <v>-0.99318083063204776</v>
      </c>
      <c r="M517">
        <v>-5.8386404930615097</v>
      </c>
      <c r="N517">
        <f>(Table2[[#This Row],[1W Return vs Nifty]]-AVERAGE(Table2[1W Return vs Nifty]))/_xlfn.STDEV.P(Table2[1W Return vs Nifty])</f>
        <v>-0.55820268539160933</v>
      </c>
      <c r="O517">
        <v>23.29</v>
      </c>
      <c r="P517">
        <v>23.7870368830839</v>
      </c>
      <c r="Q517">
        <v>23.1407361835068</v>
      </c>
      <c r="R517">
        <v>30.146360496875602</v>
      </c>
      <c r="S517" s="2">
        <f>(Table2[[#This Row],[Close Price]]-Table2[[#This Row],[20D EMA]])/Table2[[#This Row],[20D EMA]]</f>
        <v>-2.1468441391155002E-2</v>
      </c>
      <c r="T517" s="2">
        <f>(Table2[[#This Row],[Close Price]]-Table2[[#This Row],[50D EMA]])/Table2[[#This Row],[50D EMA]]</f>
        <v>-4.1915135877766317E-2</v>
      </c>
      <c r="U517" s="2">
        <f>(Table2[[#This Row],[Close Price]]-Table2[[#This Row],[200D EMA]])/Table2[[#This Row],[200D EMA]]</f>
        <v>-1.515665624141993E-2</v>
      </c>
      <c r="V517">
        <v>0.47235646519580099</v>
      </c>
      <c r="W517">
        <v>22.65</v>
      </c>
      <c r="X517">
        <v>22.93</v>
      </c>
      <c r="Y517">
        <v>22.65</v>
      </c>
      <c r="Z517">
        <v>23.19</v>
      </c>
      <c r="AA517">
        <v>22.51</v>
      </c>
      <c r="AB517">
        <v>24.41</v>
      </c>
      <c r="AC517" s="2">
        <f>(Table2[[#This Row],[Close Price]]/Table2[[#This Row],[Day Low]])-1</f>
        <v>6.1810154525385741E-3</v>
      </c>
      <c r="AD517" s="2">
        <f>(Table2[[#This Row],[Day High]]/Table2[[#This Row],[Close Price]])-1</f>
        <v>6.1430451952610987E-3</v>
      </c>
      <c r="AE517" s="2">
        <f>(Table2[[#This Row],[Close Price]]/Table2[[#This Row],[Current Week Low]])-1</f>
        <v>6.1810154525385741E-3</v>
      </c>
      <c r="AF517" s="2">
        <f>(Table2[[#This Row],[Current Week High]]/Table2[[#This Row],[Close Price]])-1</f>
        <v>1.7551557700746123E-2</v>
      </c>
      <c r="AG517" s="2">
        <f>(Table2[[#This Row],[Close Price]]/Table2[[#This Row],[Current Month Low]])-1</f>
        <v>1.2438916037316616E-2</v>
      </c>
      <c r="AH517" s="2">
        <f>(Table2[[#This Row],[Current Month High]]/Table2[[#This Row],[Close Price]])-1</f>
        <v>7.1083808688021E-2</v>
      </c>
      <c r="AI517">
        <v>44.142167617376003</v>
      </c>
      <c r="AJ517">
        <v>45.159235668789798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-0.15</v>
      </c>
      <c r="AM517" t="s">
        <v>10459</v>
      </c>
      <c r="AN517">
        <v>-1.04</v>
      </c>
      <c r="AO517" t="s">
        <v>10459</v>
      </c>
      <c r="AP517">
        <v>5.0032501993704001E-2</v>
      </c>
      <c r="AQ517">
        <f>(Table2[[#This Row],[Sharpe Ratio]]-AVERAGE(Table2[Sharpe Ratio]))/_xlfn.STDEV.P(Table2[Sharpe Ratio])</f>
        <v>-8.9373486439380978E-2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>
        <f>_xlfn.RANK.AVG(Table2[[#This Row],[1Y Return vs Nifty Z-Score]],Table2[1Y Return vs Nifty Z-Score])</f>
        <v>429</v>
      </c>
      <c r="AT517">
        <f>_xlfn.RANK.AVG(Table2[[#This Row],[6M Return vs Nifty Z-Score]],Table2[6M Return vs Nifty Z-Score])</f>
        <v>659</v>
      </c>
      <c r="AU517">
        <f>_xlfn.RANK.AVG(Table2[[#This Row],[Sharpe Ratio Z-Score]],Table2[Sharpe Ratio Z-Score])</f>
        <v>364</v>
      </c>
      <c r="AV517">
        <f>(Table2[[#This Row],[Rank 1Y]]+Table2[[#This Row],[Rank 6M]]+Table2[[#This Row],[Rank Sharpe]])/3</f>
        <v>484</v>
      </c>
    </row>
    <row r="518" spans="1:48" x14ac:dyDescent="0.3">
      <c r="A518" t="s">
        <v>552</v>
      </c>
      <c r="B518" t="s">
        <v>553</v>
      </c>
      <c r="C518" t="s">
        <v>10399</v>
      </c>
      <c r="D518" t="s">
        <v>180</v>
      </c>
      <c r="E518">
        <v>38423.043912000001</v>
      </c>
      <c r="F518">
        <v>548.9</v>
      </c>
      <c r="G518">
        <v>-12.677918043247701</v>
      </c>
      <c r="H518">
        <f>(Table2[[#This Row],[1Y Return vs Nifty]]-AVERAGE(Table2[1Y Return vs Nifty]))/_xlfn.STDEV.P(Table2[1Y Return vs Nifty])</f>
        <v>-0.57181622613748861</v>
      </c>
      <c r="I518">
        <v>-0.34257011148946998</v>
      </c>
      <c r="J518">
        <f>(Table2[[#This Row],[1M Return vs Nifty]]-AVERAGE(Table2[1M Return vs Nifty]))/_xlfn.STDEV.P(Table2[1M Return vs Nifty])</f>
        <v>0.25963834789819557</v>
      </c>
      <c r="K518">
        <v>12.004821249303401</v>
      </c>
      <c r="L518">
        <f>(Table2[[#This Row],[6M Return vs Nifty]]-AVERAGE(Table2[6M Return vs Nifty]))/_xlfn.STDEV.P(Table2[6M Return vs Nifty])</f>
        <v>3.2495842216637372E-2</v>
      </c>
      <c r="M518">
        <v>-1.0966356673722799</v>
      </c>
      <c r="N518">
        <f>(Table2[[#This Row],[1W Return vs Nifty]]-AVERAGE(Table2[1W Return vs Nifty]))/_xlfn.STDEV.P(Table2[1W Return vs Nifty])</f>
        <v>0.38947794895774263</v>
      </c>
      <c r="O518">
        <v>541.58000000000004</v>
      </c>
      <c r="P518">
        <v>533.60711755589898</v>
      </c>
      <c r="Q518">
        <v>487.856925676071</v>
      </c>
      <c r="R518">
        <v>57.881773138135003</v>
      </c>
      <c r="S518" s="2">
        <f>(Table2[[#This Row],[Close Price]]-Table2[[#This Row],[20D EMA]])/Table2[[#This Row],[20D EMA]]</f>
        <v>1.3516008715240474E-2</v>
      </c>
      <c r="T518" s="2">
        <f>(Table2[[#This Row],[Close Price]]-Table2[[#This Row],[50D EMA]])/Table2[[#This Row],[50D EMA]]</f>
        <v>2.8659442389276157E-2</v>
      </c>
      <c r="U518" s="2">
        <f>(Table2[[#This Row],[Close Price]]-Table2[[#This Row],[200D EMA]])/Table2[[#This Row],[200D EMA]]</f>
        <v>0.12512495182749661</v>
      </c>
      <c r="V518">
        <v>1.3960219184546301</v>
      </c>
      <c r="W518">
        <v>539.6</v>
      </c>
      <c r="X518">
        <v>550.85</v>
      </c>
      <c r="Y518">
        <v>534</v>
      </c>
      <c r="Z518">
        <v>558.5</v>
      </c>
      <c r="AA518">
        <v>516.04999999999995</v>
      </c>
      <c r="AB518">
        <v>570.35</v>
      </c>
      <c r="AC518" s="2">
        <f>(Table2[[#This Row],[Close Price]]/Table2[[#This Row],[Day Low]])-1</f>
        <v>1.7234988880652224E-2</v>
      </c>
      <c r="AD518" s="2">
        <f>(Table2[[#This Row],[Day High]]/Table2[[#This Row],[Close Price]])-1</f>
        <v>3.5525596647842939E-3</v>
      </c>
      <c r="AE518" s="2">
        <f>(Table2[[#This Row],[Close Price]]/Table2[[#This Row],[Current Week Low]])-1</f>
        <v>2.790262172284641E-2</v>
      </c>
      <c r="AF518" s="2">
        <f>(Table2[[#This Row],[Current Week High]]/Table2[[#This Row],[Close Price]])-1</f>
        <v>1.7489524503552678E-2</v>
      </c>
      <c r="AG518" s="2">
        <f>(Table2[[#This Row],[Close Price]]/Table2[[#This Row],[Current Month Low]])-1</f>
        <v>6.3656622420308118E-2</v>
      </c>
      <c r="AH518" s="2">
        <f>(Table2[[#This Row],[Current Month High]]/Table2[[#This Row],[Close Price]])-1</f>
        <v>3.9078156312625234E-2</v>
      </c>
      <c r="AI518">
        <v>3.9078156312625199</v>
      </c>
      <c r="AJ518">
        <v>46.1006121905775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0.01</v>
      </c>
      <c r="AM518" t="s">
        <v>10458</v>
      </c>
      <c r="AN518">
        <v>1.71</v>
      </c>
      <c r="AO518" t="s">
        <v>10458</v>
      </c>
      <c r="AP518">
        <v>-3.6775198345964002E-2</v>
      </c>
      <c r="AQ518">
        <f>(Table2[[#This Row],[Sharpe Ratio]]-AVERAGE(Table2[Sharpe Ratio]))/_xlfn.STDEV.P(Table2[Sharpe Ratio])</f>
        <v>-1.0961890443897215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-0.98639313145463459</v>
      </c>
      <c r="AS518">
        <f>_xlfn.RANK.AVG(Table2[[#This Row],[1Y Return vs Nifty Z-Score]],Table2[1Y Return vs Nifty Z-Score])</f>
        <v>509</v>
      </c>
      <c r="AT518">
        <f>_xlfn.RANK.AVG(Table2[[#This Row],[6M Return vs Nifty Z-Score]],Table2[6M Return vs Nifty Z-Score])</f>
        <v>297</v>
      </c>
      <c r="AU518">
        <f>_xlfn.RANK.AVG(Table2[[#This Row],[Sharpe Ratio Z-Score]],Table2[Sharpe Ratio Z-Score])</f>
        <v>647</v>
      </c>
      <c r="AV518">
        <f>(Table2[[#This Row],[Rank 1Y]]+Table2[[#This Row],[Rank 6M]]+Table2[[#This Row],[Rank Sharpe]])/3</f>
        <v>484.33333333333331</v>
      </c>
    </row>
    <row r="519" spans="1:48" x14ac:dyDescent="0.3">
      <c r="A519" t="s">
        <v>418</v>
      </c>
      <c r="B519" t="s">
        <v>419</v>
      </c>
      <c r="C519" t="s">
        <v>10408</v>
      </c>
      <c r="D519" t="s">
        <v>125</v>
      </c>
      <c r="E519">
        <v>57496.912022880002</v>
      </c>
      <c r="F519">
        <v>139.19999999999999</v>
      </c>
      <c r="G519">
        <v>15.5617246669831</v>
      </c>
      <c r="H519">
        <f>(Table2[[#This Row],[1Y Return vs Nifty]]-AVERAGE(Table2[1Y Return vs Nifty]))/_xlfn.STDEV.P(Table2[1Y Return vs Nifty])</f>
        <v>-0.10313024882535642</v>
      </c>
      <c r="I519">
        <v>-4.0616120005171901</v>
      </c>
      <c r="J519">
        <f>(Table2[[#This Row],[1M Return vs Nifty]]-AVERAGE(Table2[1M Return vs Nifty]))/_xlfn.STDEV.P(Table2[1M Return vs Nifty])</f>
        <v>-9.3072066759782551E-2</v>
      </c>
      <c r="K519">
        <v>-12.553418996363501</v>
      </c>
      <c r="L519">
        <f>(Table2[[#This Row],[6M Return vs Nifty]]-AVERAGE(Table2[6M Return vs Nifty]))/_xlfn.STDEV.P(Table2[6M Return vs Nifty])</f>
        <v>-0.7003675428481293</v>
      </c>
      <c r="M519">
        <v>-0.25097001391145202</v>
      </c>
      <c r="N519">
        <f>(Table2[[#This Row],[1W Return vs Nifty]]-AVERAGE(Table2[1W Return vs Nifty]))/_xlfn.STDEV.P(Table2[1W Return vs Nifty])</f>
        <v>0.55848261942488697</v>
      </c>
      <c r="O519">
        <v>132.18</v>
      </c>
      <c r="P519">
        <v>135.79904791494499</v>
      </c>
      <c r="Q519">
        <v>133.12299613192999</v>
      </c>
      <c r="R519">
        <v>72.845905246526996</v>
      </c>
      <c r="S519" s="2">
        <f>(Table2[[#This Row],[Close Price]]-Table2[[#This Row],[20D EMA]])/Table2[[#This Row],[20D EMA]]</f>
        <v>5.3109396277802853E-2</v>
      </c>
      <c r="T519" s="2">
        <f>(Table2[[#This Row],[Close Price]]-Table2[[#This Row],[50D EMA]])/Table2[[#This Row],[50D EMA]]</f>
        <v>2.5044005368764544E-2</v>
      </c>
      <c r="U519" s="2">
        <f>(Table2[[#This Row],[Close Price]]-Table2[[#This Row],[200D EMA]])/Table2[[#This Row],[200D EMA]]</f>
        <v>4.5649542488117152E-2</v>
      </c>
      <c r="V519">
        <v>0.89206881604574095</v>
      </c>
      <c r="W519">
        <v>132.30000000000001</v>
      </c>
      <c r="X519">
        <v>139.59</v>
      </c>
      <c r="Y519">
        <v>126.5</v>
      </c>
      <c r="Z519">
        <v>139.59</v>
      </c>
      <c r="AA519">
        <v>123.8</v>
      </c>
      <c r="AB519">
        <v>139.59</v>
      </c>
      <c r="AC519" s="2">
        <f>(Table2[[#This Row],[Close Price]]/Table2[[#This Row],[Day Low]])-1</f>
        <v>5.2154195011337778E-2</v>
      </c>
      <c r="AD519" s="2">
        <f>(Table2[[#This Row],[Day High]]/Table2[[#This Row],[Close Price]])-1</f>
        <v>2.8017241379312274E-3</v>
      </c>
      <c r="AE519" s="2">
        <f>(Table2[[#This Row],[Close Price]]/Table2[[#This Row],[Current Week Low]])-1</f>
        <v>0.10039525691699591</v>
      </c>
      <c r="AF519" s="2">
        <f>(Table2[[#This Row],[Current Week High]]/Table2[[#This Row],[Close Price]])-1</f>
        <v>2.8017241379312274E-3</v>
      </c>
      <c r="AG519" s="2">
        <f>(Table2[[#This Row],[Close Price]]/Table2[[#This Row],[Current Month Low]])-1</f>
        <v>0.12439418416801296</v>
      </c>
      <c r="AH519" s="2">
        <f>(Table2[[#This Row],[Current Month High]]/Table2[[#This Row],[Close Price]])-1</f>
        <v>2.8017241379312274E-3</v>
      </c>
      <c r="AI519">
        <v>25.969827586206801</v>
      </c>
      <c r="AJ519">
        <v>70.171149144254201</v>
      </c>
      <c r="AK519" t="str">
        <f>IF(AND(Table2[[#This Row],[20D EMA]]&gt;Table2[[#This Row],[50D EMA]],Table2[[#This Row],[50D EMA]]&gt;Table2[[#This Row],[200D EMA]]),"Uptrend","Downtrend/NoTrend")</f>
        <v>Downtrend/NoTrend</v>
      </c>
      <c r="AL519">
        <v>-0.12</v>
      </c>
      <c r="AM519" t="s">
        <v>10459</v>
      </c>
      <c r="AN519">
        <v>7.79</v>
      </c>
      <c r="AO519" t="s">
        <v>10458</v>
      </c>
      <c r="AP519">
        <v>-1.93085523511E-3</v>
      </c>
      <c r="AQ519">
        <f>(Table2[[#This Row],[Sharpe Ratio]]-AVERAGE(Table2[Sharpe Ratio]))/_xlfn.STDEV.P(Table2[Sharpe Ratio])</f>
        <v>-0.6920563854977495</v>
      </c>
      <c r="AR5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9">
        <f>_xlfn.RANK.AVG(Table2[[#This Row],[1Y Return vs Nifty Z-Score]],Table2[1Y Return vs Nifty Z-Score])</f>
        <v>327</v>
      </c>
      <c r="AT519">
        <f>_xlfn.RANK.AVG(Table2[[#This Row],[6M Return vs Nifty Z-Score]],Table2[6M Return vs Nifty Z-Score])</f>
        <v>569</v>
      </c>
      <c r="AU519">
        <f>_xlfn.RANK.AVG(Table2[[#This Row],[Sharpe Ratio Z-Score]],Table2[Sharpe Ratio Z-Score])</f>
        <v>558</v>
      </c>
      <c r="AV519">
        <f>(Table2[[#This Row],[Rank 1Y]]+Table2[[#This Row],[Rank 6M]]+Table2[[#This Row],[Rank Sharpe]])/3</f>
        <v>484.66666666666669</v>
      </c>
    </row>
    <row r="520" spans="1:48" x14ac:dyDescent="0.3">
      <c r="A520" t="s">
        <v>1817</v>
      </c>
      <c r="B520" t="s">
        <v>1818</v>
      </c>
      <c r="C520" t="s">
        <v>10407</v>
      </c>
      <c r="D520" t="s">
        <v>185</v>
      </c>
      <c r="E520">
        <v>4403.8836850769903</v>
      </c>
      <c r="F520">
        <v>173.19</v>
      </c>
      <c r="G520">
        <v>-14.6919930093775</v>
      </c>
      <c r="H520">
        <f>(Table2[[#This Row],[1Y Return vs Nifty]]-AVERAGE(Table2[1Y Return vs Nifty]))/_xlfn.STDEV.P(Table2[1Y Return vs Nifty])</f>
        <v>-0.60524330251967162</v>
      </c>
      <c r="I520">
        <v>-7.0011698901657802</v>
      </c>
      <c r="J520">
        <f>(Table2[[#This Row],[1M Return vs Nifty]]-AVERAGE(Table2[1M Return vs Nifty]))/_xlfn.STDEV.P(Table2[1M Return vs Nifty])</f>
        <v>-0.37185695628414933</v>
      </c>
      <c r="K520">
        <v>-9.3507726706159495</v>
      </c>
      <c r="L520">
        <f>(Table2[[#This Row],[6M Return vs Nifty]]-AVERAGE(Table2[6M Return vs Nifty]))/_xlfn.STDEV.P(Table2[6M Return vs Nifty])</f>
        <v>-0.6047946433254644</v>
      </c>
      <c r="M520">
        <v>1.2399896987652601</v>
      </c>
      <c r="N520">
        <f>(Table2[[#This Row],[1W Return vs Nifty]]-AVERAGE(Table2[1W Return vs Nifty]))/_xlfn.STDEV.P(Table2[1W Return vs Nifty])</f>
        <v>0.85644807881123997</v>
      </c>
      <c r="O520">
        <v>172.42</v>
      </c>
      <c r="P520">
        <v>177.628374500668</v>
      </c>
      <c r="Q520">
        <v>171.34107121042999</v>
      </c>
      <c r="R520">
        <v>53.621255205588298</v>
      </c>
      <c r="S520" s="2">
        <f>(Table2[[#This Row],[Close Price]]-Table2[[#This Row],[20D EMA]])/Table2[[#This Row],[20D EMA]]</f>
        <v>4.465839229787787E-3</v>
      </c>
      <c r="T520" s="2">
        <f>(Table2[[#This Row],[Close Price]]-Table2[[#This Row],[50D EMA]])/Table2[[#This Row],[50D EMA]]</f>
        <v>-2.4986855355428099E-2</v>
      </c>
      <c r="U520" s="2">
        <f>(Table2[[#This Row],[Close Price]]-Table2[[#This Row],[200D EMA]])/Table2[[#This Row],[200D EMA]]</f>
        <v>1.07909258212777E-2</v>
      </c>
      <c r="V520">
        <v>1.20570403302216</v>
      </c>
      <c r="W520">
        <v>171</v>
      </c>
      <c r="X520">
        <v>179.02</v>
      </c>
      <c r="Y520">
        <v>169.09</v>
      </c>
      <c r="Z520">
        <v>186.59</v>
      </c>
      <c r="AA520">
        <v>162.12</v>
      </c>
      <c r="AB520">
        <v>186.59</v>
      </c>
      <c r="AC520" s="2">
        <f>(Table2[[#This Row],[Close Price]]/Table2[[#This Row],[Day Low]])-1</f>
        <v>1.2807017543859711E-2</v>
      </c>
      <c r="AD520" s="2">
        <f>(Table2[[#This Row],[Day High]]/Table2[[#This Row],[Close Price]])-1</f>
        <v>3.3662451642704649E-2</v>
      </c>
      <c r="AE520" s="2">
        <f>(Table2[[#This Row],[Close Price]]/Table2[[#This Row],[Current Week Low]])-1</f>
        <v>2.4247442190549418E-2</v>
      </c>
      <c r="AF520" s="2">
        <f>(Table2[[#This Row],[Current Week High]]/Table2[[#This Row],[Close Price]])-1</f>
        <v>7.7371672729372509E-2</v>
      </c>
      <c r="AG520" s="2">
        <f>(Table2[[#This Row],[Close Price]]/Table2[[#This Row],[Current Month Low]])-1</f>
        <v>6.8282753515914063E-2</v>
      </c>
      <c r="AH520" s="2">
        <f>(Table2[[#This Row],[Current Month High]]/Table2[[#This Row],[Close Price]])-1</f>
        <v>7.7371672729372509E-2</v>
      </c>
      <c r="AI520">
        <v>30.3193025001443</v>
      </c>
      <c r="AJ520">
        <v>37.397857992859898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-0.24</v>
      </c>
      <c r="AM520" t="s">
        <v>10459</v>
      </c>
      <c r="AN520">
        <v>2.16</v>
      </c>
      <c r="AO520" t="s">
        <v>10458</v>
      </c>
      <c r="AP520">
        <v>4.1333280120136998E-2</v>
      </c>
      <c r="AQ520">
        <f>(Table2[[#This Row],[Sharpe Ratio]]-AVERAGE(Table2[Sharpe Ratio]))/_xlfn.STDEV.P(Table2[Sharpe Ratio])</f>
        <v>-0.19026905088928778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523</v>
      </c>
      <c r="AT520">
        <f>_xlfn.RANK.AVG(Table2[[#This Row],[6M Return vs Nifty Z-Score]],Table2[6M Return vs Nifty Z-Score])</f>
        <v>544</v>
      </c>
      <c r="AU520">
        <f>_xlfn.RANK.AVG(Table2[[#This Row],[Sharpe Ratio Z-Score]],Table2[Sharpe Ratio Z-Score])</f>
        <v>387</v>
      </c>
      <c r="AV520">
        <f>(Table2[[#This Row],[Rank 1Y]]+Table2[[#This Row],[Rank 6M]]+Table2[[#This Row],[Rank Sharpe]])/3</f>
        <v>484.66666666666669</v>
      </c>
    </row>
    <row r="521" spans="1:48" x14ac:dyDescent="0.3">
      <c r="A521" t="s">
        <v>35</v>
      </c>
      <c r="B521" t="s">
        <v>36</v>
      </c>
      <c r="C521" t="s">
        <v>10403</v>
      </c>
      <c r="D521" t="s">
        <v>37</v>
      </c>
      <c r="E521">
        <v>701611.44674581999</v>
      </c>
      <c r="F521">
        <v>2986.1</v>
      </c>
      <c r="G521">
        <v>-12.8570221437298</v>
      </c>
      <c r="H521">
        <f>(Table2[[#This Row],[1Y Return vs Nifty]]-AVERAGE(Table2[1Y Return vs Nifty]))/_xlfn.STDEV.P(Table2[1Y Return vs Nifty])</f>
        <v>-0.57478877013304885</v>
      </c>
      <c r="I521">
        <v>4.2984491309911499E-2</v>
      </c>
      <c r="J521">
        <f>(Table2[[#This Row],[1M Return vs Nifty]]-AVERAGE(Table2[1M Return vs Nifty]))/_xlfn.STDEV.P(Table2[1M Return vs Nifty])</f>
        <v>0.29620398170508283</v>
      </c>
      <c r="K521">
        <v>14.169624374890001</v>
      </c>
      <c r="L521">
        <f>(Table2[[#This Row],[6M Return vs Nifty]]-AVERAGE(Table2[6M Return vs Nifty]))/_xlfn.STDEV.P(Table2[6M Return vs Nifty])</f>
        <v>9.7097577957703296E-2</v>
      </c>
      <c r="M521">
        <v>-0.60677476330369495</v>
      </c>
      <c r="N521">
        <f>(Table2[[#This Row],[1W Return vs Nifty]]-AVERAGE(Table2[1W Return vs Nifty]))/_xlfn.STDEV.P(Table2[1W Return vs Nifty])</f>
        <v>0.4873757178076909</v>
      </c>
      <c r="O521">
        <v>2901.98</v>
      </c>
      <c r="P521">
        <v>2800.64852491991</v>
      </c>
      <c r="Q521">
        <v>2592.9807178454398</v>
      </c>
      <c r="R521">
        <v>63.368978721601401</v>
      </c>
      <c r="S521" s="2">
        <f>(Table2[[#This Row],[Close Price]]-Table2[[#This Row],[20D EMA]])/Table2[[#This Row],[20D EMA]]</f>
        <v>2.898710535565369E-2</v>
      </c>
      <c r="T521" s="2">
        <f>(Table2[[#This Row],[Close Price]]-Table2[[#This Row],[50D EMA]])/Table2[[#This Row],[50D EMA]]</f>
        <v>6.6217332674900112E-2</v>
      </c>
      <c r="U521" s="2">
        <f>(Table2[[#This Row],[Close Price]]-Table2[[#This Row],[200D EMA]])/Table2[[#This Row],[200D EMA]]</f>
        <v>0.15160902641852689</v>
      </c>
      <c r="V521">
        <v>0.88757902359548702</v>
      </c>
      <c r="W521">
        <v>2941.2</v>
      </c>
      <c r="X521">
        <v>2992.85</v>
      </c>
      <c r="Y521">
        <v>2905.1</v>
      </c>
      <c r="Z521">
        <v>3035</v>
      </c>
      <c r="AA521">
        <v>2771.65</v>
      </c>
      <c r="AB521">
        <v>3035</v>
      </c>
      <c r="AC521" s="2">
        <f>(Table2[[#This Row],[Close Price]]/Table2[[#This Row],[Day Low]])-1</f>
        <v>1.5265877872977063E-2</v>
      </c>
      <c r="AD521" s="2">
        <f>(Table2[[#This Row],[Day High]]/Table2[[#This Row],[Close Price]])-1</f>
        <v>2.2604735273432652E-3</v>
      </c>
      <c r="AE521" s="2">
        <f>(Table2[[#This Row],[Close Price]]/Table2[[#This Row],[Current Week Low]])-1</f>
        <v>2.7882000619600111E-2</v>
      </c>
      <c r="AF521" s="2">
        <f>(Table2[[#This Row],[Current Week High]]/Table2[[#This Row],[Close Price]])-1</f>
        <v>1.6375874886976449E-2</v>
      </c>
      <c r="AG521" s="2">
        <f>(Table2[[#This Row],[Close Price]]/Table2[[#This Row],[Current Month Low]])-1</f>
        <v>7.7372684141215453E-2</v>
      </c>
      <c r="AH521" s="2">
        <f>(Table2[[#This Row],[Current Month High]]/Table2[[#This Row],[Close Price]])-1</f>
        <v>1.6375874886976449E-2</v>
      </c>
      <c r="AI521">
        <v>1.63758748869764</v>
      </c>
      <c r="AJ521">
        <v>37.478419005087297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0.03</v>
      </c>
      <c r="AM521" t="s">
        <v>10458</v>
      </c>
      <c r="AN521">
        <v>3.02</v>
      </c>
      <c r="AO521" t="s">
        <v>10458</v>
      </c>
      <c r="AP521">
        <v>-5.4846681388619999E-2</v>
      </c>
      <c r="AQ521">
        <f>(Table2[[#This Row],[Sharpe Ratio]]-AVERAGE(Table2[Sharpe Ratio]))/_xlfn.STDEV.P(Table2[Sharpe Ratio])</f>
        <v>-1.3057862369358708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-0.99989772959844259</v>
      </c>
      <c r="AS521">
        <f>_xlfn.RANK.AVG(Table2[[#This Row],[1Y Return vs Nifty Z-Score]],Table2[1Y Return vs Nifty Z-Score])</f>
        <v>511</v>
      </c>
      <c r="AT521">
        <f>_xlfn.RANK.AVG(Table2[[#This Row],[6M Return vs Nifty Z-Score]],Table2[6M Return vs Nifty Z-Score])</f>
        <v>277</v>
      </c>
      <c r="AU521">
        <f>_xlfn.RANK.AVG(Table2[[#This Row],[Sharpe Ratio Z-Score]],Table2[Sharpe Ratio Z-Score])</f>
        <v>668</v>
      </c>
      <c r="AV521">
        <f>(Table2[[#This Row],[Rank 1Y]]+Table2[[#This Row],[Rank 6M]]+Table2[[#This Row],[Rank Sharpe]])/3</f>
        <v>485.33333333333331</v>
      </c>
    </row>
    <row r="522" spans="1:48" x14ac:dyDescent="0.3">
      <c r="A522" t="s">
        <v>511</v>
      </c>
      <c r="B522" t="s">
        <v>512</v>
      </c>
      <c r="C522" t="s">
        <v>10412</v>
      </c>
      <c r="D522" t="s">
        <v>138</v>
      </c>
      <c r="E522">
        <v>43507.145340324998</v>
      </c>
      <c r="F522">
        <v>49207.75</v>
      </c>
      <c r="G522">
        <v>-12.822193862118599</v>
      </c>
      <c r="H522">
        <f>(Table2[[#This Row],[1Y Return vs Nifty]]-AVERAGE(Table2[1Y Return vs Nifty]))/_xlfn.STDEV.P(Table2[1Y Return vs Nifty])</f>
        <v>-0.57421073423604596</v>
      </c>
      <c r="I522">
        <v>-11.0393498795043</v>
      </c>
      <c r="J522">
        <f>(Table2[[#This Row],[1M Return vs Nifty]]-AVERAGE(Table2[1M Return vs Nifty]))/_xlfn.STDEV.P(Table2[1M Return vs Nifty])</f>
        <v>-0.75483412648093351</v>
      </c>
      <c r="K522">
        <v>11.930739389028901</v>
      </c>
      <c r="L522">
        <f>(Table2[[#This Row],[6M Return vs Nifty]]-AVERAGE(Table2[6M Return vs Nifty]))/_xlfn.STDEV.P(Table2[6M Return vs Nifty])</f>
        <v>3.0285102263385037E-2</v>
      </c>
      <c r="M522">
        <v>-3.8693748806923902</v>
      </c>
      <c r="N522">
        <f>(Table2[[#This Row],[1W Return vs Nifty]]-AVERAGE(Table2[1W Return vs Nifty]))/_xlfn.STDEV.P(Table2[1W Return vs Nifty])</f>
        <v>-0.16464870277602164</v>
      </c>
      <c r="O522">
        <v>50146.71</v>
      </c>
      <c r="P522">
        <v>51151.740348548199</v>
      </c>
      <c r="Q522">
        <v>47562.046296066903</v>
      </c>
      <c r="R522">
        <v>35.660542708120197</v>
      </c>
      <c r="S522" s="2">
        <f>(Table2[[#This Row],[Close Price]]-Table2[[#This Row],[20D EMA]])/Table2[[#This Row],[20D EMA]]</f>
        <v>-1.8724259278425227E-2</v>
      </c>
      <c r="T522" s="2">
        <f>(Table2[[#This Row],[Close Price]]-Table2[[#This Row],[50D EMA]])/Table2[[#This Row],[50D EMA]]</f>
        <v>-3.8004383336751393E-2</v>
      </c>
      <c r="U522" s="2">
        <f>(Table2[[#This Row],[Close Price]]-Table2[[#This Row],[200D EMA]])/Table2[[#This Row],[200D EMA]]</f>
        <v>3.4601196375968098E-2</v>
      </c>
      <c r="V522">
        <v>0.98348677480637103</v>
      </c>
      <c r="W522">
        <v>49080.85</v>
      </c>
      <c r="X522">
        <v>49990</v>
      </c>
      <c r="Y522">
        <v>49080.85</v>
      </c>
      <c r="Z522">
        <v>50400</v>
      </c>
      <c r="AA522">
        <v>48826.7</v>
      </c>
      <c r="AB522">
        <v>51600</v>
      </c>
      <c r="AC522" s="2">
        <f>(Table2[[#This Row],[Close Price]]/Table2[[#This Row],[Day Low]])-1</f>
        <v>2.5855297942070088E-3</v>
      </c>
      <c r="AD522" s="2">
        <f>(Table2[[#This Row],[Day High]]/Table2[[#This Row],[Close Price]])-1</f>
        <v>1.5896886161224533E-2</v>
      </c>
      <c r="AE522" s="2">
        <f>(Table2[[#This Row],[Close Price]]/Table2[[#This Row],[Current Week Low]])-1</f>
        <v>2.5855297942070088E-3</v>
      </c>
      <c r="AF522" s="2">
        <f>(Table2[[#This Row],[Current Week High]]/Table2[[#This Row],[Close Price]])-1</f>
        <v>2.4228907031920821E-2</v>
      </c>
      <c r="AG522" s="2">
        <f>(Table2[[#This Row],[Close Price]]/Table2[[#This Row],[Current Month Low]])-1</f>
        <v>7.8041317557813183E-3</v>
      </c>
      <c r="AH522" s="2">
        <f>(Table2[[#This Row],[Current Month High]]/Table2[[#This Row],[Close Price]])-1</f>
        <v>4.8615309580299915E-2</v>
      </c>
      <c r="AI522">
        <v>21.919819540621098</v>
      </c>
      <c r="AJ522">
        <v>40.6832067288586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-0.24</v>
      </c>
      <c r="AM522" t="s">
        <v>10459</v>
      </c>
      <c r="AN522">
        <v>-2.08</v>
      </c>
      <c r="AO522" t="s">
        <v>10459</v>
      </c>
      <c r="AP522">
        <v>-3.9018443881815003E-2</v>
      </c>
      <c r="AQ522">
        <f>(Table2[[#This Row],[Sharpe Ratio]]-AVERAGE(Table2[Sharpe Ratio]))/_xlfn.STDEV.P(Table2[Sharpe Ratio])</f>
        <v>-1.1222067190540665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2">
        <f>_xlfn.RANK.AVG(Table2[[#This Row],[1Y Return vs Nifty Z-Score]],Table2[1Y Return vs Nifty Z-Score])</f>
        <v>510</v>
      </c>
      <c r="AT522">
        <f>_xlfn.RANK.AVG(Table2[[#This Row],[6M Return vs Nifty Z-Score]],Table2[6M Return vs Nifty Z-Score])</f>
        <v>298</v>
      </c>
      <c r="AU522">
        <f>_xlfn.RANK.AVG(Table2[[#This Row],[Sharpe Ratio Z-Score]],Table2[Sharpe Ratio Z-Score])</f>
        <v>649</v>
      </c>
      <c r="AV522">
        <f>(Table2[[#This Row],[Rank 1Y]]+Table2[[#This Row],[Rank 6M]]+Table2[[#This Row],[Rank Sharpe]])/3</f>
        <v>485.66666666666669</v>
      </c>
    </row>
    <row r="523" spans="1:48" x14ac:dyDescent="0.3">
      <c r="A523" t="s">
        <v>529</v>
      </c>
      <c r="B523" t="s">
        <v>530</v>
      </c>
      <c r="C523" t="s">
        <v>10401</v>
      </c>
      <c r="D523" t="s">
        <v>43</v>
      </c>
      <c r="E523">
        <v>41255.019725339997</v>
      </c>
      <c r="F523">
        <v>1195.4000000000001</v>
      </c>
      <c r="G523">
        <v>-2.51322356276382</v>
      </c>
      <c r="H523">
        <f>(Table2[[#This Row],[1Y Return vs Nifty]]-AVERAGE(Table2[1Y Return vs Nifty]))/_xlfn.STDEV.P(Table2[1Y Return vs Nifty])</f>
        <v>-0.40311544562304957</v>
      </c>
      <c r="I523">
        <v>6.1909719787562096</v>
      </c>
      <c r="J523">
        <f>(Table2[[#This Row],[1M Return vs Nifty]]-AVERAGE(Table2[1M Return vs Nifty]))/_xlfn.STDEV.P(Table2[1M Return vs Nifty])</f>
        <v>0.87927329921044484</v>
      </c>
      <c r="K523">
        <v>1.88411460340362</v>
      </c>
      <c r="L523">
        <f>(Table2[[#This Row],[6M Return vs Nifty]]-AVERAGE(Table2[6M Return vs Nifty]))/_xlfn.STDEV.P(Table2[6M Return vs Nifty])</f>
        <v>-0.26952479352782643</v>
      </c>
      <c r="M523">
        <v>-0.40496850940097601</v>
      </c>
      <c r="N523">
        <f>(Table2[[#This Row],[1W Return vs Nifty]]-AVERAGE(Table2[1W Return vs Nifty]))/_xlfn.STDEV.P(Table2[1W Return vs Nifty])</f>
        <v>0.52770631335625162</v>
      </c>
      <c r="O523">
        <v>1143.96</v>
      </c>
      <c r="P523">
        <v>1100.6286916149299</v>
      </c>
      <c r="Q523">
        <v>1008.8548679384201</v>
      </c>
      <c r="R523">
        <v>71.9697684197033</v>
      </c>
      <c r="S523" s="2">
        <f>(Table2[[#This Row],[Close Price]]-Table2[[#This Row],[20D EMA]])/Table2[[#This Row],[20D EMA]]</f>
        <v>4.4966607224028857E-2</v>
      </c>
      <c r="T523" s="2">
        <f>(Table2[[#This Row],[Close Price]]-Table2[[#This Row],[50D EMA]])/Table2[[#This Row],[50D EMA]]</f>
        <v>8.6106521760771243E-2</v>
      </c>
      <c r="U523" s="2">
        <f>(Table2[[#This Row],[Close Price]]-Table2[[#This Row],[200D EMA]])/Table2[[#This Row],[200D EMA]]</f>
        <v>0.18490779793012471</v>
      </c>
      <c r="V523">
        <v>0.52641749412729899</v>
      </c>
      <c r="W523">
        <v>1172.1500000000001</v>
      </c>
      <c r="X523">
        <v>1198.95</v>
      </c>
      <c r="Y523">
        <v>1161</v>
      </c>
      <c r="Z523">
        <v>1201.8499999999999</v>
      </c>
      <c r="AA523">
        <v>1076</v>
      </c>
      <c r="AB523">
        <v>1201.8499999999999</v>
      </c>
      <c r="AC523" s="2">
        <f>(Table2[[#This Row],[Close Price]]/Table2[[#This Row],[Day Low]])-1</f>
        <v>1.9835345305635022E-2</v>
      </c>
      <c r="AD523" s="2">
        <f>(Table2[[#This Row],[Day High]]/Table2[[#This Row],[Close Price]])-1</f>
        <v>2.9697172494562718E-3</v>
      </c>
      <c r="AE523" s="2">
        <f>(Table2[[#This Row],[Close Price]]/Table2[[#This Row],[Current Week Low]])-1</f>
        <v>2.9629629629629672E-2</v>
      </c>
      <c r="AF523" s="2">
        <f>(Table2[[#This Row],[Current Week High]]/Table2[[#This Row],[Close Price]])-1</f>
        <v>5.3956834532371545E-3</v>
      </c>
      <c r="AG523" s="2">
        <f>(Table2[[#This Row],[Close Price]]/Table2[[#This Row],[Current Month Low]])-1</f>
        <v>0.11096654275092943</v>
      </c>
      <c r="AH523" s="2">
        <f>(Table2[[#This Row],[Current Month High]]/Table2[[#This Row],[Close Price]])-1</f>
        <v>5.3956834532371545E-3</v>
      </c>
      <c r="AI523">
        <v>0.539568345323715</v>
      </c>
      <c r="AJ523">
        <v>39.935616037459702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0.11</v>
      </c>
      <c r="AM523" t="s">
        <v>10458</v>
      </c>
      <c r="AN523">
        <v>5.21</v>
      </c>
      <c r="AO523" t="s">
        <v>10458</v>
      </c>
      <c r="AP523">
        <v>-1.9313113220440999E-2</v>
      </c>
      <c r="AQ523">
        <f>(Table2[[#This Row],[Sharpe Ratio]]-AVERAGE(Table2[Sharpe Ratio]))/_xlfn.STDEV.P(Table2[Sharpe Ratio])</f>
        <v>-0.89365978823114256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-0.15932041481532222</v>
      </c>
      <c r="AS523">
        <f>_xlfn.RANK.AVG(Table2[[#This Row],[1Y Return vs Nifty Z-Score]],Table2[1Y Return vs Nifty Z-Score])</f>
        <v>434</v>
      </c>
      <c r="AT523">
        <f>_xlfn.RANK.AVG(Table2[[#This Row],[6M Return vs Nifty Z-Score]],Table2[6M Return vs Nifty Z-Score])</f>
        <v>414</v>
      </c>
      <c r="AU523">
        <f>_xlfn.RANK.AVG(Table2[[#This Row],[Sharpe Ratio Z-Score]],Table2[Sharpe Ratio Z-Score])</f>
        <v>610</v>
      </c>
      <c r="AV523">
        <f>(Table2[[#This Row],[Rank 1Y]]+Table2[[#This Row],[Rank 6M]]+Table2[[#This Row],[Rank Sharpe]])/3</f>
        <v>486</v>
      </c>
    </row>
    <row r="524" spans="1:48" x14ac:dyDescent="0.3">
      <c r="A524" t="s">
        <v>535</v>
      </c>
      <c r="B524" t="s">
        <v>536</v>
      </c>
      <c r="C524" t="s">
        <v>10415</v>
      </c>
      <c r="D524" t="s">
        <v>537</v>
      </c>
      <c r="E524">
        <v>40111.253122249997</v>
      </c>
      <c r="F524">
        <v>35606.75</v>
      </c>
      <c r="G524">
        <v>-18.2789024765177</v>
      </c>
      <c r="H524">
        <f>(Table2[[#This Row],[1Y Return vs Nifty]]-AVERAGE(Table2[1Y Return vs Nifty]))/_xlfn.STDEV.P(Table2[1Y Return vs Nifty])</f>
        <v>-0.66477430248263136</v>
      </c>
      <c r="I524">
        <v>-4.4319297067050201</v>
      </c>
      <c r="J524">
        <f>(Table2[[#This Row],[1M Return vs Nifty]]-AVERAGE(Table2[1M Return vs Nifty]))/_xlfn.STDEV.P(Table2[1M Return vs Nifty])</f>
        <v>-0.12819264770565833</v>
      </c>
      <c r="K524">
        <v>-2.3457626333014598</v>
      </c>
      <c r="L524">
        <f>(Table2[[#This Row],[6M Return vs Nifty]]-AVERAGE(Table2[6M Return vs Nifty]))/_xlfn.STDEV.P(Table2[6M Return vs Nifty])</f>
        <v>-0.39575216646213279</v>
      </c>
      <c r="M524">
        <v>-3.3863086705236398</v>
      </c>
      <c r="N524">
        <f>(Table2[[#This Row],[1W Return vs Nifty]]-AVERAGE(Table2[1W Return vs Nifty]))/_xlfn.STDEV.P(Table2[1W Return vs Nifty])</f>
        <v>-6.810884056301332E-2</v>
      </c>
      <c r="O524">
        <v>35462.230000000003</v>
      </c>
      <c r="P524">
        <v>35841.484342247102</v>
      </c>
      <c r="Q524">
        <v>33783.926094220296</v>
      </c>
      <c r="R524">
        <v>56.189137445443897</v>
      </c>
      <c r="S524" s="2">
        <f>(Table2[[#This Row],[Close Price]]-Table2[[#This Row],[20D EMA]])/Table2[[#This Row],[20D EMA]]</f>
        <v>4.0753218283226065E-3</v>
      </c>
      <c r="T524" s="2">
        <f>(Table2[[#This Row],[Close Price]]-Table2[[#This Row],[50D EMA]])/Table2[[#This Row],[50D EMA]]</f>
        <v>-6.5492360753155506E-3</v>
      </c>
      <c r="U524" s="2">
        <f>(Table2[[#This Row],[Close Price]]-Table2[[#This Row],[200D EMA]])/Table2[[#This Row],[200D EMA]]</f>
        <v>5.3955360330117157E-2</v>
      </c>
      <c r="V524">
        <v>0.58875832220259505</v>
      </c>
      <c r="W524">
        <v>35200</v>
      </c>
      <c r="X524">
        <v>35749.800000000003</v>
      </c>
      <c r="Y524">
        <v>34900</v>
      </c>
      <c r="Z524">
        <v>35878</v>
      </c>
      <c r="AA524">
        <v>34465.550000000003</v>
      </c>
      <c r="AB524">
        <v>36244</v>
      </c>
      <c r="AC524" s="2">
        <f>(Table2[[#This Row],[Close Price]]/Table2[[#This Row],[Day Low]])-1</f>
        <v>1.1555397727272654E-2</v>
      </c>
      <c r="AD524" s="2">
        <f>(Table2[[#This Row],[Day High]]/Table2[[#This Row],[Close Price]])-1</f>
        <v>4.017496682511057E-3</v>
      </c>
      <c r="AE524" s="2">
        <f>(Table2[[#This Row],[Close Price]]/Table2[[#This Row],[Current Week Low]])-1</f>
        <v>2.0250716332378182E-2</v>
      </c>
      <c r="AF524" s="2">
        <f>(Table2[[#This Row],[Current Week High]]/Table2[[#This Row],[Close Price]])-1</f>
        <v>7.6179376101441765E-3</v>
      </c>
      <c r="AG524" s="2">
        <f>(Table2[[#This Row],[Close Price]]/Table2[[#This Row],[Current Month Low]])-1</f>
        <v>3.3111324206344994E-2</v>
      </c>
      <c r="AH524" s="2">
        <f>(Table2[[#This Row],[Current Month High]]/Table2[[#This Row],[Close Price]])-1</f>
        <v>1.7896887528347838E-2</v>
      </c>
      <c r="AI524">
        <v>14.743693260406999</v>
      </c>
      <c r="AJ524">
        <v>24.940567985838001</v>
      </c>
      <c r="AK524" t="str">
        <f>IF(AND(Table2[[#This Row],[20D EMA]]&gt;Table2[[#This Row],[50D EMA]],Table2[[#This Row],[50D EMA]]&gt;Table2[[#This Row],[200D EMA]]),"Uptrend","Downtrend/NoTrend")</f>
        <v>Downtrend/NoTrend</v>
      </c>
      <c r="AL524">
        <v>0</v>
      </c>
      <c r="AM524">
        <v>0</v>
      </c>
      <c r="AN524">
        <v>0.78</v>
      </c>
      <c r="AO524" t="s">
        <v>10458</v>
      </c>
      <c r="AP524">
        <v>2.1925891629604E-2</v>
      </c>
      <c r="AQ524">
        <f>(Table2[[#This Row],[Sharpe Ratio]]-AVERAGE(Table2[Sharpe Ratio]))/_xlfn.STDEV.P(Table2[Sharpe Ratio])</f>
        <v>-0.41536038028747102</v>
      </c>
      <c r="AR5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4">
        <f>_xlfn.RANK.AVG(Table2[[#This Row],[1Y Return vs Nifty Z-Score]],Table2[1Y Return vs Nifty Z-Score])</f>
        <v>552</v>
      </c>
      <c r="AT524">
        <f>_xlfn.RANK.AVG(Table2[[#This Row],[6M Return vs Nifty Z-Score]],Table2[6M Return vs Nifty Z-Score])</f>
        <v>453</v>
      </c>
      <c r="AU524">
        <f>_xlfn.RANK.AVG(Table2[[#This Row],[Sharpe Ratio Z-Score]],Table2[Sharpe Ratio Z-Score])</f>
        <v>454</v>
      </c>
      <c r="AV524">
        <f>(Table2[[#This Row],[Rank 1Y]]+Table2[[#This Row],[Rank 6M]]+Table2[[#This Row],[Rank Sharpe]])/3</f>
        <v>486.33333333333331</v>
      </c>
    </row>
    <row r="525" spans="1:48" x14ac:dyDescent="0.3">
      <c r="A525" t="s">
        <v>420</v>
      </c>
      <c r="B525" t="s">
        <v>421</v>
      </c>
      <c r="C525" t="s">
        <v>10409</v>
      </c>
      <c r="D525" t="s">
        <v>422</v>
      </c>
      <c r="E525">
        <v>57475.987759463002</v>
      </c>
      <c r="F525">
        <v>201.11</v>
      </c>
      <c r="G525">
        <v>4.6202474401028697</v>
      </c>
      <c r="H525">
        <f>(Table2[[#This Row],[1Y Return vs Nifty]]-AVERAGE(Table2[1Y Return vs Nifty]))/_xlfn.STDEV.P(Table2[1Y Return vs Nifty])</f>
        <v>-0.28472308978084621</v>
      </c>
      <c r="I525">
        <v>-16.238240513373</v>
      </c>
      <c r="J525">
        <f>(Table2[[#This Row],[1M Return vs Nifty]]-AVERAGE(Table2[1M Return vs Nifty]))/_xlfn.STDEV.P(Table2[1M Return vs Nifty])</f>
        <v>-1.2478919962089612</v>
      </c>
      <c r="K525">
        <v>5.0418912231236401</v>
      </c>
      <c r="L525">
        <f>(Table2[[#This Row],[6M Return vs Nifty]]-AVERAGE(Table2[6M Return vs Nifty]))/_xlfn.STDEV.P(Table2[6M Return vs Nifty])</f>
        <v>-0.1752908891577967</v>
      </c>
      <c r="M525">
        <v>-5.2671504718703597</v>
      </c>
      <c r="N525">
        <f>(Table2[[#This Row],[1W Return vs Nifty]]-AVERAGE(Table2[1W Return vs Nifty]))/_xlfn.STDEV.P(Table2[1W Return vs Nifty])</f>
        <v>-0.4439914929287177</v>
      </c>
      <c r="O525">
        <v>203.56</v>
      </c>
      <c r="P525">
        <v>198.96559365821301</v>
      </c>
      <c r="Q525">
        <v>179.51705698280401</v>
      </c>
      <c r="R525">
        <v>45.257296938140797</v>
      </c>
      <c r="S525" s="2">
        <f>(Table2[[#This Row],[Close Price]]-Table2[[#This Row],[20D EMA]])/Table2[[#This Row],[20D EMA]]</f>
        <v>-1.2035763411279174E-2</v>
      </c>
      <c r="T525" s="2">
        <f>(Table2[[#This Row],[Close Price]]-Table2[[#This Row],[50D EMA]])/Table2[[#This Row],[50D EMA]]</f>
        <v>1.0777774701442639E-2</v>
      </c>
      <c r="U525" s="2">
        <f>(Table2[[#This Row],[Close Price]]-Table2[[#This Row],[200D EMA]])/Table2[[#This Row],[200D EMA]]</f>
        <v>0.12028351723293013</v>
      </c>
      <c r="V525">
        <v>0.59235055244354795</v>
      </c>
      <c r="W525">
        <v>197.8</v>
      </c>
      <c r="X525">
        <v>203</v>
      </c>
      <c r="Y525">
        <v>195.22</v>
      </c>
      <c r="Z525">
        <v>203</v>
      </c>
      <c r="AA525">
        <v>194.34</v>
      </c>
      <c r="AB525">
        <v>220.8</v>
      </c>
      <c r="AC525" s="2">
        <f>(Table2[[#This Row],[Close Price]]/Table2[[#This Row],[Day Low]])-1</f>
        <v>1.6734074823053557E-2</v>
      </c>
      <c r="AD525" s="2">
        <f>(Table2[[#This Row],[Day High]]/Table2[[#This Row],[Close Price]])-1</f>
        <v>9.3978419770275323E-3</v>
      </c>
      <c r="AE525" s="2">
        <f>(Table2[[#This Row],[Close Price]]/Table2[[#This Row],[Current Week Low]])-1</f>
        <v>3.0171089027763554E-2</v>
      </c>
      <c r="AF525" s="2">
        <f>(Table2[[#This Row],[Current Week High]]/Table2[[#This Row],[Close Price]])-1</f>
        <v>9.3978419770275323E-3</v>
      </c>
      <c r="AG525" s="2">
        <f>(Table2[[#This Row],[Close Price]]/Table2[[#This Row],[Current Month Low]])-1</f>
        <v>3.4835854687660817E-2</v>
      </c>
      <c r="AH525" s="2">
        <f>(Table2[[#This Row],[Current Month High]]/Table2[[#This Row],[Close Price]])-1</f>
        <v>9.7906618268609247E-2</v>
      </c>
      <c r="AI525">
        <v>14.265824673064399</v>
      </c>
      <c r="AJ525">
        <v>47.3333333333333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0.02</v>
      </c>
      <c r="AM525" t="s">
        <v>10458</v>
      </c>
      <c r="AN525">
        <v>-6.7</v>
      </c>
      <c r="AO525" t="s">
        <v>10459</v>
      </c>
      <c r="AP525">
        <v>-7.6612145226547995E-2</v>
      </c>
      <c r="AQ525">
        <f>(Table2[[#This Row],[Sharpe Ratio]]-AVERAGE(Table2[Sharpe Ratio]))/_xlfn.STDEV.P(Table2[Sharpe Ratio])</f>
        <v>-1.5582270634096211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-3.7101245314859428</v>
      </c>
      <c r="AS525">
        <f>_xlfn.RANK.AVG(Table2[[#This Row],[1Y Return vs Nifty Z-Score]],Table2[1Y Return vs Nifty Z-Score])</f>
        <v>390</v>
      </c>
      <c r="AT525">
        <f>_xlfn.RANK.AVG(Table2[[#This Row],[6M Return vs Nifty Z-Score]],Table2[6M Return vs Nifty Z-Score])</f>
        <v>375</v>
      </c>
      <c r="AU525">
        <f>_xlfn.RANK.AVG(Table2[[#This Row],[Sharpe Ratio Z-Score]],Table2[Sharpe Ratio Z-Score])</f>
        <v>695</v>
      </c>
      <c r="AV525">
        <f>(Table2[[#This Row],[Rank 1Y]]+Table2[[#This Row],[Rank 6M]]+Table2[[#This Row],[Rank Sharpe]])/3</f>
        <v>486.66666666666669</v>
      </c>
    </row>
    <row r="526" spans="1:48" x14ac:dyDescent="0.3">
      <c r="A526" t="s">
        <v>1303</v>
      </c>
      <c r="B526" t="s">
        <v>1304</v>
      </c>
      <c r="C526" t="s">
        <v>10405</v>
      </c>
      <c r="D526" t="s">
        <v>274</v>
      </c>
      <c r="E526">
        <v>9055.6511285300003</v>
      </c>
      <c r="F526">
        <v>1381.15</v>
      </c>
      <c r="G526">
        <v>-7.8588359535689101</v>
      </c>
      <c r="H526">
        <f>(Table2[[#This Row],[1Y Return vs Nifty]]-AVERAGE(Table2[1Y Return vs Nifty]))/_xlfn.STDEV.P(Table2[1Y Return vs Nifty])</f>
        <v>-0.49183517885142553</v>
      </c>
      <c r="I526">
        <v>-1.9396367299905699</v>
      </c>
      <c r="J526">
        <f>(Table2[[#This Row],[1M Return vs Nifty]]-AVERAGE(Table2[1M Return vs Nifty]))/_xlfn.STDEV.P(Table2[1M Return vs Nifty])</f>
        <v>0.10817406057466568</v>
      </c>
      <c r="K526">
        <v>-2.6299124571146701</v>
      </c>
      <c r="L526">
        <f>(Table2[[#This Row],[6M Return vs Nifty]]-AVERAGE(Table2[6M Return vs Nifty]))/_xlfn.STDEV.P(Table2[6M Return vs Nifty])</f>
        <v>-0.40423172361533921</v>
      </c>
      <c r="M526">
        <v>-3.0940666568804001</v>
      </c>
      <c r="N526">
        <f>(Table2[[#This Row],[1W Return vs Nifty]]-AVERAGE(Table2[1W Return vs Nifty]))/_xlfn.STDEV.P(Table2[1W Return vs Nifty])</f>
        <v>-9.7048306445494323E-3</v>
      </c>
      <c r="O526">
        <v>1361.05</v>
      </c>
      <c r="P526">
        <v>1336.1668971351501</v>
      </c>
      <c r="Q526">
        <v>1237.7557718538401</v>
      </c>
      <c r="R526">
        <v>57.9981972775646</v>
      </c>
      <c r="S526" s="2">
        <f>(Table2[[#This Row],[Close Price]]-Table2[[#This Row],[20D EMA]])/Table2[[#This Row],[20D EMA]]</f>
        <v>1.4768009992285469E-2</v>
      </c>
      <c r="T526" s="2">
        <f>(Table2[[#This Row],[Close Price]]-Table2[[#This Row],[50D EMA]])/Table2[[#This Row],[50D EMA]]</f>
        <v>3.3665781543680988E-2</v>
      </c>
      <c r="U526" s="2">
        <f>(Table2[[#This Row],[Close Price]]-Table2[[#This Row],[200D EMA]])/Table2[[#This Row],[200D EMA]]</f>
        <v>0.11585017933820038</v>
      </c>
      <c r="V526">
        <v>2.3052431821138302</v>
      </c>
      <c r="W526">
        <v>1361.5</v>
      </c>
      <c r="X526">
        <v>1396.5</v>
      </c>
      <c r="Y526">
        <v>1361.5</v>
      </c>
      <c r="Z526">
        <v>1433</v>
      </c>
      <c r="AA526">
        <v>1263.2</v>
      </c>
      <c r="AB526">
        <v>1433</v>
      </c>
      <c r="AC526" s="2">
        <f>(Table2[[#This Row],[Close Price]]/Table2[[#This Row],[Day Low]])-1</f>
        <v>1.4432611090708924E-2</v>
      </c>
      <c r="AD526" s="2">
        <f>(Table2[[#This Row],[Day High]]/Table2[[#This Row],[Close Price]])-1</f>
        <v>1.1113926800130347E-2</v>
      </c>
      <c r="AE526" s="2">
        <f>(Table2[[#This Row],[Close Price]]/Table2[[#This Row],[Current Week Low]])-1</f>
        <v>1.4432611090708924E-2</v>
      </c>
      <c r="AF526" s="2">
        <f>(Table2[[#This Row],[Current Week High]]/Table2[[#This Row],[Close Price]])-1</f>
        <v>3.7541179451906048E-2</v>
      </c>
      <c r="AG526" s="2">
        <f>(Table2[[#This Row],[Close Price]]/Table2[[#This Row],[Current Month Low]])-1</f>
        <v>9.3373970867637768E-2</v>
      </c>
      <c r="AH526" s="2">
        <f>(Table2[[#This Row],[Current Month High]]/Table2[[#This Row],[Close Price]])-1</f>
        <v>3.7541179451906048E-2</v>
      </c>
      <c r="AI526">
        <v>19.751656228505201</v>
      </c>
      <c r="AJ526">
        <v>41.380898761388003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-0.05</v>
      </c>
      <c r="AM526" t="s">
        <v>10459</v>
      </c>
      <c r="AN526">
        <v>2.68</v>
      </c>
      <c r="AO526" t="s">
        <v>10458</v>
      </c>
      <c r="AQ526">
        <f>(Table2[[#This Row],[Sharpe Ratio]]-AVERAGE(Table2[Sharpe Ratio]))/_xlfn.STDEV.P(Table2[Sharpe Ratio])</f>
        <v>-0.6696618849724284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-1.467259557509077</v>
      </c>
      <c r="AS526">
        <f>_xlfn.RANK.AVG(Table2[[#This Row],[1Y Return vs Nifty Z-Score]],Table2[1Y Return vs Nifty Z-Score])</f>
        <v>480</v>
      </c>
      <c r="AT526">
        <f>_xlfn.RANK.AVG(Table2[[#This Row],[6M Return vs Nifty Z-Score]],Table2[6M Return vs Nifty Z-Score])</f>
        <v>457</v>
      </c>
      <c r="AU526">
        <f>_xlfn.RANK.AVG(Table2[[#This Row],[Sharpe Ratio Z-Score]],Table2[Sharpe Ratio Z-Score])</f>
        <v>530</v>
      </c>
      <c r="AV526">
        <f>(Table2[[#This Row],[Rank 1Y]]+Table2[[#This Row],[Rank 6M]]+Table2[[#This Row],[Rank Sharpe]])/3</f>
        <v>489</v>
      </c>
    </row>
    <row r="527" spans="1:48" x14ac:dyDescent="0.3">
      <c r="A527" t="s">
        <v>763</v>
      </c>
      <c r="B527" t="s">
        <v>764</v>
      </c>
      <c r="C527" t="s">
        <v>10401</v>
      </c>
      <c r="D527" t="s">
        <v>545</v>
      </c>
      <c r="E527">
        <v>22318.230829610002</v>
      </c>
      <c r="F527">
        <v>2475.65</v>
      </c>
      <c r="G527">
        <v>-0.20866204519992201</v>
      </c>
      <c r="H527">
        <f>(Table2[[#This Row],[1Y Return vs Nifty]]-AVERAGE(Table2[1Y Return vs Nifty]))/_xlfn.STDEV.P(Table2[1Y Return vs Nifty])</f>
        <v>-0.36486723978636398</v>
      </c>
      <c r="I527">
        <v>-7.7613264074123096</v>
      </c>
      <c r="J527">
        <f>(Table2[[#This Row],[1M Return vs Nifty]]-AVERAGE(Table2[1M Return vs Nifty]))/_xlfn.STDEV.P(Table2[1M Return vs Nifty])</f>
        <v>-0.44394948129549894</v>
      </c>
      <c r="K527">
        <v>-28.190412588454201</v>
      </c>
      <c r="L527">
        <f>(Table2[[#This Row],[6M Return vs Nifty]]-AVERAGE(Table2[6M Return vs Nifty]))/_xlfn.STDEV.P(Table2[6M Return vs Nifty])</f>
        <v>-1.1670044004363942</v>
      </c>
      <c r="M527">
        <v>-7.4799117438527896</v>
      </c>
      <c r="N527">
        <f>(Table2[[#This Row],[1W Return vs Nifty]]-AVERAGE(Table2[1W Return vs Nifty]))/_xlfn.STDEV.P(Table2[1W Return vs Nifty])</f>
        <v>-0.88620761943618065</v>
      </c>
      <c r="O527">
        <v>2517.9</v>
      </c>
      <c r="P527">
        <v>2465.8128866168399</v>
      </c>
      <c r="Q527">
        <v>2504.5220832028599</v>
      </c>
      <c r="R527">
        <v>41.474184723126399</v>
      </c>
      <c r="S527" s="2">
        <f>(Table2[[#This Row],[Close Price]]-Table2[[#This Row],[20D EMA]])/Table2[[#This Row],[20D EMA]]</f>
        <v>-1.6779856229397514E-2</v>
      </c>
      <c r="T527" s="2">
        <f>(Table2[[#This Row],[Close Price]]-Table2[[#This Row],[50D EMA]])/Table2[[#This Row],[50D EMA]]</f>
        <v>3.9893997782844493E-3</v>
      </c>
      <c r="U527" s="2">
        <f>(Table2[[#This Row],[Close Price]]-Table2[[#This Row],[200D EMA]])/Table2[[#This Row],[200D EMA]]</f>
        <v>-1.152798108529245E-2</v>
      </c>
      <c r="V527">
        <v>0.78659499588645598</v>
      </c>
      <c r="W527">
        <v>2445.25</v>
      </c>
      <c r="X527">
        <v>2544</v>
      </c>
      <c r="Y527">
        <v>2445.25</v>
      </c>
      <c r="Z527">
        <v>2647.65</v>
      </c>
      <c r="AA527">
        <v>2315.15</v>
      </c>
      <c r="AB527">
        <v>2694</v>
      </c>
      <c r="AC527" s="2">
        <f>(Table2[[#This Row],[Close Price]]/Table2[[#This Row],[Day Low]])-1</f>
        <v>1.2432266639403E-2</v>
      </c>
      <c r="AD527" s="2">
        <f>(Table2[[#This Row],[Day High]]/Table2[[#This Row],[Close Price]])-1</f>
        <v>2.7608910791105279E-2</v>
      </c>
      <c r="AE527" s="2">
        <f>(Table2[[#This Row],[Close Price]]/Table2[[#This Row],[Current Week Low]])-1</f>
        <v>1.2432266639403E-2</v>
      </c>
      <c r="AF527" s="2">
        <f>(Table2[[#This Row],[Current Week High]]/Table2[[#This Row],[Close Price]])-1</f>
        <v>6.9476703088077851E-2</v>
      </c>
      <c r="AG527" s="2">
        <f>(Table2[[#This Row],[Close Price]]/Table2[[#This Row],[Current Month Low]])-1</f>
        <v>6.9325961600760211E-2</v>
      </c>
      <c r="AH527" s="2">
        <f>(Table2[[#This Row],[Current Month High]]/Table2[[#This Row],[Close Price]])-1</f>
        <v>8.8199058833033694E-2</v>
      </c>
      <c r="AI527">
        <v>57.372811180901898</v>
      </c>
      <c r="AJ527">
        <v>35.7227049697102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0.04</v>
      </c>
      <c r="AM527" t="s">
        <v>10458</v>
      </c>
      <c r="AN527">
        <v>0.95</v>
      </c>
      <c r="AO527" t="s">
        <v>10458</v>
      </c>
      <c r="AP527">
        <v>5.3622218481319997E-2</v>
      </c>
      <c r="AQ527">
        <f>(Table2[[#This Row],[Sharpe Ratio]]-AVERAGE(Table2[Sharpe Ratio]))/_xlfn.STDEV.P(Table2[Sharpe Ratio])</f>
        <v>-4.773913379300538E-2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418</v>
      </c>
      <c r="AT527">
        <f>_xlfn.RANK.AVG(Table2[[#This Row],[6M Return vs Nifty Z-Score]],Table2[6M Return vs Nifty Z-Score])</f>
        <v>695</v>
      </c>
      <c r="AU527">
        <f>_xlfn.RANK.AVG(Table2[[#This Row],[Sharpe Ratio Z-Score]],Table2[Sharpe Ratio Z-Score])</f>
        <v>356</v>
      </c>
      <c r="AV527">
        <f>(Table2[[#This Row],[Rank 1Y]]+Table2[[#This Row],[Rank 6M]]+Table2[[#This Row],[Rank Sharpe]])/3</f>
        <v>489.66666666666669</v>
      </c>
    </row>
    <row r="528" spans="1:48" x14ac:dyDescent="0.3">
      <c r="A528" t="s">
        <v>1122</v>
      </c>
      <c r="B528" t="s">
        <v>1123</v>
      </c>
      <c r="C528" t="s">
        <v>10401</v>
      </c>
      <c r="D528" t="s">
        <v>573</v>
      </c>
      <c r="E528">
        <v>11787.468915625001</v>
      </c>
      <c r="F528">
        <v>885.25</v>
      </c>
      <c r="G528">
        <v>-16.658497390105001</v>
      </c>
      <c r="H528">
        <f>(Table2[[#This Row],[1Y Return vs Nifty]]-AVERAGE(Table2[1Y Return vs Nifty]))/_xlfn.STDEV.P(Table2[1Y Return vs Nifty])</f>
        <v>-0.63788086231556629</v>
      </c>
      <c r="I528">
        <v>-3.51264315957811</v>
      </c>
      <c r="J528">
        <f>(Table2[[#This Row],[1M Return vs Nifty]]-AVERAGE(Table2[1M Return vs Nifty]))/_xlfn.STDEV.P(Table2[1M Return vs Nifty])</f>
        <v>-4.1008381192489035E-2</v>
      </c>
      <c r="K528">
        <v>-1.8012783285931</v>
      </c>
      <c r="L528">
        <f>(Table2[[#This Row],[6M Return vs Nifty]]-AVERAGE(Table2[6M Return vs Nifty]))/_xlfn.STDEV.P(Table2[6M Return vs Nifty])</f>
        <v>-0.37950374610825133</v>
      </c>
      <c r="M528">
        <v>-5.1635320549434498</v>
      </c>
      <c r="N528">
        <f>(Table2[[#This Row],[1W Return vs Nifty]]-AVERAGE(Table2[1W Return vs Nifty]))/_xlfn.STDEV.P(Table2[1W Return vs Nifty])</f>
        <v>-0.42328354962347292</v>
      </c>
      <c r="O528">
        <v>872.59</v>
      </c>
      <c r="P528">
        <v>859.13419971376402</v>
      </c>
      <c r="Q528">
        <v>808.337108454146</v>
      </c>
      <c r="R528">
        <v>55.135325594066202</v>
      </c>
      <c r="S528" s="2">
        <f>(Table2[[#This Row],[Close Price]]-Table2[[#This Row],[20D EMA]])/Table2[[#This Row],[20D EMA]]</f>
        <v>1.4508532071190327E-2</v>
      </c>
      <c r="T528" s="2">
        <f>(Table2[[#This Row],[Close Price]]-Table2[[#This Row],[50D EMA]])/Table2[[#This Row],[50D EMA]]</f>
        <v>3.0397812466244421E-2</v>
      </c>
      <c r="U528" s="2">
        <f>(Table2[[#This Row],[Close Price]]-Table2[[#This Row],[200D EMA]])/Table2[[#This Row],[200D EMA]]</f>
        <v>9.5149524550396145E-2</v>
      </c>
      <c r="V528">
        <v>1.2746375252261299</v>
      </c>
      <c r="W528">
        <v>859.45</v>
      </c>
      <c r="X528">
        <v>892.7</v>
      </c>
      <c r="Y528">
        <v>857.65</v>
      </c>
      <c r="Z528">
        <v>892.7</v>
      </c>
      <c r="AA528">
        <v>836.15</v>
      </c>
      <c r="AB528">
        <v>951.75</v>
      </c>
      <c r="AC528" s="2">
        <f>(Table2[[#This Row],[Close Price]]/Table2[[#This Row],[Day Low]])-1</f>
        <v>3.0019198324509722E-2</v>
      </c>
      <c r="AD528" s="2">
        <f>(Table2[[#This Row],[Day High]]/Table2[[#This Row],[Close Price]])-1</f>
        <v>8.4157017791584021E-3</v>
      </c>
      <c r="AE528" s="2">
        <f>(Table2[[#This Row],[Close Price]]/Table2[[#This Row],[Current Week Low]])-1</f>
        <v>3.2180959598903991E-2</v>
      </c>
      <c r="AF528" s="2">
        <f>(Table2[[#This Row],[Current Week High]]/Table2[[#This Row],[Close Price]])-1</f>
        <v>8.4157017791584021E-3</v>
      </c>
      <c r="AG528" s="2">
        <f>(Table2[[#This Row],[Close Price]]/Table2[[#This Row],[Current Month Low]])-1</f>
        <v>5.8721521258147558E-2</v>
      </c>
      <c r="AH528" s="2">
        <f>(Table2[[#This Row],[Current Month High]]/Table2[[#This Row],[Close Price]])-1</f>
        <v>7.5120022592487956E-2</v>
      </c>
      <c r="AI528">
        <v>7.5120022592487903</v>
      </c>
      <c r="AJ528">
        <v>30.183823529411701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-0.05</v>
      </c>
      <c r="AM528" t="s">
        <v>10459</v>
      </c>
      <c r="AN528">
        <v>4.3099999999999996</v>
      </c>
      <c r="AO528" t="s">
        <v>10458</v>
      </c>
      <c r="AP528">
        <v>6.9078255705580004E-3</v>
      </c>
      <c r="AQ528">
        <f>(Table2[[#This Row],[Sharpe Ratio]]-AVERAGE(Table2[Sharpe Ratio]))/_xlfn.STDEV.P(Table2[Sharpe Ratio])</f>
        <v>-0.58954334446471679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-2.0712198837044964</v>
      </c>
      <c r="AS528">
        <f>_xlfn.RANK.AVG(Table2[[#This Row],[1Y Return vs Nifty Z-Score]],Table2[1Y Return vs Nifty Z-Score])</f>
        <v>541</v>
      </c>
      <c r="AT528">
        <f>_xlfn.RANK.AVG(Table2[[#This Row],[6M Return vs Nifty Z-Score]],Table2[6M Return vs Nifty Z-Score])</f>
        <v>446</v>
      </c>
      <c r="AU528">
        <f>_xlfn.RANK.AVG(Table2[[#This Row],[Sharpe Ratio Z-Score]],Table2[Sharpe Ratio Z-Score])</f>
        <v>485</v>
      </c>
      <c r="AV528">
        <f>(Table2[[#This Row],[Rank 1Y]]+Table2[[#This Row],[Rank 6M]]+Table2[[#This Row],[Rank Sharpe]])/3</f>
        <v>490.66666666666669</v>
      </c>
    </row>
    <row r="529" spans="1:48" x14ac:dyDescent="0.3">
      <c r="A529" t="s">
        <v>416</v>
      </c>
      <c r="B529" t="s">
        <v>417</v>
      </c>
      <c r="C529" t="s">
        <v>10400</v>
      </c>
      <c r="D529" t="s">
        <v>21</v>
      </c>
      <c r="E529">
        <v>57781.1900987099</v>
      </c>
      <c r="F529">
        <v>3053.7</v>
      </c>
      <c r="G529">
        <v>-8.2379700660166399</v>
      </c>
      <c r="H529">
        <f>(Table2[[#This Row],[1Y Return vs Nifty]]-AVERAGE(Table2[1Y Return vs Nifty]))/_xlfn.STDEV.P(Table2[1Y Return vs Nifty])</f>
        <v>-0.49812756873214292</v>
      </c>
      <c r="I529">
        <v>-5.5759622427734898</v>
      </c>
      <c r="J529">
        <f>(Table2[[#This Row],[1M Return vs Nifty]]-AVERAGE(Table2[1M Return vs Nifty]))/_xlfn.STDEV.P(Table2[1M Return vs Nifty])</f>
        <v>-0.23669161120736271</v>
      </c>
      <c r="K529">
        <v>9.30863164874261</v>
      </c>
      <c r="L529">
        <f>(Table2[[#This Row],[6M Return vs Nifty]]-AVERAGE(Table2[6M Return vs Nifty]))/_xlfn.STDEV.P(Table2[6M Return vs Nifty])</f>
        <v>-4.7963450374249331E-2</v>
      </c>
      <c r="M529">
        <v>-4.1830412253310003</v>
      </c>
      <c r="N529">
        <f>(Table2[[#This Row],[1W Return vs Nifty]]-AVERAGE(Table2[1W Return vs Nifty]))/_xlfn.STDEV.P(Table2[1W Return vs Nifty])</f>
        <v>-0.22733432444616739</v>
      </c>
      <c r="O529">
        <v>3043.29</v>
      </c>
      <c r="P529">
        <v>2936.5060003171502</v>
      </c>
      <c r="Q529">
        <v>2632.9383841820099</v>
      </c>
      <c r="R529">
        <v>50.210011959585799</v>
      </c>
      <c r="S529" s="2">
        <f>(Table2[[#This Row],[Close Price]]-Table2[[#This Row],[20D EMA]])/Table2[[#This Row],[20D EMA]]</f>
        <v>3.4206401624557155E-3</v>
      </c>
      <c r="T529" s="2">
        <f>(Table2[[#This Row],[Close Price]]-Table2[[#This Row],[50D EMA]])/Table2[[#This Row],[50D EMA]]</f>
        <v>3.9909334314383267E-2</v>
      </c>
      <c r="U529" s="2">
        <f>(Table2[[#This Row],[Close Price]]-Table2[[#This Row],[200D EMA]])/Table2[[#This Row],[200D EMA]]</f>
        <v>0.15980686002597447</v>
      </c>
      <c r="V529">
        <v>0.74448083878175797</v>
      </c>
      <c r="W529">
        <v>3020.1</v>
      </c>
      <c r="X529">
        <v>3060.05</v>
      </c>
      <c r="Y529">
        <v>2993.45</v>
      </c>
      <c r="Z529">
        <v>3095</v>
      </c>
      <c r="AA529">
        <v>2918.55</v>
      </c>
      <c r="AB529">
        <v>3187.8</v>
      </c>
      <c r="AC529" s="2">
        <f>(Table2[[#This Row],[Close Price]]/Table2[[#This Row],[Day Low]])-1</f>
        <v>1.1125459421873485E-2</v>
      </c>
      <c r="AD529" s="2">
        <f>(Table2[[#This Row],[Day High]]/Table2[[#This Row],[Close Price]])-1</f>
        <v>2.0794446081804363E-3</v>
      </c>
      <c r="AE529" s="2">
        <f>(Table2[[#This Row],[Close Price]]/Table2[[#This Row],[Current Week Low]])-1</f>
        <v>2.0127277890059858E-2</v>
      </c>
      <c r="AF529" s="2">
        <f>(Table2[[#This Row],[Current Week High]]/Table2[[#This Row],[Close Price]])-1</f>
        <v>1.3524576742967698E-2</v>
      </c>
      <c r="AG529" s="2">
        <f>(Table2[[#This Row],[Close Price]]/Table2[[#This Row],[Current Month Low]])-1</f>
        <v>4.6307241609703231E-2</v>
      </c>
      <c r="AH529" s="2">
        <f>(Table2[[#This Row],[Current Month High]]/Table2[[#This Row],[Close Price]])-1</f>
        <v>4.3913940465664769E-2</v>
      </c>
      <c r="AI529">
        <v>4.3913940465664698</v>
      </c>
      <c r="AJ529">
        <v>47.585906916050398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0.05</v>
      </c>
      <c r="AM529" t="s">
        <v>10458</v>
      </c>
      <c r="AN529">
        <v>-0.87</v>
      </c>
      <c r="AO529" t="s">
        <v>10459</v>
      </c>
      <c r="AP529">
        <v>-4.2103678134128998E-2</v>
      </c>
      <c r="AQ529">
        <f>(Table2[[#This Row],[Sharpe Ratio]]-AVERAGE(Table2[Sharpe Ratio]))/_xlfn.STDEV.P(Table2[Sharpe Ratio])</f>
        <v>-1.157989971380722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-2.1681069261406445</v>
      </c>
      <c r="AS529">
        <f>_xlfn.RANK.AVG(Table2[[#This Row],[1Y Return vs Nifty Z-Score]],Table2[1Y Return vs Nifty Z-Score])</f>
        <v>483</v>
      </c>
      <c r="AT529">
        <f>_xlfn.RANK.AVG(Table2[[#This Row],[6M Return vs Nifty Z-Score]],Table2[6M Return vs Nifty Z-Score])</f>
        <v>334</v>
      </c>
      <c r="AU529">
        <f>_xlfn.RANK.AVG(Table2[[#This Row],[Sharpe Ratio Z-Score]],Table2[Sharpe Ratio Z-Score])</f>
        <v>656</v>
      </c>
      <c r="AV529">
        <f>(Table2[[#This Row],[Rank 1Y]]+Table2[[#This Row],[Rank 6M]]+Table2[[#This Row],[Rank Sharpe]])/3</f>
        <v>491</v>
      </c>
    </row>
    <row r="530" spans="1:48" x14ac:dyDescent="0.3">
      <c r="A530" t="s">
        <v>972</v>
      </c>
      <c r="B530" t="s">
        <v>973</v>
      </c>
      <c r="C530" t="s">
        <v>604</v>
      </c>
      <c r="D530" t="s">
        <v>604</v>
      </c>
      <c r="E530">
        <v>15724.646330723999</v>
      </c>
      <c r="F530">
        <v>165.63</v>
      </c>
      <c r="G530">
        <v>0.311181602568261</v>
      </c>
      <c r="H530">
        <f>(Table2[[#This Row],[1Y Return vs Nifty]]-AVERAGE(Table2[1Y Return vs Nifty]))/_xlfn.STDEV.P(Table2[1Y Return vs Nifty])</f>
        <v>-0.35623953048409768</v>
      </c>
      <c r="I530">
        <v>-18.819756423276498</v>
      </c>
      <c r="J530">
        <f>(Table2[[#This Row],[1M Return vs Nifty]]-AVERAGE(Table2[1M Return vs Nifty]))/_xlfn.STDEV.P(Table2[1M Return vs Nifty])</f>
        <v>-1.4927205230708278</v>
      </c>
      <c r="K530">
        <v>-1.2942277748279101</v>
      </c>
      <c r="L530">
        <f>(Table2[[#This Row],[6M Return vs Nifty]]-AVERAGE(Table2[6M Return vs Nifty]))/_xlfn.STDEV.P(Table2[6M Return vs Nifty])</f>
        <v>-0.36437241823157712</v>
      </c>
      <c r="M530">
        <v>-10.0215601301474</v>
      </c>
      <c r="N530">
        <f>(Table2[[#This Row],[1W Return vs Nifty]]-AVERAGE(Table2[1W Return vs Nifty]))/_xlfn.STDEV.P(Table2[1W Return vs Nifty])</f>
        <v>-1.3941512094485742</v>
      </c>
      <c r="O530">
        <v>178.12</v>
      </c>
      <c r="P530">
        <v>177.51564481174401</v>
      </c>
      <c r="Q530">
        <v>157.65881219233299</v>
      </c>
      <c r="R530">
        <v>22.207947937699799</v>
      </c>
      <c r="S530" s="2">
        <f>(Table2[[#This Row],[Close Price]]-Table2[[#This Row],[20D EMA]])/Table2[[#This Row],[20D EMA]]</f>
        <v>-7.0121266561868456E-2</v>
      </c>
      <c r="T530" s="2">
        <f>(Table2[[#This Row],[Close Price]]-Table2[[#This Row],[50D EMA]])/Table2[[#This Row],[50D EMA]]</f>
        <v>-6.6955477779712239E-2</v>
      </c>
      <c r="U530" s="2">
        <f>(Table2[[#This Row],[Close Price]]-Table2[[#This Row],[200D EMA]])/Table2[[#This Row],[200D EMA]]</f>
        <v>5.0559735271522292E-2</v>
      </c>
      <c r="V530">
        <v>0.67581587466248205</v>
      </c>
      <c r="W530">
        <v>165.1</v>
      </c>
      <c r="X530">
        <v>171.24</v>
      </c>
      <c r="Y530">
        <v>165.1</v>
      </c>
      <c r="Z530">
        <v>175.3</v>
      </c>
      <c r="AA530">
        <v>165.1</v>
      </c>
      <c r="AB530">
        <v>194.18</v>
      </c>
      <c r="AC530" s="2">
        <f>(Table2[[#This Row],[Close Price]]/Table2[[#This Row],[Day Low]])-1</f>
        <v>3.2101756511204727E-3</v>
      </c>
      <c r="AD530" s="2">
        <f>(Table2[[#This Row],[Day High]]/Table2[[#This Row],[Close Price]])-1</f>
        <v>3.3870675602245992E-2</v>
      </c>
      <c r="AE530" s="2">
        <f>(Table2[[#This Row],[Close Price]]/Table2[[#This Row],[Current Week Low]])-1</f>
        <v>3.2101756511204727E-3</v>
      </c>
      <c r="AF530" s="2">
        <f>(Table2[[#This Row],[Current Week High]]/Table2[[#This Row],[Close Price]])-1</f>
        <v>5.8383143150395611E-2</v>
      </c>
      <c r="AG530" s="2">
        <f>(Table2[[#This Row],[Close Price]]/Table2[[#This Row],[Current Month Low]])-1</f>
        <v>3.2101756511204727E-3</v>
      </c>
      <c r="AH530" s="2">
        <f>(Table2[[#This Row],[Current Month High]]/Table2[[#This Row],[Close Price]])-1</f>
        <v>0.17237215480287404</v>
      </c>
      <c r="AI530">
        <v>28.569703556118998</v>
      </c>
      <c r="AJ530">
        <v>43.216601815823502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-0.1</v>
      </c>
      <c r="AM530" t="s">
        <v>10459</v>
      </c>
      <c r="AN530">
        <v>-11.29</v>
      </c>
      <c r="AO530" t="s">
        <v>10459</v>
      </c>
      <c r="AP530">
        <v>-1.9746783216551E-2</v>
      </c>
      <c r="AQ530">
        <f>(Table2[[#This Row],[Sharpe Ratio]]-AVERAGE(Table2[Sharpe Ratio]))/_xlfn.STDEV.P(Table2[Sharpe Ratio])</f>
        <v>-0.89868959200881837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-4.5061732732438955</v>
      </c>
      <c r="AS530">
        <f>_xlfn.RANK.AVG(Table2[[#This Row],[1Y Return vs Nifty Z-Score]],Table2[1Y Return vs Nifty Z-Score])</f>
        <v>417</v>
      </c>
      <c r="AT530">
        <f>_xlfn.RANK.AVG(Table2[[#This Row],[6M Return vs Nifty Z-Score]],Table2[6M Return vs Nifty Z-Score])</f>
        <v>444</v>
      </c>
      <c r="AU530">
        <f>_xlfn.RANK.AVG(Table2[[#This Row],[Sharpe Ratio Z-Score]],Table2[Sharpe Ratio Z-Score])</f>
        <v>612</v>
      </c>
      <c r="AV530">
        <f>(Table2[[#This Row],[Rank 1Y]]+Table2[[#This Row],[Rank 6M]]+Table2[[#This Row],[Rank Sharpe]])/3</f>
        <v>491</v>
      </c>
    </row>
    <row r="531" spans="1:48" x14ac:dyDescent="0.3">
      <c r="A531" t="s">
        <v>131</v>
      </c>
      <c r="B531" t="s">
        <v>132</v>
      </c>
      <c r="C531" t="s">
        <v>10401</v>
      </c>
      <c r="D531" t="s">
        <v>51</v>
      </c>
      <c r="E531">
        <v>222269.64731717901</v>
      </c>
      <c r="F531">
        <v>349.85</v>
      </c>
      <c r="G531">
        <v>18.529337374945101</v>
      </c>
      <c r="H531">
        <f>(Table2[[#This Row],[1Y Return vs Nifty]]-AVERAGE(Table2[1Y Return vs Nifty]))/_xlfn.STDEV.P(Table2[1Y Return vs Nifty])</f>
        <v>-5.3877555489715206E-2</v>
      </c>
      <c r="I531">
        <v>1.1261895226694101</v>
      </c>
      <c r="J531">
        <f>(Table2[[#This Row],[1M Return vs Nifty]]-AVERAGE(Table2[1M Return vs Nifty]))/_xlfn.STDEV.P(Table2[1M Return vs Nifty])</f>
        <v>0.39893412220110702</v>
      </c>
      <c r="K531">
        <v>-18.069510573831501</v>
      </c>
      <c r="L531">
        <f>(Table2[[#This Row],[6M Return vs Nifty]]-AVERAGE(Table2[6M Return vs Nifty]))/_xlfn.STDEV.P(Table2[6M Return vs Nifty])</f>
        <v>-0.86497793452730198</v>
      </c>
      <c r="M531">
        <v>-1.9873416307712</v>
      </c>
      <c r="N531">
        <f>(Table2[[#This Row],[1W Return vs Nifty]]-AVERAGE(Table2[1W Return vs Nifty]))/_xlfn.STDEV.P(Table2[1W Return vs Nifty])</f>
        <v>0.21147205831844906</v>
      </c>
      <c r="O531">
        <v>346.42</v>
      </c>
      <c r="P531">
        <v>342.17708126276398</v>
      </c>
      <c r="Q531">
        <v>312.00451046727602</v>
      </c>
      <c r="R531">
        <v>52.869693773709997</v>
      </c>
      <c r="S531" s="2">
        <f>(Table2[[#This Row],[Close Price]]-Table2[[#This Row],[20D EMA]])/Table2[[#This Row],[20D EMA]]</f>
        <v>9.9012759078575333E-3</v>
      </c>
      <c r="T531" s="2">
        <f>(Table2[[#This Row],[Close Price]]-Table2[[#This Row],[50D EMA]])/Table2[[#This Row],[50D EMA]]</f>
        <v>2.2423824263507211E-2</v>
      </c>
      <c r="U531" s="2">
        <f>(Table2[[#This Row],[Close Price]]-Table2[[#This Row],[200D EMA]])/Table2[[#This Row],[200D EMA]]</f>
        <v>0.12129789237996721</v>
      </c>
      <c r="V531">
        <v>0.99417174335987701</v>
      </c>
      <c r="W531">
        <v>348.95</v>
      </c>
      <c r="X531">
        <v>353.6</v>
      </c>
      <c r="Y531">
        <v>348.95</v>
      </c>
      <c r="Z531">
        <v>361.2</v>
      </c>
      <c r="AA531">
        <v>323.14999999999998</v>
      </c>
      <c r="AB531">
        <v>361.2</v>
      </c>
      <c r="AC531" s="2">
        <f>(Table2[[#This Row],[Close Price]]/Table2[[#This Row],[Day Low]])-1</f>
        <v>2.5791660696374841E-3</v>
      </c>
      <c r="AD531" s="2">
        <f>(Table2[[#This Row],[Day High]]/Table2[[#This Row],[Close Price]])-1</f>
        <v>1.0718879519794111E-2</v>
      </c>
      <c r="AE531" s="2">
        <f>(Table2[[#This Row],[Close Price]]/Table2[[#This Row],[Current Week Low]])-1</f>
        <v>2.5791660696374841E-3</v>
      </c>
      <c r="AF531" s="2">
        <f>(Table2[[#This Row],[Current Week High]]/Table2[[#This Row],[Close Price]])-1</f>
        <v>3.2442475346577071E-2</v>
      </c>
      <c r="AG531" s="2">
        <f>(Table2[[#This Row],[Close Price]]/Table2[[#This Row],[Current Month Low]])-1</f>
        <v>8.2624168342875004E-2</v>
      </c>
      <c r="AH531" s="2">
        <f>(Table2[[#This Row],[Current Month High]]/Table2[[#This Row],[Close Price]])-1</f>
        <v>3.2442475346577071E-2</v>
      </c>
      <c r="AI531">
        <v>12.8197799056738</v>
      </c>
      <c r="AJ531">
        <v>71.285189718482201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-0.06</v>
      </c>
      <c r="AM531" t="s">
        <v>10459</v>
      </c>
      <c r="AN531">
        <v>-0.47</v>
      </c>
      <c r="AO531" t="s">
        <v>10459</v>
      </c>
      <c r="AQ531">
        <f>(Table2[[#This Row],[Sharpe Ratio]]-AVERAGE(Table2[Sharpe Ratio]))/_xlfn.STDEV.P(Table2[Sharpe Ratio])</f>
        <v>-0.6696618849724284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-0.97811119446988948</v>
      </c>
      <c r="AS531">
        <f>_xlfn.RANK.AVG(Table2[[#This Row],[1Y Return vs Nifty Z-Score]],Table2[1Y Return vs Nifty Z-Score])</f>
        <v>315</v>
      </c>
      <c r="AT531">
        <f>_xlfn.RANK.AVG(Table2[[#This Row],[6M Return vs Nifty Z-Score]],Table2[6M Return vs Nifty Z-Score])</f>
        <v>630</v>
      </c>
      <c r="AU531">
        <f>_xlfn.RANK.AVG(Table2[[#This Row],[Sharpe Ratio Z-Score]],Table2[Sharpe Ratio Z-Score])</f>
        <v>530</v>
      </c>
      <c r="AV531">
        <f>(Table2[[#This Row],[Rank 1Y]]+Table2[[#This Row],[Rank 6M]]+Table2[[#This Row],[Rank Sharpe]])/3</f>
        <v>491.66666666666669</v>
      </c>
    </row>
    <row r="532" spans="1:48" x14ac:dyDescent="0.3">
      <c r="A532" t="s">
        <v>636</v>
      </c>
      <c r="B532" t="s">
        <v>637</v>
      </c>
      <c r="C532" t="s">
        <v>10407</v>
      </c>
      <c r="D532" t="s">
        <v>185</v>
      </c>
      <c r="E532">
        <v>30504.047940479999</v>
      </c>
      <c r="F532">
        <v>16030.3</v>
      </c>
      <c r="G532">
        <v>-29.609971624518</v>
      </c>
      <c r="H532">
        <f>(Table2[[#This Row],[1Y Return vs Nifty]]-AVERAGE(Table2[1Y Return vs Nifty]))/_xlfn.STDEV.P(Table2[1Y Return vs Nifty])</f>
        <v>-0.85283309883906955</v>
      </c>
      <c r="I532">
        <v>-1.1456350175257399</v>
      </c>
      <c r="J532">
        <f>(Table2[[#This Row],[1M Return vs Nifty]]-AVERAGE(Table2[1M Return vs Nifty]))/_xlfn.STDEV.P(Table2[1M Return vs Nifty])</f>
        <v>0.18347643188402188</v>
      </c>
      <c r="K532">
        <v>-12.0205170386559</v>
      </c>
      <c r="L532">
        <f>(Table2[[#This Row],[6M Return vs Nifty]]-AVERAGE(Table2[6M Return vs Nifty]))/_xlfn.STDEV.P(Table2[6M Return vs Nifty])</f>
        <v>-0.68446476118598876</v>
      </c>
      <c r="M532">
        <v>-4.6678976927729003</v>
      </c>
      <c r="N532">
        <f>(Table2[[#This Row],[1W Return vs Nifty]]-AVERAGE(Table2[1W Return vs Nifty]))/_xlfn.STDEV.P(Table2[1W Return vs Nifty])</f>
        <v>-0.32423196616607874</v>
      </c>
      <c r="O532">
        <v>16228.38</v>
      </c>
      <c r="P532">
        <v>15986.803232427499</v>
      </c>
      <c r="Q532">
        <v>15243.294551848499</v>
      </c>
      <c r="R532">
        <v>43.206411152393002</v>
      </c>
      <c r="S532" s="2">
        <f>(Table2[[#This Row],[Close Price]]-Table2[[#This Row],[20D EMA]])/Table2[[#This Row],[20D EMA]]</f>
        <v>-1.2205777779420985E-2</v>
      </c>
      <c r="T532" s="2">
        <f>(Table2[[#This Row],[Close Price]]-Table2[[#This Row],[50D EMA]])/Table2[[#This Row],[50D EMA]]</f>
        <v>2.72079207707215E-3</v>
      </c>
      <c r="U532" s="2">
        <f>(Table2[[#This Row],[Close Price]]-Table2[[#This Row],[200D EMA]])/Table2[[#This Row],[200D EMA]]</f>
        <v>5.1629616253532448E-2</v>
      </c>
      <c r="V532">
        <v>0.59463176599384904</v>
      </c>
      <c r="W532">
        <v>15902.35</v>
      </c>
      <c r="X532">
        <v>16181.95</v>
      </c>
      <c r="Y532">
        <v>15766</v>
      </c>
      <c r="Z532">
        <v>16500.650000000001</v>
      </c>
      <c r="AA532">
        <v>15075</v>
      </c>
      <c r="AB532">
        <v>17300</v>
      </c>
      <c r="AC532" s="2">
        <f>(Table2[[#This Row],[Close Price]]/Table2[[#This Row],[Day Low]])-1</f>
        <v>8.0459806255048782E-3</v>
      </c>
      <c r="AD532" s="2">
        <f>(Table2[[#This Row],[Day High]]/Table2[[#This Row],[Close Price]])-1</f>
        <v>9.4602097278280173E-3</v>
      </c>
      <c r="AE532" s="2">
        <f>(Table2[[#This Row],[Close Price]]/Table2[[#This Row],[Current Week Low]])-1</f>
        <v>1.6763922364581907E-2</v>
      </c>
      <c r="AF532" s="2">
        <f>(Table2[[#This Row],[Current Week High]]/Table2[[#This Row],[Close Price]])-1</f>
        <v>2.9341309894387546E-2</v>
      </c>
      <c r="AG532" s="2">
        <f>(Table2[[#This Row],[Close Price]]/Table2[[#This Row],[Current Month Low]])-1</f>
        <v>6.3369817578772691E-2</v>
      </c>
      <c r="AH532" s="2">
        <f>(Table2[[#This Row],[Current Month High]]/Table2[[#This Row],[Close Price]])-1</f>
        <v>7.9206253158081941E-2</v>
      </c>
      <c r="AI532">
        <v>13.846902428525899</v>
      </c>
      <c r="AJ532">
        <v>23.547591522157902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-0.06</v>
      </c>
      <c r="AM532" t="s">
        <v>10459</v>
      </c>
      <c r="AN532">
        <v>-4.5199999999999996</v>
      </c>
      <c r="AO532" t="s">
        <v>10459</v>
      </c>
      <c r="AP532">
        <v>7.6151839455746995E-2</v>
      </c>
      <c r="AQ532">
        <f>(Table2[[#This Row],[Sharpe Ratio]]-AVERAGE(Table2[Sharpe Ratio]))/_xlfn.STDEV.P(Table2[Sharpe Ratio])</f>
        <v>0.21356456188169756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-1.4644888324254177</v>
      </c>
      <c r="AS532">
        <f>_xlfn.RANK.AVG(Table2[[#This Row],[1Y Return vs Nifty Z-Score]],Table2[1Y Return vs Nifty Z-Score])</f>
        <v>616</v>
      </c>
      <c r="AT532">
        <f>_xlfn.RANK.AVG(Table2[[#This Row],[6M Return vs Nifty Z-Score]],Table2[6M Return vs Nifty Z-Score])</f>
        <v>568</v>
      </c>
      <c r="AU532">
        <f>_xlfn.RANK.AVG(Table2[[#This Row],[Sharpe Ratio Z-Score]],Table2[Sharpe Ratio Z-Score])</f>
        <v>291</v>
      </c>
      <c r="AV532">
        <f>(Table2[[#This Row],[Rank 1Y]]+Table2[[#This Row],[Rank 6M]]+Table2[[#This Row],[Rank Sharpe]])/3</f>
        <v>491.66666666666669</v>
      </c>
    </row>
    <row r="533" spans="1:48" x14ac:dyDescent="0.3">
      <c r="A533" t="s">
        <v>96</v>
      </c>
      <c r="B533" t="s">
        <v>97</v>
      </c>
      <c r="C533" t="s">
        <v>10401</v>
      </c>
      <c r="D533" t="s">
        <v>43</v>
      </c>
      <c r="E533">
        <v>315991.64378956001</v>
      </c>
      <c r="F533">
        <v>1982.8</v>
      </c>
      <c r="G533">
        <v>-6.8370003973929796</v>
      </c>
      <c r="H533">
        <f>(Table2[[#This Row],[1Y Return vs Nifty]]-AVERAGE(Table2[1Y Return vs Nifty]))/_xlfn.STDEV.P(Table2[1Y Return vs Nifty])</f>
        <v>-0.47487604090436158</v>
      </c>
      <c r="I533">
        <v>12.059031455511301</v>
      </c>
      <c r="J533">
        <f>(Table2[[#This Row],[1M Return vs Nifty]]-AVERAGE(Table2[1M Return vs Nifty]))/_xlfn.STDEV.P(Table2[1M Return vs Nifty])</f>
        <v>1.435794508985003</v>
      </c>
      <c r="K533">
        <v>5.2608608859635</v>
      </c>
      <c r="L533">
        <f>(Table2[[#This Row],[6M Return vs Nifty]]-AVERAGE(Table2[6M Return vs Nifty]))/_xlfn.STDEV.P(Table2[6M Return vs Nifty])</f>
        <v>-0.16875642875957558</v>
      </c>
      <c r="M533">
        <v>-1.4747160445604901</v>
      </c>
      <c r="N533">
        <f>(Table2[[#This Row],[1W Return vs Nifty]]-AVERAGE(Table2[1W Return vs Nifty]))/_xlfn.STDEV.P(Table2[1W Return vs Nifty])</f>
        <v>0.31391930554436565</v>
      </c>
      <c r="O533">
        <v>1859.16</v>
      </c>
      <c r="P533">
        <v>1759.83921295808</v>
      </c>
      <c r="Q533">
        <v>1645.8655789981699</v>
      </c>
      <c r="R533">
        <v>80.070612506603197</v>
      </c>
      <c r="S533" s="2">
        <f>(Table2[[#This Row],[Close Price]]-Table2[[#This Row],[20D EMA]])/Table2[[#This Row],[20D EMA]]</f>
        <v>6.650315196110064E-2</v>
      </c>
      <c r="T533" s="2">
        <f>(Table2[[#This Row],[Close Price]]-Table2[[#This Row],[50D EMA]])/Table2[[#This Row],[50D EMA]]</f>
        <v>0.12669383964183265</v>
      </c>
      <c r="U533" s="2">
        <f>(Table2[[#This Row],[Close Price]]-Table2[[#This Row],[200D EMA]])/Table2[[#This Row],[200D EMA]]</f>
        <v>0.20471563735291209</v>
      </c>
      <c r="V533">
        <v>1.0917169669149001</v>
      </c>
      <c r="W533">
        <v>1930.15</v>
      </c>
      <c r="X533">
        <v>1988.25</v>
      </c>
      <c r="Y533">
        <v>1896.05</v>
      </c>
      <c r="Z533">
        <v>1988.25</v>
      </c>
      <c r="AA533">
        <v>1787.8</v>
      </c>
      <c r="AB533">
        <v>1988.25</v>
      </c>
      <c r="AC533" s="2">
        <f>(Table2[[#This Row],[Close Price]]/Table2[[#This Row],[Day Low]])-1</f>
        <v>2.7277672719736801E-2</v>
      </c>
      <c r="AD533" s="2">
        <f>(Table2[[#This Row],[Day High]]/Table2[[#This Row],[Close Price]])-1</f>
        <v>2.7486382892878414E-3</v>
      </c>
      <c r="AE533" s="2">
        <f>(Table2[[#This Row],[Close Price]]/Table2[[#This Row],[Current Week Low]])-1</f>
        <v>4.5753012842488339E-2</v>
      </c>
      <c r="AF533" s="2">
        <f>(Table2[[#This Row],[Current Week High]]/Table2[[#This Row],[Close Price]])-1</f>
        <v>2.7486382892878414E-3</v>
      </c>
      <c r="AG533" s="2">
        <f>(Table2[[#This Row],[Close Price]]/Table2[[#This Row],[Current Month Low]])-1</f>
        <v>0.1090726031994631</v>
      </c>
      <c r="AH533" s="2">
        <f>(Table2[[#This Row],[Current Month High]]/Table2[[#This Row],[Close Price]])-1</f>
        <v>2.7486382892878414E-3</v>
      </c>
      <c r="AI533">
        <v>0.27486382892878403</v>
      </c>
      <c r="AJ533">
        <v>39.7272823367746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0.18</v>
      </c>
      <c r="AM533" t="s">
        <v>10458</v>
      </c>
      <c r="AN533">
        <v>8.68</v>
      </c>
      <c r="AO533" t="s">
        <v>10458</v>
      </c>
      <c r="AP533">
        <v>-3.0821225190099999E-2</v>
      </c>
      <c r="AQ533">
        <f>(Table2[[#This Row],[Sharpe Ratio]]-AVERAGE(Table2[Sharpe Ratio]))/_xlfn.STDEV.P(Table2[Sharpe Ratio])</f>
        <v>-1.0271335022951078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7.8947842570323778E-2</v>
      </c>
      <c r="AS533">
        <f>_xlfn.RANK.AVG(Table2[[#This Row],[1Y Return vs Nifty Z-Score]],Table2[1Y Return vs Nifty Z-Score])</f>
        <v>474</v>
      </c>
      <c r="AT533">
        <f>_xlfn.RANK.AVG(Table2[[#This Row],[6M Return vs Nifty Z-Score]],Table2[6M Return vs Nifty Z-Score])</f>
        <v>370</v>
      </c>
      <c r="AU533">
        <f>_xlfn.RANK.AVG(Table2[[#This Row],[Sharpe Ratio Z-Score]],Table2[Sharpe Ratio Z-Score])</f>
        <v>636</v>
      </c>
      <c r="AV533">
        <f>(Table2[[#This Row],[Rank 1Y]]+Table2[[#This Row],[Rank 6M]]+Table2[[#This Row],[Rank Sharpe]])/3</f>
        <v>493.33333333333331</v>
      </c>
    </row>
    <row r="534" spans="1:48" x14ac:dyDescent="0.3">
      <c r="A534" t="s">
        <v>1146</v>
      </c>
      <c r="B534" t="s">
        <v>1147</v>
      </c>
      <c r="C534" t="s">
        <v>10400</v>
      </c>
      <c r="D534" t="s">
        <v>292</v>
      </c>
      <c r="E534">
        <v>11355.906849305</v>
      </c>
      <c r="F534">
        <v>2087.35</v>
      </c>
      <c r="G534">
        <v>-15.6385414766415</v>
      </c>
      <c r="H534">
        <f>(Table2[[#This Row],[1Y Return vs Nifty]]-AVERAGE(Table2[1Y Return vs Nifty]))/_xlfn.STDEV.P(Table2[1Y Return vs Nifty])</f>
        <v>-0.6209529203078672</v>
      </c>
      <c r="I534">
        <v>-8.9717490090040499</v>
      </c>
      <c r="J534">
        <f>(Table2[[#This Row],[1M Return vs Nifty]]-AVERAGE(Table2[1M Return vs Nifty]))/_xlfn.STDEV.P(Table2[1M Return vs Nifty])</f>
        <v>-0.55874481580850288</v>
      </c>
      <c r="K534">
        <v>-5.98144389299663</v>
      </c>
      <c r="L534">
        <f>(Table2[[#This Row],[6M Return vs Nifty]]-AVERAGE(Table2[6M Return vs Nifty]))/_xlfn.STDEV.P(Table2[6M Return vs Nifty])</f>
        <v>-0.50424763064617018</v>
      </c>
      <c r="M534">
        <v>-4.4701337900962699</v>
      </c>
      <c r="N534">
        <f>(Table2[[#This Row],[1W Return vs Nifty]]-AVERAGE(Table2[1W Return vs Nifty]))/_xlfn.STDEV.P(Table2[1W Return vs Nifty])</f>
        <v>-0.2847092268123177</v>
      </c>
      <c r="O534">
        <v>2084.9</v>
      </c>
      <c r="P534">
        <v>2129.8644545850798</v>
      </c>
      <c r="Q534">
        <v>2028.9846357794499</v>
      </c>
      <c r="R534">
        <v>54.087087885204603</v>
      </c>
      <c r="S534" s="2">
        <f>(Table2[[#This Row],[Close Price]]-Table2[[#This Row],[20D EMA]])/Table2[[#This Row],[20D EMA]]</f>
        <v>1.1751163125328879E-3</v>
      </c>
      <c r="T534" s="2">
        <f>(Table2[[#This Row],[Close Price]]-Table2[[#This Row],[50D EMA]])/Table2[[#This Row],[50D EMA]]</f>
        <v>-1.9961108085332191E-2</v>
      </c>
      <c r="U534" s="2">
        <f>(Table2[[#This Row],[Close Price]]-Table2[[#This Row],[200D EMA]])/Table2[[#This Row],[200D EMA]]</f>
        <v>2.8765799006717694E-2</v>
      </c>
      <c r="V534">
        <v>0.68772409121550904</v>
      </c>
      <c r="W534">
        <v>2055.1999999999998</v>
      </c>
      <c r="X534">
        <v>2098.75</v>
      </c>
      <c r="Y534">
        <v>2032.95</v>
      </c>
      <c r="Z534">
        <v>2136</v>
      </c>
      <c r="AA534">
        <v>1980</v>
      </c>
      <c r="AB534">
        <v>2136</v>
      </c>
      <c r="AC534" s="2">
        <f>(Table2[[#This Row],[Close Price]]/Table2[[#This Row],[Day Low]])-1</f>
        <v>1.5643246399377198E-2</v>
      </c>
      <c r="AD534" s="2">
        <f>(Table2[[#This Row],[Day High]]/Table2[[#This Row],[Close Price]])-1</f>
        <v>5.4614702852899821E-3</v>
      </c>
      <c r="AE534" s="2">
        <f>(Table2[[#This Row],[Close Price]]/Table2[[#This Row],[Current Week Low]])-1</f>
        <v>2.6759143117145001E-2</v>
      </c>
      <c r="AF534" s="2">
        <f>(Table2[[#This Row],[Current Week High]]/Table2[[#This Row],[Close Price]])-1</f>
        <v>2.3307063980645415E-2</v>
      </c>
      <c r="AG534" s="2">
        <f>(Table2[[#This Row],[Close Price]]/Table2[[#This Row],[Current Month Low]])-1</f>
        <v>5.4217171717171775E-2</v>
      </c>
      <c r="AH534" s="2">
        <f>(Table2[[#This Row],[Current Month High]]/Table2[[#This Row],[Close Price]])-1</f>
        <v>2.3307063980645415E-2</v>
      </c>
      <c r="AI534">
        <v>31.642992310824699</v>
      </c>
      <c r="AJ534">
        <v>30.459375000000001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-0.22</v>
      </c>
      <c r="AM534" t="s">
        <v>10459</v>
      </c>
      <c r="AN534">
        <v>2.5</v>
      </c>
      <c r="AO534" t="s">
        <v>10458</v>
      </c>
      <c r="AP534">
        <v>2.2781936168747002E-2</v>
      </c>
      <c r="AQ534">
        <f>(Table2[[#This Row],[Sharpe Ratio]]-AVERAGE(Table2[Sharpe Ratio]))/_xlfn.STDEV.P(Table2[Sharpe Ratio])</f>
        <v>-0.40543177997971991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535</v>
      </c>
      <c r="AT534">
        <f>_xlfn.RANK.AVG(Table2[[#This Row],[6M Return vs Nifty Z-Score]],Table2[6M Return vs Nifty Z-Score])</f>
        <v>496</v>
      </c>
      <c r="AU534">
        <f>_xlfn.RANK.AVG(Table2[[#This Row],[Sharpe Ratio Z-Score]],Table2[Sharpe Ratio Z-Score])</f>
        <v>450</v>
      </c>
      <c r="AV534">
        <f>(Table2[[#This Row],[Rank 1Y]]+Table2[[#This Row],[Rank 6M]]+Table2[[#This Row],[Rank Sharpe]])/3</f>
        <v>493.66666666666669</v>
      </c>
    </row>
    <row r="535" spans="1:48" x14ac:dyDescent="0.3">
      <c r="A535" t="s">
        <v>626</v>
      </c>
      <c r="B535" t="s">
        <v>627</v>
      </c>
      <c r="C535" t="s">
        <v>10407</v>
      </c>
      <c r="D535" t="s">
        <v>560</v>
      </c>
      <c r="E535">
        <v>31960.189240428001</v>
      </c>
      <c r="F535">
        <v>72.290000000000006</v>
      </c>
      <c r="G535">
        <v>-19.113068990247001</v>
      </c>
      <c r="H535">
        <f>(Table2[[#This Row],[1Y Return vs Nifty]]-AVERAGE(Table2[1Y Return vs Nifty]))/_xlfn.STDEV.P(Table2[1Y Return vs Nifty])</f>
        <v>-0.67861874632846764</v>
      </c>
      <c r="I535">
        <v>-5.6275558661734602</v>
      </c>
      <c r="J535">
        <f>(Table2[[#This Row],[1M Return vs Nifty]]-AVERAGE(Table2[1M Return vs Nifty]))/_xlfn.STDEV.P(Table2[1M Return vs Nifty])</f>
        <v>-0.24158470164466039</v>
      </c>
      <c r="K535">
        <v>-7.5797693640870101</v>
      </c>
      <c r="L535">
        <f>(Table2[[#This Row],[6M Return vs Nifty]]-AVERAGE(Table2[6M Return vs Nifty]))/_xlfn.STDEV.P(Table2[6M Return vs Nifty])</f>
        <v>-0.55194462373121855</v>
      </c>
      <c r="M535">
        <v>-2.0843492798737699</v>
      </c>
      <c r="N535">
        <f>(Table2[[#This Row],[1W Return vs Nifty]]-AVERAGE(Table2[1W Return vs Nifty]))/_xlfn.STDEV.P(Table2[1W Return vs Nifty])</f>
        <v>0.1920852643742019</v>
      </c>
      <c r="O535">
        <v>70.400000000000006</v>
      </c>
      <c r="P535">
        <v>70.8393403369721</v>
      </c>
      <c r="Q535">
        <v>68.499237137209306</v>
      </c>
      <c r="R535">
        <v>75.061876900339797</v>
      </c>
      <c r="S535" s="2">
        <f>(Table2[[#This Row],[Close Price]]-Table2[[#This Row],[20D EMA]])/Table2[[#This Row],[20D EMA]]</f>
        <v>2.6846590909090914E-2</v>
      </c>
      <c r="T535" s="2">
        <f>(Table2[[#This Row],[Close Price]]-Table2[[#This Row],[50D EMA]])/Table2[[#This Row],[50D EMA]]</f>
        <v>2.0478164479332192E-2</v>
      </c>
      <c r="U535" s="2">
        <f>(Table2[[#This Row],[Close Price]]-Table2[[#This Row],[200D EMA]])/Table2[[#This Row],[200D EMA]]</f>
        <v>5.5340220142853662E-2</v>
      </c>
      <c r="V535">
        <v>0.761542817240763</v>
      </c>
      <c r="W535">
        <v>71.25</v>
      </c>
      <c r="X535">
        <v>72.400000000000006</v>
      </c>
      <c r="Y535">
        <v>69.180000000000007</v>
      </c>
      <c r="Z535">
        <v>72.48</v>
      </c>
      <c r="AA535">
        <v>68.56</v>
      </c>
      <c r="AB535">
        <v>72.48</v>
      </c>
      <c r="AC535" s="2">
        <f>(Table2[[#This Row],[Close Price]]/Table2[[#This Row],[Day Low]])-1</f>
        <v>1.4596491228070274E-2</v>
      </c>
      <c r="AD535" s="2">
        <f>(Table2[[#This Row],[Day High]]/Table2[[#This Row],[Close Price]])-1</f>
        <v>1.5216489140958966E-3</v>
      </c>
      <c r="AE535" s="2">
        <f>(Table2[[#This Row],[Close Price]]/Table2[[#This Row],[Current Week Low]])-1</f>
        <v>4.4955189361087111E-2</v>
      </c>
      <c r="AF535" s="2">
        <f>(Table2[[#This Row],[Current Week High]]/Table2[[#This Row],[Close Price]])-1</f>
        <v>2.628302669802185E-3</v>
      </c>
      <c r="AG535" s="2">
        <f>(Table2[[#This Row],[Close Price]]/Table2[[#This Row],[Current Month Low]])-1</f>
        <v>5.4404900816802826E-2</v>
      </c>
      <c r="AH535" s="2">
        <f>(Table2[[#This Row],[Current Month High]]/Table2[[#This Row],[Close Price]])-1</f>
        <v>2.628302669802185E-3</v>
      </c>
      <c r="AI535">
        <v>10.6653755706183</v>
      </c>
      <c r="AJ535">
        <v>24.961106309420899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-0.01</v>
      </c>
      <c r="AM535" t="s">
        <v>10459</v>
      </c>
      <c r="AN535">
        <v>3.4</v>
      </c>
      <c r="AO535" t="s">
        <v>10458</v>
      </c>
      <c r="AP535">
        <v>3.4126056992889002E-2</v>
      </c>
      <c r="AQ535">
        <f>(Table2[[#This Row],[Sharpe Ratio]]-AVERAGE(Table2[Sharpe Ratio]))/_xlfn.STDEV.P(Table2[Sharpe Ratio])</f>
        <v>-0.27386007271960461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>
        <f>_xlfn.RANK.AVG(Table2[[#This Row],[1Y Return vs Nifty Z-Score]],Table2[1Y Return vs Nifty Z-Score])</f>
        <v>563</v>
      </c>
      <c r="AT535">
        <f>_xlfn.RANK.AVG(Table2[[#This Row],[6M Return vs Nifty Z-Score]],Table2[6M Return vs Nifty Z-Score])</f>
        <v>516</v>
      </c>
      <c r="AU535">
        <f>_xlfn.RANK.AVG(Table2[[#This Row],[Sharpe Ratio Z-Score]],Table2[Sharpe Ratio Z-Score])</f>
        <v>406</v>
      </c>
      <c r="AV535">
        <f>(Table2[[#This Row],[Rank 1Y]]+Table2[[#This Row],[Rank 6M]]+Table2[[#This Row],[Rank Sharpe]])/3</f>
        <v>495</v>
      </c>
    </row>
    <row r="536" spans="1:48" x14ac:dyDescent="0.3">
      <c r="A536" t="s">
        <v>1886</v>
      </c>
      <c r="B536" t="s">
        <v>1887</v>
      </c>
      <c r="C536" t="s">
        <v>10412</v>
      </c>
      <c r="D536" t="s">
        <v>138</v>
      </c>
      <c r="E536">
        <v>3965.7300936900001</v>
      </c>
      <c r="F536">
        <v>602.29999999999995</v>
      </c>
      <c r="G536">
        <v>-24.8025340812049</v>
      </c>
      <c r="H536">
        <f>(Table2[[#This Row],[1Y Return vs Nifty]]-AVERAGE(Table2[1Y Return vs Nifty]))/_xlfn.STDEV.P(Table2[1Y Return vs Nifty])</f>
        <v>-0.77304531304890289</v>
      </c>
      <c r="I536">
        <v>13.8142592644984</v>
      </c>
      <c r="J536">
        <f>(Table2[[#This Row],[1M Return vs Nifty]]-AVERAGE(Table2[1M Return vs Nifty]))/_xlfn.STDEV.P(Table2[1M Return vs Nifty])</f>
        <v>1.6022586539986816</v>
      </c>
      <c r="K536">
        <v>5.8330587301136001</v>
      </c>
      <c r="L536">
        <f>(Table2[[#This Row],[6M Return vs Nifty]]-AVERAGE(Table2[6M Return vs Nifty]))/_xlfn.STDEV.P(Table2[6M Return vs Nifty])</f>
        <v>-0.15168098504717059</v>
      </c>
      <c r="M536">
        <v>1.95306296190238</v>
      </c>
      <c r="N536">
        <f>(Table2[[#This Row],[1W Return vs Nifty]]-AVERAGE(Table2[1W Return vs Nifty]))/_xlfn.STDEV.P(Table2[1W Return vs Nifty])</f>
        <v>0.99895441256410111</v>
      </c>
      <c r="O536">
        <v>562.44000000000005</v>
      </c>
      <c r="P536">
        <v>537.26140809191099</v>
      </c>
      <c r="Q536">
        <v>519.01936290973094</v>
      </c>
      <c r="R536">
        <v>61.979135485348102</v>
      </c>
      <c r="S536" s="2">
        <f>(Table2[[#This Row],[Close Price]]-Table2[[#This Row],[20D EMA]])/Table2[[#This Row],[20D EMA]]</f>
        <v>7.0869781665599707E-2</v>
      </c>
      <c r="T536" s="2">
        <f>(Table2[[#This Row],[Close Price]]-Table2[[#This Row],[50D EMA]])/Table2[[#This Row],[50D EMA]]</f>
        <v>0.12105576713405516</v>
      </c>
      <c r="U536" s="2">
        <f>(Table2[[#This Row],[Close Price]]-Table2[[#This Row],[200D EMA]])/Table2[[#This Row],[200D EMA]]</f>
        <v>0.16045766890734164</v>
      </c>
      <c r="V536">
        <v>3.2836526807711</v>
      </c>
      <c r="W536">
        <v>596.5</v>
      </c>
      <c r="X536">
        <v>627.5</v>
      </c>
      <c r="Y536">
        <v>562.04999999999995</v>
      </c>
      <c r="Z536">
        <v>667</v>
      </c>
      <c r="AA536">
        <v>489.85</v>
      </c>
      <c r="AB536">
        <v>667</v>
      </c>
      <c r="AC536" s="2">
        <f>(Table2[[#This Row],[Close Price]]/Table2[[#This Row],[Day Low]])-1</f>
        <v>9.7233864207879606E-3</v>
      </c>
      <c r="AD536" s="2">
        <f>(Table2[[#This Row],[Day High]]/Table2[[#This Row],[Close Price]])-1</f>
        <v>4.1839614809895398E-2</v>
      </c>
      <c r="AE536" s="2">
        <f>(Table2[[#This Row],[Close Price]]/Table2[[#This Row],[Current Week Low]])-1</f>
        <v>7.1612845832221383E-2</v>
      </c>
      <c r="AF536" s="2">
        <f>(Table2[[#This Row],[Current Week High]]/Table2[[#This Row],[Close Price]])-1</f>
        <v>0.10742155072223158</v>
      </c>
      <c r="AG536" s="2">
        <f>(Table2[[#This Row],[Close Price]]/Table2[[#This Row],[Current Month Low]])-1</f>
        <v>0.22956006940900253</v>
      </c>
      <c r="AH536" s="2">
        <f>(Table2[[#This Row],[Current Month High]]/Table2[[#This Row],[Close Price]])-1</f>
        <v>0.10742155072223158</v>
      </c>
      <c r="AI536">
        <v>10.742155072223101</v>
      </c>
      <c r="AJ536">
        <v>41.717647058823502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</v>
      </c>
      <c r="AM536" t="s">
        <v>10460</v>
      </c>
      <c r="AN536">
        <v>14.83</v>
      </c>
      <c r="AO536" t="s">
        <v>10458</v>
      </c>
      <c r="AQ536">
        <f>(Table2[[#This Row],[Sharpe Ratio]]-AVERAGE(Table2[Sharpe Ratio]))/_xlfn.STDEV.P(Table2[Sharpe Ratio])</f>
        <v>-0.6696618849724284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1.0068248834942808</v>
      </c>
      <c r="AS536">
        <f>_xlfn.RANK.AVG(Table2[[#This Row],[1Y Return vs Nifty Z-Score]],Table2[1Y Return vs Nifty Z-Score])</f>
        <v>589</v>
      </c>
      <c r="AT536">
        <f>_xlfn.RANK.AVG(Table2[[#This Row],[6M Return vs Nifty Z-Score]],Table2[6M Return vs Nifty Z-Score])</f>
        <v>366</v>
      </c>
      <c r="AU536">
        <f>_xlfn.RANK.AVG(Table2[[#This Row],[Sharpe Ratio Z-Score]],Table2[Sharpe Ratio Z-Score])</f>
        <v>530</v>
      </c>
      <c r="AV536">
        <f>(Table2[[#This Row],[Rank 1Y]]+Table2[[#This Row],[Rank 6M]]+Table2[[#This Row],[Rank Sharpe]])/3</f>
        <v>495</v>
      </c>
    </row>
    <row r="537" spans="1:48" x14ac:dyDescent="0.3">
      <c r="A537" t="s">
        <v>994</v>
      </c>
      <c r="B537" t="s">
        <v>995</v>
      </c>
      <c r="C537" t="s">
        <v>10401</v>
      </c>
      <c r="D537" t="s">
        <v>573</v>
      </c>
      <c r="E537">
        <v>14918.5835379</v>
      </c>
      <c r="F537">
        <v>1885.05</v>
      </c>
      <c r="G537">
        <v>-23.639644316974</v>
      </c>
      <c r="H537">
        <f>(Table2[[#This Row],[1Y Return vs Nifty]]-AVERAGE(Table2[1Y Return vs Nifty]))/_xlfn.STDEV.P(Table2[1Y Return vs Nifty])</f>
        <v>-0.75374513523690179</v>
      </c>
      <c r="I537">
        <v>7.0931195583503701</v>
      </c>
      <c r="J537">
        <f>(Table2[[#This Row],[1M Return vs Nifty]]-AVERAGE(Table2[1M Return vs Nifty]))/_xlfn.STDEV.P(Table2[1M Return vs Nifty])</f>
        <v>0.96483212225573589</v>
      </c>
      <c r="K537">
        <v>23.113409209221398</v>
      </c>
      <c r="L537">
        <f>(Table2[[#This Row],[6M Return vs Nifty]]-AVERAGE(Table2[6M Return vs Nifty]))/_xlfn.STDEV.P(Table2[6M Return vs Nifty])</f>
        <v>0.36399668650175021</v>
      </c>
      <c r="M537">
        <v>-0.80445851161743398</v>
      </c>
      <c r="N537">
        <f>(Table2[[#This Row],[1W Return vs Nifty]]-AVERAGE(Table2[1W Return vs Nifty]))/_xlfn.STDEV.P(Table2[1W Return vs Nifty])</f>
        <v>0.44786899715071798</v>
      </c>
      <c r="O537">
        <v>1826.76</v>
      </c>
      <c r="P537">
        <v>1776.0572988245899</v>
      </c>
      <c r="Q537">
        <v>1671.8534970221599</v>
      </c>
      <c r="R537">
        <v>64.433633810255003</v>
      </c>
      <c r="S537" s="2">
        <f>(Table2[[#This Row],[Close Price]]-Table2[[#This Row],[20D EMA]])/Table2[[#This Row],[20D EMA]]</f>
        <v>3.1908953557117502E-2</v>
      </c>
      <c r="T537" s="2">
        <f>(Table2[[#This Row],[Close Price]]-Table2[[#This Row],[50D EMA]])/Table2[[#This Row],[50D EMA]]</f>
        <v>6.1367784275621264E-2</v>
      </c>
      <c r="U537" s="2">
        <f>(Table2[[#This Row],[Close Price]]-Table2[[#This Row],[200D EMA]])/Table2[[#This Row],[200D EMA]]</f>
        <v>0.12752104377421666</v>
      </c>
      <c r="V537">
        <v>0.93725849788749904</v>
      </c>
      <c r="W537">
        <v>1880</v>
      </c>
      <c r="X537">
        <v>1903.05</v>
      </c>
      <c r="Y537">
        <v>1863</v>
      </c>
      <c r="Z537">
        <v>1939.95</v>
      </c>
      <c r="AA537">
        <v>1704.45</v>
      </c>
      <c r="AB537">
        <v>1939.95</v>
      </c>
      <c r="AC537" s="2">
        <f>(Table2[[#This Row],[Close Price]]/Table2[[#This Row],[Day Low]])-1</f>
        <v>2.6861702127658482E-3</v>
      </c>
      <c r="AD537" s="2">
        <f>(Table2[[#This Row],[Day High]]/Table2[[#This Row],[Close Price]])-1</f>
        <v>9.5488183337311128E-3</v>
      </c>
      <c r="AE537" s="2">
        <f>(Table2[[#This Row],[Close Price]]/Table2[[#This Row],[Current Week Low]])-1</f>
        <v>1.1835748792270451E-2</v>
      </c>
      <c r="AF537" s="2">
        <f>(Table2[[#This Row],[Current Week High]]/Table2[[#This Row],[Close Price]])-1</f>
        <v>2.9123895917880116E-2</v>
      </c>
      <c r="AG537" s="2">
        <f>(Table2[[#This Row],[Close Price]]/Table2[[#This Row],[Current Month Low]])-1</f>
        <v>0.10595793364428396</v>
      </c>
      <c r="AH537" s="2">
        <f>(Table2[[#This Row],[Current Month High]]/Table2[[#This Row],[Close Price]])-1</f>
        <v>2.9123895917880116E-2</v>
      </c>
      <c r="AI537">
        <v>4.9813002307631002</v>
      </c>
      <c r="AJ537">
        <v>44.227237949502602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-0.02</v>
      </c>
      <c r="AM537" t="s">
        <v>10459</v>
      </c>
      <c r="AN537">
        <v>2.84</v>
      </c>
      <c r="AO537" t="s">
        <v>10458</v>
      </c>
      <c r="AP537">
        <v>-7.7283689732417005E-2</v>
      </c>
      <c r="AQ537">
        <f>(Table2[[#This Row],[Sharpe Ratio]]-AVERAGE(Table2[Sharpe Ratio]))/_xlfn.STDEV.P(Table2[Sharpe Ratio])</f>
        <v>-1.5660157901437635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-0.54306311947246089</v>
      </c>
      <c r="AS537">
        <f>_xlfn.RANK.AVG(Table2[[#This Row],[1Y Return vs Nifty Z-Score]],Table2[1Y Return vs Nifty Z-Score])</f>
        <v>582</v>
      </c>
      <c r="AT537">
        <f>_xlfn.RANK.AVG(Table2[[#This Row],[6M Return vs Nifty Z-Score]],Table2[6M Return vs Nifty Z-Score])</f>
        <v>207</v>
      </c>
      <c r="AU537">
        <f>_xlfn.RANK.AVG(Table2[[#This Row],[Sharpe Ratio Z-Score]],Table2[Sharpe Ratio Z-Score])</f>
        <v>698</v>
      </c>
      <c r="AV537">
        <f>(Table2[[#This Row],[Rank 1Y]]+Table2[[#This Row],[Rank 6M]]+Table2[[#This Row],[Rank Sharpe]])/3</f>
        <v>495.66666666666669</v>
      </c>
    </row>
    <row r="538" spans="1:48" x14ac:dyDescent="0.3">
      <c r="A538" t="s">
        <v>1022</v>
      </c>
      <c r="B538" t="s">
        <v>1023</v>
      </c>
      <c r="C538" t="s">
        <v>10400</v>
      </c>
      <c r="D538" t="s">
        <v>292</v>
      </c>
      <c r="E538">
        <v>14164.83097992</v>
      </c>
      <c r="F538">
        <v>1025.0999999999999</v>
      </c>
      <c r="G538">
        <v>9.5757145800530701</v>
      </c>
      <c r="H538">
        <f>(Table2[[#This Row],[1Y Return vs Nifty]]-AVERAGE(Table2[1Y Return vs Nifty]))/_xlfn.STDEV.P(Table2[1Y Return vs Nifty])</f>
        <v>-0.20247849542256532</v>
      </c>
      <c r="I538">
        <v>-2.5571301606502699</v>
      </c>
      <c r="J538">
        <f>(Table2[[#This Row],[1M Return vs Nifty]]-AVERAGE(Table2[1M Return vs Nifty]))/_xlfn.STDEV.P(Table2[1M Return vs Nifty])</f>
        <v>4.9611567740389113E-2</v>
      </c>
      <c r="K538">
        <v>-26.0067678398045</v>
      </c>
      <c r="L538">
        <f>(Table2[[#This Row],[6M Return vs Nifty]]-AVERAGE(Table2[6M Return vs Nifty]))/_xlfn.STDEV.P(Table2[6M Return vs Nifty])</f>
        <v>-1.1018403957574887</v>
      </c>
      <c r="M538">
        <v>-1.0921803404486199</v>
      </c>
      <c r="N538">
        <f>(Table2[[#This Row],[1W Return vs Nifty]]-AVERAGE(Table2[1W Return vs Nifty]))/_xlfn.STDEV.P(Table2[1W Return vs Nifty])</f>
        <v>0.39036833755928396</v>
      </c>
      <c r="O538">
        <v>992.54</v>
      </c>
      <c r="P538">
        <v>991.510252087205</v>
      </c>
      <c r="Q538">
        <v>940.286807017564</v>
      </c>
      <c r="R538">
        <v>74.323695941176297</v>
      </c>
      <c r="S538" s="2">
        <f>(Table2[[#This Row],[Close Price]]-Table2[[#This Row],[20D EMA]])/Table2[[#This Row],[20D EMA]]</f>
        <v>3.2804723235335551E-2</v>
      </c>
      <c r="T538" s="2">
        <f>(Table2[[#This Row],[Close Price]]-Table2[[#This Row],[50D EMA]])/Table2[[#This Row],[50D EMA]]</f>
        <v>3.3877358143383704E-2</v>
      </c>
      <c r="U538" s="2">
        <f>(Table2[[#This Row],[Close Price]]-Table2[[#This Row],[200D EMA]])/Table2[[#This Row],[200D EMA]]</f>
        <v>9.0199279995695658E-2</v>
      </c>
      <c r="V538">
        <v>1.29448769521217</v>
      </c>
      <c r="W538">
        <v>1015.1</v>
      </c>
      <c r="X538">
        <v>1055</v>
      </c>
      <c r="Y538">
        <v>972.5</v>
      </c>
      <c r="Z538">
        <v>1055</v>
      </c>
      <c r="AA538">
        <v>972.5</v>
      </c>
      <c r="AB538">
        <v>1055</v>
      </c>
      <c r="AC538" s="2">
        <f>(Table2[[#This Row],[Close Price]]/Table2[[#This Row],[Day Low]])-1</f>
        <v>9.8512461826418818E-3</v>
      </c>
      <c r="AD538" s="2">
        <f>(Table2[[#This Row],[Day High]]/Table2[[#This Row],[Close Price]])-1</f>
        <v>2.916788605989673E-2</v>
      </c>
      <c r="AE538" s="2">
        <f>(Table2[[#This Row],[Close Price]]/Table2[[#This Row],[Current Week Low]])-1</f>
        <v>5.4087403598971573E-2</v>
      </c>
      <c r="AF538" s="2">
        <f>(Table2[[#This Row],[Current Week High]]/Table2[[#This Row],[Close Price]])-1</f>
        <v>2.916788605989673E-2</v>
      </c>
      <c r="AG538" s="2">
        <f>(Table2[[#This Row],[Close Price]]/Table2[[#This Row],[Current Month Low]])-1</f>
        <v>5.4087403598971573E-2</v>
      </c>
      <c r="AH538" s="2">
        <f>(Table2[[#This Row],[Current Month High]]/Table2[[#This Row],[Close Price]])-1</f>
        <v>2.916788605989673E-2</v>
      </c>
      <c r="AI538">
        <v>16.964198614769298</v>
      </c>
      <c r="AJ538">
        <v>64.015999999999906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-0.15</v>
      </c>
      <c r="AM538" t="s">
        <v>10459</v>
      </c>
      <c r="AN538">
        <v>2.64</v>
      </c>
      <c r="AO538" t="s">
        <v>10458</v>
      </c>
      <c r="AP538">
        <v>2.7594713103449998E-2</v>
      </c>
      <c r="AQ538">
        <f>(Table2[[#This Row],[Sharpe Ratio]]-AVERAGE(Table2[Sharpe Ratio]))/_xlfn.STDEV.P(Table2[Sharpe Ratio])</f>
        <v>-0.34961209260356124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-1.2139510784839422</v>
      </c>
      <c r="AS538">
        <f>_xlfn.RANK.AVG(Table2[[#This Row],[1Y Return vs Nifty Z-Score]],Table2[1Y Return vs Nifty Z-Score])</f>
        <v>362</v>
      </c>
      <c r="AT538">
        <f>_xlfn.RANK.AVG(Table2[[#This Row],[6M Return vs Nifty Z-Score]],Table2[6M Return vs Nifty Z-Score])</f>
        <v>688</v>
      </c>
      <c r="AU538">
        <f>_xlfn.RANK.AVG(Table2[[#This Row],[Sharpe Ratio Z-Score]],Table2[Sharpe Ratio Z-Score])</f>
        <v>437</v>
      </c>
      <c r="AV538">
        <f>(Table2[[#This Row],[Rank 1Y]]+Table2[[#This Row],[Rank 6M]]+Table2[[#This Row],[Rank Sharpe]])/3</f>
        <v>495.66666666666669</v>
      </c>
    </row>
    <row r="539" spans="1:48" x14ac:dyDescent="0.3">
      <c r="A539" t="s">
        <v>1089</v>
      </c>
      <c r="B539" t="s">
        <v>1090</v>
      </c>
      <c r="C539" t="s">
        <v>10401</v>
      </c>
      <c r="D539" t="s">
        <v>24</v>
      </c>
      <c r="E539">
        <v>12278.858824511901</v>
      </c>
      <c r="F539">
        <v>165.78</v>
      </c>
      <c r="G539">
        <v>-4.5541156320667397</v>
      </c>
      <c r="H539">
        <f>(Table2[[#This Row],[1Y Return vs Nifty]]-AVERAGE(Table2[1Y Return vs Nifty]))/_xlfn.STDEV.P(Table2[1Y Return vs Nifty])</f>
        <v>-0.43698759846524116</v>
      </c>
      <c r="I539">
        <v>-4.9691885810768897</v>
      </c>
      <c r="J539">
        <f>(Table2[[#This Row],[1M Return vs Nifty]]-AVERAGE(Table2[1M Return vs Nifty]))/_xlfn.STDEV.P(Table2[1M Return vs Nifty])</f>
        <v>-0.17914577112098007</v>
      </c>
      <c r="K539">
        <v>2.8932412185726801</v>
      </c>
      <c r="L539">
        <f>(Table2[[#This Row],[6M Return vs Nifty]]-AVERAGE(Table2[6M Return vs Nifty]))/_xlfn.STDEV.P(Table2[6M Return vs Nifty])</f>
        <v>-0.23941058584219088</v>
      </c>
      <c r="M539">
        <v>-4.1443055146627996</v>
      </c>
      <c r="N539">
        <f>(Table2[[#This Row],[1W Return vs Nifty]]-AVERAGE(Table2[1W Return vs Nifty]))/_xlfn.STDEV.P(Table2[1W Return vs Nifty])</f>
        <v>-0.21959306643243731</v>
      </c>
      <c r="O539">
        <v>167.77</v>
      </c>
      <c r="P539">
        <v>165.94309196978</v>
      </c>
      <c r="Q539">
        <v>155.328112724216</v>
      </c>
      <c r="R539">
        <v>40.693098748987801</v>
      </c>
      <c r="S539" s="2">
        <f>(Table2[[#This Row],[Close Price]]-Table2[[#This Row],[20D EMA]])/Table2[[#This Row],[20D EMA]]</f>
        <v>-1.1861477022113662E-2</v>
      </c>
      <c r="T539" s="2">
        <f>(Table2[[#This Row],[Close Price]]-Table2[[#This Row],[50D EMA]])/Table2[[#This Row],[50D EMA]]</f>
        <v>-9.8281867502926219E-4</v>
      </c>
      <c r="U539" s="2">
        <f>(Table2[[#This Row],[Close Price]]-Table2[[#This Row],[200D EMA]])/Table2[[#This Row],[200D EMA]]</f>
        <v>6.7289089479515257E-2</v>
      </c>
      <c r="V539">
        <v>0.713945748111662</v>
      </c>
      <c r="W539">
        <v>164.9</v>
      </c>
      <c r="X539">
        <v>167.66</v>
      </c>
      <c r="Y539">
        <v>164.9</v>
      </c>
      <c r="Z539">
        <v>171.43</v>
      </c>
      <c r="AA539">
        <v>163.02000000000001</v>
      </c>
      <c r="AB539">
        <v>174.33</v>
      </c>
      <c r="AC539" s="2">
        <f>(Table2[[#This Row],[Close Price]]/Table2[[#This Row],[Day Low]])-1</f>
        <v>5.3365676167373977E-3</v>
      </c>
      <c r="AD539" s="2">
        <f>(Table2[[#This Row],[Day High]]/Table2[[#This Row],[Close Price]])-1</f>
        <v>1.1340330558571532E-2</v>
      </c>
      <c r="AE539" s="2">
        <f>(Table2[[#This Row],[Close Price]]/Table2[[#This Row],[Current Week Low]])-1</f>
        <v>5.3365676167373977E-3</v>
      </c>
      <c r="AF539" s="2">
        <f>(Table2[[#This Row],[Current Week High]]/Table2[[#This Row],[Close Price]])-1</f>
        <v>3.4081312582941337E-2</v>
      </c>
      <c r="AG539" s="2">
        <f>(Table2[[#This Row],[Close Price]]/Table2[[#This Row],[Current Month Low]])-1</f>
        <v>1.693043798306948E-2</v>
      </c>
      <c r="AH539" s="2">
        <f>(Table2[[#This Row],[Current Month High]]/Table2[[#This Row],[Close Price]])-1</f>
        <v>5.1574375678610229E-2</v>
      </c>
      <c r="AI539">
        <v>6.65942815779949</v>
      </c>
      <c r="AJ539">
        <v>33.532017720499297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-0.03</v>
      </c>
      <c r="AM539" t="s">
        <v>10459</v>
      </c>
      <c r="AN539">
        <v>-1.42</v>
      </c>
      <c r="AO539" t="s">
        <v>10459</v>
      </c>
      <c r="AP539">
        <v>-3.1021547457291999E-2</v>
      </c>
      <c r="AQ539">
        <f>(Table2[[#This Row],[Sharpe Ratio]]-AVERAGE(Table2[Sharpe Ratio]))/_xlfn.STDEV.P(Table2[Sharpe Ratio])</f>
        <v>-1.0294568857556028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-2.1045939076164522</v>
      </c>
      <c r="AS539">
        <f>_xlfn.RANK.AVG(Table2[[#This Row],[1Y Return vs Nifty Z-Score]],Table2[1Y Return vs Nifty Z-Score])</f>
        <v>455</v>
      </c>
      <c r="AT539">
        <f>_xlfn.RANK.AVG(Table2[[#This Row],[6M Return vs Nifty Z-Score]],Table2[6M Return vs Nifty Z-Score])</f>
        <v>400</v>
      </c>
      <c r="AU539">
        <f>_xlfn.RANK.AVG(Table2[[#This Row],[Sharpe Ratio Z-Score]],Table2[Sharpe Ratio Z-Score])</f>
        <v>637</v>
      </c>
      <c r="AV539">
        <f>(Table2[[#This Row],[Rank 1Y]]+Table2[[#This Row],[Rank 6M]]+Table2[[#This Row],[Rank Sharpe]])/3</f>
        <v>497.33333333333331</v>
      </c>
    </row>
    <row r="540" spans="1:48" x14ac:dyDescent="0.3">
      <c r="A540" t="s">
        <v>1864</v>
      </c>
      <c r="B540" t="s">
        <v>1865</v>
      </c>
      <c r="C540" t="s">
        <v>10417</v>
      </c>
      <c r="D540" t="s">
        <v>646</v>
      </c>
      <c r="E540">
        <v>4100.9766977199997</v>
      </c>
      <c r="F540">
        <v>632.25</v>
      </c>
      <c r="G540">
        <v>-42.153864776926397</v>
      </c>
      <c r="H540">
        <f>(Table2[[#This Row],[1Y Return vs Nifty]]-AVERAGE(Table2[1Y Return vs Nifty]))/_xlfn.STDEV.P(Table2[1Y Return vs Nifty])</f>
        <v>-1.0610208185549981</v>
      </c>
      <c r="I540">
        <v>-5.8606078867293396</v>
      </c>
      <c r="J540">
        <f>(Table2[[#This Row],[1M Return vs Nifty]]-AVERAGE(Table2[1M Return vs Nifty]))/_xlfn.STDEV.P(Table2[1M Return vs Nifty])</f>
        <v>-0.26368713481425121</v>
      </c>
      <c r="K540">
        <v>-11.4205478075786</v>
      </c>
      <c r="L540">
        <f>(Table2[[#This Row],[6M Return vs Nifty]]-AVERAGE(Table2[6M Return vs Nifty]))/_xlfn.STDEV.P(Table2[6M Return vs Nifty])</f>
        <v>-0.66656056783892703</v>
      </c>
      <c r="M540">
        <v>-0.16793319938166601</v>
      </c>
      <c r="N540">
        <f>(Table2[[#This Row],[1W Return vs Nifty]]-AVERAGE(Table2[1W Return vs Nifty]))/_xlfn.STDEV.P(Table2[1W Return vs Nifty])</f>
        <v>0.57507736868402537</v>
      </c>
      <c r="O540">
        <v>616.16</v>
      </c>
      <c r="P540">
        <v>620.27436676032005</v>
      </c>
      <c r="Q540">
        <v>632.98231710444395</v>
      </c>
      <c r="R540">
        <v>53.753783110768097</v>
      </c>
      <c r="S540" s="2">
        <f>(Table2[[#This Row],[Close Price]]-Table2[[#This Row],[20D EMA]])/Table2[[#This Row],[20D EMA]]</f>
        <v>2.611334718255004E-2</v>
      </c>
      <c r="T540" s="2">
        <f>(Table2[[#This Row],[Close Price]]-Table2[[#This Row],[50D EMA]])/Table2[[#This Row],[50D EMA]]</f>
        <v>1.9306993616757744E-2</v>
      </c>
      <c r="U540" s="2">
        <f>(Table2[[#This Row],[Close Price]]-Table2[[#This Row],[200D EMA]])/Table2[[#This Row],[200D EMA]]</f>
        <v>-1.1569313781053319E-3</v>
      </c>
      <c r="V540">
        <v>0.841940088245128</v>
      </c>
      <c r="W540">
        <v>614.1</v>
      </c>
      <c r="X540">
        <v>639.15</v>
      </c>
      <c r="Y540">
        <v>605.95000000000005</v>
      </c>
      <c r="Z540">
        <v>639.15</v>
      </c>
      <c r="AA540">
        <v>589.75</v>
      </c>
      <c r="AB540">
        <v>639.15</v>
      </c>
      <c r="AC540" s="2">
        <f>(Table2[[#This Row],[Close Price]]/Table2[[#This Row],[Day Low]])-1</f>
        <v>2.9555446995603196E-2</v>
      </c>
      <c r="AD540" s="2">
        <f>(Table2[[#This Row],[Day High]]/Table2[[#This Row],[Close Price]])-1</f>
        <v>1.0913404507710611E-2</v>
      </c>
      <c r="AE540" s="2">
        <f>(Table2[[#This Row],[Close Price]]/Table2[[#This Row],[Current Week Low]])-1</f>
        <v>4.3402921033088404E-2</v>
      </c>
      <c r="AF540" s="2">
        <f>(Table2[[#This Row],[Current Week High]]/Table2[[#This Row],[Close Price]])-1</f>
        <v>1.0913404507710611E-2</v>
      </c>
      <c r="AG540" s="2">
        <f>(Table2[[#This Row],[Close Price]]/Table2[[#This Row],[Current Month Low]])-1</f>
        <v>7.2064434082238282E-2</v>
      </c>
      <c r="AH540" s="2">
        <f>(Table2[[#This Row],[Current Month High]]/Table2[[#This Row],[Close Price]])-1</f>
        <v>1.0913404507710611E-2</v>
      </c>
      <c r="AI540">
        <v>28.904705417160901</v>
      </c>
      <c r="AJ540">
        <v>14.6211022480057</v>
      </c>
      <c r="AK540" t="str">
        <f>IF(AND(Table2[[#This Row],[20D EMA]]&gt;Table2[[#This Row],[50D EMA]],Table2[[#This Row],[50D EMA]]&gt;Table2[[#This Row],[200D EMA]]),"Uptrend","Downtrend/NoTrend")</f>
        <v>Downtrend/NoTrend</v>
      </c>
      <c r="AL540">
        <v>-0.22</v>
      </c>
      <c r="AM540" t="s">
        <v>10459</v>
      </c>
      <c r="AN540">
        <v>1.68</v>
      </c>
      <c r="AO540" t="s">
        <v>10458</v>
      </c>
      <c r="AP540">
        <v>8.7992638908156007E-2</v>
      </c>
      <c r="AQ540">
        <f>(Table2[[#This Row],[Sharpe Ratio]]-AVERAGE(Table2[Sharpe Ratio]))/_xlfn.STDEV.P(Table2[Sharpe Ratio])</f>
        <v>0.35089686144277199</v>
      </c>
      <c r="AR5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0">
        <f>_xlfn.RANK.AVG(Table2[[#This Row],[1Y Return vs Nifty Z-Score]],Table2[1Y Return vs Nifty Z-Score])</f>
        <v>680</v>
      </c>
      <c r="AT540">
        <f>_xlfn.RANK.AVG(Table2[[#This Row],[6M Return vs Nifty Z-Score]],Table2[6M Return vs Nifty Z-Score])</f>
        <v>561</v>
      </c>
      <c r="AU540">
        <f>_xlfn.RANK.AVG(Table2[[#This Row],[Sharpe Ratio Z-Score]],Table2[Sharpe Ratio Z-Score])</f>
        <v>252</v>
      </c>
      <c r="AV540">
        <f>(Table2[[#This Row],[Rank 1Y]]+Table2[[#This Row],[Rank 6M]]+Table2[[#This Row],[Rank Sharpe]])/3</f>
        <v>497.66666666666669</v>
      </c>
    </row>
    <row r="541" spans="1:48" x14ac:dyDescent="0.3">
      <c r="A541" t="s">
        <v>785</v>
      </c>
      <c r="B541" t="s">
        <v>786</v>
      </c>
      <c r="C541" t="s">
        <v>10400</v>
      </c>
      <c r="D541" t="s">
        <v>292</v>
      </c>
      <c r="E541">
        <v>21675.138553299999</v>
      </c>
      <c r="F541">
        <v>1970.2</v>
      </c>
      <c r="G541">
        <v>-15.3251022161236</v>
      </c>
      <c r="H541">
        <f>(Table2[[#This Row],[1Y Return vs Nifty]]-AVERAGE(Table2[1Y Return vs Nifty]))/_xlfn.STDEV.P(Table2[1Y Return vs Nifty])</f>
        <v>-0.61575085073314828</v>
      </c>
      <c r="I541">
        <v>-6.4758981536251898</v>
      </c>
      <c r="J541">
        <f>(Table2[[#This Row],[1M Return vs Nifty]]-AVERAGE(Table2[1M Return vs Nifty]))/_xlfn.STDEV.P(Table2[1M Return vs Nifty])</f>
        <v>-0.3220406816812883</v>
      </c>
      <c r="K541">
        <v>-17.662786194537102</v>
      </c>
      <c r="L541">
        <f>(Table2[[#This Row],[6M Return vs Nifty]]-AVERAGE(Table2[6M Return vs Nifty]))/_xlfn.STDEV.P(Table2[6M Return vs Nifty])</f>
        <v>-0.8528405255592203</v>
      </c>
      <c r="M541">
        <v>-6.4279939639850001</v>
      </c>
      <c r="N541">
        <f>(Table2[[#This Row],[1W Return vs Nifty]]-AVERAGE(Table2[1W Return vs Nifty]))/_xlfn.STDEV.P(Table2[1W Return vs Nifty])</f>
        <v>-0.67598385426665109</v>
      </c>
      <c r="O541">
        <v>2017.59</v>
      </c>
      <c r="P541">
        <v>1952.6015933369699</v>
      </c>
      <c r="Q541">
        <v>1869.40218148605</v>
      </c>
      <c r="R541">
        <v>33.4285553793462</v>
      </c>
      <c r="S541" s="2">
        <f>(Table2[[#This Row],[Close Price]]-Table2[[#This Row],[20D EMA]])/Table2[[#This Row],[20D EMA]]</f>
        <v>-2.3488419351800849E-2</v>
      </c>
      <c r="T541" s="2">
        <f>(Table2[[#This Row],[Close Price]]-Table2[[#This Row],[50D EMA]])/Table2[[#This Row],[50D EMA]]</f>
        <v>9.0127994994384283E-3</v>
      </c>
      <c r="U541" s="2">
        <f>(Table2[[#This Row],[Close Price]]-Table2[[#This Row],[200D EMA]])/Table2[[#This Row],[200D EMA]]</f>
        <v>5.3919814319368375E-2</v>
      </c>
      <c r="V541">
        <v>0.57442367756180701</v>
      </c>
      <c r="W541">
        <v>1960.15</v>
      </c>
      <c r="X541">
        <v>2074.5500000000002</v>
      </c>
      <c r="Y541">
        <v>1960.15</v>
      </c>
      <c r="Z541">
        <v>2084.3000000000002</v>
      </c>
      <c r="AA541">
        <v>1925</v>
      </c>
      <c r="AB541">
        <v>2157.4499999999998</v>
      </c>
      <c r="AC541" s="2">
        <f>(Table2[[#This Row],[Close Price]]/Table2[[#This Row],[Day Low]])-1</f>
        <v>5.127158635818585E-3</v>
      </c>
      <c r="AD541" s="2">
        <f>(Table2[[#This Row],[Day High]]/Table2[[#This Row],[Close Price]])-1</f>
        <v>5.2964166074510377E-2</v>
      </c>
      <c r="AE541" s="2">
        <f>(Table2[[#This Row],[Close Price]]/Table2[[#This Row],[Current Week Low]])-1</f>
        <v>5.127158635818585E-3</v>
      </c>
      <c r="AF541" s="2">
        <f>(Table2[[#This Row],[Current Week High]]/Table2[[#This Row],[Close Price]])-1</f>
        <v>5.7912902243427045E-2</v>
      </c>
      <c r="AG541" s="2">
        <f>(Table2[[#This Row],[Close Price]]/Table2[[#This Row],[Current Month Low]])-1</f>
        <v>2.3480519480519435E-2</v>
      </c>
      <c r="AH541" s="2">
        <f>(Table2[[#This Row],[Current Month High]]/Table2[[#This Row],[Close Price]])-1</f>
        <v>9.5041112577403108E-2</v>
      </c>
      <c r="AI541">
        <v>24.807126180083198</v>
      </c>
      <c r="AJ541">
        <v>27.760845600155601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-0.02</v>
      </c>
      <c r="AM541" t="s">
        <v>10459</v>
      </c>
      <c r="AN541">
        <v>-2.46</v>
      </c>
      <c r="AO541" t="s">
        <v>10459</v>
      </c>
      <c r="AP541">
        <v>5.7776898086997999E-2</v>
      </c>
      <c r="AQ541">
        <f>(Table2[[#This Row],[Sharpe Ratio]]-AVERAGE(Table2[Sharpe Ratio]))/_xlfn.STDEV.P(Table2[Sharpe Ratio])</f>
        <v>4.477902808733492E-4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-2.4661681219594347</v>
      </c>
      <c r="AS541">
        <f>_xlfn.RANK.AVG(Table2[[#This Row],[1Y Return vs Nifty Z-Score]],Table2[1Y Return vs Nifty Z-Score])</f>
        <v>529</v>
      </c>
      <c r="AT541">
        <f>_xlfn.RANK.AVG(Table2[[#This Row],[6M Return vs Nifty Z-Score]],Table2[6M Return vs Nifty Z-Score])</f>
        <v>624</v>
      </c>
      <c r="AU541">
        <f>_xlfn.RANK.AVG(Table2[[#This Row],[Sharpe Ratio Z-Score]],Table2[Sharpe Ratio Z-Score])</f>
        <v>346</v>
      </c>
      <c r="AV541">
        <f>(Table2[[#This Row],[Rank 1Y]]+Table2[[#This Row],[Rank 6M]]+Table2[[#This Row],[Rank Sharpe]])/3</f>
        <v>499.66666666666669</v>
      </c>
    </row>
    <row r="542" spans="1:48" x14ac:dyDescent="0.3">
      <c r="A542" t="s">
        <v>1247</v>
      </c>
      <c r="B542" t="s">
        <v>1248</v>
      </c>
      <c r="C542" t="s">
        <v>10409</v>
      </c>
      <c r="D542" t="s">
        <v>281</v>
      </c>
      <c r="E542">
        <v>9654.4542594390005</v>
      </c>
      <c r="F542">
        <v>121.93</v>
      </c>
      <c r="G542">
        <v>-27.4732667917215</v>
      </c>
      <c r="H542">
        <f>(Table2[[#This Row],[1Y Return vs Nifty]]-AVERAGE(Table2[1Y Return vs Nifty]))/_xlfn.STDEV.P(Table2[1Y Return vs Nifty])</f>
        <v>-0.81737076657578012</v>
      </c>
      <c r="I542">
        <v>-13.3268955426605</v>
      </c>
      <c r="J542">
        <f>(Table2[[#This Row],[1M Return vs Nifty]]-AVERAGE(Table2[1M Return vs Nifty]))/_xlfn.STDEV.P(Table2[1M Return vs Nifty])</f>
        <v>-0.97178279322795358</v>
      </c>
      <c r="K542">
        <v>-27.046266324289899</v>
      </c>
      <c r="L542">
        <f>(Table2[[#This Row],[6M Return vs Nifty]]-AVERAGE(Table2[6M Return vs Nifty]))/_xlfn.STDEV.P(Table2[6M Return vs Nifty])</f>
        <v>-1.1328609562898777</v>
      </c>
      <c r="M542">
        <v>-9.64977786626247</v>
      </c>
      <c r="N542">
        <f>(Table2[[#This Row],[1W Return vs Nifty]]-AVERAGE(Table2[1W Return vs Nifty]))/_xlfn.STDEV.P(Table2[1W Return vs Nifty])</f>
        <v>-1.3198512319855402</v>
      </c>
      <c r="O542">
        <v>128.05000000000001</v>
      </c>
      <c r="P542">
        <v>132.23385223587999</v>
      </c>
      <c r="Q542">
        <v>131.970170183455</v>
      </c>
      <c r="R542">
        <v>19.457712393106501</v>
      </c>
      <c r="S542" s="2">
        <f>(Table2[[#This Row],[Close Price]]-Table2[[#This Row],[20D EMA]])/Table2[[#This Row],[20D EMA]]</f>
        <v>-4.7793830534947318E-2</v>
      </c>
      <c r="T542" s="2">
        <f>(Table2[[#This Row],[Close Price]]-Table2[[#This Row],[50D EMA]])/Table2[[#This Row],[50D EMA]]</f>
        <v>-7.7921440400147146E-2</v>
      </c>
      <c r="U542" s="2">
        <f>(Table2[[#This Row],[Close Price]]-Table2[[#This Row],[200D EMA]])/Table2[[#This Row],[200D EMA]]</f>
        <v>-7.6079087944630974E-2</v>
      </c>
      <c r="V542">
        <v>0.69952110785884802</v>
      </c>
      <c r="W542">
        <v>121.6</v>
      </c>
      <c r="X542">
        <v>124</v>
      </c>
      <c r="Y542">
        <v>121.4</v>
      </c>
      <c r="Z542">
        <v>127.3</v>
      </c>
      <c r="AA542">
        <v>121.4</v>
      </c>
      <c r="AB542">
        <v>135.35</v>
      </c>
      <c r="AC542" s="2">
        <f>(Table2[[#This Row],[Close Price]]/Table2[[#This Row],[Day Low]])-1</f>
        <v>2.7138157894737169E-3</v>
      </c>
      <c r="AD542" s="2">
        <f>(Table2[[#This Row],[Day High]]/Table2[[#This Row],[Close Price]])-1</f>
        <v>1.6976953989994215E-2</v>
      </c>
      <c r="AE542" s="2">
        <f>(Table2[[#This Row],[Close Price]]/Table2[[#This Row],[Current Week Low]])-1</f>
        <v>4.3657331136737199E-3</v>
      </c>
      <c r="AF542" s="2">
        <f>(Table2[[#This Row],[Current Week High]]/Table2[[#This Row],[Close Price]])-1</f>
        <v>4.4041663249405394E-2</v>
      </c>
      <c r="AG542" s="2">
        <f>(Table2[[#This Row],[Close Price]]/Table2[[#This Row],[Current Month Low]])-1</f>
        <v>4.3657331136737199E-3</v>
      </c>
      <c r="AH542" s="2">
        <f>(Table2[[#This Row],[Current Month High]]/Table2[[#This Row],[Close Price]])-1</f>
        <v>0.11006315098827191</v>
      </c>
      <c r="AI542">
        <v>29.582547363241101</v>
      </c>
      <c r="AJ542">
        <v>21.022332506203401</v>
      </c>
      <c r="AK542" t="str">
        <f>IF(AND(Table2[[#This Row],[20D EMA]]&gt;Table2[[#This Row],[50D EMA]],Table2[[#This Row],[50D EMA]]&gt;Table2[[#This Row],[200D EMA]]),"Uptrend","Downtrend/NoTrend")</f>
        <v>Downtrend/NoTrend</v>
      </c>
      <c r="AL542">
        <v>-0.26</v>
      </c>
      <c r="AM542" t="s">
        <v>10459</v>
      </c>
      <c r="AN542">
        <v>-6.74</v>
      </c>
      <c r="AO542" t="s">
        <v>10459</v>
      </c>
      <c r="AP542">
        <v>0.105518470206845</v>
      </c>
      <c r="AQ542">
        <f>(Table2[[#This Row],[Sharpe Ratio]]-AVERAGE(Table2[Sharpe Ratio]))/_xlfn.STDEV.P(Table2[Sharpe Ratio])</f>
        <v>0.55416546029390223</v>
      </c>
      <c r="AR5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2">
        <f>_xlfn.RANK.AVG(Table2[[#This Row],[1Y Return vs Nifty Z-Score]],Table2[1Y Return vs Nifty Z-Score])</f>
        <v>602</v>
      </c>
      <c r="AT542">
        <f>_xlfn.RANK.AVG(Table2[[#This Row],[6M Return vs Nifty Z-Score]],Table2[6M Return vs Nifty Z-Score])</f>
        <v>691</v>
      </c>
      <c r="AU542">
        <f>_xlfn.RANK.AVG(Table2[[#This Row],[Sharpe Ratio Z-Score]],Table2[Sharpe Ratio Z-Score])</f>
        <v>206</v>
      </c>
      <c r="AV542">
        <f>(Table2[[#This Row],[Rank 1Y]]+Table2[[#This Row],[Rank 6M]]+Table2[[#This Row],[Rank Sharpe]])/3</f>
        <v>499.66666666666669</v>
      </c>
    </row>
    <row r="543" spans="1:48" x14ac:dyDescent="0.3">
      <c r="A543" t="s">
        <v>1204</v>
      </c>
      <c r="B543" t="s">
        <v>1205</v>
      </c>
      <c r="C543" t="s">
        <v>10403</v>
      </c>
      <c r="D543" t="s">
        <v>1001</v>
      </c>
      <c r="E543">
        <v>10242.2927876759</v>
      </c>
      <c r="F543">
        <v>48.12</v>
      </c>
      <c r="G543">
        <v>-45.5050617025082</v>
      </c>
      <c r="H543">
        <f>(Table2[[#This Row],[1Y Return vs Nifty]]-AVERAGE(Table2[1Y Return vs Nifty]))/_xlfn.STDEV.P(Table2[1Y Return vs Nifty])</f>
        <v>-1.116639759005073</v>
      </c>
      <c r="I543">
        <v>-1.37439603435242</v>
      </c>
      <c r="J543">
        <f>(Table2[[#This Row],[1M Return vs Nifty]]-AVERAGE(Table2[1M Return vs Nifty]))/_xlfn.STDEV.P(Table2[1M Return vs Nifty])</f>
        <v>0.16178095344895291</v>
      </c>
      <c r="K543">
        <v>-0.90745310843745397</v>
      </c>
      <c r="L543">
        <f>(Table2[[#This Row],[6M Return vs Nifty]]-AVERAGE(Table2[6M Return vs Nifty]))/_xlfn.STDEV.P(Table2[6M Return vs Nifty])</f>
        <v>-0.35283034565501215</v>
      </c>
      <c r="M543">
        <v>-1.5290306244481899</v>
      </c>
      <c r="N543">
        <f>(Table2[[#This Row],[1W Return vs Nifty]]-AVERAGE(Table2[1W Return vs Nifty]))/_xlfn.STDEV.P(Table2[1W Return vs Nifty])</f>
        <v>0.30306464018351531</v>
      </c>
      <c r="O543">
        <v>47.7</v>
      </c>
      <c r="P543">
        <v>47.587607092894601</v>
      </c>
      <c r="Q543">
        <v>46.893091136244202</v>
      </c>
      <c r="R543">
        <v>54.614513443181302</v>
      </c>
      <c r="S543" s="2">
        <f>(Table2[[#This Row],[Close Price]]-Table2[[#This Row],[20D EMA]])/Table2[[#This Row],[20D EMA]]</f>
        <v>8.8050314465407675E-3</v>
      </c>
      <c r="T543" s="2">
        <f>(Table2[[#This Row],[Close Price]]-Table2[[#This Row],[50D EMA]])/Table2[[#This Row],[50D EMA]]</f>
        <v>1.1187637698742146E-2</v>
      </c>
      <c r="U543" s="2">
        <f>(Table2[[#This Row],[Close Price]]-Table2[[#This Row],[200D EMA]])/Table2[[#This Row],[200D EMA]]</f>
        <v>2.6163957931267703E-2</v>
      </c>
      <c r="V543">
        <v>0.66874247533030595</v>
      </c>
      <c r="W543">
        <v>48</v>
      </c>
      <c r="X543">
        <v>49.09</v>
      </c>
      <c r="Y543">
        <v>47.5</v>
      </c>
      <c r="Z543">
        <v>49.95</v>
      </c>
      <c r="AA543">
        <v>46.1</v>
      </c>
      <c r="AB543">
        <v>50.55</v>
      </c>
      <c r="AC543" s="2">
        <f>(Table2[[#This Row],[Close Price]]/Table2[[#This Row],[Day Low]])-1</f>
        <v>2.4999999999999467E-3</v>
      </c>
      <c r="AD543" s="2">
        <f>(Table2[[#This Row],[Day High]]/Table2[[#This Row],[Close Price]])-1</f>
        <v>2.0157938487115779E-2</v>
      </c>
      <c r="AE543" s="2">
        <f>(Table2[[#This Row],[Close Price]]/Table2[[#This Row],[Current Week Low]])-1</f>
        <v>1.3052631578947205E-2</v>
      </c>
      <c r="AF543" s="2">
        <f>(Table2[[#This Row],[Current Week High]]/Table2[[#This Row],[Close Price]])-1</f>
        <v>3.8029925187032632E-2</v>
      </c>
      <c r="AG543" s="2">
        <f>(Table2[[#This Row],[Close Price]]/Table2[[#This Row],[Current Month Low]])-1</f>
        <v>4.3817787418654941E-2</v>
      </c>
      <c r="AH543" s="2">
        <f>(Table2[[#This Row],[Current Month High]]/Table2[[#This Row],[Close Price]])-1</f>
        <v>5.0498753117206974E-2</v>
      </c>
      <c r="AI543">
        <v>17.9343308395677</v>
      </c>
      <c r="AJ543">
        <v>31.655266757865899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-0.13</v>
      </c>
      <c r="AM543" t="s">
        <v>10459</v>
      </c>
      <c r="AN543">
        <v>1.69</v>
      </c>
      <c r="AO543" t="s">
        <v>10458</v>
      </c>
      <c r="AP543">
        <v>4.8070162058913998E-2</v>
      </c>
      <c r="AQ543">
        <f>(Table2[[#This Row],[Sharpe Ratio]]-AVERAGE(Table2[Sharpe Ratio]))/_xlfn.STDEV.P(Table2[Sharpe Ratio])</f>
        <v>-0.11213315371086842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-1.1167576647384854</v>
      </c>
      <c r="AS543">
        <f>_xlfn.RANK.AVG(Table2[[#This Row],[1Y Return vs Nifty Z-Score]],Table2[1Y Return vs Nifty Z-Score])</f>
        <v>687</v>
      </c>
      <c r="AT543">
        <f>_xlfn.RANK.AVG(Table2[[#This Row],[6M Return vs Nifty Z-Score]],Table2[6M Return vs Nifty Z-Score])</f>
        <v>442</v>
      </c>
      <c r="AU543">
        <f>_xlfn.RANK.AVG(Table2[[#This Row],[Sharpe Ratio Z-Score]],Table2[Sharpe Ratio Z-Score])</f>
        <v>373</v>
      </c>
      <c r="AV543">
        <f>(Table2[[#This Row],[Rank 1Y]]+Table2[[#This Row],[Rank 6M]]+Table2[[#This Row],[Rank Sharpe]])/3</f>
        <v>500.66666666666669</v>
      </c>
    </row>
    <row r="544" spans="1:48" x14ac:dyDescent="0.3">
      <c r="A544" t="s">
        <v>478</v>
      </c>
      <c r="B544" t="s">
        <v>479</v>
      </c>
      <c r="C544" t="s">
        <v>10407</v>
      </c>
      <c r="D544" t="s">
        <v>185</v>
      </c>
      <c r="E544">
        <v>46227.591246900003</v>
      </c>
      <c r="F544">
        <v>744.1</v>
      </c>
      <c r="G544">
        <v>-4.4221575210746398</v>
      </c>
      <c r="H544">
        <f>(Table2[[#This Row],[1Y Return vs Nifty]]-AVERAGE(Table2[1Y Return vs Nifty]))/_xlfn.STDEV.P(Table2[1Y Return vs Nifty])</f>
        <v>-0.43479752414846556</v>
      </c>
      <c r="I544">
        <v>-0.48963852402680702</v>
      </c>
      <c r="J544">
        <f>(Table2[[#This Row],[1M Return vs Nifty]]-AVERAGE(Table2[1M Return vs Nifty]))/_xlfn.STDEV.P(Table2[1M Return vs Nifty])</f>
        <v>0.24569051877527701</v>
      </c>
      <c r="K544">
        <v>-12.777633752202901</v>
      </c>
      <c r="L544">
        <f>(Table2[[#This Row],[6M Return vs Nifty]]-AVERAGE(Table2[6M Return vs Nifty]))/_xlfn.STDEV.P(Table2[6M Return vs Nifty])</f>
        <v>-0.70705852653841739</v>
      </c>
      <c r="M544">
        <v>-2.19447306515438</v>
      </c>
      <c r="N544">
        <f>(Table2[[#This Row],[1W Return vs Nifty]]-AVERAGE(Table2[1W Return vs Nifty]))/_xlfn.STDEV.P(Table2[1W Return vs Nifty])</f>
        <v>0.17007723559145771</v>
      </c>
      <c r="O544">
        <v>725.48</v>
      </c>
      <c r="P544">
        <v>705.219758742115</v>
      </c>
      <c r="Q544">
        <v>653.76495623229403</v>
      </c>
      <c r="R544">
        <v>58.668763463894997</v>
      </c>
      <c r="S544" s="2">
        <f>(Table2[[#This Row],[Close Price]]-Table2[[#This Row],[20D EMA]])/Table2[[#This Row],[20D EMA]]</f>
        <v>2.5665766113469709E-2</v>
      </c>
      <c r="T544" s="2">
        <f>(Table2[[#This Row],[Close Price]]-Table2[[#This Row],[50D EMA]])/Table2[[#This Row],[50D EMA]]</f>
        <v>5.5132092905670782E-2</v>
      </c>
      <c r="U544" s="2">
        <f>(Table2[[#This Row],[Close Price]]-Table2[[#This Row],[200D EMA]])/Table2[[#This Row],[200D EMA]]</f>
        <v>0.13817663811213582</v>
      </c>
      <c r="V544">
        <v>1.18486504018561</v>
      </c>
      <c r="W544">
        <v>730</v>
      </c>
      <c r="X544">
        <v>755.45</v>
      </c>
      <c r="Y544">
        <v>714.05</v>
      </c>
      <c r="Z544">
        <v>768.65</v>
      </c>
      <c r="AA544">
        <v>682.5</v>
      </c>
      <c r="AB544">
        <v>768.65</v>
      </c>
      <c r="AC544" s="2">
        <f>(Table2[[#This Row],[Close Price]]/Table2[[#This Row],[Day Low]])-1</f>
        <v>1.9315068493150678E-2</v>
      </c>
      <c r="AD544" s="2">
        <f>(Table2[[#This Row],[Day High]]/Table2[[#This Row],[Close Price]])-1</f>
        <v>1.5253326165837855E-2</v>
      </c>
      <c r="AE544" s="2">
        <f>(Table2[[#This Row],[Close Price]]/Table2[[#This Row],[Current Week Low]])-1</f>
        <v>4.2083887682935472E-2</v>
      </c>
      <c r="AF544" s="2">
        <f>(Table2[[#This Row],[Current Week High]]/Table2[[#This Row],[Close Price]])-1</f>
        <v>3.2992877301437851E-2</v>
      </c>
      <c r="AG544" s="2">
        <f>(Table2[[#This Row],[Close Price]]/Table2[[#This Row],[Current Month Low]])-1</f>
        <v>9.0256410256410291E-2</v>
      </c>
      <c r="AH544" s="2">
        <f>(Table2[[#This Row],[Current Month High]]/Table2[[#This Row],[Close Price]])-1</f>
        <v>3.2992877301437851E-2</v>
      </c>
      <c r="AI544">
        <v>3.2992877301437802</v>
      </c>
      <c r="AJ544">
        <v>52.448268797377501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0.03</v>
      </c>
      <c r="AM544" t="s">
        <v>10458</v>
      </c>
      <c r="AN544">
        <v>4.3</v>
      </c>
      <c r="AO544" t="s">
        <v>10458</v>
      </c>
      <c r="AP544">
        <v>9.0721907318270009E-3</v>
      </c>
      <c r="AQ544">
        <f>(Table2[[#This Row],[Sharpe Ratio]]-AVERAGE(Table2[Sharpe Ratio]))/_xlfn.STDEV.P(Table2[Sharpe Ratio])</f>
        <v>-0.56444054242152575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-1.290528838741674</v>
      </c>
      <c r="AS544">
        <f>_xlfn.RANK.AVG(Table2[[#This Row],[1Y Return vs Nifty Z-Score]],Table2[1Y Return vs Nifty Z-Score])</f>
        <v>452</v>
      </c>
      <c r="AT544">
        <f>_xlfn.RANK.AVG(Table2[[#This Row],[6M Return vs Nifty Z-Score]],Table2[6M Return vs Nifty Z-Score])</f>
        <v>574</v>
      </c>
      <c r="AU544">
        <f>_xlfn.RANK.AVG(Table2[[#This Row],[Sharpe Ratio Z-Score]],Table2[Sharpe Ratio Z-Score])</f>
        <v>478</v>
      </c>
      <c r="AV544">
        <f>(Table2[[#This Row],[Rank 1Y]]+Table2[[#This Row],[Rank 6M]]+Table2[[#This Row],[Rank Sharpe]])/3</f>
        <v>501.33333333333331</v>
      </c>
    </row>
    <row r="545" spans="1:48" x14ac:dyDescent="0.3">
      <c r="A545" t="s">
        <v>939</v>
      </c>
      <c r="B545" t="s">
        <v>940</v>
      </c>
      <c r="C545" t="s">
        <v>10402</v>
      </c>
      <c r="D545" t="s">
        <v>27</v>
      </c>
      <c r="E545">
        <v>16526.959004057899</v>
      </c>
      <c r="F545">
        <v>84.54</v>
      </c>
      <c r="G545">
        <v>-45.799752730299801</v>
      </c>
      <c r="H545">
        <f>(Table2[[#This Row],[1Y Return vs Nifty]]-AVERAGE(Table2[1Y Return vs Nifty]))/_xlfn.STDEV.P(Table2[1Y Return vs Nifty])</f>
        <v>-1.1215306690559848</v>
      </c>
      <c r="I545">
        <v>-14.1396288993657</v>
      </c>
      <c r="J545">
        <f>(Table2[[#This Row],[1M Return vs Nifty]]-AVERAGE(Table2[1M Return vs Nifty]))/_xlfn.STDEV.P(Table2[1M Return vs Nifty])</f>
        <v>-1.0488616559575163</v>
      </c>
      <c r="K545">
        <v>-8.8448692650316794</v>
      </c>
      <c r="L545">
        <f>(Table2[[#This Row],[6M Return vs Nifty]]-AVERAGE(Table2[6M Return vs Nifty]))/_xlfn.STDEV.P(Table2[6M Return vs Nifty])</f>
        <v>-0.589697548475694</v>
      </c>
      <c r="M545">
        <v>-7.25067735681331</v>
      </c>
      <c r="N545">
        <f>(Table2[[#This Row],[1W Return vs Nifty]]-AVERAGE(Table2[1W Return vs Nifty]))/_xlfn.STDEV.P(Table2[1W Return vs Nifty])</f>
        <v>-0.84039556371085067</v>
      </c>
      <c r="O545">
        <v>89.48</v>
      </c>
      <c r="P545">
        <v>89.860429221170705</v>
      </c>
      <c r="Q545">
        <v>86.539545862814407</v>
      </c>
      <c r="R545">
        <v>19.9325963556071</v>
      </c>
      <c r="S545" s="2">
        <f>(Table2[[#This Row],[Close Price]]-Table2[[#This Row],[20D EMA]])/Table2[[#This Row],[20D EMA]]</f>
        <v>-5.5207867679928448E-2</v>
      </c>
      <c r="T545" s="2">
        <f>(Table2[[#This Row],[Close Price]]-Table2[[#This Row],[50D EMA]])/Table2[[#This Row],[50D EMA]]</f>
        <v>-5.9207698731058696E-2</v>
      </c>
      <c r="U545" s="2">
        <f>(Table2[[#This Row],[Close Price]]-Table2[[#This Row],[200D EMA]])/Table2[[#This Row],[200D EMA]]</f>
        <v>-2.3105573791479709E-2</v>
      </c>
      <c r="V545">
        <v>0.20056362472803699</v>
      </c>
      <c r="W545">
        <v>84.2</v>
      </c>
      <c r="X545">
        <v>85.82</v>
      </c>
      <c r="Y545">
        <v>84.2</v>
      </c>
      <c r="Z545">
        <v>89.33</v>
      </c>
      <c r="AA545">
        <v>84.2</v>
      </c>
      <c r="AB545">
        <v>98.8</v>
      </c>
      <c r="AC545" s="2">
        <f>(Table2[[#This Row],[Close Price]]/Table2[[#This Row],[Day Low]])-1</f>
        <v>4.0380047505939043E-3</v>
      </c>
      <c r="AD545" s="2">
        <f>(Table2[[#This Row],[Day High]]/Table2[[#This Row],[Close Price]])-1</f>
        <v>1.5140761769576461E-2</v>
      </c>
      <c r="AE545" s="2">
        <f>(Table2[[#This Row],[Close Price]]/Table2[[#This Row],[Current Week Low]])-1</f>
        <v>4.0380047505939043E-3</v>
      </c>
      <c r="AF545" s="2">
        <f>(Table2[[#This Row],[Current Week High]]/Table2[[#This Row],[Close Price]])-1</f>
        <v>5.6659569434587054E-2</v>
      </c>
      <c r="AG545" s="2">
        <f>(Table2[[#This Row],[Close Price]]/Table2[[#This Row],[Current Month Low]])-1</f>
        <v>4.0380047505939043E-3</v>
      </c>
      <c r="AH545" s="2">
        <f>(Table2[[#This Row],[Current Month High]]/Table2[[#This Row],[Close Price]])-1</f>
        <v>0.16867754908918853</v>
      </c>
      <c r="AI545">
        <v>31.771942275845699</v>
      </c>
      <c r="AJ545">
        <v>29.961568024596399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0.02</v>
      </c>
      <c r="AM545" t="s">
        <v>10458</v>
      </c>
      <c r="AN545">
        <v>-8.77</v>
      </c>
      <c r="AO545" t="s">
        <v>10459</v>
      </c>
      <c r="AP545">
        <v>7.7355854168288996E-2</v>
      </c>
      <c r="AQ545">
        <f>(Table2[[#This Row],[Sharpe Ratio]]-AVERAGE(Table2[Sharpe Ratio]))/_xlfn.STDEV.P(Table2[Sharpe Ratio])</f>
        <v>0.22752899982723834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689</v>
      </c>
      <c r="AT545">
        <f>_xlfn.RANK.AVG(Table2[[#This Row],[6M Return vs Nifty Z-Score]],Table2[6M Return vs Nifty Z-Score])</f>
        <v>531</v>
      </c>
      <c r="AU545">
        <f>_xlfn.RANK.AVG(Table2[[#This Row],[Sharpe Ratio Z-Score]],Table2[Sharpe Ratio Z-Score])</f>
        <v>288</v>
      </c>
      <c r="AV545">
        <f>(Table2[[#This Row],[Rank 1Y]]+Table2[[#This Row],[Rank 6M]]+Table2[[#This Row],[Rank Sharpe]])/3</f>
        <v>502.66666666666669</v>
      </c>
    </row>
    <row r="546" spans="1:48" x14ac:dyDescent="0.3">
      <c r="A546" t="s">
        <v>1187</v>
      </c>
      <c r="B546" t="s">
        <v>1188</v>
      </c>
      <c r="C546" t="s">
        <v>10410</v>
      </c>
      <c r="D546" t="s">
        <v>735</v>
      </c>
      <c r="E546">
        <v>10520.395218289999</v>
      </c>
      <c r="F546">
        <v>8156.9</v>
      </c>
      <c r="G546">
        <v>-38.095029348362701</v>
      </c>
      <c r="H546">
        <f>(Table2[[#This Row],[1Y Return vs Nifty]]-AVERAGE(Table2[1Y Return vs Nifty]))/_xlfn.STDEV.P(Table2[1Y Return vs Nifty])</f>
        <v>-0.99365738661978087</v>
      </c>
      <c r="I546">
        <v>-19.925100719268301</v>
      </c>
      <c r="J546">
        <f>(Table2[[#This Row],[1M Return vs Nifty]]-AVERAGE(Table2[1M Return vs Nifty]))/_xlfn.STDEV.P(Table2[1M Return vs Nifty])</f>
        <v>-1.5975503304815271</v>
      </c>
      <c r="K546">
        <v>0.65744708328019597</v>
      </c>
      <c r="L546">
        <f>(Table2[[#This Row],[6M Return vs Nifty]]-AVERAGE(Table2[6M Return vs Nifty]))/_xlfn.STDEV.P(Table2[6M Return vs Nifty])</f>
        <v>-0.30613082482948994</v>
      </c>
      <c r="M546">
        <v>-2.9964683198540301</v>
      </c>
      <c r="N546">
        <f>(Table2[[#This Row],[1W Return vs Nifty]]-AVERAGE(Table2[1W Return vs Nifty]))/_xlfn.STDEV.P(Table2[1W Return vs Nifty])</f>
        <v>9.8000111564390015E-3</v>
      </c>
      <c r="O546">
        <v>8604.3700000000008</v>
      </c>
      <c r="P546">
        <v>8831.5416518275506</v>
      </c>
      <c r="Q546">
        <v>8280.6084677523504</v>
      </c>
      <c r="R546">
        <v>23.551698236225999</v>
      </c>
      <c r="S546" s="2">
        <f>(Table2[[#This Row],[Close Price]]-Table2[[#This Row],[20D EMA]])/Table2[[#This Row],[20D EMA]]</f>
        <v>-5.2004969567789522E-2</v>
      </c>
      <c r="T546" s="2">
        <f>(Table2[[#This Row],[Close Price]]-Table2[[#This Row],[50D EMA]])/Table2[[#This Row],[50D EMA]]</f>
        <v>-7.6390020952677537E-2</v>
      </c>
      <c r="U546" s="2">
        <f>(Table2[[#This Row],[Close Price]]-Table2[[#This Row],[200D EMA]])/Table2[[#This Row],[200D EMA]]</f>
        <v>-1.4939538348433664E-2</v>
      </c>
      <c r="V546">
        <v>0.49112379972689502</v>
      </c>
      <c r="W546">
        <v>8110.2</v>
      </c>
      <c r="X546">
        <v>8260.25</v>
      </c>
      <c r="Y546">
        <v>8110.2</v>
      </c>
      <c r="Z546">
        <v>8375</v>
      </c>
      <c r="AA546">
        <v>8109.05</v>
      </c>
      <c r="AB546">
        <v>9401.2000000000007</v>
      </c>
      <c r="AC546" s="2">
        <f>(Table2[[#This Row],[Close Price]]/Table2[[#This Row],[Day Low]])-1</f>
        <v>5.7581810559541591E-3</v>
      </c>
      <c r="AD546" s="2">
        <f>(Table2[[#This Row],[Day High]]/Table2[[#This Row],[Close Price]])-1</f>
        <v>1.267025463104865E-2</v>
      </c>
      <c r="AE546" s="2">
        <f>(Table2[[#This Row],[Close Price]]/Table2[[#This Row],[Current Week Low]])-1</f>
        <v>5.7581810559541591E-3</v>
      </c>
      <c r="AF546" s="2">
        <f>(Table2[[#This Row],[Current Week High]]/Table2[[#This Row],[Close Price]])-1</f>
        <v>2.6738099032720841E-2</v>
      </c>
      <c r="AG546" s="2">
        <f>(Table2[[#This Row],[Close Price]]/Table2[[#This Row],[Current Month Low]])-1</f>
        <v>5.9008145220462715E-3</v>
      </c>
      <c r="AH546" s="2">
        <f>(Table2[[#This Row],[Current Month High]]/Table2[[#This Row],[Close Price]])-1</f>
        <v>0.15254569750763181</v>
      </c>
      <c r="AI546">
        <v>32.280032855619098</v>
      </c>
      <c r="AJ546">
        <v>23.754399805801601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-0.13</v>
      </c>
      <c r="AM546" t="s">
        <v>10459</v>
      </c>
      <c r="AN546">
        <v>-5.72</v>
      </c>
      <c r="AO546" t="s">
        <v>10459</v>
      </c>
      <c r="AP546">
        <v>3.0853039968783001E-2</v>
      </c>
      <c r="AQ546">
        <f>(Table2[[#This Row],[Sharpe Ratio]]-AVERAGE(Table2[Sharpe Ratio]))/_xlfn.STDEV.P(Table2[Sharpe Ratio])</f>
        <v>-0.31182127257183018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665</v>
      </c>
      <c r="AT546">
        <f>_xlfn.RANK.AVG(Table2[[#This Row],[6M Return vs Nifty Z-Score]],Table2[6M Return vs Nifty Z-Score])</f>
        <v>423</v>
      </c>
      <c r="AU546">
        <f>_xlfn.RANK.AVG(Table2[[#This Row],[Sharpe Ratio Z-Score]],Table2[Sharpe Ratio Z-Score])</f>
        <v>420</v>
      </c>
      <c r="AV546">
        <f>(Table2[[#This Row],[Rank 1Y]]+Table2[[#This Row],[Rank 6M]]+Table2[[#This Row],[Rank Sharpe]])/3</f>
        <v>502.66666666666669</v>
      </c>
    </row>
    <row r="547" spans="1:48" x14ac:dyDescent="0.3">
      <c r="A547" t="s">
        <v>2198</v>
      </c>
      <c r="B547" t="s">
        <v>2199</v>
      </c>
      <c r="C547" t="s">
        <v>10400</v>
      </c>
      <c r="D547" t="s">
        <v>292</v>
      </c>
      <c r="E547">
        <v>2770.6871981250001</v>
      </c>
      <c r="F547">
        <v>1856.25</v>
      </c>
      <c r="G547">
        <v>-16.6653718010779</v>
      </c>
      <c r="H547">
        <f>(Table2[[#This Row],[1Y Return vs Nifty]]-AVERAGE(Table2[1Y Return vs Nifty]))/_xlfn.STDEV.P(Table2[1Y Return vs Nifty])</f>
        <v>-0.63799495511972593</v>
      </c>
      <c r="I547">
        <v>-3.09990218299385</v>
      </c>
      <c r="J547">
        <f>(Table2[[#This Row],[1M Return vs Nifty]]-AVERAGE(Table2[1M Return vs Nifty]))/_xlfn.STDEV.P(Table2[1M Return vs Nifty])</f>
        <v>-1.8644174133039418E-3</v>
      </c>
      <c r="K547">
        <v>-8.3737247624347209</v>
      </c>
      <c r="L547">
        <f>(Table2[[#This Row],[6M Return vs Nifty]]-AVERAGE(Table2[6M Return vs Nifty]))/_xlfn.STDEV.P(Table2[6M Return vs Nifty])</f>
        <v>-0.57563772368475508</v>
      </c>
      <c r="M547">
        <v>-1.3050719754635201</v>
      </c>
      <c r="N547">
        <f>(Table2[[#This Row],[1W Return vs Nifty]]-AVERAGE(Table2[1W Return vs Nifty]))/_xlfn.STDEV.P(Table2[1W Return vs Nifty])</f>
        <v>0.34782234970502923</v>
      </c>
      <c r="O547">
        <v>1805.33</v>
      </c>
      <c r="P547">
        <v>1787.3041997360399</v>
      </c>
      <c r="Q547">
        <v>1708.54679225068</v>
      </c>
      <c r="R547">
        <v>63.655826401294703</v>
      </c>
      <c r="S547" s="2">
        <f>(Table2[[#This Row],[Close Price]]-Table2[[#This Row],[20D EMA]])/Table2[[#This Row],[20D EMA]]</f>
        <v>2.8205369655409301E-2</v>
      </c>
      <c r="T547" s="2">
        <f>(Table2[[#This Row],[Close Price]]-Table2[[#This Row],[50D EMA]])/Table2[[#This Row],[50D EMA]]</f>
        <v>3.8575302555738662E-2</v>
      </c>
      <c r="U547" s="2">
        <f>(Table2[[#This Row],[Close Price]]-Table2[[#This Row],[200D EMA]])/Table2[[#This Row],[200D EMA]]</f>
        <v>8.6449612278250543E-2</v>
      </c>
      <c r="V547">
        <v>0.80261071352160196</v>
      </c>
      <c r="W547">
        <v>1835</v>
      </c>
      <c r="X547">
        <v>1900</v>
      </c>
      <c r="Y547">
        <v>1799.85</v>
      </c>
      <c r="Z547">
        <v>1900</v>
      </c>
      <c r="AA547">
        <v>1731.6</v>
      </c>
      <c r="AB547">
        <v>1900</v>
      </c>
      <c r="AC547" s="2">
        <f>(Table2[[#This Row],[Close Price]]/Table2[[#This Row],[Day Low]])-1</f>
        <v>1.1580381471389734E-2</v>
      </c>
      <c r="AD547" s="2">
        <f>(Table2[[#This Row],[Day High]]/Table2[[#This Row],[Close Price]])-1</f>
        <v>2.3569023569023573E-2</v>
      </c>
      <c r="AE547" s="2">
        <f>(Table2[[#This Row],[Close Price]]/Table2[[#This Row],[Current Week Low]])-1</f>
        <v>3.1335944662055137E-2</v>
      </c>
      <c r="AF547" s="2">
        <f>(Table2[[#This Row],[Current Week High]]/Table2[[#This Row],[Close Price]])-1</f>
        <v>2.3569023569023573E-2</v>
      </c>
      <c r="AG547" s="2">
        <f>(Table2[[#This Row],[Close Price]]/Table2[[#This Row],[Current Month Low]])-1</f>
        <v>7.1985446985447066E-2</v>
      </c>
      <c r="AH547" s="2">
        <f>(Table2[[#This Row],[Current Month High]]/Table2[[#This Row],[Close Price]])-1</f>
        <v>2.3569023569023573E-2</v>
      </c>
      <c r="AI547">
        <v>14.607407407407401</v>
      </c>
      <c r="AJ547">
        <v>41.698473282442698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-0.08</v>
      </c>
      <c r="AM547" t="s">
        <v>10459</v>
      </c>
      <c r="AN547">
        <v>3.84</v>
      </c>
      <c r="AO547" t="s">
        <v>10458</v>
      </c>
      <c r="AP547">
        <v>2.6105883527687002E-2</v>
      </c>
      <c r="AQ547">
        <f>(Table2[[#This Row],[Sharpe Ratio]]-AVERAGE(Table2[Sharpe Ratio]))/_xlfn.STDEV.P(Table2[Sharpe Ratio])</f>
        <v>-0.36687987845838144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-1.2345546249711372</v>
      </c>
      <c r="AS547">
        <f>_xlfn.RANK.AVG(Table2[[#This Row],[1Y Return vs Nifty Z-Score]],Table2[1Y Return vs Nifty Z-Score])</f>
        <v>542</v>
      </c>
      <c r="AT547">
        <f>_xlfn.RANK.AVG(Table2[[#This Row],[6M Return vs Nifty Z-Score]],Table2[6M Return vs Nifty Z-Score])</f>
        <v>526</v>
      </c>
      <c r="AU547">
        <f>_xlfn.RANK.AVG(Table2[[#This Row],[Sharpe Ratio Z-Score]],Table2[Sharpe Ratio Z-Score])</f>
        <v>441</v>
      </c>
      <c r="AV547">
        <f>(Table2[[#This Row],[Rank 1Y]]+Table2[[#This Row],[Rank 6M]]+Table2[[#This Row],[Rank Sharpe]])/3</f>
        <v>503</v>
      </c>
    </row>
    <row r="548" spans="1:48" x14ac:dyDescent="0.3">
      <c r="A548" t="s">
        <v>880</v>
      </c>
      <c r="B548" t="s">
        <v>881</v>
      </c>
      <c r="C548" t="s">
        <v>10401</v>
      </c>
      <c r="D548" t="s">
        <v>573</v>
      </c>
      <c r="E548">
        <v>18006.011563749998</v>
      </c>
      <c r="F548">
        <v>360.5</v>
      </c>
      <c r="G548">
        <v>-4.1269631747871003</v>
      </c>
      <c r="H548">
        <f>(Table2[[#This Row],[1Y Return vs Nifty]]-AVERAGE(Table2[1Y Return vs Nifty]))/_xlfn.STDEV.P(Table2[1Y Return vs Nifty])</f>
        <v>-0.42989826065188219</v>
      </c>
      <c r="I548">
        <v>14.696398796726699</v>
      </c>
      <c r="J548">
        <f>(Table2[[#This Row],[1M Return vs Nifty]]-AVERAGE(Table2[1M Return vs Nifty]))/_xlfn.STDEV.P(Table2[1M Return vs Nifty])</f>
        <v>1.6859199327587817</v>
      </c>
      <c r="K548">
        <v>-3.2406457068607102</v>
      </c>
      <c r="L548">
        <f>(Table2[[#This Row],[6M Return vs Nifty]]-AVERAGE(Table2[6M Return vs Nifty]))/_xlfn.STDEV.P(Table2[6M Return vs Nifty])</f>
        <v>-0.42245713522069478</v>
      </c>
      <c r="M548">
        <v>4.7680957991771002</v>
      </c>
      <c r="N548">
        <f>(Table2[[#This Row],[1W Return vs Nifty]]-AVERAGE(Table2[1W Return vs Nifty]))/_xlfn.STDEV.P(Table2[1W Return vs Nifty])</f>
        <v>1.5615333645066516</v>
      </c>
      <c r="O548">
        <v>341.64</v>
      </c>
      <c r="P548">
        <v>330.22710345278102</v>
      </c>
      <c r="Q548">
        <v>321.27441547368699</v>
      </c>
      <c r="R548">
        <v>64.437374644883505</v>
      </c>
      <c r="S548" s="2">
        <f>(Table2[[#This Row],[Close Price]]-Table2[[#This Row],[20D EMA]])/Table2[[#This Row],[20D EMA]]</f>
        <v>5.5204308628966206E-2</v>
      </c>
      <c r="T548" s="2">
        <f>(Table2[[#This Row],[Close Price]]-Table2[[#This Row],[50D EMA]])/Table2[[#This Row],[50D EMA]]</f>
        <v>9.1672961518580134E-2</v>
      </c>
      <c r="U548" s="2">
        <f>(Table2[[#This Row],[Close Price]]-Table2[[#This Row],[200D EMA]])/Table2[[#This Row],[200D EMA]]</f>
        <v>0.12209370755053375</v>
      </c>
      <c r="V548">
        <v>1.8681866344229601</v>
      </c>
      <c r="W548">
        <v>359.05</v>
      </c>
      <c r="X548">
        <v>372</v>
      </c>
      <c r="Y548">
        <v>359.05</v>
      </c>
      <c r="Z548">
        <v>378.8</v>
      </c>
      <c r="AA548">
        <v>312.05</v>
      </c>
      <c r="AB548">
        <v>378.8</v>
      </c>
      <c r="AC548" s="2">
        <f>(Table2[[#This Row],[Close Price]]/Table2[[#This Row],[Day Low]])-1</f>
        <v>4.0384347583901636E-3</v>
      </c>
      <c r="AD548" s="2">
        <f>(Table2[[#This Row],[Day High]]/Table2[[#This Row],[Close Price]])-1</f>
        <v>3.1900138696255187E-2</v>
      </c>
      <c r="AE548" s="2">
        <f>(Table2[[#This Row],[Close Price]]/Table2[[#This Row],[Current Week Low]])-1</f>
        <v>4.0384347583901636E-3</v>
      </c>
      <c r="AF548" s="2">
        <f>(Table2[[#This Row],[Current Week High]]/Table2[[#This Row],[Close Price]])-1</f>
        <v>5.0762829403606213E-2</v>
      </c>
      <c r="AG548" s="2">
        <f>(Table2[[#This Row],[Close Price]]/Table2[[#This Row],[Current Month Low]])-1</f>
        <v>0.1552635795545585</v>
      </c>
      <c r="AH548" s="2">
        <f>(Table2[[#This Row],[Current Month High]]/Table2[[#This Row],[Close Price]])-1</f>
        <v>5.0762829403606213E-2</v>
      </c>
      <c r="AI548">
        <v>8.7378640776698902</v>
      </c>
      <c r="AJ548">
        <v>29.652940118683599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0.03</v>
      </c>
      <c r="AM548" t="s">
        <v>10458</v>
      </c>
      <c r="AN548">
        <v>11.78</v>
      </c>
      <c r="AO548" t="s">
        <v>10458</v>
      </c>
      <c r="AP548">
        <v>-1.0681504066799999E-2</v>
      </c>
      <c r="AQ548">
        <f>(Table2[[#This Row],[Sharpe Ratio]]-AVERAGE(Table2[Sharpe Ratio]))/_xlfn.STDEV.P(Table2[Sharpe Ratio])</f>
        <v>-0.79354841156723255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1.601549489825624</v>
      </c>
      <c r="AS548">
        <f>_xlfn.RANK.AVG(Table2[[#This Row],[1Y Return vs Nifty Z-Score]],Table2[1Y Return vs Nifty Z-Score])</f>
        <v>447</v>
      </c>
      <c r="AT548">
        <f>_xlfn.RANK.AVG(Table2[[#This Row],[6M Return vs Nifty Z-Score]],Table2[6M Return vs Nifty Z-Score])</f>
        <v>471</v>
      </c>
      <c r="AU548">
        <f>_xlfn.RANK.AVG(Table2[[#This Row],[Sharpe Ratio Z-Score]],Table2[Sharpe Ratio Z-Score])</f>
        <v>595</v>
      </c>
      <c r="AV548">
        <f>(Table2[[#This Row],[Rank 1Y]]+Table2[[#This Row],[Rank 6M]]+Table2[[#This Row],[Rank Sharpe]])/3</f>
        <v>504.33333333333331</v>
      </c>
    </row>
    <row r="549" spans="1:48" x14ac:dyDescent="0.3">
      <c r="A549" t="s">
        <v>1327</v>
      </c>
      <c r="B549" t="s">
        <v>1328</v>
      </c>
      <c r="C549" t="s">
        <v>10413</v>
      </c>
      <c r="D549" t="s">
        <v>130</v>
      </c>
      <c r="E549">
        <v>8771.8574956199991</v>
      </c>
      <c r="F549">
        <v>565.15</v>
      </c>
      <c r="G549">
        <v>-28.1710946340988</v>
      </c>
      <c r="H549">
        <f>(Table2[[#This Row],[1Y Return vs Nifty]]-AVERAGE(Table2[1Y Return vs Nifty]))/_xlfn.STDEV.P(Table2[1Y Return vs Nifty])</f>
        <v>-0.82895243308821553</v>
      </c>
      <c r="I549">
        <v>-5.7664816147732196</v>
      </c>
      <c r="J549">
        <f>(Table2[[#This Row],[1M Return vs Nifty]]-AVERAGE(Table2[1M Return vs Nifty]))/_xlfn.STDEV.P(Table2[1M Return vs Nifty])</f>
        <v>-0.25476028822244468</v>
      </c>
      <c r="K549">
        <v>-16.996716056547299</v>
      </c>
      <c r="L549">
        <f>(Table2[[#This Row],[6M Return vs Nifty]]-AVERAGE(Table2[6M Return vs Nifty]))/_xlfn.STDEV.P(Table2[6M Return vs Nifty])</f>
        <v>-0.83296375869259243</v>
      </c>
      <c r="M549">
        <v>4.8866632686513496</v>
      </c>
      <c r="N549">
        <f>(Table2[[#This Row],[1W Return vs Nifty]]-AVERAGE(Table2[1W Return vs Nifty]))/_xlfn.STDEV.P(Table2[1W Return vs Nifty])</f>
        <v>1.5852288474964273</v>
      </c>
      <c r="O549">
        <v>555.25</v>
      </c>
      <c r="P549">
        <v>569.53637935939696</v>
      </c>
      <c r="Q549">
        <v>570.85062775837196</v>
      </c>
      <c r="R549">
        <v>60.419843757161999</v>
      </c>
      <c r="S549" s="2">
        <f>(Table2[[#This Row],[Close Price]]-Table2[[#This Row],[20D EMA]])/Table2[[#This Row],[20D EMA]]</f>
        <v>1.7829806393516393E-2</v>
      </c>
      <c r="T549" s="2">
        <f>(Table2[[#This Row],[Close Price]]-Table2[[#This Row],[50D EMA]])/Table2[[#This Row],[50D EMA]]</f>
        <v>-7.701666686034515E-3</v>
      </c>
      <c r="U549" s="2">
        <f>(Table2[[#This Row],[Close Price]]-Table2[[#This Row],[200D EMA]])/Table2[[#This Row],[200D EMA]]</f>
        <v>-9.9861986326568869E-3</v>
      </c>
      <c r="V549">
        <v>1.1475671405736501</v>
      </c>
      <c r="W549">
        <v>561</v>
      </c>
      <c r="X549">
        <v>577.6</v>
      </c>
      <c r="Y549">
        <v>537</v>
      </c>
      <c r="Z549">
        <v>579</v>
      </c>
      <c r="AA549">
        <v>528</v>
      </c>
      <c r="AB549">
        <v>579</v>
      </c>
      <c r="AC549" s="2">
        <f>(Table2[[#This Row],[Close Price]]/Table2[[#This Row],[Day Low]])-1</f>
        <v>7.3975044563279191E-3</v>
      </c>
      <c r="AD549" s="2">
        <f>(Table2[[#This Row],[Day High]]/Table2[[#This Row],[Close Price]])-1</f>
        <v>2.2029549677077043E-2</v>
      </c>
      <c r="AE549" s="2">
        <f>(Table2[[#This Row],[Close Price]]/Table2[[#This Row],[Current Week Low]])-1</f>
        <v>5.2420856610800648E-2</v>
      </c>
      <c r="AF549" s="2">
        <f>(Table2[[#This Row],[Current Week High]]/Table2[[#This Row],[Close Price]])-1</f>
        <v>2.4506768114659794E-2</v>
      </c>
      <c r="AG549" s="2">
        <f>(Table2[[#This Row],[Close Price]]/Table2[[#This Row],[Current Month Low]])-1</f>
        <v>7.0359848484848442E-2</v>
      </c>
      <c r="AH549" s="2">
        <f>(Table2[[#This Row],[Current Month High]]/Table2[[#This Row],[Close Price]])-1</f>
        <v>2.4506768114659794E-2</v>
      </c>
      <c r="AI549">
        <v>20.109705387950001</v>
      </c>
      <c r="AJ549">
        <v>18.978947368421</v>
      </c>
      <c r="AK549" t="str">
        <f>IF(AND(Table2[[#This Row],[20D EMA]]&gt;Table2[[#This Row],[50D EMA]],Table2[[#This Row],[50D EMA]]&gt;Table2[[#This Row],[200D EMA]]),"Uptrend","Downtrend/NoTrend")</f>
        <v>Downtrend/NoTrend</v>
      </c>
      <c r="AL549">
        <v>-0.09</v>
      </c>
      <c r="AM549" t="s">
        <v>10459</v>
      </c>
      <c r="AN549">
        <v>1.34</v>
      </c>
      <c r="AO549" t="s">
        <v>10458</v>
      </c>
      <c r="AP549">
        <v>7.5134713337004E-2</v>
      </c>
      <c r="AQ549">
        <f>(Table2[[#This Row],[Sharpe Ratio]]-AVERAGE(Table2[Sharpe Ratio]))/_xlfn.STDEV.P(Table2[Sharpe Ratio])</f>
        <v>0.20176770058090193</v>
      </c>
      <c r="AR5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9">
        <f>_xlfn.RANK.AVG(Table2[[#This Row],[1Y Return vs Nifty Z-Score]],Table2[1Y Return vs Nifty Z-Score])</f>
        <v>607</v>
      </c>
      <c r="AT549">
        <f>_xlfn.RANK.AVG(Table2[[#This Row],[6M Return vs Nifty Z-Score]],Table2[6M Return vs Nifty Z-Score])</f>
        <v>616</v>
      </c>
      <c r="AU549">
        <f>_xlfn.RANK.AVG(Table2[[#This Row],[Sharpe Ratio Z-Score]],Table2[Sharpe Ratio Z-Score])</f>
        <v>294</v>
      </c>
      <c r="AV549">
        <f>(Table2[[#This Row],[Rank 1Y]]+Table2[[#This Row],[Rank 6M]]+Table2[[#This Row],[Rank Sharpe]])/3</f>
        <v>505.66666666666669</v>
      </c>
    </row>
    <row r="550" spans="1:48" x14ac:dyDescent="0.3">
      <c r="A550" t="s">
        <v>87</v>
      </c>
      <c r="B550" t="s">
        <v>88</v>
      </c>
      <c r="C550" t="s">
        <v>10410</v>
      </c>
      <c r="D550" t="s">
        <v>89</v>
      </c>
      <c r="E550">
        <v>333317.81647780002</v>
      </c>
      <c r="F550">
        <v>3757.55</v>
      </c>
      <c r="G550">
        <v>-18.144864448157701</v>
      </c>
      <c r="H550">
        <f>(Table2[[#This Row],[1Y Return vs Nifty]]-AVERAGE(Table2[1Y Return vs Nifty]))/_xlfn.STDEV.P(Table2[1Y Return vs Nifty])</f>
        <v>-0.66254970832032145</v>
      </c>
      <c r="I550">
        <v>-0.77604818274201204</v>
      </c>
      <c r="J550">
        <f>(Table2[[#This Row],[1M Return vs Nifty]]-AVERAGE(Table2[1M Return vs Nifty]))/_xlfn.STDEV.P(Table2[1M Return vs Nifty])</f>
        <v>0.21852769767731411</v>
      </c>
      <c r="K550">
        <v>-17.533576554905899</v>
      </c>
      <c r="L550">
        <f>(Table2[[#This Row],[6M Return vs Nifty]]-AVERAGE(Table2[6M Return vs Nifty]))/_xlfn.STDEV.P(Table2[6M Return vs Nifty])</f>
        <v>-0.84898467054127669</v>
      </c>
      <c r="M550">
        <v>-3.5404282192935499</v>
      </c>
      <c r="N550">
        <f>(Table2[[#This Row],[1W Return vs Nifty]]-AVERAGE(Table2[1W Return vs Nifty]))/_xlfn.STDEV.P(Table2[1W Return vs Nifty])</f>
        <v>-9.8909338899215604E-2</v>
      </c>
      <c r="O550">
        <v>3710.18</v>
      </c>
      <c r="P550">
        <v>3596.5092135483601</v>
      </c>
      <c r="Q550">
        <v>3460.6617999549999</v>
      </c>
      <c r="R550">
        <v>54.243140279595401</v>
      </c>
      <c r="S550" s="2">
        <f>(Table2[[#This Row],[Close Price]]-Table2[[#This Row],[20D EMA]])/Table2[[#This Row],[20D EMA]]</f>
        <v>1.2767574619021274E-2</v>
      </c>
      <c r="T550" s="2">
        <f>(Table2[[#This Row],[Close Price]]-Table2[[#This Row],[50D EMA]])/Table2[[#This Row],[50D EMA]]</f>
        <v>4.4776970359198739E-2</v>
      </c>
      <c r="U550" s="2">
        <f>(Table2[[#This Row],[Close Price]]-Table2[[#This Row],[200D EMA]])/Table2[[#This Row],[200D EMA]]</f>
        <v>8.5789429076502319E-2</v>
      </c>
      <c r="V550">
        <v>0.71523987186587001</v>
      </c>
      <c r="W550">
        <v>3701.4</v>
      </c>
      <c r="X550">
        <v>3777.15</v>
      </c>
      <c r="Y550">
        <v>3701.4</v>
      </c>
      <c r="Z550">
        <v>3839.9</v>
      </c>
      <c r="AA550">
        <v>3552</v>
      </c>
      <c r="AB550">
        <v>3839.9</v>
      </c>
      <c r="AC550" s="2">
        <f>(Table2[[#This Row],[Close Price]]/Table2[[#This Row],[Day Low]])-1</f>
        <v>1.5169935700005466E-2</v>
      </c>
      <c r="AD550" s="2">
        <f>(Table2[[#This Row],[Day High]]/Table2[[#This Row],[Close Price]])-1</f>
        <v>5.2161647882262852E-3</v>
      </c>
      <c r="AE550" s="2">
        <f>(Table2[[#This Row],[Close Price]]/Table2[[#This Row],[Current Week Low]])-1</f>
        <v>1.5169935700005466E-2</v>
      </c>
      <c r="AF550" s="2">
        <f>(Table2[[#This Row],[Current Week High]]/Table2[[#This Row],[Close Price]])-1</f>
        <v>2.1915876036247006E-2</v>
      </c>
      <c r="AG550" s="2">
        <f>(Table2[[#This Row],[Close Price]]/Table2[[#This Row],[Current Month Low]])-1</f>
        <v>5.786880630630642E-2</v>
      </c>
      <c r="AH550" s="2">
        <f>(Table2[[#This Row],[Current Month High]]/Table2[[#This Row],[Close Price]])-1</f>
        <v>2.1915876036247006E-2</v>
      </c>
      <c r="AI550">
        <v>3.4437332836555701</v>
      </c>
      <c r="AJ550">
        <v>22.9705627280611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0.02</v>
      </c>
      <c r="AM550" t="s">
        <v>10458</v>
      </c>
      <c r="AN550">
        <v>0.81</v>
      </c>
      <c r="AO550" t="s">
        <v>10458</v>
      </c>
      <c r="AP550">
        <v>5.7835025572486001E-2</v>
      </c>
      <c r="AQ550">
        <f>(Table2[[#This Row],[Sharpe Ratio]]-AVERAGE(Table2[Sharpe Ratio]))/_xlfn.STDEV.P(Table2[Sharpe Ratio])</f>
        <v>1.1219661489686582E-3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-1.3907940539345311</v>
      </c>
      <c r="AS550">
        <f>_xlfn.RANK.AVG(Table2[[#This Row],[1Y Return vs Nifty Z-Score]],Table2[1Y Return vs Nifty Z-Score])</f>
        <v>551</v>
      </c>
      <c r="AT550">
        <f>_xlfn.RANK.AVG(Table2[[#This Row],[6M Return vs Nifty Z-Score]],Table2[6M Return vs Nifty Z-Score])</f>
        <v>623</v>
      </c>
      <c r="AU550">
        <f>_xlfn.RANK.AVG(Table2[[#This Row],[Sharpe Ratio Z-Score]],Table2[Sharpe Ratio Z-Score])</f>
        <v>345</v>
      </c>
      <c r="AV550">
        <f>(Table2[[#This Row],[Rank 1Y]]+Table2[[#This Row],[Rank 6M]]+Table2[[#This Row],[Rank Sharpe]])/3</f>
        <v>506.33333333333331</v>
      </c>
    </row>
    <row r="551" spans="1:48" x14ac:dyDescent="0.3">
      <c r="A551" t="s">
        <v>1323</v>
      </c>
      <c r="B551" t="s">
        <v>1324</v>
      </c>
      <c r="C551" t="s">
        <v>10411</v>
      </c>
      <c r="D551" t="s">
        <v>435</v>
      </c>
      <c r="E551">
        <v>8817.0442136199999</v>
      </c>
      <c r="F551">
        <v>200.14</v>
      </c>
      <c r="G551">
        <v>-38.055880395032098</v>
      </c>
      <c r="H551">
        <f>(Table2[[#This Row],[1Y Return vs Nifty]]-AVERAGE(Table2[1Y Return vs Nifty]))/_xlfn.STDEV.P(Table2[1Y Return vs Nifty])</f>
        <v>-0.9930076416622835</v>
      </c>
      <c r="I551">
        <v>-0.92225757411280496</v>
      </c>
      <c r="J551">
        <f>(Table2[[#This Row],[1M Return vs Nifty]]-AVERAGE(Table2[1M Return vs Nifty]))/_xlfn.STDEV.P(Table2[1M Return vs Nifty])</f>
        <v>0.20466133730922348</v>
      </c>
      <c r="K551">
        <v>9.4449487633990401</v>
      </c>
      <c r="L551">
        <f>(Table2[[#This Row],[6M Return vs Nifty]]-AVERAGE(Table2[6M Return vs Nifty]))/_xlfn.STDEV.P(Table2[6M Return vs Nifty])</f>
        <v>-4.3895495134378258E-2</v>
      </c>
      <c r="M551">
        <v>-3.8039848168526098</v>
      </c>
      <c r="N551">
        <f>(Table2[[#This Row],[1W Return vs Nifty]]-AVERAGE(Table2[1W Return vs Nifty]))/_xlfn.STDEV.P(Table2[1W Return vs Nifty])</f>
        <v>-0.15158062303807646</v>
      </c>
      <c r="O551">
        <v>201.93</v>
      </c>
      <c r="P551">
        <v>196.32996375823001</v>
      </c>
      <c r="Q551">
        <v>193.197711214343</v>
      </c>
      <c r="R551">
        <v>44.211687640340699</v>
      </c>
      <c r="S551" s="2">
        <f>(Table2[[#This Row],[Close Price]]-Table2[[#This Row],[20D EMA]])/Table2[[#This Row],[20D EMA]]</f>
        <v>-8.8644579804883893E-3</v>
      </c>
      <c r="T551" s="2">
        <f>(Table2[[#This Row],[Close Price]]-Table2[[#This Row],[50D EMA]])/Table2[[#This Row],[50D EMA]]</f>
        <v>1.9406290149688192E-2</v>
      </c>
      <c r="U551" s="2">
        <f>(Table2[[#This Row],[Close Price]]-Table2[[#This Row],[200D EMA]])/Table2[[#This Row],[200D EMA]]</f>
        <v>3.5933597463558301E-2</v>
      </c>
      <c r="V551">
        <v>0.83958998972016496</v>
      </c>
      <c r="W551">
        <v>198.85</v>
      </c>
      <c r="X551">
        <v>203.4</v>
      </c>
      <c r="Y551">
        <v>198.85</v>
      </c>
      <c r="Z551">
        <v>213</v>
      </c>
      <c r="AA551">
        <v>191.75</v>
      </c>
      <c r="AB551">
        <v>217.58</v>
      </c>
      <c r="AC551" s="2">
        <f>(Table2[[#This Row],[Close Price]]/Table2[[#This Row],[Day Low]])-1</f>
        <v>6.4873019864217785E-3</v>
      </c>
      <c r="AD551" s="2">
        <f>(Table2[[#This Row],[Day High]]/Table2[[#This Row],[Close Price]])-1</f>
        <v>1.6288597981413133E-2</v>
      </c>
      <c r="AE551" s="2">
        <f>(Table2[[#This Row],[Close Price]]/Table2[[#This Row],[Current Week Low]])-1</f>
        <v>6.4873019864217785E-3</v>
      </c>
      <c r="AF551" s="2">
        <f>(Table2[[#This Row],[Current Week High]]/Table2[[#This Row],[Close Price]])-1</f>
        <v>6.425502148496065E-2</v>
      </c>
      <c r="AG551" s="2">
        <f>(Table2[[#This Row],[Close Price]]/Table2[[#This Row],[Current Month Low]])-1</f>
        <v>4.3754889178617917E-2</v>
      </c>
      <c r="AH551" s="2">
        <f>(Table2[[#This Row],[Current Month High]]/Table2[[#This Row],[Close Price]])-1</f>
        <v>8.7139002698111367E-2</v>
      </c>
      <c r="AI551">
        <v>15.494154092135499</v>
      </c>
      <c r="AJ551">
        <v>38.027586206896501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0.02</v>
      </c>
      <c r="AM551" t="s">
        <v>10458</v>
      </c>
      <c r="AN551">
        <v>-7.19</v>
      </c>
      <c r="AO551" t="s">
        <v>10459</v>
      </c>
      <c r="AQ551">
        <f>(Table2[[#This Row],[Sharpe Ratio]]-AVERAGE(Table2[Sharpe Ratio]))/_xlfn.STDEV.P(Table2[Sharpe Ratio])</f>
        <v>-0.6696618849724284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-1.6534843074979433</v>
      </c>
      <c r="AS551">
        <f>_xlfn.RANK.AVG(Table2[[#This Row],[1Y Return vs Nifty Z-Score]],Table2[1Y Return vs Nifty Z-Score])</f>
        <v>664</v>
      </c>
      <c r="AT551">
        <f>_xlfn.RANK.AVG(Table2[[#This Row],[6M Return vs Nifty Z-Score]],Table2[6M Return vs Nifty Z-Score])</f>
        <v>329</v>
      </c>
      <c r="AU551">
        <f>_xlfn.RANK.AVG(Table2[[#This Row],[Sharpe Ratio Z-Score]],Table2[Sharpe Ratio Z-Score])</f>
        <v>530</v>
      </c>
      <c r="AV551">
        <f>(Table2[[#This Row],[Rank 1Y]]+Table2[[#This Row],[Rank 6M]]+Table2[[#This Row],[Rank Sharpe]])/3</f>
        <v>507.66666666666669</v>
      </c>
    </row>
    <row r="552" spans="1:48" x14ac:dyDescent="0.3">
      <c r="A552" t="s">
        <v>1172</v>
      </c>
      <c r="B552" t="s">
        <v>1173</v>
      </c>
      <c r="C552" t="s">
        <v>10414</v>
      </c>
      <c r="D552" t="s">
        <v>473</v>
      </c>
      <c r="E552">
        <v>10760.517232</v>
      </c>
      <c r="F552">
        <v>3035</v>
      </c>
      <c r="G552">
        <v>-16.3505820525851</v>
      </c>
      <c r="H552">
        <f>(Table2[[#This Row],[1Y Return vs Nifty]]-AVERAGE(Table2[1Y Return vs Nifty]))/_xlfn.STDEV.P(Table2[1Y Return vs Nifty])</f>
        <v>-0.6327704718486703</v>
      </c>
      <c r="I552">
        <v>-0.107947774109238</v>
      </c>
      <c r="J552">
        <f>(Table2[[#This Row],[1M Return vs Nifty]]-AVERAGE(Table2[1M Return vs Nifty]))/_xlfn.STDEV.P(Table2[1M Return vs Nifty])</f>
        <v>0.28188970842993727</v>
      </c>
      <c r="K552">
        <v>12.74356841118</v>
      </c>
      <c r="L552">
        <f>(Table2[[#This Row],[6M Return vs Nifty]]-AVERAGE(Table2[6M Return vs Nifty]))/_xlfn.STDEV.P(Table2[6M Return vs Nifty])</f>
        <v>5.4541426116135196E-2</v>
      </c>
      <c r="M552">
        <v>-9.6764224767374891</v>
      </c>
      <c r="N552">
        <f>(Table2[[#This Row],[1W Return vs Nifty]]-AVERAGE(Table2[1W Return vs Nifty]))/_xlfn.STDEV.P(Table2[1W Return vs Nifty])</f>
        <v>-1.3251761066504004</v>
      </c>
      <c r="O552">
        <v>3073.44</v>
      </c>
      <c r="P552">
        <v>2970.0988271373199</v>
      </c>
      <c r="Q552">
        <v>2766.9847386701599</v>
      </c>
      <c r="R552">
        <v>40.567450025544602</v>
      </c>
      <c r="S552" s="2">
        <f>(Table2[[#This Row],[Close Price]]-Table2[[#This Row],[20D EMA]])/Table2[[#This Row],[20D EMA]]</f>
        <v>-1.2507158102972583E-2</v>
      </c>
      <c r="T552" s="2">
        <f>(Table2[[#This Row],[Close Price]]-Table2[[#This Row],[50D EMA]])/Table2[[#This Row],[50D EMA]]</f>
        <v>2.1851519642945367E-2</v>
      </c>
      <c r="U552" s="2">
        <f>(Table2[[#This Row],[Close Price]]-Table2[[#This Row],[200D EMA]])/Table2[[#This Row],[200D EMA]]</f>
        <v>9.6861850224244775E-2</v>
      </c>
      <c r="V552">
        <v>1.7277073408011601</v>
      </c>
      <c r="W552">
        <v>3003.1</v>
      </c>
      <c r="X552">
        <v>3070.4</v>
      </c>
      <c r="Y552">
        <v>2985.3</v>
      </c>
      <c r="Z552">
        <v>3220.8</v>
      </c>
      <c r="AA552">
        <v>2840.35</v>
      </c>
      <c r="AB552">
        <v>3370</v>
      </c>
      <c r="AC552" s="2">
        <f>(Table2[[#This Row],[Close Price]]/Table2[[#This Row],[Day Low]])-1</f>
        <v>1.0622356897872276E-2</v>
      </c>
      <c r="AD552" s="2">
        <f>(Table2[[#This Row],[Day High]]/Table2[[#This Row],[Close Price]])-1</f>
        <v>1.1663920922569959E-2</v>
      </c>
      <c r="AE552" s="2">
        <f>(Table2[[#This Row],[Close Price]]/Table2[[#This Row],[Current Week Low]])-1</f>
        <v>1.6648243057649115E-2</v>
      </c>
      <c r="AF552" s="2">
        <f>(Table2[[#This Row],[Current Week High]]/Table2[[#This Row],[Close Price]])-1</f>
        <v>6.1219110378912811E-2</v>
      </c>
      <c r="AG552" s="2">
        <f>(Table2[[#This Row],[Close Price]]/Table2[[#This Row],[Current Month Low]])-1</f>
        <v>6.8530286760434489E-2</v>
      </c>
      <c r="AH552" s="2">
        <f>(Table2[[#This Row],[Current Month High]]/Table2[[#This Row],[Close Price]])-1</f>
        <v>0.11037891268533762</v>
      </c>
      <c r="AI552">
        <v>11.0378912685337</v>
      </c>
      <c r="AJ552">
        <v>35.068980863373298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-0.09</v>
      </c>
      <c r="AM552" t="s">
        <v>10459</v>
      </c>
      <c r="AN552">
        <v>-1.93</v>
      </c>
      <c r="AO552" t="s">
        <v>10459</v>
      </c>
      <c r="AP552">
        <v>-7.7145790017263002E-2</v>
      </c>
      <c r="AQ552">
        <f>(Table2[[#This Row],[Sharpe Ratio]]-AVERAGE(Table2[Sharpe Ratio]))/_xlfn.STDEV.P(Table2[Sharpe Ratio])</f>
        <v>-1.5644163977153185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-3.1859318416683164</v>
      </c>
      <c r="AS552">
        <f>_xlfn.RANK.AVG(Table2[[#This Row],[1Y Return vs Nifty Z-Score]],Table2[1Y Return vs Nifty Z-Score])</f>
        <v>538</v>
      </c>
      <c r="AT552">
        <f>_xlfn.RANK.AVG(Table2[[#This Row],[6M Return vs Nifty Z-Score]],Table2[6M Return vs Nifty Z-Score])</f>
        <v>292</v>
      </c>
      <c r="AU552">
        <f>_xlfn.RANK.AVG(Table2[[#This Row],[Sharpe Ratio Z-Score]],Table2[Sharpe Ratio Z-Score])</f>
        <v>696</v>
      </c>
      <c r="AV552">
        <f>(Table2[[#This Row],[Rank 1Y]]+Table2[[#This Row],[Rank 6M]]+Table2[[#This Row],[Rank Sharpe]])/3</f>
        <v>508.66666666666669</v>
      </c>
    </row>
    <row r="553" spans="1:48" x14ac:dyDescent="0.3">
      <c r="A553" t="s">
        <v>1950</v>
      </c>
      <c r="B553" t="s">
        <v>1951</v>
      </c>
      <c r="C553" t="s">
        <v>10412</v>
      </c>
      <c r="D553" t="s">
        <v>560</v>
      </c>
      <c r="E553">
        <v>3723.6482546099901</v>
      </c>
      <c r="F553">
        <v>334.3</v>
      </c>
      <c r="G553">
        <v>-22.693176114098101</v>
      </c>
      <c r="H553">
        <f>(Table2[[#This Row],[1Y Return vs Nifty]]-AVERAGE(Table2[1Y Return vs Nifty]))/_xlfn.STDEV.P(Table2[1Y Return vs Nifty])</f>
        <v>-0.73803684957580029</v>
      </c>
      <c r="I553">
        <v>-4.7612768911127903</v>
      </c>
      <c r="J553">
        <f>(Table2[[#This Row],[1M Return vs Nifty]]-AVERAGE(Table2[1M Return vs Nifty]))/_xlfn.STDEV.P(Table2[1M Return vs Nifty])</f>
        <v>-0.15942762312274655</v>
      </c>
      <c r="K553">
        <v>0.66090777904188502</v>
      </c>
      <c r="L553">
        <f>(Table2[[#This Row],[6M Return vs Nifty]]-AVERAGE(Table2[6M Return vs Nifty]))/_xlfn.STDEV.P(Table2[6M Return vs Nifty])</f>
        <v>-0.3060275512567413</v>
      </c>
      <c r="M553">
        <v>-2.1152690953654298</v>
      </c>
      <c r="N553">
        <f>(Table2[[#This Row],[1W Return vs Nifty]]-AVERAGE(Table2[1W Return vs Nifty]))/_xlfn.STDEV.P(Table2[1W Return vs Nifty])</f>
        <v>0.18590599812791708</v>
      </c>
      <c r="O553">
        <v>340.53</v>
      </c>
      <c r="P553">
        <v>346.95279891844598</v>
      </c>
      <c r="Q553">
        <v>333.66144154150101</v>
      </c>
      <c r="R553">
        <v>41.453142523980802</v>
      </c>
      <c r="S553" s="2">
        <f>(Table2[[#This Row],[Close Price]]-Table2[[#This Row],[20D EMA]])/Table2[[#This Row],[20D EMA]]</f>
        <v>-1.8295010718585622E-2</v>
      </c>
      <c r="T553" s="2">
        <f>(Table2[[#This Row],[Close Price]]-Table2[[#This Row],[50D EMA]])/Table2[[#This Row],[50D EMA]]</f>
        <v>-3.6468358110637721E-2</v>
      </c>
      <c r="U553" s="2">
        <f>(Table2[[#This Row],[Close Price]]-Table2[[#This Row],[200D EMA]])/Table2[[#This Row],[200D EMA]]</f>
        <v>1.9137915833153929E-3</v>
      </c>
      <c r="V553">
        <v>0.26173354281510702</v>
      </c>
      <c r="W553">
        <v>329</v>
      </c>
      <c r="X553">
        <v>344.75</v>
      </c>
      <c r="Y553">
        <v>329</v>
      </c>
      <c r="Z553">
        <v>354.5</v>
      </c>
      <c r="AA553">
        <v>320.25</v>
      </c>
      <c r="AB553">
        <v>355</v>
      </c>
      <c r="AC553" s="2">
        <f>(Table2[[#This Row],[Close Price]]/Table2[[#This Row],[Day Low]])-1</f>
        <v>1.6109422492401215E-2</v>
      </c>
      <c r="AD553" s="2">
        <f>(Table2[[#This Row],[Day High]]/Table2[[#This Row],[Close Price]])-1</f>
        <v>3.1259347891115619E-2</v>
      </c>
      <c r="AE553" s="2">
        <f>(Table2[[#This Row],[Close Price]]/Table2[[#This Row],[Current Week Low]])-1</f>
        <v>1.6109422492401215E-2</v>
      </c>
      <c r="AF553" s="2">
        <f>(Table2[[#This Row],[Current Week High]]/Table2[[#This Row],[Close Price]])-1</f>
        <v>6.0424768172300247E-2</v>
      </c>
      <c r="AG553" s="2">
        <f>(Table2[[#This Row],[Close Price]]/Table2[[#This Row],[Current Month Low]])-1</f>
        <v>4.3871975019516007E-2</v>
      </c>
      <c r="AH553" s="2">
        <f>(Table2[[#This Row],[Current Month High]]/Table2[[#This Row],[Close Price]])-1</f>
        <v>6.1920430750822542E-2</v>
      </c>
      <c r="AI553">
        <v>35.1779838468441</v>
      </c>
      <c r="AJ553">
        <v>42.0739481512962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-0.31</v>
      </c>
      <c r="AM553" t="s">
        <v>10459</v>
      </c>
      <c r="AN553">
        <v>1.1000000000000001</v>
      </c>
      <c r="AO553" t="s">
        <v>10458</v>
      </c>
      <c r="AQ553">
        <f>(Table2[[#This Row],[Sharpe Ratio]]-AVERAGE(Table2[Sharpe Ratio]))/_xlfn.STDEV.P(Table2[Sharpe Ratio])</f>
        <v>-0.6696618849724284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3">
        <f>_xlfn.RANK.AVG(Table2[[#This Row],[1Y Return vs Nifty Z-Score]],Table2[1Y Return vs Nifty Z-Score])</f>
        <v>577</v>
      </c>
      <c r="AT553">
        <f>_xlfn.RANK.AVG(Table2[[#This Row],[6M Return vs Nifty Z-Score]],Table2[6M Return vs Nifty Z-Score])</f>
        <v>422</v>
      </c>
      <c r="AU553">
        <f>_xlfn.RANK.AVG(Table2[[#This Row],[Sharpe Ratio Z-Score]],Table2[Sharpe Ratio Z-Score])</f>
        <v>530</v>
      </c>
      <c r="AV553">
        <f>(Table2[[#This Row],[Rank 1Y]]+Table2[[#This Row],[Rank 6M]]+Table2[[#This Row],[Rank Sharpe]])/3</f>
        <v>509.66666666666669</v>
      </c>
    </row>
    <row r="554" spans="1:48" x14ac:dyDescent="0.3">
      <c r="A554" t="s">
        <v>399</v>
      </c>
      <c r="B554" t="s">
        <v>400</v>
      </c>
      <c r="C554" t="s">
        <v>10402</v>
      </c>
      <c r="D554" t="s">
        <v>27</v>
      </c>
      <c r="E554">
        <v>61136.775000000001</v>
      </c>
      <c r="F554">
        <v>2145.15</v>
      </c>
      <c r="G554">
        <v>-18.983501866486499</v>
      </c>
      <c r="H554">
        <f>(Table2[[#This Row],[1Y Return vs Nifty]]-AVERAGE(Table2[1Y Return vs Nifty]))/_xlfn.STDEV.P(Table2[1Y Return vs Nifty])</f>
        <v>-0.67646835460254073</v>
      </c>
      <c r="I554">
        <v>5.9719850956382903</v>
      </c>
      <c r="J554">
        <f>(Table2[[#This Row],[1M Return vs Nifty]]-AVERAGE(Table2[1M Return vs Nifty]))/_xlfn.STDEV.P(Table2[1M Return vs Nifty])</f>
        <v>0.85850479037028948</v>
      </c>
      <c r="K554">
        <v>-8.9951581046451992</v>
      </c>
      <c r="L554">
        <f>(Table2[[#This Row],[6M Return vs Nifty]]-AVERAGE(Table2[6M Return vs Nifty]))/_xlfn.STDEV.P(Table2[6M Return vs Nifty])</f>
        <v>-0.59418244587203972</v>
      </c>
      <c r="M554">
        <v>3.2337084881371001</v>
      </c>
      <c r="N554">
        <f>(Table2[[#This Row],[1W Return vs Nifty]]-AVERAGE(Table2[1W Return vs Nifty]))/_xlfn.STDEV.P(Table2[1W Return vs Nifty])</f>
        <v>1.2548889822853333</v>
      </c>
      <c r="O554">
        <v>2009.6</v>
      </c>
      <c r="P554">
        <v>1951.72606516019</v>
      </c>
      <c r="Q554">
        <v>1841.4624959225901</v>
      </c>
      <c r="R554">
        <v>77.391573193369695</v>
      </c>
      <c r="S554" s="2">
        <f>(Table2[[#This Row],[Close Price]]-Table2[[#This Row],[20D EMA]])/Table2[[#This Row],[20D EMA]]</f>
        <v>6.745123407643322E-2</v>
      </c>
      <c r="T554" s="2">
        <f>(Table2[[#This Row],[Close Price]]-Table2[[#This Row],[50D EMA]])/Table2[[#This Row],[50D EMA]]</f>
        <v>9.9104038365104563E-2</v>
      </c>
      <c r="U554" s="2">
        <f>(Table2[[#This Row],[Close Price]]-Table2[[#This Row],[200D EMA]])/Table2[[#This Row],[200D EMA]]</f>
        <v>0.16491647522001784</v>
      </c>
      <c r="V554">
        <v>1.5585914125199001</v>
      </c>
      <c r="W554">
        <v>2116</v>
      </c>
      <c r="X554">
        <v>2158.8000000000002</v>
      </c>
      <c r="Y554">
        <v>1978.05</v>
      </c>
      <c r="Z554">
        <v>2158.8000000000002</v>
      </c>
      <c r="AA554">
        <v>1909.4</v>
      </c>
      <c r="AB554">
        <v>2158.8000000000002</v>
      </c>
      <c r="AC554" s="2">
        <f>(Table2[[#This Row],[Close Price]]/Table2[[#This Row],[Day Low]])-1</f>
        <v>1.3775992438563422E-2</v>
      </c>
      <c r="AD554" s="2">
        <f>(Table2[[#This Row],[Day High]]/Table2[[#This Row],[Close Price]])-1</f>
        <v>6.3631913852177924E-3</v>
      </c>
      <c r="AE554" s="2">
        <f>(Table2[[#This Row],[Close Price]]/Table2[[#This Row],[Current Week Low]])-1</f>
        <v>8.4477136573898548E-2</v>
      </c>
      <c r="AF554" s="2">
        <f>(Table2[[#This Row],[Current Week High]]/Table2[[#This Row],[Close Price]])-1</f>
        <v>6.3631913852177924E-3</v>
      </c>
      <c r="AG554" s="2">
        <f>(Table2[[#This Row],[Close Price]]/Table2[[#This Row],[Current Month Low]])-1</f>
        <v>0.12346810516392592</v>
      </c>
      <c r="AH554" s="2">
        <f>(Table2[[#This Row],[Current Month High]]/Table2[[#This Row],[Close Price]])-1</f>
        <v>6.3631913852177924E-3</v>
      </c>
      <c r="AI554">
        <v>0.63631913852177902</v>
      </c>
      <c r="AJ554">
        <v>38.988596604898198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0.06</v>
      </c>
      <c r="AM554" t="s">
        <v>10458</v>
      </c>
      <c r="AN554">
        <v>7.4</v>
      </c>
      <c r="AO554" t="s">
        <v>10458</v>
      </c>
      <c r="AP554">
        <v>2.8509355429983001E-2</v>
      </c>
      <c r="AQ554">
        <f>(Table2[[#This Row],[Sharpe Ratio]]-AVERAGE(Table2[Sharpe Ratio]))/_xlfn.STDEV.P(Table2[Sharpe Ratio])</f>
        <v>-0.33900386175871627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0.503739110422326</v>
      </c>
      <c r="AS554">
        <f>_xlfn.RANK.AVG(Table2[[#This Row],[1Y Return vs Nifty Z-Score]],Table2[1Y Return vs Nifty Z-Score])</f>
        <v>562</v>
      </c>
      <c r="AT554">
        <f>_xlfn.RANK.AVG(Table2[[#This Row],[6M Return vs Nifty Z-Score]],Table2[6M Return vs Nifty Z-Score])</f>
        <v>536</v>
      </c>
      <c r="AU554">
        <f>_xlfn.RANK.AVG(Table2[[#This Row],[Sharpe Ratio Z-Score]],Table2[Sharpe Ratio Z-Score])</f>
        <v>432</v>
      </c>
      <c r="AV554">
        <f>(Table2[[#This Row],[Rank 1Y]]+Table2[[#This Row],[Rank 6M]]+Table2[[#This Row],[Rank Sharpe]])/3</f>
        <v>510</v>
      </c>
    </row>
    <row r="555" spans="1:48" x14ac:dyDescent="0.3">
      <c r="A555" t="s">
        <v>431</v>
      </c>
      <c r="B555" t="s">
        <v>432</v>
      </c>
      <c r="C555" t="s">
        <v>10401</v>
      </c>
      <c r="D555" t="s">
        <v>51</v>
      </c>
      <c r="E555">
        <v>54712.242032009999</v>
      </c>
      <c r="F555">
        <v>735.95</v>
      </c>
      <c r="G555">
        <v>-35.201695825257801</v>
      </c>
      <c r="H555">
        <f>(Table2[[#This Row],[1Y Return vs Nifty]]-AVERAGE(Table2[1Y Return vs Nifty]))/_xlfn.STDEV.P(Table2[1Y Return vs Nifty])</f>
        <v>-0.94563748552255167</v>
      </c>
      <c r="I555">
        <v>11.091495557706001</v>
      </c>
      <c r="J555">
        <f>(Table2[[#This Row],[1M Return vs Nifty]]-AVERAGE(Table2[1M Return vs Nifty]))/_xlfn.STDEV.P(Table2[1M Return vs Nifty])</f>
        <v>1.3440343196958735</v>
      </c>
      <c r="K555">
        <v>11.580949228987899</v>
      </c>
      <c r="L555">
        <f>(Table2[[#This Row],[6M Return vs Nifty]]-AVERAGE(Table2[6M Return vs Nifty]))/_xlfn.STDEV.P(Table2[6M Return vs Nifty])</f>
        <v>1.9846715873088797E-2</v>
      </c>
      <c r="M555">
        <v>-2.2658733326622</v>
      </c>
      <c r="N555">
        <f>(Table2[[#This Row],[1W Return vs Nifty]]-AVERAGE(Table2[1W Return vs Nifty]))/_xlfn.STDEV.P(Table2[1W Return vs Nifty])</f>
        <v>0.15580802809551436</v>
      </c>
      <c r="O555">
        <v>712.31</v>
      </c>
      <c r="P555">
        <v>682.44045991392602</v>
      </c>
      <c r="Q555">
        <v>663.31407756429803</v>
      </c>
      <c r="R555">
        <v>64.251919137851601</v>
      </c>
      <c r="S555" s="2">
        <f>(Table2[[#This Row],[Close Price]]-Table2[[#This Row],[20D EMA]])/Table2[[#This Row],[20D EMA]]</f>
        <v>3.3187797447740593E-2</v>
      </c>
      <c r="T555" s="2">
        <f>(Table2[[#This Row],[Close Price]]-Table2[[#This Row],[50D EMA]])/Table2[[#This Row],[50D EMA]]</f>
        <v>7.840909680651556E-2</v>
      </c>
      <c r="U555" s="2">
        <f>(Table2[[#This Row],[Close Price]]-Table2[[#This Row],[200D EMA]])/Table2[[#This Row],[200D EMA]]</f>
        <v>0.10950456939256062</v>
      </c>
      <c r="V555">
        <v>0.70870978203075596</v>
      </c>
      <c r="W555">
        <v>729.5</v>
      </c>
      <c r="X555">
        <v>738</v>
      </c>
      <c r="Y555">
        <v>723.85</v>
      </c>
      <c r="Z555">
        <v>741.9</v>
      </c>
      <c r="AA555">
        <v>671.1</v>
      </c>
      <c r="AB555">
        <v>755.4</v>
      </c>
      <c r="AC555" s="2">
        <f>(Table2[[#This Row],[Close Price]]/Table2[[#This Row],[Day Low]])-1</f>
        <v>8.8416723783413254E-3</v>
      </c>
      <c r="AD555" s="2">
        <f>(Table2[[#This Row],[Day High]]/Table2[[#This Row],[Close Price]])-1</f>
        <v>2.7855153203342198E-3</v>
      </c>
      <c r="AE555" s="2">
        <f>(Table2[[#This Row],[Close Price]]/Table2[[#This Row],[Current Week Low]])-1</f>
        <v>1.6716170477308889E-2</v>
      </c>
      <c r="AF555" s="2">
        <f>(Table2[[#This Row],[Current Week High]]/Table2[[#This Row],[Close Price]])-1</f>
        <v>8.0847883687749089E-3</v>
      </c>
      <c r="AG555" s="2">
        <f>(Table2[[#This Row],[Close Price]]/Table2[[#This Row],[Current Month Low]])-1</f>
        <v>9.6632394576069203E-2</v>
      </c>
      <c r="AH555" s="2">
        <f>(Table2[[#This Row],[Current Month High]]/Table2[[#This Row],[Close Price]])-1</f>
        <v>2.6428425844146952E-2</v>
      </c>
      <c r="AI555">
        <v>10.523812759018901</v>
      </c>
      <c r="AJ555">
        <v>32.914935885858696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0.11</v>
      </c>
      <c r="AM555" t="s">
        <v>10458</v>
      </c>
      <c r="AN555">
        <v>2.4700000000000002</v>
      </c>
      <c r="AO555" t="s">
        <v>10458</v>
      </c>
      <c r="AP555">
        <v>-7.0385412662910003E-3</v>
      </c>
      <c r="AQ555">
        <f>(Table2[[#This Row],[Sharpe Ratio]]-AVERAGE(Table2[Sharpe Ratio]))/_xlfn.STDEV.P(Table2[Sharpe Ratio])</f>
        <v>-0.75129649600864534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-0.17724491786672036</v>
      </c>
      <c r="AS555">
        <f>_xlfn.RANK.AVG(Table2[[#This Row],[1Y Return vs Nifty Z-Score]],Table2[1Y Return vs Nifty Z-Score])</f>
        <v>655</v>
      </c>
      <c r="AT555">
        <f>_xlfn.RANK.AVG(Table2[[#This Row],[6M Return vs Nifty Z-Score]],Table2[6M Return vs Nifty Z-Score])</f>
        <v>300</v>
      </c>
      <c r="AU555">
        <f>_xlfn.RANK.AVG(Table2[[#This Row],[Sharpe Ratio Z-Score]],Table2[Sharpe Ratio Z-Score])</f>
        <v>576</v>
      </c>
      <c r="AV555">
        <f>(Table2[[#This Row],[Rank 1Y]]+Table2[[#This Row],[Rank 6M]]+Table2[[#This Row],[Rank Sharpe]])/3</f>
        <v>510.33333333333331</v>
      </c>
    </row>
    <row r="556" spans="1:48" x14ac:dyDescent="0.3">
      <c r="A556" t="s">
        <v>1471</v>
      </c>
      <c r="B556" t="s">
        <v>1472</v>
      </c>
      <c r="C556" t="s">
        <v>10412</v>
      </c>
      <c r="D556" t="s">
        <v>149</v>
      </c>
      <c r="E556">
        <v>7319.3738000000003</v>
      </c>
      <c r="F556">
        <v>390.7</v>
      </c>
      <c r="G556">
        <v>-38.185015280074701</v>
      </c>
      <c r="H556">
        <f>(Table2[[#This Row],[1Y Return vs Nifty]]-AVERAGE(Table2[1Y Return vs Nifty]))/_xlfn.STDEV.P(Table2[1Y Return vs Nifty])</f>
        <v>-0.99515085963505745</v>
      </c>
      <c r="I556">
        <v>-11.0779516789685</v>
      </c>
      <c r="J556">
        <f>(Table2[[#This Row],[1M Return vs Nifty]]-AVERAGE(Table2[1M Return vs Nifty]))/_xlfn.STDEV.P(Table2[1M Return vs Nifty])</f>
        <v>-0.75849508462602222</v>
      </c>
      <c r="K556">
        <v>-11.0609562909862</v>
      </c>
      <c r="L556">
        <f>(Table2[[#This Row],[6M Return vs Nifty]]-AVERAGE(Table2[6M Return vs Nifty]))/_xlfn.STDEV.P(Table2[6M Return vs Nifty])</f>
        <v>-0.65582969081132825</v>
      </c>
      <c r="M556">
        <v>-3.1359141611605699</v>
      </c>
      <c r="N556">
        <f>(Table2[[#This Row],[1W Return vs Nifty]]-AVERAGE(Table2[1W Return vs Nifty]))/_xlfn.STDEV.P(Table2[1W Return vs Nifty])</f>
        <v>-1.8067974685931638E-2</v>
      </c>
      <c r="O556">
        <v>400.44</v>
      </c>
      <c r="P556">
        <v>419.72945145431999</v>
      </c>
      <c r="Q556">
        <v>419.64172910046199</v>
      </c>
      <c r="R556">
        <v>40.809110153961299</v>
      </c>
      <c r="S556" s="2">
        <f>(Table2[[#This Row],[Close Price]]-Table2[[#This Row],[20D EMA]])/Table2[[#This Row],[20D EMA]]</f>
        <v>-2.4323244431125785E-2</v>
      </c>
      <c r="T556" s="2">
        <f>(Table2[[#This Row],[Close Price]]-Table2[[#This Row],[50D EMA]])/Table2[[#This Row],[50D EMA]]</f>
        <v>-6.916229336239306E-2</v>
      </c>
      <c r="U556" s="2">
        <f>(Table2[[#This Row],[Close Price]]-Table2[[#This Row],[200D EMA]])/Table2[[#This Row],[200D EMA]]</f>
        <v>-6.8967710057102935E-2</v>
      </c>
      <c r="V556">
        <v>0.27714386723545598</v>
      </c>
      <c r="W556">
        <v>388.3</v>
      </c>
      <c r="X556">
        <v>394.1</v>
      </c>
      <c r="Y556">
        <v>388.3</v>
      </c>
      <c r="Z556">
        <v>405.5</v>
      </c>
      <c r="AA556">
        <v>377.6</v>
      </c>
      <c r="AB556">
        <v>418.3</v>
      </c>
      <c r="AC556" s="2">
        <f>(Table2[[#This Row],[Close Price]]/Table2[[#This Row],[Day Low]])-1</f>
        <v>6.1807880504762824E-3</v>
      </c>
      <c r="AD556" s="2">
        <f>(Table2[[#This Row],[Day High]]/Table2[[#This Row],[Close Price]])-1</f>
        <v>8.7023291528027791E-3</v>
      </c>
      <c r="AE556" s="2">
        <f>(Table2[[#This Row],[Close Price]]/Table2[[#This Row],[Current Week Low]])-1</f>
        <v>6.1807880504762824E-3</v>
      </c>
      <c r="AF556" s="2">
        <f>(Table2[[#This Row],[Current Week High]]/Table2[[#This Row],[Close Price]])-1</f>
        <v>3.7880726900435091E-2</v>
      </c>
      <c r="AG556" s="2">
        <f>(Table2[[#This Row],[Close Price]]/Table2[[#This Row],[Current Month Low]])-1</f>
        <v>3.469279661016933E-2</v>
      </c>
      <c r="AH556" s="2">
        <f>(Table2[[#This Row],[Current Month High]]/Table2[[#This Row],[Close Price]])-1</f>
        <v>7.0642436652162743E-2</v>
      </c>
      <c r="AI556">
        <v>40.133094445866298</v>
      </c>
      <c r="AJ556">
        <v>13.2463768115941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-0.26</v>
      </c>
      <c r="AM556" t="s">
        <v>10459</v>
      </c>
      <c r="AN556">
        <v>-2.81</v>
      </c>
      <c r="AO556" t="s">
        <v>10459</v>
      </c>
      <c r="AP556">
        <v>6.9087504979983005E-2</v>
      </c>
      <c r="AQ556">
        <f>(Table2[[#This Row],[Sharpe Ratio]]-AVERAGE(Table2[Sharpe Ratio]))/_xlfn.STDEV.P(Table2[Sharpe Ratio])</f>
        <v>0.13163079530414892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666</v>
      </c>
      <c r="AT556">
        <f>_xlfn.RANK.AVG(Table2[[#This Row],[6M Return vs Nifty Z-Score]],Table2[6M Return vs Nifty Z-Score])</f>
        <v>559</v>
      </c>
      <c r="AU556">
        <f>_xlfn.RANK.AVG(Table2[[#This Row],[Sharpe Ratio Z-Score]],Table2[Sharpe Ratio Z-Score])</f>
        <v>313</v>
      </c>
      <c r="AV556">
        <f>(Table2[[#This Row],[Rank 1Y]]+Table2[[#This Row],[Rank 6M]]+Table2[[#This Row],[Rank Sharpe]])/3</f>
        <v>512.66666666666663</v>
      </c>
    </row>
    <row r="557" spans="1:48" x14ac:dyDescent="0.3">
      <c r="A557" t="s">
        <v>162</v>
      </c>
      <c r="B557" t="s">
        <v>163</v>
      </c>
      <c r="C557" t="s">
        <v>10414</v>
      </c>
      <c r="D557" t="s">
        <v>164</v>
      </c>
      <c r="E557">
        <v>167316.04167232499</v>
      </c>
      <c r="F557">
        <v>3289.65</v>
      </c>
      <c r="G557">
        <v>-1.8239544355069</v>
      </c>
      <c r="H557">
        <f>(Table2[[#This Row],[1Y Return vs Nifty]]-AVERAGE(Table2[1Y Return vs Nifty]))/_xlfn.STDEV.P(Table2[1Y Return vs Nifty])</f>
        <v>-0.39167582587097483</v>
      </c>
      <c r="I557">
        <v>0.71167585151283097</v>
      </c>
      <c r="J557">
        <f>(Table2[[#This Row],[1M Return vs Nifty]]-AVERAGE(Table2[1M Return vs Nifty]))/_xlfn.STDEV.P(Table2[1M Return vs Nifty])</f>
        <v>0.35962203774559681</v>
      </c>
      <c r="K557">
        <v>-9.5418628319329706</v>
      </c>
      <c r="L557">
        <f>(Table2[[#This Row],[6M Return vs Nifty]]-AVERAGE(Table2[6M Return vs Nifty]))/_xlfn.STDEV.P(Table2[6M Return vs Nifty])</f>
        <v>-0.61049712774920384</v>
      </c>
      <c r="M557">
        <v>-2.1656862169177402</v>
      </c>
      <c r="N557">
        <f>(Table2[[#This Row],[1W Return vs Nifty]]-AVERAGE(Table2[1W Return vs Nifty]))/_xlfn.STDEV.P(Table2[1W Return vs Nifty])</f>
        <v>0.17583023239357551</v>
      </c>
      <c r="O557">
        <v>3236.69</v>
      </c>
      <c r="P557">
        <v>3179.4885618983899</v>
      </c>
      <c r="Q557">
        <v>2972.7838573792701</v>
      </c>
      <c r="R557">
        <v>59.349833817490101</v>
      </c>
      <c r="S557" s="2">
        <f>(Table2[[#This Row],[Close Price]]-Table2[[#This Row],[20D EMA]])/Table2[[#This Row],[20D EMA]]</f>
        <v>1.6362394915793613E-2</v>
      </c>
      <c r="T557" s="2">
        <f>(Table2[[#This Row],[Close Price]]-Table2[[#This Row],[50D EMA]])/Table2[[#This Row],[50D EMA]]</f>
        <v>3.4647534015922257E-2</v>
      </c>
      <c r="U557" s="2">
        <f>(Table2[[#This Row],[Close Price]]-Table2[[#This Row],[200D EMA]])/Table2[[#This Row],[200D EMA]]</f>
        <v>0.10658902827199521</v>
      </c>
      <c r="V557">
        <v>0.93003127517603701</v>
      </c>
      <c r="W557">
        <v>3246</v>
      </c>
      <c r="X557">
        <v>3303.15</v>
      </c>
      <c r="Y557">
        <v>3217</v>
      </c>
      <c r="Z557">
        <v>3327.85</v>
      </c>
      <c r="AA557">
        <v>3135.6</v>
      </c>
      <c r="AB557">
        <v>3331</v>
      </c>
      <c r="AC557" s="2">
        <f>(Table2[[#This Row],[Close Price]]/Table2[[#This Row],[Day Low]])-1</f>
        <v>1.3447319778188582E-2</v>
      </c>
      <c r="AD557" s="2">
        <f>(Table2[[#This Row],[Day High]]/Table2[[#This Row],[Close Price]])-1</f>
        <v>4.1037800373899813E-3</v>
      </c>
      <c r="AE557" s="2">
        <f>(Table2[[#This Row],[Close Price]]/Table2[[#This Row],[Current Week Low]])-1</f>
        <v>2.2583152004973517E-2</v>
      </c>
      <c r="AF557" s="2">
        <f>(Table2[[#This Row],[Current Week High]]/Table2[[#This Row],[Close Price]])-1</f>
        <v>1.161217758728128E-2</v>
      </c>
      <c r="AG557" s="2">
        <f>(Table2[[#This Row],[Close Price]]/Table2[[#This Row],[Current Month Low]])-1</f>
        <v>4.912935323383083E-2</v>
      </c>
      <c r="AH557" s="2">
        <f>(Table2[[#This Row],[Current Month High]]/Table2[[#This Row],[Close Price]])-1</f>
        <v>1.2569726262672276E-2</v>
      </c>
      <c r="AI557">
        <v>1.2569726262672201</v>
      </c>
      <c r="AJ557">
        <v>43.493053586617499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0.02</v>
      </c>
      <c r="AM557" t="s">
        <v>10458</v>
      </c>
      <c r="AN557">
        <v>1.8</v>
      </c>
      <c r="AO557" t="s">
        <v>10458</v>
      </c>
      <c r="AP557">
        <v>-3.6329537936959999E-3</v>
      </c>
      <c r="AQ557">
        <f>(Table2[[#This Row],[Sharpe Ratio]]-AVERAGE(Table2[Sharpe Ratio]))/_xlfn.STDEV.P(Table2[Sharpe Ratio])</f>
        <v>-0.71179771378134338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-1.1785183972623496</v>
      </c>
      <c r="AS557">
        <f>_xlfn.RANK.AVG(Table2[[#This Row],[1Y Return vs Nifty Z-Score]],Table2[1Y Return vs Nifty Z-Score])</f>
        <v>428</v>
      </c>
      <c r="AT557">
        <f>_xlfn.RANK.AVG(Table2[[#This Row],[6M Return vs Nifty Z-Score]],Table2[6M Return vs Nifty Z-Score])</f>
        <v>546</v>
      </c>
      <c r="AU557">
        <f>_xlfn.RANK.AVG(Table2[[#This Row],[Sharpe Ratio Z-Score]],Table2[Sharpe Ratio Z-Score])</f>
        <v>566</v>
      </c>
      <c r="AV557">
        <f>(Table2[[#This Row],[Rank 1Y]]+Table2[[#This Row],[Rank 6M]]+Table2[[#This Row],[Rank Sharpe]])/3</f>
        <v>513.33333333333337</v>
      </c>
    </row>
    <row r="558" spans="1:48" x14ac:dyDescent="0.3">
      <c r="A558" t="s">
        <v>669</v>
      </c>
      <c r="B558" t="s">
        <v>670</v>
      </c>
      <c r="C558" t="s">
        <v>10414</v>
      </c>
      <c r="D558" t="s">
        <v>388</v>
      </c>
      <c r="E558">
        <v>28144.985114999999</v>
      </c>
      <c r="F558">
        <v>6262.5</v>
      </c>
      <c r="G558">
        <v>-14.2744503886396</v>
      </c>
      <c r="H558">
        <f>(Table2[[#This Row],[1Y Return vs Nifty]]-AVERAGE(Table2[1Y Return vs Nifty]))/_xlfn.STDEV.P(Table2[1Y Return vs Nifty])</f>
        <v>-0.59831345665447899</v>
      </c>
      <c r="I558">
        <v>-5.8998922117756596</v>
      </c>
      <c r="J558">
        <f>(Table2[[#This Row],[1M Return vs Nifty]]-AVERAGE(Table2[1M Return vs Nifty]))/_xlfn.STDEV.P(Table2[1M Return vs Nifty])</f>
        <v>-0.26741282303990027</v>
      </c>
      <c r="K558">
        <v>3.6171947449700101</v>
      </c>
      <c r="L558">
        <f>(Table2[[#This Row],[6M Return vs Nifty]]-AVERAGE(Table2[6M Return vs Nifty]))/_xlfn.STDEV.P(Table2[6M Return vs Nifty])</f>
        <v>-0.21780647143180532</v>
      </c>
      <c r="M558">
        <v>-6.6918418298950604</v>
      </c>
      <c r="N558">
        <f>(Table2[[#This Row],[1W Return vs Nifty]]-AVERAGE(Table2[1W Return vs Nifty]))/_xlfn.STDEV.P(Table2[1W Return vs Nifty])</f>
        <v>-0.72871334783080532</v>
      </c>
      <c r="O558">
        <v>6358.93</v>
      </c>
      <c r="P558">
        <v>6370.7849355387998</v>
      </c>
      <c r="Q558">
        <v>5925.8669707324298</v>
      </c>
      <c r="R558">
        <v>38.0309366658594</v>
      </c>
      <c r="S558" s="2">
        <f>(Table2[[#This Row],[Close Price]]-Table2[[#This Row],[20D EMA]])/Table2[[#This Row],[20D EMA]]</f>
        <v>-1.5164500945913902E-2</v>
      </c>
      <c r="T558" s="2">
        <f>(Table2[[#This Row],[Close Price]]-Table2[[#This Row],[50D EMA]])/Table2[[#This Row],[50D EMA]]</f>
        <v>-1.6997110502780105E-2</v>
      </c>
      <c r="U558" s="2">
        <f>(Table2[[#This Row],[Close Price]]-Table2[[#This Row],[200D EMA]])/Table2[[#This Row],[200D EMA]]</f>
        <v>5.6807388847941488E-2</v>
      </c>
      <c r="V558">
        <v>0.64014794898454197</v>
      </c>
      <c r="W558">
        <v>6193.6</v>
      </c>
      <c r="X558">
        <v>6366</v>
      </c>
      <c r="Y558">
        <v>6151</v>
      </c>
      <c r="Z558">
        <v>6366</v>
      </c>
      <c r="AA558">
        <v>6151</v>
      </c>
      <c r="AB558">
        <v>6597</v>
      </c>
      <c r="AC558" s="2">
        <f>(Table2[[#This Row],[Close Price]]/Table2[[#This Row],[Day Low]])-1</f>
        <v>1.1124386463446045E-2</v>
      </c>
      <c r="AD558" s="2">
        <f>(Table2[[#This Row],[Day High]]/Table2[[#This Row],[Close Price]])-1</f>
        <v>1.6526946107784379E-2</v>
      </c>
      <c r="AE558" s="2">
        <f>(Table2[[#This Row],[Close Price]]/Table2[[#This Row],[Current Week Low]])-1</f>
        <v>1.8127133799382245E-2</v>
      </c>
      <c r="AF558" s="2">
        <f>(Table2[[#This Row],[Current Week High]]/Table2[[#This Row],[Close Price]])-1</f>
        <v>1.6526946107784379E-2</v>
      </c>
      <c r="AG558" s="2">
        <f>(Table2[[#This Row],[Close Price]]/Table2[[#This Row],[Current Month Low]])-1</f>
        <v>1.8127133799382245E-2</v>
      </c>
      <c r="AH558" s="2">
        <f>(Table2[[#This Row],[Current Month High]]/Table2[[#This Row],[Close Price]])-1</f>
        <v>5.3413173652694601E-2</v>
      </c>
      <c r="AI558">
        <v>14.9197604790419</v>
      </c>
      <c r="AJ558">
        <v>30.119055039581099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-0.09</v>
      </c>
      <c r="AM558" t="s">
        <v>10459</v>
      </c>
      <c r="AN558">
        <v>-3.52</v>
      </c>
      <c r="AO558" t="s">
        <v>10459</v>
      </c>
      <c r="AP558">
        <v>-2.6901019741893999E-2</v>
      </c>
      <c r="AQ558">
        <f>(Table2[[#This Row],[Sharpe Ratio]]-AVERAGE(Table2[Sharpe Ratio]))/_xlfn.STDEV.P(Table2[Sharpe Ratio])</f>
        <v>-0.98166606311434779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>
        <f>_xlfn.RANK.AVG(Table2[[#This Row],[1Y Return vs Nifty Z-Score]],Table2[1Y Return vs Nifty Z-Score])</f>
        <v>520</v>
      </c>
      <c r="AT558">
        <f>_xlfn.RANK.AVG(Table2[[#This Row],[6M Return vs Nifty Z-Score]],Table2[6M Return vs Nifty Z-Score])</f>
        <v>392</v>
      </c>
      <c r="AU558">
        <f>_xlfn.RANK.AVG(Table2[[#This Row],[Sharpe Ratio Z-Score]],Table2[Sharpe Ratio Z-Score])</f>
        <v>628</v>
      </c>
      <c r="AV558">
        <f>(Table2[[#This Row],[Rank 1Y]]+Table2[[#This Row],[Rank 6M]]+Table2[[#This Row],[Rank Sharpe]])/3</f>
        <v>513.33333333333337</v>
      </c>
    </row>
    <row r="559" spans="1:48" x14ac:dyDescent="0.3">
      <c r="A559" t="s">
        <v>1683</v>
      </c>
      <c r="B559" t="s">
        <v>1684</v>
      </c>
      <c r="C559" t="s">
        <v>10414</v>
      </c>
      <c r="D559" t="s">
        <v>473</v>
      </c>
      <c r="E559">
        <v>5157.3827324800004</v>
      </c>
      <c r="F559">
        <v>932.8</v>
      </c>
      <c r="G559">
        <v>-19.434191680488301</v>
      </c>
      <c r="H559">
        <f>(Table2[[#This Row],[1Y Return vs Nifty]]-AVERAGE(Table2[1Y Return vs Nifty]))/_xlfn.STDEV.P(Table2[1Y Return vs Nifty])</f>
        <v>-0.68394833578033121</v>
      </c>
      <c r="I559">
        <v>-3.1350911964946699</v>
      </c>
      <c r="J559">
        <f>(Table2[[#This Row],[1M Return vs Nifty]]-AVERAGE(Table2[1M Return vs Nifty]))/_xlfn.STDEV.P(Table2[1M Return vs Nifty])</f>
        <v>-5.2017101660145519E-3</v>
      </c>
      <c r="K559">
        <v>18.727388246770399</v>
      </c>
      <c r="L559">
        <f>(Table2[[#This Row],[6M Return vs Nifty]]-AVERAGE(Table2[6M Return vs Nifty]))/_xlfn.STDEV.P(Table2[6M Return vs Nifty])</f>
        <v>0.23310969552225561</v>
      </c>
      <c r="M559">
        <v>4.0409142538561302E-2</v>
      </c>
      <c r="N559">
        <f>(Table2[[#This Row],[1W Return vs Nifty]]-AVERAGE(Table2[1W Return vs Nifty]))/_xlfn.STDEV.P(Table2[1W Return vs Nifty])</f>
        <v>0.61671418897639896</v>
      </c>
      <c r="O559">
        <v>913.66</v>
      </c>
      <c r="P559">
        <v>885.22891214595404</v>
      </c>
      <c r="Q559">
        <v>813.10525052007495</v>
      </c>
      <c r="R559">
        <v>61.961619540039699</v>
      </c>
      <c r="S559" s="2">
        <f>(Table2[[#This Row],[Close Price]]-Table2[[#This Row],[20D EMA]])/Table2[[#This Row],[20D EMA]]</f>
        <v>2.0948711774620741E-2</v>
      </c>
      <c r="T559" s="2">
        <f>(Table2[[#This Row],[Close Price]]-Table2[[#This Row],[50D EMA]])/Table2[[#This Row],[50D EMA]]</f>
        <v>5.3738741698715016E-2</v>
      </c>
      <c r="U559" s="2">
        <f>(Table2[[#This Row],[Close Price]]-Table2[[#This Row],[200D EMA]])/Table2[[#This Row],[200D EMA]]</f>
        <v>0.14720695679109974</v>
      </c>
      <c r="V559">
        <v>0.72257973492552097</v>
      </c>
      <c r="W559">
        <v>929.2</v>
      </c>
      <c r="X559">
        <v>950</v>
      </c>
      <c r="Y559">
        <v>904.6</v>
      </c>
      <c r="Z559">
        <v>972.7</v>
      </c>
      <c r="AA559">
        <v>858.9</v>
      </c>
      <c r="AB559">
        <v>972.7</v>
      </c>
      <c r="AC559" s="2">
        <f>(Table2[[#This Row],[Close Price]]/Table2[[#This Row],[Day Low]])-1</f>
        <v>3.8743004735255493E-3</v>
      </c>
      <c r="AD559" s="2">
        <f>(Table2[[#This Row],[Day High]]/Table2[[#This Row],[Close Price]])-1</f>
        <v>1.8439108061749643E-2</v>
      </c>
      <c r="AE559" s="2">
        <f>(Table2[[#This Row],[Close Price]]/Table2[[#This Row],[Current Week Low]])-1</f>
        <v>3.1173999557815524E-2</v>
      </c>
      <c r="AF559" s="2">
        <f>(Table2[[#This Row],[Current Week High]]/Table2[[#This Row],[Close Price]])-1</f>
        <v>4.2774442538593638E-2</v>
      </c>
      <c r="AG559" s="2">
        <f>(Table2[[#This Row],[Close Price]]/Table2[[#This Row],[Current Month Low]])-1</f>
        <v>8.6040284084293761E-2</v>
      </c>
      <c r="AH559" s="2">
        <f>(Table2[[#This Row],[Current Month High]]/Table2[[#This Row],[Close Price]])-1</f>
        <v>4.2774442538593638E-2</v>
      </c>
      <c r="AI559">
        <v>4.2774442538593602</v>
      </c>
      <c r="AJ559">
        <v>41.989496917573597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0.1</v>
      </c>
      <c r="AM559" t="s">
        <v>10458</v>
      </c>
      <c r="AN559">
        <v>4.3899999999999997</v>
      </c>
      <c r="AO559" t="s">
        <v>10458</v>
      </c>
      <c r="AP559">
        <v>-0.130540459591546</v>
      </c>
      <c r="AQ559">
        <f>(Table2[[#This Row],[Sharpe Ratio]]-AVERAGE(Table2[Sharpe Ratio]))/_xlfn.STDEV.P(Table2[Sharpe Ratio])</f>
        <v>-2.1836999846396927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-2.0230261460873837</v>
      </c>
      <c r="AS559">
        <f>_xlfn.RANK.AVG(Table2[[#This Row],[1Y Return vs Nifty Z-Score]],Table2[1Y Return vs Nifty Z-Score])</f>
        <v>565</v>
      </c>
      <c r="AT559">
        <f>_xlfn.RANK.AVG(Table2[[#This Row],[6M Return vs Nifty Z-Score]],Table2[6M Return vs Nifty Z-Score])</f>
        <v>237</v>
      </c>
      <c r="AU559">
        <f>_xlfn.RANK.AVG(Table2[[#This Row],[Sharpe Ratio Z-Score]],Table2[Sharpe Ratio Z-Score])</f>
        <v>738</v>
      </c>
      <c r="AV559">
        <f>(Table2[[#This Row],[Rank 1Y]]+Table2[[#This Row],[Rank 6M]]+Table2[[#This Row],[Rank Sharpe]])/3</f>
        <v>513.33333333333337</v>
      </c>
    </row>
    <row r="560" spans="1:48" x14ac:dyDescent="0.3">
      <c r="A560" t="s">
        <v>1750</v>
      </c>
      <c r="B560" t="s">
        <v>1751</v>
      </c>
      <c r="C560" t="s">
        <v>10410</v>
      </c>
      <c r="D560" t="s">
        <v>833</v>
      </c>
      <c r="E560">
        <v>4738.9356797749997</v>
      </c>
      <c r="F560">
        <v>386.45</v>
      </c>
      <c r="G560">
        <v>-28.444181630406899</v>
      </c>
      <c r="H560">
        <f>(Table2[[#This Row],[1Y Return vs Nifty]]-AVERAGE(Table2[1Y Return vs Nifty]))/_xlfn.STDEV.P(Table2[1Y Return vs Nifty])</f>
        <v>-0.83348478666893311</v>
      </c>
      <c r="I560">
        <v>-6.2874795041961198</v>
      </c>
      <c r="J560">
        <f>(Table2[[#This Row],[1M Return vs Nifty]]-AVERAGE(Table2[1M Return vs Nifty]))/_xlfn.STDEV.P(Table2[1M Return vs Nifty])</f>
        <v>-0.30417123520758976</v>
      </c>
      <c r="K560">
        <v>5.5631052788682904</v>
      </c>
      <c r="L560">
        <f>(Table2[[#This Row],[6M Return vs Nifty]]-AVERAGE(Table2[6M Return vs Nifty]))/_xlfn.STDEV.P(Table2[6M Return vs Nifty])</f>
        <v>-0.159736896143018</v>
      </c>
      <c r="M560">
        <v>-7.6070702405055002</v>
      </c>
      <c r="N560">
        <f>(Table2[[#This Row],[1W Return vs Nifty]]-AVERAGE(Table2[1W Return vs Nifty]))/_xlfn.STDEV.P(Table2[1W Return vs Nifty])</f>
        <v>-0.91162000284792366</v>
      </c>
      <c r="O560">
        <v>386.05</v>
      </c>
      <c r="P560">
        <v>371.45142107271801</v>
      </c>
      <c r="Q560">
        <v>350.02300427615398</v>
      </c>
      <c r="R560">
        <v>49.345080876614198</v>
      </c>
      <c r="S560" s="2">
        <f>(Table2[[#This Row],[Close Price]]-Table2[[#This Row],[20D EMA]])/Table2[[#This Row],[20D EMA]]</f>
        <v>1.0361352156455829E-3</v>
      </c>
      <c r="T560" s="2">
        <f>(Table2[[#This Row],[Close Price]]-Table2[[#This Row],[50D EMA]])/Table2[[#This Row],[50D EMA]]</f>
        <v>4.03783054160015E-2</v>
      </c>
      <c r="U560" s="2">
        <f>(Table2[[#This Row],[Close Price]]-Table2[[#This Row],[200D EMA]])/Table2[[#This Row],[200D EMA]]</f>
        <v>0.10407029046327075</v>
      </c>
      <c r="V560">
        <v>0.58763806760543702</v>
      </c>
      <c r="W560">
        <v>372.05</v>
      </c>
      <c r="X560">
        <v>395.15</v>
      </c>
      <c r="Y560">
        <v>371.85</v>
      </c>
      <c r="Z560">
        <v>396.5</v>
      </c>
      <c r="AA560">
        <v>371.85</v>
      </c>
      <c r="AB560">
        <v>415.8</v>
      </c>
      <c r="AC560" s="2">
        <f>(Table2[[#This Row],[Close Price]]/Table2[[#This Row],[Day Low]])-1</f>
        <v>3.8704475204945465E-2</v>
      </c>
      <c r="AD560" s="2">
        <f>(Table2[[#This Row],[Day High]]/Table2[[#This Row],[Close Price]])-1</f>
        <v>2.2512614827273847E-2</v>
      </c>
      <c r="AE560" s="2">
        <f>(Table2[[#This Row],[Close Price]]/Table2[[#This Row],[Current Week Low]])-1</f>
        <v>3.9263143740755568E-2</v>
      </c>
      <c r="AF560" s="2">
        <f>(Table2[[#This Row],[Current Week High]]/Table2[[#This Row],[Close Price]])-1</f>
        <v>2.6005951610816425E-2</v>
      </c>
      <c r="AG560" s="2">
        <f>(Table2[[#This Row],[Close Price]]/Table2[[#This Row],[Current Month Low]])-1</f>
        <v>3.9263143740755568E-2</v>
      </c>
      <c r="AH560" s="2">
        <f>(Table2[[#This Row],[Current Month High]]/Table2[[#This Row],[Close Price]])-1</f>
        <v>7.5947729331090841E-2</v>
      </c>
      <c r="AI560">
        <v>16.418682882649701</v>
      </c>
      <c r="AJ560">
        <v>44.224668781489001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0.15</v>
      </c>
      <c r="AM560" t="s">
        <v>10458</v>
      </c>
      <c r="AN560">
        <v>-5.24</v>
      </c>
      <c r="AO560" t="s">
        <v>10459</v>
      </c>
      <c r="AP560">
        <v>-2.9068871369730001E-3</v>
      </c>
      <c r="AQ560">
        <f>(Table2[[#This Row],[Sharpe Ratio]]-AVERAGE(Table2[Sharpe Ratio]))/_xlfn.STDEV.P(Table2[Sharpe Ratio])</f>
        <v>-0.70337662667458523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-2.91238954754205</v>
      </c>
      <c r="AS560">
        <f>_xlfn.RANK.AVG(Table2[[#This Row],[1Y Return vs Nifty Z-Score]],Table2[1Y Return vs Nifty Z-Score])</f>
        <v>609</v>
      </c>
      <c r="AT560">
        <f>_xlfn.RANK.AVG(Table2[[#This Row],[6M Return vs Nifty Z-Score]],Table2[6M Return vs Nifty Z-Score])</f>
        <v>369</v>
      </c>
      <c r="AU560">
        <f>_xlfn.RANK.AVG(Table2[[#This Row],[Sharpe Ratio Z-Score]],Table2[Sharpe Ratio Z-Score])</f>
        <v>564</v>
      </c>
      <c r="AV560">
        <f>(Table2[[#This Row],[Rank 1Y]]+Table2[[#This Row],[Rank 6M]]+Table2[[#This Row],[Rank Sharpe]])/3</f>
        <v>514</v>
      </c>
    </row>
    <row r="561" spans="1:48" x14ac:dyDescent="0.3">
      <c r="A561" t="s">
        <v>1109</v>
      </c>
      <c r="B561" t="s">
        <v>1110</v>
      </c>
      <c r="C561" t="s">
        <v>10401</v>
      </c>
      <c r="D561" t="s">
        <v>24</v>
      </c>
      <c r="E561">
        <v>12005.091211625901</v>
      </c>
      <c r="F561">
        <v>109.02</v>
      </c>
      <c r="G561">
        <v>-31.284396263202801</v>
      </c>
      <c r="H561">
        <f>(Table2[[#This Row],[1Y Return vs Nifty]]-AVERAGE(Table2[1Y Return vs Nifty]))/_xlfn.STDEV.P(Table2[1Y Return vs Nifty])</f>
        <v>-0.88062308741187778</v>
      </c>
      <c r="I561">
        <v>-6.5945311980512997</v>
      </c>
      <c r="J561">
        <f>(Table2[[#This Row],[1M Return vs Nifty]]-AVERAGE(Table2[1M Return vs Nifty]))/_xlfn.STDEV.P(Table2[1M Return vs Nifty])</f>
        <v>-0.3332917273915077</v>
      </c>
      <c r="K561">
        <v>-34.6922455764212</v>
      </c>
      <c r="L561">
        <f>(Table2[[#This Row],[6M Return vs Nifty]]-AVERAGE(Table2[6M Return vs Nifty]))/_xlfn.STDEV.P(Table2[6M Return vs Nifty])</f>
        <v>-1.3610311419708574</v>
      </c>
      <c r="M561">
        <v>-0.67682744207366097</v>
      </c>
      <c r="N561">
        <f>(Table2[[#This Row],[1W Return vs Nifty]]-AVERAGE(Table2[1W Return vs Nifty]))/_xlfn.STDEV.P(Table2[1W Return vs Nifty])</f>
        <v>0.47337582335483286</v>
      </c>
      <c r="O561">
        <v>107.55</v>
      </c>
      <c r="P561">
        <v>109.896395638564</v>
      </c>
      <c r="Q561">
        <v>114.157718766439</v>
      </c>
      <c r="R561">
        <v>62.928040780521997</v>
      </c>
      <c r="S561" s="2">
        <f>(Table2[[#This Row],[Close Price]]-Table2[[#This Row],[20D EMA]])/Table2[[#This Row],[20D EMA]]</f>
        <v>1.3668061366806126E-2</v>
      </c>
      <c r="T561" s="2">
        <f>(Table2[[#This Row],[Close Price]]-Table2[[#This Row],[50D EMA]])/Table2[[#This Row],[50D EMA]]</f>
        <v>-7.9747441530872883E-3</v>
      </c>
      <c r="U561" s="2">
        <f>(Table2[[#This Row],[Close Price]]-Table2[[#This Row],[200D EMA]])/Table2[[#This Row],[200D EMA]]</f>
        <v>-4.5005443538605777E-2</v>
      </c>
      <c r="V561">
        <v>0.706125772651927</v>
      </c>
      <c r="W561">
        <v>108.64</v>
      </c>
      <c r="X561">
        <v>110.5</v>
      </c>
      <c r="Y561">
        <v>104.9</v>
      </c>
      <c r="Z561">
        <v>110.5</v>
      </c>
      <c r="AA561">
        <v>102.6</v>
      </c>
      <c r="AB561">
        <v>110.6</v>
      </c>
      <c r="AC561" s="2">
        <f>(Table2[[#This Row],[Close Price]]/Table2[[#This Row],[Day Low]])-1</f>
        <v>3.4977908689248771E-3</v>
      </c>
      <c r="AD561" s="2">
        <f>(Table2[[#This Row],[Day High]]/Table2[[#This Row],[Close Price]])-1</f>
        <v>1.3575490735644902E-2</v>
      </c>
      <c r="AE561" s="2">
        <f>(Table2[[#This Row],[Close Price]]/Table2[[#This Row],[Current Week Low]])-1</f>
        <v>3.9275500476644298E-2</v>
      </c>
      <c r="AF561" s="2">
        <f>(Table2[[#This Row],[Current Week High]]/Table2[[#This Row],[Close Price]])-1</f>
        <v>1.3575490735644902E-2</v>
      </c>
      <c r="AG561" s="2">
        <f>(Table2[[#This Row],[Close Price]]/Table2[[#This Row],[Current Month Low]])-1</f>
        <v>6.2573099415204725E-2</v>
      </c>
      <c r="AH561" s="2">
        <f>(Table2[[#This Row],[Current Month High]]/Table2[[#This Row],[Close Price]])-1</f>
        <v>1.449275362318847E-2</v>
      </c>
      <c r="AI561">
        <v>39.882590350394402</v>
      </c>
      <c r="AJ561">
        <v>15.2431289640591</v>
      </c>
      <c r="AK561" t="str">
        <f>IF(AND(Table2[[#This Row],[20D EMA]]&gt;Table2[[#This Row],[50D EMA]],Table2[[#This Row],[50D EMA]]&gt;Table2[[#This Row],[200D EMA]]),"Uptrend","Downtrend/NoTrend")</f>
        <v>Downtrend/NoTrend</v>
      </c>
      <c r="AL561">
        <v>-0.03</v>
      </c>
      <c r="AM561" t="s">
        <v>10459</v>
      </c>
      <c r="AN561">
        <v>2.74</v>
      </c>
      <c r="AO561" t="s">
        <v>10458</v>
      </c>
      <c r="AP561">
        <v>0.109706867594766</v>
      </c>
      <c r="AQ561">
        <f>(Table2[[#This Row],[Sharpe Ratio]]-AVERAGE(Table2[Sharpe Ratio]))/_xlfn.STDEV.P(Table2[Sharpe Ratio])</f>
        <v>0.60274345091612869</v>
      </c>
      <c r="AR5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1">
        <f>_xlfn.RANK.AVG(Table2[[#This Row],[1Y Return vs Nifty Z-Score]],Table2[1Y Return vs Nifty Z-Score])</f>
        <v>630</v>
      </c>
      <c r="AT561">
        <f>_xlfn.RANK.AVG(Table2[[#This Row],[6M Return vs Nifty Z-Score]],Table2[6M Return vs Nifty Z-Score])</f>
        <v>718</v>
      </c>
      <c r="AU561">
        <f>_xlfn.RANK.AVG(Table2[[#This Row],[Sharpe Ratio Z-Score]],Table2[Sharpe Ratio Z-Score])</f>
        <v>195</v>
      </c>
      <c r="AV561">
        <f>(Table2[[#This Row],[Rank 1Y]]+Table2[[#This Row],[Rank 6M]]+Table2[[#This Row],[Rank Sharpe]])/3</f>
        <v>514.33333333333337</v>
      </c>
    </row>
    <row r="562" spans="1:48" x14ac:dyDescent="0.3">
      <c r="A562" t="s">
        <v>1975</v>
      </c>
      <c r="B562" t="s">
        <v>1976</v>
      </c>
      <c r="C562" t="s">
        <v>10412</v>
      </c>
      <c r="D562" t="s">
        <v>263</v>
      </c>
      <c r="E562">
        <v>3581.0951026500002</v>
      </c>
      <c r="F562">
        <v>1140.75</v>
      </c>
      <c r="G562">
        <v>-36.588270039155297</v>
      </c>
      <c r="H562">
        <f>(Table2[[#This Row],[1Y Return vs Nifty]]-AVERAGE(Table2[1Y Return vs Nifty]))/_xlfn.STDEV.P(Table2[1Y Return vs Nifty])</f>
        <v>-0.96865009574657945</v>
      </c>
      <c r="I562">
        <v>-21.522315097583899</v>
      </c>
      <c r="J562">
        <f>(Table2[[#This Row],[1M Return vs Nifty]]-AVERAGE(Table2[1M Return vs Nifty]))/_xlfn.STDEV.P(Table2[1M Return vs Nifty])</f>
        <v>-1.7490286312060879</v>
      </c>
      <c r="K562">
        <v>23.615937302826801</v>
      </c>
      <c r="L562">
        <f>(Table2[[#This Row],[6M Return vs Nifty]]-AVERAGE(Table2[6M Return vs Nifty]))/_xlfn.STDEV.P(Table2[6M Return vs Nifty])</f>
        <v>0.3789930557890317</v>
      </c>
      <c r="M562">
        <v>-9.0763288905710304</v>
      </c>
      <c r="N562">
        <f>(Table2[[#This Row],[1W Return vs Nifty]]-AVERAGE(Table2[1W Return vs Nifty]))/_xlfn.STDEV.P(Table2[1W Return vs Nifty])</f>
        <v>-1.2052485461961471</v>
      </c>
      <c r="O562">
        <v>1192.04</v>
      </c>
      <c r="P562">
        <v>1164.9721629217099</v>
      </c>
      <c r="Q562">
        <v>1076.5284256530699</v>
      </c>
      <c r="R562">
        <v>26.013246839587399</v>
      </c>
      <c r="S562" s="2">
        <f>(Table2[[#This Row],[Close Price]]-Table2[[#This Row],[20D EMA]])/Table2[[#This Row],[20D EMA]]</f>
        <v>-4.302707962820037E-2</v>
      </c>
      <c r="T562" s="2">
        <f>(Table2[[#This Row],[Close Price]]-Table2[[#This Row],[50D EMA]])/Table2[[#This Row],[50D EMA]]</f>
        <v>-2.0792052971430303E-2</v>
      </c>
      <c r="U562" s="2">
        <f>(Table2[[#This Row],[Close Price]]-Table2[[#This Row],[200D EMA]])/Table2[[#This Row],[200D EMA]]</f>
        <v>5.9656180753397597E-2</v>
      </c>
      <c r="V562">
        <v>0.377522666529027</v>
      </c>
      <c r="W562">
        <v>1131.0999999999999</v>
      </c>
      <c r="X562">
        <v>1171.8</v>
      </c>
      <c r="Y562">
        <v>1131.0999999999999</v>
      </c>
      <c r="Z562">
        <v>1187.7</v>
      </c>
      <c r="AA562">
        <v>1131.0999999999999</v>
      </c>
      <c r="AB562">
        <v>1264</v>
      </c>
      <c r="AC562" s="2">
        <f>(Table2[[#This Row],[Close Price]]/Table2[[#This Row],[Day Low]])-1</f>
        <v>8.5315179913358907E-3</v>
      </c>
      <c r="AD562" s="2">
        <f>(Table2[[#This Row],[Day High]]/Table2[[#This Row],[Close Price]])-1</f>
        <v>2.7218934911242609E-2</v>
      </c>
      <c r="AE562" s="2">
        <f>(Table2[[#This Row],[Close Price]]/Table2[[#This Row],[Current Week Low]])-1</f>
        <v>8.5315179913358907E-3</v>
      </c>
      <c r="AF562" s="2">
        <f>(Table2[[#This Row],[Current Week High]]/Table2[[#This Row],[Close Price]])-1</f>
        <v>4.1157133464825746E-2</v>
      </c>
      <c r="AG562" s="2">
        <f>(Table2[[#This Row],[Close Price]]/Table2[[#This Row],[Current Month Low]])-1</f>
        <v>8.5315179913358907E-3</v>
      </c>
      <c r="AH562" s="2">
        <f>(Table2[[#This Row],[Current Month High]]/Table2[[#This Row],[Close Price]])-1</f>
        <v>0.10804295419680043</v>
      </c>
      <c r="AI562">
        <v>20.534735919351299</v>
      </c>
      <c r="AJ562">
        <v>51.766114547994398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-0.06</v>
      </c>
      <c r="AM562" t="s">
        <v>10459</v>
      </c>
      <c r="AN562">
        <v>-7.3</v>
      </c>
      <c r="AO562" t="s">
        <v>10459</v>
      </c>
      <c r="AP562">
        <v>-6.3892389944509007E-2</v>
      </c>
      <c r="AQ562">
        <f>(Table2[[#This Row],[Sharpe Ratio]]-AVERAGE(Table2[Sharpe Ratio]))/_xlfn.STDEV.P(Table2[Sharpe Ratio])</f>
        <v>-1.4107004331548416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-4.9546346505146239</v>
      </c>
      <c r="AS562">
        <f>_xlfn.RANK.AVG(Table2[[#This Row],[1Y Return vs Nifty Z-Score]],Table2[1Y Return vs Nifty Z-Score])</f>
        <v>660</v>
      </c>
      <c r="AT562">
        <f>_xlfn.RANK.AVG(Table2[[#This Row],[6M Return vs Nifty Z-Score]],Table2[6M Return vs Nifty Z-Score])</f>
        <v>201</v>
      </c>
      <c r="AU562">
        <f>_xlfn.RANK.AVG(Table2[[#This Row],[Sharpe Ratio Z-Score]],Table2[Sharpe Ratio Z-Score])</f>
        <v>682</v>
      </c>
      <c r="AV562">
        <f>(Table2[[#This Row],[Rank 1Y]]+Table2[[#This Row],[Rank 6M]]+Table2[[#This Row],[Rank Sharpe]])/3</f>
        <v>514.33333333333337</v>
      </c>
    </row>
    <row r="563" spans="1:48" x14ac:dyDescent="0.3">
      <c r="A563" t="s">
        <v>2175</v>
      </c>
      <c r="B563" t="s">
        <v>2176</v>
      </c>
      <c r="C563" t="s">
        <v>10403</v>
      </c>
      <c r="D563" t="s">
        <v>393</v>
      </c>
      <c r="E563">
        <v>2845.7827453599998</v>
      </c>
      <c r="F563">
        <v>2125.3000000000002</v>
      </c>
      <c r="G563">
        <v>-25.0693807111696</v>
      </c>
      <c r="H563">
        <f>(Table2[[#This Row],[1Y Return vs Nifty]]-AVERAGE(Table2[1Y Return vs Nifty]))/_xlfn.STDEV.P(Table2[1Y Return vs Nifty])</f>
        <v>-0.77747409689864133</v>
      </c>
      <c r="I563">
        <v>-11.037212958445499</v>
      </c>
      <c r="J563">
        <f>(Table2[[#This Row],[1M Return vs Nifty]]-AVERAGE(Table2[1M Return vs Nifty]))/_xlfn.STDEV.P(Table2[1M Return vs Nifty])</f>
        <v>-0.75463146290917738</v>
      </c>
      <c r="K563">
        <v>15.694261142761301</v>
      </c>
      <c r="L563">
        <f>(Table2[[#This Row],[6M Return vs Nifty]]-AVERAGE(Table2[6M Return vs Nifty]))/_xlfn.STDEV.P(Table2[6M Return vs Nifty])</f>
        <v>0.14259556362438855</v>
      </c>
      <c r="M563">
        <v>-10.822560579082101</v>
      </c>
      <c r="N563">
        <f>(Table2[[#This Row],[1W Return vs Nifty]]-AVERAGE(Table2[1W Return vs Nifty]))/_xlfn.STDEV.P(Table2[1W Return vs Nifty])</f>
        <v>-1.5542296238458482</v>
      </c>
      <c r="O563">
        <v>2230</v>
      </c>
      <c r="P563">
        <v>2189.0229826099799</v>
      </c>
      <c r="Q563">
        <v>1991.0161862215</v>
      </c>
      <c r="R563">
        <v>15.500401197835799</v>
      </c>
      <c r="S563" s="2">
        <f>(Table2[[#This Row],[Close Price]]-Table2[[#This Row],[20D EMA]])/Table2[[#This Row],[20D EMA]]</f>
        <v>-4.6950672645739829E-2</v>
      </c>
      <c r="T563" s="2">
        <f>(Table2[[#This Row],[Close Price]]-Table2[[#This Row],[50D EMA]])/Table2[[#This Row],[50D EMA]]</f>
        <v>-2.9110239187165838E-2</v>
      </c>
      <c r="U563" s="2">
        <f>(Table2[[#This Row],[Close Price]]-Table2[[#This Row],[200D EMA]])/Table2[[#This Row],[200D EMA]]</f>
        <v>6.7444862933706537E-2</v>
      </c>
      <c r="V563">
        <v>0.36131818698826201</v>
      </c>
      <c r="W563">
        <v>1971.7</v>
      </c>
      <c r="X563">
        <v>2141</v>
      </c>
      <c r="Y563">
        <v>1971.7</v>
      </c>
      <c r="Z563">
        <v>2238</v>
      </c>
      <c r="AA563">
        <v>1971.7</v>
      </c>
      <c r="AB563">
        <v>2559.9499999999998</v>
      </c>
      <c r="AC563" s="2">
        <f>(Table2[[#This Row],[Close Price]]/Table2[[#This Row],[Day Low]])-1</f>
        <v>7.7902317796825216E-2</v>
      </c>
      <c r="AD563" s="2">
        <f>(Table2[[#This Row],[Day High]]/Table2[[#This Row],[Close Price]])-1</f>
        <v>7.3871923963675368E-3</v>
      </c>
      <c r="AE563" s="2">
        <f>(Table2[[#This Row],[Close Price]]/Table2[[#This Row],[Current Week Low]])-1</f>
        <v>7.7902317796825216E-2</v>
      </c>
      <c r="AF563" s="2">
        <f>(Table2[[#This Row],[Current Week High]]/Table2[[#This Row],[Close Price]])-1</f>
        <v>5.3027807838893271E-2</v>
      </c>
      <c r="AG563" s="2">
        <f>(Table2[[#This Row],[Close Price]]/Table2[[#This Row],[Current Month Low]])-1</f>
        <v>7.7902317796825216E-2</v>
      </c>
      <c r="AH563" s="2">
        <f>(Table2[[#This Row],[Current Month High]]/Table2[[#This Row],[Close Price]])-1</f>
        <v>0.20451230414529697</v>
      </c>
      <c r="AI563">
        <v>20.451230414529601</v>
      </c>
      <c r="AJ563">
        <v>38.817766165904601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-7.0000000000000007E-2</v>
      </c>
      <c r="AM563" t="s">
        <v>10459</v>
      </c>
      <c r="AN563">
        <v>-15.45</v>
      </c>
      <c r="AO563" t="s">
        <v>10459</v>
      </c>
      <c r="AP563">
        <v>-7.5839025484655001E-2</v>
      </c>
      <c r="AQ563">
        <f>(Table2[[#This Row],[Sharpe Ratio]]-AVERAGE(Table2[Sharpe Ratio]))/_xlfn.STDEV.P(Table2[Sharpe Ratio])</f>
        <v>-1.5492602438619232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-4.4929998638912014</v>
      </c>
      <c r="AS563">
        <f>_xlfn.RANK.AVG(Table2[[#This Row],[1Y Return vs Nifty Z-Score]],Table2[1Y Return vs Nifty Z-Score])</f>
        <v>592</v>
      </c>
      <c r="AT563">
        <f>_xlfn.RANK.AVG(Table2[[#This Row],[6M Return vs Nifty Z-Score]],Table2[6M Return vs Nifty Z-Score])</f>
        <v>259</v>
      </c>
      <c r="AU563">
        <f>_xlfn.RANK.AVG(Table2[[#This Row],[Sharpe Ratio Z-Score]],Table2[Sharpe Ratio Z-Score])</f>
        <v>692</v>
      </c>
      <c r="AV563">
        <f>(Table2[[#This Row],[Rank 1Y]]+Table2[[#This Row],[Rank 6M]]+Table2[[#This Row],[Rank Sharpe]])/3</f>
        <v>514.33333333333337</v>
      </c>
    </row>
    <row r="564" spans="1:48" x14ac:dyDescent="0.3">
      <c r="A564" t="s">
        <v>919</v>
      </c>
      <c r="B564" t="s">
        <v>920</v>
      </c>
      <c r="C564" t="s">
        <v>10416</v>
      </c>
      <c r="D564" t="s">
        <v>921</v>
      </c>
      <c r="E564">
        <v>17075.611104</v>
      </c>
      <c r="F564">
        <v>1740</v>
      </c>
      <c r="G564">
        <v>-30.231658535404701</v>
      </c>
      <c r="H564">
        <f>(Table2[[#This Row],[1Y Return vs Nifty]]-AVERAGE(Table2[1Y Return vs Nifty]))/_xlfn.STDEV.P(Table2[1Y Return vs Nifty])</f>
        <v>-0.86315107419027803</v>
      </c>
      <c r="I564">
        <v>10.1412164084543</v>
      </c>
      <c r="J564">
        <f>(Table2[[#This Row],[1M Return vs Nifty]]-AVERAGE(Table2[1M Return vs Nifty]))/_xlfn.STDEV.P(Table2[1M Return vs Nifty])</f>
        <v>1.253910744115222</v>
      </c>
      <c r="K564">
        <v>12.3908047767128</v>
      </c>
      <c r="L564">
        <f>(Table2[[#This Row],[6M Return vs Nifty]]-AVERAGE(Table2[6M Return vs Nifty]))/_xlfn.STDEV.P(Table2[6M Return vs Nifty])</f>
        <v>4.4014305740358382E-2</v>
      </c>
      <c r="M564">
        <v>-1.5438947216716199</v>
      </c>
      <c r="N564">
        <f>(Table2[[#This Row],[1W Return vs Nifty]]-AVERAGE(Table2[1W Return vs Nifty]))/_xlfn.STDEV.P(Table2[1W Return vs Nifty])</f>
        <v>0.30009407865868953</v>
      </c>
      <c r="O564">
        <v>1636.71</v>
      </c>
      <c r="P564">
        <v>1559.2544784643801</v>
      </c>
      <c r="Q564">
        <v>1495.8602119462601</v>
      </c>
      <c r="R564">
        <v>80.607780746178307</v>
      </c>
      <c r="S564" s="2">
        <f>(Table2[[#This Row],[Close Price]]-Table2[[#This Row],[20D EMA]])/Table2[[#This Row],[20D EMA]]</f>
        <v>6.3108308741316399E-2</v>
      </c>
      <c r="T564" s="2">
        <f>(Table2[[#This Row],[Close Price]]-Table2[[#This Row],[50D EMA]])/Table2[[#This Row],[50D EMA]]</f>
        <v>0.11591791079133264</v>
      </c>
      <c r="U564" s="2">
        <f>(Table2[[#This Row],[Close Price]]-Table2[[#This Row],[200D EMA]])/Table2[[#This Row],[200D EMA]]</f>
        <v>0.16321029605840659</v>
      </c>
      <c r="V564">
        <v>1.0352095505801799</v>
      </c>
      <c r="W564">
        <v>1692.2</v>
      </c>
      <c r="X564">
        <v>1748</v>
      </c>
      <c r="Y564">
        <v>1652.1</v>
      </c>
      <c r="Z564">
        <v>1748</v>
      </c>
      <c r="AA564">
        <v>1502</v>
      </c>
      <c r="AB564">
        <v>1748</v>
      </c>
      <c r="AC564" s="2">
        <f>(Table2[[#This Row],[Close Price]]/Table2[[#This Row],[Day Low]])-1</f>
        <v>2.824725209786072E-2</v>
      </c>
      <c r="AD564" s="2">
        <f>(Table2[[#This Row],[Day High]]/Table2[[#This Row],[Close Price]])-1</f>
        <v>4.5977011494253706E-3</v>
      </c>
      <c r="AE564" s="2">
        <f>(Table2[[#This Row],[Close Price]]/Table2[[#This Row],[Current Week Low]])-1</f>
        <v>5.320501180315973E-2</v>
      </c>
      <c r="AF564" s="2">
        <f>(Table2[[#This Row],[Current Week High]]/Table2[[#This Row],[Close Price]])-1</f>
        <v>4.5977011494253706E-3</v>
      </c>
      <c r="AG564" s="2">
        <f>(Table2[[#This Row],[Close Price]]/Table2[[#This Row],[Current Month Low]])-1</f>
        <v>0.15845539280958731</v>
      </c>
      <c r="AH564" s="2">
        <f>(Table2[[#This Row],[Current Month High]]/Table2[[#This Row],[Close Price]])-1</f>
        <v>4.5977011494253706E-3</v>
      </c>
      <c r="AI564">
        <v>5.1954022988505804</v>
      </c>
      <c r="AJ564">
        <v>44.494270054808098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0.14000000000000001</v>
      </c>
      <c r="AM564" t="s">
        <v>10458</v>
      </c>
      <c r="AN564">
        <v>8.68</v>
      </c>
      <c r="AO564" t="s">
        <v>10458</v>
      </c>
      <c r="AP564">
        <v>-2.7635185854438998E-2</v>
      </c>
      <c r="AQ564">
        <f>(Table2[[#This Row],[Sharpe Ratio]]-AVERAGE(Table2[Sharpe Ratio]))/_xlfn.STDEV.P(Table2[Sharpe Ratio])</f>
        <v>-0.99018108956174766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-0.25531303523775584</v>
      </c>
      <c r="AS564">
        <f>_xlfn.RANK.AVG(Table2[[#This Row],[1Y Return vs Nifty Z-Score]],Table2[1Y Return vs Nifty Z-Score])</f>
        <v>621</v>
      </c>
      <c r="AT564">
        <f>_xlfn.RANK.AVG(Table2[[#This Row],[6M Return vs Nifty Z-Score]],Table2[6M Return vs Nifty Z-Score])</f>
        <v>294</v>
      </c>
      <c r="AU564">
        <f>_xlfn.RANK.AVG(Table2[[#This Row],[Sharpe Ratio Z-Score]],Table2[Sharpe Ratio Z-Score])</f>
        <v>629</v>
      </c>
      <c r="AV564">
        <f>(Table2[[#This Row],[Rank 1Y]]+Table2[[#This Row],[Rank 6M]]+Table2[[#This Row],[Rank Sharpe]])/3</f>
        <v>514.66666666666663</v>
      </c>
    </row>
    <row r="565" spans="1:48" x14ac:dyDescent="0.3">
      <c r="A565" t="s">
        <v>888</v>
      </c>
      <c r="B565" t="s">
        <v>889</v>
      </c>
      <c r="C565" t="s">
        <v>10401</v>
      </c>
      <c r="D565" t="s">
        <v>396</v>
      </c>
      <c r="E565">
        <v>17734.227488623899</v>
      </c>
      <c r="F565">
        <v>110.84</v>
      </c>
      <c r="G565">
        <v>-47.024895316655503</v>
      </c>
      <c r="H565">
        <f>(Table2[[#This Row],[1Y Return vs Nifty]]-AVERAGE(Table2[1Y Return vs Nifty]))/_xlfn.STDEV.P(Table2[1Y Return vs Nifty])</f>
        <v>-1.1418640407039484</v>
      </c>
      <c r="I565">
        <v>-7.6670461924868896</v>
      </c>
      <c r="J565">
        <f>(Table2[[#This Row],[1M Return vs Nifty]]-AVERAGE(Table2[1M Return vs Nifty]))/_xlfn.STDEV.P(Table2[1M Return vs Nifty])</f>
        <v>-0.43500803489810924</v>
      </c>
      <c r="K565">
        <v>-18.5119928191959</v>
      </c>
      <c r="L565">
        <f>(Table2[[#This Row],[6M Return vs Nifty]]-AVERAGE(Table2[6M Return vs Nifty]))/_xlfn.STDEV.P(Table2[6M Return vs Nifty])</f>
        <v>-0.87818242446326256</v>
      </c>
      <c r="M565">
        <v>-3.91633426549057</v>
      </c>
      <c r="N565">
        <f>(Table2[[#This Row],[1W Return vs Nifty]]-AVERAGE(Table2[1W Return vs Nifty]))/_xlfn.STDEV.P(Table2[1W Return vs Nifty])</f>
        <v>-0.17403344640451976</v>
      </c>
      <c r="O565">
        <v>110.76</v>
      </c>
      <c r="P565">
        <v>111.694688391973</v>
      </c>
      <c r="Q565">
        <v>113.75710579840801</v>
      </c>
      <c r="R565">
        <v>51.287373044481797</v>
      </c>
      <c r="S565" s="2">
        <f>(Table2[[#This Row],[Close Price]]-Table2[[#This Row],[20D EMA]])/Table2[[#This Row],[20D EMA]]</f>
        <v>7.2228241242324202E-4</v>
      </c>
      <c r="T565" s="2">
        <f>(Table2[[#This Row],[Close Price]]-Table2[[#This Row],[50D EMA]])/Table2[[#This Row],[50D EMA]]</f>
        <v>-7.6520056976534072E-3</v>
      </c>
      <c r="U565" s="2">
        <f>(Table2[[#This Row],[Close Price]]-Table2[[#This Row],[200D EMA]])/Table2[[#This Row],[200D EMA]]</f>
        <v>-2.5643284240876196E-2</v>
      </c>
      <c r="V565">
        <v>1.2267573110558001</v>
      </c>
      <c r="W565">
        <v>109.83</v>
      </c>
      <c r="X565">
        <v>111.85</v>
      </c>
      <c r="Y565">
        <v>109.12</v>
      </c>
      <c r="Z565">
        <v>111.97</v>
      </c>
      <c r="AA565">
        <v>106.61</v>
      </c>
      <c r="AB565">
        <v>114.7</v>
      </c>
      <c r="AC565" s="2">
        <f>(Table2[[#This Row],[Close Price]]/Table2[[#This Row],[Day Low]])-1</f>
        <v>9.1960302285349904E-3</v>
      </c>
      <c r="AD565" s="2">
        <f>(Table2[[#This Row],[Day High]]/Table2[[#This Row],[Close Price]])-1</f>
        <v>9.1122338505953415E-3</v>
      </c>
      <c r="AE565" s="2">
        <f>(Table2[[#This Row],[Close Price]]/Table2[[#This Row],[Current Week Low]])-1</f>
        <v>1.5762463343108601E-2</v>
      </c>
      <c r="AF565" s="2">
        <f>(Table2[[#This Row],[Current Week High]]/Table2[[#This Row],[Close Price]])-1</f>
        <v>1.0194875496210676E-2</v>
      </c>
      <c r="AG565" s="2">
        <f>(Table2[[#This Row],[Close Price]]/Table2[[#This Row],[Current Month Low]])-1</f>
        <v>3.9677328580808524E-2</v>
      </c>
      <c r="AH565" s="2">
        <f>(Table2[[#This Row],[Current Month High]]/Table2[[#This Row],[Close Price]])-1</f>
        <v>3.482497293395892E-2</v>
      </c>
      <c r="AI565">
        <v>23.6015878744135</v>
      </c>
      <c r="AJ565">
        <v>6.0669856459330198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-0.12</v>
      </c>
      <c r="AM565" t="s">
        <v>10459</v>
      </c>
      <c r="AN565">
        <v>0.4</v>
      </c>
      <c r="AO565" t="s">
        <v>10458</v>
      </c>
      <c r="AP565">
        <v>0.101758653772188</v>
      </c>
      <c r="AQ565">
        <f>(Table2[[#This Row],[Sharpe Ratio]]-AVERAGE(Table2[Sharpe Ratio]))/_xlfn.STDEV.P(Table2[Sharpe Ratio])</f>
        <v>0.51055824956676543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5">
        <f>_xlfn.RANK.AVG(Table2[[#This Row],[1Y Return vs Nifty Z-Score]],Table2[1Y Return vs Nifty Z-Score])</f>
        <v>693</v>
      </c>
      <c r="AT565">
        <f>_xlfn.RANK.AVG(Table2[[#This Row],[6M Return vs Nifty Z-Score]],Table2[6M Return vs Nifty Z-Score])</f>
        <v>636</v>
      </c>
      <c r="AU565">
        <f>_xlfn.RANK.AVG(Table2[[#This Row],[Sharpe Ratio Z-Score]],Table2[Sharpe Ratio Z-Score])</f>
        <v>217</v>
      </c>
      <c r="AV565">
        <f>(Table2[[#This Row],[Rank 1Y]]+Table2[[#This Row],[Rank 6M]]+Table2[[#This Row],[Rank Sharpe]])/3</f>
        <v>515.33333333333337</v>
      </c>
    </row>
    <row r="566" spans="1:48" x14ac:dyDescent="0.3">
      <c r="A566" t="s">
        <v>1233</v>
      </c>
      <c r="B566" t="s">
        <v>1234</v>
      </c>
      <c r="C566" t="s">
        <v>10414</v>
      </c>
      <c r="D566" t="s">
        <v>388</v>
      </c>
      <c r="E566">
        <v>9815.6376244000003</v>
      </c>
      <c r="F566">
        <v>668</v>
      </c>
      <c r="G566">
        <v>-22.902057540114502</v>
      </c>
      <c r="H566">
        <f>(Table2[[#This Row],[1Y Return vs Nifty]]-AVERAGE(Table2[1Y Return vs Nifty]))/_xlfn.STDEV.P(Table2[1Y Return vs Nifty])</f>
        <v>-0.74150360006904859</v>
      </c>
      <c r="I566">
        <v>-5.9638021851069896</v>
      </c>
      <c r="J566">
        <f>(Table2[[#This Row],[1M Return vs Nifty]]-AVERAGE(Table2[1M Return vs Nifty]))/_xlfn.STDEV.P(Table2[1M Return vs Nifty])</f>
        <v>-0.27347398445380594</v>
      </c>
      <c r="K566">
        <v>-12.641799143301601</v>
      </c>
      <c r="L566">
        <f>(Table2[[#This Row],[6M Return vs Nifty]]-AVERAGE(Table2[6M Return vs Nifty]))/_xlfn.STDEV.P(Table2[6M Return vs Nifty])</f>
        <v>-0.70300497016416053</v>
      </c>
      <c r="M566">
        <v>-2.6198112235792399</v>
      </c>
      <c r="N566">
        <f>(Table2[[#This Row],[1W Return vs Nifty]]-AVERAGE(Table2[1W Return vs Nifty]))/_xlfn.STDEV.P(Table2[1W Return vs Nifty])</f>
        <v>8.5074214589582253E-2</v>
      </c>
      <c r="O566">
        <v>664.65</v>
      </c>
      <c r="P566">
        <v>670.54654418339703</v>
      </c>
      <c r="Q566">
        <v>670.74826945263499</v>
      </c>
      <c r="R566">
        <v>56.777806263569197</v>
      </c>
      <c r="S566" s="2">
        <f>(Table2[[#This Row],[Close Price]]-Table2[[#This Row],[20D EMA]])/Table2[[#This Row],[20D EMA]]</f>
        <v>5.0402467464079181E-3</v>
      </c>
      <c r="T566" s="2">
        <f>(Table2[[#This Row],[Close Price]]-Table2[[#This Row],[50D EMA]])/Table2[[#This Row],[50D EMA]]</f>
        <v>-3.7977142757454015E-3</v>
      </c>
      <c r="U566" s="2">
        <f>(Table2[[#This Row],[Close Price]]-Table2[[#This Row],[200D EMA]])/Table2[[#This Row],[200D EMA]]</f>
        <v>-4.0973187375909518E-3</v>
      </c>
      <c r="V566">
        <v>0.48762388716060601</v>
      </c>
      <c r="W566">
        <v>656.15</v>
      </c>
      <c r="X566">
        <v>671</v>
      </c>
      <c r="Y566">
        <v>642.29999999999995</v>
      </c>
      <c r="Z566">
        <v>681.8</v>
      </c>
      <c r="AA566">
        <v>638.6</v>
      </c>
      <c r="AB566">
        <v>707.7</v>
      </c>
      <c r="AC566" s="2">
        <f>(Table2[[#This Row],[Close Price]]/Table2[[#This Row],[Day Low]])-1</f>
        <v>1.8059894841118584E-2</v>
      </c>
      <c r="AD566" s="2">
        <f>(Table2[[#This Row],[Day High]]/Table2[[#This Row],[Close Price]])-1</f>
        <v>4.4910179640718084E-3</v>
      </c>
      <c r="AE566" s="2">
        <f>(Table2[[#This Row],[Close Price]]/Table2[[#This Row],[Current Week Low]])-1</f>
        <v>4.001245523898489E-2</v>
      </c>
      <c r="AF566" s="2">
        <f>(Table2[[#This Row],[Current Week High]]/Table2[[#This Row],[Close Price]])-1</f>
        <v>2.0658682634730363E-2</v>
      </c>
      <c r="AG566" s="2">
        <f>(Table2[[#This Row],[Close Price]]/Table2[[#This Row],[Current Month Low]])-1</f>
        <v>4.6038208581271389E-2</v>
      </c>
      <c r="AH566" s="2">
        <f>(Table2[[#This Row],[Current Month High]]/Table2[[#This Row],[Close Price]])-1</f>
        <v>5.9431137724550887E-2</v>
      </c>
      <c r="AI566">
        <v>21.991017964071801</v>
      </c>
      <c r="AJ566">
        <v>13.172384582803801</v>
      </c>
      <c r="AK566" t="str">
        <f>IF(AND(Table2[[#This Row],[20D EMA]]&gt;Table2[[#This Row],[50D EMA]],Table2[[#This Row],[50D EMA]]&gt;Table2[[#This Row],[200D EMA]]),"Uptrend","Downtrend/NoTrend")</f>
        <v>Downtrend/NoTrend</v>
      </c>
      <c r="AL566">
        <v>-0.09</v>
      </c>
      <c r="AM566" t="s">
        <v>10459</v>
      </c>
      <c r="AN566">
        <v>-1.69</v>
      </c>
      <c r="AO566" t="s">
        <v>10459</v>
      </c>
      <c r="AP566">
        <v>3.6612794192594E-2</v>
      </c>
      <c r="AQ566">
        <f>(Table2[[#This Row],[Sharpe Ratio]]-AVERAGE(Table2[Sharpe Ratio]))/_xlfn.STDEV.P(Table2[Sharpe Ratio])</f>
        <v>-0.24501832606118334</v>
      </c>
      <c r="AR5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6">
        <f>_xlfn.RANK.AVG(Table2[[#This Row],[1Y Return vs Nifty Z-Score]],Table2[1Y Return vs Nifty Z-Score])</f>
        <v>578</v>
      </c>
      <c r="AT566">
        <f>_xlfn.RANK.AVG(Table2[[#This Row],[6M Return vs Nifty Z-Score]],Table2[6M Return vs Nifty Z-Score])</f>
        <v>571</v>
      </c>
      <c r="AU566">
        <f>_xlfn.RANK.AVG(Table2[[#This Row],[Sharpe Ratio Z-Score]],Table2[Sharpe Ratio Z-Score])</f>
        <v>398</v>
      </c>
      <c r="AV566">
        <f>(Table2[[#This Row],[Rank 1Y]]+Table2[[#This Row],[Rank 6M]]+Table2[[#This Row],[Rank Sharpe]])/3</f>
        <v>515.66666666666663</v>
      </c>
    </row>
    <row r="567" spans="1:48" x14ac:dyDescent="0.3">
      <c r="A567" t="s">
        <v>1615</v>
      </c>
      <c r="B567" t="s">
        <v>1616</v>
      </c>
      <c r="C567" t="s">
        <v>10414</v>
      </c>
      <c r="D567" t="s">
        <v>263</v>
      </c>
      <c r="E567">
        <v>5982.1721548799997</v>
      </c>
      <c r="F567">
        <v>814.6</v>
      </c>
      <c r="G567">
        <v>-15.555974572912501</v>
      </c>
      <c r="H567">
        <f>(Table2[[#This Row],[1Y Return vs Nifty]]-AVERAGE(Table2[1Y Return vs Nifty]))/_xlfn.STDEV.P(Table2[1Y Return vs Nifty])</f>
        <v>-0.61958257896307956</v>
      </c>
      <c r="I567">
        <v>0.21197521770261599</v>
      </c>
      <c r="J567">
        <f>(Table2[[#This Row],[1M Return vs Nifty]]-AVERAGE(Table2[1M Return vs Nifty]))/_xlfn.STDEV.P(Table2[1M Return vs Nifty])</f>
        <v>0.31223090233622053</v>
      </c>
      <c r="K567">
        <v>-0.72003657562186096</v>
      </c>
      <c r="L567">
        <f>(Table2[[#This Row],[6M Return vs Nifty]]-AVERAGE(Table2[6M Return vs Nifty]))/_xlfn.STDEV.P(Table2[6M Return vs Nifty])</f>
        <v>-0.34723748911145058</v>
      </c>
      <c r="M567">
        <v>-1.77988195335184</v>
      </c>
      <c r="N567">
        <f>(Table2[[#This Row],[1W Return vs Nifty]]-AVERAGE(Table2[1W Return vs Nifty]))/_xlfn.STDEV.P(Table2[1W Return vs Nifty])</f>
        <v>0.25293247979115713</v>
      </c>
      <c r="O567">
        <v>808.49</v>
      </c>
      <c r="P567">
        <v>792.73139742774799</v>
      </c>
      <c r="Q567">
        <v>770.46125215644702</v>
      </c>
      <c r="R567">
        <v>57.334904503558597</v>
      </c>
      <c r="S567" s="2">
        <f>(Table2[[#This Row],[Close Price]]-Table2[[#This Row],[20D EMA]])/Table2[[#This Row],[20D EMA]]</f>
        <v>7.5572981731375942E-3</v>
      </c>
      <c r="T567" s="2">
        <f>(Table2[[#This Row],[Close Price]]-Table2[[#This Row],[50D EMA]])/Table2[[#This Row],[50D EMA]]</f>
        <v>2.7586396405152102E-2</v>
      </c>
      <c r="U567" s="2">
        <f>(Table2[[#This Row],[Close Price]]-Table2[[#This Row],[200D EMA]])/Table2[[#This Row],[200D EMA]]</f>
        <v>5.7288731548812991E-2</v>
      </c>
      <c r="V567">
        <v>1.1726398343978599</v>
      </c>
      <c r="W567">
        <v>803.05</v>
      </c>
      <c r="X567">
        <v>818.05</v>
      </c>
      <c r="Y567">
        <v>797.5</v>
      </c>
      <c r="Z567">
        <v>821.25</v>
      </c>
      <c r="AA567">
        <v>768.55</v>
      </c>
      <c r="AB567">
        <v>869.3</v>
      </c>
      <c r="AC567" s="2">
        <f>(Table2[[#This Row],[Close Price]]/Table2[[#This Row],[Day Low]])-1</f>
        <v>1.4382666085548834E-2</v>
      </c>
      <c r="AD567" s="2">
        <f>(Table2[[#This Row],[Day High]]/Table2[[#This Row],[Close Price]])-1</f>
        <v>4.2352074637859172E-3</v>
      </c>
      <c r="AE567" s="2">
        <f>(Table2[[#This Row],[Close Price]]/Table2[[#This Row],[Current Week Low]])-1</f>
        <v>2.1442006269592584E-2</v>
      </c>
      <c r="AF567" s="2">
        <f>(Table2[[#This Row],[Current Week High]]/Table2[[#This Row],[Close Price]])-1</f>
        <v>8.1635158359931737E-3</v>
      </c>
      <c r="AG567" s="2">
        <f>(Table2[[#This Row],[Close Price]]/Table2[[#This Row],[Current Month Low]])-1</f>
        <v>5.9918027454297196E-2</v>
      </c>
      <c r="AH567" s="2">
        <f>(Table2[[#This Row],[Current Month High]]/Table2[[#This Row],[Close Price]])-1</f>
        <v>6.7149521237417131E-2</v>
      </c>
      <c r="AI567">
        <v>6.7149521237417096</v>
      </c>
      <c r="AJ567">
        <v>26.2945736434108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-0.01</v>
      </c>
      <c r="AM567" t="s">
        <v>10459</v>
      </c>
      <c r="AN567">
        <v>-3.08</v>
      </c>
      <c r="AO567" t="s">
        <v>10459</v>
      </c>
      <c r="AP567">
        <v>-6.6908379872610002E-3</v>
      </c>
      <c r="AQ567">
        <f>(Table2[[#This Row],[Sharpe Ratio]]-AVERAGE(Table2[Sharpe Ratio]))/_xlfn.STDEV.P(Table2[Sharpe Ratio])</f>
        <v>-0.74726375387277544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-1.1489204398199282</v>
      </c>
      <c r="AS567">
        <f>_xlfn.RANK.AVG(Table2[[#This Row],[1Y Return vs Nifty Z-Score]],Table2[1Y Return vs Nifty Z-Score])</f>
        <v>533</v>
      </c>
      <c r="AT567">
        <f>_xlfn.RANK.AVG(Table2[[#This Row],[6M Return vs Nifty Z-Score]],Table2[6M Return vs Nifty Z-Score])</f>
        <v>440</v>
      </c>
      <c r="AU567">
        <f>_xlfn.RANK.AVG(Table2[[#This Row],[Sharpe Ratio Z-Score]],Table2[Sharpe Ratio Z-Score])</f>
        <v>574</v>
      </c>
      <c r="AV567">
        <f>(Table2[[#This Row],[Rank 1Y]]+Table2[[#This Row],[Rank 6M]]+Table2[[#This Row],[Rank Sharpe]])/3</f>
        <v>515.66666666666663</v>
      </c>
    </row>
    <row r="568" spans="1:48" x14ac:dyDescent="0.3">
      <c r="A568" t="s">
        <v>1341</v>
      </c>
      <c r="B568" t="s">
        <v>1342</v>
      </c>
      <c r="C568" t="s">
        <v>10416</v>
      </c>
      <c r="D568" t="s">
        <v>1153</v>
      </c>
      <c r="E568">
        <v>8606.9637746989993</v>
      </c>
      <c r="F568">
        <v>82.21</v>
      </c>
      <c r="G568">
        <v>-5.8579163395251603</v>
      </c>
      <c r="H568">
        <f>(Table2[[#This Row],[1Y Return vs Nifty]]-AVERAGE(Table2[1Y Return vs Nifty]))/_xlfn.STDEV.P(Table2[1Y Return vs Nifty])</f>
        <v>-0.45862643841324152</v>
      </c>
      <c r="I568">
        <v>-21.037915831657799</v>
      </c>
      <c r="J568">
        <f>(Table2[[#This Row],[1M Return vs Nifty]]-AVERAGE(Table2[1M Return vs Nifty]))/_xlfn.STDEV.P(Table2[1M Return vs Nifty])</f>
        <v>-1.7030886630522251</v>
      </c>
      <c r="K568">
        <v>-28.748086985354998</v>
      </c>
      <c r="L568">
        <f>(Table2[[#This Row],[6M Return vs Nifty]]-AVERAGE(Table2[6M Return vs Nifty]))/_xlfn.STDEV.P(Table2[6M Return vs Nifty])</f>
        <v>-1.1836464375770146</v>
      </c>
      <c r="M568">
        <v>-13.5112693159892</v>
      </c>
      <c r="N568">
        <f>(Table2[[#This Row],[1W Return vs Nifty]]-AVERAGE(Table2[1W Return vs Nifty]))/_xlfn.STDEV.P(Table2[1W Return vs Nifty])</f>
        <v>-2.0915629448853132</v>
      </c>
      <c r="O568">
        <v>87.68</v>
      </c>
      <c r="P568">
        <v>89.333255805643304</v>
      </c>
      <c r="Q568">
        <v>87.504333447341196</v>
      </c>
      <c r="R568">
        <v>27.4800644893735</v>
      </c>
      <c r="S568" s="2">
        <f>(Table2[[#This Row],[Close Price]]-Table2[[#This Row],[20D EMA]])/Table2[[#This Row],[20D EMA]]</f>
        <v>-6.2385948905109637E-2</v>
      </c>
      <c r="T568" s="2">
        <f>(Table2[[#This Row],[Close Price]]-Table2[[#This Row],[50D EMA]])/Table2[[#This Row],[50D EMA]]</f>
        <v>-7.973800732328537E-2</v>
      </c>
      <c r="U568" s="2">
        <f>(Table2[[#This Row],[Close Price]]-Table2[[#This Row],[200D EMA]])/Table2[[#This Row],[200D EMA]]</f>
        <v>-6.0503671518476888E-2</v>
      </c>
      <c r="V568">
        <v>0.55988203643293299</v>
      </c>
      <c r="W568">
        <v>82</v>
      </c>
      <c r="X568">
        <v>86</v>
      </c>
      <c r="Y568">
        <v>80.8</v>
      </c>
      <c r="Z568">
        <v>86</v>
      </c>
      <c r="AA568">
        <v>80.8</v>
      </c>
      <c r="AB568">
        <v>95.46</v>
      </c>
      <c r="AC568" s="2">
        <f>(Table2[[#This Row],[Close Price]]/Table2[[#This Row],[Day Low]])-1</f>
        <v>2.5609756097559888E-3</v>
      </c>
      <c r="AD568" s="2">
        <f>(Table2[[#This Row],[Day High]]/Table2[[#This Row],[Close Price]])-1</f>
        <v>4.6101447512468141E-2</v>
      </c>
      <c r="AE568" s="2">
        <f>(Table2[[#This Row],[Close Price]]/Table2[[#This Row],[Current Week Low]])-1</f>
        <v>1.745049504950491E-2</v>
      </c>
      <c r="AF568" s="2">
        <f>(Table2[[#This Row],[Current Week High]]/Table2[[#This Row],[Close Price]])-1</f>
        <v>4.6101447512468141E-2</v>
      </c>
      <c r="AG568" s="2">
        <f>(Table2[[#This Row],[Close Price]]/Table2[[#This Row],[Current Month Low]])-1</f>
        <v>1.745049504950491E-2</v>
      </c>
      <c r="AH568" s="2">
        <f>(Table2[[#This Row],[Current Month High]]/Table2[[#This Row],[Close Price]])-1</f>
        <v>0.16117260673883949</v>
      </c>
      <c r="AI568">
        <v>65.065077241211497</v>
      </c>
      <c r="AJ568">
        <v>30.9076433121019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-0.08</v>
      </c>
      <c r="AM568" t="s">
        <v>10459</v>
      </c>
      <c r="AN568">
        <v>-9.0500000000000007</v>
      </c>
      <c r="AO568" t="s">
        <v>10459</v>
      </c>
      <c r="AP568">
        <v>4.0233484529421999E-2</v>
      </c>
      <c r="AQ568">
        <f>(Table2[[#This Row],[Sharpe Ratio]]-AVERAGE(Table2[Sharpe Ratio]))/_xlfn.STDEV.P(Table2[Sharpe Ratio])</f>
        <v>-0.20302473162918008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461</v>
      </c>
      <c r="AT568">
        <f>_xlfn.RANK.AVG(Table2[[#This Row],[6M Return vs Nifty Z-Score]],Table2[6M Return vs Nifty Z-Score])</f>
        <v>696</v>
      </c>
      <c r="AU568">
        <f>_xlfn.RANK.AVG(Table2[[#This Row],[Sharpe Ratio Z-Score]],Table2[Sharpe Ratio Z-Score])</f>
        <v>391</v>
      </c>
      <c r="AV568">
        <f>(Table2[[#This Row],[Rank 1Y]]+Table2[[#This Row],[Rank 6M]]+Table2[[#This Row],[Rank Sharpe]])/3</f>
        <v>516</v>
      </c>
    </row>
    <row r="569" spans="1:48" x14ac:dyDescent="0.3">
      <c r="A569" t="s">
        <v>1042</v>
      </c>
      <c r="B569" t="s">
        <v>1043</v>
      </c>
      <c r="C569" t="s">
        <v>604</v>
      </c>
      <c r="D569" t="s">
        <v>604</v>
      </c>
      <c r="E569">
        <v>13579.648608</v>
      </c>
      <c r="F569">
        <v>469.6</v>
      </c>
      <c r="G569">
        <v>-12.486771739403601</v>
      </c>
      <c r="H569">
        <f>(Table2[[#This Row],[1Y Return vs Nifty]]-AVERAGE(Table2[1Y Return vs Nifty]))/_xlfn.STDEV.P(Table2[1Y Return vs Nifty])</f>
        <v>-0.56864382083668363</v>
      </c>
      <c r="I569">
        <v>-10.647823431000401</v>
      </c>
      <c r="J569">
        <f>(Table2[[#This Row],[1M Return vs Nifty]]-AVERAGE(Table2[1M Return vs Nifty]))/_xlfn.STDEV.P(Table2[1M Return vs Nifty])</f>
        <v>-0.71770212847660919</v>
      </c>
      <c r="K569">
        <v>-12.749648312662501</v>
      </c>
      <c r="L569">
        <f>(Table2[[#This Row],[6M Return vs Nifty]]-AVERAGE(Table2[6M Return vs Nifty]))/_xlfn.STDEV.P(Table2[6M Return vs Nifty])</f>
        <v>-0.70622338917723293</v>
      </c>
      <c r="M569">
        <v>-7.8486624071128901</v>
      </c>
      <c r="N569">
        <f>(Table2[[#This Row],[1W Return vs Nifty]]-AVERAGE(Table2[1W Return vs Nifty]))/_xlfn.STDEV.P(Table2[1W Return vs Nifty])</f>
        <v>-0.95990173728733308</v>
      </c>
      <c r="O569">
        <v>486.76</v>
      </c>
      <c r="P569">
        <v>493.70167285831599</v>
      </c>
      <c r="Q569">
        <v>460.280324057558</v>
      </c>
      <c r="R569">
        <v>27.700413277542701</v>
      </c>
      <c r="S569" s="2">
        <f>(Table2[[#This Row],[Close Price]]-Table2[[#This Row],[20D EMA]])/Table2[[#This Row],[20D EMA]]</f>
        <v>-3.525351302489927E-2</v>
      </c>
      <c r="T569" s="2">
        <f>(Table2[[#This Row],[Close Price]]-Table2[[#This Row],[50D EMA]])/Table2[[#This Row],[50D EMA]]</f>
        <v>-4.8818292874678461E-2</v>
      </c>
      <c r="U569" s="2">
        <f>(Table2[[#This Row],[Close Price]]-Table2[[#This Row],[200D EMA]])/Table2[[#This Row],[200D EMA]]</f>
        <v>2.0247826064528001E-2</v>
      </c>
      <c r="V569">
        <v>0.31076517688475402</v>
      </c>
      <c r="W569">
        <v>464</v>
      </c>
      <c r="X569">
        <v>476.35</v>
      </c>
      <c r="Y569">
        <v>464</v>
      </c>
      <c r="Z569">
        <v>482.65</v>
      </c>
      <c r="AA569">
        <v>464</v>
      </c>
      <c r="AB569">
        <v>515</v>
      </c>
      <c r="AC569" s="2">
        <f>(Table2[[#This Row],[Close Price]]/Table2[[#This Row],[Day Low]])-1</f>
        <v>1.2068965517241459E-2</v>
      </c>
      <c r="AD569" s="2">
        <f>(Table2[[#This Row],[Day High]]/Table2[[#This Row],[Close Price]])-1</f>
        <v>1.4373935264054616E-2</v>
      </c>
      <c r="AE569" s="2">
        <f>(Table2[[#This Row],[Close Price]]/Table2[[#This Row],[Current Week Low]])-1</f>
        <v>1.2068965517241459E-2</v>
      </c>
      <c r="AF569" s="2">
        <f>(Table2[[#This Row],[Current Week High]]/Table2[[#This Row],[Close Price]])-1</f>
        <v>2.778960817717202E-2</v>
      </c>
      <c r="AG569" s="2">
        <f>(Table2[[#This Row],[Close Price]]/Table2[[#This Row],[Current Month Low]])-1</f>
        <v>1.2068965517241459E-2</v>
      </c>
      <c r="AH569" s="2">
        <f>(Table2[[#This Row],[Current Month High]]/Table2[[#This Row],[Close Price]])-1</f>
        <v>9.667802385008506E-2</v>
      </c>
      <c r="AI569">
        <v>26.064735945485499</v>
      </c>
      <c r="AJ569">
        <v>38.7296898079763</v>
      </c>
      <c r="AK569" t="str">
        <f>IF(AND(Table2[[#This Row],[20D EMA]]&gt;Table2[[#This Row],[50D EMA]],Table2[[#This Row],[50D EMA]]&gt;Table2[[#This Row],[200D EMA]]),"Uptrend","Downtrend/NoTrend")</f>
        <v>Downtrend/NoTrend</v>
      </c>
      <c r="AL569">
        <v>-0.19</v>
      </c>
      <c r="AM569" t="s">
        <v>10459</v>
      </c>
      <c r="AN569">
        <v>-5.56</v>
      </c>
      <c r="AO569" t="s">
        <v>10459</v>
      </c>
      <c r="AP569">
        <v>1.0424168818984E-2</v>
      </c>
      <c r="AQ569">
        <f>(Table2[[#This Row],[Sharpe Ratio]]-AVERAGE(Table2[Sharpe Ratio]))/_xlfn.STDEV.P(Table2[Sharpe Ratio])</f>
        <v>-0.5487599914239597</v>
      </c>
      <c r="AR5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9">
        <f>_xlfn.RANK.AVG(Table2[[#This Row],[1Y Return vs Nifty Z-Score]],Table2[1Y Return vs Nifty Z-Score])</f>
        <v>507</v>
      </c>
      <c r="AT569">
        <f>_xlfn.RANK.AVG(Table2[[#This Row],[6M Return vs Nifty Z-Score]],Table2[6M Return vs Nifty Z-Score])</f>
        <v>573</v>
      </c>
      <c r="AU569">
        <f>_xlfn.RANK.AVG(Table2[[#This Row],[Sharpe Ratio Z-Score]],Table2[Sharpe Ratio Z-Score])</f>
        <v>475</v>
      </c>
      <c r="AV569">
        <f>(Table2[[#This Row],[Rank 1Y]]+Table2[[#This Row],[Rank 6M]]+Table2[[#This Row],[Rank Sharpe]])/3</f>
        <v>518.33333333333337</v>
      </c>
    </row>
    <row r="570" spans="1:48" x14ac:dyDescent="0.3">
      <c r="A570" t="s">
        <v>1105</v>
      </c>
      <c r="B570" t="s">
        <v>1106</v>
      </c>
      <c r="C570" t="s">
        <v>10410</v>
      </c>
      <c r="D570" t="s">
        <v>327</v>
      </c>
      <c r="E570">
        <v>12043.835047529999</v>
      </c>
      <c r="F570">
        <v>879.45</v>
      </c>
      <c r="G570">
        <v>-19.4485104339605</v>
      </c>
      <c r="H570">
        <f>(Table2[[#This Row],[1Y Return vs Nifty]]-AVERAGE(Table2[1Y Return vs Nifty]))/_xlfn.STDEV.P(Table2[1Y Return vs Nifty])</f>
        <v>-0.68418598039339784</v>
      </c>
      <c r="I570">
        <v>-13.4494387371693</v>
      </c>
      <c r="J570">
        <f>(Table2[[#This Row],[1M Return vs Nifty]]-AVERAGE(Table2[1M Return vs Nifty]))/_xlfn.STDEV.P(Table2[1M Return vs Nifty])</f>
        <v>-0.98340467387313557</v>
      </c>
      <c r="K570">
        <v>9.6055500132613396</v>
      </c>
      <c r="L570">
        <f>(Table2[[#This Row],[6M Return vs Nifty]]-AVERAGE(Table2[6M Return vs Nifty]))/_xlfn.STDEV.P(Table2[6M Return vs Nifty])</f>
        <v>-3.9102856311631816E-2</v>
      </c>
      <c r="M570">
        <v>-6.7879252081579402</v>
      </c>
      <c r="N570">
        <f>(Table2[[#This Row],[1W Return vs Nifty]]-AVERAGE(Table2[1W Return vs Nifty]))/_xlfn.STDEV.P(Table2[1W Return vs Nifty])</f>
        <v>-0.74791542800780297</v>
      </c>
      <c r="O570">
        <v>904.65</v>
      </c>
      <c r="P570">
        <v>903.15505817776</v>
      </c>
      <c r="Q570">
        <v>825.07234647341295</v>
      </c>
      <c r="R570">
        <v>38.3284497356277</v>
      </c>
      <c r="S570" s="2">
        <f>(Table2[[#This Row],[Close Price]]-Table2[[#This Row],[20D EMA]])/Table2[[#This Row],[20D EMA]]</f>
        <v>-2.7856076935831461E-2</v>
      </c>
      <c r="T570" s="2">
        <f>(Table2[[#This Row],[Close Price]]-Table2[[#This Row],[50D EMA]])/Table2[[#This Row],[50D EMA]]</f>
        <v>-2.6246941721821477E-2</v>
      </c>
      <c r="U570" s="2">
        <f>(Table2[[#This Row],[Close Price]]-Table2[[#This Row],[200D EMA]])/Table2[[#This Row],[200D EMA]]</f>
        <v>6.5906527783911567E-2</v>
      </c>
      <c r="V570">
        <v>0.44617016686265498</v>
      </c>
      <c r="W570">
        <v>867.25</v>
      </c>
      <c r="X570">
        <v>882.95</v>
      </c>
      <c r="Y570">
        <v>860</v>
      </c>
      <c r="Z570">
        <v>903.05</v>
      </c>
      <c r="AA570">
        <v>860</v>
      </c>
      <c r="AB570">
        <v>964</v>
      </c>
      <c r="AC570" s="2">
        <f>(Table2[[#This Row],[Close Price]]/Table2[[#This Row],[Day Low]])-1</f>
        <v>1.4067454597866957E-2</v>
      </c>
      <c r="AD570" s="2">
        <f>(Table2[[#This Row],[Day High]]/Table2[[#This Row],[Close Price]])-1</f>
        <v>3.9797600773210373E-3</v>
      </c>
      <c r="AE570" s="2">
        <f>(Table2[[#This Row],[Close Price]]/Table2[[#This Row],[Current Week Low]])-1</f>
        <v>2.2616279069767486E-2</v>
      </c>
      <c r="AF570" s="2">
        <f>(Table2[[#This Row],[Current Week High]]/Table2[[#This Row],[Close Price]])-1</f>
        <v>2.6834953664221839E-2</v>
      </c>
      <c r="AG570" s="2">
        <f>(Table2[[#This Row],[Close Price]]/Table2[[#This Row],[Current Month Low]])-1</f>
        <v>2.2616279069767486E-2</v>
      </c>
      <c r="AH570" s="2">
        <f>(Table2[[#This Row],[Current Month High]]/Table2[[#This Row],[Close Price]])-1</f>
        <v>9.6139632724998592E-2</v>
      </c>
      <c r="AI570">
        <v>16.550116550116499</v>
      </c>
      <c r="AJ570">
        <v>35.895851039171703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-0.13</v>
      </c>
      <c r="AM570" t="s">
        <v>10459</v>
      </c>
      <c r="AN570">
        <v>-3.6</v>
      </c>
      <c r="AO570" t="s">
        <v>10459</v>
      </c>
      <c r="AP570">
        <v>-5.4933732195971002E-2</v>
      </c>
      <c r="AQ570">
        <f>(Table2[[#This Row],[Sharpe Ratio]]-AVERAGE(Table2[Sharpe Ratio]))/_xlfn.STDEV.P(Table2[Sharpe Ratio])</f>
        <v>-1.3067958721045274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-3.7614048106904958</v>
      </c>
      <c r="AS570">
        <f>_xlfn.RANK.AVG(Table2[[#This Row],[1Y Return vs Nifty Z-Score]],Table2[1Y Return vs Nifty Z-Score])</f>
        <v>566</v>
      </c>
      <c r="AT570">
        <f>_xlfn.RANK.AVG(Table2[[#This Row],[6M Return vs Nifty Z-Score]],Table2[6M Return vs Nifty Z-Score])</f>
        <v>323</v>
      </c>
      <c r="AU570">
        <f>_xlfn.RANK.AVG(Table2[[#This Row],[Sharpe Ratio Z-Score]],Table2[Sharpe Ratio Z-Score])</f>
        <v>670</v>
      </c>
      <c r="AV570">
        <f>(Table2[[#This Row],[Rank 1Y]]+Table2[[#This Row],[Rank 6M]]+Table2[[#This Row],[Rank Sharpe]])/3</f>
        <v>519.66666666666663</v>
      </c>
    </row>
    <row r="571" spans="1:48" x14ac:dyDescent="0.3">
      <c r="A571" t="s">
        <v>1557</v>
      </c>
      <c r="B571" t="s">
        <v>1558</v>
      </c>
      <c r="C571" t="s">
        <v>10401</v>
      </c>
      <c r="D571" t="s">
        <v>24</v>
      </c>
      <c r="E571">
        <v>6488.3690952799998</v>
      </c>
      <c r="F571">
        <v>24.8</v>
      </c>
      <c r="G571">
        <v>-29.6774588680974</v>
      </c>
      <c r="H571">
        <f>(Table2[[#This Row],[1Y Return vs Nifty]]-AVERAGE(Table2[1Y Return vs Nifty]))/_xlfn.STDEV.P(Table2[1Y Return vs Nifty])</f>
        <v>-0.85395316700132207</v>
      </c>
      <c r="I571">
        <v>-10.975345547143499</v>
      </c>
      <c r="J571">
        <f>(Table2[[#This Row],[1M Return vs Nifty]]-AVERAGE(Table2[1M Return vs Nifty]))/_xlfn.STDEV.P(Table2[1M Return vs Nifty])</f>
        <v>-0.74876401614593346</v>
      </c>
      <c r="K571">
        <v>-31.814467677423799</v>
      </c>
      <c r="L571">
        <f>(Table2[[#This Row],[6M Return vs Nifty]]-AVERAGE(Table2[6M Return vs Nifty]))/_xlfn.STDEV.P(Table2[6M Return vs Nifty])</f>
        <v>-1.2751529181475552</v>
      </c>
      <c r="M571">
        <v>-3.8280883882039598</v>
      </c>
      <c r="N571">
        <f>(Table2[[#This Row],[1W Return vs Nifty]]-AVERAGE(Table2[1W Return vs Nifty]))/_xlfn.STDEV.P(Table2[1W Return vs Nifty])</f>
        <v>-0.15639767587289979</v>
      </c>
      <c r="O571">
        <v>25.06</v>
      </c>
      <c r="P571">
        <v>25.5775678663999</v>
      </c>
      <c r="Q571">
        <v>25.919439820114601</v>
      </c>
      <c r="R571">
        <v>43.592225093688</v>
      </c>
      <c r="S571" s="2">
        <f>(Table2[[#This Row],[Close Price]]-Table2[[#This Row],[20D EMA]])/Table2[[#This Row],[20D EMA]]</f>
        <v>-1.0375099760574541E-2</v>
      </c>
      <c r="T571" s="2">
        <f>(Table2[[#This Row],[Close Price]]-Table2[[#This Row],[50D EMA]])/Table2[[#This Row],[50D EMA]]</f>
        <v>-3.0400383275743539E-2</v>
      </c>
      <c r="U571" s="2">
        <f>(Table2[[#This Row],[Close Price]]-Table2[[#This Row],[200D EMA]])/Table2[[#This Row],[200D EMA]]</f>
        <v>-4.3189198064607345E-2</v>
      </c>
      <c r="V571">
        <v>0.61808396500271501</v>
      </c>
      <c r="W571">
        <v>24.72</v>
      </c>
      <c r="X571">
        <v>25.35</v>
      </c>
      <c r="Y571">
        <v>24.5</v>
      </c>
      <c r="Z571">
        <v>25.45</v>
      </c>
      <c r="AA571">
        <v>24.42</v>
      </c>
      <c r="AB571">
        <v>25.7</v>
      </c>
      <c r="AC571" s="2">
        <f>(Table2[[#This Row],[Close Price]]/Table2[[#This Row],[Day Low]])-1</f>
        <v>3.2362459546926292E-3</v>
      </c>
      <c r="AD571" s="2">
        <f>(Table2[[#This Row],[Day High]]/Table2[[#This Row],[Close Price]])-1</f>
        <v>2.2177419354838745E-2</v>
      </c>
      <c r="AE571" s="2">
        <f>(Table2[[#This Row],[Close Price]]/Table2[[#This Row],[Current Week Low]])-1</f>
        <v>1.2244897959183598E-2</v>
      </c>
      <c r="AF571" s="2">
        <f>(Table2[[#This Row],[Current Week High]]/Table2[[#This Row],[Close Price]])-1</f>
        <v>2.620967741935476E-2</v>
      </c>
      <c r="AG571" s="2">
        <f>(Table2[[#This Row],[Close Price]]/Table2[[#This Row],[Current Month Low]])-1</f>
        <v>1.5561015561015523E-2</v>
      </c>
      <c r="AH571" s="2">
        <f>(Table2[[#This Row],[Current Month High]]/Table2[[#This Row],[Close Price]])-1</f>
        <v>3.6290322580645018E-2</v>
      </c>
      <c r="AI571">
        <v>48.716633336231602</v>
      </c>
      <c r="AJ571">
        <v>17.1264754106708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-0.1</v>
      </c>
      <c r="AM571" t="s">
        <v>10459</v>
      </c>
      <c r="AN571">
        <v>-0.24</v>
      </c>
      <c r="AO571" t="s">
        <v>10459</v>
      </c>
      <c r="AP571">
        <v>9.5683178914346995E-2</v>
      </c>
      <c r="AQ571">
        <f>(Table2[[#This Row],[Sharpe Ratio]]-AVERAGE(Table2[Sharpe Ratio]))/_xlfn.STDEV.P(Table2[Sharpe Ratio])</f>
        <v>0.44009350295009619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618</v>
      </c>
      <c r="AT571">
        <f>_xlfn.RANK.AVG(Table2[[#This Row],[6M Return vs Nifty Z-Score]],Table2[6M Return vs Nifty Z-Score])</f>
        <v>710</v>
      </c>
      <c r="AU571">
        <f>_xlfn.RANK.AVG(Table2[[#This Row],[Sharpe Ratio Z-Score]],Table2[Sharpe Ratio Z-Score])</f>
        <v>231</v>
      </c>
      <c r="AV571">
        <f>(Table2[[#This Row],[Rank 1Y]]+Table2[[#This Row],[Rank 6M]]+Table2[[#This Row],[Rank Sharpe]])/3</f>
        <v>519.66666666666663</v>
      </c>
    </row>
    <row r="572" spans="1:48" x14ac:dyDescent="0.3">
      <c r="A572" t="s">
        <v>1550</v>
      </c>
      <c r="B572" t="s">
        <v>1551</v>
      </c>
      <c r="C572" t="s">
        <v>10412</v>
      </c>
      <c r="D572" t="s">
        <v>1552</v>
      </c>
      <c r="E572">
        <v>6502.4860489499997</v>
      </c>
      <c r="F572">
        <v>498.1</v>
      </c>
      <c r="G572">
        <v>-12.0640635433173</v>
      </c>
      <c r="H572">
        <f>(Table2[[#This Row],[1Y Return vs Nifty]]-AVERAGE(Table2[1Y Return vs Nifty]))/_xlfn.STDEV.P(Table2[1Y Return vs Nifty])</f>
        <v>-0.56162824326605176</v>
      </c>
      <c r="I572">
        <v>-7.2947637027096999</v>
      </c>
      <c r="J572">
        <f>(Table2[[#This Row],[1M Return vs Nifty]]-AVERAGE(Table2[1M Return vs Nifty]))/_xlfn.STDEV.P(Table2[1M Return vs Nifty])</f>
        <v>-0.39970111573524247</v>
      </c>
      <c r="K572">
        <v>-22.644804210375899</v>
      </c>
      <c r="L572">
        <f>(Table2[[#This Row],[6M Return vs Nifty]]-AVERAGE(Table2[6M Return vs Nifty]))/_xlfn.STDEV.P(Table2[6M Return vs Nifty])</f>
        <v>-1.0015131727447404</v>
      </c>
      <c r="M572">
        <v>-3.0390374530031501</v>
      </c>
      <c r="N572">
        <f>(Table2[[#This Row],[1W Return vs Nifty]]-AVERAGE(Table2[1W Return vs Nifty]))/_xlfn.STDEV.P(Table2[1W Return vs Nifty])</f>
        <v>1.2926509597743835E-3</v>
      </c>
      <c r="O572">
        <v>503.16</v>
      </c>
      <c r="P572">
        <v>507.15471650177</v>
      </c>
      <c r="Q572">
        <v>504.378501579464</v>
      </c>
      <c r="R572">
        <v>42.558729890412202</v>
      </c>
      <c r="S572" s="2">
        <f>(Table2[[#This Row],[Close Price]]-Table2[[#This Row],[20D EMA]])/Table2[[#This Row],[20D EMA]]</f>
        <v>-1.005644327848001E-2</v>
      </c>
      <c r="T572" s="2">
        <f>(Table2[[#This Row],[Close Price]]-Table2[[#This Row],[50D EMA]])/Table2[[#This Row],[50D EMA]]</f>
        <v>-1.7853953058402389E-2</v>
      </c>
      <c r="U572" s="2">
        <f>(Table2[[#This Row],[Close Price]]-Table2[[#This Row],[200D EMA]])/Table2[[#This Row],[200D EMA]]</f>
        <v>-1.2447996018471874E-2</v>
      </c>
      <c r="V572">
        <v>0.262194637594027</v>
      </c>
      <c r="W572">
        <v>496.45</v>
      </c>
      <c r="X572">
        <v>510.45</v>
      </c>
      <c r="Y572">
        <v>493.2</v>
      </c>
      <c r="Z572">
        <v>510.45</v>
      </c>
      <c r="AA572">
        <v>486.25</v>
      </c>
      <c r="AB572">
        <v>524.4</v>
      </c>
      <c r="AC572" s="2">
        <f>(Table2[[#This Row],[Close Price]]/Table2[[#This Row],[Day Low]])-1</f>
        <v>3.3235975425522923E-3</v>
      </c>
      <c r="AD572" s="2">
        <f>(Table2[[#This Row],[Day High]]/Table2[[#This Row],[Close Price]])-1</f>
        <v>2.4794218028508341E-2</v>
      </c>
      <c r="AE572" s="2">
        <f>(Table2[[#This Row],[Close Price]]/Table2[[#This Row],[Current Week Low]])-1</f>
        <v>9.9351175993511731E-3</v>
      </c>
      <c r="AF572" s="2">
        <f>(Table2[[#This Row],[Current Week High]]/Table2[[#This Row],[Close Price]])-1</f>
        <v>2.4794218028508341E-2</v>
      </c>
      <c r="AG572" s="2">
        <f>(Table2[[#This Row],[Close Price]]/Table2[[#This Row],[Current Month Low]])-1</f>
        <v>2.4370179948586257E-2</v>
      </c>
      <c r="AH572" s="2">
        <f>(Table2[[#This Row],[Current Month High]]/Table2[[#This Row],[Close Price]])-1</f>
        <v>5.2800642441276802E-2</v>
      </c>
      <c r="AI572">
        <v>34.380646456534798</v>
      </c>
      <c r="AJ572">
        <v>27.375015982610901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-0.09</v>
      </c>
      <c r="AM572" t="s">
        <v>10459</v>
      </c>
      <c r="AN572">
        <v>-0.96</v>
      </c>
      <c r="AO572" t="s">
        <v>10459</v>
      </c>
      <c r="AP572">
        <v>4.0169951647072002E-2</v>
      </c>
      <c r="AQ572">
        <f>(Table2[[#This Row],[Sharpe Ratio]]-AVERAGE(Table2[Sharpe Ratio]))/_xlfn.STDEV.P(Table2[Sharpe Ratio])</f>
        <v>-0.2037616005260765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506</v>
      </c>
      <c r="AT572">
        <f>_xlfn.RANK.AVG(Table2[[#This Row],[6M Return vs Nifty Z-Score]],Table2[6M Return vs Nifty Z-Score])</f>
        <v>662</v>
      </c>
      <c r="AU572">
        <f>_xlfn.RANK.AVG(Table2[[#This Row],[Sharpe Ratio Z-Score]],Table2[Sharpe Ratio Z-Score])</f>
        <v>392</v>
      </c>
      <c r="AV572">
        <f>(Table2[[#This Row],[Rank 1Y]]+Table2[[#This Row],[Rank 6M]]+Table2[[#This Row],[Rank Sharpe]])/3</f>
        <v>520</v>
      </c>
    </row>
    <row r="573" spans="1:48" x14ac:dyDescent="0.3">
      <c r="A573" t="s">
        <v>632</v>
      </c>
      <c r="B573" t="s">
        <v>633</v>
      </c>
      <c r="C573" t="s">
        <v>10401</v>
      </c>
      <c r="D573" t="s">
        <v>51</v>
      </c>
      <c r="E573">
        <v>31078.543946400001</v>
      </c>
      <c r="F573">
        <v>399.6</v>
      </c>
      <c r="G573">
        <v>-27.642928439436201</v>
      </c>
      <c r="H573">
        <f>(Table2[[#This Row],[1Y Return vs Nifty]]-AVERAGE(Table2[1Y Return vs Nifty]))/_xlfn.STDEV.P(Table2[1Y Return vs Nifty])</f>
        <v>-0.82018659664797666</v>
      </c>
      <c r="I573">
        <v>-4.1721848168008098</v>
      </c>
      <c r="J573">
        <f>(Table2[[#This Row],[1M Return vs Nifty]]-AVERAGE(Table2[1M Return vs Nifty]))/_xlfn.STDEV.P(Table2[1M Return vs Nifty])</f>
        <v>-0.10355868805769212</v>
      </c>
      <c r="K573">
        <v>-35.5925196396256</v>
      </c>
      <c r="L573">
        <f>(Table2[[#This Row],[6M Return vs Nifty]]-AVERAGE(Table2[6M Return vs Nifty]))/_xlfn.STDEV.P(Table2[6M Return vs Nifty])</f>
        <v>-1.3878969878476766</v>
      </c>
      <c r="M573">
        <v>-1.7306372237747301</v>
      </c>
      <c r="N573">
        <f>(Table2[[#This Row],[1W Return vs Nifty]]-AVERAGE(Table2[1W Return vs Nifty]))/_xlfn.STDEV.P(Table2[1W Return vs Nifty])</f>
        <v>0.26277394522180753</v>
      </c>
      <c r="O573">
        <v>395.66</v>
      </c>
      <c r="P573">
        <v>395.97971514757</v>
      </c>
      <c r="Q573">
        <v>414.23411905056099</v>
      </c>
      <c r="R573">
        <v>53.3282656667444</v>
      </c>
      <c r="S573" s="2">
        <f>(Table2[[#This Row],[Close Price]]-Table2[[#This Row],[20D EMA]])/Table2[[#This Row],[20D EMA]]</f>
        <v>9.9580447859273051E-3</v>
      </c>
      <c r="T573" s="2">
        <f>(Table2[[#This Row],[Close Price]]-Table2[[#This Row],[50D EMA]])/Table2[[#This Row],[50D EMA]]</f>
        <v>9.1426017897933091E-3</v>
      </c>
      <c r="U573" s="2">
        <f>(Table2[[#This Row],[Close Price]]-Table2[[#This Row],[200D EMA]])/Table2[[#This Row],[200D EMA]]</f>
        <v>-3.5328135413139984E-2</v>
      </c>
      <c r="V573">
        <v>0.64706855195471902</v>
      </c>
      <c r="W573">
        <v>396.35</v>
      </c>
      <c r="X573">
        <v>405</v>
      </c>
      <c r="Y573">
        <v>392.65</v>
      </c>
      <c r="Z573">
        <v>409</v>
      </c>
      <c r="AA573">
        <v>373.6</v>
      </c>
      <c r="AB573">
        <v>409</v>
      </c>
      <c r="AC573" s="2">
        <f>(Table2[[#This Row],[Close Price]]/Table2[[#This Row],[Day Low]])-1</f>
        <v>8.1998233884192917E-3</v>
      </c>
      <c r="AD573" s="2">
        <f>(Table2[[#This Row],[Day High]]/Table2[[#This Row],[Close Price]])-1</f>
        <v>1.3513513513513375E-2</v>
      </c>
      <c r="AE573" s="2">
        <f>(Table2[[#This Row],[Close Price]]/Table2[[#This Row],[Current Week Low]])-1</f>
        <v>1.7700241945753259E-2</v>
      </c>
      <c r="AF573" s="2">
        <f>(Table2[[#This Row],[Current Week High]]/Table2[[#This Row],[Close Price]])-1</f>
        <v>2.3523523523523382E-2</v>
      </c>
      <c r="AG573" s="2">
        <f>(Table2[[#This Row],[Close Price]]/Table2[[#This Row],[Current Month Low]])-1</f>
        <v>6.9593147751606077E-2</v>
      </c>
      <c r="AH573" s="2">
        <f>(Table2[[#This Row],[Current Month High]]/Table2[[#This Row],[Close Price]])-1</f>
        <v>2.3523523523523382E-2</v>
      </c>
      <c r="AI573">
        <v>30.055055055055</v>
      </c>
      <c r="AJ573">
        <v>18.822479928635101</v>
      </c>
      <c r="AK573" t="str">
        <f>IF(AND(Table2[[#This Row],[20D EMA]]&gt;Table2[[#This Row],[50D EMA]],Table2[[#This Row],[50D EMA]]&gt;Table2[[#This Row],[200D EMA]]),"Uptrend","Downtrend/NoTrend")</f>
        <v>Downtrend/NoTrend</v>
      </c>
      <c r="AL573">
        <v>-0.1</v>
      </c>
      <c r="AM573" t="s">
        <v>10459</v>
      </c>
      <c r="AN573">
        <v>1.89</v>
      </c>
      <c r="AO573" t="s">
        <v>10458</v>
      </c>
      <c r="AP573">
        <v>9.1529187591283007E-2</v>
      </c>
      <c r="AQ573">
        <f>(Table2[[#This Row],[Sharpe Ratio]]-AVERAGE(Table2[Sharpe Ratio]))/_xlfn.STDEV.P(Table2[Sharpe Ratio])</f>
        <v>0.39191456173535721</v>
      </c>
      <c r="AR5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3">
        <f>_xlfn.RANK.AVG(Table2[[#This Row],[1Y Return vs Nifty Z-Score]],Table2[1Y Return vs Nifty Z-Score])</f>
        <v>603</v>
      </c>
      <c r="AT573">
        <f>_xlfn.RANK.AVG(Table2[[#This Row],[6M Return vs Nifty Z-Score]],Table2[6M Return vs Nifty Z-Score])</f>
        <v>721</v>
      </c>
      <c r="AU573">
        <f>_xlfn.RANK.AVG(Table2[[#This Row],[Sharpe Ratio Z-Score]],Table2[Sharpe Ratio Z-Score])</f>
        <v>237</v>
      </c>
      <c r="AV573">
        <f>(Table2[[#This Row],[Rank 1Y]]+Table2[[#This Row],[Rank 6M]]+Table2[[#This Row],[Rank Sharpe]])/3</f>
        <v>520.33333333333337</v>
      </c>
    </row>
    <row r="574" spans="1:48" x14ac:dyDescent="0.3">
      <c r="A574" t="s">
        <v>139</v>
      </c>
      <c r="B574" t="s">
        <v>140</v>
      </c>
      <c r="C574" t="s">
        <v>10408</v>
      </c>
      <c r="D574" t="s">
        <v>125</v>
      </c>
      <c r="E574">
        <v>206739.76585050099</v>
      </c>
      <c r="F574">
        <v>165.61</v>
      </c>
      <c r="G574">
        <v>-4.8358392531472703</v>
      </c>
      <c r="H574">
        <f>(Table2[[#This Row],[1Y Return vs Nifty]]-AVERAGE(Table2[1Y Return vs Nifty]))/_xlfn.STDEV.P(Table2[1Y Return vs Nifty])</f>
        <v>-0.44166329185247394</v>
      </c>
      <c r="I574">
        <v>-0.21930349542148</v>
      </c>
      <c r="J574">
        <f>(Table2[[#This Row],[1M Return vs Nifty]]-AVERAGE(Table2[1M Return vs Nifty]))/_xlfn.STDEV.P(Table2[1M Return vs Nifty])</f>
        <v>0.2713288371597169</v>
      </c>
      <c r="K574">
        <v>-10.4704323367709</v>
      </c>
      <c r="L574">
        <f>(Table2[[#This Row],[6M Return vs Nifty]]-AVERAGE(Table2[6M Return vs Nifty]))/_xlfn.STDEV.P(Table2[6M Return vs Nifty])</f>
        <v>-0.63820736202397077</v>
      </c>
      <c r="M574">
        <v>3.3958879174713199</v>
      </c>
      <c r="N574">
        <f>(Table2[[#This Row],[1W Return vs Nifty]]-AVERAGE(Table2[1W Return vs Nifty]))/_xlfn.STDEV.P(Table2[1W Return vs Nifty])</f>
        <v>1.2873002324041121</v>
      </c>
      <c r="O574">
        <v>155</v>
      </c>
      <c r="P574">
        <v>156.490641162863</v>
      </c>
      <c r="Q574">
        <v>152.79054447566199</v>
      </c>
      <c r="R574">
        <v>82.217380553533701</v>
      </c>
      <c r="S574" s="2">
        <f>(Table2[[#This Row],[Close Price]]-Table2[[#This Row],[20D EMA]])/Table2[[#This Row],[20D EMA]]</f>
        <v>6.8451612903225892E-2</v>
      </c>
      <c r="T574" s="2">
        <f>(Table2[[#This Row],[Close Price]]-Table2[[#This Row],[50D EMA]])/Table2[[#This Row],[50D EMA]]</f>
        <v>5.8274148341218128E-2</v>
      </c>
      <c r="U574" s="2">
        <f>(Table2[[#This Row],[Close Price]]-Table2[[#This Row],[200D EMA]])/Table2[[#This Row],[200D EMA]]</f>
        <v>8.3902152245946326E-2</v>
      </c>
      <c r="V574">
        <v>1.2606653825868399</v>
      </c>
      <c r="W574">
        <v>160.47999999999999</v>
      </c>
      <c r="X574">
        <v>165.9</v>
      </c>
      <c r="Y574">
        <v>152.80000000000001</v>
      </c>
      <c r="Z574">
        <v>165.9</v>
      </c>
      <c r="AA574">
        <v>147.62</v>
      </c>
      <c r="AB574">
        <v>165.9</v>
      </c>
      <c r="AC574" s="2">
        <f>(Table2[[#This Row],[Close Price]]/Table2[[#This Row],[Day Low]])-1</f>
        <v>3.1966600199401896E-2</v>
      </c>
      <c r="AD574" s="2">
        <f>(Table2[[#This Row],[Day High]]/Table2[[#This Row],[Close Price]])-1</f>
        <v>1.751101986595005E-3</v>
      </c>
      <c r="AE574" s="2">
        <f>(Table2[[#This Row],[Close Price]]/Table2[[#This Row],[Current Week Low]])-1</f>
        <v>8.3835078534031382E-2</v>
      </c>
      <c r="AF574" s="2">
        <f>(Table2[[#This Row],[Current Week High]]/Table2[[#This Row],[Close Price]])-1</f>
        <v>1.751101986595005E-3</v>
      </c>
      <c r="AG574" s="2">
        <f>(Table2[[#This Row],[Close Price]]/Table2[[#This Row],[Current Month Low]])-1</f>
        <v>0.12186695569706019</v>
      </c>
      <c r="AH574" s="2">
        <f>(Table2[[#This Row],[Current Month High]]/Table2[[#This Row],[Close Price]])-1</f>
        <v>1.751101986595005E-3</v>
      </c>
      <c r="AI574">
        <v>11.4666988708411</v>
      </c>
      <c r="AJ574">
        <v>44.511343804537503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-0.05</v>
      </c>
      <c r="AM574" t="s">
        <v>10459</v>
      </c>
      <c r="AN574">
        <v>10.84</v>
      </c>
      <c r="AO574" t="s">
        <v>10458</v>
      </c>
      <c r="AP574">
        <v>-1.223478988376E-3</v>
      </c>
      <c r="AQ574">
        <f>(Table2[[#This Row],[Sharpe Ratio]]-AVERAGE(Table2[Sharpe Ratio]))/_xlfn.STDEV.P(Table2[Sharpe Ratio])</f>
        <v>-0.68385207403978476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4">
        <f>_xlfn.RANK.AVG(Table2[[#This Row],[1Y Return vs Nifty Z-Score]],Table2[1Y Return vs Nifty Z-Score])</f>
        <v>457</v>
      </c>
      <c r="AT574">
        <f>_xlfn.RANK.AVG(Table2[[#This Row],[6M Return vs Nifty Z-Score]],Table2[6M Return vs Nifty Z-Score])</f>
        <v>553</v>
      </c>
      <c r="AU574">
        <f>_xlfn.RANK.AVG(Table2[[#This Row],[Sharpe Ratio Z-Score]],Table2[Sharpe Ratio Z-Score])</f>
        <v>556</v>
      </c>
      <c r="AV574">
        <f>(Table2[[#This Row],[Rank 1Y]]+Table2[[#This Row],[Rank 6M]]+Table2[[#This Row],[Rank Sharpe]])/3</f>
        <v>522</v>
      </c>
    </row>
    <row r="575" spans="1:48" x14ac:dyDescent="0.3">
      <c r="A575" t="s">
        <v>665</v>
      </c>
      <c r="B575" t="s">
        <v>666</v>
      </c>
      <c r="C575" t="s">
        <v>10405</v>
      </c>
      <c r="D575" t="s">
        <v>274</v>
      </c>
      <c r="E575">
        <v>28504.961862389999</v>
      </c>
      <c r="F575">
        <v>1061.45</v>
      </c>
      <c r="G575">
        <v>20.0402058468764</v>
      </c>
      <c r="H575">
        <f>(Table2[[#This Row],[1Y Return vs Nifty]]-AVERAGE(Table2[1Y Return vs Nifty]))/_xlfn.STDEV.P(Table2[1Y Return vs Nifty])</f>
        <v>-2.8802065915597242E-2</v>
      </c>
      <c r="I575">
        <v>-5.3199880119750098</v>
      </c>
      <c r="J575">
        <f>(Table2[[#This Row],[1M Return vs Nifty]]-AVERAGE(Table2[1M Return vs Nifty]))/_xlfn.STDEV.P(Table2[1M Return vs Nifty])</f>
        <v>-0.21241525730205826</v>
      </c>
      <c r="K575">
        <v>-36.868220671282202</v>
      </c>
      <c r="L575">
        <f>(Table2[[#This Row],[6M Return vs Nifty]]-AVERAGE(Table2[6M Return vs Nifty]))/_xlfn.STDEV.P(Table2[6M Return vs Nifty])</f>
        <v>-1.4259662699720514</v>
      </c>
      <c r="M575">
        <v>-7.2468462390661399</v>
      </c>
      <c r="N575">
        <f>(Table2[[#This Row],[1W Return vs Nifty]]-AVERAGE(Table2[1W Return vs Nifty]))/_xlfn.STDEV.P(Table2[1W Return vs Nifty])</f>
        <v>-0.83962992212456711</v>
      </c>
      <c r="O575">
        <v>1107</v>
      </c>
      <c r="P575">
        <v>1140.4567412583599</v>
      </c>
      <c r="Q575">
        <v>1133.1711288382101</v>
      </c>
      <c r="R575">
        <v>26.411543795180901</v>
      </c>
      <c r="S575" s="2">
        <f>(Table2[[#This Row],[Close Price]]-Table2[[#This Row],[20D EMA]])/Table2[[#This Row],[20D EMA]]</f>
        <v>-4.1147244805781351E-2</v>
      </c>
      <c r="T575" s="2">
        <f>(Table2[[#This Row],[Close Price]]-Table2[[#This Row],[50D EMA]])/Table2[[#This Row],[50D EMA]]</f>
        <v>-6.9276403391842115E-2</v>
      </c>
      <c r="U575" s="2">
        <f>(Table2[[#This Row],[Close Price]]-Table2[[#This Row],[200D EMA]])/Table2[[#This Row],[200D EMA]]</f>
        <v>-6.3292407486363056E-2</v>
      </c>
      <c r="V575">
        <v>1.17627000127951</v>
      </c>
      <c r="W575">
        <v>1057</v>
      </c>
      <c r="X575">
        <v>1080</v>
      </c>
      <c r="Y575">
        <v>1057</v>
      </c>
      <c r="Z575">
        <v>1136</v>
      </c>
      <c r="AA575">
        <v>1057</v>
      </c>
      <c r="AB575">
        <v>1199</v>
      </c>
      <c r="AC575" s="2">
        <f>(Table2[[#This Row],[Close Price]]/Table2[[#This Row],[Day Low]])-1</f>
        <v>4.2100283822139595E-3</v>
      </c>
      <c r="AD575" s="2">
        <f>(Table2[[#This Row],[Day High]]/Table2[[#This Row],[Close Price]])-1</f>
        <v>1.747609402232797E-2</v>
      </c>
      <c r="AE575" s="2">
        <f>(Table2[[#This Row],[Close Price]]/Table2[[#This Row],[Current Week Low]])-1</f>
        <v>4.2100283822139595E-3</v>
      </c>
      <c r="AF575" s="2">
        <f>(Table2[[#This Row],[Current Week High]]/Table2[[#This Row],[Close Price]])-1</f>
        <v>7.0234113712374535E-2</v>
      </c>
      <c r="AG575" s="2">
        <f>(Table2[[#This Row],[Close Price]]/Table2[[#This Row],[Current Month Low]])-1</f>
        <v>4.2100283822139595E-3</v>
      </c>
      <c r="AH575" s="2">
        <f>(Table2[[#This Row],[Current Month High]]/Table2[[#This Row],[Close Price]])-1</f>
        <v>0.12958688586367706</v>
      </c>
      <c r="AI575">
        <v>42.625653587074197</v>
      </c>
      <c r="AJ575">
        <v>54.045424860314903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-0.25</v>
      </c>
      <c r="AM575" t="s">
        <v>10459</v>
      </c>
      <c r="AN575">
        <v>-5.93</v>
      </c>
      <c r="AO575" t="s">
        <v>10459</v>
      </c>
      <c r="AQ575">
        <f>(Table2[[#This Row],[Sharpe Ratio]]-AVERAGE(Table2[Sharpe Ratio]))/_xlfn.STDEV.P(Table2[Sharpe Ratio])</f>
        <v>-0.6696618849724284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309</v>
      </c>
      <c r="AT575">
        <f>_xlfn.RANK.AVG(Table2[[#This Row],[6M Return vs Nifty Z-Score]],Table2[6M Return vs Nifty Z-Score])</f>
        <v>730</v>
      </c>
      <c r="AU575">
        <f>_xlfn.RANK.AVG(Table2[[#This Row],[Sharpe Ratio Z-Score]],Table2[Sharpe Ratio Z-Score])</f>
        <v>530</v>
      </c>
      <c r="AV575">
        <f>(Table2[[#This Row],[Rank 1Y]]+Table2[[#This Row],[Rank 6M]]+Table2[[#This Row],[Rank Sharpe]])/3</f>
        <v>523</v>
      </c>
    </row>
    <row r="576" spans="1:48" x14ac:dyDescent="0.3">
      <c r="A576" t="s">
        <v>523</v>
      </c>
      <c r="B576" t="s">
        <v>524</v>
      </c>
      <c r="C576" t="s">
        <v>10399</v>
      </c>
      <c r="D576" t="s">
        <v>180</v>
      </c>
      <c r="E576">
        <v>41678.580118124999</v>
      </c>
      <c r="F576">
        <v>605.45000000000005</v>
      </c>
      <c r="G576">
        <v>6.8351822823525401</v>
      </c>
      <c r="H576">
        <f>(Table2[[#This Row],[1Y Return vs Nifty]]-AVERAGE(Table2[1Y Return vs Nifty]))/_xlfn.STDEV.P(Table2[1Y Return vs Nifty])</f>
        <v>-0.24796239447479726</v>
      </c>
      <c r="I576">
        <v>-3.18261428575659</v>
      </c>
      <c r="J576">
        <f>(Table2[[#This Row],[1M Return vs Nifty]]-AVERAGE(Table2[1M Return vs Nifty]))/_xlfn.STDEV.P(Table2[1M Return vs Nifty])</f>
        <v>-9.7087549962576545E-3</v>
      </c>
      <c r="K576">
        <v>-8.9163104837612099</v>
      </c>
      <c r="L576">
        <f>(Table2[[#This Row],[6M Return vs Nifty]]-AVERAGE(Table2[6M Return vs Nifty]))/_xlfn.STDEV.P(Table2[6M Return vs Nifty])</f>
        <v>-0.59182948679324165</v>
      </c>
      <c r="M576">
        <v>-5.5432139093302402</v>
      </c>
      <c r="N576">
        <f>(Table2[[#This Row],[1W Return vs Nifty]]-AVERAGE(Table2[1W Return vs Nifty]))/_xlfn.STDEV.P(Table2[1W Return vs Nifty])</f>
        <v>-0.49916224520533875</v>
      </c>
      <c r="O576">
        <v>623.84</v>
      </c>
      <c r="P576">
        <v>623.94525481556104</v>
      </c>
      <c r="Q576">
        <v>577.77205824958696</v>
      </c>
      <c r="R576">
        <v>28.896740962832599</v>
      </c>
      <c r="S576" s="2">
        <f>(Table2[[#This Row],[Close Price]]-Table2[[#This Row],[20D EMA]])/Table2[[#This Row],[20D EMA]]</f>
        <v>-2.9478712490382124E-2</v>
      </c>
      <c r="T576" s="2">
        <f>(Table2[[#This Row],[Close Price]]-Table2[[#This Row],[50D EMA]])/Table2[[#This Row],[50D EMA]]</f>
        <v>-2.9642432044824536E-2</v>
      </c>
      <c r="U576" s="2">
        <f>(Table2[[#This Row],[Close Price]]-Table2[[#This Row],[200D EMA]])/Table2[[#This Row],[200D EMA]]</f>
        <v>4.7904604169100744E-2</v>
      </c>
      <c r="V576">
        <v>0.44472902751583798</v>
      </c>
      <c r="W576">
        <v>597</v>
      </c>
      <c r="X576">
        <v>611</v>
      </c>
      <c r="Y576">
        <v>597</v>
      </c>
      <c r="Z576">
        <v>623.70000000000005</v>
      </c>
      <c r="AA576">
        <v>597</v>
      </c>
      <c r="AB576">
        <v>689.95</v>
      </c>
      <c r="AC576" s="2">
        <f>(Table2[[#This Row],[Close Price]]/Table2[[#This Row],[Day Low]])-1</f>
        <v>1.41541038525963E-2</v>
      </c>
      <c r="AD576" s="2">
        <f>(Table2[[#This Row],[Day High]]/Table2[[#This Row],[Close Price]])-1</f>
        <v>9.1667354860021089E-3</v>
      </c>
      <c r="AE576" s="2">
        <f>(Table2[[#This Row],[Close Price]]/Table2[[#This Row],[Current Week Low]])-1</f>
        <v>1.41541038525963E-2</v>
      </c>
      <c r="AF576" s="2">
        <f>(Table2[[#This Row],[Current Week High]]/Table2[[#This Row],[Close Price]])-1</f>
        <v>3.0142868940457479E-2</v>
      </c>
      <c r="AG576" s="2">
        <f>(Table2[[#This Row],[Close Price]]/Table2[[#This Row],[Current Month Low]])-1</f>
        <v>1.41541038525963E-2</v>
      </c>
      <c r="AH576" s="2">
        <f>(Table2[[#This Row],[Current Month High]]/Table2[[#This Row],[Close Price]])-1</f>
        <v>0.13956561235444709</v>
      </c>
      <c r="AI576">
        <v>13.956561235444701</v>
      </c>
      <c r="AJ576">
        <v>52.487092305754899</v>
      </c>
      <c r="AK576" t="str">
        <f>IF(AND(Table2[[#This Row],[20D EMA]]&gt;Table2[[#This Row],[50D EMA]],Table2[[#This Row],[50D EMA]]&gt;Table2[[#This Row],[200D EMA]]),"Uptrend","Downtrend/NoTrend")</f>
        <v>Downtrend/NoTrend</v>
      </c>
      <c r="AL576">
        <v>-0.1</v>
      </c>
      <c r="AM576" t="s">
        <v>10459</v>
      </c>
      <c r="AN576">
        <v>-7.44</v>
      </c>
      <c r="AO576" t="s">
        <v>10459</v>
      </c>
      <c r="AP576">
        <v>-4.3382578921661002E-2</v>
      </c>
      <c r="AQ576">
        <f>(Table2[[#This Row],[Sharpe Ratio]]-AVERAGE(Table2[Sharpe Ratio]))/_xlfn.STDEV.P(Table2[Sharpe Ratio])</f>
        <v>-1.1728229551474141</v>
      </c>
      <c r="AR5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6">
        <f>_xlfn.RANK.AVG(Table2[[#This Row],[1Y Return vs Nifty Z-Score]],Table2[1Y Return vs Nifty Z-Score])</f>
        <v>380</v>
      </c>
      <c r="AT576">
        <f>_xlfn.RANK.AVG(Table2[[#This Row],[6M Return vs Nifty Z-Score]],Table2[6M Return vs Nifty Z-Score])</f>
        <v>532</v>
      </c>
      <c r="AU576">
        <f>_xlfn.RANK.AVG(Table2[[#This Row],[Sharpe Ratio Z-Score]],Table2[Sharpe Ratio Z-Score])</f>
        <v>658</v>
      </c>
      <c r="AV576">
        <f>(Table2[[#This Row],[Rank 1Y]]+Table2[[#This Row],[Rank 6M]]+Table2[[#This Row],[Rank Sharpe]])/3</f>
        <v>523.33333333333337</v>
      </c>
    </row>
    <row r="577" spans="1:48" x14ac:dyDescent="0.3">
      <c r="A577" t="s">
        <v>157</v>
      </c>
      <c r="B577" t="s">
        <v>158</v>
      </c>
      <c r="C577" t="s">
        <v>10400</v>
      </c>
      <c r="D577" t="s">
        <v>21</v>
      </c>
      <c r="E577">
        <v>182506.88813015501</v>
      </c>
      <c r="F577">
        <v>6164.05</v>
      </c>
      <c r="G577">
        <v>-18.379749592889802</v>
      </c>
      <c r="H577">
        <f>(Table2[[#This Row],[1Y Return vs Nifty]]-AVERAGE(Table2[1Y Return vs Nifty]))/_xlfn.STDEV.P(Table2[1Y Return vs Nifty])</f>
        <v>-0.66644803574409517</v>
      </c>
      <c r="I577">
        <v>2.8849735449550198</v>
      </c>
      <c r="J577">
        <f>(Table2[[#This Row],[1M Return vs Nifty]]-AVERAGE(Table2[1M Return vs Nifty]))/_xlfn.STDEV.P(Table2[1M Return vs Nifty])</f>
        <v>0.56573553511994923</v>
      </c>
      <c r="K577">
        <v>4.7571104486731501</v>
      </c>
      <c r="L577">
        <f>(Table2[[#This Row],[6M Return vs Nifty]]-AVERAGE(Table2[6M Return vs Nifty]))/_xlfn.STDEV.P(Table2[6M Return vs Nifty])</f>
        <v>-0.18378927504690684</v>
      </c>
      <c r="M577">
        <v>-8.6482680466977708</v>
      </c>
      <c r="N577">
        <f>(Table2[[#This Row],[1W Return vs Nifty]]-AVERAGE(Table2[1W Return vs Nifty]))/_xlfn.STDEV.P(Table2[1W Return vs Nifty])</f>
        <v>-1.1197014016921412</v>
      </c>
      <c r="O577">
        <v>6206.33</v>
      </c>
      <c r="P577">
        <v>5933.5485014319902</v>
      </c>
      <c r="Q577">
        <v>5461.0681873077401</v>
      </c>
      <c r="R577">
        <v>39.784017745392397</v>
      </c>
      <c r="S577" s="2">
        <f>(Table2[[#This Row],[Close Price]]-Table2[[#This Row],[20D EMA]])/Table2[[#This Row],[20D EMA]]</f>
        <v>-6.8123995984744196E-3</v>
      </c>
      <c r="T577" s="2">
        <f>(Table2[[#This Row],[Close Price]]-Table2[[#This Row],[50D EMA]])/Table2[[#This Row],[50D EMA]]</f>
        <v>3.8847158409909557E-2</v>
      </c>
      <c r="U577" s="2">
        <f>(Table2[[#This Row],[Close Price]]-Table2[[#This Row],[200D EMA]])/Table2[[#This Row],[200D EMA]]</f>
        <v>0.12872606394589337</v>
      </c>
      <c r="V577">
        <v>0.87121079450444405</v>
      </c>
      <c r="W577">
        <v>6103.1</v>
      </c>
      <c r="X577">
        <v>6196</v>
      </c>
      <c r="Y577">
        <v>6090.55</v>
      </c>
      <c r="Z577">
        <v>6410</v>
      </c>
      <c r="AA577">
        <v>5989.75</v>
      </c>
      <c r="AB577">
        <v>6574.95</v>
      </c>
      <c r="AC577" s="2">
        <f>(Table2[[#This Row],[Close Price]]/Table2[[#This Row],[Day Low]])-1</f>
        <v>9.9867280562337957E-3</v>
      </c>
      <c r="AD577" s="2">
        <f>(Table2[[#This Row],[Day High]]/Table2[[#This Row],[Close Price]])-1</f>
        <v>5.183280473065599E-3</v>
      </c>
      <c r="AE577" s="2">
        <f>(Table2[[#This Row],[Close Price]]/Table2[[#This Row],[Current Week Low]])-1</f>
        <v>1.2067875643414716E-2</v>
      </c>
      <c r="AF577" s="2">
        <f>(Table2[[#This Row],[Current Week High]]/Table2[[#This Row],[Close Price]])-1</f>
        <v>3.9900714627558065E-2</v>
      </c>
      <c r="AG577" s="2">
        <f>(Table2[[#This Row],[Close Price]]/Table2[[#This Row],[Current Month Low]])-1</f>
        <v>2.9099712008013645E-2</v>
      </c>
      <c r="AH577" s="2">
        <f>(Table2[[#This Row],[Current Month High]]/Table2[[#This Row],[Close Price]])-1</f>
        <v>6.6660718196640101E-2</v>
      </c>
      <c r="AI577">
        <v>6.6660718196640101</v>
      </c>
      <c r="AJ577">
        <v>36.567668464955503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0.02</v>
      </c>
      <c r="AM577" t="s">
        <v>10458</v>
      </c>
      <c r="AN577">
        <v>-2.83</v>
      </c>
      <c r="AO577" t="s">
        <v>10459</v>
      </c>
      <c r="AP577">
        <v>-3.3267738691405001E-2</v>
      </c>
      <c r="AQ577">
        <f>(Table2[[#This Row],[Sharpe Ratio]]-AVERAGE(Table2[Sharpe Ratio]))/_xlfn.STDEV.P(Table2[Sharpe Ratio])</f>
        <v>-1.0555087253019526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-2.4597119026651466</v>
      </c>
      <c r="AS577">
        <f>_xlfn.RANK.AVG(Table2[[#This Row],[1Y Return vs Nifty Z-Score]],Table2[1Y Return vs Nifty Z-Score])</f>
        <v>553</v>
      </c>
      <c r="AT577">
        <f>_xlfn.RANK.AVG(Table2[[#This Row],[6M Return vs Nifty Z-Score]],Table2[6M Return vs Nifty Z-Score])</f>
        <v>377</v>
      </c>
      <c r="AU577">
        <f>_xlfn.RANK.AVG(Table2[[#This Row],[Sharpe Ratio Z-Score]],Table2[Sharpe Ratio Z-Score])</f>
        <v>641</v>
      </c>
      <c r="AV577">
        <f>(Table2[[#This Row],[Rank 1Y]]+Table2[[#This Row],[Rank 6M]]+Table2[[#This Row],[Rank Sharpe]])/3</f>
        <v>523.66666666666663</v>
      </c>
    </row>
    <row r="578" spans="1:48" x14ac:dyDescent="0.3">
      <c r="A578" t="s">
        <v>896</v>
      </c>
      <c r="B578" t="s">
        <v>897</v>
      </c>
      <c r="C578" t="s">
        <v>10400</v>
      </c>
      <c r="D578" t="s">
        <v>21</v>
      </c>
      <c r="E578">
        <v>17536.78010892</v>
      </c>
      <c r="F578">
        <v>631.70000000000005</v>
      </c>
      <c r="G578">
        <v>-14.008420111178401</v>
      </c>
      <c r="H578">
        <f>(Table2[[#This Row],[1Y Return vs Nifty]]-AVERAGE(Table2[1Y Return vs Nifty]))/_xlfn.STDEV.P(Table2[1Y Return vs Nifty])</f>
        <v>-0.59389822159410943</v>
      </c>
      <c r="I578">
        <v>-2.3856304592662498</v>
      </c>
      <c r="J578">
        <f>(Table2[[#This Row],[1M Return vs Nifty]]-AVERAGE(Table2[1M Return vs Nifty]))/_xlfn.STDEV.P(Table2[1M Return vs Nifty])</f>
        <v>6.5876437186291256E-2</v>
      </c>
      <c r="K578">
        <v>-34.641354089529401</v>
      </c>
      <c r="L578">
        <f>(Table2[[#This Row],[6M Return vs Nifty]]-AVERAGE(Table2[6M Return vs Nifty]))/_xlfn.STDEV.P(Table2[6M Return vs Nifty])</f>
        <v>-1.3595124457213943</v>
      </c>
      <c r="M578">
        <v>-7.0741895181499297</v>
      </c>
      <c r="N578">
        <f>(Table2[[#This Row],[1W Return vs Nifty]]-AVERAGE(Table2[1W Return vs Nifty]))/_xlfn.STDEV.P(Table2[1W Return vs Nifty])</f>
        <v>-0.80512480523473529</v>
      </c>
      <c r="O578">
        <v>652.22</v>
      </c>
      <c r="P578">
        <v>648.70234948663301</v>
      </c>
      <c r="Q578">
        <v>639.52690600928804</v>
      </c>
      <c r="R578">
        <v>28.686866651245399</v>
      </c>
      <c r="S578" s="2">
        <f>(Table2[[#This Row],[Close Price]]-Table2[[#This Row],[20D EMA]])/Table2[[#This Row],[20D EMA]]</f>
        <v>-3.1461776701113095E-2</v>
      </c>
      <c r="T578" s="2">
        <f>(Table2[[#This Row],[Close Price]]-Table2[[#This Row],[50D EMA]])/Table2[[#This Row],[50D EMA]]</f>
        <v>-2.6209785582075051E-2</v>
      </c>
      <c r="U578" s="2">
        <f>(Table2[[#This Row],[Close Price]]-Table2[[#This Row],[200D EMA]])/Table2[[#This Row],[200D EMA]]</f>
        <v>-1.2238587517964918E-2</v>
      </c>
      <c r="V578">
        <v>0.37243903006741003</v>
      </c>
      <c r="W578">
        <v>628.54999999999995</v>
      </c>
      <c r="X578">
        <v>638.20000000000005</v>
      </c>
      <c r="Y578">
        <v>628.54999999999995</v>
      </c>
      <c r="Z578">
        <v>655</v>
      </c>
      <c r="AA578">
        <v>628.54999999999995</v>
      </c>
      <c r="AB578">
        <v>697.2</v>
      </c>
      <c r="AC578" s="2">
        <f>(Table2[[#This Row],[Close Price]]/Table2[[#This Row],[Day Low]])-1</f>
        <v>5.0115344841303866E-3</v>
      </c>
      <c r="AD578" s="2">
        <f>(Table2[[#This Row],[Day High]]/Table2[[#This Row],[Close Price]])-1</f>
        <v>1.0289694475225541E-2</v>
      </c>
      <c r="AE578" s="2">
        <f>(Table2[[#This Row],[Close Price]]/Table2[[#This Row],[Current Week Low]])-1</f>
        <v>5.0115344841303866E-3</v>
      </c>
      <c r="AF578" s="2">
        <f>(Table2[[#This Row],[Current Week High]]/Table2[[#This Row],[Close Price]])-1</f>
        <v>3.6884597118885365E-2</v>
      </c>
      <c r="AG578" s="2">
        <f>(Table2[[#This Row],[Close Price]]/Table2[[#This Row],[Current Month Low]])-1</f>
        <v>5.0115344841303866E-3</v>
      </c>
      <c r="AH578" s="2">
        <f>(Table2[[#This Row],[Current Month High]]/Table2[[#This Row],[Close Price]])-1</f>
        <v>0.10368845971188856</v>
      </c>
      <c r="AI578">
        <v>37.723602976096203</v>
      </c>
      <c r="AJ578">
        <v>34.518739352640502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-0.1</v>
      </c>
      <c r="AM578" t="s">
        <v>10459</v>
      </c>
      <c r="AN578">
        <v>-5.5</v>
      </c>
      <c r="AO578" t="s">
        <v>10459</v>
      </c>
      <c r="AP578">
        <v>6.2518782236410997E-2</v>
      </c>
      <c r="AQ578">
        <f>(Table2[[#This Row],[Sharpe Ratio]]-AVERAGE(Table2[Sharpe Ratio]))/_xlfn.STDEV.P(Table2[Sharpe Ratio])</f>
        <v>5.5445246922925233E-2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-2.6372137884410227</v>
      </c>
      <c r="AS578">
        <f>_xlfn.RANK.AVG(Table2[[#This Row],[1Y Return vs Nifty Z-Score]],Table2[1Y Return vs Nifty Z-Score])</f>
        <v>518</v>
      </c>
      <c r="AT578">
        <f>_xlfn.RANK.AVG(Table2[[#This Row],[6M Return vs Nifty Z-Score]],Table2[6M Return vs Nifty Z-Score])</f>
        <v>717</v>
      </c>
      <c r="AU578">
        <f>_xlfn.RANK.AVG(Table2[[#This Row],[Sharpe Ratio Z-Score]],Table2[Sharpe Ratio Z-Score])</f>
        <v>337</v>
      </c>
      <c r="AV578">
        <f>(Table2[[#This Row],[Rank 1Y]]+Table2[[#This Row],[Rank 6M]]+Table2[[#This Row],[Rank Sharpe]])/3</f>
        <v>524</v>
      </c>
    </row>
    <row r="579" spans="1:48" x14ac:dyDescent="0.3">
      <c r="A579" t="s">
        <v>1973</v>
      </c>
      <c r="B579" t="s">
        <v>1974</v>
      </c>
      <c r="C579" t="s">
        <v>10411</v>
      </c>
      <c r="D579" t="s">
        <v>435</v>
      </c>
      <c r="E579">
        <v>3590.6287437349902</v>
      </c>
      <c r="F579">
        <v>498.35</v>
      </c>
      <c r="G579">
        <v>-5.3034646004665698</v>
      </c>
      <c r="H579">
        <f>(Table2[[#This Row],[1Y Return vs Nifty]]-AVERAGE(Table2[1Y Return vs Nifty]))/_xlfn.STDEV.P(Table2[1Y Return vs Nifty])</f>
        <v>-0.44942434765523975</v>
      </c>
      <c r="I579">
        <v>-7.5964554524027497</v>
      </c>
      <c r="J579">
        <f>(Table2[[#This Row],[1M Return vs Nifty]]-AVERAGE(Table2[1M Return vs Nifty]))/_xlfn.STDEV.P(Table2[1M Return vs Nifty])</f>
        <v>-0.42831327588516366</v>
      </c>
      <c r="K579">
        <v>2.5142189547578799</v>
      </c>
      <c r="L579">
        <f>(Table2[[#This Row],[6M Return vs Nifty]]-AVERAGE(Table2[6M Return vs Nifty]))/_xlfn.STDEV.P(Table2[6M Return vs Nifty])</f>
        <v>-0.25072131236394302</v>
      </c>
      <c r="M579">
        <v>3.3492942404160901</v>
      </c>
      <c r="N579">
        <f>(Table2[[#This Row],[1W Return vs Nifty]]-AVERAGE(Table2[1W Return vs Nifty]))/_xlfn.STDEV.P(Table2[1W Return vs Nifty])</f>
        <v>1.2779885747716355</v>
      </c>
      <c r="O579">
        <v>488.11</v>
      </c>
      <c r="P579">
        <v>488.97297924616498</v>
      </c>
      <c r="Q579">
        <v>459.64679814507502</v>
      </c>
      <c r="R579">
        <v>60.902159792899702</v>
      </c>
      <c r="S579" s="2">
        <f>(Table2[[#This Row],[Close Price]]-Table2[[#This Row],[20D EMA]])/Table2[[#This Row],[20D EMA]]</f>
        <v>2.0978877711991167E-2</v>
      </c>
      <c r="T579" s="2">
        <f>(Table2[[#This Row],[Close Price]]-Table2[[#This Row],[50D EMA]])/Table2[[#This Row],[50D EMA]]</f>
        <v>1.9176971227104028E-2</v>
      </c>
      <c r="U579" s="2">
        <f>(Table2[[#This Row],[Close Price]]-Table2[[#This Row],[200D EMA]])/Table2[[#This Row],[200D EMA]]</f>
        <v>8.4202048205521018E-2</v>
      </c>
      <c r="V579">
        <v>0.55742194211356699</v>
      </c>
      <c r="W579">
        <v>493</v>
      </c>
      <c r="X579">
        <v>502.75</v>
      </c>
      <c r="Y579">
        <v>491.65</v>
      </c>
      <c r="Z579">
        <v>513.95000000000005</v>
      </c>
      <c r="AA579">
        <v>457.65</v>
      </c>
      <c r="AB579">
        <v>513.95000000000005</v>
      </c>
      <c r="AC579" s="2">
        <f>(Table2[[#This Row],[Close Price]]/Table2[[#This Row],[Day Low]])-1</f>
        <v>1.0851926977687665E-2</v>
      </c>
      <c r="AD579" s="2">
        <f>(Table2[[#This Row],[Day High]]/Table2[[#This Row],[Close Price]])-1</f>
        <v>8.8291361492927045E-3</v>
      </c>
      <c r="AE579" s="2">
        <f>(Table2[[#This Row],[Close Price]]/Table2[[#This Row],[Current Week Low]])-1</f>
        <v>1.3627580595952482E-2</v>
      </c>
      <c r="AF579" s="2">
        <f>(Table2[[#This Row],[Current Week High]]/Table2[[#This Row],[Close Price]])-1</f>
        <v>3.1303300892946861E-2</v>
      </c>
      <c r="AG579" s="2">
        <f>(Table2[[#This Row],[Close Price]]/Table2[[#This Row],[Current Month Low]])-1</f>
        <v>8.8932590407516665E-2</v>
      </c>
      <c r="AH579" s="2">
        <f>(Table2[[#This Row],[Current Month High]]/Table2[[#This Row],[Close Price]])-1</f>
        <v>3.1303300892946861E-2</v>
      </c>
      <c r="AI579">
        <v>11.3073141366509</v>
      </c>
      <c r="AJ579">
        <v>43.1834506536417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-0.1</v>
      </c>
      <c r="AM579" t="s">
        <v>10459</v>
      </c>
      <c r="AN579">
        <v>6.2</v>
      </c>
      <c r="AO579" t="s">
        <v>10458</v>
      </c>
      <c r="AP579">
        <v>-8.7892792654266999E-2</v>
      </c>
      <c r="AQ579">
        <f>(Table2[[#This Row],[Sharpe Ratio]]-AVERAGE(Table2[Sharpe Ratio]))/_xlfn.STDEV.P(Table2[Sharpe Ratio])</f>
        <v>-1.6890625917042232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459</v>
      </c>
      <c r="AT579">
        <f>_xlfn.RANK.AVG(Table2[[#This Row],[6M Return vs Nifty Z-Score]],Table2[6M Return vs Nifty Z-Score])</f>
        <v>406</v>
      </c>
      <c r="AU579">
        <f>_xlfn.RANK.AVG(Table2[[#This Row],[Sharpe Ratio Z-Score]],Table2[Sharpe Ratio Z-Score])</f>
        <v>708</v>
      </c>
      <c r="AV579">
        <f>(Table2[[#This Row],[Rank 1Y]]+Table2[[#This Row],[Rank 6M]]+Table2[[#This Row],[Rank Sharpe]])/3</f>
        <v>524.33333333333337</v>
      </c>
    </row>
    <row r="580" spans="1:48" x14ac:dyDescent="0.3">
      <c r="A580" t="s">
        <v>389</v>
      </c>
      <c r="B580" t="s">
        <v>390</v>
      </c>
      <c r="C580" t="s">
        <v>10405</v>
      </c>
      <c r="D580" t="s">
        <v>54</v>
      </c>
      <c r="E580">
        <v>62015.450407939999</v>
      </c>
      <c r="F580">
        <v>29184.7</v>
      </c>
      <c r="G580">
        <v>-4.8094596615357901</v>
      </c>
      <c r="H580">
        <f>(Table2[[#This Row],[1Y Return vs Nifty]]-AVERAGE(Table2[1Y Return vs Nifty]))/_xlfn.STDEV.P(Table2[1Y Return vs Nifty])</f>
        <v>-0.44122547665762929</v>
      </c>
      <c r="I580">
        <v>-5.6294575860087903</v>
      </c>
      <c r="J580">
        <f>(Table2[[#This Row],[1M Return vs Nifty]]-AVERAGE(Table2[1M Return vs Nifty]))/_xlfn.STDEV.P(Table2[1M Return vs Nifty])</f>
        <v>-0.24176505895487557</v>
      </c>
      <c r="K580">
        <v>-9.8367172112621208</v>
      </c>
      <c r="L580">
        <f>(Table2[[#This Row],[6M Return vs Nifty]]-AVERAGE(Table2[6M Return vs Nifty]))/_xlfn.STDEV.P(Table2[6M Return vs Nifty])</f>
        <v>-0.61929612867006412</v>
      </c>
      <c r="M580">
        <v>-1.05787367219383</v>
      </c>
      <c r="N580">
        <f>(Table2[[#This Row],[1W Return vs Nifty]]-AVERAGE(Table2[1W Return vs Nifty]))/_xlfn.STDEV.P(Table2[1W Return vs Nifty])</f>
        <v>0.39722445988079313</v>
      </c>
      <c r="O580">
        <v>28854.19</v>
      </c>
      <c r="P580">
        <v>28604.961768976202</v>
      </c>
      <c r="Q580">
        <v>26949.790304079899</v>
      </c>
      <c r="R580">
        <v>59.500132446496401</v>
      </c>
      <c r="S580" s="2">
        <f>(Table2[[#This Row],[Close Price]]-Table2[[#This Row],[20D EMA]])/Table2[[#This Row],[20D EMA]]</f>
        <v>1.1454488932110105E-2</v>
      </c>
      <c r="T580" s="2">
        <f>(Table2[[#This Row],[Close Price]]-Table2[[#This Row],[50D EMA]])/Table2[[#This Row],[50D EMA]]</f>
        <v>2.0267051419469467E-2</v>
      </c>
      <c r="U580" s="2">
        <f>(Table2[[#This Row],[Close Price]]-Table2[[#This Row],[200D EMA]])/Table2[[#This Row],[200D EMA]]</f>
        <v>8.292864882075765E-2</v>
      </c>
      <c r="V580">
        <v>0.88884497720207001</v>
      </c>
      <c r="W580">
        <v>28616.55</v>
      </c>
      <c r="X580">
        <v>29299</v>
      </c>
      <c r="Y580">
        <v>28125.1</v>
      </c>
      <c r="Z580">
        <v>29299</v>
      </c>
      <c r="AA580">
        <v>27502.75</v>
      </c>
      <c r="AB580">
        <v>30380.9</v>
      </c>
      <c r="AC580" s="2">
        <f>(Table2[[#This Row],[Close Price]]/Table2[[#This Row],[Day Low]])-1</f>
        <v>1.9853895735160387E-2</v>
      </c>
      <c r="AD580" s="2">
        <f>(Table2[[#This Row],[Day High]]/Table2[[#This Row],[Close Price]])-1</f>
        <v>3.9164356666334665E-3</v>
      </c>
      <c r="AE580" s="2">
        <f>(Table2[[#This Row],[Close Price]]/Table2[[#This Row],[Current Week Low]])-1</f>
        <v>3.7674532712772546E-2</v>
      </c>
      <c r="AF580" s="2">
        <f>(Table2[[#This Row],[Current Week High]]/Table2[[#This Row],[Close Price]])-1</f>
        <v>3.9164356666334665E-3</v>
      </c>
      <c r="AG580" s="2">
        <f>(Table2[[#This Row],[Close Price]]/Table2[[#This Row],[Current Month Low]])-1</f>
        <v>6.1155702611557006E-2</v>
      </c>
      <c r="AH580" s="2">
        <f>(Table2[[#This Row],[Current Month High]]/Table2[[#This Row],[Close Price]])-1</f>
        <v>4.0987229610035314E-2</v>
      </c>
      <c r="AI580">
        <v>4.5787690125305298</v>
      </c>
      <c r="AJ580">
        <v>32.6577272727272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-0.09</v>
      </c>
      <c r="AM580" t="s">
        <v>10459</v>
      </c>
      <c r="AN580">
        <v>-2.06</v>
      </c>
      <c r="AO580" t="s">
        <v>10459</v>
      </c>
      <c r="AP580">
        <v>-5.191673895926E-3</v>
      </c>
      <c r="AQ580">
        <f>(Table2[[#This Row],[Sharpe Ratio]]-AVERAGE(Table2[Sharpe Ratio]))/_xlfn.STDEV.P(Table2[Sharpe Ratio])</f>
        <v>-0.72987610594326524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-1.6349383103450412</v>
      </c>
      <c r="AS580">
        <f>_xlfn.RANK.AVG(Table2[[#This Row],[1Y Return vs Nifty Z-Score]],Table2[1Y Return vs Nifty Z-Score])</f>
        <v>456</v>
      </c>
      <c r="AT580">
        <f>_xlfn.RANK.AVG(Table2[[#This Row],[6M Return vs Nifty Z-Score]],Table2[6M Return vs Nifty Z-Score])</f>
        <v>548</v>
      </c>
      <c r="AU580">
        <f>_xlfn.RANK.AVG(Table2[[#This Row],[Sharpe Ratio Z-Score]],Table2[Sharpe Ratio Z-Score])</f>
        <v>570</v>
      </c>
      <c r="AV580">
        <f>(Table2[[#This Row],[Rank 1Y]]+Table2[[#This Row],[Rank 6M]]+Table2[[#This Row],[Rank Sharpe]])/3</f>
        <v>524.66666666666663</v>
      </c>
    </row>
    <row r="581" spans="1:48" x14ac:dyDescent="0.3">
      <c r="A581" t="s">
        <v>745</v>
      </c>
      <c r="B581" t="s">
        <v>746</v>
      </c>
      <c r="C581" t="s">
        <v>10401</v>
      </c>
      <c r="D581" t="s">
        <v>51</v>
      </c>
      <c r="E581">
        <v>23317.678996875002</v>
      </c>
      <c r="F581">
        <v>797.25</v>
      </c>
      <c r="G581">
        <v>-18.9568212385965</v>
      </c>
      <c r="H581">
        <f>(Table2[[#This Row],[1Y Return vs Nifty]]-AVERAGE(Table2[1Y Return vs Nifty]))/_xlfn.STDEV.P(Table2[1Y Return vs Nifty])</f>
        <v>-0.67602554318717556</v>
      </c>
      <c r="I581">
        <v>4.36205561645051</v>
      </c>
      <c r="J581">
        <f>(Table2[[#This Row],[1M Return vs Nifty]]-AVERAGE(Table2[1M Return vs Nifty]))/_xlfn.STDEV.P(Table2[1M Return vs Nifty])</f>
        <v>0.70582060150709924</v>
      </c>
      <c r="K581">
        <v>-4.8782895192595097</v>
      </c>
      <c r="L581">
        <f>(Table2[[#This Row],[6M Return vs Nifty]]-AVERAGE(Table2[6M Return vs Nifty]))/_xlfn.STDEV.P(Table2[6M Return vs Nifty])</f>
        <v>-0.47132746045080626</v>
      </c>
      <c r="M581">
        <v>1.2441329045292799</v>
      </c>
      <c r="N581">
        <f>(Table2[[#This Row],[1W Return vs Nifty]]-AVERAGE(Table2[1W Return vs Nifty]))/_xlfn.STDEV.P(Table2[1W Return vs Nifty])</f>
        <v>0.85727609059339072</v>
      </c>
      <c r="O581">
        <v>768.87</v>
      </c>
      <c r="P581">
        <v>758.85117217493598</v>
      </c>
      <c r="Q581">
        <v>738.57357478085396</v>
      </c>
      <c r="R581">
        <v>61.733512764685898</v>
      </c>
      <c r="S581" s="2">
        <f>(Table2[[#This Row],[Close Price]]-Table2[[#This Row],[20D EMA]])/Table2[[#This Row],[20D EMA]]</f>
        <v>3.6911311405048962E-2</v>
      </c>
      <c r="T581" s="2">
        <f>(Table2[[#This Row],[Close Price]]-Table2[[#This Row],[50D EMA]])/Table2[[#This Row],[50D EMA]]</f>
        <v>5.0601263110669661E-2</v>
      </c>
      <c r="U581" s="2">
        <f>(Table2[[#This Row],[Close Price]]-Table2[[#This Row],[200D EMA]])/Table2[[#This Row],[200D EMA]]</f>
        <v>7.9445605993358523E-2</v>
      </c>
      <c r="V581">
        <v>3.9126931469928601</v>
      </c>
      <c r="W581">
        <v>786.85</v>
      </c>
      <c r="X581">
        <v>848</v>
      </c>
      <c r="Y581">
        <v>766.45</v>
      </c>
      <c r="Z581">
        <v>848</v>
      </c>
      <c r="AA581">
        <v>732.05</v>
      </c>
      <c r="AB581">
        <v>848</v>
      </c>
      <c r="AC581" s="2">
        <f>(Table2[[#This Row],[Close Price]]/Table2[[#This Row],[Day Low]])-1</f>
        <v>1.321725868971213E-2</v>
      </c>
      <c r="AD581" s="2">
        <f>(Table2[[#This Row],[Day High]]/Table2[[#This Row],[Close Price]])-1</f>
        <v>6.3656318595170847E-2</v>
      </c>
      <c r="AE581" s="2">
        <f>(Table2[[#This Row],[Close Price]]/Table2[[#This Row],[Current Week Low]])-1</f>
        <v>4.0185269750146801E-2</v>
      </c>
      <c r="AF581" s="2">
        <f>(Table2[[#This Row],[Current Week High]]/Table2[[#This Row],[Close Price]])-1</f>
        <v>6.3656318595170847E-2</v>
      </c>
      <c r="AG581" s="2">
        <f>(Table2[[#This Row],[Close Price]]/Table2[[#This Row],[Current Month Low]])-1</f>
        <v>8.9064954579605393E-2</v>
      </c>
      <c r="AH581" s="2">
        <f>(Table2[[#This Row],[Current Month High]]/Table2[[#This Row],[Close Price]])-1</f>
        <v>6.3656318595170847E-2</v>
      </c>
      <c r="AI581">
        <v>8.21574161179052</v>
      </c>
      <c r="AJ581">
        <v>32.863928005999497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-0.05</v>
      </c>
      <c r="AM581" t="s">
        <v>10459</v>
      </c>
      <c r="AN581">
        <v>6.66</v>
      </c>
      <c r="AO581" t="s">
        <v>10458</v>
      </c>
      <c r="AQ581">
        <f>(Table2[[#This Row],[Sharpe Ratio]]-AVERAGE(Table2[Sharpe Ratio]))/_xlfn.STDEV.P(Table2[Sharpe Ratio])</f>
        <v>-0.6696618849724284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-0.25391819650992042</v>
      </c>
      <c r="AS581">
        <f>_xlfn.RANK.AVG(Table2[[#This Row],[1Y Return vs Nifty Z-Score]],Table2[1Y Return vs Nifty Z-Score])</f>
        <v>561</v>
      </c>
      <c r="AT581">
        <f>_xlfn.RANK.AVG(Table2[[#This Row],[6M Return vs Nifty Z-Score]],Table2[6M Return vs Nifty Z-Score])</f>
        <v>486</v>
      </c>
      <c r="AU581">
        <f>_xlfn.RANK.AVG(Table2[[#This Row],[Sharpe Ratio Z-Score]],Table2[Sharpe Ratio Z-Score])</f>
        <v>530</v>
      </c>
      <c r="AV581">
        <f>(Table2[[#This Row],[Rank 1Y]]+Table2[[#This Row],[Rank 6M]]+Table2[[#This Row],[Rank Sharpe]])/3</f>
        <v>525.66666666666663</v>
      </c>
    </row>
    <row r="582" spans="1:48" x14ac:dyDescent="0.3">
      <c r="A582" t="s">
        <v>2161</v>
      </c>
      <c r="B582" t="s">
        <v>2162</v>
      </c>
      <c r="C582" t="s">
        <v>10405</v>
      </c>
      <c r="D582" t="s">
        <v>263</v>
      </c>
      <c r="E582">
        <v>2870.9925753099901</v>
      </c>
      <c r="F582">
        <v>489.05</v>
      </c>
      <c r="G582">
        <v>-29.757842882833799</v>
      </c>
      <c r="H582">
        <f>(Table2[[#This Row],[1Y Return vs Nifty]]-AVERAGE(Table2[1Y Return vs Nifty]))/_xlfn.STDEV.P(Table2[1Y Return vs Nifty])</f>
        <v>-0.8552872795074038</v>
      </c>
      <c r="I582">
        <v>2.7934573155114601</v>
      </c>
      <c r="J582">
        <f>(Table2[[#This Row],[1M Return vs Nifty]]-AVERAGE(Table2[1M Return vs Nifty]))/_xlfn.STDEV.P(Table2[1M Return vs Nifty])</f>
        <v>0.55705622249101527</v>
      </c>
      <c r="K582">
        <v>10.3426582925873</v>
      </c>
      <c r="L582">
        <f>(Table2[[#This Row],[6M Return vs Nifty]]-AVERAGE(Table2[6M Return vs Nifty]))/_xlfn.STDEV.P(Table2[6M Return vs Nifty])</f>
        <v>-1.7106179703608042E-2</v>
      </c>
      <c r="M582">
        <v>-5.7426913592924498</v>
      </c>
      <c r="N582">
        <f>(Table2[[#This Row],[1W Return vs Nifty]]-AVERAGE(Table2[1W Return vs Nifty]))/_xlfn.STDEV.P(Table2[1W Return vs Nifty])</f>
        <v>-0.53902743372106354</v>
      </c>
      <c r="O582">
        <v>481.24</v>
      </c>
      <c r="P582">
        <v>454.712319020699</v>
      </c>
      <c r="Q582">
        <v>423.04788630132299</v>
      </c>
      <c r="R582">
        <v>50.649701708046003</v>
      </c>
      <c r="S582" s="2">
        <f>(Table2[[#This Row],[Close Price]]-Table2[[#This Row],[20D EMA]])/Table2[[#This Row],[20D EMA]]</f>
        <v>1.6228908652647332E-2</v>
      </c>
      <c r="T582" s="2">
        <f>(Table2[[#This Row],[Close Price]]-Table2[[#This Row],[50D EMA]])/Table2[[#This Row],[50D EMA]]</f>
        <v>7.5515176393841935E-2</v>
      </c>
      <c r="U582" s="2">
        <f>(Table2[[#This Row],[Close Price]]-Table2[[#This Row],[200D EMA]])/Table2[[#This Row],[200D EMA]]</f>
        <v>0.15601570374391588</v>
      </c>
      <c r="V582">
        <v>2.1947472150883298</v>
      </c>
      <c r="W582">
        <v>486.9</v>
      </c>
      <c r="X582">
        <v>498.95</v>
      </c>
      <c r="Y582">
        <v>486.9</v>
      </c>
      <c r="Z582">
        <v>514.45000000000005</v>
      </c>
      <c r="AA582">
        <v>428.55</v>
      </c>
      <c r="AB582">
        <v>537.70000000000005</v>
      </c>
      <c r="AC582" s="2">
        <f>(Table2[[#This Row],[Close Price]]/Table2[[#This Row],[Day Low]])-1</f>
        <v>4.415691107003461E-3</v>
      </c>
      <c r="AD582" s="2">
        <f>(Table2[[#This Row],[Day High]]/Table2[[#This Row],[Close Price]])-1</f>
        <v>2.0243328902975088E-2</v>
      </c>
      <c r="AE582" s="2">
        <f>(Table2[[#This Row],[Close Price]]/Table2[[#This Row],[Current Week Low]])-1</f>
        <v>4.415691107003461E-3</v>
      </c>
      <c r="AF582" s="2">
        <f>(Table2[[#This Row],[Current Week High]]/Table2[[#This Row],[Close Price]])-1</f>
        <v>5.1937429710663618E-2</v>
      </c>
      <c r="AG582" s="2">
        <f>(Table2[[#This Row],[Close Price]]/Table2[[#This Row],[Current Month Low]])-1</f>
        <v>0.14117372535293438</v>
      </c>
      <c r="AH582" s="2">
        <f>(Table2[[#This Row],[Current Month High]]/Table2[[#This Row],[Close Price]])-1</f>
        <v>9.947858092219608E-2</v>
      </c>
      <c r="AI582">
        <v>9.9478580922195992</v>
      </c>
      <c r="AJ582">
        <v>47.816230920356602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0.01</v>
      </c>
      <c r="AM582" t="s">
        <v>10458</v>
      </c>
      <c r="AN582">
        <v>1.1100000000000001</v>
      </c>
      <c r="AO582" t="s">
        <v>10458</v>
      </c>
      <c r="AP582">
        <v>-3.3958138464492998E-2</v>
      </c>
      <c r="AQ582">
        <f>(Table2[[#This Row],[Sharpe Ratio]]-AVERAGE(Table2[Sharpe Ratio]))/_xlfn.STDEV.P(Table2[Sharpe Ratio])</f>
        <v>-1.0635161397367381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-1.917880810177798</v>
      </c>
      <c r="AS582">
        <f>_xlfn.RANK.AVG(Table2[[#This Row],[1Y Return vs Nifty Z-Score]],Table2[1Y Return vs Nifty Z-Score])</f>
        <v>619</v>
      </c>
      <c r="AT582">
        <f>_xlfn.RANK.AVG(Table2[[#This Row],[6M Return vs Nifty Z-Score]],Table2[6M Return vs Nifty Z-Score])</f>
        <v>317</v>
      </c>
      <c r="AU582">
        <f>_xlfn.RANK.AVG(Table2[[#This Row],[Sharpe Ratio Z-Score]],Table2[Sharpe Ratio Z-Score])</f>
        <v>645</v>
      </c>
      <c r="AV582">
        <f>(Table2[[#This Row],[Rank 1Y]]+Table2[[#This Row],[Rank 6M]]+Table2[[#This Row],[Rank Sharpe]])/3</f>
        <v>527</v>
      </c>
    </row>
    <row r="583" spans="1:48" x14ac:dyDescent="0.3">
      <c r="A583" t="s">
        <v>1038</v>
      </c>
      <c r="B583" t="s">
        <v>1039</v>
      </c>
      <c r="C583" t="s">
        <v>10409</v>
      </c>
      <c r="D583" t="s">
        <v>492</v>
      </c>
      <c r="E583">
        <v>13625.447490819901</v>
      </c>
      <c r="F583">
        <v>876.7</v>
      </c>
      <c r="G583">
        <v>-44.665702845532799</v>
      </c>
      <c r="H583">
        <f>(Table2[[#This Row],[1Y Return vs Nifty]]-AVERAGE(Table2[1Y Return vs Nifty]))/_xlfn.STDEV.P(Table2[1Y Return vs Nifty])</f>
        <v>-1.1027091391939878</v>
      </c>
      <c r="I583">
        <v>-2.6540421375622398</v>
      </c>
      <c r="J583">
        <f>(Table2[[#This Row],[1M Return vs Nifty]]-AVERAGE(Table2[1M Return vs Nifty]))/_xlfn.STDEV.P(Table2[1M Return vs Nifty])</f>
        <v>4.0420527525759642E-2</v>
      </c>
      <c r="K583">
        <v>-3.11909022512318</v>
      </c>
      <c r="L583">
        <f>(Table2[[#This Row],[6M Return vs Nifty]]-AVERAGE(Table2[6M Return vs Nifty]))/_xlfn.STDEV.P(Table2[6M Return vs Nifty])</f>
        <v>-0.41882969445424728</v>
      </c>
      <c r="M583">
        <v>1.5293539951259001</v>
      </c>
      <c r="N583">
        <f>(Table2[[#This Row],[1W Return vs Nifty]]-AVERAGE(Table2[1W Return vs Nifty]))/_xlfn.STDEV.P(Table2[1W Return vs Nifty])</f>
        <v>0.9142769824107313</v>
      </c>
      <c r="O583">
        <v>852.44</v>
      </c>
      <c r="P583">
        <v>838.99107920405697</v>
      </c>
      <c r="Q583">
        <v>829.17272341701596</v>
      </c>
      <c r="R583">
        <v>61.577676369434201</v>
      </c>
      <c r="S583" s="2">
        <f>(Table2[[#This Row],[Close Price]]-Table2[[#This Row],[20D EMA]])/Table2[[#This Row],[20D EMA]]</f>
        <v>2.8459481019191955E-2</v>
      </c>
      <c r="T583" s="2">
        <f>(Table2[[#This Row],[Close Price]]-Table2[[#This Row],[50D EMA]])/Table2[[#This Row],[50D EMA]]</f>
        <v>4.4945556312371251E-2</v>
      </c>
      <c r="U583" s="2">
        <f>(Table2[[#This Row],[Close Price]]-Table2[[#This Row],[200D EMA]])/Table2[[#This Row],[200D EMA]]</f>
        <v>5.7318909849234378E-2</v>
      </c>
      <c r="V583">
        <v>1.4980041906938</v>
      </c>
      <c r="W583">
        <v>875</v>
      </c>
      <c r="X583">
        <v>913.2</v>
      </c>
      <c r="Y583">
        <v>868</v>
      </c>
      <c r="Z583">
        <v>916.05</v>
      </c>
      <c r="AA583">
        <v>789</v>
      </c>
      <c r="AB583">
        <v>916.05</v>
      </c>
      <c r="AC583" s="2">
        <f>(Table2[[#This Row],[Close Price]]/Table2[[#This Row],[Day Low]])-1</f>
        <v>1.9428571428572461E-3</v>
      </c>
      <c r="AD583" s="2">
        <f>(Table2[[#This Row],[Day High]]/Table2[[#This Row],[Close Price]])-1</f>
        <v>4.1633397969659036E-2</v>
      </c>
      <c r="AE583" s="2">
        <f>(Table2[[#This Row],[Close Price]]/Table2[[#This Row],[Current Week Low]])-1</f>
        <v>1.0023041474654493E-2</v>
      </c>
      <c r="AF583" s="2">
        <f>(Table2[[#This Row],[Current Week High]]/Table2[[#This Row],[Close Price]])-1</f>
        <v>4.488422493441302E-2</v>
      </c>
      <c r="AG583" s="2">
        <f>(Table2[[#This Row],[Close Price]]/Table2[[#This Row],[Current Month Low]])-1</f>
        <v>0.11115335868187581</v>
      </c>
      <c r="AH583" s="2">
        <f>(Table2[[#This Row],[Current Month High]]/Table2[[#This Row],[Close Price]])-1</f>
        <v>4.488422493441302E-2</v>
      </c>
      <c r="AI583">
        <v>14.0641040264628</v>
      </c>
      <c r="AJ583">
        <v>23.661753297129501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-0.04</v>
      </c>
      <c r="AM583" t="s">
        <v>10459</v>
      </c>
      <c r="AN583">
        <v>9.66</v>
      </c>
      <c r="AO583" t="s">
        <v>10458</v>
      </c>
      <c r="AP583">
        <v>2.8381003110429001E-2</v>
      </c>
      <c r="AQ583">
        <f>(Table2[[#This Row],[Sharpe Ratio]]-AVERAGE(Table2[Sharpe Ratio]))/_xlfn.STDEV.P(Table2[Sharpe Ratio])</f>
        <v>-0.34049252130988894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-0.90733384502163306</v>
      </c>
      <c r="AS583">
        <f>_xlfn.RANK.AVG(Table2[[#This Row],[1Y Return vs Nifty Z-Score]],Table2[1Y Return vs Nifty Z-Score])</f>
        <v>682</v>
      </c>
      <c r="AT583">
        <f>_xlfn.RANK.AVG(Table2[[#This Row],[6M Return vs Nifty Z-Score]],Table2[6M Return vs Nifty Z-Score])</f>
        <v>470</v>
      </c>
      <c r="AU583">
        <f>_xlfn.RANK.AVG(Table2[[#This Row],[Sharpe Ratio Z-Score]],Table2[Sharpe Ratio Z-Score])</f>
        <v>434</v>
      </c>
      <c r="AV583">
        <f>(Table2[[#This Row],[Rank 1Y]]+Table2[[#This Row],[Rank 6M]]+Table2[[#This Row],[Rank Sharpe]])/3</f>
        <v>528.66666666666663</v>
      </c>
    </row>
    <row r="584" spans="1:48" x14ac:dyDescent="0.3">
      <c r="A584" t="s">
        <v>468</v>
      </c>
      <c r="B584" t="s">
        <v>469</v>
      </c>
      <c r="C584" t="s">
        <v>604</v>
      </c>
      <c r="D584" t="s">
        <v>470</v>
      </c>
      <c r="E584">
        <v>46883.301661680001</v>
      </c>
      <c r="F584">
        <v>42033.2</v>
      </c>
      <c r="G584">
        <v>-25.879161070857801</v>
      </c>
      <c r="H584">
        <f>(Table2[[#This Row],[1Y Return vs Nifty]]-AVERAGE(Table2[1Y Return vs Nifty]))/_xlfn.STDEV.P(Table2[1Y Return vs Nifty])</f>
        <v>-0.79091381011254602</v>
      </c>
      <c r="I584">
        <v>-4.3210995603316498</v>
      </c>
      <c r="J584">
        <f>(Table2[[#This Row],[1M Return vs Nifty]]-AVERAGE(Table2[1M Return vs Nifty]))/_xlfn.STDEV.P(Table2[1M Return vs Nifty])</f>
        <v>-0.11768162146546304</v>
      </c>
      <c r="K584">
        <v>2.3114795865061701</v>
      </c>
      <c r="L584">
        <f>(Table2[[#This Row],[6M Return vs Nifty]]-AVERAGE(Table2[6M Return vs Nifty]))/_xlfn.STDEV.P(Table2[6M Return vs Nifty])</f>
        <v>-0.25677143070371516</v>
      </c>
      <c r="M584">
        <v>-5.8960376646149903</v>
      </c>
      <c r="N584">
        <f>(Table2[[#This Row],[1W Return vs Nifty]]-AVERAGE(Table2[1W Return vs Nifty]))/_xlfn.STDEV.P(Table2[1W Return vs Nifty])</f>
        <v>-0.56967340082677453</v>
      </c>
      <c r="O584">
        <v>42194.17</v>
      </c>
      <c r="P584">
        <v>41404.813591406302</v>
      </c>
      <c r="Q584">
        <v>39158.389987099101</v>
      </c>
      <c r="R584">
        <v>43.3852714392753</v>
      </c>
      <c r="S584" s="2">
        <f>(Table2[[#This Row],[Close Price]]-Table2[[#This Row],[20D EMA]])/Table2[[#This Row],[20D EMA]]</f>
        <v>-3.8149820223979088E-3</v>
      </c>
      <c r="T584" s="2">
        <f>(Table2[[#This Row],[Close Price]]-Table2[[#This Row],[50D EMA]])/Table2[[#This Row],[50D EMA]]</f>
        <v>1.5176651072379622E-2</v>
      </c>
      <c r="U584" s="2">
        <f>(Table2[[#This Row],[Close Price]]-Table2[[#This Row],[200D EMA]])/Table2[[#This Row],[200D EMA]]</f>
        <v>7.3414918587000499E-2</v>
      </c>
      <c r="V584">
        <v>1.4102634981751101</v>
      </c>
      <c r="W584">
        <v>41380</v>
      </c>
      <c r="X584">
        <v>42220.1</v>
      </c>
      <c r="Y584">
        <v>41220</v>
      </c>
      <c r="Z584">
        <v>43437.35</v>
      </c>
      <c r="AA584">
        <v>40040</v>
      </c>
      <c r="AB584">
        <v>44100</v>
      </c>
      <c r="AC584" s="2">
        <f>(Table2[[#This Row],[Close Price]]/Table2[[#This Row],[Day Low]])-1</f>
        <v>1.578540357660696E-2</v>
      </c>
      <c r="AD584" s="2">
        <f>(Table2[[#This Row],[Day High]]/Table2[[#This Row],[Close Price]])-1</f>
        <v>4.4464851593501997E-3</v>
      </c>
      <c r="AE584" s="2">
        <f>(Table2[[#This Row],[Close Price]]/Table2[[#This Row],[Current Week Low]])-1</f>
        <v>1.9728287239204167E-2</v>
      </c>
      <c r="AF584" s="2">
        <f>(Table2[[#This Row],[Current Week High]]/Table2[[#This Row],[Close Price]])-1</f>
        <v>3.340573641787925E-2</v>
      </c>
      <c r="AG584" s="2">
        <f>(Table2[[#This Row],[Close Price]]/Table2[[#This Row],[Current Month Low]])-1</f>
        <v>4.9780219780219737E-2</v>
      </c>
      <c r="AH584" s="2">
        <f>(Table2[[#This Row],[Current Month High]]/Table2[[#This Row],[Close Price]])-1</f>
        <v>4.9170655577020161E-2</v>
      </c>
      <c r="AI584">
        <v>4.9170655577020099</v>
      </c>
      <c r="AJ584">
        <v>27.103527209665501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-7.0000000000000007E-2</v>
      </c>
      <c r="AM584" t="s">
        <v>10459</v>
      </c>
      <c r="AN584">
        <v>4.0999999999999996</v>
      </c>
      <c r="AO584" t="s">
        <v>10458</v>
      </c>
      <c r="AP584">
        <v>-9.1604938347000005E-3</v>
      </c>
      <c r="AQ584">
        <f>(Table2[[#This Row],[Sharpe Ratio]]-AVERAGE(Table2[Sharpe Ratio]))/_xlfn.STDEV.P(Table2[Sharpe Ratio])</f>
        <v>-0.77590738710180107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-2.5109476502102996</v>
      </c>
      <c r="AS584">
        <f>_xlfn.RANK.AVG(Table2[[#This Row],[1Y Return vs Nifty Z-Score]],Table2[1Y Return vs Nifty Z-Score])</f>
        <v>596</v>
      </c>
      <c r="AT584">
        <f>_xlfn.RANK.AVG(Table2[[#This Row],[6M Return vs Nifty Z-Score]],Table2[6M Return vs Nifty Z-Score])</f>
        <v>409</v>
      </c>
      <c r="AU584">
        <f>_xlfn.RANK.AVG(Table2[[#This Row],[Sharpe Ratio Z-Score]],Table2[Sharpe Ratio Z-Score])</f>
        <v>589</v>
      </c>
      <c r="AV584">
        <f>(Table2[[#This Row],[Rank 1Y]]+Table2[[#This Row],[Rank 6M]]+Table2[[#This Row],[Rank Sharpe]])/3</f>
        <v>531.33333333333337</v>
      </c>
    </row>
    <row r="585" spans="1:48" x14ac:dyDescent="0.3">
      <c r="A585" t="s">
        <v>924</v>
      </c>
      <c r="B585" t="s">
        <v>925</v>
      </c>
      <c r="C585" t="s">
        <v>10400</v>
      </c>
      <c r="D585" t="s">
        <v>21</v>
      </c>
      <c r="E585">
        <v>17016.286686179999</v>
      </c>
      <c r="F585">
        <v>615.95000000000005</v>
      </c>
      <c r="G585">
        <v>-5.9871153059334103</v>
      </c>
      <c r="H585">
        <f>(Table2[[#This Row],[1Y Return vs Nifty]]-AVERAGE(Table2[1Y Return vs Nifty]))/_xlfn.STDEV.P(Table2[1Y Return vs Nifty])</f>
        <v>-0.4607707199277109</v>
      </c>
      <c r="I585">
        <v>-3.98174487010753</v>
      </c>
      <c r="J585">
        <f>(Table2[[#This Row],[1M Return vs Nifty]]-AVERAGE(Table2[1M Return vs Nifty]))/_xlfn.STDEV.P(Table2[1M Return vs Nifty])</f>
        <v>-8.5497543663539996E-2</v>
      </c>
      <c r="K585">
        <v>-36.4494598022765</v>
      </c>
      <c r="L585">
        <f>(Table2[[#This Row],[6M Return vs Nifty]]-AVERAGE(Table2[6M Return vs Nifty]))/_xlfn.STDEV.P(Table2[6M Return vs Nifty])</f>
        <v>-1.4134696698524103</v>
      </c>
      <c r="M585">
        <v>-6.7422847224868701</v>
      </c>
      <c r="N585">
        <f>(Table2[[#This Row],[1W Return vs Nifty]]-AVERAGE(Table2[1W Return vs Nifty]))/_xlfn.STDEV.P(Table2[1W Return vs Nifty])</f>
        <v>-0.7387942638583157</v>
      </c>
      <c r="O585">
        <v>634.28</v>
      </c>
      <c r="P585">
        <v>643.30300498273903</v>
      </c>
      <c r="Q585">
        <v>645.55035952498395</v>
      </c>
      <c r="R585">
        <v>36.852301812638302</v>
      </c>
      <c r="S585" s="2">
        <f>(Table2[[#This Row],[Close Price]]-Table2[[#This Row],[20D EMA]])/Table2[[#This Row],[20D EMA]]</f>
        <v>-2.8898908999180059E-2</v>
      </c>
      <c r="T585" s="2">
        <f>(Table2[[#This Row],[Close Price]]-Table2[[#This Row],[50D EMA]])/Table2[[#This Row],[50D EMA]]</f>
        <v>-4.2519628807692125E-2</v>
      </c>
      <c r="U585" s="2">
        <f>(Table2[[#This Row],[Close Price]]-Table2[[#This Row],[200D EMA]])/Table2[[#This Row],[200D EMA]]</f>
        <v>-4.585290533609921E-2</v>
      </c>
      <c r="V585">
        <v>0.79030949949849105</v>
      </c>
      <c r="W585">
        <v>611.04999999999995</v>
      </c>
      <c r="X585">
        <v>626.6</v>
      </c>
      <c r="Y585">
        <v>611.04999999999995</v>
      </c>
      <c r="Z585">
        <v>638</v>
      </c>
      <c r="AA585">
        <v>605</v>
      </c>
      <c r="AB585">
        <v>678.95</v>
      </c>
      <c r="AC585" s="2">
        <f>(Table2[[#This Row],[Close Price]]/Table2[[#This Row],[Day Low]])-1</f>
        <v>8.0189837165536293E-3</v>
      </c>
      <c r="AD585" s="2">
        <f>(Table2[[#This Row],[Day High]]/Table2[[#This Row],[Close Price]])-1</f>
        <v>1.72903644776361E-2</v>
      </c>
      <c r="AE585" s="2">
        <f>(Table2[[#This Row],[Close Price]]/Table2[[#This Row],[Current Week Low]])-1</f>
        <v>8.0189837165536293E-3</v>
      </c>
      <c r="AF585" s="2">
        <f>(Table2[[#This Row],[Current Week High]]/Table2[[#This Row],[Close Price]])-1</f>
        <v>3.5798360256514172E-2</v>
      </c>
      <c r="AG585" s="2">
        <f>(Table2[[#This Row],[Close Price]]/Table2[[#This Row],[Current Month Low]])-1</f>
        <v>1.8099173553719039E-2</v>
      </c>
      <c r="AH585" s="2">
        <f>(Table2[[#This Row],[Current Month High]]/Table2[[#This Row],[Close Price]])-1</f>
        <v>0.10228102930432659</v>
      </c>
      <c r="AI585">
        <v>39.9220715967205</v>
      </c>
      <c r="AJ585">
        <v>30.387383573243</v>
      </c>
      <c r="AK585" t="str">
        <f>IF(AND(Table2[[#This Row],[20D EMA]]&gt;Table2[[#This Row],[50D EMA]],Table2[[#This Row],[50D EMA]]&gt;Table2[[#This Row],[200D EMA]]),"Uptrend","Downtrend/NoTrend")</f>
        <v>Downtrend/NoTrend</v>
      </c>
      <c r="AL585">
        <v>-0.22</v>
      </c>
      <c r="AM585" t="s">
        <v>10459</v>
      </c>
      <c r="AN585">
        <v>-3.92</v>
      </c>
      <c r="AO585" t="s">
        <v>10459</v>
      </c>
      <c r="AP585">
        <v>3.4486830100419003E-2</v>
      </c>
      <c r="AQ585">
        <f>(Table2[[#This Row],[Sharpe Ratio]]-AVERAGE(Table2[Sharpe Ratio]))/_xlfn.STDEV.P(Table2[Sharpe Ratio])</f>
        <v>-0.26967574372425035</v>
      </c>
      <c r="AR5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5">
        <f>_xlfn.RANK.AVG(Table2[[#This Row],[1Y Return vs Nifty Z-Score]],Table2[1Y Return vs Nifty Z-Score])</f>
        <v>463</v>
      </c>
      <c r="AT585">
        <f>_xlfn.RANK.AVG(Table2[[#This Row],[6M Return vs Nifty Z-Score]],Table2[6M Return vs Nifty Z-Score])</f>
        <v>728</v>
      </c>
      <c r="AU585">
        <f>_xlfn.RANK.AVG(Table2[[#This Row],[Sharpe Ratio Z-Score]],Table2[Sharpe Ratio Z-Score])</f>
        <v>403</v>
      </c>
      <c r="AV585">
        <f>(Table2[[#This Row],[Rank 1Y]]+Table2[[#This Row],[Rank 6M]]+Table2[[#This Row],[Rank Sharpe]])/3</f>
        <v>531.33333333333337</v>
      </c>
    </row>
    <row r="586" spans="1:48" x14ac:dyDescent="0.3">
      <c r="A586" t="s">
        <v>22</v>
      </c>
      <c r="B586" t="s">
        <v>23</v>
      </c>
      <c r="C586" t="s">
        <v>10401</v>
      </c>
      <c r="D586" t="s">
        <v>24</v>
      </c>
      <c r="E586">
        <v>1360528.4366391001</v>
      </c>
      <c r="F586">
        <v>1783.45</v>
      </c>
      <c r="G586">
        <v>-17.329848365063899</v>
      </c>
      <c r="H586">
        <f>(Table2[[#This Row],[1Y Return vs Nifty]]-AVERAGE(Table2[1Y Return vs Nifty]))/_xlfn.STDEV.P(Table2[1Y Return vs Nifty])</f>
        <v>-0.6490230991719862</v>
      </c>
      <c r="I586">
        <v>4.1303032846140804</v>
      </c>
      <c r="J586">
        <f>(Table2[[#This Row],[1M Return vs Nifty]]-AVERAGE(Table2[1M Return vs Nifty]))/_xlfn.STDEV.P(Table2[1M Return vs Nifty])</f>
        <v>0.68384142958619609</v>
      </c>
      <c r="K586">
        <v>5.9808534283887997</v>
      </c>
      <c r="L586">
        <f>(Table2[[#This Row],[6M Return vs Nifty]]-AVERAGE(Table2[6M Return vs Nifty]))/_xlfn.STDEV.P(Table2[6M Return vs Nifty])</f>
        <v>-0.14727051744895986</v>
      </c>
      <c r="M586">
        <v>1.0049845323197699</v>
      </c>
      <c r="N586">
        <f>(Table2[[#This Row],[1W Return vs Nifty]]-AVERAGE(Table2[1W Return vs Nifty]))/_xlfn.STDEV.P(Table2[1W Return vs Nifty])</f>
        <v>0.80948274381074936</v>
      </c>
      <c r="O586">
        <v>1701.24</v>
      </c>
      <c r="P586">
        <v>1661.3105634808801</v>
      </c>
      <c r="Q586">
        <v>1592.6177500855999</v>
      </c>
      <c r="R586">
        <v>93.0675689491421</v>
      </c>
      <c r="S586" s="2">
        <f>(Table2[[#This Row],[Close Price]]-Table2[[#This Row],[20D EMA]])/Table2[[#This Row],[20D EMA]]</f>
        <v>4.8323575744750907E-2</v>
      </c>
      <c r="T586" s="2">
        <f>(Table2[[#This Row],[Close Price]]-Table2[[#This Row],[50D EMA]])/Table2[[#This Row],[50D EMA]]</f>
        <v>7.3519930110602497E-2</v>
      </c>
      <c r="U586" s="2">
        <f>(Table2[[#This Row],[Close Price]]-Table2[[#This Row],[200D EMA]])/Table2[[#This Row],[200D EMA]]</f>
        <v>0.11982300831705742</v>
      </c>
      <c r="V586">
        <v>0.71144339006353097</v>
      </c>
      <c r="W586">
        <v>1768.05</v>
      </c>
      <c r="X586">
        <v>1788</v>
      </c>
      <c r="Y586">
        <v>1740.25</v>
      </c>
      <c r="Z586">
        <v>1788</v>
      </c>
      <c r="AA586">
        <v>1623.2</v>
      </c>
      <c r="AB586">
        <v>1788</v>
      </c>
      <c r="AC586" s="2">
        <f>(Table2[[#This Row],[Close Price]]/Table2[[#This Row],[Day Low]])-1</f>
        <v>8.7101609117390399E-3</v>
      </c>
      <c r="AD586" s="2">
        <f>(Table2[[#This Row],[Day High]]/Table2[[#This Row],[Close Price]])-1</f>
        <v>2.5512349659366773E-3</v>
      </c>
      <c r="AE586" s="2">
        <f>(Table2[[#This Row],[Close Price]]/Table2[[#This Row],[Current Week Low]])-1</f>
        <v>2.4824019537422748E-2</v>
      </c>
      <c r="AF586" s="2">
        <f>(Table2[[#This Row],[Current Week High]]/Table2[[#This Row],[Close Price]])-1</f>
        <v>2.5512349659366773E-3</v>
      </c>
      <c r="AG586" s="2">
        <f>(Table2[[#This Row],[Close Price]]/Table2[[#This Row],[Current Month Low]])-1</f>
        <v>9.8724741251848158E-2</v>
      </c>
      <c r="AH586" s="2">
        <f>(Table2[[#This Row],[Current Month High]]/Table2[[#This Row],[Close Price]])-1</f>
        <v>2.5512349659366773E-3</v>
      </c>
      <c r="AI586">
        <v>0.59155008550841803</v>
      </c>
      <c r="AJ586">
        <v>30.794616992409502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0.05</v>
      </c>
      <c r="AM586" t="s">
        <v>10458</v>
      </c>
      <c r="AN586">
        <v>8.06</v>
      </c>
      <c r="AO586" t="s">
        <v>10458</v>
      </c>
      <c r="AP586">
        <v>-6.8943674049718004E-2</v>
      </c>
      <c r="AQ586">
        <f>(Table2[[#This Row],[Sharpe Ratio]]-AVERAGE(Table2[Sharpe Ratio]))/_xlfn.STDEV.P(Table2[Sharpe Ratio])</f>
        <v>-1.4692863812314745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-0.77225582445547503</v>
      </c>
      <c r="AS586">
        <f>_xlfn.RANK.AVG(Table2[[#This Row],[1Y Return vs Nifty Z-Score]],Table2[1Y Return vs Nifty Z-Score])</f>
        <v>544</v>
      </c>
      <c r="AT586">
        <f>_xlfn.RANK.AVG(Table2[[#This Row],[6M Return vs Nifty Z-Score]],Table2[6M Return vs Nifty Z-Score])</f>
        <v>365</v>
      </c>
      <c r="AU586">
        <f>_xlfn.RANK.AVG(Table2[[#This Row],[Sharpe Ratio Z-Score]],Table2[Sharpe Ratio Z-Score])</f>
        <v>686</v>
      </c>
      <c r="AV586">
        <f>(Table2[[#This Row],[Rank 1Y]]+Table2[[#This Row],[Rank 6M]]+Table2[[#This Row],[Rank Sharpe]])/3</f>
        <v>531.66666666666663</v>
      </c>
    </row>
    <row r="587" spans="1:48" x14ac:dyDescent="0.3">
      <c r="A587" t="s">
        <v>846</v>
      </c>
      <c r="B587" t="s">
        <v>847</v>
      </c>
      <c r="C587" t="s">
        <v>10410</v>
      </c>
      <c r="D587" t="s">
        <v>37</v>
      </c>
      <c r="E587">
        <v>19305.351971600001</v>
      </c>
      <c r="F587">
        <v>874</v>
      </c>
      <c r="G587">
        <v>-22.9199289059483</v>
      </c>
      <c r="H587">
        <f>(Table2[[#This Row],[1Y Return vs Nifty]]-AVERAGE(Table2[1Y Return vs Nifty]))/_xlfn.STDEV.P(Table2[1Y Return vs Nifty])</f>
        <v>-0.74180020646197165</v>
      </c>
      <c r="I587">
        <v>-9.3548173988862793</v>
      </c>
      <c r="J587">
        <f>(Table2[[#This Row],[1M Return vs Nifty]]-AVERAGE(Table2[1M Return vs Nifty]))/_xlfn.STDEV.P(Table2[1M Return vs Nifty])</f>
        <v>-0.59507465953420724</v>
      </c>
      <c r="K587">
        <v>-5.09874536862322</v>
      </c>
      <c r="L587">
        <f>(Table2[[#This Row],[6M Return vs Nifty]]-AVERAGE(Table2[6M Return vs Nifty]))/_xlfn.STDEV.P(Table2[6M Return vs Nifty])</f>
        <v>-0.47790627140818032</v>
      </c>
      <c r="M587">
        <v>-3.7438700485899399</v>
      </c>
      <c r="N587">
        <f>(Table2[[#This Row],[1W Return vs Nifty]]-AVERAGE(Table2[1W Return vs Nifty]))/_xlfn.STDEV.P(Table2[1W Return vs Nifty])</f>
        <v>-0.13956680107562178</v>
      </c>
      <c r="O587">
        <v>891.94</v>
      </c>
      <c r="P587">
        <v>902.22560424595895</v>
      </c>
      <c r="Q587">
        <v>865.71755916659401</v>
      </c>
      <c r="R587">
        <v>37.9263194675476</v>
      </c>
      <c r="S587" s="2">
        <f>(Table2[[#This Row],[Close Price]]-Table2[[#This Row],[20D EMA]])/Table2[[#This Row],[20D EMA]]</f>
        <v>-2.0113460546673602E-2</v>
      </c>
      <c r="T587" s="2">
        <f>(Table2[[#This Row],[Close Price]]-Table2[[#This Row],[50D EMA]])/Table2[[#This Row],[50D EMA]]</f>
        <v>-3.1284419454653677E-2</v>
      </c>
      <c r="U587" s="2">
        <f>(Table2[[#This Row],[Close Price]]-Table2[[#This Row],[200D EMA]])/Table2[[#This Row],[200D EMA]]</f>
        <v>9.5671397047546285E-3</v>
      </c>
      <c r="V587">
        <v>0.614993725125909</v>
      </c>
      <c r="W587">
        <v>871.55</v>
      </c>
      <c r="X587">
        <v>879.95</v>
      </c>
      <c r="Y587">
        <v>870.05</v>
      </c>
      <c r="Z587">
        <v>890</v>
      </c>
      <c r="AA587">
        <v>865</v>
      </c>
      <c r="AB587">
        <v>927</v>
      </c>
      <c r="AC587" s="2">
        <f>(Table2[[#This Row],[Close Price]]/Table2[[#This Row],[Day Low]])-1</f>
        <v>2.8110837014514445E-3</v>
      </c>
      <c r="AD587" s="2">
        <f>(Table2[[#This Row],[Day High]]/Table2[[#This Row],[Close Price]])-1</f>
        <v>6.807780320366108E-3</v>
      </c>
      <c r="AE587" s="2">
        <f>(Table2[[#This Row],[Close Price]]/Table2[[#This Row],[Current Week Low]])-1</f>
        <v>4.5399689673006893E-3</v>
      </c>
      <c r="AF587" s="2">
        <f>(Table2[[#This Row],[Current Week High]]/Table2[[#This Row],[Close Price]])-1</f>
        <v>1.8306636155606348E-2</v>
      </c>
      <c r="AG587" s="2">
        <f>(Table2[[#This Row],[Close Price]]/Table2[[#This Row],[Current Month Low]])-1</f>
        <v>1.0404624277456698E-2</v>
      </c>
      <c r="AH587" s="2">
        <f>(Table2[[#This Row],[Current Month High]]/Table2[[#This Row],[Close Price]])-1</f>
        <v>6.0640732265446307E-2</v>
      </c>
      <c r="AI587">
        <v>17.2768878718535</v>
      </c>
      <c r="AJ587">
        <v>22.890888638920099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-0.2</v>
      </c>
      <c r="AM587" t="s">
        <v>10459</v>
      </c>
      <c r="AN587">
        <v>-3.89</v>
      </c>
      <c r="AO587" t="s">
        <v>10459</v>
      </c>
      <c r="AQ587">
        <f>(Table2[[#This Row],[Sharpe Ratio]]-AVERAGE(Table2[Sharpe Ratio]))/_xlfn.STDEV.P(Table2[Sharpe Ratio])</f>
        <v>-0.6696618849724284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579</v>
      </c>
      <c r="AT587">
        <f>_xlfn.RANK.AVG(Table2[[#This Row],[6M Return vs Nifty Z-Score]],Table2[6M Return vs Nifty Z-Score])</f>
        <v>488</v>
      </c>
      <c r="AU587">
        <f>_xlfn.RANK.AVG(Table2[[#This Row],[Sharpe Ratio Z-Score]],Table2[Sharpe Ratio Z-Score])</f>
        <v>530</v>
      </c>
      <c r="AV587">
        <f>(Table2[[#This Row],[Rank 1Y]]+Table2[[#This Row],[Rank 6M]]+Table2[[#This Row],[Rank Sharpe]])/3</f>
        <v>532.33333333333337</v>
      </c>
    </row>
    <row r="588" spans="1:48" x14ac:dyDescent="0.3">
      <c r="A588" t="s">
        <v>1085</v>
      </c>
      <c r="B588" t="s">
        <v>1086</v>
      </c>
      <c r="C588" t="s">
        <v>604</v>
      </c>
      <c r="D588" t="s">
        <v>604</v>
      </c>
      <c r="E588">
        <v>12442.892444906</v>
      </c>
      <c r="F588">
        <v>25.06</v>
      </c>
      <c r="G588">
        <v>0.69541450655535098</v>
      </c>
      <c r="H588">
        <f>(Table2[[#This Row],[1Y Return vs Nifty]]-AVERAGE(Table2[1Y Return vs Nifty]))/_xlfn.STDEV.P(Table2[1Y Return vs Nifty])</f>
        <v>-0.34986251729138385</v>
      </c>
      <c r="I588">
        <v>-16.106676254500101</v>
      </c>
      <c r="J588">
        <f>(Table2[[#This Row],[1M Return vs Nifty]]-AVERAGE(Table2[1M Return vs Nifty]))/_xlfn.STDEV.P(Table2[1M Return vs Nifty])</f>
        <v>-1.2354145663531331</v>
      </c>
      <c r="K588">
        <v>-25.1046402324538</v>
      </c>
      <c r="L588">
        <f>(Table2[[#This Row],[6M Return vs Nifty]]-AVERAGE(Table2[6M Return vs Nifty]))/_xlfn.STDEV.P(Table2[6M Return vs Nifty])</f>
        <v>-1.0749192366895026</v>
      </c>
      <c r="M588">
        <v>-5.9231984273402798</v>
      </c>
      <c r="N588">
        <f>(Table2[[#This Row],[1W Return vs Nifty]]-AVERAGE(Table2[1W Return vs Nifty]))/_xlfn.STDEV.P(Table2[1W Return vs Nifty])</f>
        <v>-0.57510142753595728</v>
      </c>
      <c r="O588">
        <v>26.02</v>
      </c>
      <c r="P588">
        <v>26.447514162408599</v>
      </c>
      <c r="Q588">
        <v>25.7778167857855</v>
      </c>
      <c r="R588">
        <v>29.583277011980801</v>
      </c>
      <c r="S588" s="2">
        <f>(Table2[[#This Row],[Close Price]]-Table2[[#This Row],[20D EMA]])/Table2[[#This Row],[20D EMA]]</f>
        <v>-3.6894696387394343E-2</v>
      </c>
      <c r="T588" s="2">
        <f>(Table2[[#This Row],[Close Price]]-Table2[[#This Row],[50D EMA]])/Table2[[#This Row],[50D EMA]]</f>
        <v>-5.2462932958015199E-2</v>
      </c>
      <c r="U588" s="2">
        <f>(Table2[[#This Row],[Close Price]]-Table2[[#This Row],[200D EMA]])/Table2[[#This Row],[200D EMA]]</f>
        <v>-2.7846298689706058E-2</v>
      </c>
      <c r="V588">
        <v>0.52595210993224195</v>
      </c>
      <c r="W588">
        <v>25</v>
      </c>
      <c r="X588">
        <v>25.66</v>
      </c>
      <c r="Y588">
        <v>25</v>
      </c>
      <c r="Z588">
        <v>26.33</v>
      </c>
      <c r="AA588">
        <v>24.94</v>
      </c>
      <c r="AB588">
        <v>28.3</v>
      </c>
      <c r="AC588" s="2">
        <f>(Table2[[#This Row],[Close Price]]/Table2[[#This Row],[Day Low]])-1</f>
        <v>2.3999999999999577E-3</v>
      </c>
      <c r="AD588" s="2">
        <f>(Table2[[#This Row],[Day High]]/Table2[[#This Row],[Close Price]])-1</f>
        <v>2.3942537909018347E-2</v>
      </c>
      <c r="AE588" s="2">
        <f>(Table2[[#This Row],[Close Price]]/Table2[[#This Row],[Current Week Low]])-1</f>
        <v>2.3999999999999577E-3</v>
      </c>
      <c r="AF588" s="2">
        <f>(Table2[[#This Row],[Current Week High]]/Table2[[#This Row],[Close Price]])-1</f>
        <v>5.0678371907422193E-2</v>
      </c>
      <c r="AG588" s="2">
        <f>(Table2[[#This Row],[Close Price]]/Table2[[#This Row],[Current Month Low]])-1</f>
        <v>4.8115477145147523E-3</v>
      </c>
      <c r="AH588" s="2">
        <f>(Table2[[#This Row],[Current Month High]]/Table2[[#This Row],[Close Price]])-1</f>
        <v>0.12928970470869916</v>
      </c>
      <c r="AI588">
        <v>55.8260175578611</v>
      </c>
      <c r="AJ588">
        <v>55.652173913043399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-0.22</v>
      </c>
      <c r="AM588" t="s">
        <v>10459</v>
      </c>
      <c r="AN588">
        <v>-5.86</v>
      </c>
      <c r="AO588" t="s">
        <v>10459</v>
      </c>
      <c r="AP588">
        <v>1.123701597182E-3</v>
      </c>
      <c r="AQ588">
        <f>(Table2[[#This Row],[Sharpe Ratio]]-AVERAGE(Table2[Sharpe Ratio]))/_xlfn.STDEV.P(Table2[Sharpe Ratio])</f>
        <v>-0.65662893690319479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414</v>
      </c>
      <c r="AT588">
        <f>_xlfn.RANK.AVG(Table2[[#This Row],[6M Return vs Nifty Z-Score]],Table2[6M Return vs Nifty Z-Score])</f>
        <v>684</v>
      </c>
      <c r="AU588">
        <f>_xlfn.RANK.AVG(Table2[[#This Row],[Sharpe Ratio Z-Score]],Table2[Sharpe Ratio Z-Score])</f>
        <v>502</v>
      </c>
      <c r="AV588">
        <f>(Table2[[#This Row],[Rank 1Y]]+Table2[[#This Row],[Rank 6M]]+Table2[[#This Row],[Rank Sharpe]])/3</f>
        <v>533.33333333333337</v>
      </c>
    </row>
    <row r="589" spans="1:48" x14ac:dyDescent="0.3">
      <c r="A589" t="s">
        <v>917</v>
      </c>
      <c r="B589" t="s">
        <v>918</v>
      </c>
      <c r="C589" t="s">
        <v>10401</v>
      </c>
      <c r="D589" t="s">
        <v>51</v>
      </c>
      <c r="E589">
        <v>17091.106339896</v>
      </c>
      <c r="F589">
        <v>207.18</v>
      </c>
      <c r="G589">
        <v>-24.801466355613702</v>
      </c>
      <c r="H589">
        <f>(Table2[[#This Row],[1Y Return vs Nifty]]-AVERAGE(Table2[1Y Return vs Nifty]))/_xlfn.STDEV.P(Table2[1Y Return vs Nifty])</f>
        <v>-0.77302759228602536</v>
      </c>
      <c r="I589">
        <v>-7.71621164715713</v>
      </c>
      <c r="J589">
        <f>(Table2[[#This Row],[1M Return vs Nifty]]-AVERAGE(Table2[1M Return vs Nifty]))/_xlfn.STDEV.P(Table2[1M Return vs Nifty])</f>
        <v>-0.43967084011005114</v>
      </c>
      <c r="K589">
        <v>-16.9534544959924</v>
      </c>
      <c r="L589">
        <f>(Table2[[#This Row],[6M Return vs Nifty]]-AVERAGE(Table2[6M Return vs Nifty]))/_xlfn.STDEV.P(Table2[6M Return vs Nifty])</f>
        <v>-0.83167275358008053</v>
      </c>
      <c r="M589">
        <v>-3.3930018623120701</v>
      </c>
      <c r="N589">
        <f>(Table2[[#This Row],[1W Return vs Nifty]]-AVERAGE(Table2[1W Return vs Nifty]))/_xlfn.STDEV.P(Table2[1W Return vs Nifty])</f>
        <v>-6.9446462196276759E-2</v>
      </c>
      <c r="O589">
        <v>209.99</v>
      </c>
      <c r="P589">
        <v>211.397185131556</v>
      </c>
      <c r="Q589">
        <v>211.80740430728699</v>
      </c>
      <c r="R589">
        <v>39.850733949214899</v>
      </c>
      <c r="S589" s="2">
        <f>(Table2[[#This Row],[Close Price]]-Table2[[#This Row],[20D EMA]])/Table2[[#This Row],[20D EMA]]</f>
        <v>-1.3381589599504749E-2</v>
      </c>
      <c r="T589" s="2">
        <f>(Table2[[#This Row],[Close Price]]-Table2[[#This Row],[50D EMA]])/Table2[[#This Row],[50D EMA]]</f>
        <v>-1.994910731158302E-2</v>
      </c>
      <c r="U589" s="2">
        <f>(Table2[[#This Row],[Close Price]]-Table2[[#This Row],[200D EMA]])/Table2[[#This Row],[200D EMA]]</f>
        <v>-2.1847226363123792E-2</v>
      </c>
      <c r="V589">
        <v>0.63625395869152102</v>
      </c>
      <c r="W589">
        <v>205.3</v>
      </c>
      <c r="X589">
        <v>210.35</v>
      </c>
      <c r="Y589">
        <v>204.5</v>
      </c>
      <c r="Z589">
        <v>210.85</v>
      </c>
      <c r="AA589">
        <v>204.5</v>
      </c>
      <c r="AB589">
        <v>221.95</v>
      </c>
      <c r="AC589" s="2">
        <f>(Table2[[#This Row],[Close Price]]/Table2[[#This Row],[Day Low]])-1</f>
        <v>9.1573307355090616E-3</v>
      </c>
      <c r="AD589" s="2">
        <f>(Table2[[#This Row],[Day High]]/Table2[[#This Row],[Close Price]])-1</f>
        <v>1.5300704701225909E-2</v>
      </c>
      <c r="AE589" s="2">
        <f>(Table2[[#This Row],[Close Price]]/Table2[[#This Row],[Current Week Low]])-1</f>
        <v>1.3105134474327595E-2</v>
      </c>
      <c r="AF589" s="2">
        <f>(Table2[[#This Row],[Current Week High]]/Table2[[#This Row],[Close Price]])-1</f>
        <v>1.7714065064195372E-2</v>
      </c>
      <c r="AG589" s="2">
        <f>(Table2[[#This Row],[Close Price]]/Table2[[#This Row],[Current Month Low]])-1</f>
        <v>1.3105134474327595E-2</v>
      </c>
      <c r="AH589" s="2">
        <f>(Table2[[#This Row],[Current Month High]]/Table2[[#This Row],[Close Price]])-1</f>
        <v>7.1290665122115904E-2</v>
      </c>
      <c r="AI589">
        <v>39.6128969977797</v>
      </c>
      <c r="AJ589">
        <v>13.1976505941811</v>
      </c>
      <c r="AK589" t="str">
        <f>IF(AND(Table2[[#This Row],[20D EMA]]&gt;Table2[[#This Row],[50D EMA]],Table2[[#This Row],[50D EMA]]&gt;Table2[[#This Row],[200D EMA]]),"Uptrend","Downtrend/NoTrend")</f>
        <v>Downtrend/NoTrend</v>
      </c>
      <c r="AL589">
        <v>-0.09</v>
      </c>
      <c r="AM589" t="s">
        <v>10459</v>
      </c>
      <c r="AN589">
        <v>-3.47</v>
      </c>
      <c r="AO589" t="s">
        <v>10459</v>
      </c>
      <c r="AP589">
        <v>3.5972300866323997E-2</v>
      </c>
      <c r="AQ589">
        <f>(Table2[[#This Row],[Sharpe Ratio]]-AVERAGE(Table2[Sharpe Ratio]))/_xlfn.STDEV.P(Table2[Sharpe Ratio])</f>
        <v>-0.25244691411418724</v>
      </c>
      <c r="AR5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9">
        <f>_xlfn.RANK.AVG(Table2[[#This Row],[1Y Return vs Nifty Z-Score]],Table2[1Y Return vs Nifty Z-Score])</f>
        <v>588</v>
      </c>
      <c r="AT589">
        <f>_xlfn.RANK.AVG(Table2[[#This Row],[6M Return vs Nifty Z-Score]],Table2[6M Return vs Nifty Z-Score])</f>
        <v>615</v>
      </c>
      <c r="AU589">
        <f>_xlfn.RANK.AVG(Table2[[#This Row],[Sharpe Ratio Z-Score]],Table2[Sharpe Ratio Z-Score])</f>
        <v>400</v>
      </c>
      <c r="AV589">
        <f>(Table2[[#This Row],[Rank 1Y]]+Table2[[#This Row],[Rank 6M]]+Table2[[#This Row],[Rank Sharpe]])/3</f>
        <v>534.33333333333337</v>
      </c>
    </row>
    <row r="590" spans="1:48" x14ac:dyDescent="0.3">
      <c r="A590" t="s">
        <v>242</v>
      </c>
      <c r="B590" t="s">
        <v>243</v>
      </c>
      <c r="C590" t="s">
        <v>10405</v>
      </c>
      <c r="D590" t="s">
        <v>54</v>
      </c>
      <c r="E590">
        <v>112356.73472608</v>
      </c>
      <c r="F590">
        <v>6744.4</v>
      </c>
      <c r="G590">
        <v>-9.9665540563134201</v>
      </c>
      <c r="H590">
        <f>(Table2[[#This Row],[1Y Return vs Nifty]]-AVERAGE(Table2[1Y Return vs Nifty]))/_xlfn.STDEV.P(Table2[1Y Return vs Nifty])</f>
        <v>-0.5268164259238397</v>
      </c>
      <c r="I590">
        <v>-8.0168862397670608</v>
      </c>
      <c r="J590">
        <f>(Table2[[#This Row],[1M Return vs Nifty]]-AVERAGE(Table2[1M Return vs Nifty]))/_xlfn.STDEV.P(Table2[1M Return vs Nifty])</f>
        <v>-0.46818653404440813</v>
      </c>
      <c r="K590">
        <v>-9.2025530869526708</v>
      </c>
      <c r="L590">
        <f>(Table2[[#This Row],[6M Return vs Nifty]]-AVERAGE(Table2[6M Return vs Nifty]))/_xlfn.STDEV.P(Table2[6M Return vs Nifty])</f>
        <v>-0.60037149636013876</v>
      </c>
      <c r="M590">
        <v>-1.53207918190158</v>
      </c>
      <c r="N590">
        <f>(Table2[[#This Row],[1W Return vs Nifty]]-AVERAGE(Table2[1W Return vs Nifty]))/_xlfn.STDEV.P(Table2[1W Return vs Nifty])</f>
        <v>0.30245539178173642</v>
      </c>
      <c r="O590">
        <v>6693.95</v>
      </c>
      <c r="P590">
        <v>6687.0438424919503</v>
      </c>
      <c r="Q590">
        <v>6260.7479879237198</v>
      </c>
      <c r="R590">
        <v>61.642842588748898</v>
      </c>
      <c r="S590" s="2">
        <f>(Table2[[#This Row],[Close Price]]-Table2[[#This Row],[20D EMA]])/Table2[[#This Row],[20D EMA]]</f>
        <v>7.5366562343608511E-3</v>
      </c>
      <c r="T590" s="2">
        <f>(Table2[[#This Row],[Close Price]]-Table2[[#This Row],[50D EMA]])/Table2[[#This Row],[50D EMA]]</f>
        <v>8.5772067387366487E-3</v>
      </c>
      <c r="U590" s="2">
        <f>(Table2[[#This Row],[Close Price]]-Table2[[#This Row],[200D EMA]])/Table2[[#This Row],[200D EMA]]</f>
        <v>7.7251474266204337E-2</v>
      </c>
      <c r="V590">
        <v>0.97221954758776896</v>
      </c>
      <c r="W590">
        <v>6664.3</v>
      </c>
      <c r="X590">
        <v>6757</v>
      </c>
      <c r="Y590">
        <v>6580</v>
      </c>
      <c r="Z590">
        <v>6757</v>
      </c>
      <c r="AA590">
        <v>6482.5</v>
      </c>
      <c r="AB590">
        <v>7074.95</v>
      </c>
      <c r="AC590" s="2">
        <f>(Table2[[#This Row],[Close Price]]/Table2[[#This Row],[Day Low]])-1</f>
        <v>1.2019266839728093E-2</v>
      </c>
      <c r="AD590" s="2">
        <f>(Table2[[#This Row],[Day High]]/Table2[[#This Row],[Close Price]])-1</f>
        <v>1.8682165945080875E-3</v>
      </c>
      <c r="AE590" s="2">
        <f>(Table2[[#This Row],[Close Price]]/Table2[[#This Row],[Current Week Low]])-1</f>
        <v>2.4984802431610831E-2</v>
      </c>
      <c r="AF590" s="2">
        <f>(Table2[[#This Row],[Current Week High]]/Table2[[#This Row],[Close Price]])-1</f>
        <v>1.8682165945080875E-3</v>
      </c>
      <c r="AG590" s="2">
        <f>(Table2[[#This Row],[Close Price]]/Table2[[#This Row],[Current Month Low]])-1</f>
        <v>4.040107983031227E-2</v>
      </c>
      <c r="AH590" s="2">
        <f>(Table2[[#This Row],[Current Month High]]/Table2[[#This Row],[Close Price]])-1</f>
        <v>4.9011031374177172E-2</v>
      </c>
      <c r="AI590">
        <v>5.3829844018741397</v>
      </c>
      <c r="AJ590">
        <v>29.561717781982601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-0.09</v>
      </c>
      <c r="AM590" t="s">
        <v>10459</v>
      </c>
      <c r="AN590">
        <v>1.41</v>
      </c>
      <c r="AO590" t="s">
        <v>10458</v>
      </c>
      <c r="AP590">
        <v>-3.9317605786950002E-3</v>
      </c>
      <c r="AQ590">
        <f>(Table2[[#This Row],[Sharpe Ratio]]-AVERAGE(Table2[Sharpe Ratio]))/_xlfn.STDEV.P(Table2[Sharpe Ratio])</f>
        <v>-0.71526334319879092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-2.0081824077454411</v>
      </c>
      <c r="AS590">
        <f>_xlfn.RANK.AVG(Table2[[#This Row],[1Y Return vs Nifty Z-Score]],Table2[1Y Return vs Nifty Z-Score])</f>
        <v>495</v>
      </c>
      <c r="AT590">
        <f>_xlfn.RANK.AVG(Table2[[#This Row],[6M Return vs Nifty Z-Score]],Table2[6M Return vs Nifty Z-Score])</f>
        <v>542</v>
      </c>
      <c r="AU590">
        <f>_xlfn.RANK.AVG(Table2[[#This Row],[Sharpe Ratio Z-Score]],Table2[Sharpe Ratio Z-Score])</f>
        <v>567</v>
      </c>
      <c r="AV590">
        <f>(Table2[[#This Row],[Rank 1Y]]+Table2[[#This Row],[Rank 6M]]+Table2[[#This Row],[Rank Sharpe]])/3</f>
        <v>534.66666666666663</v>
      </c>
    </row>
    <row r="591" spans="1:48" x14ac:dyDescent="0.3">
      <c r="A591" t="s">
        <v>1347</v>
      </c>
      <c r="B591" t="s">
        <v>1348</v>
      </c>
      <c r="C591" t="s">
        <v>10414</v>
      </c>
      <c r="D591" t="s">
        <v>263</v>
      </c>
      <c r="E591">
        <v>8529.1984972800001</v>
      </c>
      <c r="F591">
        <v>691.2</v>
      </c>
      <c r="G591">
        <v>-15.0198844800285</v>
      </c>
      <c r="H591">
        <f>(Table2[[#This Row],[1Y Return vs Nifty]]-AVERAGE(Table2[1Y Return vs Nifty]))/_xlfn.STDEV.P(Table2[1Y Return vs Nifty])</f>
        <v>-0.61068523165281552</v>
      </c>
      <c r="I591">
        <v>-19.794109059083901</v>
      </c>
      <c r="J591">
        <f>(Table2[[#This Row],[1M Return vs Nifty]]-AVERAGE(Table2[1M Return vs Nifty]))/_xlfn.STDEV.P(Table2[1M Return vs Nifty])</f>
        <v>-1.5851272053436558</v>
      </c>
      <c r="K591">
        <v>-10.5189409221724</v>
      </c>
      <c r="L591">
        <f>(Table2[[#This Row],[6M Return vs Nifty]]-AVERAGE(Table2[6M Return vs Nifty]))/_xlfn.STDEV.P(Table2[6M Return vs Nifty])</f>
        <v>-0.63965494807844459</v>
      </c>
      <c r="M591">
        <v>-6.3771611789268698</v>
      </c>
      <c r="N591">
        <f>(Table2[[#This Row],[1W Return vs Nifty]]-AVERAGE(Table2[1W Return vs Nifty]))/_xlfn.STDEV.P(Table2[1W Return vs Nifty])</f>
        <v>-0.66582501897220758</v>
      </c>
      <c r="O591">
        <v>709.78</v>
      </c>
      <c r="P591">
        <v>715.71962793984596</v>
      </c>
      <c r="Q591">
        <v>674.98693930248498</v>
      </c>
      <c r="R591">
        <v>38.941972934100598</v>
      </c>
      <c r="S591" s="2">
        <f>(Table2[[#This Row],[Close Price]]-Table2[[#This Row],[20D EMA]])/Table2[[#This Row],[20D EMA]]</f>
        <v>-2.6177125306432878E-2</v>
      </c>
      <c r="T591" s="2">
        <f>(Table2[[#This Row],[Close Price]]-Table2[[#This Row],[50D EMA]])/Table2[[#This Row],[50D EMA]]</f>
        <v>-3.4258705479999381E-2</v>
      </c>
      <c r="U591" s="2">
        <f>(Table2[[#This Row],[Close Price]]-Table2[[#This Row],[200D EMA]])/Table2[[#This Row],[200D EMA]]</f>
        <v>2.4019813945243506E-2</v>
      </c>
      <c r="V591">
        <v>0.27611297591573303</v>
      </c>
      <c r="W591">
        <v>682</v>
      </c>
      <c r="X591">
        <v>695.8</v>
      </c>
      <c r="Y591">
        <v>682</v>
      </c>
      <c r="Z591">
        <v>708.8</v>
      </c>
      <c r="AA591">
        <v>682</v>
      </c>
      <c r="AB591">
        <v>753.85</v>
      </c>
      <c r="AC591" s="2">
        <f>(Table2[[#This Row],[Close Price]]/Table2[[#This Row],[Day Low]])-1</f>
        <v>1.3489736070381397E-2</v>
      </c>
      <c r="AD591" s="2">
        <f>(Table2[[#This Row],[Day High]]/Table2[[#This Row],[Close Price]])-1</f>
        <v>6.6550925925925597E-3</v>
      </c>
      <c r="AE591" s="2">
        <f>(Table2[[#This Row],[Close Price]]/Table2[[#This Row],[Current Week Low]])-1</f>
        <v>1.3489736070381397E-2</v>
      </c>
      <c r="AF591" s="2">
        <f>(Table2[[#This Row],[Current Week High]]/Table2[[#This Row],[Close Price]])-1</f>
        <v>2.5462962962962798E-2</v>
      </c>
      <c r="AG591" s="2">
        <f>(Table2[[#This Row],[Close Price]]/Table2[[#This Row],[Current Month Low]])-1</f>
        <v>1.3489736070381397E-2</v>
      </c>
      <c r="AH591" s="2">
        <f>(Table2[[#This Row],[Current Month High]]/Table2[[#This Row],[Close Price]])-1</f>
        <v>9.063946759259256E-2</v>
      </c>
      <c r="AI591">
        <v>21.195023148148099</v>
      </c>
      <c r="AJ591">
        <v>35.516125870012701</v>
      </c>
      <c r="AK591" t="str">
        <f>IF(AND(Table2[[#This Row],[20D EMA]]&gt;Table2[[#This Row],[50D EMA]],Table2[[#This Row],[50D EMA]]&gt;Table2[[#This Row],[200D EMA]]),"Uptrend","Downtrend/NoTrend")</f>
        <v>Downtrend/NoTrend</v>
      </c>
      <c r="AL591">
        <v>-7.0000000000000007E-2</v>
      </c>
      <c r="AM591" t="s">
        <v>10459</v>
      </c>
      <c r="AN591">
        <v>-4.2699999999999996</v>
      </c>
      <c r="AO591" t="s">
        <v>10459</v>
      </c>
      <c r="AQ591">
        <f>(Table2[[#This Row],[Sharpe Ratio]]-AVERAGE(Table2[Sharpe Ratio]))/_xlfn.STDEV.P(Table2[Sharpe Ratio])</f>
        <v>-0.6696618849724284</v>
      </c>
      <c r="AR5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1">
        <f>_xlfn.RANK.AVG(Table2[[#This Row],[1Y Return vs Nifty Z-Score]],Table2[1Y Return vs Nifty Z-Score])</f>
        <v>526</v>
      </c>
      <c r="AT591">
        <f>_xlfn.RANK.AVG(Table2[[#This Row],[6M Return vs Nifty Z-Score]],Table2[6M Return vs Nifty Z-Score])</f>
        <v>554</v>
      </c>
      <c r="AU591">
        <f>_xlfn.RANK.AVG(Table2[[#This Row],[Sharpe Ratio Z-Score]],Table2[Sharpe Ratio Z-Score])</f>
        <v>530</v>
      </c>
      <c r="AV591">
        <f>(Table2[[#This Row],[Rank 1Y]]+Table2[[#This Row],[Rank 6M]]+Table2[[#This Row],[Rank Sharpe]])/3</f>
        <v>536.66666666666663</v>
      </c>
    </row>
    <row r="592" spans="1:48" x14ac:dyDescent="0.3">
      <c r="A592" t="s">
        <v>595</v>
      </c>
      <c r="B592" t="s">
        <v>596</v>
      </c>
      <c r="C592" t="s">
        <v>10401</v>
      </c>
      <c r="D592" t="s">
        <v>445</v>
      </c>
      <c r="E592">
        <v>33554.077309499997</v>
      </c>
      <c r="F592">
        <v>4588.3</v>
      </c>
      <c r="G592">
        <v>-14.866272639099099</v>
      </c>
      <c r="H592">
        <f>(Table2[[#This Row],[1Y Return vs Nifty]]-AVERAGE(Table2[1Y Return vs Nifty]))/_xlfn.STDEV.P(Table2[1Y Return vs Nifty])</f>
        <v>-0.60813577603358315</v>
      </c>
      <c r="I592">
        <v>-4.8021577607748798</v>
      </c>
      <c r="J592">
        <f>(Table2[[#This Row],[1M Return vs Nifty]]-AVERAGE(Table2[1M Return vs Nifty]))/_xlfn.STDEV.P(Table2[1M Return vs Nifty])</f>
        <v>-0.16330472612947391</v>
      </c>
      <c r="K592">
        <v>-29.517050504182301</v>
      </c>
      <c r="L592">
        <f>(Table2[[#This Row],[6M Return vs Nifty]]-AVERAGE(Table2[6M Return vs Nifty]))/_xlfn.STDEV.P(Table2[6M Return vs Nifty])</f>
        <v>-1.2065937335461763</v>
      </c>
      <c r="M592">
        <v>-5.89515601752296</v>
      </c>
      <c r="N592">
        <f>(Table2[[#This Row],[1W Return vs Nifty]]-AVERAGE(Table2[1W Return vs Nifty]))/_xlfn.STDEV.P(Table2[1W Return vs Nifty])</f>
        <v>-0.56949720533432768</v>
      </c>
      <c r="O592">
        <v>4607.63</v>
      </c>
      <c r="P592">
        <v>4523.5960144462797</v>
      </c>
      <c r="Q592">
        <v>4365.0323302727702</v>
      </c>
      <c r="R592">
        <v>43.3875991560299</v>
      </c>
      <c r="S592" s="2">
        <f>(Table2[[#This Row],[Close Price]]-Table2[[#This Row],[20D EMA]])/Table2[[#This Row],[20D EMA]]</f>
        <v>-4.1952153276196063E-3</v>
      </c>
      <c r="T592" s="2">
        <f>(Table2[[#This Row],[Close Price]]-Table2[[#This Row],[50D EMA]])/Table2[[#This Row],[50D EMA]]</f>
        <v>1.4303661367435508E-2</v>
      </c>
      <c r="U592" s="2">
        <f>(Table2[[#This Row],[Close Price]]-Table2[[#This Row],[200D EMA]])/Table2[[#This Row],[200D EMA]]</f>
        <v>5.1149144573066206E-2</v>
      </c>
      <c r="V592">
        <v>0.50807916038921597</v>
      </c>
      <c r="W592">
        <v>4534.3500000000004</v>
      </c>
      <c r="X592">
        <v>4619.2</v>
      </c>
      <c r="Y592">
        <v>4526.5</v>
      </c>
      <c r="Z592">
        <v>4716.95</v>
      </c>
      <c r="AA592">
        <v>4456.3500000000004</v>
      </c>
      <c r="AB592">
        <v>4770.1000000000004</v>
      </c>
      <c r="AC592" s="2">
        <f>(Table2[[#This Row],[Close Price]]/Table2[[#This Row],[Day Low]])-1</f>
        <v>1.1898066977626298E-2</v>
      </c>
      <c r="AD592" s="2">
        <f>(Table2[[#This Row],[Day High]]/Table2[[#This Row],[Close Price]])-1</f>
        <v>6.7345204106095125E-3</v>
      </c>
      <c r="AE592" s="2">
        <f>(Table2[[#This Row],[Close Price]]/Table2[[#This Row],[Current Week Low]])-1</f>
        <v>1.365293272948187E-2</v>
      </c>
      <c r="AF592" s="2">
        <f>(Table2[[#This Row],[Current Week High]]/Table2[[#This Row],[Close Price]])-1</f>
        <v>2.8038707146437636E-2</v>
      </c>
      <c r="AG592" s="2">
        <f>(Table2[[#This Row],[Close Price]]/Table2[[#This Row],[Current Month Low]])-1</f>
        <v>2.9609433729397283E-2</v>
      </c>
      <c r="AH592" s="2">
        <f>(Table2[[#This Row],[Current Month High]]/Table2[[#This Row],[Close Price]])-1</f>
        <v>3.9622518143974883E-2</v>
      </c>
      <c r="AI592">
        <v>14.8246627291153</v>
      </c>
      <c r="AJ592">
        <v>25.339415958696399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-0.01</v>
      </c>
      <c r="AM592" t="s">
        <v>10459</v>
      </c>
      <c r="AN592">
        <v>-0.38</v>
      </c>
      <c r="AO592" t="s">
        <v>10459</v>
      </c>
      <c r="AP592">
        <v>4.1268371082534998E-2</v>
      </c>
      <c r="AQ592">
        <f>(Table2[[#This Row],[Sharpe Ratio]]-AVERAGE(Table2[Sharpe Ratio]))/_xlfn.STDEV.P(Table2[Sharpe Ratio])</f>
        <v>-0.19102188074946799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-2.7385533217930291</v>
      </c>
      <c r="AS592">
        <f>_xlfn.RANK.AVG(Table2[[#This Row],[1Y Return vs Nifty Z-Score]],Table2[1Y Return vs Nifty Z-Score])</f>
        <v>525</v>
      </c>
      <c r="AT592">
        <f>_xlfn.RANK.AVG(Table2[[#This Row],[6M Return vs Nifty Z-Score]],Table2[6M Return vs Nifty Z-Score])</f>
        <v>701</v>
      </c>
      <c r="AU592">
        <f>_xlfn.RANK.AVG(Table2[[#This Row],[Sharpe Ratio Z-Score]],Table2[Sharpe Ratio Z-Score])</f>
        <v>388</v>
      </c>
      <c r="AV592">
        <f>(Table2[[#This Row],[Rank 1Y]]+Table2[[#This Row],[Rank 6M]]+Table2[[#This Row],[Rank Sharpe]])/3</f>
        <v>538</v>
      </c>
    </row>
    <row r="593" spans="1:48" x14ac:dyDescent="0.3">
      <c r="A593" t="s">
        <v>1515</v>
      </c>
      <c r="B593" t="s">
        <v>1516</v>
      </c>
      <c r="C593" t="s">
        <v>10409</v>
      </c>
      <c r="D593" t="s">
        <v>1517</v>
      </c>
      <c r="E593">
        <v>6895.9608282999998</v>
      </c>
      <c r="F593">
        <v>506.2</v>
      </c>
      <c r="G593">
        <v>-12.489406471277499</v>
      </c>
      <c r="H593">
        <f>(Table2[[#This Row],[1Y Return vs Nifty]]-AVERAGE(Table2[1Y Return vs Nifty]))/_xlfn.STDEV.P(Table2[1Y Return vs Nifty])</f>
        <v>-0.56868754879372418</v>
      </c>
      <c r="I593">
        <v>4.67088806736795</v>
      </c>
      <c r="J593">
        <f>(Table2[[#This Row],[1M Return vs Nifty]]-AVERAGE(Table2[1M Return vs Nifty]))/_xlfn.STDEV.P(Table2[1M Return vs Nifty])</f>
        <v>0.73510997900626129</v>
      </c>
      <c r="K593">
        <v>-13.7459482954648</v>
      </c>
      <c r="L593">
        <f>(Table2[[#This Row],[6M Return vs Nifty]]-AVERAGE(Table2[6M Return vs Nifty]))/_xlfn.STDEV.P(Table2[6M Return vs Nifty])</f>
        <v>-0.73595482639066645</v>
      </c>
      <c r="M593">
        <v>-0.31743015700312499</v>
      </c>
      <c r="N593">
        <f>(Table2[[#This Row],[1W Return vs Nifty]]-AVERAGE(Table2[1W Return vs Nifty]))/_xlfn.STDEV.P(Table2[1W Return vs Nifty])</f>
        <v>0.54520068638617247</v>
      </c>
      <c r="O593">
        <v>510.29</v>
      </c>
      <c r="P593">
        <v>493.50591343834401</v>
      </c>
      <c r="Q593">
        <v>461.94827870576398</v>
      </c>
      <c r="R593">
        <v>43.716998703677604</v>
      </c>
      <c r="S593" s="2">
        <f>(Table2[[#This Row],[Close Price]]-Table2[[#This Row],[20D EMA]])/Table2[[#This Row],[20D EMA]]</f>
        <v>-8.0150502655353464E-3</v>
      </c>
      <c r="T593" s="2">
        <f>(Table2[[#This Row],[Close Price]]-Table2[[#This Row],[50D EMA]])/Table2[[#This Row],[50D EMA]]</f>
        <v>2.5722258266803747E-2</v>
      </c>
      <c r="U593" s="2">
        <f>(Table2[[#This Row],[Close Price]]-Table2[[#This Row],[200D EMA]])/Table2[[#This Row],[200D EMA]]</f>
        <v>9.5793670707499168E-2</v>
      </c>
      <c r="V593">
        <v>0.73525679376664399</v>
      </c>
      <c r="W593">
        <v>497</v>
      </c>
      <c r="X593">
        <v>532</v>
      </c>
      <c r="Y593">
        <v>497</v>
      </c>
      <c r="Z593">
        <v>541.5</v>
      </c>
      <c r="AA593">
        <v>487.25</v>
      </c>
      <c r="AB593">
        <v>541.5</v>
      </c>
      <c r="AC593" s="2">
        <f>(Table2[[#This Row],[Close Price]]/Table2[[#This Row],[Day Low]])-1</f>
        <v>1.8511066398390286E-2</v>
      </c>
      <c r="AD593" s="2">
        <f>(Table2[[#This Row],[Day High]]/Table2[[#This Row],[Close Price]])-1</f>
        <v>5.0967996839194063E-2</v>
      </c>
      <c r="AE593" s="2">
        <f>(Table2[[#This Row],[Close Price]]/Table2[[#This Row],[Current Week Low]])-1</f>
        <v>1.8511066398390286E-2</v>
      </c>
      <c r="AF593" s="2">
        <f>(Table2[[#This Row],[Current Week High]]/Table2[[#This Row],[Close Price]])-1</f>
        <v>6.9735282497036755E-2</v>
      </c>
      <c r="AG593" s="2">
        <f>(Table2[[#This Row],[Close Price]]/Table2[[#This Row],[Current Month Low]])-1</f>
        <v>3.8891739353514643E-2</v>
      </c>
      <c r="AH593" s="2">
        <f>(Table2[[#This Row],[Current Month High]]/Table2[[#This Row],[Close Price]])-1</f>
        <v>6.9735282497036755E-2</v>
      </c>
      <c r="AI593">
        <v>13.966811536941901</v>
      </c>
      <c r="AJ593">
        <v>47.881974875839802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-0.01</v>
      </c>
      <c r="AM593" t="s">
        <v>10459</v>
      </c>
      <c r="AN593">
        <v>-0.3</v>
      </c>
      <c r="AO593" t="s">
        <v>10459</v>
      </c>
      <c r="AQ593">
        <f>(Table2[[#This Row],[Sharpe Ratio]]-AVERAGE(Table2[Sharpe Ratio]))/_xlfn.STDEV.P(Table2[Sharpe Ratio])</f>
        <v>-0.6696618849724284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-0.69399359476438538</v>
      </c>
      <c r="AS593">
        <f>_xlfn.RANK.AVG(Table2[[#This Row],[1Y Return vs Nifty Z-Score]],Table2[1Y Return vs Nifty Z-Score])</f>
        <v>508</v>
      </c>
      <c r="AT593">
        <f>_xlfn.RANK.AVG(Table2[[#This Row],[6M Return vs Nifty Z-Score]],Table2[6M Return vs Nifty Z-Score])</f>
        <v>578</v>
      </c>
      <c r="AU593">
        <f>_xlfn.RANK.AVG(Table2[[#This Row],[Sharpe Ratio Z-Score]],Table2[Sharpe Ratio Z-Score])</f>
        <v>530</v>
      </c>
      <c r="AV593">
        <f>(Table2[[#This Row],[Rank 1Y]]+Table2[[#This Row],[Rank 6M]]+Table2[[#This Row],[Rank Sharpe]])/3</f>
        <v>538.66666666666663</v>
      </c>
    </row>
    <row r="594" spans="1:48" x14ac:dyDescent="0.3">
      <c r="A594" t="s">
        <v>1825</v>
      </c>
      <c r="B594" t="s">
        <v>1826</v>
      </c>
      <c r="C594" t="s">
        <v>10409</v>
      </c>
      <c r="D594" t="s">
        <v>281</v>
      </c>
      <c r="E594">
        <v>4389.3899302919999</v>
      </c>
      <c r="F594">
        <v>199.47</v>
      </c>
      <c r="G594">
        <v>-0.24656820562711301</v>
      </c>
      <c r="H594">
        <f>(Table2[[#This Row],[1Y Return vs Nifty]]-AVERAGE(Table2[1Y Return vs Nifty]))/_xlfn.STDEV.P(Table2[1Y Return vs Nifty])</f>
        <v>-0.36549635843450934</v>
      </c>
      <c r="I594">
        <v>-6.8771159871542098</v>
      </c>
      <c r="J594">
        <f>(Table2[[#This Row],[1M Return vs Nifty]]-AVERAGE(Table2[1M Return vs Nifty]))/_xlfn.STDEV.P(Table2[1M Return vs Nifty])</f>
        <v>-0.36009180147364767</v>
      </c>
      <c r="K594">
        <v>-23.2854560294485</v>
      </c>
      <c r="L594">
        <f>(Table2[[#This Row],[6M Return vs Nifty]]-AVERAGE(Table2[6M Return vs Nifty]))/_xlfn.STDEV.P(Table2[6M Return vs Nifty])</f>
        <v>-1.0206314098853795</v>
      </c>
      <c r="M594">
        <v>-4.5704555136362099</v>
      </c>
      <c r="N594">
        <f>(Table2[[#This Row],[1W Return vs Nifty]]-AVERAGE(Table2[1W Return vs Nifty]))/_xlfn.STDEV.P(Table2[1W Return vs Nifty])</f>
        <v>-0.30475833222197579</v>
      </c>
      <c r="O594">
        <v>207.13</v>
      </c>
      <c r="P594">
        <v>201.892724475422</v>
      </c>
      <c r="Q594">
        <v>189.898434305916</v>
      </c>
      <c r="R594">
        <v>30.118055512167</v>
      </c>
      <c r="S594" s="2">
        <f>(Table2[[#This Row],[Close Price]]-Table2[[#This Row],[20D EMA]])/Table2[[#This Row],[20D EMA]]</f>
        <v>-3.6981605754839941E-2</v>
      </c>
      <c r="T594" s="2">
        <f>(Table2[[#This Row],[Close Price]]-Table2[[#This Row],[50D EMA]])/Table2[[#This Row],[50D EMA]]</f>
        <v>-1.2000058356322486E-2</v>
      </c>
      <c r="U594" s="2">
        <f>(Table2[[#This Row],[Close Price]]-Table2[[#This Row],[200D EMA]])/Table2[[#This Row],[200D EMA]]</f>
        <v>5.0403605111692132E-2</v>
      </c>
      <c r="V594">
        <v>0.54407506755972301</v>
      </c>
      <c r="W594">
        <v>196.82</v>
      </c>
      <c r="X594">
        <v>210.23</v>
      </c>
      <c r="Y594">
        <v>196.82</v>
      </c>
      <c r="Z594">
        <v>214</v>
      </c>
      <c r="AA594">
        <v>196.82</v>
      </c>
      <c r="AB594">
        <v>225.48</v>
      </c>
      <c r="AC594" s="2">
        <f>(Table2[[#This Row],[Close Price]]/Table2[[#This Row],[Day Low]])-1</f>
        <v>1.3464078853774986E-2</v>
      </c>
      <c r="AD594" s="2">
        <f>(Table2[[#This Row],[Day High]]/Table2[[#This Row],[Close Price]])-1</f>
        <v>5.3942948814357905E-2</v>
      </c>
      <c r="AE594" s="2">
        <f>(Table2[[#This Row],[Close Price]]/Table2[[#This Row],[Current Week Low]])-1</f>
        <v>1.3464078853774986E-2</v>
      </c>
      <c r="AF594" s="2">
        <f>(Table2[[#This Row],[Current Week High]]/Table2[[#This Row],[Close Price]])-1</f>
        <v>7.2843034040206645E-2</v>
      </c>
      <c r="AG594" s="2">
        <f>(Table2[[#This Row],[Close Price]]/Table2[[#This Row],[Current Month Low]])-1</f>
        <v>1.3464078853774986E-2</v>
      </c>
      <c r="AH594" s="2">
        <f>(Table2[[#This Row],[Current Month High]]/Table2[[#This Row],[Close Price]])-1</f>
        <v>0.13039554820273724</v>
      </c>
      <c r="AI594">
        <v>19.240988619842501</v>
      </c>
      <c r="AJ594">
        <v>45.598540145985403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-0.04</v>
      </c>
      <c r="AM594" t="s">
        <v>10459</v>
      </c>
      <c r="AN594">
        <v>-4.88</v>
      </c>
      <c r="AO594" t="s">
        <v>10459</v>
      </c>
      <c r="AQ594">
        <f>(Table2[[#This Row],[Sharpe Ratio]]-AVERAGE(Table2[Sharpe Ratio]))/_xlfn.STDEV.P(Table2[Sharpe Ratio])</f>
        <v>-0.6696618849724284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-2.7206397869879408</v>
      </c>
      <c r="AS594">
        <f>_xlfn.RANK.AVG(Table2[[#This Row],[1Y Return vs Nifty Z-Score]],Table2[1Y Return vs Nifty Z-Score])</f>
        <v>419</v>
      </c>
      <c r="AT594">
        <f>_xlfn.RANK.AVG(Table2[[#This Row],[6M Return vs Nifty Z-Score]],Table2[6M Return vs Nifty Z-Score])</f>
        <v>668</v>
      </c>
      <c r="AU594">
        <f>_xlfn.RANK.AVG(Table2[[#This Row],[Sharpe Ratio Z-Score]],Table2[Sharpe Ratio Z-Score])</f>
        <v>530</v>
      </c>
      <c r="AV594">
        <f>(Table2[[#This Row],[Rank 1Y]]+Table2[[#This Row],[Rank 6M]]+Table2[[#This Row],[Rank Sharpe]])/3</f>
        <v>539</v>
      </c>
    </row>
    <row r="595" spans="1:48" x14ac:dyDescent="0.3">
      <c r="A595" t="s">
        <v>1237</v>
      </c>
      <c r="B595" t="s">
        <v>1238</v>
      </c>
      <c r="C595" t="s">
        <v>10401</v>
      </c>
      <c r="D595" t="s">
        <v>143</v>
      </c>
      <c r="E595">
        <v>9788.9466793970005</v>
      </c>
      <c r="F595">
        <v>90.91</v>
      </c>
      <c r="G595">
        <v>-24.048453757533501</v>
      </c>
      <c r="H595">
        <f>(Table2[[#This Row],[1Y Return vs Nifty]]-AVERAGE(Table2[1Y Return vs Nifty]))/_xlfn.STDEV.P(Table2[1Y Return vs Nifty])</f>
        <v>-0.7605300387907149</v>
      </c>
      <c r="I595">
        <v>4.0277406663625701</v>
      </c>
      <c r="J595">
        <f>(Table2[[#This Row],[1M Return vs Nifty]]-AVERAGE(Table2[1M Return vs Nifty]))/_xlfn.STDEV.P(Table2[1M Return vs Nifty])</f>
        <v>0.67411448789225481</v>
      </c>
      <c r="K595">
        <v>-6.2768346789363196</v>
      </c>
      <c r="L595">
        <f>(Table2[[#This Row],[6M Return vs Nifty]]-AVERAGE(Table2[6M Return vs Nifty]))/_xlfn.STDEV.P(Table2[6M Return vs Nifty])</f>
        <v>-0.51306263893402571</v>
      </c>
      <c r="M595">
        <v>3.95331535478102</v>
      </c>
      <c r="N595">
        <f>(Table2[[#This Row],[1W Return vs Nifty]]-AVERAGE(Table2[1W Return vs Nifty]))/_xlfn.STDEV.P(Table2[1W Return vs Nifty])</f>
        <v>1.3987010442572736</v>
      </c>
      <c r="O595">
        <v>88.97</v>
      </c>
      <c r="P595">
        <v>86.186354939204605</v>
      </c>
      <c r="Q595">
        <v>85.3768198219515</v>
      </c>
      <c r="R595">
        <v>51.3345034503675</v>
      </c>
      <c r="S595" s="2">
        <f>(Table2[[#This Row],[Close Price]]-Table2[[#This Row],[20D EMA]])/Table2[[#This Row],[20D EMA]]</f>
        <v>2.1805102843655139E-2</v>
      </c>
      <c r="T595" s="2">
        <f>(Table2[[#This Row],[Close Price]]-Table2[[#This Row],[50D EMA]])/Table2[[#This Row],[50D EMA]]</f>
        <v>5.480734234702727E-2</v>
      </c>
      <c r="U595" s="2">
        <f>(Table2[[#This Row],[Close Price]]-Table2[[#This Row],[200D EMA]])/Table2[[#This Row],[200D EMA]]</f>
        <v>6.4808928109381783E-2</v>
      </c>
      <c r="V595">
        <v>4.0424335012480102</v>
      </c>
      <c r="W595">
        <v>89.91</v>
      </c>
      <c r="X595">
        <v>95</v>
      </c>
      <c r="Y595">
        <v>89.91</v>
      </c>
      <c r="Z595">
        <v>105.81</v>
      </c>
      <c r="AA595">
        <v>81.11</v>
      </c>
      <c r="AB595">
        <v>105.81</v>
      </c>
      <c r="AC595" s="2">
        <f>(Table2[[#This Row],[Close Price]]/Table2[[#This Row],[Day Low]])-1</f>
        <v>1.1122233344455612E-2</v>
      </c>
      <c r="AD595" s="2">
        <f>(Table2[[#This Row],[Day High]]/Table2[[#This Row],[Close Price]])-1</f>
        <v>4.498955010449901E-2</v>
      </c>
      <c r="AE595" s="2">
        <f>(Table2[[#This Row],[Close Price]]/Table2[[#This Row],[Current Week Low]])-1</f>
        <v>1.1122233344455612E-2</v>
      </c>
      <c r="AF595" s="2">
        <f>(Table2[[#This Row],[Current Week High]]/Table2[[#This Row],[Close Price]])-1</f>
        <v>0.16389836101638999</v>
      </c>
      <c r="AG595" s="2">
        <f>(Table2[[#This Row],[Close Price]]/Table2[[#This Row],[Current Month Low]])-1</f>
        <v>0.12082357292565638</v>
      </c>
      <c r="AH595" s="2">
        <f>(Table2[[#This Row],[Current Month High]]/Table2[[#This Row],[Close Price]])-1</f>
        <v>0.16389836101638999</v>
      </c>
      <c r="AI595">
        <v>16.389836101638998</v>
      </c>
      <c r="AJ595">
        <v>25.566298342541401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0.03</v>
      </c>
      <c r="AM595" t="s">
        <v>10458</v>
      </c>
      <c r="AN595">
        <v>5.51</v>
      </c>
      <c r="AO595" t="s">
        <v>10458</v>
      </c>
      <c r="AQ595">
        <f>(Table2[[#This Row],[Sharpe Ratio]]-AVERAGE(Table2[Sharpe Ratio]))/_xlfn.STDEV.P(Table2[Sharpe Ratio])</f>
        <v>-0.6696618849724284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0.1295609694523594</v>
      </c>
      <c r="AS595">
        <f>_xlfn.RANK.AVG(Table2[[#This Row],[1Y Return vs Nifty Z-Score]],Table2[1Y Return vs Nifty Z-Score])</f>
        <v>585</v>
      </c>
      <c r="AT595">
        <f>_xlfn.RANK.AVG(Table2[[#This Row],[6M Return vs Nifty Z-Score]],Table2[6M Return vs Nifty Z-Score])</f>
        <v>503</v>
      </c>
      <c r="AU595">
        <f>_xlfn.RANK.AVG(Table2[[#This Row],[Sharpe Ratio Z-Score]],Table2[Sharpe Ratio Z-Score])</f>
        <v>530</v>
      </c>
      <c r="AV595">
        <f>(Table2[[#This Row],[Rank 1Y]]+Table2[[#This Row],[Rank 6M]]+Table2[[#This Row],[Rank Sharpe]])/3</f>
        <v>539.33333333333337</v>
      </c>
    </row>
    <row r="596" spans="1:48" x14ac:dyDescent="0.3">
      <c r="A596" t="s">
        <v>1071</v>
      </c>
      <c r="B596" t="s">
        <v>1072</v>
      </c>
      <c r="C596" t="s">
        <v>10412</v>
      </c>
      <c r="D596" t="s">
        <v>80</v>
      </c>
      <c r="E596">
        <v>12688.480120570001</v>
      </c>
      <c r="F596">
        <v>614.45000000000005</v>
      </c>
      <c r="G596">
        <v>-48.872210523254502</v>
      </c>
      <c r="H596">
        <f>(Table2[[#This Row],[1Y Return vs Nifty]]-AVERAGE(Table2[1Y Return vs Nifty]))/_xlfn.STDEV.P(Table2[1Y Return vs Nifty])</f>
        <v>-1.1725234488945042</v>
      </c>
      <c r="I596">
        <v>-6.1977091791820396</v>
      </c>
      <c r="J596">
        <f>(Table2[[#This Row],[1M Return vs Nifty]]-AVERAGE(Table2[1M Return vs Nifty]))/_xlfn.STDEV.P(Table2[1M Return vs Nifty])</f>
        <v>-0.29565750250317663</v>
      </c>
      <c r="K596">
        <v>-9.1992451200362009</v>
      </c>
      <c r="L596">
        <f>(Table2[[#This Row],[6M Return vs Nifty]]-AVERAGE(Table2[6M Return vs Nifty]))/_xlfn.STDEV.P(Table2[6M Return vs Nifty])</f>
        <v>-0.60027278049907407</v>
      </c>
      <c r="M596">
        <v>2.8158350517242901</v>
      </c>
      <c r="N596">
        <f>(Table2[[#This Row],[1W Return vs Nifty]]-AVERAGE(Table2[1W Return vs Nifty]))/_xlfn.STDEV.P(Table2[1W Return vs Nifty])</f>
        <v>1.1713777717627087</v>
      </c>
      <c r="O596">
        <v>602.96</v>
      </c>
      <c r="P596">
        <v>607.61521143259404</v>
      </c>
      <c r="Q596">
        <v>636.90832321338098</v>
      </c>
      <c r="R596">
        <v>60.630407582554902</v>
      </c>
      <c r="S596" s="2">
        <f>(Table2[[#This Row],[Close Price]]-Table2[[#This Row],[20D EMA]])/Table2[[#This Row],[20D EMA]]</f>
        <v>1.9055990447127517E-2</v>
      </c>
      <c r="T596" s="2">
        <f>(Table2[[#This Row],[Close Price]]-Table2[[#This Row],[50D EMA]])/Table2[[#This Row],[50D EMA]]</f>
        <v>1.1248547499808977E-2</v>
      </c>
      <c r="U596" s="2">
        <f>(Table2[[#This Row],[Close Price]]-Table2[[#This Row],[200D EMA]])/Table2[[#This Row],[200D EMA]]</f>
        <v>-3.5261469186134042E-2</v>
      </c>
      <c r="V596">
        <v>0.702965656140219</v>
      </c>
      <c r="W596">
        <v>612.70000000000005</v>
      </c>
      <c r="X596">
        <v>630.6</v>
      </c>
      <c r="Y596">
        <v>589.29999999999995</v>
      </c>
      <c r="Z596">
        <v>637.9</v>
      </c>
      <c r="AA596">
        <v>572.04999999999995</v>
      </c>
      <c r="AB596">
        <v>637.9</v>
      </c>
      <c r="AC596" s="2">
        <f>(Table2[[#This Row],[Close Price]]/Table2[[#This Row],[Day Low]])-1</f>
        <v>2.8562102170719417E-3</v>
      </c>
      <c r="AD596" s="2">
        <f>(Table2[[#This Row],[Day High]]/Table2[[#This Row],[Close Price]])-1</f>
        <v>2.6283668321262832E-2</v>
      </c>
      <c r="AE596" s="2">
        <f>(Table2[[#This Row],[Close Price]]/Table2[[#This Row],[Current Week Low]])-1</f>
        <v>4.2677753266587626E-2</v>
      </c>
      <c r="AF596" s="2">
        <f>(Table2[[#This Row],[Current Week High]]/Table2[[#This Row],[Close Price]])-1</f>
        <v>3.8164211896818179E-2</v>
      </c>
      <c r="AG596" s="2">
        <f>(Table2[[#This Row],[Close Price]]/Table2[[#This Row],[Current Month Low]])-1</f>
        <v>7.411939515776611E-2</v>
      </c>
      <c r="AH596" s="2">
        <f>(Table2[[#This Row],[Current Month High]]/Table2[[#This Row],[Close Price]])-1</f>
        <v>3.8164211896818179E-2</v>
      </c>
      <c r="AI596">
        <v>34.103669948734598</v>
      </c>
      <c r="AJ596">
        <v>21.8542389687655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-0.04</v>
      </c>
      <c r="AM596" t="s">
        <v>10459</v>
      </c>
      <c r="AN596">
        <v>3.51</v>
      </c>
      <c r="AO596" t="s">
        <v>10458</v>
      </c>
      <c r="AP596">
        <v>4.3825219584387003E-2</v>
      </c>
      <c r="AQ596">
        <f>(Table2[[#This Row],[Sharpe Ratio]]-AVERAGE(Table2[Sharpe Ratio]))/_xlfn.STDEV.P(Table2[Sharpe Ratio])</f>
        <v>-0.16136696717712598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6">
        <f>_xlfn.RANK.AVG(Table2[[#This Row],[1Y Return vs Nifty Z-Score]],Table2[1Y Return vs Nifty Z-Score])</f>
        <v>697</v>
      </c>
      <c r="AT596">
        <f>_xlfn.RANK.AVG(Table2[[#This Row],[6M Return vs Nifty Z-Score]],Table2[6M Return vs Nifty Z-Score])</f>
        <v>541</v>
      </c>
      <c r="AU596">
        <f>_xlfn.RANK.AVG(Table2[[#This Row],[Sharpe Ratio Z-Score]],Table2[Sharpe Ratio Z-Score])</f>
        <v>382</v>
      </c>
      <c r="AV596">
        <f>(Table2[[#This Row],[Rank 1Y]]+Table2[[#This Row],[Rank 6M]]+Table2[[#This Row],[Rank Sharpe]])/3</f>
        <v>540</v>
      </c>
    </row>
    <row r="597" spans="1:48" x14ac:dyDescent="0.3">
      <c r="A597" t="s">
        <v>2022</v>
      </c>
      <c r="B597" t="s">
        <v>2023</v>
      </c>
      <c r="C597" t="s">
        <v>10408</v>
      </c>
      <c r="D597" t="s">
        <v>125</v>
      </c>
      <c r="E597">
        <v>3400.66571325</v>
      </c>
      <c r="F597">
        <v>1168.1500000000001</v>
      </c>
      <c r="G597">
        <v>-22.2004704456632</v>
      </c>
      <c r="H597">
        <f>(Table2[[#This Row],[1Y Return vs Nifty]]-AVERAGE(Table2[1Y Return vs Nifty]))/_xlfn.STDEV.P(Table2[1Y Return vs Nifty])</f>
        <v>-0.72985954223139904</v>
      </c>
      <c r="I597">
        <v>2.0006778500814</v>
      </c>
      <c r="J597">
        <f>(Table2[[#This Row],[1M Return vs Nifty]]-AVERAGE(Table2[1M Return vs Nifty]))/_xlfn.STDEV.P(Table2[1M Return vs Nifty])</f>
        <v>0.4818697679342292</v>
      </c>
      <c r="K597">
        <v>0.30432894690290602</v>
      </c>
      <c r="L597">
        <f>(Table2[[#This Row],[6M Return vs Nifty]]-AVERAGE(Table2[6M Return vs Nifty]))/_xlfn.STDEV.P(Table2[6M Return vs Nifty])</f>
        <v>-0.31666852419900743</v>
      </c>
      <c r="M597">
        <v>0.397219575032419</v>
      </c>
      <c r="N597">
        <f>(Table2[[#This Row],[1W Return vs Nifty]]-AVERAGE(Table2[1W Return vs Nifty]))/_xlfn.STDEV.P(Table2[1W Return vs Nifty])</f>
        <v>0.6880220744463591</v>
      </c>
      <c r="O597">
        <v>1142.3699999999999</v>
      </c>
      <c r="P597">
        <v>1132.8204474899401</v>
      </c>
      <c r="Q597">
        <v>1127.06684558232</v>
      </c>
      <c r="R597">
        <v>56.266521203112397</v>
      </c>
      <c r="S597" s="2">
        <f>(Table2[[#This Row],[Close Price]]-Table2[[#This Row],[20D EMA]])/Table2[[#This Row],[20D EMA]]</f>
        <v>2.2567119234573916E-2</v>
      </c>
      <c r="T597" s="2">
        <f>(Table2[[#This Row],[Close Price]]-Table2[[#This Row],[50D EMA]])/Table2[[#This Row],[50D EMA]]</f>
        <v>3.1187248242509989E-2</v>
      </c>
      <c r="U597" s="2">
        <f>(Table2[[#This Row],[Close Price]]-Table2[[#This Row],[200D EMA]])/Table2[[#This Row],[200D EMA]]</f>
        <v>3.6451391129737082E-2</v>
      </c>
      <c r="V597">
        <v>1.5582215700111</v>
      </c>
      <c r="W597">
        <v>1161.0999999999999</v>
      </c>
      <c r="X597">
        <v>1195.9000000000001</v>
      </c>
      <c r="Y597">
        <v>1161.0999999999999</v>
      </c>
      <c r="Z597">
        <v>1237</v>
      </c>
      <c r="AA597">
        <v>1060</v>
      </c>
      <c r="AB597">
        <v>1240</v>
      </c>
      <c r="AC597" s="2">
        <f>(Table2[[#This Row],[Close Price]]/Table2[[#This Row],[Day Low]])-1</f>
        <v>6.0718284385496979E-3</v>
      </c>
      <c r="AD597" s="2">
        <f>(Table2[[#This Row],[Day High]]/Table2[[#This Row],[Close Price]])-1</f>
        <v>2.3755510850490102E-2</v>
      </c>
      <c r="AE597" s="2">
        <f>(Table2[[#This Row],[Close Price]]/Table2[[#This Row],[Current Week Low]])-1</f>
        <v>6.0718284385496979E-3</v>
      </c>
      <c r="AF597" s="2">
        <f>(Table2[[#This Row],[Current Week High]]/Table2[[#This Row],[Close Price]])-1</f>
        <v>5.8939348542567327E-2</v>
      </c>
      <c r="AG597" s="2">
        <f>(Table2[[#This Row],[Close Price]]/Table2[[#This Row],[Current Month Low]])-1</f>
        <v>0.10202830188679246</v>
      </c>
      <c r="AH597" s="2">
        <f>(Table2[[#This Row],[Current Month High]]/Table2[[#This Row],[Close Price]])-1</f>
        <v>6.1507511877755272E-2</v>
      </c>
      <c r="AI597">
        <v>16.3377990840217</v>
      </c>
      <c r="AJ597">
        <v>22.319371727748599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-0.06</v>
      </c>
      <c r="AM597" t="s">
        <v>10459</v>
      </c>
      <c r="AN597">
        <v>5.81</v>
      </c>
      <c r="AO597" t="s">
        <v>10458</v>
      </c>
      <c r="AP597">
        <v>-2.3016709811771001E-2</v>
      </c>
      <c r="AQ597">
        <f>(Table2[[#This Row],[Sharpe Ratio]]-AVERAGE(Table2[Sharpe Ratio]))/_xlfn.STDEV.P(Table2[Sharpe Ratio])</f>
        <v>-0.93661494836016801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-0.81325117240998612</v>
      </c>
      <c r="AS597">
        <f>_xlfn.RANK.AVG(Table2[[#This Row],[1Y Return vs Nifty Z-Score]],Table2[1Y Return vs Nifty Z-Score])</f>
        <v>573</v>
      </c>
      <c r="AT597">
        <f>_xlfn.RANK.AVG(Table2[[#This Row],[6M Return vs Nifty Z-Score]],Table2[6M Return vs Nifty Z-Score])</f>
        <v>428</v>
      </c>
      <c r="AU597">
        <f>_xlfn.RANK.AVG(Table2[[#This Row],[Sharpe Ratio Z-Score]],Table2[Sharpe Ratio Z-Score])</f>
        <v>621</v>
      </c>
      <c r="AV597">
        <f>(Table2[[#This Row],[Rank 1Y]]+Table2[[#This Row],[Rank 6M]]+Table2[[#This Row],[Rank Sharpe]])/3</f>
        <v>540.66666666666663</v>
      </c>
    </row>
    <row r="598" spans="1:48" x14ac:dyDescent="0.3">
      <c r="A598" t="s">
        <v>774</v>
      </c>
      <c r="B598" t="s">
        <v>775</v>
      </c>
      <c r="C598" t="s">
        <v>10414</v>
      </c>
      <c r="D598" t="s">
        <v>164</v>
      </c>
      <c r="E598">
        <v>22267.682559149998</v>
      </c>
      <c r="F598">
        <v>7563.3</v>
      </c>
      <c r="G598">
        <v>-24.934479786429002</v>
      </c>
      <c r="H598">
        <f>(Table2[[#This Row],[1Y Return vs Nifty]]-AVERAGE(Table2[1Y Return vs Nifty]))/_xlfn.STDEV.P(Table2[1Y Return vs Nifty])</f>
        <v>-0.77523518147038595</v>
      </c>
      <c r="I598">
        <v>-8.4910817306634296</v>
      </c>
      <c r="J598">
        <f>(Table2[[#This Row],[1M Return vs Nifty]]-AVERAGE(Table2[1M Return vs Nifty]))/_xlfn.STDEV.P(Table2[1M Return vs Nifty])</f>
        <v>-0.51315878582690344</v>
      </c>
      <c r="K598">
        <v>11.2543201963604</v>
      </c>
      <c r="L598">
        <f>(Table2[[#This Row],[6M Return vs Nifty]]-AVERAGE(Table2[6M Return vs Nifty]))/_xlfn.STDEV.P(Table2[6M Return vs Nifty])</f>
        <v>1.0099500432680561E-2</v>
      </c>
      <c r="M598">
        <v>-5.3706371616851802</v>
      </c>
      <c r="N598">
        <f>(Table2[[#This Row],[1W Return vs Nifty]]-AVERAGE(Table2[1W Return vs Nifty]))/_xlfn.STDEV.P(Table2[1W Return vs Nifty])</f>
        <v>-0.46467311082145557</v>
      </c>
      <c r="O598">
        <v>7743.43</v>
      </c>
      <c r="P598">
        <v>7594.1223361607099</v>
      </c>
      <c r="Q598">
        <v>6957.3186939161697</v>
      </c>
      <c r="R598">
        <v>31.2197972350932</v>
      </c>
      <c r="S598" s="2">
        <f>(Table2[[#This Row],[Close Price]]-Table2[[#This Row],[20D EMA]])/Table2[[#This Row],[20D EMA]]</f>
        <v>-2.3262301073296989E-2</v>
      </c>
      <c r="T598" s="2">
        <f>(Table2[[#This Row],[Close Price]]-Table2[[#This Row],[50D EMA]])/Table2[[#This Row],[50D EMA]]</f>
        <v>-4.0587094592806194E-3</v>
      </c>
      <c r="U598" s="2">
        <f>(Table2[[#This Row],[Close Price]]-Table2[[#This Row],[200D EMA]])/Table2[[#This Row],[200D EMA]]</f>
        <v>8.709983439650841E-2</v>
      </c>
      <c r="V598">
        <v>0.77488639658129999</v>
      </c>
      <c r="W598">
        <v>7450</v>
      </c>
      <c r="X598">
        <v>7595</v>
      </c>
      <c r="Y598">
        <v>7450</v>
      </c>
      <c r="Z598">
        <v>7721.9</v>
      </c>
      <c r="AA598">
        <v>7450</v>
      </c>
      <c r="AB598">
        <v>8109.95</v>
      </c>
      <c r="AC598" s="2">
        <f>(Table2[[#This Row],[Close Price]]/Table2[[#This Row],[Day Low]])-1</f>
        <v>1.5208053691275092E-2</v>
      </c>
      <c r="AD598" s="2">
        <f>(Table2[[#This Row],[Day High]]/Table2[[#This Row],[Close Price]])-1</f>
        <v>4.1912921608291409E-3</v>
      </c>
      <c r="AE598" s="2">
        <f>(Table2[[#This Row],[Close Price]]/Table2[[#This Row],[Current Week Low]])-1</f>
        <v>1.5208053691275092E-2</v>
      </c>
      <c r="AF598" s="2">
        <f>(Table2[[#This Row],[Current Week High]]/Table2[[#This Row],[Close Price]])-1</f>
        <v>2.0969682545978641E-2</v>
      </c>
      <c r="AG598" s="2">
        <f>(Table2[[#This Row],[Close Price]]/Table2[[#This Row],[Current Month Low]])-1</f>
        <v>1.5208053691275092E-2</v>
      </c>
      <c r="AH598" s="2">
        <f>(Table2[[#This Row],[Current Month High]]/Table2[[#This Row],[Close Price]])-1</f>
        <v>7.2276651726098429E-2</v>
      </c>
      <c r="AI598">
        <v>7.5641585022410798</v>
      </c>
      <c r="AJ598">
        <v>46.154961013362602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7.0000000000000007E-2</v>
      </c>
      <c r="AM598" t="s">
        <v>10458</v>
      </c>
      <c r="AN598">
        <v>-5.45</v>
      </c>
      <c r="AO598" t="s">
        <v>10459</v>
      </c>
      <c r="AP598">
        <v>-0.10776054270237399</v>
      </c>
      <c r="AQ598">
        <f>(Table2[[#This Row],[Sharpe Ratio]]-AVERAGE(Table2[Sharpe Ratio]))/_xlfn.STDEV.P(Table2[Sharpe Ratio])</f>
        <v>-1.9194932997132226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-3.6624608773992868</v>
      </c>
      <c r="AS598">
        <f>_xlfn.RANK.AVG(Table2[[#This Row],[1Y Return vs Nifty Z-Score]],Table2[1Y Return vs Nifty Z-Score])</f>
        <v>591</v>
      </c>
      <c r="AT598">
        <f>_xlfn.RANK.AVG(Table2[[#This Row],[6M Return vs Nifty Z-Score]],Table2[6M Return vs Nifty Z-Score])</f>
        <v>307</v>
      </c>
      <c r="AU598">
        <f>_xlfn.RANK.AVG(Table2[[#This Row],[Sharpe Ratio Z-Score]],Table2[Sharpe Ratio Z-Score])</f>
        <v>726</v>
      </c>
      <c r="AV598">
        <f>(Table2[[#This Row],[Rank 1Y]]+Table2[[#This Row],[Rank 6M]]+Table2[[#This Row],[Rank Sharpe]])/3</f>
        <v>541.33333333333337</v>
      </c>
    </row>
    <row r="599" spans="1:48" x14ac:dyDescent="0.3">
      <c r="A599" t="s">
        <v>519</v>
      </c>
      <c r="B599" t="s">
        <v>520</v>
      </c>
      <c r="C599" t="s">
        <v>10412</v>
      </c>
      <c r="D599" t="s">
        <v>438</v>
      </c>
      <c r="E599">
        <v>42092.150621879999</v>
      </c>
      <c r="F599">
        <v>1516.7</v>
      </c>
      <c r="G599">
        <v>-35.121573571973798</v>
      </c>
      <c r="H599">
        <f>(Table2[[#This Row],[1Y Return vs Nifty]]-AVERAGE(Table2[1Y Return vs Nifty]))/_xlfn.STDEV.P(Table2[1Y Return vs Nifty])</f>
        <v>-0.94430771740295505</v>
      </c>
      <c r="I599">
        <v>0.90051597064699196</v>
      </c>
      <c r="J599">
        <f>(Table2[[#This Row],[1M Return vs Nifty]]-AVERAGE(Table2[1M Return vs Nifty]))/_xlfn.STDEV.P(Table2[1M Return vs Nifty])</f>
        <v>0.37753145600742904</v>
      </c>
      <c r="K599">
        <v>-17.3498807531737</v>
      </c>
      <c r="L599">
        <f>(Table2[[#This Row],[6M Return vs Nifty]]-AVERAGE(Table2[6M Return vs Nifty]))/_xlfn.STDEV.P(Table2[6M Return vs Nifty])</f>
        <v>-0.84350284750619997</v>
      </c>
      <c r="M599">
        <v>1.78014001295781</v>
      </c>
      <c r="N599">
        <f>(Table2[[#This Row],[1W Return vs Nifty]]-AVERAGE(Table2[1W Return vs Nifty]))/_xlfn.STDEV.P(Table2[1W Return vs Nifty])</f>
        <v>0.96439609050977215</v>
      </c>
      <c r="O599">
        <v>1452.89</v>
      </c>
      <c r="P599">
        <v>1462.00591230791</v>
      </c>
      <c r="Q599">
        <v>1498.40381383712</v>
      </c>
      <c r="R599">
        <v>72.724540185620896</v>
      </c>
      <c r="S599" s="2">
        <f>(Table2[[#This Row],[Close Price]]-Table2[[#This Row],[20D EMA]])/Table2[[#This Row],[20D EMA]]</f>
        <v>4.3919360722422168E-2</v>
      </c>
      <c r="T599" s="2">
        <f>(Table2[[#This Row],[Close Price]]-Table2[[#This Row],[50D EMA]])/Table2[[#This Row],[50D EMA]]</f>
        <v>3.7410305410975023E-2</v>
      </c>
      <c r="U599" s="2">
        <f>(Table2[[#This Row],[Close Price]]-Table2[[#This Row],[200D EMA]])/Table2[[#This Row],[200D EMA]]</f>
        <v>1.221045087707506E-2</v>
      </c>
      <c r="V599">
        <v>0.852783240909466</v>
      </c>
      <c r="W599">
        <v>1498</v>
      </c>
      <c r="X599">
        <v>1520.4</v>
      </c>
      <c r="Y599">
        <v>1407.4</v>
      </c>
      <c r="Z599">
        <v>1520.4</v>
      </c>
      <c r="AA599">
        <v>1382.45</v>
      </c>
      <c r="AB599">
        <v>1520.4</v>
      </c>
      <c r="AC599" s="2">
        <f>(Table2[[#This Row],[Close Price]]/Table2[[#This Row],[Day Low]])-1</f>
        <v>1.2483311081441961E-2</v>
      </c>
      <c r="AD599" s="2">
        <f>(Table2[[#This Row],[Day High]]/Table2[[#This Row],[Close Price]])-1</f>
        <v>2.4395068240259388E-3</v>
      </c>
      <c r="AE599" s="2">
        <f>(Table2[[#This Row],[Close Price]]/Table2[[#This Row],[Current Week Low]])-1</f>
        <v>7.7660935057553004E-2</v>
      </c>
      <c r="AF599" s="2">
        <f>(Table2[[#This Row],[Current Week High]]/Table2[[#This Row],[Close Price]])-1</f>
        <v>2.4395068240259388E-3</v>
      </c>
      <c r="AG599" s="2">
        <f>(Table2[[#This Row],[Close Price]]/Table2[[#This Row],[Current Month Low]])-1</f>
        <v>9.7110202900647424E-2</v>
      </c>
      <c r="AH599" s="2">
        <f>(Table2[[#This Row],[Current Month High]]/Table2[[#This Row],[Close Price]])-1</f>
        <v>2.4395068240259388E-3</v>
      </c>
      <c r="AI599">
        <v>17.910595371530199</v>
      </c>
      <c r="AJ599">
        <v>16.2222222222222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-0.03</v>
      </c>
      <c r="AM599" t="s">
        <v>10459</v>
      </c>
      <c r="AN599">
        <v>7.23</v>
      </c>
      <c r="AO599" t="s">
        <v>10458</v>
      </c>
      <c r="AP599">
        <v>5.2753565924559001E-2</v>
      </c>
      <c r="AQ599">
        <f>(Table2[[#This Row],[Sharpe Ratio]]-AVERAGE(Table2[Sharpe Ratio]))/_xlfn.STDEV.P(Table2[Sharpe Ratio])</f>
        <v>-5.7813964772033904E-2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654</v>
      </c>
      <c r="AT599">
        <f>_xlfn.RANK.AVG(Table2[[#This Row],[6M Return vs Nifty Z-Score]],Table2[6M Return vs Nifty Z-Score])</f>
        <v>620</v>
      </c>
      <c r="AU599">
        <f>_xlfn.RANK.AVG(Table2[[#This Row],[Sharpe Ratio Z-Score]],Table2[Sharpe Ratio Z-Score])</f>
        <v>357</v>
      </c>
      <c r="AV599">
        <f>(Table2[[#This Row],[Rank 1Y]]+Table2[[#This Row],[Rank 6M]]+Table2[[#This Row],[Rank Sharpe]])/3</f>
        <v>543.66666666666663</v>
      </c>
    </row>
    <row r="600" spans="1:48" x14ac:dyDescent="0.3">
      <c r="A600" t="s">
        <v>112</v>
      </c>
      <c r="B600" t="s">
        <v>113</v>
      </c>
      <c r="C600" t="s">
        <v>10403</v>
      </c>
      <c r="D600" t="s">
        <v>114</v>
      </c>
      <c r="E600">
        <v>265673.50543800002</v>
      </c>
      <c r="F600">
        <v>2755.5</v>
      </c>
      <c r="G600">
        <v>-13.539835190283</v>
      </c>
      <c r="H600">
        <f>(Table2[[#This Row],[1Y Return vs Nifty]]-AVERAGE(Table2[1Y Return vs Nifty]))/_xlfn.STDEV.P(Table2[1Y Return vs Nifty])</f>
        <v>-0.58612123999922461</v>
      </c>
      <c r="I600">
        <v>1.78222753119525</v>
      </c>
      <c r="J600">
        <f>(Table2[[#This Row],[1M Return vs Nifty]]-AVERAGE(Table2[1M Return vs Nifty]))/_xlfn.STDEV.P(Table2[1M Return vs Nifty])</f>
        <v>0.46115214633824209</v>
      </c>
      <c r="K600">
        <v>-12.588007256026801</v>
      </c>
      <c r="L600">
        <f>(Table2[[#This Row],[6M Return vs Nifty]]-AVERAGE(Table2[6M Return vs Nifty]))/_xlfn.STDEV.P(Table2[6M Return vs Nifty])</f>
        <v>-0.70139972059404165</v>
      </c>
      <c r="M600">
        <v>0.42828226214619303</v>
      </c>
      <c r="N600">
        <f>(Table2[[#This Row],[1W Return vs Nifty]]-AVERAGE(Table2[1W Return vs Nifty]))/_xlfn.STDEV.P(Table2[1W Return vs Nifty])</f>
        <v>0.694229893314257</v>
      </c>
      <c r="O600">
        <v>2610.5</v>
      </c>
      <c r="P600">
        <v>2563.5660924430599</v>
      </c>
      <c r="Q600">
        <v>2495.3869433434002</v>
      </c>
      <c r="R600">
        <v>84.069957075464004</v>
      </c>
      <c r="S600" s="2">
        <f>(Table2[[#This Row],[Close Price]]-Table2[[#This Row],[20D EMA]])/Table2[[#This Row],[20D EMA]]</f>
        <v>5.5544914767285958E-2</v>
      </c>
      <c r="T600" s="2">
        <f>(Table2[[#This Row],[Close Price]]-Table2[[#This Row],[50D EMA]])/Table2[[#This Row],[50D EMA]]</f>
        <v>7.4869888520809877E-2</v>
      </c>
      <c r="U600" s="2">
        <f>(Table2[[#This Row],[Close Price]]-Table2[[#This Row],[200D EMA]])/Table2[[#This Row],[200D EMA]]</f>
        <v>0.10423756417836023</v>
      </c>
      <c r="V600">
        <v>1.34534033566803</v>
      </c>
      <c r="W600">
        <v>2707.95</v>
      </c>
      <c r="X600">
        <v>2762.45</v>
      </c>
      <c r="Y600">
        <v>2659.05</v>
      </c>
      <c r="Z600">
        <v>2766.8</v>
      </c>
      <c r="AA600">
        <v>2488</v>
      </c>
      <c r="AB600">
        <v>2766.8</v>
      </c>
      <c r="AC600" s="2">
        <f>(Table2[[#This Row],[Close Price]]/Table2[[#This Row],[Day Low]])-1</f>
        <v>1.7559408408574839E-2</v>
      </c>
      <c r="AD600" s="2">
        <f>(Table2[[#This Row],[Day High]]/Table2[[#This Row],[Close Price]])-1</f>
        <v>2.5222282707311194E-3</v>
      </c>
      <c r="AE600" s="2">
        <f>(Table2[[#This Row],[Close Price]]/Table2[[#This Row],[Current Week Low]])-1</f>
        <v>3.6272352907993355E-2</v>
      </c>
      <c r="AF600" s="2">
        <f>(Table2[[#This Row],[Current Week High]]/Table2[[#This Row],[Close Price]])-1</f>
        <v>4.1008891308293993E-3</v>
      </c>
      <c r="AG600" s="2">
        <f>(Table2[[#This Row],[Close Price]]/Table2[[#This Row],[Current Month Low]])-1</f>
        <v>0.107516077170418</v>
      </c>
      <c r="AH600" s="2">
        <f>(Table2[[#This Row],[Current Month High]]/Table2[[#This Row],[Close Price]])-1</f>
        <v>4.1008891308293993E-3</v>
      </c>
      <c r="AI600">
        <v>0.500816548720739</v>
      </c>
      <c r="AJ600">
        <v>23.8140385483809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-0.06</v>
      </c>
      <c r="AM600" t="s">
        <v>10459</v>
      </c>
      <c r="AN600">
        <v>8.68</v>
      </c>
      <c r="AO600" t="s">
        <v>10458</v>
      </c>
      <c r="AP600">
        <v>-1.9399517957349999E-3</v>
      </c>
      <c r="AQ600">
        <f>(Table2[[#This Row],[Sharpe Ratio]]-AVERAGE(Table2[Sharpe Ratio]))/_xlfn.STDEV.P(Table2[Sharpe Ratio])</f>
        <v>-0.69216188948789381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-0.82430081042866088</v>
      </c>
      <c r="AS600">
        <f>_xlfn.RANK.AVG(Table2[[#This Row],[1Y Return vs Nifty Z-Score]],Table2[1Y Return vs Nifty Z-Score])</f>
        <v>515</v>
      </c>
      <c r="AT600">
        <f>_xlfn.RANK.AVG(Table2[[#This Row],[6M Return vs Nifty Z-Score]],Table2[6M Return vs Nifty Z-Score])</f>
        <v>570</v>
      </c>
      <c r="AU600">
        <f>_xlfn.RANK.AVG(Table2[[#This Row],[Sharpe Ratio Z-Score]],Table2[Sharpe Ratio Z-Score])</f>
        <v>559</v>
      </c>
      <c r="AV600">
        <f>(Table2[[#This Row],[Rank 1Y]]+Table2[[#This Row],[Rank 6M]]+Table2[[#This Row],[Rank Sharpe]])/3</f>
        <v>548</v>
      </c>
    </row>
    <row r="601" spans="1:48" x14ac:dyDescent="0.3">
      <c r="A601" t="s">
        <v>723</v>
      </c>
      <c r="B601" t="s">
        <v>724</v>
      </c>
      <c r="C601" t="s">
        <v>10401</v>
      </c>
      <c r="D601" t="s">
        <v>396</v>
      </c>
      <c r="E601">
        <v>24432.775723589999</v>
      </c>
      <c r="F601">
        <v>1088.95</v>
      </c>
      <c r="G601">
        <v>-28.939741526004799</v>
      </c>
      <c r="H601">
        <f>(Table2[[#This Row],[1Y Return vs Nifty]]-AVERAGE(Table2[1Y Return vs Nifty]))/_xlfn.STDEV.P(Table2[1Y Return vs Nifty])</f>
        <v>-0.84170946487638265</v>
      </c>
      <c r="I601">
        <v>-2.0565289736153201</v>
      </c>
      <c r="J601">
        <f>(Table2[[#This Row],[1M Return vs Nifty]]-AVERAGE(Table2[1M Return vs Nifty]))/_xlfn.STDEV.P(Table2[1M Return vs Nifty])</f>
        <v>9.7088110765704075E-2</v>
      </c>
      <c r="K601">
        <v>7.7418682994042101</v>
      </c>
      <c r="L601">
        <f>(Table2[[#This Row],[6M Return vs Nifty]]-AVERAGE(Table2[6M Return vs Nifty]))/_xlfn.STDEV.P(Table2[6M Return vs Nifty])</f>
        <v>-9.4718571274825497E-2</v>
      </c>
      <c r="M601">
        <v>-5.5938874278044004</v>
      </c>
      <c r="N601">
        <f>(Table2[[#This Row],[1W Return vs Nifty]]-AVERAGE(Table2[1W Return vs Nifty]))/_xlfn.STDEV.P(Table2[1W Return vs Nifty])</f>
        <v>-0.50928925137626269</v>
      </c>
      <c r="O601">
        <v>1064.1500000000001</v>
      </c>
      <c r="P601">
        <v>1025.1732400608801</v>
      </c>
      <c r="Q601">
        <v>953.72677774817998</v>
      </c>
      <c r="R601">
        <v>58.327321277540598</v>
      </c>
      <c r="S601" s="2">
        <f>(Table2[[#This Row],[Close Price]]-Table2[[#This Row],[20D EMA]])/Table2[[#This Row],[20D EMA]]</f>
        <v>2.3304985199454918E-2</v>
      </c>
      <c r="T601" s="2">
        <f>(Table2[[#This Row],[Close Price]]-Table2[[#This Row],[50D EMA]])/Table2[[#This Row],[50D EMA]]</f>
        <v>6.221071468402023E-2</v>
      </c>
      <c r="U601" s="2">
        <f>(Table2[[#This Row],[Close Price]]-Table2[[#This Row],[200D EMA]])/Table2[[#This Row],[200D EMA]]</f>
        <v>0.14178402599861165</v>
      </c>
      <c r="V601">
        <v>0.67042157334232699</v>
      </c>
      <c r="W601">
        <v>1052.3</v>
      </c>
      <c r="X601">
        <v>1095</v>
      </c>
      <c r="Y601">
        <v>1049</v>
      </c>
      <c r="Z601">
        <v>1095</v>
      </c>
      <c r="AA601">
        <v>1031</v>
      </c>
      <c r="AB601">
        <v>1143.8</v>
      </c>
      <c r="AC601" s="2">
        <f>(Table2[[#This Row],[Close Price]]/Table2[[#This Row],[Day Low]])-1</f>
        <v>3.4828470968355063E-2</v>
      </c>
      <c r="AD601" s="2">
        <f>(Table2[[#This Row],[Day High]]/Table2[[#This Row],[Close Price]])-1</f>
        <v>5.5558106432802568E-3</v>
      </c>
      <c r="AE601" s="2">
        <f>(Table2[[#This Row],[Close Price]]/Table2[[#This Row],[Current Week Low]])-1</f>
        <v>3.8083889418493833E-2</v>
      </c>
      <c r="AF601" s="2">
        <f>(Table2[[#This Row],[Current Week High]]/Table2[[#This Row],[Close Price]])-1</f>
        <v>5.5558106432802568E-3</v>
      </c>
      <c r="AG601" s="2">
        <f>(Table2[[#This Row],[Close Price]]/Table2[[#This Row],[Current Month Low]])-1</f>
        <v>5.6207565470417054E-2</v>
      </c>
      <c r="AH601" s="2">
        <f>(Table2[[#This Row],[Current Month High]]/Table2[[#This Row],[Close Price]])-1</f>
        <v>5.0369622113044521E-2</v>
      </c>
      <c r="AI601">
        <v>5.0369622113044503</v>
      </c>
      <c r="AJ601">
        <v>47.834645669291298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0.11</v>
      </c>
      <c r="AM601" t="s">
        <v>10458</v>
      </c>
      <c r="AN601">
        <v>2.9</v>
      </c>
      <c r="AO601" t="s">
        <v>10458</v>
      </c>
      <c r="AP601">
        <v>-7.1955382753128003E-2</v>
      </c>
      <c r="AQ601">
        <f>(Table2[[#This Row],[Sharpe Ratio]]-AVERAGE(Table2[Sharpe Ratio]))/_xlfn.STDEV.P(Table2[Sharpe Ratio])</f>
        <v>-1.5042168674296212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-2.8528460441913883</v>
      </c>
      <c r="AS601">
        <f>_xlfn.RANK.AVG(Table2[[#This Row],[1Y Return vs Nifty Z-Score]],Table2[1Y Return vs Nifty Z-Score])</f>
        <v>612</v>
      </c>
      <c r="AT601">
        <f>_xlfn.RANK.AVG(Table2[[#This Row],[6M Return vs Nifty Z-Score]],Table2[6M Return vs Nifty Z-Score])</f>
        <v>349</v>
      </c>
      <c r="AU601">
        <f>_xlfn.RANK.AVG(Table2[[#This Row],[Sharpe Ratio Z-Score]],Table2[Sharpe Ratio Z-Score])</f>
        <v>689</v>
      </c>
      <c r="AV601">
        <f>(Table2[[#This Row],[Rank 1Y]]+Table2[[#This Row],[Rank 6M]]+Table2[[#This Row],[Rank Sharpe]])/3</f>
        <v>550</v>
      </c>
    </row>
    <row r="602" spans="1:48" x14ac:dyDescent="0.3">
      <c r="A602" t="s">
        <v>1760</v>
      </c>
      <c r="B602" t="s">
        <v>1761</v>
      </c>
      <c r="C602" t="s">
        <v>10414</v>
      </c>
      <c r="D602" t="s">
        <v>263</v>
      </c>
      <c r="E602">
        <v>4670.2532541</v>
      </c>
      <c r="F602">
        <v>280.2</v>
      </c>
      <c r="G602">
        <v>-12.954455938342299</v>
      </c>
      <c r="H602">
        <f>(Table2[[#This Row],[1Y Return vs Nifty]]-AVERAGE(Table2[1Y Return vs Nifty]))/_xlfn.STDEV.P(Table2[1Y Return vs Nifty])</f>
        <v>-0.57640585338441186</v>
      </c>
      <c r="I602">
        <v>-8.0759689339877596</v>
      </c>
      <c r="J602">
        <f>(Table2[[#This Row],[1M Return vs Nifty]]-AVERAGE(Table2[1M Return vs Nifty]))/_xlfn.STDEV.P(Table2[1M Return vs Nifty])</f>
        <v>-0.47378988087391671</v>
      </c>
      <c r="K602">
        <v>-5.3977983903394504</v>
      </c>
      <c r="L602">
        <f>(Table2[[#This Row],[6M Return vs Nifty]]-AVERAGE(Table2[6M Return vs Nifty]))/_xlfn.STDEV.P(Table2[6M Return vs Nifty])</f>
        <v>-0.48683056759619703</v>
      </c>
      <c r="M602">
        <v>-3.58954906093562</v>
      </c>
      <c r="N602">
        <f>(Table2[[#This Row],[1W Return vs Nifty]]-AVERAGE(Table2[1W Return vs Nifty]))/_xlfn.STDEV.P(Table2[1W Return vs Nifty])</f>
        <v>-0.10872604556196452</v>
      </c>
      <c r="O602">
        <v>282.57</v>
      </c>
      <c r="P602">
        <v>286.07671910428797</v>
      </c>
      <c r="Q602">
        <v>272.39691373815799</v>
      </c>
      <c r="R602">
        <v>49.1005364938828</v>
      </c>
      <c r="S602" s="2">
        <f>(Table2[[#This Row],[Close Price]]-Table2[[#This Row],[20D EMA]])/Table2[[#This Row],[20D EMA]]</f>
        <v>-8.3873022613865748E-3</v>
      </c>
      <c r="T602" s="2">
        <f>(Table2[[#This Row],[Close Price]]-Table2[[#This Row],[50D EMA]])/Table2[[#This Row],[50D EMA]]</f>
        <v>-2.0542458410066057E-2</v>
      </c>
      <c r="U602" s="2">
        <f>(Table2[[#This Row],[Close Price]]-Table2[[#This Row],[200D EMA]])/Table2[[#This Row],[200D EMA]]</f>
        <v>2.8646015678954161E-2</v>
      </c>
      <c r="V602">
        <v>0.41507262099575298</v>
      </c>
      <c r="W602">
        <v>276.5</v>
      </c>
      <c r="X602">
        <v>286.8</v>
      </c>
      <c r="Y602">
        <v>266.89999999999998</v>
      </c>
      <c r="Z602">
        <v>286.8</v>
      </c>
      <c r="AA602">
        <v>266.89999999999998</v>
      </c>
      <c r="AB602">
        <v>301.7</v>
      </c>
      <c r="AC602" s="2">
        <f>(Table2[[#This Row],[Close Price]]/Table2[[#This Row],[Day Low]])-1</f>
        <v>1.3381555153707092E-2</v>
      </c>
      <c r="AD602" s="2">
        <f>(Table2[[#This Row],[Day High]]/Table2[[#This Row],[Close Price]])-1</f>
        <v>2.3554603854389899E-2</v>
      </c>
      <c r="AE602" s="2">
        <f>(Table2[[#This Row],[Close Price]]/Table2[[#This Row],[Current Week Low]])-1</f>
        <v>4.9831397527163812E-2</v>
      </c>
      <c r="AF602" s="2">
        <f>(Table2[[#This Row],[Current Week High]]/Table2[[#This Row],[Close Price]])-1</f>
        <v>2.3554603854389899E-2</v>
      </c>
      <c r="AG602" s="2">
        <f>(Table2[[#This Row],[Close Price]]/Table2[[#This Row],[Current Month Low]])-1</f>
        <v>4.9831397527163812E-2</v>
      </c>
      <c r="AH602" s="2">
        <f>(Table2[[#This Row],[Current Month High]]/Table2[[#This Row],[Close Price]])-1</f>
        <v>7.6730906495360518E-2</v>
      </c>
      <c r="AI602">
        <v>19.9143468950749</v>
      </c>
      <c r="AJ602">
        <v>33.238231098430802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-0.09</v>
      </c>
      <c r="AM602" t="s">
        <v>10459</v>
      </c>
      <c r="AN602">
        <v>-4.22</v>
      </c>
      <c r="AO602" t="s">
        <v>10459</v>
      </c>
      <c r="AP602">
        <v>-4.1685761414876003E-2</v>
      </c>
      <c r="AQ602">
        <f>(Table2[[#This Row],[Sharpe Ratio]]-AVERAGE(Table2[Sharpe Ratio]))/_xlfn.STDEV.P(Table2[Sharpe Ratio])</f>
        <v>-1.1531428777101711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512</v>
      </c>
      <c r="AT602">
        <f>_xlfn.RANK.AVG(Table2[[#This Row],[6M Return vs Nifty Z-Score]],Table2[6M Return vs Nifty Z-Score])</f>
        <v>490</v>
      </c>
      <c r="AU602">
        <f>_xlfn.RANK.AVG(Table2[[#This Row],[Sharpe Ratio Z-Score]],Table2[Sharpe Ratio Z-Score])</f>
        <v>654</v>
      </c>
      <c r="AV602">
        <f>(Table2[[#This Row],[Rank 1Y]]+Table2[[#This Row],[Rank 6M]]+Table2[[#This Row],[Rank Sharpe]])/3</f>
        <v>552</v>
      </c>
    </row>
    <row r="603" spans="1:48" x14ac:dyDescent="0.3">
      <c r="A603" t="s">
        <v>1466</v>
      </c>
      <c r="B603" t="s">
        <v>1467</v>
      </c>
      <c r="C603" t="s">
        <v>10410</v>
      </c>
      <c r="D603" t="s">
        <v>1468</v>
      </c>
      <c r="E603">
        <v>7355.7297289600001</v>
      </c>
      <c r="F603">
        <v>275.89999999999998</v>
      </c>
      <c r="G603">
        <v>-50.499732128906899</v>
      </c>
      <c r="H603">
        <f>(Table2[[#This Row],[1Y Return vs Nifty]]-AVERAGE(Table2[1Y Return vs Nifty]))/_xlfn.STDEV.P(Table2[1Y Return vs Nifty])</f>
        <v>-1.1995350000734237</v>
      </c>
      <c r="I603">
        <v>-1.2324783167676401</v>
      </c>
      <c r="J603">
        <f>(Table2[[#This Row],[1M Return vs Nifty]]-AVERAGE(Table2[1M Return vs Nifty]))/_xlfn.STDEV.P(Table2[1M Return vs Nifty])</f>
        <v>0.17524029553496739</v>
      </c>
      <c r="K603">
        <v>-21.698891650185001</v>
      </c>
      <c r="L603">
        <f>(Table2[[#This Row],[6M Return vs Nifty]]-AVERAGE(Table2[6M Return vs Nifty]))/_xlfn.STDEV.P(Table2[6M Return vs Nifty])</f>
        <v>-0.9732853895688226</v>
      </c>
      <c r="M603">
        <v>-8.2638081051133501</v>
      </c>
      <c r="N603">
        <f>(Table2[[#This Row],[1W Return vs Nifty]]-AVERAGE(Table2[1W Return vs Nifty]))/_xlfn.STDEV.P(Table2[1W Return vs Nifty])</f>
        <v>-1.0428678144826042</v>
      </c>
      <c r="O603">
        <v>279.54000000000002</v>
      </c>
      <c r="P603">
        <v>281.47114232663603</v>
      </c>
      <c r="Q603">
        <v>284.00044165059398</v>
      </c>
      <c r="R603">
        <v>40.641542808539398</v>
      </c>
      <c r="S603" s="2">
        <f>(Table2[[#This Row],[Close Price]]-Table2[[#This Row],[20D EMA]])/Table2[[#This Row],[20D EMA]]</f>
        <v>-1.3021392287329337E-2</v>
      </c>
      <c r="T603" s="2">
        <f>(Table2[[#This Row],[Close Price]]-Table2[[#This Row],[50D EMA]])/Table2[[#This Row],[50D EMA]]</f>
        <v>-1.9792943179130461E-2</v>
      </c>
      <c r="U603" s="2">
        <f>(Table2[[#This Row],[Close Price]]-Table2[[#This Row],[200D EMA]])/Table2[[#This Row],[200D EMA]]</f>
        <v>-2.8522637512514815E-2</v>
      </c>
      <c r="V603">
        <v>0.77808064556304402</v>
      </c>
      <c r="W603">
        <v>272.3</v>
      </c>
      <c r="X603">
        <v>281</v>
      </c>
      <c r="Y603">
        <v>272.3</v>
      </c>
      <c r="Z603">
        <v>289.95</v>
      </c>
      <c r="AA603">
        <v>259.5</v>
      </c>
      <c r="AB603">
        <v>300</v>
      </c>
      <c r="AC603" s="2">
        <f>(Table2[[#This Row],[Close Price]]/Table2[[#This Row],[Day Low]])-1</f>
        <v>1.3220712449504068E-2</v>
      </c>
      <c r="AD603" s="2">
        <f>(Table2[[#This Row],[Day High]]/Table2[[#This Row],[Close Price]])-1</f>
        <v>1.8484958318231381E-2</v>
      </c>
      <c r="AE603" s="2">
        <f>(Table2[[#This Row],[Close Price]]/Table2[[#This Row],[Current Week Low]])-1</f>
        <v>1.3220712449504068E-2</v>
      </c>
      <c r="AF603" s="2">
        <f>(Table2[[#This Row],[Current Week High]]/Table2[[#This Row],[Close Price]])-1</f>
        <v>5.0924247915911547E-2</v>
      </c>
      <c r="AG603" s="2">
        <f>(Table2[[#This Row],[Close Price]]/Table2[[#This Row],[Current Month Low]])-1</f>
        <v>6.3198458574180938E-2</v>
      </c>
      <c r="AH603" s="2">
        <f>(Table2[[#This Row],[Current Month High]]/Table2[[#This Row],[Close Price]])-1</f>
        <v>8.735048930772038E-2</v>
      </c>
      <c r="AI603">
        <v>32.276187024284098</v>
      </c>
      <c r="AJ603">
        <v>10.337932413517199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-0.21</v>
      </c>
      <c r="AM603" t="s">
        <v>10459</v>
      </c>
      <c r="AN603">
        <v>-1.62</v>
      </c>
      <c r="AO603" t="s">
        <v>10459</v>
      </c>
      <c r="AP603">
        <v>7.4013287197659997E-2</v>
      </c>
      <c r="AQ603">
        <f>(Table2[[#This Row],[Sharpe Ratio]]-AVERAGE(Table2[Sharpe Ratio]))/_xlfn.STDEV.P(Table2[Sharpe Ratio])</f>
        <v>0.18876114379197861</v>
      </c>
      <c r="AR6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3">
        <f>_xlfn.RANK.AVG(Table2[[#This Row],[1Y Return vs Nifty Z-Score]],Table2[1Y Return vs Nifty Z-Score])</f>
        <v>705</v>
      </c>
      <c r="AT603">
        <f>_xlfn.RANK.AVG(Table2[[#This Row],[6M Return vs Nifty Z-Score]],Table2[6M Return vs Nifty Z-Score])</f>
        <v>654</v>
      </c>
      <c r="AU603">
        <f>_xlfn.RANK.AVG(Table2[[#This Row],[Sharpe Ratio Z-Score]],Table2[Sharpe Ratio Z-Score])</f>
        <v>300</v>
      </c>
      <c r="AV603">
        <f>(Table2[[#This Row],[Rank 1Y]]+Table2[[#This Row],[Rank 6M]]+Table2[[#This Row],[Rank Sharpe]])/3</f>
        <v>553</v>
      </c>
    </row>
    <row r="604" spans="1:48" x14ac:dyDescent="0.3">
      <c r="A604" t="s">
        <v>1693</v>
      </c>
      <c r="B604" t="s">
        <v>1694</v>
      </c>
      <c r="C604" t="s">
        <v>5557</v>
      </c>
      <c r="D604" t="s">
        <v>80</v>
      </c>
      <c r="E604">
        <v>5075.9071852839998</v>
      </c>
      <c r="F604">
        <v>223.99</v>
      </c>
      <c r="G604">
        <v>-8.5992450458665406</v>
      </c>
      <c r="H604">
        <f>(Table2[[#This Row],[1Y Return vs Nifty]]-AVERAGE(Table2[1Y Return vs Nifty]))/_xlfn.STDEV.P(Table2[1Y Return vs Nifty])</f>
        <v>-0.50412355525176089</v>
      </c>
      <c r="I604">
        <v>-7.3800038565855104</v>
      </c>
      <c r="J604">
        <f>(Table2[[#This Row],[1M Return vs Nifty]]-AVERAGE(Table2[1M Return vs Nifty]))/_xlfn.STDEV.P(Table2[1M Return vs Nifty])</f>
        <v>-0.40778521129430245</v>
      </c>
      <c r="K604">
        <v>-2.6589521610285298</v>
      </c>
      <c r="L604">
        <f>(Table2[[#This Row],[6M Return vs Nifty]]-AVERAGE(Table2[6M Return vs Nifty]))/_xlfn.STDEV.P(Table2[6M Return vs Nifty])</f>
        <v>-0.40509832217853814</v>
      </c>
      <c r="M604">
        <v>-2.7858161487414201</v>
      </c>
      <c r="N604">
        <f>(Table2[[#This Row],[1W Return vs Nifty]]-AVERAGE(Table2[1W Return vs Nifty]))/_xlfn.STDEV.P(Table2[1W Return vs Nifty])</f>
        <v>5.1898446414368311E-2</v>
      </c>
      <c r="O604">
        <v>227.75</v>
      </c>
      <c r="P604">
        <v>226.476621263889</v>
      </c>
      <c r="Q604">
        <v>214.73678612079399</v>
      </c>
      <c r="R604">
        <v>40.487504358115899</v>
      </c>
      <c r="S604" s="2">
        <f>(Table2[[#This Row],[Close Price]]-Table2[[#This Row],[20D EMA]])/Table2[[#This Row],[20D EMA]]</f>
        <v>-1.6509330406147053E-2</v>
      </c>
      <c r="T604" s="2">
        <f>(Table2[[#This Row],[Close Price]]-Table2[[#This Row],[50D EMA]])/Table2[[#This Row],[50D EMA]]</f>
        <v>-1.0979593611084465E-2</v>
      </c>
      <c r="U604" s="2">
        <f>(Table2[[#This Row],[Close Price]]-Table2[[#This Row],[200D EMA]])/Table2[[#This Row],[200D EMA]]</f>
        <v>4.3090958220828014E-2</v>
      </c>
      <c r="V604">
        <v>0.95950200524913698</v>
      </c>
      <c r="W604">
        <v>223.3</v>
      </c>
      <c r="X604">
        <v>228.3</v>
      </c>
      <c r="Y604">
        <v>221.12</v>
      </c>
      <c r="Z604">
        <v>228.3</v>
      </c>
      <c r="AA604">
        <v>221.12</v>
      </c>
      <c r="AB604">
        <v>239.89</v>
      </c>
      <c r="AC604" s="2">
        <f>(Table2[[#This Row],[Close Price]]/Table2[[#This Row],[Day Low]])-1</f>
        <v>3.0900134348410546E-3</v>
      </c>
      <c r="AD604" s="2">
        <f>(Table2[[#This Row],[Day High]]/Table2[[#This Row],[Close Price]])-1</f>
        <v>1.9241930443323341E-2</v>
      </c>
      <c r="AE604" s="2">
        <f>(Table2[[#This Row],[Close Price]]/Table2[[#This Row],[Current Week Low]])-1</f>
        <v>1.2979377713458806E-2</v>
      </c>
      <c r="AF604" s="2">
        <f>(Table2[[#This Row],[Current Week High]]/Table2[[#This Row],[Close Price]])-1</f>
        <v>1.9241930443323341E-2</v>
      </c>
      <c r="AG604" s="2">
        <f>(Table2[[#This Row],[Close Price]]/Table2[[#This Row],[Current Month Low]])-1</f>
        <v>1.2979377713458806E-2</v>
      </c>
      <c r="AH604" s="2">
        <f>(Table2[[#This Row],[Current Month High]]/Table2[[#This Row],[Close Price]])-1</f>
        <v>7.0985311844278698E-2</v>
      </c>
      <c r="AI604">
        <v>10.272780034822899</v>
      </c>
      <c r="AJ604">
        <v>26.727015558698699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-7.0000000000000007E-2</v>
      </c>
      <c r="AM604" t="s">
        <v>10459</v>
      </c>
      <c r="AN604">
        <v>-2.5</v>
      </c>
      <c r="AO604" t="s">
        <v>10459</v>
      </c>
      <c r="AP604">
        <v>-9.0476150081941001E-2</v>
      </c>
      <c r="AQ604">
        <f>(Table2[[#This Row],[Sharpe Ratio]]-AVERAGE(Table2[Sharpe Ratio]))/_xlfn.STDEV.P(Table2[Sharpe Ratio])</f>
        <v>-1.7190249618597682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-2.9841336041700015</v>
      </c>
      <c r="AS604">
        <f>_xlfn.RANK.AVG(Table2[[#This Row],[1Y Return vs Nifty Z-Score]],Table2[1Y Return vs Nifty Z-Score])</f>
        <v>487</v>
      </c>
      <c r="AT604">
        <f>_xlfn.RANK.AVG(Table2[[#This Row],[6M Return vs Nifty Z-Score]],Table2[6M Return vs Nifty Z-Score])</f>
        <v>460</v>
      </c>
      <c r="AU604">
        <f>_xlfn.RANK.AVG(Table2[[#This Row],[Sharpe Ratio Z-Score]],Table2[Sharpe Ratio Z-Score])</f>
        <v>712</v>
      </c>
      <c r="AV604">
        <f>(Table2[[#This Row],[Rank 1Y]]+Table2[[#This Row],[Rank 6M]]+Table2[[#This Row],[Rank Sharpe]])/3</f>
        <v>553</v>
      </c>
    </row>
    <row r="605" spans="1:48" x14ac:dyDescent="0.3">
      <c r="A605" t="s">
        <v>350</v>
      </c>
      <c r="B605" t="s">
        <v>351</v>
      </c>
      <c r="C605" t="s">
        <v>10409</v>
      </c>
      <c r="D605" t="s">
        <v>122</v>
      </c>
      <c r="E605">
        <v>72540</v>
      </c>
      <c r="F605">
        <v>906.75</v>
      </c>
      <c r="G605">
        <v>-0.27295069748372203</v>
      </c>
      <c r="H605">
        <f>(Table2[[#This Row],[1Y Return vs Nifty]]-AVERAGE(Table2[1Y Return vs Nifty]))/_xlfn.STDEV.P(Table2[1Y Return vs Nifty])</f>
        <v>-0.36593422176396517</v>
      </c>
      <c r="I605">
        <v>-7.5240638830627704</v>
      </c>
      <c r="J605">
        <f>(Table2[[#This Row],[1M Return vs Nifty]]-AVERAGE(Table2[1M Return vs Nifty]))/_xlfn.STDEV.P(Table2[1M Return vs Nifty])</f>
        <v>-0.4214477279291225</v>
      </c>
      <c r="K605">
        <v>-21.507186574927299</v>
      </c>
      <c r="L605">
        <f>(Table2[[#This Row],[6M Return vs Nifty]]-AVERAGE(Table2[6M Return vs Nifty]))/_xlfn.STDEV.P(Table2[6M Return vs Nifty])</f>
        <v>-0.96756455497391536</v>
      </c>
      <c r="M605">
        <v>-3.9521100228031698</v>
      </c>
      <c r="N605">
        <f>(Table2[[#This Row],[1W Return vs Nifty]]-AVERAGE(Table2[1W Return vs Nifty]))/_xlfn.STDEV.P(Table2[1W Return vs Nifty])</f>
        <v>-0.1811831633766878</v>
      </c>
      <c r="O605">
        <v>918.89</v>
      </c>
      <c r="P605">
        <v>940.01157294523102</v>
      </c>
      <c r="Q605">
        <v>924.71645944337899</v>
      </c>
      <c r="R605">
        <v>43.773201104616199</v>
      </c>
      <c r="S605" s="2">
        <f>(Table2[[#This Row],[Close Price]]-Table2[[#This Row],[20D EMA]])/Table2[[#This Row],[20D EMA]]</f>
        <v>-1.3211592247167763E-2</v>
      </c>
      <c r="T605" s="2">
        <f>(Table2[[#This Row],[Close Price]]-Table2[[#This Row],[50D EMA]])/Table2[[#This Row],[50D EMA]]</f>
        <v>-3.5384216431523639E-2</v>
      </c>
      <c r="U605" s="2">
        <f>(Table2[[#This Row],[Close Price]]-Table2[[#This Row],[200D EMA]])/Table2[[#This Row],[200D EMA]]</f>
        <v>-1.9429155023577355E-2</v>
      </c>
      <c r="V605">
        <v>0.83612745686477397</v>
      </c>
      <c r="W605">
        <v>893.9</v>
      </c>
      <c r="X605">
        <v>909</v>
      </c>
      <c r="Y605">
        <v>893.9</v>
      </c>
      <c r="Z605">
        <v>919.5</v>
      </c>
      <c r="AA605">
        <v>866.05</v>
      </c>
      <c r="AB605">
        <v>957.1</v>
      </c>
      <c r="AC605" s="2">
        <f>(Table2[[#This Row],[Close Price]]/Table2[[#This Row],[Day Low]])-1</f>
        <v>1.437520975500628E-2</v>
      </c>
      <c r="AD605" s="2">
        <f>(Table2[[#This Row],[Day High]]/Table2[[#This Row],[Close Price]])-1</f>
        <v>2.4813895781636841E-3</v>
      </c>
      <c r="AE605" s="2">
        <f>(Table2[[#This Row],[Close Price]]/Table2[[#This Row],[Current Week Low]])-1</f>
        <v>1.437520975500628E-2</v>
      </c>
      <c r="AF605" s="2">
        <f>(Table2[[#This Row],[Current Week High]]/Table2[[#This Row],[Close Price]])-1</f>
        <v>1.4061207609594728E-2</v>
      </c>
      <c r="AG605" s="2">
        <f>(Table2[[#This Row],[Close Price]]/Table2[[#This Row],[Current Month Low]])-1</f>
        <v>4.6994977195312204E-2</v>
      </c>
      <c r="AH605" s="2">
        <f>(Table2[[#This Row],[Current Month High]]/Table2[[#This Row],[Close Price]])-1</f>
        <v>5.5527984560242549E-2</v>
      </c>
      <c r="AI605">
        <v>25.602426247587498</v>
      </c>
      <c r="AJ605">
        <v>42.671701675713898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-0.19</v>
      </c>
      <c r="AM605" t="s">
        <v>10459</v>
      </c>
      <c r="AN605">
        <v>-2.5099999999999998</v>
      </c>
      <c r="AO605" t="s">
        <v>10459</v>
      </c>
      <c r="AP605">
        <v>-8.5443791309549998E-3</v>
      </c>
      <c r="AQ605">
        <f>(Table2[[#This Row],[Sharpe Ratio]]-AVERAGE(Table2[Sharpe Ratio]))/_xlfn.STDEV.P(Table2[Sharpe Ratio])</f>
        <v>-0.76876154788724727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420</v>
      </c>
      <c r="AT605">
        <f>_xlfn.RANK.AVG(Table2[[#This Row],[6M Return vs Nifty Z-Score]],Table2[6M Return vs Nifty Z-Score])</f>
        <v>653</v>
      </c>
      <c r="AU605">
        <f>_xlfn.RANK.AVG(Table2[[#This Row],[Sharpe Ratio Z-Score]],Table2[Sharpe Ratio Z-Score])</f>
        <v>587</v>
      </c>
      <c r="AV605">
        <f>(Table2[[#This Row],[Rank 1Y]]+Table2[[#This Row],[Rank 6M]]+Table2[[#This Row],[Rank Sharpe]])/3</f>
        <v>553.33333333333337</v>
      </c>
    </row>
    <row r="606" spans="1:48" x14ac:dyDescent="0.3">
      <c r="A606" t="s">
        <v>16</v>
      </c>
      <c r="B606" t="s">
        <v>17</v>
      </c>
      <c r="C606" t="s">
        <v>10399</v>
      </c>
      <c r="D606" t="s">
        <v>18</v>
      </c>
      <c r="E606">
        <v>2027094.5503042601</v>
      </c>
      <c r="F606">
        <v>2995.9</v>
      </c>
      <c r="G606">
        <v>-5.4220042665229098</v>
      </c>
      <c r="H606">
        <f>(Table2[[#This Row],[1Y Return vs Nifty]]-AVERAGE(Table2[1Y Return vs Nifty]))/_xlfn.STDEV.P(Table2[1Y Return vs Nifty])</f>
        <v>-0.45139171954467738</v>
      </c>
      <c r="I606">
        <v>-5.6528131773422396</v>
      </c>
      <c r="J606">
        <f>(Table2[[#This Row],[1M Return vs Nifty]]-AVERAGE(Table2[1M Return vs Nifty]))/_xlfn.STDEV.P(Table2[1M Return vs Nifty])</f>
        <v>-0.24398008114328035</v>
      </c>
      <c r="K606">
        <v>-15.227758060863501</v>
      </c>
      <c r="L606">
        <f>(Table2[[#This Row],[6M Return vs Nifty]]-AVERAGE(Table2[6M Return vs Nifty]))/_xlfn.STDEV.P(Table2[6M Return vs Nifty])</f>
        <v>-0.78017477496306997</v>
      </c>
      <c r="M606">
        <v>-1.36358681623721</v>
      </c>
      <c r="N606">
        <f>(Table2[[#This Row],[1W Return vs Nifty]]-AVERAGE(Table2[1W Return vs Nifty]))/_xlfn.STDEV.P(Table2[1W Return vs Nifty])</f>
        <v>0.33612827020455088</v>
      </c>
      <c r="O606">
        <v>2969.91</v>
      </c>
      <c r="P606">
        <v>2978.4760865527001</v>
      </c>
      <c r="Q606">
        <v>2863.4298114929002</v>
      </c>
      <c r="R606">
        <v>63.406757897868097</v>
      </c>
      <c r="S606" s="2">
        <f>(Table2[[#This Row],[Close Price]]-Table2[[#This Row],[20D EMA]])/Table2[[#This Row],[20D EMA]]</f>
        <v>8.7511069359004941E-3</v>
      </c>
      <c r="T606" s="2">
        <f>(Table2[[#This Row],[Close Price]]-Table2[[#This Row],[50D EMA]])/Table2[[#This Row],[50D EMA]]</f>
        <v>5.8499423668250915E-3</v>
      </c>
      <c r="U606" s="2">
        <f>(Table2[[#This Row],[Close Price]]-Table2[[#This Row],[200D EMA]])/Table2[[#This Row],[200D EMA]]</f>
        <v>4.6262767809221846E-2</v>
      </c>
      <c r="V606">
        <v>1.0856600469631901</v>
      </c>
      <c r="W606">
        <v>2976.1</v>
      </c>
      <c r="X606">
        <v>3008</v>
      </c>
      <c r="Y606">
        <v>2960.4</v>
      </c>
      <c r="Z606">
        <v>3008</v>
      </c>
      <c r="AA606">
        <v>2891.75</v>
      </c>
      <c r="AB606">
        <v>3053.6</v>
      </c>
      <c r="AC606" s="2">
        <f>(Table2[[#This Row],[Close Price]]/Table2[[#This Row],[Day Low]])-1</f>
        <v>6.653002251268525E-3</v>
      </c>
      <c r="AD606" s="2">
        <f>(Table2[[#This Row],[Day High]]/Table2[[#This Row],[Close Price]])-1</f>
        <v>4.0388530992356841E-3</v>
      </c>
      <c r="AE606" s="2">
        <f>(Table2[[#This Row],[Close Price]]/Table2[[#This Row],[Current Week Low]])-1</f>
        <v>1.1991622753682041E-2</v>
      </c>
      <c r="AF606" s="2">
        <f>(Table2[[#This Row],[Current Week High]]/Table2[[#This Row],[Close Price]])-1</f>
        <v>4.0388530992356841E-3</v>
      </c>
      <c r="AG606" s="2">
        <f>(Table2[[#This Row],[Close Price]]/Table2[[#This Row],[Current Month Low]])-1</f>
        <v>3.6016253133915432E-2</v>
      </c>
      <c r="AH606" s="2">
        <f>(Table2[[#This Row],[Current Month High]]/Table2[[#This Row],[Close Price]])-1</f>
        <v>1.925965486164416E-2</v>
      </c>
      <c r="AI606">
        <v>7.4001134884341901</v>
      </c>
      <c r="AJ606">
        <v>34.932216367157501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-0.09</v>
      </c>
      <c r="AM606" t="s">
        <v>10459</v>
      </c>
      <c r="AN606">
        <v>2.4900000000000002</v>
      </c>
      <c r="AO606" t="s">
        <v>10458</v>
      </c>
      <c r="AP606">
        <v>-1.7745100349613002E-2</v>
      </c>
      <c r="AQ606">
        <f>(Table2[[#This Row],[Sharpe Ratio]]-AVERAGE(Table2[Sharpe Ratio]))/_xlfn.STDEV.P(Table2[Sharpe Ratio])</f>
        <v>-0.87547361641414079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460</v>
      </c>
      <c r="AT606">
        <f>_xlfn.RANK.AVG(Table2[[#This Row],[6M Return vs Nifty Z-Score]],Table2[6M Return vs Nifty Z-Score])</f>
        <v>595</v>
      </c>
      <c r="AU606">
        <f>_xlfn.RANK.AVG(Table2[[#This Row],[Sharpe Ratio Z-Score]],Table2[Sharpe Ratio Z-Score])</f>
        <v>607</v>
      </c>
      <c r="AV606">
        <f>(Table2[[#This Row],[Rank 1Y]]+Table2[[#This Row],[Rank 6M]]+Table2[[#This Row],[Rank Sharpe]])/3</f>
        <v>554</v>
      </c>
    </row>
    <row r="607" spans="1:48" x14ac:dyDescent="0.3">
      <c r="A607" t="s">
        <v>943</v>
      </c>
      <c r="B607" t="s">
        <v>944</v>
      </c>
      <c r="C607" t="s">
        <v>10415</v>
      </c>
      <c r="D607" t="s">
        <v>164</v>
      </c>
      <c r="E607">
        <v>16297.14156577</v>
      </c>
      <c r="F607">
        <v>1054.3</v>
      </c>
      <c r="G607">
        <v>-32.718935086411598</v>
      </c>
      <c r="H607">
        <f>(Table2[[#This Row],[1Y Return vs Nifty]]-AVERAGE(Table2[1Y Return vs Nifty]))/_xlfn.STDEV.P(Table2[1Y Return vs Nifty])</f>
        <v>-0.90443175373414075</v>
      </c>
      <c r="I607">
        <v>-12.9532420215508</v>
      </c>
      <c r="J607">
        <f>(Table2[[#This Row],[1M Return vs Nifty]]-AVERAGE(Table2[1M Return vs Nifty]))/_xlfn.STDEV.P(Table2[1M Return vs Nifty])</f>
        <v>-0.93634584675046417</v>
      </c>
      <c r="K607">
        <v>2.5490309505396902</v>
      </c>
      <c r="L607">
        <f>(Table2[[#This Row],[6M Return vs Nifty]]-AVERAGE(Table2[6M Return vs Nifty]))/_xlfn.STDEV.P(Table2[6M Return vs Nifty])</f>
        <v>-0.24968245791776505</v>
      </c>
      <c r="M607">
        <v>-4.0791190907355404</v>
      </c>
      <c r="N607">
        <f>(Table2[[#This Row],[1W Return vs Nifty]]-AVERAGE(Table2[1W Return vs Nifty]))/_xlfn.STDEV.P(Table2[1W Return vs Nifty])</f>
        <v>-0.20656568374322379</v>
      </c>
      <c r="O607">
        <v>1095.02</v>
      </c>
      <c r="P607">
        <v>1086.15056958435</v>
      </c>
      <c r="Q607">
        <v>1019.20914192678</v>
      </c>
      <c r="R607">
        <v>30.947101115438201</v>
      </c>
      <c r="S607" s="2">
        <f>(Table2[[#This Row],[Close Price]]-Table2[[#This Row],[20D EMA]])/Table2[[#This Row],[20D EMA]]</f>
        <v>-3.7186535405746041E-2</v>
      </c>
      <c r="T607" s="2">
        <f>(Table2[[#This Row],[Close Price]]-Table2[[#This Row],[50D EMA]])/Table2[[#This Row],[50D EMA]]</f>
        <v>-2.93242672574749E-2</v>
      </c>
      <c r="U607" s="2">
        <f>(Table2[[#This Row],[Close Price]]-Table2[[#This Row],[200D EMA]])/Table2[[#This Row],[200D EMA]]</f>
        <v>3.4429496979277337E-2</v>
      </c>
      <c r="V607">
        <v>0.54116648921309196</v>
      </c>
      <c r="W607">
        <v>1050.05</v>
      </c>
      <c r="X607">
        <v>1086</v>
      </c>
      <c r="Y607">
        <v>1050.05</v>
      </c>
      <c r="Z607">
        <v>1124.8499999999999</v>
      </c>
      <c r="AA607">
        <v>1050.05</v>
      </c>
      <c r="AB607">
        <v>1210</v>
      </c>
      <c r="AC607" s="2">
        <f>(Table2[[#This Row],[Close Price]]/Table2[[#This Row],[Day Low]])-1</f>
        <v>4.047426313032787E-3</v>
      </c>
      <c r="AD607" s="2">
        <f>(Table2[[#This Row],[Day High]]/Table2[[#This Row],[Close Price]])-1</f>
        <v>3.0067343260931523E-2</v>
      </c>
      <c r="AE607" s="2">
        <f>(Table2[[#This Row],[Close Price]]/Table2[[#This Row],[Current Week Low]])-1</f>
        <v>4.047426313032787E-3</v>
      </c>
      <c r="AF607" s="2">
        <f>(Table2[[#This Row],[Current Week High]]/Table2[[#This Row],[Close Price]])-1</f>
        <v>6.6916437446647103E-2</v>
      </c>
      <c r="AG607" s="2">
        <f>(Table2[[#This Row],[Close Price]]/Table2[[#This Row],[Current Month Low]])-1</f>
        <v>4.047426313032787E-3</v>
      </c>
      <c r="AH607" s="2">
        <f>(Table2[[#This Row],[Current Month High]]/Table2[[#This Row],[Close Price]])-1</f>
        <v>0.14768092573271363</v>
      </c>
      <c r="AI607">
        <v>14.7680925732713</v>
      </c>
      <c r="AJ607">
        <v>26.657856799615502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0</v>
      </c>
      <c r="AM607">
        <v>0</v>
      </c>
      <c r="AN607">
        <v>-6.93</v>
      </c>
      <c r="AO607" t="s">
        <v>10459</v>
      </c>
      <c r="AP607">
        <v>-2.5954346670885999E-2</v>
      </c>
      <c r="AQ607">
        <f>(Table2[[#This Row],[Sharpe Ratio]]-AVERAGE(Table2[Sharpe Ratio]))/_xlfn.STDEV.P(Table2[Sharpe Ratio])</f>
        <v>-0.97068633237094581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-3.2677120745165396</v>
      </c>
      <c r="AS607">
        <f>_xlfn.RANK.AVG(Table2[[#This Row],[1Y Return vs Nifty Z-Score]],Table2[1Y Return vs Nifty Z-Score])</f>
        <v>640</v>
      </c>
      <c r="AT607">
        <f>_xlfn.RANK.AVG(Table2[[#This Row],[6M Return vs Nifty Z-Score]],Table2[6M Return vs Nifty Z-Score])</f>
        <v>404</v>
      </c>
      <c r="AU607">
        <f>_xlfn.RANK.AVG(Table2[[#This Row],[Sharpe Ratio Z-Score]],Table2[Sharpe Ratio Z-Score])</f>
        <v>627</v>
      </c>
      <c r="AV607">
        <f>(Table2[[#This Row],[Rank 1Y]]+Table2[[#This Row],[Rank 6M]]+Table2[[#This Row],[Rank Sharpe]])/3</f>
        <v>557</v>
      </c>
    </row>
    <row r="608" spans="1:48" x14ac:dyDescent="0.3">
      <c r="A608" t="s">
        <v>433</v>
      </c>
      <c r="B608" t="s">
        <v>434</v>
      </c>
      <c r="C608" t="s">
        <v>10411</v>
      </c>
      <c r="D608" t="s">
        <v>435</v>
      </c>
      <c r="E608">
        <v>54346.009369859901</v>
      </c>
      <c r="F608">
        <v>891.95</v>
      </c>
      <c r="G608">
        <v>-11.389233247078799</v>
      </c>
      <c r="H608">
        <f>(Table2[[#This Row],[1Y Return vs Nifty]]-AVERAGE(Table2[1Y Return vs Nifty]))/_xlfn.STDEV.P(Table2[1Y Return vs Nifty])</f>
        <v>-0.55042826102272846</v>
      </c>
      <c r="I608">
        <v>-15.213227127090301</v>
      </c>
      <c r="J608">
        <f>(Table2[[#This Row],[1M Return vs Nifty]]-AVERAGE(Table2[1M Return vs Nifty]))/_xlfn.STDEV.P(Table2[1M Return vs Nifty])</f>
        <v>-1.1506806962845428</v>
      </c>
      <c r="K608">
        <v>-16.3851137182908</v>
      </c>
      <c r="L608">
        <f>(Table2[[#This Row],[6M Return vs Nifty]]-AVERAGE(Table2[6M Return vs Nifty]))/_xlfn.STDEV.P(Table2[6M Return vs Nifty])</f>
        <v>-0.8147124118760275</v>
      </c>
      <c r="M608">
        <v>-7.6276867331585096</v>
      </c>
      <c r="N608">
        <f>(Table2[[#This Row],[1W Return vs Nifty]]-AVERAGE(Table2[1W Return vs Nifty]))/_xlfn.STDEV.P(Table2[1W Return vs Nifty])</f>
        <v>-0.91574016964522842</v>
      </c>
      <c r="O608">
        <v>929.47</v>
      </c>
      <c r="P608">
        <v>965.06174891598698</v>
      </c>
      <c r="Q608">
        <v>944.19420315417005</v>
      </c>
      <c r="R608">
        <v>25.9234606959952</v>
      </c>
      <c r="S608" s="2">
        <f>(Table2[[#This Row],[Close Price]]-Table2[[#This Row],[20D EMA]])/Table2[[#This Row],[20D EMA]]</f>
        <v>-4.0367090922783934E-2</v>
      </c>
      <c r="T608" s="2">
        <f>(Table2[[#This Row],[Close Price]]-Table2[[#This Row],[50D EMA]])/Table2[[#This Row],[50D EMA]]</f>
        <v>-7.5758622697573774E-2</v>
      </c>
      <c r="U608" s="2">
        <f>(Table2[[#This Row],[Close Price]]-Table2[[#This Row],[200D EMA]])/Table2[[#This Row],[200D EMA]]</f>
        <v>-5.533205243120886E-2</v>
      </c>
      <c r="V608">
        <v>0.89076736730092998</v>
      </c>
      <c r="W608">
        <v>885.55</v>
      </c>
      <c r="X608">
        <v>894.65</v>
      </c>
      <c r="Y608">
        <v>876.4</v>
      </c>
      <c r="Z608">
        <v>900.7</v>
      </c>
      <c r="AA608">
        <v>876.4</v>
      </c>
      <c r="AB608">
        <v>979.5</v>
      </c>
      <c r="AC608" s="2">
        <f>(Table2[[#This Row],[Close Price]]/Table2[[#This Row],[Day Low]])-1</f>
        <v>7.2271469708091729E-3</v>
      </c>
      <c r="AD608" s="2">
        <f>(Table2[[#This Row],[Day High]]/Table2[[#This Row],[Close Price]])-1</f>
        <v>3.0270755087167256E-3</v>
      </c>
      <c r="AE608" s="2">
        <f>(Table2[[#This Row],[Close Price]]/Table2[[#This Row],[Current Week Low]])-1</f>
        <v>1.7743039707895925E-2</v>
      </c>
      <c r="AF608" s="2">
        <f>(Table2[[#This Row],[Current Week High]]/Table2[[#This Row],[Close Price]])-1</f>
        <v>9.809966926397129E-3</v>
      </c>
      <c r="AG608" s="2">
        <f>(Table2[[#This Row],[Close Price]]/Table2[[#This Row],[Current Month Low]])-1</f>
        <v>1.7743039707895925E-2</v>
      </c>
      <c r="AH608" s="2">
        <f>(Table2[[#This Row],[Current Month High]]/Table2[[#This Row],[Close Price]])-1</f>
        <v>9.8155726217837191E-2</v>
      </c>
      <c r="AI608">
        <v>32.294411121699603</v>
      </c>
      <c r="AJ608">
        <v>32.691163344242703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-0.18</v>
      </c>
      <c r="AM608" t="s">
        <v>10459</v>
      </c>
      <c r="AN608">
        <v>-5.04</v>
      </c>
      <c r="AO608" t="s">
        <v>10459</v>
      </c>
      <c r="AP608">
        <v>-2.6961044354129999E-3</v>
      </c>
      <c r="AQ608">
        <f>(Table2[[#This Row],[Sharpe Ratio]]-AVERAGE(Table2[Sharpe Ratio]))/_xlfn.STDEV.P(Table2[Sharpe Ratio])</f>
        <v>-0.7009319207044119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503</v>
      </c>
      <c r="AT608">
        <f>_xlfn.RANK.AVG(Table2[[#This Row],[6M Return vs Nifty Z-Score]],Table2[6M Return vs Nifty Z-Score])</f>
        <v>607</v>
      </c>
      <c r="AU608">
        <f>_xlfn.RANK.AVG(Table2[[#This Row],[Sharpe Ratio Z-Score]],Table2[Sharpe Ratio Z-Score])</f>
        <v>563</v>
      </c>
      <c r="AV608">
        <f>(Table2[[#This Row],[Rank 1Y]]+Table2[[#This Row],[Rank 6M]]+Table2[[#This Row],[Rank Sharpe]])/3</f>
        <v>557.66666666666663</v>
      </c>
    </row>
    <row r="609" spans="1:48" x14ac:dyDescent="0.3">
      <c r="A609" t="s">
        <v>711</v>
      </c>
      <c r="B609" t="s">
        <v>712</v>
      </c>
      <c r="C609" t="s">
        <v>10405</v>
      </c>
      <c r="D609" t="s">
        <v>54</v>
      </c>
      <c r="E609">
        <v>24973.859424480001</v>
      </c>
      <c r="F609">
        <v>463.2</v>
      </c>
      <c r="G609">
        <v>-13.0972687418614</v>
      </c>
      <c r="H609">
        <f>(Table2[[#This Row],[1Y Return vs Nifty]]-AVERAGE(Table2[1Y Return vs Nifty]))/_xlfn.STDEV.P(Table2[1Y Return vs Nifty])</f>
        <v>-0.57877608019913651</v>
      </c>
      <c r="I609">
        <v>-1.9552891918899999</v>
      </c>
      <c r="J609">
        <f>(Table2[[#This Row],[1M Return vs Nifty]]-AVERAGE(Table2[1M Return vs Nifty]))/_xlfn.STDEV.P(Table2[1M Return vs Nifty])</f>
        <v>0.10668959589486356</v>
      </c>
      <c r="K609">
        <v>-2.6540658094069798</v>
      </c>
      <c r="L609">
        <f>(Table2[[#This Row],[6M Return vs Nifty]]-AVERAGE(Table2[6M Return vs Nifty]))/_xlfn.STDEV.P(Table2[6M Return vs Nifty])</f>
        <v>-0.40495250439378799</v>
      </c>
      <c r="M609">
        <v>-8.5019290510854209</v>
      </c>
      <c r="N609">
        <f>(Table2[[#This Row],[1W Return vs Nifty]]-AVERAGE(Table2[1W Return vs Nifty]))/_xlfn.STDEV.P(Table2[1W Return vs Nifty])</f>
        <v>-1.0904558320881916</v>
      </c>
      <c r="O609">
        <v>475.21</v>
      </c>
      <c r="P609">
        <v>464.26422797184802</v>
      </c>
      <c r="Q609">
        <v>434.28426067632898</v>
      </c>
      <c r="R609">
        <v>33.981499638476699</v>
      </c>
      <c r="S609" s="2">
        <f>(Table2[[#This Row],[Close Price]]-Table2[[#This Row],[20D EMA]])/Table2[[#This Row],[20D EMA]]</f>
        <v>-2.5273037183560935E-2</v>
      </c>
      <c r="T609" s="2">
        <f>(Table2[[#This Row],[Close Price]]-Table2[[#This Row],[50D EMA]])/Table2[[#This Row],[50D EMA]]</f>
        <v>-2.2922894070411975E-3</v>
      </c>
      <c r="U609" s="2">
        <f>(Table2[[#This Row],[Close Price]]-Table2[[#This Row],[200D EMA]])/Table2[[#This Row],[200D EMA]]</f>
        <v>6.6582517355428264E-2</v>
      </c>
      <c r="V609">
        <v>0.685738814991393</v>
      </c>
      <c r="W609">
        <v>455.4</v>
      </c>
      <c r="X609">
        <v>465</v>
      </c>
      <c r="Y609">
        <v>455.4</v>
      </c>
      <c r="Z609">
        <v>476.25</v>
      </c>
      <c r="AA609">
        <v>455.4</v>
      </c>
      <c r="AB609">
        <v>518</v>
      </c>
      <c r="AC609" s="2">
        <f>(Table2[[#This Row],[Close Price]]/Table2[[#This Row],[Day Low]])-1</f>
        <v>1.7127799736495364E-2</v>
      </c>
      <c r="AD609" s="2">
        <f>(Table2[[#This Row],[Day High]]/Table2[[#This Row],[Close Price]])-1</f>
        <v>3.8860103626943143E-3</v>
      </c>
      <c r="AE609" s="2">
        <f>(Table2[[#This Row],[Close Price]]/Table2[[#This Row],[Current Week Low]])-1</f>
        <v>1.7127799736495364E-2</v>
      </c>
      <c r="AF609" s="2">
        <f>(Table2[[#This Row],[Current Week High]]/Table2[[#This Row],[Close Price]])-1</f>
        <v>2.8173575129533779E-2</v>
      </c>
      <c r="AG609" s="2">
        <f>(Table2[[#This Row],[Close Price]]/Table2[[#This Row],[Current Month Low]])-1</f>
        <v>1.7127799736495364E-2</v>
      </c>
      <c r="AH609" s="2">
        <f>(Table2[[#This Row],[Current Month High]]/Table2[[#This Row],[Close Price]])-1</f>
        <v>0.11830742659758209</v>
      </c>
      <c r="AI609">
        <v>11.830742659758201</v>
      </c>
      <c r="AJ609">
        <v>32.5701202060675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-0.14000000000000001</v>
      </c>
      <c r="AM609" t="s">
        <v>10459</v>
      </c>
      <c r="AN609">
        <v>-8.58</v>
      </c>
      <c r="AO609" t="s">
        <v>10459</v>
      </c>
      <c r="AP609">
        <v>-7.9427183526976003E-2</v>
      </c>
      <c r="AQ609">
        <f>(Table2[[#This Row],[Sharpe Ratio]]-AVERAGE(Table2[Sharpe Ratio]))/_xlfn.STDEV.P(Table2[Sharpe Ratio])</f>
        <v>-1.5908765213034142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-3.5583713420896665</v>
      </c>
      <c r="AS609">
        <f>_xlfn.RANK.AVG(Table2[[#This Row],[1Y Return vs Nifty Z-Score]],Table2[1Y Return vs Nifty Z-Score])</f>
        <v>513</v>
      </c>
      <c r="AT609">
        <f>_xlfn.RANK.AVG(Table2[[#This Row],[6M Return vs Nifty Z-Score]],Table2[6M Return vs Nifty Z-Score])</f>
        <v>459</v>
      </c>
      <c r="AU609">
        <f>_xlfn.RANK.AVG(Table2[[#This Row],[Sharpe Ratio Z-Score]],Table2[Sharpe Ratio Z-Score])</f>
        <v>701</v>
      </c>
      <c r="AV609">
        <f>(Table2[[#This Row],[Rank 1Y]]+Table2[[#This Row],[Rank 6M]]+Table2[[#This Row],[Rank Sharpe]])/3</f>
        <v>557.66666666666663</v>
      </c>
    </row>
    <row r="610" spans="1:48" x14ac:dyDescent="0.3">
      <c r="A610" t="s">
        <v>107</v>
      </c>
      <c r="B610" t="s">
        <v>108</v>
      </c>
      <c r="C610" t="s">
        <v>10400</v>
      </c>
      <c r="D610" t="s">
        <v>21</v>
      </c>
      <c r="E610">
        <v>283163.22878032998</v>
      </c>
      <c r="F610">
        <v>536.20000000000005</v>
      </c>
      <c r="G610">
        <v>-3.45332863411004</v>
      </c>
      <c r="H610">
        <f>(Table2[[#This Row],[1Y Return vs Nifty]]-AVERAGE(Table2[1Y Return vs Nifty]))/_xlfn.STDEV.P(Table2[1Y Return vs Nifty])</f>
        <v>-0.41871812405142672</v>
      </c>
      <c r="I610">
        <v>-1.0759235897658299</v>
      </c>
      <c r="J610">
        <f>(Table2[[#This Row],[1M Return vs Nifty]]-AVERAGE(Table2[1M Return vs Nifty]))/_xlfn.STDEV.P(Table2[1M Return vs Nifty])</f>
        <v>0.19008779774793949</v>
      </c>
      <c r="K610">
        <v>-7.3951582394686</v>
      </c>
      <c r="L610">
        <f>(Table2[[#This Row],[6M Return vs Nifty]]-AVERAGE(Table2[6M Return vs Nifty]))/_xlfn.STDEV.P(Table2[6M Return vs Nifty])</f>
        <v>-0.54643548576550738</v>
      </c>
      <c r="M610">
        <v>-4.4645425082427996</v>
      </c>
      <c r="N610">
        <f>(Table2[[#This Row],[1W Return vs Nifty]]-AVERAGE(Table2[1W Return vs Nifty]))/_xlfn.STDEV.P(Table2[1W Return vs Nifty])</f>
        <v>-0.28359181978122033</v>
      </c>
      <c r="O610">
        <v>533.69000000000005</v>
      </c>
      <c r="P610">
        <v>522.95588231489205</v>
      </c>
      <c r="Q610">
        <v>488.93646394398502</v>
      </c>
      <c r="R610">
        <v>56.934592609100598</v>
      </c>
      <c r="S610" s="2">
        <f>(Table2[[#This Row],[Close Price]]-Table2[[#This Row],[20D EMA]])/Table2[[#This Row],[20D EMA]]</f>
        <v>4.7031047986658744E-3</v>
      </c>
      <c r="T610" s="2">
        <f>(Table2[[#This Row],[Close Price]]-Table2[[#This Row],[50D EMA]])/Table2[[#This Row],[50D EMA]]</f>
        <v>2.5325497107867308E-2</v>
      </c>
      <c r="U610" s="2">
        <f>(Table2[[#This Row],[Close Price]]-Table2[[#This Row],[200D EMA]])/Table2[[#This Row],[200D EMA]]</f>
        <v>9.6666007838249052E-2</v>
      </c>
      <c r="V610">
        <v>0.89744624165010001</v>
      </c>
      <c r="W610">
        <v>535.70000000000005</v>
      </c>
      <c r="X610">
        <v>543.1</v>
      </c>
      <c r="Y610">
        <v>529.35</v>
      </c>
      <c r="Z610">
        <v>543.1</v>
      </c>
      <c r="AA610">
        <v>513.25</v>
      </c>
      <c r="AB610">
        <v>556.85</v>
      </c>
      <c r="AC610" s="2">
        <f>(Table2[[#This Row],[Close Price]]/Table2[[#This Row],[Day Low]])-1</f>
        <v>9.3335822288587167E-4</v>
      </c>
      <c r="AD610" s="2">
        <f>(Table2[[#This Row],[Day High]]/Table2[[#This Row],[Close Price]])-1</f>
        <v>1.2868332711674757E-2</v>
      </c>
      <c r="AE610" s="2">
        <f>(Table2[[#This Row],[Close Price]]/Table2[[#This Row],[Current Week Low]])-1</f>
        <v>1.2940398602059089E-2</v>
      </c>
      <c r="AF610" s="2">
        <f>(Table2[[#This Row],[Current Week High]]/Table2[[#This Row],[Close Price]])-1</f>
        <v>1.2868332711674757E-2</v>
      </c>
      <c r="AG610" s="2">
        <f>(Table2[[#This Row],[Close Price]]/Table2[[#This Row],[Current Month Low]])-1</f>
        <v>4.471505114466634E-2</v>
      </c>
      <c r="AH610" s="2">
        <f>(Table2[[#This Row],[Current Month High]]/Table2[[#This Row],[Close Price]])-1</f>
        <v>3.8511749347258428E-2</v>
      </c>
      <c r="AI610">
        <v>8.1499440507273295</v>
      </c>
      <c r="AJ610">
        <v>42.967604319423998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-0.11</v>
      </c>
      <c r="AM610" t="s">
        <v>10459</v>
      </c>
      <c r="AN610">
        <v>3.07</v>
      </c>
      <c r="AO610" t="s">
        <v>10458</v>
      </c>
      <c r="AP610">
        <v>-0.103986413293445</v>
      </c>
      <c r="AQ610">
        <f>(Table2[[#This Row],[Sharpe Ratio]]-AVERAGE(Table2[Sharpe Ratio]))/_xlfn.STDEV.P(Table2[Sharpe Ratio])</f>
        <v>-1.8757200838376809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-2.9343777156878961</v>
      </c>
      <c r="AS610">
        <f>_xlfn.RANK.AVG(Table2[[#This Row],[1Y Return vs Nifty Z-Score]],Table2[1Y Return vs Nifty Z-Score])</f>
        <v>439</v>
      </c>
      <c r="AT610">
        <f>_xlfn.RANK.AVG(Table2[[#This Row],[6M Return vs Nifty Z-Score]],Table2[6M Return vs Nifty Z-Score])</f>
        <v>514</v>
      </c>
      <c r="AU610">
        <f>_xlfn.RANK.AVG(Table2[[#This Row],[Sharpe Ratio Z-Score]],Table2[Sharpe Ratio Z-Score])</f>
        <v>722</v>
      </c>
      <c r="AV610">
        <f>(Table2[[#This Row],[Rank 1Y]]+Table2[[#This Row],[Rank 6M]]+Table2[[#This Row],[Rank Sharpe]])/3</f>
        <v>558.33333333333337</v>
      </c>
    </row>
    <row r="611" spans="1:48" x14ac:dyDescent="0.3">
      <c r="A611" t="s">
        <v>1477</v>
      </c>
      <c r="B611" t="s">
        <v>1478</v>
      </c>
      <c r="C611" t="s">
        <v>10409</v>
      </c>
      <c r="D611" t="s">
        <v>470</v>
      </c>
      <c r="E611">
        <v>7237.4739009199902</v>
      </c>
      <c r="F611">
        <v>1340.05</v>
      </c>
      <c r="G611">
        <v>-28.1101776384121</v>
      </c>
      <c r="H611">
        <f>(Table2[[#This Row],[1Y Return vs Nifty]]-AVERAGE(Table2[1Y Return vs Nifty]))/_xlfn.STDEV.P(Table2[1Y Return vs Nifty])</f>
        <v>-0.82794140961489104</v>
      </c>
      <c r="I611">
        <v>9.0126100153761595</v>
      </c>
      <c r="J611">
        <f>(Table2[[#This Row],[1M Return vs Nifty]]-AVERAGE(Table2[1M Return vs Nifty]))/_xlfn.STDEV.P(Table2[1M Return vs Nifty])</f>
        <v>1.1468747814220712</v>
      </c>
      <c r="K611">
        <v>0.31160425983774298</v>
      </c>
      <c r="L611">
        <f>(Table2[[#This Row],[6M Return vs Nifty]]-AVERAGE(Table2[6M Return vs Nifty]))/_xlfn.STDEV.P(Table2[6M Return vs Nifty])</f>
        <v>-0.31645141538292398</v>
      </c>
      <c r="M611">
        <v>-1.8151444596146</v>
      </c>
      <c r="N611">
        <f>(Table2[[#This Row],[1W Return vs Nifty]]-AVERAGE(Table2[1W Return vs Nifty]))/_xlfn.STDEV.P(Table2[1W Return vs Nifty])</f>
        <v>0.24588533506393023</v>
      </c>
      <c r="O611">
        <v>1253.47</v>
      </c>
      <c r="P611">
        <v>1187.22100800574</v>
      </c>
      <c r="Q611">
        <v>1140.31482906121</v>
      </c>
      <c r="R611">
        <v>79.965402486160897</v>
      </c>
      <c r="S611" s="2">
        <f>(Table2[[#This Row],[Close Price]]-Table2[[#This Row],[20D EMA]])/Table2[[#This Row],[20D EMA]]</f>
        <v>6.907225541895691E-2</v>
      </c>
      <c r="T611" s="2">
        <f>(Table2[[#This Row],[Close Price]]-Table2[[#This Row],[50D EMA]])/Table2[[#This Row],[50D EMA]]</f>
        <v>0.12872834203884051</v>
      </c>
      <c r="U611" s="2">
        <f>(Table2[[#This Row],[Close Price]]-Table2[[#This Row],[200D EMA]])/Table2[[#This Row],[200D EMA]]</f>
        <v>0.17515791766316535</v>
      </c>
      <c r="V611">
        <v>1.3568133117849099</v>
      </c>
      <c r="W611">
        <v>1302.05</v>
      </c>
      <c r="X611">
        <v>1344</v>
      </c>
      <c r="Y611">
        <v>1267.5</v>
      </c>
      <c r="Z611">
        <v>1344</v>
      </c>
      <c r="AA611">
        <v>1112</v>
      </c>
      <c r="AB611">
        <v>1344.95</v>
      </c>
      <c r="AC611" s="2">
        <f>(Table2[[#This Row],[Close Price]]/Table2[[#This Row],[Day Low]])-1</f>
        <v>2.9184747129526567E-2</v>
      </c>
      <c r="AD611" s="2">
        <f>(Table2[[#This Row],[Day High]]/Table2[[#This Row],[Close Price]])-1</f>
        <v>2.9476512070445438E-3</v>
      </c>
      <c r="AE611" s="2">
        <f>(Table2[[#This Row],[Close Price]]/Table2[[#This Row],[Current Week Low]])-1</f>
        <v>5.723865877712031E-2</v>
      </c>
      <c r="AF611" s="2">
        <f>(Table2[[#This Row],[Current Week High]]/Table2[[#This Row],[Close Price]])-1</f>
        <v>2.9476512070445438E-3</v>
      </c>
      <c r="AG611" s="2">
        <f>(Table2[[#This Row],[Close Price]]/Table2[[#This Row],[Current Month Low]])-1</f>
        <v>0.2050809352517986</v>
      </c>
      <c r="AH611" s="2">
        <f>(Table2[[#This Row],[Current Month High]]/Table2[[#This Row],[Close Price]])-1</f>
        <v>3.6565799783589981E-3</v>
      </c>
      <c r="AI611">
        <v>1.2312973396514999</v>
      </c>
      <c r="AJ611">
        <v>43.5819136397728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0.13</v>
      </c>
      <c r="AM611" t="s">
        <v>10458</v>
      </c>
      <c r="AN611">
        <v>12.09</v>
      </c>
      <c r="AO611" t="s">
        <v>10458</v>
      </c>
      <c r="AP611">
        <v>-3.3551127048741997E-2</v>
      </c>
      <c r="AQ611">
        <f>(Table2[[#This Row],[Sharpe Ratio]]-AVERAGE(Table2[Sharpe Ratio]))/_xlfn.STDEV.P(Table2[Sharpe Ratio])</f>
        <v>-1.0587955282698052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-0.81042823678161868</v>
      </c>
      <c r="AS611">
        <f>_xlfn.RANK.AVG(Table2[[#This Row],[1Y Return vs Nifty Z-Score]],Table2[1Y Return vs Nifty Z-Score])</f>
        <v>606</v>
      </c>
      <c r="AT611">
        <f>_xlfn.RANK.AVG(Table2[[#This Row],[6M Return vs Nifty Z-Score]],Table2[6M Return vs Nifty Z-Score])</f>
        <v>427</v>
      </c>
      <c r="AU611">
        <f>_xlfn.RANK.AVG(Table2[[#This Row],[Sharpe Ratio Z-Score]],Table2[Sharpe Ratio Z-Score])</f>
        <v>643</v>
      </c>
      <c r="AV611">
        <f>(Table2[[#This Row],[Rank 1Y]]+Table2[[#This Row],[Rank 6M]]+Table2[[#This Row],[Rank Sharpe]])/3</f>
        <v>558.66666666666663</v>
      </c>
    </row>
    <row r="612" spans="1:48" x14ac:dyDescent="0.3">
      <c r="A612" t="s">
        <v>449</v>
      </c>
      <c r="B612" t="s">
        <v>450</v>
      </c>
      <c r="C612" t="s">
        <v>10401</v>
      </c>
      <c r="D612" t="s">
        <v>34</v>
      </c>
      <c r="E612">
        <v>50311.532587165901</v>
      </c>
      <c r="F612">
        <v>110.51</v>
      </c>
      <c r="G612">
        <v>-31.2275208653679</v>
      </c>
      <c r="H612">
        <f>(Table2[[#This Row],[1Y Return vs Nifty]]-AVERAGE(Table2[1Y Return vs Nifty]))/_xlfn.STDEV.P(Table2[1Y Return vs Nifty])</f>
        <v>-0.87967914128292723</v>
      </c>
      <c r="I612">
        <v>-13.487029000323499</v>
      </c>
      <c r="J612">
        <f>(Table2[[#This Row],[1M Return vs Nifty]]-AVERAGE(Table2[1M Return vs Nifty]))/_xlfn.STDEV.P(Table2[1M Return vs Nifty])</f>
        <v>-0.98696969887146535</v>
      </c>
      <c r="K612">
        <v>-36.359385122167197</v>
      </c>
      <c r="L612">
        <f>(Table2[[#This Row],[6M Return vs Nifty]]-AVERAGE(Table2[6M Return vs Nifty]))/_xlfn.STDEV.P(Table2[6M Return vs Nifty])</f>
        <v>-1.4107816745272901</v>
      </c>
      <c r="M612">
        <v>-4.3110067745249498</v>
      </c>
      <c r="N612">
        <f>(Table2[[#This Row],[1W Return vs Nifty]]-AVERAGE(Table2[1W Return vs Nifty]))/_xlfn.STDEV.P(Table2[1W Return vs Nifty])</f>
        <v>-0.25290799577142992</v>
      </c>
      <c r="O612">
        <v>113.08</v>
      </c>
      <c r="P612">
        <v>116.657866133132</v>
      </c>
      <c r="Q612">
        <v>119.454150124523</v>
      </c>
      <c r="R612">
        <v>36.215867652414502</v>
      </c>
      <c r="S612" s="2">
        <f>(Table2[[#This Row],[Close Price]]-Table2[[#This Row],[20D EMA]])/Table2[[#This Row],[20D EMA]]</f>
        <v>-2.2727272727272669E-2</v>
      </c>
      <c r="T612" s="2">
        <f>(Table2[[#This Row],[Close Price]]-Table2[[#This Row],[50D EMA]])/Table2[[#This Row],[50D EMA]]</f>
        <v>-5.2699970751358897E-2</v>
      </c>
      <c r="U612" s="2">
        <f>(Table2[[#This Row],[Close Price]]-Table2[[#This Row],[200D EMA]])/Table2[[#This Row],[200D EMA]]</f>
        <v>-7.4875172735307319E-2</v>
      </c>
      <c r="V612">
        <v>0.62369006119060499</v>
      </c>
      <c r="W612">
        <v>109.66</v>
      </c>
      <c r="X612">
        <v>111.85</v>
      </c>
      <c r="Y612">
        <v>109.66</v>
      </c>
      <c r="Z612">
        <v>113.59</v>
      </c>
      <c r="AA612">
        <v>109.51</v>
      </c>
      <c r="AB612">
        <v>119.39</v>
      </c>
      <c r="AC612" s="2">
        <f>(Table2[[#This Row],[Close Price]]/Table2[[#This Row],[Day Low]])-1</f>
        <v>7.7512310778771187E-3</v>
      </c>
      <c r="AD612" s="2">
        <f>(Table2[[#This Row],[Day High]]/Table2[[#This Row],[Close Price]])-1</f>
        <v>1.2125599493258532E-2</v>
      </c>
      <c r="AE612" s="2">
        <f>(Table2[[#This Row],[Close Price]]/Table2[[#This Row],[Current Week Low]])-1</f>
        <v>7.7512310778771187E-3</v>
      </c>
      <c r="AF612" s="2">
        <f>(Table2[[#This Row],[Current Week High]]/Table2[[#This Row],[Close Price]])-1</f>
        <v>2.7870780924803107E-2</v>
      </c>
      <c r="AG612" s="2">
        <f>(Table2[[#This Row],[Close Price]]/Table2[[#This Row],[Current Month Low]])-1</f>
        <v>9.1315861565153256E-3</v>
      </c>
      <c r="AH612" s="2">
        <f>(Table2[[#This Row],[Current Month High]]/Table2[[#This Row],[Close Price]])-1</f>
        <v>8.035471902995206E-2</v>
      </c>
      <c r="AI612">
        <v>42.9282417880734</v>
      </c>
      <c r="AJ612">
        <v>27.905092592592499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-0.14000000000000001</v>
      </c>
      <c r="AM612" t="s">
        <v>10459</v>
      </c>
      <c r="AN612">
        <v>-1.71</v>
      </c>
      <c r="AO612" t="s">
        <v>10459</v>
      </c>
      <c r="AP612">
        <v>6.5392664754973004E-2</v>
      </c>
      <c r="AQ612">
        <f>(Table2[[#This Row],[Sharpe Ratio]]-AVERAGE(Table2[Sharpe Ratio]))/_xlfn.STDEV.P(Table2[Sharpe Ratio])</f>
        <v>8.8777193513929736E-2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627</v>
      </c>
      <c r="AT612">
        <f>_xlfn.RANK.AVG(Table2[[#This Row],[6M Return vs Nifty Z-Score]],Table2[6M Return vs Nifty Z-Score])</f>
        <v>726</v>
      </c>
      <c r="AU612">
        <f>_xlfn.RANK.AVG(Table2[[#This Row],[Sharpe Ratio Z-Score]],Table2[Sharpe Ratio Z-Score])</f>
        <v>325</v>
      </c>
      <c r="AV612">
        <f>(Table2[[#This Row],[Rank 1Y]]+Table2[[#This Row],[Rank 6M]]+Table2[[#This Row],[Rank Sharpe]])/3</f>
        <v>559.33333333333337</v>
      </c>
    </row>
    <row r="613" spans="1:48" x14ac:dyDescent="0.3">
      <c r="A613" t="s">
        <v>1385</v>
      </c>
      <c r="B613" t="s">
        <v>1386</v>
      </c>
      <c r="C613" t="s">
        <v>10414</v>
      </c>
      <c r="D613" t="s">
        <v>438</v>
      </c>
      <c r="E613">
        <v>8088.8858058399901</v>
      </c>
      <c r="F613">
        <v>511.6</v>
      </c>
      <c r="G613">
        <v>-26.609680513752501</v>
      </c>
      <c r="H613">
        <f>(Table2[[#This Row],[1Y Return vs Nifty]]-AVERAGE(Table2[1Y Return vs Nifty]))/_xlfn.STDEV.P(Table2[1Y Return vs Nifty])</f>
        <v>-0.80303805058371092</v>
      </c>
      <c r="I613">
        <v>0.60290727021625801</v>
      </c>
      <c r="J613">
        <f>(Table2[[#This Row],[1M Return vs Nifty]]-AVERAGE(Table2[1M Return vs Nifty]))/_xlfn.STDEV.P(Table2[1M Return vs Nifty])</f>
        <v>0.34930652838710885</v>
      </c>
      <c r="K613">
        <v>-2.33475837135913</v>
      </c>
      <c r="L613">
        <f>(Table2[[#This Row],[6M Return vs Nifty]]-AVERAGE(Table2[6M Return vs Nifty]))/_xlfn.STDEV.P(Table2[6M Return vs Nifty])</f>
        <v>-0.39542377889948493</v>
      </c>
      <c r="M613">
        <v>-5.0167327175749001</v>
      </c>
      <c r="N613">
        <f>(Table2[[#This Row],[1W Return vs Nifty]]-AVERAGE(Table2[1W Return vs Nifty]))/_xlfn.STDEV.P(Table2[1W Return vs Nifty])</f>
        <v>-0.39394598159616262</v>
      </c>
      <c r="O613">
        <v>511.08</v>
      </c>
      <c r="P613">
        <v>512.34530399554001</v>
      </c>
      <c r="Q613">
        <v>497.886145136614</v>
      </c>
      <c r="R613">
        <v>48.685060079092899</v>
      </c>
      <c r="S613" s="2">
        <f>(Table2[[#This Row],[Close Price]]-Table2[[#This Row],[20D EMA]])/Table2[[#This Row],[20D EMA]]</f>
        <v>1.0174532362840234E-3</v>
      </c>
      <c r="T613" s="2">
        <f>(Table2[[#This Row],[Close Price]]-Table2[[#This Row],[50D EMA]])/Table2[[#This Row],[50D EMA]]</f>
        <v>-1.4546907910108851E-3</v>
      </c>
      <c r="U613" s="2">
        <f>(Table2[[#This Row],[Close Price]]-Table2[[#This Row],[200D EMA]])/Table2[[#This Row],[200D EMA]]</f>
        <v>2.7544158433296231E-2</v>
      </c>
      <c r="V613">
        <v>0.55604122627820796</v>
      </c>
      <c r="W613">
        <v>510</v>
      </c>
      <c r="X613">
        <v>519.79999999999995</v>
      </c>
      <c r="Y613">
        <v>510</v>
      </c>
      <c r="Z613">
        <v>525</v>
      </c>
      <c r="AA613">
        <v>487.45</v>
      </c>
      <c r="AB613">
        <v>535</v>
      </c>
      <c r="AC613" s="2">
        <f>(Table2[[#This Row],[Close Price]]/Table2[[#This Row],[Day Low]])-1</f>
        <v>3.1372549019608176E-3</v>
      </c>
      <c r="AD613" s="2">
        <f>(Table2[[#This Row],[Day High]]/Table2[[#This Row],[Close Price]])-1</f>
        <v>1.6028146989835568E-2</v>
      </c>
      <c r="AE613" s="2">
        <f>(Table2[[#This Row],[Close Price]]/Table2[[#This Row],[Current Week Low]])-1</f>
        <v>3.1372549019608176E-3</v>
      </c>
      <c r="AF613" s="2">
        <f>(Table2[[#This Row],[Current Week High]]/Table2[[#This Row],[Close Price]])-1</f>
        <v>2.6192337763877971E-2</v>
      </c>
      <c r="AG613" s="2">
        <f>(Table2[[#This Row],[Close Price]]/Table2[[#This Row],[Current Month Low]])-1</f>
        <v>4.9543542927479756E-2</v>
      </c>
      <c r="AH613" s="2">
        <f>(Table2[[#This Row],[Current Month High]]/Table2[[#This Row],[Close Price]])-1</f>
        <v>4.5738858483189926E-2</v>
      </c>
      <c r="AI613">
        <v>23.9053948397185</v>
      </c>
      <c r="AJ613">
        <v>27.010923535253198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-0.09</v>
      </c>
      <c r="AM613" t="s">
        <v>10459</v>
      </c>
      <c r="AN613">
        <v>1.93</v>
      </c>
      <c r="AO613" t="s">
        <v>10458</v>
      </c>
      <c r="AP613">
        <v>-2.9481469376666E-2</v>
      </c>
      <c r="AQ613">
        <f>(Table2[[#This Row],[Sharpe Ratio]]-AVERAGE(Table2[Sharpe Ratio]))/_xlfn.STDEV.P(Table2[Sharpe Ratio])</f>
        <v>-1.0115947080229206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598</v>
      </c>
      <c r="AT613">
        <f>_xlfn.RANK.AVG(Table2[[#This Row],[6M Return vs Nifty Z-Score]],Table2[6M Return vs Nifty Z-Score])</f>
        <v>452</v>
      </c>
      <c r="AU613">
        <f>_xlfn.RANK.AVG(Table2[[#This Row],[Sharpe Ratio Z-Score]],Table2[Sharpe Ratio Z-Score])</f>
        <v>634</v>
      </c>
      <c r="AV613">
        <f>(Table2[[#This Row],[Rank 1Y]]+Table2[[#This Row],[Rank 6M]]+Table2[[#This Row],[Rank Sharpe]])/3</f>
        <v>561.33333333333337</v>
      </c>
    </row>
    <row r="614" spans="1:48" x14ac:dyDescent="0.3">
      <c r="A614" t="s">
        <v>1681</v>
      </c>
      <c r="B614" t="s">
        <v>1682</v>
      </c>
      <c r="C614" t="s">
        <v>10410</v>
      </c>
      <c r="D614" t="s">
        <v>327</v>
      </c>
      <c r="E614">
        <v>5160.2542673150001</v>
      </c>
      <c r="F614">
        <v>241.85</v>
      </c>
      <c r="G614">
        <v>-24.716268556676798</v>
      </c>
      <c r="H614">
        <f>(Table2[[#This Row],[1Y Return vs Nifty]]-AVERAGE(Table2[1Y Return vs Nifty]))/_xlfn.STDEV.P(Table2[1Y Return vs Nifty])</f>
        <v>-0.77161358666034097</v>
      </c>
      <c r="I614">
        <v>-14.535833119441699</v>
      </c>
      <c r="J614">
        <f>(Table2[[#This Row],[1M Return vs Nifty]]-AVERAGE(Table2[1M Return vs Nifty]))/_xlfn.STDEV.P(Table2[1M Return vs Nifty])</f>
        <v>-1.086437289392713</v>
      </c>
      <c r="K614">
        <v>5.04644103544386</v>
      </c>
      <c r="L614">
        <f>(Table2[[#This Row],[6M Return vs Nifty]]-AVERAGE(Table2[6M Return vs Nifty]))/_xlfn.STDEV.P(Table2[6M Return vs Nifty])</f>
        <v>-0.17515511432926459</v>
      </c>
      <c r="M614">
        <v>-5.9280641550592099</v>
      </c>
      <c r="N614">
        <f>(Table2[[#This Row],[1W Return vs Nifty]]-AVERAGE(Table2[1W Return vs Nifty]))/_xlfn.STDEV.P(Table2[1W Return vs Nifty])</f>
        <v>-0.57607383395491885</v>
      </c>
      <c r="O614">
        <v>254.44</v>
      </c>
      <c r="P614">
        <v>258.39307175035998</v>
      </c>
      <c r="Q614">
        <v>243.74102592547399</v>
      </c>
      <c r="R614">
        <v>27.010522825116599</v>
      </c>
      <c r="S614" s="2">
        <f>(Table2[[#This Row],[Close Price]]-Table2[[#This Row],[20D EMA]])/Table2[[#This Row],[20D EMA]]</f>
        <v>-4.9481213645653215E-2</v>
      </c>
      <c r="T614" s="2">
        <f>(Table2[[#This Row],[Close Price]]-Table2[[#This Row],[50D EMA]])/Table2[[#This Row],[50D EMA]]</f>
        <v>-6.4022892093417508E-2</v>
      </c>
      <c r="U614" s="2">
        <f>(Table2[[#This Row],[Close Price]]-Table2[[#This Row],[200D EMA]])/Table2[[#This Row],[200D EMA]]</f>
        <v>-7.7583407154944656E-3</v>
      </c>
      <c r="V614">
        <v>0.61631587953016898</v>
      </c>
      <c r="W614">
        <v>241</v>
      </c>
      <c r="X614">
        <v>246.2</v>
      </c>
      <c r="Y614">
        <v>239</v>
      </c>
      <c r="Z614">
        <v>254.5</v>
      </c>
      <c r="AA614">
        <v>239</v>
      </c>
      <c r="AB614">
        <v>270</v>
      </c>
      <c r="AC614" s="2">
        <f>(Table2[[#This Row],[Close Price]]/Table2[[#This Row],[Day Low]])-1</f>
        <v>3.5269709543568339E-3</v>
      </c>
      <c r="AD614" s="2">
        <f>(Table2[[#This Row],[Day High]]/Table2[[#This Row],[Close Price]])-1</f>
        <v>1.7986355178829738E-2</v>
      </c>
      <c r="AE614" s="2">
        <f>(Table2[[#This Row],[Close Price]]/Table2[[#This Row],[Current Week Low]])-1</f>
        <v>1.192468619246867E-2</v>
      </c>
      <c r="AF614" s="2">
        <f>(Table2[[#This Row],[Current Week High]]/Table2[[#This Row],[Close Price]])-1</f>
        <v>5.2305147818896058E-2</v>
      </c>
      <c r="AG614" s="2">
        <f>(Table2[[#This Row],[Close Price]]/Table2[[#This Row],[Current Month Low]])-1</f>
        <v>1.192468619246867E-2</v>
      </c>
      <c r="AH614" s="2">
        <f>(Table2[[#This Row],[Current Month High]]/Table2[[#This Row],[Close Price]])-1</f>
        <v>0.11639445937564608</v>
      </c>
      <c r="AI614">
        <v>22.8447384742609</v>
      </c>
      <c r="AJ614">
        <v>27.962962962962902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-0.22</v>
      </c>
      <c r="AM614" t="s">
        <v>10459</v>
      </c>
      <c r="AN614">
        <v>-9.0399999999999991</v>
      </c>
      <c r="AO614" t="s">
        <v>10459</v>
      </c>
      <c r="AP614">
        <v>-0.10644568434184799</v>
      </c>
      <c r="AQ614">
        <f>(Table2[[#This Row],[Sharpe Ratio]]-AVERAGE(Table2[Sharpe Ratio]))/_xlfn.STDEV.P(Table2[Sharpe Ratio])</f>
        <v>-1.9042432717929032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587</v>
      </c>
      <c r="AT614">
        <f>_xlfn.RANK.AVG(Table2[[#This Row],[6M Return vs Nifty Z-Score]],Table2[6M Return vs Nifty Z-Score])</f>
        <v>374</v>
      </c>
      <c r="AU614">
        <f>_xlfn.RANK.AVG(Table2[[#This Row],[Sharpe Ratio Z-Score]],Table2[Sharpe Ratio Z-Score])</f>
        <v>723</v>
      </c>
      <c r="AV614">
        <f>(Table2[[#This Row],[Rank 1Y]]+Table2[[#This Row],[Rank 6M]]+Table2[[#This Row],[Rank Sharpe]])/3</f>
        <v>561.33333333333337</v>
      </c>
    </row>
    <row r="615" spans="1:48" x14ac:dyDescent="0.3">
      <c r="A615" t="s">
        <v>249</v>
      </c>
      <c r="B615" t="s">
        <v>250</v>
      </c>
      <c r="C615" t="s">
        <v>10403</v>
      </c>
      <c r="D615" t="s">
        <v>190</v>
      </c>
      <c r="E615">
        <v>110902.384666075</v>
      </c>
      <c r="F615">
        <v>625.75</v>
      </c>
      <c r="G615">
        <v>-20.658875963714198</v>
      </c>
      <c r="H615">
        <f>(Table2[[#This Row],[1Y Return vs Nifty]]-AVERAGE(Table2[1Y Return vs Nifty]))/_xlfn.STDEV.P(Table2[1Y Return vs Nifty])</f>
        <v>-0.7042741010909026</v>
      </c>
      <c r="I615">
        <v>-7.61045409769513</v>
      </c>
      <c r="J615">
        <f>(Table2[[#This Row],[1M Return vs Nifty]]-AVERAGE(Table2[1M Return vs Nifty]))/_xlfn.STDEV.P(Table2[1M Return vs Nifty])</f>
        <v>-0.42964089416241202</v>
      </c>
      <c r="K615">
        <v>0.94410641151585695</v>
      </c>
      <c r="L615">
        <f>(Table2[[#This Row],[6M Return vs Nifty]]-AVERAGE(Table2[6M Return vs Nifty]))/_xlfn.STDEV.P(Table2[6M Return vs Nifty])</f>
        <v>-0.29757637941525694</v>
      </c>
      <c r="M615">
        <v>-7.5693636606689196</v>
      </c>
      <c r="N615">
        <f>(Table2[[#This Row],[1W Return vs Nifty]]-AVERAGE(Table2[1W Return vs Nifty]))/_xlfn.STDEV.P(Table2[1W Return vs Nifty])</f>
        <v>-0.90408441467114831</v>
      </c>
      <c r="O615">
        <v>649.32000000000005</v>
      </c>
      <c r="P615">
        <v>638.26673124769798</v>
      </c>
      <c r="Q615">
        <v>591.04159455610602</v>
      </c>
      <c r="R615">
        <v>24.455909465719301</v>
      </c>
      <c r="S615" s="2">
        <f>(Table2[[#This Row],[Close Price]]-Table2[[#This Row],[20D EMA]])/Table2[[#This Row],[20D EMA]]</f>
        <v>-3.6299513337029583E-2</v>
      </c>
      <c r="T615" s="2">
        <f>(Table2[[#This Row],[Close Price]]-Table2[[#This Row],[50D EMA]])/Table2[[#This Row],[50D EMA]]</f>
        <v>-1.9610502372934262E-2</v>
      </c>
      <c r="U615" s="2">
        <f>(Table2[[#This Row],[Close Price]]-Table2[[#This Row],[200D EMA]])/Table2[[#This Row],[200D EMA]]</f>
        <v>5.8724133400393369E-2</v>
      </c>
      <c r="V615">
        <v>0.87390287606027495</v>
      </c>
      <c r="W615">
        <v>620.6</v>
      </c>
      <c r="X615">
        <v>628.4</v>
      </c>
      <c r="Y615">
        <v>620.6</v>
      </c>
      <c r="Z615">
        <v>671.5</v>
      </c>
      <c r="AA615">
        <v>620.6</v>
      </c>
      <c r="AB615">
        <v>672</v>
      </c>
      <c r="AC615" s="2">
        <f>(Table2[[#This Row],[Close Price]]/Table2[[#This Row],[Day Low]])-1</f>
        <v>8.2984208830163553E-3</v>
      </c>
      <c r="AD615" s="2">
        <f>(Table2[[#This Row],[Day High]]/Table2[[#This Row],[Close Price]])-1</f>
        <v>4.2349180982819146E-3</v>
      </c>
      <c r="AE615" s="2">
        <f>(Table2[[#This Row],[Close Price]]/Table2[[#This Row],[Current Week Low]])-1</f>
        <v>8.2984208830163553E-3</v>
      </c>
      <c r="AF615" s="2">
        <f>(Table2[[#This Row],[Current Week High]]/Table2[[#This Row],[Close Price]])-1</f>
        <v>7.3112265281662037E-2</v>
      </c>
      <c r="AG615" s="2">
        <f>(Table2[[#This Row],[Close Price]]/Table2[[#This Row],[Current Month Low]])-1</f>
        <v>8.2984208830163553E-3</v>
      </c>
      <c r="AH615" s="2">
        <f>(Table2[[#This Row],[Current Month High]]/Table2[[#This Row],[Close Price]])-1</f>
        <v>7.3911306432281165E-2</v>
      </c>
      <c r="AI615">
        <v>7.3911306432281103</v>
      </c>
      <c r="AJ615">
        <v>27.912919051512599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-0.11</v>
      </c>
      <c r="AM615" t="s">
        <v>10459</v>
      </c>
      <c r="AN615">
        <v>-5.94</v>
      </c>
      <c r="AO615" t="s">
        <v>10459</v>
      </c>
      <c r="AP615">
        <v>-8.1964717345426999E-2</v>
      </c>
      <c r="AQ615">
        <f>(Table2[[#This Row],[Sharpe Ratio]]-AVERAGE(Table2[Sharpe Ratio]))/_xlfn.STDEV.P(Table2[Sharpe Ratio])</f>
        <v>-1.6203074187611841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-3.9558832081009041</v>
      </c>
      <c r="AS615">
        <f>_xlfn.RANK.AVG(Table2[[#This Row],[1Y Return vs Nifty Z-Score]],Table2[1Y Return vs Nifty Z-Score])</f>
        <v>570</v>
      </c>
      <c r="AT615">
        <f>_xlfn.RANK.AVG(Table2[[#This Row],[6M Return vs Nifty Z-Score]],Table2[6M Return vs Nifty Z-Score])</f>
        <v>420</v>
      </c>
      <c r="AU615">
        <f>_xlfn.RANK.AVG(Table2[[#This Row],[Sharpe Ratio Z-Score]],Table2[Sharpe Ratio Z-Score])</f>
        <v>703</v>
      </c>
      <c r="AV615">
        <f>(Table2[[#This Row],[Rank 1Y]]+Table2[[#This Row],[Rank 6M]]+Table2[[#This Row],[Rank Sharpe]])/3</f>
        <v>564.33333333333337</v>
      </c>
    </row>
    <row r="616" spans="1:48" x14ac:dyDescent="0.3">
      <c r="A616" t="s">
        <v>2026</v>
      </c>
      <c r="B616" t="s">
        <v>2027</v>
      </c>
      <c r="C616" t="s">
        <v>10416</v>
      </c>
      <c r="D616" t="s">
        <v>1581</v>
      </c>
      <c r="E616">
        <v>3378.4938582350001</v>
      </c>
      <c r="F616">
        <v>149.35</v>
      </c>
      <c r="G616">
        <v>-36.240207557438502</v>
      </c>
      <c r="H616">
        <f>(Table2[[#This Row],[1Y Return vs Nifty]]-AVERAGE(Table2[1Y Return vs Nifty]))/_xlfn.STDEV.P(Table2[1Y Return vs Nifty])</f>
        <v>-0.96287339360898394</v>
      </c>
      <c r="I616">
        <v>-11.1326055852876</v>
      </c>
      <c r="J616">
        <f>(Table2[[#This Row],[1M Return vs Nifty]]-AVERAGE(Table2[1M Return vs Nifty]))/_xlfn.STDEV.P(Table2[1M Return vs Nifty])</f>
        <v>-0.76367840940043796</v>
      </c>
      <c r="K616">
        <v>-10.5597126843611</v>
      </c>
      <c r="L616">
        <f>(Table2[[#This Row],[6M Return vs Nifty]]-AVERAGE(Table2[6M Return vs Nifty]))/_xlfn.STDEV.P(Table2[6M Return vs Nifty])</f>
        <v>-0.64087165299515536</v>
      </c>
      <c r="M616">
        <v>-2.5688638605889502</v>
      </c>
      <c r="N616">
        <f>(Table2[[#This Row],[1W Return vs Nifty]]-AVERAGE(Table2[1W Return vs Nifty]))/_xlfn.STDEV.P(Table2[1W Return vs Nifty])</f>
        <v>9.5255948065580326E-2</v>
      </c>
      <c r="O616">
        <v>152.68</v>
      </c>
      <c r="P616">
        <v>154.59824909203101</v>
      </c>
      <c r="Q616">
        <v>151.07903907671599</v>
      </c>
      <c r="R616">
        <v>36.760914137208403</v>
      </c>
      <c r="S616" s="2">
        <f>(Table2[[#This Row],[Close Price]]-Table2[[#This Row],[20D EMA]])/Table2[[#This Row],[20D EMA]]</f>
        <v>-2.1810322242598979E-2</v>
      </c>
      <c r="T616" s="2">
        <f>(Table2[[#This Row],[Close Price]]-Table2[[#This Row],[50D EMA]])/Table2[[#This Row],[50D EMA]]</f>
        <v>-3.3947661909849831E-2</v>
      </c>
      <c r="U616" s="2">
        <f>(Table2[[#This Row],[Close Price]]-Table2[[#This Row],[200D EMA]])/Table2[[#This Row],[200D EMA]]</f>
        <v>-1.1444599378461815E-2</v>
      </c>
      <c r="V616">
        <v>0.28594256055830197</v>
      </c>
      <c r="W616">
        <v>149</v>
      </c>
      <c r="X616">
        <v>152.38</v>
      </c>
      <c r="Y616">
        <v>148.6</v>
      </c>
      <c r="Z616">
        <v>155</v>
      </c>
      <c r="AA616">
        <v>144.16999999999999</v>
      </c>
      <c r="AB616">
        <v>162</v>
      </c>
      <c r="AC616" s="2">
        <f>(Table2[[#This Row],[Close Price]]/Table2[[#This Row],[Day Low]])-1</f>
        <v>2.3489932885905063E-3</v>
      </c>
      <c r="AD616" s="2">
        <f>(Table2[[#This Row],[Day High]]/Table2[[#This Row],[Close Price]])-1</f>
        <v>2.0287914295279652E-2</v>
      </c>
      <c r="AE616" s="2">
        <f>(Table2[[#This Row],[Close Price]]/Table2[[#This Row],[Current Week Low]])-1</f>
        <v>5.0471063257064852E-3</v>
      </c>
      <c r="AF616" s="2">
        <f>(Table2[[#This Row],[Current Week High]]/Table2[[#This Row],[Close Price]])-1</f>
        <v>3.7830599263475095E-2</v>
      </c>
      <c r="AG616" s="2">
        <f>(Table2[[#This Row],[Close Price]]/Table2[[#This Row],[Current Month Low]])-1</f>
        <v>3.5929805091211797E-2</v>
      </c>
      <c r="AH616" s="2">
        <f>(Table2[[#This Row],[Current Month High]]/Table2[[#This Row],[Close Price]])-1</f>
        <v>8.4700368262470738E-2</v>
      </c>
      <c r="AI616">
        <v>19.912956143287499</v>
      </c>
      <c r="AJ616">
        <v>15.7751937984496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-0.09</v>
      </c>
      <c r="AM616" t="s">
        <v>10459</v>
      </c>
      <c r="AN616">
        <v>-2.6</v>
      </c>
      <c r="AO616" t="s">
        <v>10459</v>
      </c>
      <c r="AP616">
        <v>8.9753350160209997E-3</v>
      </c>
      <c r="AQ616">
        <f>(Table2[[#This Row],[Sharpe Ratio]]-AVERAGE(Table2[Sharpe Ratio]))/_xlfn.STDEV.P(Table2[Sharpe Ratio])</f>
        <v>-0.56556389716042954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659</v>
      </c>
      <c r="AT616">
        <f>_xlfn.RANK.AVG(Table2[[#This Row],[6M Return vs Nifty Z-Score]],Table2[6M Return vs Nifty Z-Score])</f>
        <v>555</v>
      </c>
      <c r="AU616">
        <f>_xlfn.RANK.AVG(Table2[[#This Row],[Sharpe Ratio Z-Score]],Table2[Sharpe Ratio Z-Score])</f>
        <v>479</v>
      </c>
      <c r="AV616">
        <f>(Table2[[#This Row],[Rank 1Y]]+Table2[[#This Row],[Rank 6M]]+Table2[[#This Row],[Rank Sharpe]])/3</f>
        <v>564.33333333333337</v>
      </c>
    </row>
    <row r="617" spans="1:48" x14ac:dyDescent="0.3">
      <c r="A617" t="s">
        <v>495</v>
      </c>
      <c r="B617" t="s">
        <v>496</v>
      </c>
      <c r="C617" t="s">
        <v>10414</v>
      </c>
      <c r="D617" t="s">
        <v>388</v>
      </c>
      <c r="E617">
        <v>45119.0253005099</v>
      </c>
      <c r="F617">
        <v>601.1</v>
      </c>
      <c r="G617">
        <v>-35.9790326035316</v>
      </c>
      <c r="H617">
        <f>(Table2[[#This Row],[1Y Return vs Nifty]]-AVERAGE(Table2[1Y Return vs Nifty]))/_xlfn.STDEV.P(Table2[1Y Return vs Nifty])</f>
        <v>-0.95853874108602688</v>
      </c>
      <c r="I617">
        <v>-1.0105624140998299</v>
      </c>
      <c r="J617">
        <f>(Table2[[#This Row],[1M Return vs Nifty]]-AVERAGE(Table2[1M Return vs Nifty]))/_xlfn.STDEV.P(Table2[1M Return vs Nifty])</f>
        <v>0.19628658981847319</v>
      </c>
      <c r="K617">
        <v>10.019302455189599</v>
      </c>
      <c r="L617">
        <f>(Table2[[#This Row],[6M Return vs Nifty]]-AVERAGE(Table2[6M Return vs Nifty]))/_xlfn.STDEV.P(Table2[6M Return vs Nifty])</f>
        <v>-2.6755716934499157E-2</v>
      </c>
      <c r="M617">
        <v>-4.12311374375569</v>
      </c>
      <c r="N617">
        <f>(Table2[[#This Row],[1W Return vs Nifty]]-AVERAGE(Table2[1W Return vs Nifty]))/_xlfn.STDEV.P(Table2[1W Return vs Nifty])</f>
        <v>-0.2153579313715368</v>
      </c>
      <c r="O617">
        <v>598.14</v>
      </c>
      <c r="P617">
        <v>582.03885511258898</v>
      </c>
      <c r="Q617">
        <v>560.67764917946499</v>
      </c>
      <c r="R617">
        <v>50.810041669689099</v>
      </c>
      <c r="S617" s="2">
        <f>(Table2[[#This Row],[Close Price]]-Table2[[#This Row],[20D EMA]])/Table2[[#This Row],[20D EMA]]</f>
        <v>4.9486742234260148E-3</v>
      </c>
      <c r="T617" s="2">
        <f>(Table2[[#This Row],[Close Price]]-Table2[[#This Row],[50D EMA]])/Table2[[#This Row],[50D EMA]]</f>
        <v>3.2748921691360074E-2</v>
      </c>
      <c r="U617" s="2">
        <f>(Table2[[#This Row],[Close Price]]-Table2[[#This Row],[200D EMA]])/Table2[[#This Row],[200D EMA]]</f>
        <v>7.2095527402763301E-2</v>
      </c>
      <c r="V617">
        <v>0.87117127992420096</v>
      </c>
      <c r="W617">
        <v>593.6</v>
      </c>
      <c r="X617">
        <v>604.15</v>
      </c>
      <c r="Y617">
        <v>584.04999999999995</v>
      </c>
      <c r="Z617">
        <v>606.75</v>
      </c>
      <c r="AA617">
        <v>582.54999999999995</v>
      </c>
      <c r="AB617">
        <v>623.70000000000005</v>
      </c>
      <c r="AC617" s="2">
        <f>(Table2[[#This Row],[Close Price]]/Table2[[#This Row],[Day Low]])-1</f>
        <v>1.2634770889487834E-2</v>
      </c>
      <c r="AD617" s="2">
        <f>(Table2[[#This Row],[Day High]]/Table2[[#This Row],[Close Price]])-1</f>
        <v>5.0740309432706354E-3</v>
      </c>
      <c r="AE617" s="2">
        <f>(Table2[[#This Row],[Close Price]]/Table2[[#This Row],[Current Week Low]])-1</f>
        <v>2.9192706103929655E-2</v>
      </c>
      <c r="AF617" s="2">
        <f>(Table2[[#This Row],[Current Week High]]/Table2[[#This Row],[Close Price]])-1</f>
        <v>9.3994343703209804E-3</v>
      </c>
      <c r="AG617" s="2">
        <f>(Table2[[#This Row],[Close Price]]/Table2[[#This Row],[Current Month Low]])-1</f>
        <v>3.1842760278087745E-2</v>
      </c>
      <c r="AH617" s="2">
        <f>(Table2[[#This Row],[Current Month High]]/Table2[[#This Row],[Close Price]])-1</f>
        <v>3.7597737481284366E-2</v>
      </c>
      <c r="AI617">
        <v>5.6230244551655097</v>
      </c>
      <c r="AJ617">
        <v>34.234033050468902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0.03</v>
      </c>
      <c r="AM617" t="s">
        <v>10458</v>
      </c>
      <c r="AN617">
        <v>-2.92</v>
      </c>
      <c r="AO617" t="s">
        <v>10459</v>
      </c>
      <c r="AP617">
        <v>-9.3869050873988003E-2</v>
      </c>
      <c r="AQ617">
        <f>(Table2[[#This Row],[Sharpe Ratio]]-AVERAGE(Table2[Sharpe Ratio]))/_xlfn.STDEV.P(Table2[Sharpe Ratio])</f>
        <v>-1.7583766010651436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-2.7627424006387331</v>
      </c>
      <c r="AS617">
        <f>_xlfn.RANK.AVG(Table2[[#This Row],[1Y Return vs Nifty Z-Score]],Table2[1Y Return vs Nifty Z-Score])</f>
        <v>657</v>
      </c>
      <c r="AT617">
        <f>_xlfn.RANK.AVG(Table2[[#This Row],[6M Return vs Nifty Z-Score]],Table2[6M Return vs Nifty Z-Score])</f>
        <v>320</v>
      </c>
      <c r="AU617">
        <f>_xlfn.RANK.AVG(Table2[[#This Row],[Sharpe Ratio Z-Score]],Table2[Sharpe Ratio Z-Score])</f>
        <v>717</v>
      </c>
      <c r="AV617">
        <f>(Table2[[#This Row],[Rank 1Y]]+Table2[[#This Row],[Rank 6M]]+Table2[[#This Row],[Rank Sharpe]])/3</f>
        <v>564.66666666666663</v>
      </c>
    </row>
    <row r="618" spans="1:48" x14ac:dyDescent="0.3">
      <c r="A618" t="s">
        <v>19</v>
      </c>
      <c r="B618" t="s">
        <v>20</v>
      </c>
      <c r="C618" t="s">
        <v>10400</v>
      </c>
      <c r="D618" t="s">
        <v>21</v>
      </c>
      <c r="E618">
        <v>1553064.0671015</v>
      </c>
      <c r="F618">
        <v>4292.5</v>
      </c>
      <c r="G618">
        <v>-13.6036483633501</v>
      </c>
      <c r="H618">
        <f>(Table2[[#This Row],[1Y Return vs Nifty]]-AVERAGE(Table2[1Y Return vs Nifty]))/_xlfn.STDEV.P(Table2[1Y Return vs Nifty])</f>
        <v>-0.58718033057240349</v>
      </c>
      <c r="I618">
        <v>-9.7619401012840896</v>
      </c>
      <c r="J618">
        <f>(Table2[[#This Row],[1M Return vs Nifty]]-AVERAGE(Table2[1M Return vs Nifty]))/_xlfn.STDEV.P(Table2[1M Return vs Nifty])</f>
        <v>-0.63368579150426119</v>
      </c>
      <c r="K618">
        <v>-8.4356389344956</v>
      </c>
      <c r="L618">
        <f>(Table2[[#This Row],[6M Return vs Nifty]]-AVERAGE(Table2[6M Return vs Nifty]))/_xlfn.STDEV.P(Table2[6M Return vs Nifty])</f>
        <v>-0.57748535728008266</v>
      </c>
      <c r="M618">
        <v>-5.9388853956877403</v>
      </c>
      <c r="N618">
        <f>(Table2[[#This Row],[1W Return vs Nifty]]-AVERAGE(Table2[1W Return vs Nifty]))/_xlfn.STDEV.P(Table2[1W Return vs Nifty])</f>
        <v>-0.57823643828795046</v>
      </c>
      <c r="O618">
        <v>4379.2</v>
      </c>
      <c r="P618">
        <v>4332.6074985065998</v>
      </c>
      <c r="Q618">
        <v>4032.1810105401901</v>
      </c>
      <c r="R618">
        <v>29.231284244643099</v>
      </c>
      <c r="S618" s="2">
        <f>(Table2[[#This Row],[Close Price]]-Table2[[#This Row],[20D EMA]])/Table2[[#This Row],[20D EMA]]</f>
        <v>-1.979813664596269E-2</v>
      </c>
      <c r="T618" s="2">
        <f>(Table2[[#This Row],[Close Price]]-Table2[[#This Row],[50D EMA]])/Table2[[#This Row],[50D EMA]]</f>
        <v>-9.2571271504340892E-3</v>
      </c>
      <c r="U618" s="2">
        <f>(Table2[[#This Row],[Close Price]]-Table2[[#This Row],[200D EMA]])/Table2[[#This Row],[200D EMA]]</f>
        <v>6.456034309455147E-2</v>
      </c>
      <c r="V618">
        <v>1.0676745060150801</v>
      </c>
      <c r="W618">
        <v>4260</v>
      </c>
      <c r="X618">
        <v>4316.8</v>
      </c>
      <c r="Y618">
        <v>4240</v>
      </c>
      <c r="Z618">
        <v>4316.8</v>
      </c>
      <c r="AA618">
        <v>4227.5</v>
      </c>
      <c r="AB618">
        <v>4588</v>
      </c>
      <c r="AC618" s="2">
        <f>(Table2[[#This Row],[Close Price]]/Table2[[#This Row],[Day Low]])-1</f>
        <v>7.6291079812207396E-3</v>
      </c>
      <c r="AD618" s="2">
        <f>(Table2[[#This Row],[Day High]]/Table2[[#This Row],[Close Price]])-1</f>
        <v>5.6610366919045418E-3</v>
      </c>
      <c r="AE618" s="2">
        <f>(Table2[[#This Row],[Close Price]]/Table2[[#This Row],[Current Week Low]])-1</f>
        <v>1.2382075471698117E-2</v>
      </c>
      <c r="AF618" s="2">
        <f>(Table2[[#This Row],[Current Week High]]/Table2[[#This Row],[Close Price]])-1</f>
        <v>5.6610366919045418E-3</v>
      </c>
      <c r="AG618" s="2">
        <f>(Table2[[#This Row],[Close Price]]/Table2[[#This Row],[Current Month Low]])-1</f>
        <v>1.5375517445298748E-2</v>
      </c>
      <c r="AH618" s="2">
        <f>(Table2[[#This Row],[Current Month High]]/Table2[[#This Row],[Close Price]])-1</f>
        <v>6.8841001747233621E-2</v>
      </c>
      <c r="AI618">
        <v>6.9831100757134603</v>
      </c>
      <c r="AJ618">
        <v>29.643612201751701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-0.04</v>
      </c>
      <c r="AM618" t="s">
        <v>10459</v>
      </c>
      <c r="AN618">
        <v>-4.78</v>
      </c>
      <c r="AO618" t="s">
        <v>10459</v>
      </c>
      <c r="AP618">
        <v>-4.1536608907388001E-2</v>
      </c>
      <c r="AQ618">
        <f>(Table2[[#This Row],[Sharpe Ratio]]-AVERAGE(Table2[Sharpe Ratio]))/_xlfn.STDEV.P(Table2[Sharpe Ratio])</f>
        <v>-1.1514129728231781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-3.5280008904678759</v>
      </c>
      <c r="AS618">
        <f>_xlfn.RANK.AVG(Table2[[#This Row],[1Y Return vs Nifty Z-Score]],Table2[1Y Return vs Nifty Z-Score])</f>
        <v>516</v>
      </c>
      <c r="AT618">
        <f>_xlfn.RANK.AVG(Table2[[#This Row],[6M Return vs Nifty Z-Score]],Table2[6M Return vs Nifty Z-Score])</f>
        <v>527</v>
      </c>
      <c r="AU618">
        <f>_xlfn.RANK.AVG(Table2[[#This Row],[Sharpe Ratio Z-Score]],Table2[Sharpe Ratio Z-Score])</f>
        <v>653</v>
      </c>
      <c r="AV618">
        <f>(Table2[[#This Row],[Rank 1Y]]+Table2[[#This Row],[Rank 6M]]+Table2[[#This Row],[Rank Sharpe]])/3</f>
        <v>565.33333333333337</v>
      </c>
    </row>
    <row r="619" spans="1:48" x14ac:dyDescent="0.3">
      <c r="A619" t="s">
        <v>2104</v>
      </c>
      <c r="B619" t="s">
        <v>2105</v>
      </c>
      <c r="C619" t="s">
        <v>10401</v>
      </c>
      <c r="D619" t="s">
        <v>445</v>
      </c>
      <c r="E619">
        <v>3012.0517490450002</v>
      </c>
      <c r="F619">
        <v>1007.35</v>
      </c>
      <c r="G619">
        <v>-18.504476030507799</v>
      </c>
      <c r="H619">
        <f>(Table2[[#This Row],[1Y Return vs Nifty]]-AVERAGE(Table2[1Y Return vs Nifty]))/_xlfn.STDEV.P(Table2[1Y Return vs Nifty])</f>
        <v>-0.66851808786591171</v>
      </c>
      <c r="I619">
        <v>-1.3001809751940401</v>
      </c>
      <c r="J619">
        <f>(Table2[[#This Row],[1M Return vs Nifty]]-AVERAGE(Table2[1M Return vs Nifty]))/_xlfn.STDEV.P(Table2[1M Return vs Nifty])</f>
        <v>0.16881943945440683</v>
      </c>
      <c r="K619">
        <v>-28.878118341770101</v>
      </c>
      <c r="L619">
        <f>(Table2[[#This Row],[6M Return vs Nifty]]-AVERAGE(Table2[6M Return vs Nifty]))/_xlfn.STDEV.P(Table2[6M Return vs Nifty])</f>
        <v>-1.1875268141460869</v>
      </c>
      <c r="M619">
        <v>-2.3294793861862302</v>
      </c>
      <c r="N619">
        <f>(Table2[[#This Row],[1W Return vs Nifty]]-AVERAGE(Table2[1W Return vs Nifty]))/_xlfn.STDEV.P(Table2[1W Return vs Nifty])</f>
        <v>0.14309647942193188</v>
      </c>
      <c r="O619">
        <v>1004.77</v>
      </c>
      <c r="P619">
        <v>1008.15921424557</v>
      </c>
      <c r="Q619">
        <v>1006.45227325128</v>
      </c>
      <c r="R619">
        <v>49.304990963205597</v>
      </c>
      <c r="S619" s="2">
        <f>(Table2[[#This Row],[Close Price]]-Table2[[#This Row],[20D EMA]])/Table2[[#This Row],[20D EMA]]</f>
        <v>2.5677518238005127E-3</v>
      </c>
      <c r="T619" s="2">
        <f>(Table2[[#This Row],[Close Price]]-Table2[[#This Row],[50D EMA]])/Table2[[#This Row],[50D EMA]]</f>
        <v>-8.0266512881647153E-4</v>
      </c>
      <c r="U619" s="2">
        <f>(Table2[[#This Row],[Close Price]]-Table2[[#This Row],[200D EMA]])/Table2[[#This Row],[200D EMA]]</f>
        <v>8.9197150483848729E-4</v>
      </c>
      <c r="V619">
        <v>0.91872325684768696</v>
      </c>
      <c r="W619">
        <v>999</v>
      </c>
      <c r="X619">
        <v>1033</v>
      </c>
      <c r="Y619">
        <v>993.15</v>
      </c>
      <c r="Z619">
        <v>1050</v>
      </c>
      <c r="AA619">
        <v>960</v>
      </c>
      <c r="AB619">
        <v>1050</v>
      </c>
      <c r="AC619" s="2">
        <f>(Table2[[#This Row],[Close Price]]/Table2[[#This Row],[Day Low]])-1</f>
        <v>8.3583583583584087E-3</v>
      </c>
      <c r="AD619" s="2">
        <f>(Table2[[#This Row],[Day High]]/Table2[[#This Row],[Close Price]])-1</f>
        <v>2.546284806670962E-2</v>
      </c>
      <c r="AE619" s="2">
        <f>(Table2[[#This Row],[Close Price]]/Table2[[#This Row],[Current Week Low]])-1</f>
        <v>1.4297940895131589E-2</v>
      </c>
      <c r="AF619" s="2">
        <f>(Table2[[#This Row],[Current Week High]]/Table2[[#This Row],[Close Price]])-1</f>
        <v>4.2338809748349693E-2</v>
      </c>
      <c r="AG619" s="2">
        <f>(Table2[[#This Row],[Close Price]]/Table2[[#This Row],[Current Month Low]])-1</f>
        <v>4.9322916666666661E-2</v>
      </c>
      <c r="AH619" s="2">
        <f>(Table2[[#This Row],[Current Month High]]/Table2[[#This Row],[Close Price]])-1</f>
        <v>4.2338809748349693E-2</v>
      </c>
      <c r="AI619">
        <v>25.472775102992902</v>
      </c>
      <c r="AJ619">
        <v>21.1922521655437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-0.13</v>
      </c>
      <c r="AM619" t="s">
        <v>10459</v>
      </c>
      <c r="AN619">
        <v>3.36</v>
      </c>
      <c r="AO619" t="s">
        <v>10458</v>
      </c>
      <c r="AP619">
        <v>2.5350063325115E-2</v>
      </c>
      <c r="AQ619">
        <f>(Table2[[#This Row],[Sharpe Ratio]]-AVERAGE(Table2[Sharpe Ratio]))/_xlfn.STDEV.P(Table2[Sharpe Ratio])</f>
        <v>-0.37564605399332912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554</v>
      </c>
      <c r="AT619">
        <f>_xlfn.RANK.AVG(Table2[[#This Row],[6M Return vs Nifty Z-Score]],Table2[6M Return vs Nifty Z-Score])</f>
        <v>699</v>
      </c>
      <c r="AU619">
        <f>_xlfn.RANK.AVG(Table2[[#This Row],[Sharpe Ratio Z-Score]],Table2[Sharpe Ratio Z-Score])</f>
        <v>444</v>
      </c>
      <c r="AV619">
        <f>(Table2[[#This Row],[Rank 1Y]]+Table2[[#This Row],[Rank 6M]]+Table2[[#This Row],[Rank Sharpe]])/3</f>
        <v>565.66666666666663</v>
      </c>
    </row>
    <row r="620" spans="1:48" x14ac:dyDescent="0.3">
      <c r="A620" t="s">
        <v>453</v>
      </c>
      <c r="B620" t="s">
        <v>454</v>
      </c>
      <c r="C620" t="s">
        <v>10400</v>
      </c>
      <c r="D620" t="s">
        <v>292</v>
      </c>
      <c r="E620">
        <v>48791.718779449999</v>
      </c>
      <c r="F620">
        <v>7834.3</v>
      </c>
      <c r="G620">
        <v>-26.1561073914121</v>
      </c>
      <c r="H620">
        <f>(Table2[[#This Row],[1Y Return vs Nifty]]-AVERAGE(Table2[1Y Return vs Nifty]))/_xlfn.STDEV.P(Table2[1Y Return vs Nifty])</f>
        <v>-0.795510215890193</v>
      </c>
      <c r="I620">
        <v>4.7701091982240298</v>
      </c>
      <c r="J620">
        <f>(Table2[[#This Row],[1M Return vs Nifty]]-AVERAGE(Table2[1M Return vs Nifty]))/_xlfn.STDEV.P(Table2[1M Return vs Nifty])</f>
        <v>0.74452001719656269</v>
      </c>
      <c r="K620">
        <v>-17.311603865796901</v>
      </c>
      <c r="L620">
        <f>(Table2[[#This Row],[6M Return vs Nifty]]-AVERAGE(Table2[6M Return vs Nifty]))/_xlfn.STDEV.P(Table2[6M Return vs Nifty])</f>
        <v>-0.84236059427583443</v>
      </c>
      <c r="M620">
        <v>-1.2072257033518401</v>
      </c>
      <c r="N620">
        <f>(Table2[[#This Row],[1W Return vs Nifty]]-AVERAGE(Table2[1W Return vs Nifty]))/_xlfn.STDEV.P(Table2[1W Return vs Nifty])</f>
        <v>0.36737674086068117</v>
      </c>
      <c r="O620">
        <v>7718.29</v>
      </c>
      <c r="P620">
        <v>7503.2209284812698</v>
      </c>
      <c r="Q620">
        <v>7440.8809929178897</v>
      </c>
      <c r="R620">
        <v>55.161703665424902</v>
      </c>
      <c r="S620" s="2">
        <f>(Table2[[#This Row],[Close Price]]-Table2[[#This Row],[20D EMA]])/Table2[[#This Row],[20D EMA]]</f>
        <v>1.503053137417747E-2</v>
      </c>
      <c r="T620" s="2">
        <f>(Table2[[#This Row],[Close Price]]-Table2[[#This Row],[50D EMA]])/Table2[[#This Row],[50D EMA]]</f>
        <v>4.4124926438190895E-2</v>
      </c>
      <c r="U620" s="2">
        <f>(Table2[[#This Row],[Close Price]]-Table2[[#This Row],[200D EMA]])/Table2[[#This Row],[200D EMA]]</f>
        <v>5.2872637992270051E-2</v>
      </c>
      <c r="V620">
        <v>0.499681639014113</v>
      </c>
      <c r="W620">
        <v>7800</v>
      </c>
      <c r="X620">
        <v>7924.8</v>
      </c>
      <c r="Y620">
        <v>7789</v>
      </c>
      <c r="Z620">
        <v>7978</v>
      </c>
      <c r="AA620">
        <v>7490</v>
      </c>
      <c r="AB620">
        <v>8050</v>
      </c>
      <c r="AC620" s="2">
        <f>(Table2[[#This Row],[Close Price]]/Table2[[#This Row],[Day Low]])-1</f>
        <v>4.3974358974359085E-3</v>
      </c>
      <c r="AD620" s="2">
        <f>(Table2[[#This Row],[Day High]]/Table2[[#This Row],[Close Price]])-1</f>
        <v>1.1551765952286797E-2</v>
      </c>
      <c r="AE620" s="2">
        <f>(Table2[[#This Row],[Close Price]]/Table2[[#This Row],[Current Week Low]])-1</f>
        <v>5.8158942097830124E-3</v>
      </c>
      <c r="AF620" s="2">
        <f>(Table2[[#This Row],[Current Week High]]/Table2[[#This Row],[Close Price]])-1</f>
        <v>1.8342417318713888E-2</v>
      </c>
      <c r="AG620" s="2">
        <f>(Table2[[#This Row],[Close Price]]/Table2[[#This Row],[Current Month Low]])-1</f>
        <v>4.5967957276368487E-2</v>
      </c>
      <c r="AH620" s="2">
        <f>(Table2[[#This Row],[Current Month High]]/Table2[[#This Row],[Close Price]])-1</f>
        <v>2.753277255147224E-2</v>
      </c>
      <c r="AI620">
        <v>17.432316863025399</v>
      </c>
      <c r="AJ620">
        <v>22.197092587970999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0</v>
      </c>
      <c r="AM620" t="s">
        <v>10460</v>
      </c>
      <c r="AN620">
        <v>-0.21</v>
      </c>
      <c r="AO620" t="s">
        <v>10459</v>
      </c>
      <c r="AP620">
        <v>7.6111266577950001E-3</v>
      </c>
      <c r="AQ620">
        <f>(Table2[[#This Row],[Sharpe Ratio]]-AVERAGE(Table2[Sharpe Ratio]))/_xlfn.STDEV.P(Table2[Sharpe Ratio])</f>
        <v>-0.58138629763842242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-1.107360349747206</v>
      </c>
      <c r="AS620">
        <f>_xlfn.RANK.AVG(Table2[[#This Row],[1Y Return vs Nifty Z-Score]],Table2[1Y Return vs Nifty Z-Score])</f>
        <v>597</v>
      </c>
      <c r="AT620">
        <f>_xlfn.RANK.AVG(Table2[[#This Row],[6M Return vs Nifty Z-Score]],Table2[6M Return vs Nifty Z-Score])</f>
        <v>619</v>
      </c>
      <c r="AU620">
        <f>_xlfn.RANK.AVG(Table2[[#This Row],[Sharpe Ratio Z-Score]],Table2[Sharpe Ratio Z-Score])</f>
        <v>484</v>
      </c>
      <c r="AV620">
        <f>(Table2[[#This Row],[Rank 1Y]]+Table2[[#This Row],[Rank 6M]]+Table2[[#This Row],[Rank Sharpe]])/3</f>
        <v>566.66666666666663</v>
      </c>
    </row>
    <row r="621" spans="1:48" x14ac:dyDescent="0.3">
      <c r="A621" t="s">
        <v>2060</v>
      </c>
      <c r="B621" t="s">
        <v>2061</v>
      </c>
      <c r="C621" t="s">
        <v>10403</v>
      </c>
      <c r="D621" t="s">
        <v>537</v>
      </c>
      <c r="E621">
        <v>3256.19020331</v>
      </c>
      <c r="F621">
        <v>308.95</v>
      </c>
      <c r="G621">
        <v>-64.796762162091895</v>
      </c>
      <c r="H621">
        <f>(Table2[[#This Row],[1Y Return vs Nifty]]-AVERAGE(Table2[1Y Return vs Nifty]))/_xlfn.STDEV.P(Table2[1Y Return vs Nifty])</f>
        <v>-1.436819074894123</v>
      </c>
      <c r="I621">
        <v>-4.7393188428389497</v>
      </c>
      <c r="J621">
        <f>(Table2[[#This Row],[1M Return vs Nifty]]-AVERAGE(Table2[1M Return vs Nifty]))/_xlfn.STDEV.P(Table2[1M Return vs Nifty])</f>
        <v>-0.15734514259608301</v>
      </c>
      <c r="K621">
        <v>-0.67598802651224299</v>
      </c>
      <c r="L621">
        <f>(Table2[[#This Row],[6M Return vs Nifty]]-AVERAGE(Table2[6M Return vs Nifty]))/_xlfn.STDEV.P(Table2[6M Return vs Nifty])</f>
        <v>-0.34592299880250577</v>
      </c>
      <c r="M621">
        <v>-6.4591697214587702</v>
      </c>
      <c r="N621">
        <f>(Table2[[#This Row],[1W Return vs Nifty]]-AVERAGE(Table2[1W Return vs Nifty]))/_xlfn.STDEV.P(Table2[1W Return vs Nifty])</f>
        <v>-0.68221427003067758</v>
      </c>
      <c r="O621">
        <v>312.83999999999997</v>
      </c>
      <c r="P621">
        <v>309.59813321187301</v>
      </c>
      <c r="Q621">
        <v>309.62000662450498</v>
      </c>
      <c r="R621">
        <v>38.778162465556299</v>
      </c>
      <c r="S621" s="2">
        <f>(Table2[[#This Row],[Close Price]]-Table2[[#This Row],[20D EMA]])/Table2[[#This Row],[20D EMA]]</f>
        <v>-1.2434471295230747E-2</v>
      </c>
      <c r="T621" s="2">
        <f>(Table2[[#This Row],[Close Price]]-Table2[[#This Row],[50D EMA]])/Table2[[#This Row],[50D EMA]]</f>
        <v>-2.0934661496471866E-3</v>
      </c>
      <c r="U621" s="2">
        <f>(Table2[[#This Row],[Close Price]]-Table2[[#This Row],[200D EMA]])/Table2[[#This Row],[200D EMA]]</f>
        <v>-2.1639642470441204E-3</v>
      </c>
      <c r="V621">
        <v>1.2440578079626401</v>
      </c>
      <c r="W621">
        <v>304.39999999999998</v>
      </c>
      <c r="X621">
        <v>314.89999999999998</v>
      </c>
      <c r="Y621">
        <v>304.39999999999998</v>
      </c>
      <c r="Z621">
        <v>318.64999999999998</v>
      </c>
      <c r="AA621">
        <v>295.05</v>
      </c>
      <c r="AB621">
        <v>335</v>
      </c>
      <c r="AC621" s="2">
        <f>(Table2[[#This Row],[Close Price]]/Table2[[#This Row],[Day Low]])-1</f>
        <v>1.4947437582128797E-2</v>
      </c>
      <c r="AD621" s="2">
        <f>(Table2[[#This Row],[Day High]]/Table2[[#This Row],[Close Price]])-1</f>
        <v>1.9258779737821641E-2</v>
      </c>
      <c r="AE621" s="2">
        <f>(Table2[[#This Row],[Close Price]]/Table2[[#This Row],[Current Week Low]])-1</f>
        <v>1.4947437582128797E-2</v>
      </c>
      <c r="AF621" s="2">
        <f>(Table2[[#This Row],[Current Week High]]/Table2[[#This Row],[Close Price]])-1</f>
        <v>3.1396666127204931E-2</v>
      </c>
      <c r="AG621" s="2">
        <f>(Table2[[#This Row],[Close Price]]/Table2[[#This Row],[Current Month Low]])-1</f>
        <v>4.7110659210303218E-2</v>
      </c>
      <c r="AH621" s="2">
        <f>(Table2[[#This Row],[Current Month High]]/Table2[[#This Row],[Close Price]])-1</f>
        <v>8.4317850784916715E-2</v>
      </c>
      <c r="AI621">
        <v>66.4994335653018</v>
      </c>
      <c r="AJ621">
        <v>25.5383990247866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-0.14000000000000001</v>
      </c>
      <c r="AM621" t="s">
        <v>10459</v>
      </c>
      <c r="AN621">
        <v>-3.93</v>
      </c>
      <c r="AO621" t="s">
        <v>10459</v>
      </c>
      <c r="AQ621">
        <f>(Table2[[#This Row],[Sharpe Ratio]]-AVERAGE(Table2[Sharpe Ratio]))/_xlfn.STDEV.P(Table2[Sharpe Ratio])</f>
        <v>-0.6696618849724284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731</v>
      </c>
      <c r="AT621">
        <f>_xlfn.RANK.AVG(Table2[[#This Row],[6M Return vs Nifty Z-Score]],Table2[6M Return vs Nifty Z-Score])</f>
        <v>439</v>
      </c>
      <c r="AU621">
        <f>_xlfn.RANK.AVG(Table2[[#This Row],[Sharpe Ratio Z-Score]],Table2[Sharpe Ratio Z-Score])</f>
        <v>530</v>
      </c>
      <c r="AV621">
        <f>(Table2[[#This Row],[Rank 1Y]]+Table2[[#This Row],[Rank 6M]]+Table2[[#This Row],[Rank Sharpe]])/3</f>
        <v>566.66666666666663</v>
      </c>
    </row>
    <row r="622" spans="1:48" x14ac:dyDescent="0.3">
      <c r="A622" t="s">
        <v>1699</v>
      </c>
      <c r="B622" t="s">
        <v>1700</v>
      </c>
      <c r="C622" t="s">
        <v>10411</v>
      </c>
      <c r="D622" t="s">
        <v>435</v>
      </c>
      <c r="E622">
        <v>5056.5536959499996</v>
      </c>
      <c r="F622">
        <v>578.1</v>
      </c>
      <c r="G622">
        <v>-52.348894125988501</v>
      </c>
      <c r="H622">
        <f>(Table2[[#This Row],[1Y Return vs Nifty]]-AVERAGE(Table2[1Y Return vs Nifty]))/_xlfn.STDEV.P(Table2[1Y Return vs Nifty])</f>
        <v>-1.2302250589634629</v>
      </c>
      <c r="I622">
        <v>6.8658297638836299</v>
      </c>
      <c r="J622">
        <f>(Table2[[#This Row],[1M Return vs Nifty]]-AVERAGE(Table2[1M Return vs Nifty]))/_xlfn.STDEV.P(Table2[1M Return vs Nifty])</f>
        <v>0.94327617315755308</v>
      </c>
      <c r="K622">
        <v>-14.7128333047135</v>
      </c>
      <c r="L622">
        <f>(Table2[[#This Row],[6M Return vs Nifty]]-AVERAGE(Table2[6M Return vs Nifty]))/_xlfn.STDEV.P(Table2[6M Return vs Nifty])</f>
        <v>-0.76480846629963373</v>
      </c>
      <c r="M622">
        <v>-5.2638397119004603</v>
      </c>
      <c r="N622">
        <f>(Table2[[#This Row],[1W Return vs Nifty]]-AVERAGE(Table2[1W Return vs Nifty]))/_xlfn.STDEV.P(Table2[1W Return vs Nifty])</f>
        <v>-0.44332984385331914</v>
      </c>
      <c r="O622">
        <v>582.4</v>
      </c>
      <c r="P622">
        <v>571.88779791714501</v>
      </c>
      <c r="Q622">
        <v>592.72471667945001</v>
      </c>
      <c r="R622">
        <v>41.823688825315699</v>
      </c>
      <c r="S622" s="2">
        <f>(Table2[[#This Row],[Close Price]]-Table2[[#This Row],[20D EMA]])/Table2[[#This Row],[20D EMA]]</f>
        <v>-7.3832417582416808E-3</v>
      </c>
      <c r="T622" s="2">
        <f>(Table2[[#This Row],[Close Price]]-Table2[[#This Row],[50D EMA]])/Table2[[#This Row],[50D EMA]]</f>
        <v>1.0862623936863639E-2</v>
      </c>
      <c r="U622" s="2">
        <f>(Table2[[#This Row],[Close Price]]-Table2[[#This Row],[200D EMA]])/Table2[[#This Row],[200D EMA]]</f>
        <v>-2.4673708161488981E-2</v>
      </c>
      <c r="V622">
        <v>0.55213143653088603</v>
      </c>
      <c r="W622">
        <v>572.9</v>
      </c>
      <c r="X622">
        <v>588.35</v>
      </c>
      <c r="Y622">
        <v>572.9</v>
      </c>
      <c r="Z622">
        <v>610.45000000000005</v>
      </c>
      <c r="AA622">
        <v>527.04999999999995</v>
      </c>
      <c r="AB622">
        <v>625</v>
      </c>
      <c r="AC622" s="2">
        <f>(Table2[[#This Row],[Close Price]]/Table2[[#This Row],[Day Low]])-1</f>
        <v>9.0766276837144222E-3</v>
      </c>
      <c r="AD622" s="2">
        <f>(Table2[[#This Row],[Day High]]/Table2[[#This Row],[Close Price]])-1</f>
        <v>1.7730496453900679E-2</v>
      </c>
      <c r="AE622" s="2">
        <f>(Table2[[#This Row],[Close Price]]/Table2[[#This Row],[Current Week Low]])-1</f>
        <v>9.0766276837144222E-3</v>
      </c>
      <c r="AF622" s="2">
        <f>(Table2[[#This Row],[Current Week High]]/Table2[[#This Row],[Close Price]])-1</f>
        <v>5.5959176613042727E-2</v>
      </c>
      <c r="AG622" s="2">
        <f>(Table2[[#This Row],[Close Price]]/Table2[[#This Row],[Current Month Low]])-1</f>
        <v>9.6859880466749093E-2</v>
      </c>
      <c r="AH622" s="2">
        <f>(Table2[[#This Row],[Current Month High]]/Table2[[#This Row],[Close Price]])-1</f>
        <v>8.1127832554921175E-2</v>
      </c>
      <c r="AI622">
        <v>38.211382113821102</v>
      </c>
      <c r="AJ622">
        <v>13.075794621026899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-0.05</v>
      </c>
      <c r="AM622" t="s">
        <v>10459</v>
      </c>
      <c r="AN622">
        <v>-3.87</v>
      </c>
      <c r="AO622" t="s">
        <v>10459</v>
      </c>
      <c r="AP622">
        <v>3.4682468222769998E-2</v>
      </c>
      <c r="AQ622">
        <f>(Table2[[#This Row],[Sharpe Ratio]]-AVERAGE(Table2[Sharpe Ratio]))/_xlfn.STDEV.P(Table2[Sharpe Ratio])</f>
        <v>-0.26740668804669587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712</v>
      </c>
      <c r="AT622">
        <f>_xlfn.RANK.AVG(Table2[[#This Row],[6M Return vs Nifty Z-Score]],Table2[6M Return vs Nifty Z-Score])</f>
        <v>589</v>
      </c>
      <c r="AU622">
        <f>_xlfn.RANK.AVG(Table2[[#This Row],[Sharpe Ratio Z-Score]],Table2[Sharpe Ratio Z-Score])</f>
        <v>402</v>
      </c>
      <c r="AV622">
        <f>(Table2[[#This Row],[Rank 1Y]]+Table2[[#This Row],[Rank 6M]]+Table2[[#This Row],[Rank Sharpe]])/3</f>
        <v>567.66666666666663</v>
      </c>
    </row>
    <row r="623" spans="1:48" x14ac:dyDescent="0.3">
      <c r="A623" t="s">
        <v>172</v>
      </c>
      <c r="B623" t="s">
        <v>173</v>
      </c>
      <c r="C623" t="s">
        <v>10401</v>
      </c>
      <c r="D623" t="s">
        <v>43</v>
      </c>
      <c r="E623">
        <v>156975.91456721499</v>
      </c>
      <c r="F623">
        <v>729.55</v>
      </c>
      <c r="G623">
        <v>-20.075078895589002</v>
      </c>
      <c r="H623">
        <f>(Table2[[#This Row],[1Y Return vs Nifty]]-AVERAGE(Table2[1Y Return vs Nifty]))/_xlfn.STDEV.P(Table2[1Y Return vs Nifty])</f>
        <v>-0.69458497356780236</v>
      </c>
      <c r="I623">
        <v>-6.1146114408397301</v>
      </c>
      <c r="J623">
        <f>(Table2[[#This Row],[1M Return vs Nifty]]-AVERAGE(Table2[1M Return vs Nifty]))/_xlfn.STDEV.P(Table2[1M Return vs Nifty])</f>
        <v>-0.28777659160665575</v>
      </c>
      <c r="K623">
        <v>-2.7641889753822699</v>
      </c>
      <c r="L623">
        <f>(Table2[[#This Row],[6M Return vs Nifty]]-AVERAGE(Table2[6M Return vs Nifty]))/_xlfn.STDEV.P(Table2[6M Return vs Nifty])</f>
        <v>-0.40823878367859706</v>
      </c>
      <c r="M623">
        <v>-0.95952756088181301</v>
      </c>
      <c r="N623">
        <f>(Table2[[#This Row],[1W Return vs Nifty]]-AVERAGE(Table2[1W Return vs Nifty]))/_xlfn.STDEV.P(Table2[1W Return vs Nifty])</f>
        <v>0.41687874294880284</v>
      </c>
      <c r="O623">
        <v>716.98</v>
      </c>
      <c r="P623">
        <v>698.93233353882499</v>
      </c>
      <c r="Q623">
        <v>644.28505100601501</v>
      </c>
      <c r="R623">
        <v>61.242244609897497</v>
      </c>
      <c r="S623" s="2">
        <f>(Table2[[#This Row],[Close Price]]-Table2[[#This Row],[20D EMA]])/Table2[[#This Row],[20D EMA]]</f>
        <v>1.7531869787162733E-2</v>
      </c>
      <c r="T623" s="2">
        <f>(Table2[[#This Row],[Close Price]]-Table2[[#This Row],[50D EMA]])/Table2[[#This Row],[50D EMA]]</f>
        <v>4.3806338599549396E-2</v>
      </c>
      <c r="U623" s="2">
        <f>(Table2[[#This Row],[Close Price]]-Table2[[#This Row],[200D EMA]])/Table2[[#This Row],[200D EMA]]</f>
        <v>0.1323404118423181</v>
      </c>
      <c r="V623">
        <v>0.64114840264310702</v>
      </c>
      <c r="W623">
        <v>714.3</v>
      </c>
      <c r="X623">
        <v>732</v>
      </c>
      <c r="Y623">
        <v>710.1</v>
      </c>
      <c r="Z623">
        <v>732</v>
      </c>
      <c r="AA623">
        <v>691.55</v>
      </c>
      <c r="AB623">
        <v>761.2</v>
      </c>
      <c r="AC623" s="2">
        <f>(Table2[[#This Row],[Close Price]]/Table2[[#This Row],[Day Low]])-1</f>
        <v>2.1349573008539791E-2</v>
      </c>
      <c r="AD623" s="2">
        <f>(Table2[[#This Row],[Day High]]/Table2[[#This Row],[Close Price]])-1</f>
        <v>3.3582345281337744E-3</v>
      </c>
      <c r="AE623" s="2">
        <f>(Table2[[#This Row],[Close Price]]/Table2[[#This Row],[Current Week Low]])-1</f>
        <v>2.7390508379101508E-2</v>
      </c>
      <c r="AF623" s="2">
        <f>(Table2[[#This Row],[Current Week High]]/Table2[[#This Row],[Close Price]])-1</f>
        <v>3.3582345281337744E-3</v>
      </c>
      <c r="AG623" s="2">
        <f>(Table2[[#This Row],[Close Price]]/Table2[[#This Row],[Current Month Low]])-1</f>
        <v>5.4949027546815188E-2</v>
      </c>
      <c r="AH623" s="2">
        <f>(Table2[[#This Row],[Current Month High]]/Table2[[#This Row],[Close Price]])-1</f>
        <v>4.3382907271605875E-2</v>
      </c>
      <c r="AI623">
        <v>4.3382907271605804</v>
      </c>
      <c r="AJ623">
        <v>42.657411028548999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0.1</v>
      </c>
      <c r="AM623" t="s">
        <v>10458</v>
      </c>
      <c r="AN623">
        <v>3.79</v>
      </c>
      <c r="AO623" t="s">
        <v>10458</v>
      </c>
      <c r="AP623">
        <v>-5.8693854780807998E-2</v>
      </c>
      <c r="AQ623">
        <f>(Table2[[#This Row],[Sharpe Ratio]]-AVERAGE(Table2[Sharpe Ratio]))/_xlfn.STDEV.P(Table2[Sharpe Ratio])</f>
        <v>-1.350406633631456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-2.3241282395357081</v>
      </c>
      <c r="AS623">
        <f>_xlfn.RANK.AVG(Table2[[#This Row],[1Y Return vs Nifty Z-Score]],Table2[1Y Return vs Nifty Z-Score])</f>
        <v>568</v>
      </c>
      <c r="AT623">
        <f>_xlfn.RANK.AVG(Table2[[#This Row],[6M Return vs Nifty Z-Score]],Table2[6M Return vs Nifty Z-Score])</f>
        <v>464</v>
      </c>
      <c r="AU623">
        <f>_xlfn.RANK.AVG(Table2[[#This Row],[Sharpe Ratio Z-Score]],Table2[Sharpe Ratio Z-Score])</f>
        <v>674</v>
      </c>
      <c r="AV623">
        <f>(Table2[[#This Row],[Rank 1Y]]+Table2[[#This Row],[Rank 6M]]+Table2[[#This Row],[Rank Sharpe]])/3</f>
        <v>568.66666666666663</v>
      </c>
    </row>
    <row r="624" spans="1:48" x14ac:dyDescent="0.3">
      <c r="A624" t="s">
        <v>1301</v>
      </c>
      <c r="B624" t="s">
        <v>1302</v>
      </c>
      <c r="C624" t="s">
        <v>5557</v>
      </c>
      <c r="D624" t="s">
        <v>80</v>
      </c>
      <c r="E624">
        <v>9057.65333035</v>
      </c>
      <c r="F624">
        <v>769.75</v>
      </c>
      <c r="G624">
        <v>-11.9131830542402</v>
      </c>
      <c r="H624">
        <f>(Table2[[#This Row],[1Y Return vs Nifty]]-AVERAGE(Table2[1Y Return vs Nifty]))/_xlfn.STDEV.P(Table2[1Y Return vs Nifty])</f>
        <v>-0.55912411918041605</v>
      </c>
      <c r="I624">
        <v>-5.0919005300607001</v>
      </c>
      <c r="J624">
        <f>(Table2[[#This Row],[1M Return vs Nifty]]-AVERAGE(Table2[1M Return vs Nifty]))/_xlfn.STDEV.P(Table2[1M Return vs Nifty])</f>
        <v>-0.19078365628093552</v>
      </c>
      <c r="K624">
        <v>-29.778067712741301</v>
      </c>
      <c r="L624">
        <f>(Table2[[#This Row],[6M Return vs Nifty]]-AVERAGE(Table2[6M Return vs Nifty]))/_xlfn.STDEV.P(Table2[6M Return vs Nifty])</f>
        <v>-1.2143829706051488</v>
      </c>
      <c r="M624">
        <v>-4.6147010954773302</v>
      </c>
      <c r="N624">
        <f>(Table2[[#This Row],[1W Return vs Nifty]]-AVERAGE(Table2[1W Return vs Nifty]))/_xlfn.STDEV.P(Table2[1W Return vs Nifty])</f>
        <v>-0.31360072749732315</v>
      </c>
      <c r="O624">
        <v>782.68</v>
      </c>
      <c r="P624">
        <v>800.47176760996899</v>
      </c>
      <c r="Q624">
        <v>811.35760597565297</v>
      </c>
      <c r="R624">
        <v>33.168195487261698</v>
      </c>
      <c r="S624" s="2">
        <f>(Table2[[#This Row],[Close Price]]-Table2[[#This Row],[20D EMA]])/Table2[[#This Row],[20D EMA]]</f>
        <v>-1.6520161496396932E-2</v>
      </c>
      <c r="T624" s="2">
        <f>(Table2[[#This Row],[Close Price]]-Table2[[#This Row],[50D EMA]])/Table2[[#This Row],[50D EMA]]</f>
        <v>-3.8379576710990536E-2</v>
      </c>
      <c r="U624" s="2">
        <f>(Table2[[#This Row],[Close Price]]-Table2[[#This Row],[200D EMA]])/Table2[[#This Row],[200D EMA]]</f>
        <v>-5.1281464140118659E-2</v>
      </c>
      <c r="V624">
        <v>0.576558860444078</v>
      </c>
      <c r="W624">
        <v>765</v>
      </c>
      <c r="X624">
        <v>774.9</v>
      </c>
      <c r="Y624">
        <v>763.25</v>
      </c>
      <c r="Z624">
        <v>783.7</v>
      </c>
      <c r="AA624">
        <v>762.9</v>
      </c>
      <c r="AB624">
        <v>808.5</v>
      </c>
      <c r="AC624" s="2">
        <f>(Table2[[#This Row],[Close Price]]/Table2[[#This Row],[Day Low]])-1</f>
        <v>6.2091503267973636E-3</v>
      </c>
      <c r="AD624" s="2">
        <f>(Table2[[#This Row],[Day High]]/Table2[[#This Row],[Close Price]])-1</f>
        <v>6.6904839233516977E-3</v>
      </c>
      <c r="AE624" s="2">
        <f>(Table2[[#This Row],[Close Price]]/Table2[[#This Row],[Current Week Low]])-1</f>
        <v>8.5162135604324174E-3</v>
      </c>
      <c r="AF624" s="2">
        <f>(Table2[[#This Row],[Current Week High]]/Table2[[#This Row],[Close Price]])-1</f>
        <v>1.8122767132185746E-2</v>
      </c>
      <c r="AG624" s="2">
        <f>(Table2[[#This Row],[Close Price]]/Table2[[#This Row],[Current Month Low]])-1</f>
        <v>8.9788963166863578E-3</v>
      </c>
      <c r="AH624" s="2">
        <f>(Table2[[#This Row],[Current Month High]]/Table2[[#This Row],[Close Price]])-1</f>
        <v>5.0341019811627197E-2</v>
      </c>
      <c r="AI624">
        <v>29.899317960376699</v>
      </c>
      <c r="AJ624">
        <v>21.950253485424501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-0.16</v>
      </c>
      <c r="AM624" t="s">
        <v>10459</v>
      </c>
      <c r="AN624">
        <v>-3.78</v>
      </c>
      <c r="AO624" t="s">
        <v>10459</v>
      </c>
      <c r="AP624">
        <v>2.744557823483E-3</v>
      </c>
      <c r="AQ624">
        <f>(Table2[[#This Row],[Sharpe Ratio]]-AVERAGE(Table2[Sharpe Ratio]))/_xlfn.STDEV.P(Table2[Sharpe Ratio])</f>
        <v>-0.63782987576627859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505</v>
      </c>
      <c r="AT624">
        <f>_xlfn.RANK.AVG(Table2[[#This Row],[6M Return vs Nifty Z-Score]],Table2[6M Return vs Nifty Z-Score])</f>
        <v>704</v>
      </c>
      <c r="AU624">
        <f>_xlfn.RANK.AVG(Table2[[#This Row],[Sharpe Ratio Z-Score]],Table2[Sharpe Ratio Z-Score])</f>
        <v>498</v>
      </c>
      <c r="AV624">
        <f>(Table2[[#This Row],[Rank 1Y]]+Table2[[#This Row],[Rank 6M]]+Table2[[#This Row],[Rank Sharpe]])/3</f>
        <v>569</v>
      </c>
    </row>
    <row r="625" spans="1:48" x14ac:dyDescent="0.3">
      <c r="A625" t="s">
        <v>1414</v>
      </c>
      <c r="B625" t="s">
        <v>1415</v>
      </c>
      <c r="C625" t="s">
        <v>10409</v>
      </c>
      <c r="D625" t="s">
        <v>281</v>
      </c>
      <c r="E625">
        <v>7841.2343183000003</v>
      </c>
      <c r="F625">
        <v>389</v>
      </c>
      <c r="G625">
        <v>-34.846732395583203</v>
      </c>
      <c r="H625">
        <f>(Table2[[#This Row],[1Y Return vs Nifty]]-AVERAGE(Table2[1Y Return vs Nifty]))/_xlfn.STDEV.P(Table2[1Y Return vs Nifty])</f>
        <v>-0.9397462501533862</v>
      </c>
      <c r="I625">
        <v>-9.0714571035486404</v>
      </c>
      <c r="J625">
        <f>(Table2[[#This Row],[1M Return vs Nifty]]-AVERAGE(Table2[1M Return vs Nifty]))/_xlfn.STDEV.P(Table2[1M Return vs Nifty])</f>
        <v>-0.5682010371743702</v>
      </c>
      <c r="K625">
        <v>-20.757025401105299</v>
      </c>
      <c r="L625">
        <f>(Table2[[#This Row],[6M Return vs Nifty]]-AVERAGE(Table2[6M Return vs Nifty]))/_xlfn.STDEV.P(Table2[6M Return vs Nifty])</f>
        <v>-0.94517835581258292</v>
      </c>
      <c r="M625">
        <v>-7.4932921475266001</v>
      </c>
      <c r="N625">
        <f>(Table2[[#This Row],[1W Return vs Nifty]]-AVERAGE(Table2[1W Return vs Nifty]))/_xlfn.STDEV.P(Table2[1W Return vs Nifty])</f>
        <v>-0.88888166763047038</v>
      </c>
      <c r="O625">
        <v>410.39</v>
      </c>
      <c r="P625">
        <v>419.18570861103802</v>
      </c>
      <c r="Q625">
        <v>410.08279815154498</v>
      </c>
      <c r="R625">
        <v>14.4392071369594</v>
      </c>
      <c r="S625" s="2">
        <f>(Table2[[#This Row],[Close Price]]-Table2[[#This Row],[20D EMA]])/Table2[[#This Row],[20D EMA]]</f>
        <v>-5.212115304953821E-2</v>
      </c>
      <c r="T625" s="2">
        <f>(Table2[[#This Row],[Close Price]]-Table2[[#This Row],[50D EMA]])/Table2[[#This Row],[50D EMA]]</f>
        <v>-7.2010347659651044E-2</v>
      </c>
      <c r="U625" s="2">
        <f>(Table2[[#This Row],[Close Price]]-Table2[[#This Row],[200D EMA]])/Table2[[#This Row],[200D EMA]]</f>
        <v>-5.1411076608372845E-2</v>
      </c>
      <c r="V625">
        <v>0.68788188546877904</v>
      </c>
      <c r="W625">
        <v>387.3</v>
      </c>
      <c r="X625">
        <v>397.3</v>
      </c>
      <c r="Y625">
        <v>387.3</v>
      </c>
      <c r="Z625">
        <v>405.95</v>
      </c>
      <c r="AA625">
        <v>387.3</v>
      </c>
      <c r="AB625">
        <v>443.15</v>
      </c>
      <c r="AC625" s="2">
        <f>(Table2[[#This Row],[Close Price]]/Table2[[#This Row],[Day Low]])-1</f>
        <v>4.3893622514845632E-3</v>
      </c>
      <c r="AD625" s="2">
        <f>(Table2[[#This Row],[Day High]]/Table2[[#This Row],[Close Price]])-1</f>
        <v>2.1336760925450005E-2</v>
      </c>
      <c r="AE625" s="2">
        <f>(Table2[[#This Row],[Close Price]]/Table2[[#This Row],[Current Week Low]])-1</f>
        <v>4.3893622514845632E-3</v>
      </c>
      <c r="AF625" s="2">
        <f>(Table2[[#This Row],[Current Week High]]/Table2[[#This Row],[Close Price]])-1</f>
        <v>4.3573264781491039E-2</v>
      </c>
      <c r="AG625" s="2">
        <f>(Table2[[#This Row],[Close Price]]/Table2[[#This Row],[Current Month Low]])-1</f>
        <v>4.3893622514845632E-3</v>
      </c>
      <c r="AH625" s="2">
        <f>(Table2[[#This Row],[Current Month High]]/Table2[[#This Row],[Close Price]])-1</f>
        <v>0.13920308483290489</v>
      </c>
      <c r="AI625">
        <v>29.8200514138817</v>
      </c>
      <c r="AJ625">
        <v>11.861969805895001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-0.23</v>
      </c>
      <c r="AM625" t="s">
        <v>10459</v>
      </c>
      <c r="AN625">
        <v>-10.16</v>
      </c>
      <c r="AO625" t="s">
        <v>10459</v>
      </c>
      <c r="AP625">
        <v>3.3812768468517003E-2</v>
      </c>
      <c r="AQ625">
        <f>(Table2[[#This Row],[Sharpe Ratio]]-AVERAGE(Table2[Sharpe Ratio]))/_xlfn.STDEV.P(Table2[Sharpe Ratio])</f>
        <v>-0.27749366466168829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652</v>
      </c>
      <c r="AT625">
        <f>_xlfn.RANK.AVG(Table2[[#This Row],[6M Return vs Nifty Z-Score]],Table2[6M Return vs Nifty Z-Score])</f>
        <v>651</v>
      </c>
      <c r="AU625">
        <f>_xlfn.RANK.AVG(Table2[[#This Row],[Sharpe Ratio Z-Score]],Table2[Sharpe Ratio Z-Score])</f>
        <v>408</v>
      </c>
      <c r="AV625">
        <f>(Table2[[#This Row],[Rank 1Y]]+Table2[[#This Row],[Rank 6M]]+Table2[[#This Row],[Rank Sharpe]])/3</f>
        <v>570.33333333333337</v>
      </c>
    </row>
    <row r="626" spans="1:48" x14ac:dyDescent="0.3">
      <c r="A626" t="s">
        <v>1917</v>
      </c>
      <c r="B626" t="s">
        <v>1918</v>
      </c>
      <c r="C626" t="s">
        <v>10401</v>
      </c>
      <c r="D626" t="s">
        <v>24</v>
      </c>
      <c r="E626">
        <v>3835.61710751999</v>
      </c>
      <c r="F626">
        <v>122.32</v>
      </c>
      <c r="G626">
        <v>-34.789304039450499</v>
      </c>
      <c r="H626">
        <f>(Table2[[#This Row],[1Y Return vs Nifty]]-AVERAGE(Table2[1Y Return vs Nifty]))/_xlfn.STDEV.P(Table2[1Y Return vs Nifty])</f>
        <v>-0.93879312671993242</v>
      </c>
      <c r="I626">
        <v>-5.5288619833087598</v>
      </c>
      <c r="J626">
        <f>(Table2[[#This Row],[1M Return vs Nifty]]-AVERAGE(Table2[1M Return vs Nifty]))/_xlfn.STDEV.P(Table2[1M Return vs Nifty])</f>
        <v>-0.23222466715510132</v>
      </c>
      <c r="K626">
        <v>-16.045280281662802</v>
      </c>
      <c r="L626">
        <f>(Table2[[#This Row],[6M Return vs Nifty]]-AVERAGE(Table2[6M Return vs Nifty]))/_xlfn.STDEV.P(Table2[6M Return vs Nifty])</f>
        <v>-0.80457115255801392</v>
      </c>
      <c r="M626">
        <v>-2.5115852365926199</v>
      </c>
      <c r="N626">
        <f>(Table2[[#This Row],[1W Return vs Nifty]]-AVERAGE(Table2[1W Return vs Nifty]))/_xlfn.STDEV.P(Table2[1W Return vs Nifty])</f>
        <v>0.10670297199719572</v>
      </c>
      <c r="O626">
        <v>121.77</v>
      </c>
      <c r="P626">
        <v>123.705075750777</v>
      </c>
      <c r="Q626">
        <v>126.524472233818</v>
      </c>
      <c r="R626">
        <v>55.047871047566503</v>
      </c>
      <c r="S626" s="2">
        <f>(Table2[[#This Row],[Close Price]]-Table2[[#This Row],[20D EMA]])/Table2[[#This Row],[20D EMA]]</f>
        <v>4.5167118337849817E-3</v>
      </c>
      <c r="T626" s="2">
        <f>(Table2[[#This Row],[Close Price]]-Table2[[#This Row],[50D EMA]])/Table2[[#This Row],[50D EMA]]</f>
        <v>-1.1196595955104176E-2</v>
      </c>
      <c r="U626" s="2">
        <f>(Table2[[#This Row],[Close Price]]-Table2[[#This Row],[200D EMA]])/Table2[[#This Row],[200D EMA]]</f>
        <v>-3.3230506000832147E-2</v>
      </c>
      <c r="V626">
        <v>0.99927655420067396</v>
      </c>
      <c r="W626">
        <v>121.67</v>
      </c>
      <c r="X626">
        <v>123.5</v>
      </c>
      <c r="Y626">
        <v>119.7</v>
      </c>
      <c r="Z626">
        <v>124.75</v>
      </c>
      <c r="AA626">
        <v>118.05</v>
      </c>
      <c r="AB626">
        <v>124.75</v>
      </c>
      <c r="AC626" s="2">
        <f>(Table2[[#This Row],[Close Price]]/Table2[[#This Row],[Day Low]])-1</f>
        <v>5.3423193885098197E-3</v>
      </c>
      <c r="AD626" s="2">
        <f>(Table2[[#This Row],[Day High]]/Table2[[#This Row],[Close Price]])-1</f>
        <v>9.6468279921517741E-3</v>
      </c>
      <c r="AE626" s="2">
        <f>(Table2[[#This Row],[Close Price]]/Table2[[#This Row],[Current Week Low]])-1</f>
        <v>2.1888053467000734E-2</v>
      </c>
      <c r="AF626" s="2">
        <f>(Table2[[#This Row],[Current Week High]]/Table2[[#This Row],[Close Price]])-1</f>
        <v>1.9865925441465038E-2</v>
      </c>
      <c r="AG626" s="2">
        <f>(Table2[[#This Row],[Close Price]]/Table2[[#This Row],[Current Month Low]])-1</f>
        <v>3.6171113934773347E-2</v>
      </c>
      <c r="AH626" s="2">
        <f>(Table2[[#This Row],[Current Month High]]/Table2[[#This Row],[Close Price]])-1</f>
        <v>1.9865925441465038E-2</v>
      </c>
      <c r="AI626">
        <v>33.6249182472204</v>
      </c>
      <c r="AJ626">
        <v>11.301182893539499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-0.13</v>
      </c>
      <c r="AM626" t="s">
        <v>10459</v>
      </c>
      <c r="AN626">
        <v>0.55000000000000004</v>
      </c>
      <c r="AO626" t="s">
        <v>10458</v>
      </c>
      <c r="AP626">
        <v>1.6762985636136998E-2</v>
      </c>
      <c r="AQ626">
        <f>(Table2[[#This Row],[Sharpe Ratio]]-AVERAGE(Table2[Sharpe Ratio]))/_xlfn.STDEV.P(Table2[Sharpe Ratio])</f>
        <v>-0.47524094454753241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651</v>
      </c>
      <c r="AT626">
        <f>_xlfn.RANK.AVG(Table2[[#This Row],[6M Return vs Nifty Z-Score]],Table2[6M Return vs Nifty Z-Score])</f>
        <v>604</v>
      </c>
      <c r="AU626">
        <f>_xlfn.RANK.AVG(Table2[[#This Row],[Sharpe Ratio Z-Score]],Table2[Sharpe Ratio Z-Score])</f>
        <v>466</v>
      </c>
      <c r="AV626">
        <f>(Table2[[#This Row],[Rank 1Y]]+Table2[[#This Row],[Rank 6M]]+Table2[[#This Row],[Rank Sharpe]])/3</f>
        <v>573.66666666666663</v>
      </c>
    </row>
    <row r="627" spans="1:48" x14ac:dyDescent="0.3">
      <c r="A627" t="s">
        <v>1011</v>
      </c>
      <c r="B627" t="s">
        <v>1012</v>
      </c>
      <c r="C627" t="s">
        <v>10411</v>
      </c>
      <c r="D627" t="s">
        <v>1013</v>
      </c>
      <c r="E627">
        <v>14524.5871535489</v>
      </c>
      <c r="F627">
        <v>185.79</v>
      </c>
      <c r="G627">
        <v>-14.7133017466812</v>
      </c>
      <c r="H627">
        <f>(Table2[[#This Row],[1Y Return vs Nifty]]-AVERAGE(Table2[1Y Return vs Nifty]))/_xlfn.STDEV.P(Table2[1Y Return vs Nifty])</f>
        <v>-0.60559695806945846</v>
      </c>
      <c r="I627">
        <v>-16.037292758754202</v>
      </c>
      <c r="J627">
        <f>(Table2[[#This Row],[1M Return vs Nifty]]-AVERAGE(Table2[1M Return vs Nifty]))/_xlfn.STDEV.P(Table2[1M Return vs Nifty])</f>
        <v>-1.2288343012512108</v>
      </c>
      <c r="K627">
        <v>-29.557890606512299</v>
      </c>
      <c r="L627">
        <f>(Table2[[#This Row],[6M Return vs Nifty]]-AVERAGE(Table2[6M Return vs Nifty]))/_xlfn.STDEV.P(Table2[6M Return vs Nifty])</f>
        <v>-1.2078124778593089</v>
      </c>
      <c r="M627">
        <v>-6.2837052610361601</v>
      </c>
      <c r="N627">
        <f>(Table2[[#This Row],[1W Return vs Nifty]]-AVERAGE(Table2[1W Return vs Nifty]))/_xlfn.STDEV.P(Table2[1W Return vs Nifty])</f>
        <v>-0.64714803174719016</v>
      </c>
      <c r="O627">
        <v>192.59</v>
      </c>
      <c r="P627">
        <v>198.21301200080001</v>
      </c>
      <c r="Q627">
        <v>197.334987266252</v>
      </c>
      <c r="R627">
        <v>25.2848702741036</v>
      </c>
      <c r="S627" s="2">
        <f>(Table2[[#This Row],[Close Price]]-Table2[[#This Row],[20D EMA]])/Table2[[#This Row],[20D EMA]]</f>
        <v>-3.5308167609948655E-2</v>
      </c>
      <c r="T627" s="2">
        <f>(Table2[[#This Row],[Close Price]]-Table2[[#This Row],[50D EMA]])/Table2[[#This Row],[50D EMA]]</f>
        <v>-6.2675057885452412E-2</v>
      </c>
      <c r="U627" s="2">
        <f>(Table2[[#This Row],[Close Price]]-Table2[[#This Row],[200D EMA]])/Table2[[#This Row],[200D EMA]]</f>
        <v>-5.8504512687732685E-2</v>
      </c>
      <c r="V627">
        <v>0.87507238150180999</v>
      </c>
      <c r="W627">
        <v>183.71</v>
      </c>
      <c r="X627">
        <v>187.9</v>
      </c>
      <c r="Y627">
        <v>182.23</v>
      </c>
      <c r="Z627">
        <v>191.84</v>
      </c>
      <c r="AA627">
        <v>182.23</v>
      </c>
      <c r="AB627">
        <v>203.65</v>
      </c>
      <c r="AC627" s="2">
        <f>(Table2[[#This Row],[Close Price]]/Table2[[#This Row],[Day Low]])-1</f>
        <v>1.1322192586141089E-2</v>
      </c>
      <c r="AD627" s="2">
        <f>(Table2[[#This Row],[Day High]]/Table2[[#This Row],[Close Price]])-1</f>
        <v>1.1356908337370131E-2</v>
      </c>
      <c r="AE627" s="2">
        <f>(Table2[[#This Row],[Close Price]]/Table2[[#This Row],[Current Week Low]])-1</f>
        <v>1.9535751522800959E-2</v>
      </c>
      <c r="AF627" s="2">
        <f>(Table2[[#This Row],[Current Week High]]/Table2[[#This Row],[Close Price]])-1</f>
        <v>3.2563647128478479E-2</v>
      </c>
      <c r="AG627" s="2">
        <f>(Table2[[#This Row],[Close Price]]/Table2[[#This Row],[Current Month Low]])-1</f>
        <v>1.9535751522800959E-2</v>
      </c>
      <c r="AH627" s="2">
        <f>(Table2[[#This Row],[Current Month High]]/Table2[[#This Row],[Close Price]])-1</f>
        <v>9.6130039291673519E-2</v>
      </c>
      <c r="AI627">
        <v>27.8594111631411</v>
      </c>
      <c r="AJ627">
        <v>36.409691629955901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-0.18</v>
      </c>
      <c r="AM627" t="s">
        <v>10459</v>
      </c>
      <c r="AN627">
        <v>-4.5599999999999996</v>
      </c>
      <c r="AO627" t="s">
        <v>10459</v>
      </c>
      <c r="AP627">
        <v>2.4961874842939998E-3</v>
      </c>
      <c r="AQ627">
        <f>(Table2[[#This Row],[Sharpe Ratio]]-AVERAGE(Table2[Sharpe Ratio]))/_xlfn.STDEV.P(Table2[Sharpe Ratio])</f>
        <v>-0.64071053175244597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524</v>
      </c>
      <c r="AT627">
        <f>_xlfn.RANK.AVG(Table2[[#This Row],[6M Return vs Nifty Z-Score]],Table2[6M Return vs Nifty Z-Score])</f>
        <v>703</v>
      </c>
      <c r="AU627">
        <f>_xlfn.RANK.AVG(Table2[[#This Row],[Sharpe Ratio Z-Score]],Table2[Sharpe Ratio Z-Score])</f>
        <v>500</v>
      </c>
      <c r="AV627">
        <f>(Table2[[#This Row],[Rank 1Y]]+Table2[[#This Row],[Rank 6M]]+Table2[[#This Row],[Rank Sharpe]])/3</f>
        <v>575.66666666666663</v>
      </c>
    </row>
    <row r="628" spans="1:48" x14ac:dyDescent="0.3">
      <c r="A628" t="s">
        <v>937</v>
      </c>
      <c r="B628" t="s">
        <v>938</v>
      </c>
      <c r="C628" t="s">
        <v>10414</v>
      </c>
      <c r="D628" t="s">
        <v>473</v>
      </c>
      <c r="E628">
        <v>16548.53211969</v>
      </c>
      <c r="F628">
        <v>1557.3</v>
      </c>
      <c r="G628">
        <v>-23.7157310993591</v>
      </c>
      <c r="H628">
        <f>(Table2[[#This Row],[1Y Return vs Nifty]]-AVERAGE(Table2[1Y Return vs Nifty]))/_xlfn.STDEV.P(Table2[1Y Return vs Nifty])</f>
        <v>-0.75500792769956204</v>
      </c>
      <c r="I628">
        <v>-6.0144995535035299</v>
      </c>
      <c r="J628">
        <f>(Table2[[#This Row],[1M Return vs Nifty]]-AVERAGE(Table2[1M Return vs Nifty]))/_xlfn.STDEV.P(Table2[1M Return vs Nifty])</f>
        <v>-0.2782820749144076</v>
      </c>
      <c r="K628">
        <v>-0.62693917319194903</v>
      </c>
      <c r="L628">
        <f>(Table2[[#This Row],[6M Return vs Nifty]]-AVERAGE(Table2[6M Return vs Nifty]))/_xlfn.STDEV.P(Table2[6M Return vs Nifty])</f>
        <v>-0.34445929015244492</v>
      </c>
      <c r="M628">
        <v>-5.7057939175579397</v>
      </c>
      <c r="N628">
        <f>(Table2[[#This Row],[1W Return vs Nifty]]-AVERAGE(Table2[1W Return vs Nifty]))/_xlfn.STDEV.P(Table2[1W Return vs Nifty])</f>
        <v>-0.53165355025316841</v>
      </c>
      <c r="O628">
        <v>1545.15</v>
      </c>
      <c r="P628">
        <v>1527.6298675625801</v>
      </c>
      <c r="Q628">
        <v>1456.8307282993101</v>
      </c>
      <c r="R628">
        <v>55.831901919459</v>
      </c>
      <c r="S628" s="2">
        <f>(Table2[[#This Row],[Close Price]]-Table2[[#This Row],[20D EMA]])/Table2[[#This Row],[20D EMA]]</f>
        <v>7.8633142413357046E-3</v>
      </c>
      <c r="T628" s="2">
        <f>(Table2[[#This Row],[Close Price]]-Table2[[#This Row],[50D EMA]])/Table2[[#This Row],[50D EMA]]</f>
        <v>1.9422330675401254E-2</v>
      </c>
      <c r="U628" s="2">
        <f>(Table2[[#This Row],[Close Price]]-Table2[[#This Row],[200D EMA]])/Table2[[#This Row],[200D EMA]]</f>
        <v>6.896427275252269E-2</v>
      </c>
      <c r="V628">
        <v>0.61174609147691505</v>
      </c>
      <c r="W628">
        <v>1515</v>
      </c>
      <c r="X628">
        <v>1569</v>
      </c>
      <c r="Y628">
        <v>1512.4</v>
      </c>
      <c r="Z628">
        <v>1569</v>
      </c>
      <c r="AA628">
        <v>1462.3</v>
      </c>
      <c r="AB628">
        <v>1601.75</v>
      </c>
      <c r="AC628" s="2">
        <f>(Table2[[#This Row],[Close Price]]/Table2[[#This Row],[Day Low]])-1</f>
        <v>2.7920792079207946E-2</v>
      </c>
      <c r="AD628" s="2">
        <f>(Table2[[#This Row],[Day High]]/Table2[[#This Row],[Close Price]])-1</f>
        <v>7.5130032748988995E-3</v>
      </c>
      <c r="AE628" s="2">
        <f>(Table2[[#This Row],[Close Price]]/Table2[[#This Row],[Current Week Low]])-1</f>
        <v>2.9687913250462827E-2</v>
      </c>
      <c r="AF628" s="2">
        <f>(Table2[[#This Row],[Current Week High]]/Table2[[#This Row],[Close Price]])-1</f>
        <v>7.5130032748988995E-3</v>
      </c>
      <c r="AG628" s="2">
        <f>(Table2[[#This Row],[Close Price]]/Table2[[#This Row],[Current Month Low]])-1</f>
        <v>6.4966149216986846E-2</v>
      </c>
      <c r="AH628" s="2">
        <f>(Table2[[#This Row],[Current Month High]]/Table2[[#This Row],[Close Price]])-1</f>
        <v>2.8542991074295365E-2</v>
      </c>
      <c r="AI628">
        <v>8.5211584152057895</v>
      </c>
      <c r="AJ628">
        <v>25.285599356395799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0.01</v>
      </c>
      <c r="AM628" t="s">
        <v>10458</v>
      </c>
      <c r="AN628">
        <v>-1.37</v>
      </c>
      <c r="AO628" t="s">
        <v>10459</v>
      </c>
      <c r="AP628">
        <v>-9.0452948202662004E-2</v>
      </c>
      <c r="AQ628">
        <f>(Table2[[#This Row],[Sharpe Ratio]]-AVERAGE(Table2[Sharpe Ratio]))/_xlfn.STDEV.P(Table2[Sharpe Ratio])</f>
        <v>-1.7187558611585589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-3.6281587041781416</v>
      </c>
      <c r="AS628">
        <f>_xlfn.RANK.AVG(Table2[[#This Row],[1Y Return vs Nifty Z-Score]],Table2[1Y Return vs Nifty Z-Score])</f>
        <v>583</v>
      </c>
      <c r="AT628">
        <f>_xlfn.RANK.AVG(Table2[[#This Row],[6M Return vs Nifty Z-Score]],Table2[6M Return vs Nifty Z-Score])</f>
        <v>438</v>
      </c>
      <c r="AU628">
        <f>_xlfn.RANK.AVG(Table2[[#This Row],[Sharpe Ratio Z-Score]],Table2[Sharpe Ratio Z-Score])</f>
        <v>711</v>
      </c>
      <c r="AV628">
        <f>(Table2[[#This Row],[Rank 1Y]]+Table2[[#This Row],[Rank 6M]]+Table2[[#This Row],[Rank Sharpe]])/3</f>
        <v>577.33333333333337</v>
      </c>
    </row>
    <row r="629" spans="1:48" x14ac:dyDescent="0.3">
      <c r="A629" t="s">
        <v>1402</v>
      </c>
      <c r="B629" t="s">
        <v>1403</v>
      </c>
      <c r="C629" t="s">
        <v>10401</v>
      </c>
      <c r="D629" t="s">
        <v>24</v>
      </c>
      <c r="E629">
        <v>7980.4441866179995</v>
      </c>
      <c r="F629">
        <v>41.26</v>
      </c>
      <c r="G629">
        <v>-50.877718243047902</v>
      </c>
      <c r="H629">
        <f>(Table2[[#This Row],[1Y Return vs Nifty]]-AVERAGE(Table2[1Y Return vs Nifty]))/_xlfn.STDEV.P(Table2[1Y Return vs Nifty])</f>
        <v>-1.2058083369259618</v>
      </c>
      <c r="I629">
        <v>-9.5425490310794103</v>
      </c>
      <c r="J629">
        <f>(Table2[[#This Row],[1M Return vs Nifty]]-AVERAGE(Table2[1M Return vs Nifty]))/_xlfn.STDEV.P(Table2[1M Return vs Nifty])</f>
        <v>-0.61287894994314607</v>
      </c>
      <c r="K629">
        <v>-28.755059751224799</v>
      </c>
      <c r="L629">
        <f>(Table2[[#This Row],[6M Return vs Nifty]]-AVERAGE(Table2[6M Return vs Nifty]))/_xlfn.STDEV.P(Table2[6M Return vs Nifty])</f>
        <v>-1.1838545178281845</v>
      </c>
      <c r="M629">
        <v>-5.6013299211163998</v>
      </c>
      <c r="N629">
        <f>(Table2[[#This Row],[1W Return vs Nifty]]-AVERAGE(Table2[1W Return vs Nifty]))/_xlfn.STDEV.P(Table2[1W Return vs Nifty])</f>
        <v>-0.51077661949213782</v>
      </c>
      <c r="O629">
        <v>42.55</v>
      </c>
      <c r="P629">
        <v>43.577269414782798</v>
      </c>
      <c r="Q629">
        <v>47.031152188314501</v>
      </c>
      <c r="R629">
        <v>28.883349677101499</v>
      </c>
      <c r="S629" s="2">
        <f>(Table2[[#This Row],[Close Price]]-Table2[[#This Row],[20D EMA]])/Table2[[#This Row],[20D EMA]]</f>
        <v>-3.0317273795534647E-2</v>
      </c>
      <c r="T629" s="2">
        <f>(Table2[[#This Row],[Close Price]]-Table2[[#This Row],[50D EMA]])/Table2[[#This Row],[50D EMA]]</f>
        <v>-5.317610409973756E-2</v>
      </c>
      <c r="U629" s="2">
        <f>(Table2[[#This Row],[Close Price]]-Table2[[#This Row],[200D EMA]])/Table2[[#This Row],[200D EMA]]</f>
        <v>-0.12270913893851872</v>
      </c>
      <c r="V629">
        <v>0.76155976734044994</v>
      </c>
      <c r="W629">
        <v>41.22</v>
      </c>
      <c r="X629">
        <v>41.93</v>
      </c>
      <c r="Y629">
        <v>41.22</v>
      </c>
      <c r="Z629">
        <v>43.26</v>
      </c>
      <c r="AA629">
        <v>41.22</v>
      </c>
      <c r="AB629">
        <v>44.9</v>
      </c>
      <c r="AC629" s="2">
        <f>(Table2[[#This Row],[Close Price]]/Table2[[#This Row],[Day Low]])-1</f>
        <v>9.7040271712756088E-4</v>
      </c>
      <c r="AD629" s="2">
        <f>(Table2[[#This Row],[Day High]]/Table2[[#This Row],[Close Price]])-1</f>
        <v>1.62384876393602E-2</v>
      </c>
      <c r="AE629" s="2">
        <f>(Table2[[#This Row],[Close Price]]/Table2[[#This Row],[Current Week Low]])-1</f>
        <v>9.7040271712756088E-4</v>
      </c>
      <c r="AF629" s="2">
        <f>(Table2[[#This Row],[Current Week High]]/Table2[[#This Row],[Close Price]])-1</f>
        <v>4.847309743092576E-2</v>
      </c>
      <c r="AG629" s="2">
        <f>(Table2[[#This Row],[Close Price]]/Table2[[#This Row],[Current Month Low]])-1</f>
        <v>9.7040271712756088E-4</v>
      </c>
      <c r="AH629" s="2">
        <f>(Table2[[#This Row],[Current Month High]]/Table2[[#This Row],[Close Price]])-1</f>
        <v>8.8221037324285101E-2</v>
      </c>
      <c r="AI629">
        <v>52.690256907416398</v>
      </c>
      <c r="AJ629">
        <v>3.1499999999999799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-0.12</v>
      </c>
      <c r="AM629" t="s">
        <v>10459</v>
      </c>
      <c r="AN629">
        <v>-3.26</v>
      </c>
      <c r="AO629" t="s">
        <v>10459</v>
      </c>
      <c r="AP629">
        <v>6.4455899968202002E-2</v>
      </c>
      <c r="AQ629">
        <f>(Table2[[#This Row],[Sharpe Ratio]]-AVERAGE(Table2[Sharpe Ratio]))/_xlfn.STDEV.P(Table2[Sharpe Ratio])</f>
        <v>7.7912381316732379E-2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707</v>
      </c>
      <c r="AT629">
        <f>_xlfn.RANK.AVG(Table2[[#This Row],[6M Return vs Nifty Z-Score]],Table2[6M Return vs Nifty Z-Score])</f>
        <v>697</v>
      </c>
      <c r="AU629">
        <f>_xlfn.RANK.AVG(Table2[[#This Row],[Sharpe Ratio Z-Score]],Table2[Sharpe Ratio Z-Score])</f>
        <v>329</v>
      </c>
      <c r="AV629">
        <f>(Table2[[#This Row],[Rank 1Y]]+Table2[[#This Row],[Rank 6M]]+Table2[[#This Row],[Rank Sharpe]])/3</f>
        <v>577.66666666666663</v>
      </c>
    </row>
    <row r="630" spans="1:48" x14ac:dyDescent="0.3">
      <c r="A630" t="s">
        <v>838</v>
      </c>
      <c r="B630" t="s">
        <v>839</v>
      </c>
      <c r="C630" t="s">
        <v>10401</v>
      </c>
      <c r="D630" t="s">
        <v>51</v>
      </c>
      <c r="E630">
        <v>19424.159648270001</v>
      </c>
      <c r="F630">
        <v>1218.0999999999999</v>
      </c>
      <c r="G630">
        <v>-41.725371285520303</v>
      </c>
      <c r="H630">
        <f>(Table2[[#This Row],[1Y Return vs Nifty]]-AVERAGE(Table2[1Y Return vs Nifty]))/_xlfn.STDEV.P(Table2[1Y Return vs Nifty])</f>
        <v>-1.0539092239483567</v>
      </c>
      <c r="I630">
        <v>-4.6965379569357104</v>
      </c>
      <c r="J630">
        <f>(Table2[[#This Row],[1M Return vs Nifty]]-AVERAGE(Table2[1M Return vs Nifty]))/_xlfn.STDEV.P(Table2[1M Return vs Nifty])</f>
        <v>-0.15328784384640101</v>
      </c>
      <c r="K630">
        <v>-32.187165711584903</v>
      </c>
      <c r="L630">
        <f>(Table2[[#This Row],[6M Return vs Nifty]]-AVERAGE(Table2[6M Return vs Nifty]))/_xlfn.STDEV.P(Table2[6M Return vs Nifty])</f>
        <v>-1.2862749179402921</v>
      </c>
      <c r="M630">
        <v>-5.6757222008627499</v>
      </c>
      <c r="N630">
        <f>(Table2[[#This Row],[1W Return vs Nifty]]-AVERAGE(Table2[1W Return vs Nifty]))/_xlfn.STDEV.P(Table2[1W Return vs Nifty])</f>
        <v>-0.52564377493634784</v>
      </c>
      <c r="O630">
        <v>1233.56</v>
      </c>
      <c r="P630">
        <v>1255.39344146332</v>
      </c>
      <c r="Q630">
        <v>1351.9641885452099</v>
      </c>
      <c r="R630">
        <v>41.2388522492747</v>
      </c>
      <c r="S630" s="2">
        <f>(Table2[[#This Row],[Close Price]]-Table2[[#This Row],[20D EMA]])/Table2[[#This Row],[20D EMA]]</f>
        <v>-1.2532831803884722E-2</v>
      </c>
      <c r="T630" s="2">
        <f>(Table2[[#This Row],[Close Price]]-Table2[[#This Row],[50D EMA]])/Table2[[#This Row],[50D EMA]]</f>
        <v>-2.9706576624974099E-2</v>
      </c>
      <c r="U630" s="2">
        <f>(Table2[[#This Row],[Close Price]]-Table2[[#This Row],[200D EMA]])/Table2[[#This Row],[200D EMA]]</f>
        <v>-9.9014596451149697E-2</v>
      </c>
      <c r="V630">
        <v>0.85238049565183904</v>
      </c>
      <c r="W630">
        <v>1213.05</v>
      </c>
      <c r="X630">
        <v>1232</v>
      </c>
      <c r="Y630">
        <v>1206.55</v>
      </c>
      <c r="Z630">
        <v>1279.9000000000001</v>
      </c>
      <c r="AA630">
        <v>1176.5999999999999</v>
      </c>
      <c r="AB630">
        <v>1295</v>
      </c>
      <c r="AC630" s="2">
        <f>(Table2[[#This Row],[Close Price]]/Table2[[#This Row],[Day Low]])-1</f>
        <v>4.1630600552327035E-3</v>
      </c>
      <c r="AD630" s="2">
        <f>(Table2[[#This Row],[Day High]]/Table2[[#This Row],[Close Price]])-1</f>
        <v>1.1411214186027419E-2</v>
      </c>
      <c r="AE630" s="2">
        <f>(Table2[[#This Row],[Close Price]]/Table2[[#This Row],[Current Week Low]])-1</f>
        <v>9.5727487464256633E-3</v>
      </c>
      <c r="AF630" s="2">
        <f>(Table2[[#This Row],[Current Week High]]/Table2[[#This Row],[Close Price]])-1</f>
        <v>5.0734750841474607E-2</v>
      </c>
      <c r="AG630" s="2">
        <f>(Table2[[#This Row],[Close Price]]/Table2[[#This Row],[Current Month Low]])-1</f>
        <v>3.5271120176780579E-2</v>
      </c>
      <c r="AH630" s="2">
        <f>(Table2[[#This Row],[Current Month High]]/Table2[[#This Row],[Close Price]])-1</f>
        <v>6.3131105820540157E-2</v>
      </c>
      <c r="AI630">
        <v>47.4427386914046</v>
      </c>
      <c r="AJ630">
        <v>5.64614050303555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-0.11</v>
      </c>
      <c r="AM630" t="s">
        <v>10459</v>
      </c>
      <c r="AN630">
        <v>0.36</v>
      </c>
      <c r="AO630" t="s">
        <v>10458</v>
      </c>
      <c r="AP630">
        <v>5.6827186279554999E-2</v>
      </c>
      <c r="AQ630">
        <f>(Table2[[#This Row],[Sharpe Ratio]]-AVERAGE(Table2[Sharpe Ratio]))/_xlfn.STDEV.P(Table2[Sharpe Ratio])</f>
        <v>-1.0567184422537942E-2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678</v>
      </c>
      <c r="AT630">
        <f>_xlfn.RANK.AVG(Table2[[#This Row],[6M Return vs Nifty Z-Score]],Table2[6M Return vs Nifty Z-Score])</f>
        <v>711</v>
      </c>
      <c r="AU630">
        <f>_xlfn.RANK.AVG(Table2[[#This Row],[Sharpe Ratio Z-Score]],Table2[Sharpe Ratio Z-Score])</f>
        <v>348</v>
      </c>
      <c r="AV630">
        <f>(Table2[[#This Row],[Rank 1Y]]+Table2[[#This Row],[Rank 6M]]+Table2[[#This Row],[Rank Sharpe]])/3</f>
        <v>579</v>
      </c>
    </row>
    <row r="631" spans="1:48" x14ac:dyDescent="0.3">
      <c r="A631" t="s">
        <v>218</v>
      </c>
      <c r="B631" t="s">
        <v>219</v>
      </c>
      <c r="C631" t="s">
        <v>10406</v>
      </c>
      <c r="D631" t="s">
        <v>220</v>
      </c>
      <c r="E631">
        <v>124536.971496139</v>
      </c>
      <c r="F631">
        <v>1036.7</v>
      </c>
      <c r="G631">
        <v>-6.5560950108665796</v>
      </c>
      <c r="H631">
        <f>(Table2[[#This Row],[1Y Return vs Nifty]]-AVERAGE(Table2[1Y Return vs Nifty]))/_xlfn.STDEV.P(Table2[1Y Return vs Nifty])</f>
        <v>-0.47021392754240071</v>
      </c>
      <c r="I631">
        <v>-6.9565886632015497</v>
      </c>
      <c r="J631">
        <f>(Table2[[#This Row],[1M Return vs Nifty]]-AVERAGE(Table2[1M Return vs Nifty]))/_xlfn.STDEV.P(Table2[1M Return vs Nifty])</f>
        <v>-0.36762891489130928</v>
      </c>
      <c r="K631">
        <v>-20.018036542569899</v>
      </c>
      <c r="L631">
        <f>(Table2[[#This Row],[6M Return vs Nifty]]-AVERAGE(Table2[6M Return vs Nifty]))/_xlfn.STDEV.P(Table2[6M Return vs Nifty])</f>
        <v>-0.92312555923702377</v>
      </c>
      <c r="M631">
        <v>1.7960916647386</v>
      </c>
      <c r="N631">
        <f>(Table2[[#This Row],[1W Return vs Nifty]]-AVERAGE(Table2[1W Return vs Nifty]))/_xlfn.STDEV.P(Table2[1W Return vs Nifty])</f>
        <v>0.9675839977418873</v>
      </c>
      <c r="O631">
        <v>1021.17</v>
      </c>
      <c r="P631">
        <v>1035.61646130963</v>
      </c>
      <c r="Q631">
        <v>1050.9611279624501</v>
      </c>
      <c r="R631">
        <v>60.1115492434351</v>
      </c>
      <c r="S631" s="2">
        <f>(Table2[[#This Row],[Close Price]]-Table2[[#This Row],[20D EMA]])/Table2[[#This Row],[20D EMA]]</f>
        <v>1.5208045673100549E-2</v>
      </c>
      <c r="T631" s="2">
        <f>(Table2[[#This Row],[Close Price]]-Table2[[#This Row],[50D EMA]])/Table2[[#This Row],[50D EMA]]</f>
        <v>1.0462741090459045E-3</v>
      </c>
      <c r="U631" s="2">
        <f>(Table2[[#This Row],[Close Price]]-Table2[[#This Row],[200D EMA]])/Table2[[#This Row],[200D EMA]]</f>
        <v>-1.3569605557247172E-2</v>
      </c>
      <c r="V631">
        <v>0.738424056632347</v>
      </c>
      <c r="W631">
        <v>1033</v>
      </c>
      <c r="X631">
        <v>1049.4000000000001</v>
      </c>
      <c r="Y631">
        <v>1017</v>
      </c>
      <c r="Z631">
        <v>1068</v>
      </c>
      <c r="AA631">
        <v>967.05</v>
      </c>
      <c r="AB631">
        <v>1068</v>
      </c>
      <c r="AC631" s="2">
        <f>(Table2[[#This Row],[Close Price]]/Table2[[#This Row],[Day Low]])-1</f>
        <v>3.5818005808325726E-3</v>
      </c>
      <c r="AD631" s="2">
        <f>(Table2[[#This Row],[Day High]]/Table2[[#This Row],[Close Price]])-1</f>
        <v>1.2250409954663866E-2</v>
      </c>
      <c r="AE631" s="2">
        <f>(Table2[[#This Row],[Close Price]]/Table2[[#This Row],[Current Week Low]])-1</f>
        <v>1.9370698131760067E-2</v>
      </c>
      <c r="AF631" s="2">
        <f>(Table2[[#This Row],[Current Week High]]/Table2[[#This Row],[Close Price]])-1</f>
        <v>3.0191955242596658E-2</v>
      </c>
      <c r="AG631" s="2">
        <f>(Table2[[#This Row],[Close Price]]/Table2[[#This Row],[Current Month Low]])-1</f>
        <v>7.2023163228374987E-2</v>
      </c>
      <c r="AH631" s="2">
        <f>(Table2[[#This Row],[Current Month High]]/Table2[[#This Row],[Close Price]])-1</f>
        <v>3.0191955242596658E-2</v>
      </c>
      <c r="AI631">
        <v>30.027973377061802</v>
      </c>
      <c r="AJ631">
        <v>51.122448979591802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0</v>
      </c>
      <c r="AM631" t="s">
        <v>10460</v>
      </c>
      <c r="AN631">
        <v>2.2400000000000002</v>
      </c>
      <c r="AO631" t="s">
        <v>10458</v>
      </c>
      <c r="AP631">
        <v>-2.3703057396477999E-2</v>
      </c>
      <c r="AQ631">
        <f>(Table2[[#This Row],[Sharpe Ratio]]-AVERAGE(Table2[Sharpe Ratio]))/_xlfn.STDEV.P(Table2[Sharpe Ratio])</f>
        <v>-0.94457536458753899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470</v>
      </c>
      <c r="AT631">
        <f>_xlfn.RANK.AVG(Table2[[#This Row],[6M Return vs Nifty Z-Score]],Table2[6M Return vs Nifty Z-Score])</f>
        <v>647</v>
      </c>
      <c r="AU631">
        <f>_xlfn.RANK.AVG(Table2[[#This Row],[Sharpe Ratio Z-Score]],Table2[Sharpe Ratio Z-Score])</f>
        <v>623</v>
      </c>
      <c r="AV631">
        <f>(Table2[[#This Row],[Rank 1Y]]+Table2[[#This Row],[Rank 6M]]+Table2[[#This Row],[Rank Sharpe]])/3</f>
        <v>580</v>
      </c>
    </row>
    <row r="632" spans="1:48" x14ac:dyDescent="0.3">
      <c r="A632" t="s">
        <v>1991</v>
      </c>
      <c r="B632" t="s">
        <v>1992</v>
      </c>
      <c r="C632" t="s">
        <v>10403</v>
      </c>
      <c r="D632" t="s">
        <v>190</v>
      </c>
      <c r="E632">
        <v>3516.297398875</v>
      </c>
      <c r="F632">
        <v>246.25</v>
      </c>
      <c r="G632">
        <v>-25.310894715698101</v>
      </c>
      <c r="H632">
        <f>(Table2[[#This Row],[1Y Return vs Nifty]]-AVERAGE(Table2[1Y Return vs Nifty]))/_xlfn.STDEV.P(Table2[1Y Return vs Nifty])</f>
        <v>-0.78148244177780646</v>
      </c>
      <c r="I632">
        <v>-13.3409218988125</v>
      </c>
      <c r="J632">
        <f>(Table2[[#This Row],[1M Return vs Nifty]]-AVERAGE(Table2[1M Return vs Nifty]))/_xlfn.STDEV.P(Table2[1M Return vs Nifty])</f>
        <v>-0.97311303957691453</v>
      </c>
      <c r="K632">
        <v>-4.2294052731334197</v>
      </c>
      <c r="L632">
        <f>(Table2[[#This Row],[6M Return vs Nifty]]-AVERAGE(Table2[6M Return vs Nifty]))/_xlfn.STDEV.P(Table2[6M Return vs Nifty])</f>
        <v>-0.45196355243565151</v>
      </c>
      <c r="M632">
        <v>-6.9636608550859496</v>
      </c>
      <c r="N632">
        <f>(Table2[[#This Row],[1W Return vs Nifty]]-AVERAGE(Table2[1W Return vs Nifty]))/_xlfn.STDEV.P(Table2[1W Return vs Nifty])</f>
        <v>-0.78303586239798173</v>
      </c>
      <c r="O632">
        <v>259.76</v>
      </c>
      <c r="P632">
        <v>263.51491070446201</v>
      </c>
      <c r="Q632">
        <v>246.78660468286401</v>
      </c>
      <c r="R632">
        <v>25.783994379959701</v>
      </c>
      <c r="S632" s="2">
        <f>(Table2[[#This Row],[Close Price]]-Table2[[#This Row],[20D EMA]])/Table2[[#This Row],[20D EMA]]</f>
        <v>-5.2009547274407111E-2</v>
      </c>
      <c r="T632" s="2">
        <f>(Table2[[#This Row],[Close Price]]-Table2[[#This Row],[50D EMA]])/Table2[[#This Row],[50D EMA]]</f>
        <v>-6.5517775287581362E-2</v>
      </c>
      <c r="U632" s="2">
        <f>(Table2[[#This Row],[Close Price]]-Table2[[#This Row],[200D EMA]])/Table2[[#This Row],[200D EMA]]</f>
        <v>-2.1743671361481695E-3</v>
      </c>
      <c r="V632">
        <v>0.435430142126632</v>
      </c>
      <c r="W632">
        <v>244.6</v>
      </c>
      <c r="X632">
        <v>250.7</v>
      </c>
      <c r="Y632">
        <v>244.6</v>
      </c>
      <c r="Z632">
        <v>258.10000000000002</v>
      </c>
      <c r="AA632">
        <v>244.6</v>
      </c>
      <c r="AB632">
        <v>288.95</v>
      </c>
      <c r="AC632" s="2">
        <f>(Table2[[#This Row],[Close Price]]/Table2[[#This Row],[Day Low]])-1</f>
        <v>6.7457072771872628E-3</v>
      </c>
      <c r="AD632" s="2">
        <f>(Table2[[#This Row],[Day High]]/Table2[[#This Row],[Close Price]])-1</f>
        <v>1.8071065989847757E-2</v>
      </c>
      <c r="AE632" s="2">
        <f>(Table2[[#This Row],[Close Price]]/Table2[[#This Row],[Current Week Low]])-1</f>
        <v>6.7457072771872628E-3</v>
      </c>
      <c r="AF632" s="2">
        <f>(Table2[[#This Row],[Current Week High]]/Table2[[#This Row],[Close Price]])-1</f>
        <v>4.8121827411167661E-2</v>
      </c>
      <c r="AG632" s="2">
        <f>(Table2[[#This Row],[Close Price]]/Table2[[#This Row],[Current Month Low]])-1</f>
        <v>6.7457072771872628E-3</v>
      </c>
      <c r="AH632" s="2">
        <f>(Table2[[#This Row],[Current Month High]]/Table2[[#This Row],[Close Price]])-1</f>
        <v>0.17340101522842644</v>
      </c>
      <c r="AI632">
        <v>17.340101522842598</v>
      </c>
      <c r="AJ632">
        <v>23.279098873591899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-0.19</v>
      </c>
      <c r="AM632" t="s">
        <v>10459</v>
      </c>
      <c r="AN632">
        <v>-7.94</v>
      </c>
      <c r="AO632" t="s">
        <v>10459</v>
      </c>
      <c r="AP632">
        <v>-5.0827564193526999E-2</v>
      </c>
      <c r="AQ632">
        <f>(Table2[[#This Row],[Sharpe Ratio]]-AVERAGE(Table2[Sharpe Ratio]))/_xlfn.STDEV.P(Table2[Sharpe Ratio])</f>
        <v>-1.2591715966975985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593</v>
      </c>
      <c r="AT632">
        <f>_xlfn.RANK.AVG(Table2[[#This Row],[6M Return vs Nifty Z-Score]],Table2[6M Return vs Nifty Z-Score])</f>
        <v>484</v>
      </c>
      <c r="AU632">
        <f>_xlfn.RANK.AVG(Table2[[#This Row],[Sharpe Ratio Z-Score]],Table2[Sharpe Ratio Z-Score])</f>
        <v>666</v>
      </c>
      <c r="AV632">
        <f>(Table2[[#This Row],[Rank 1Y]]+Table2[[#This Row],[Rank 6M]]+Table2[[#This Row],[Rank Sharpe]])/3</f>
        <v>581</v>
      </c>
    </row>
    <row r="633" spans="1:48" x14ac:dyDescent="0.3">
      <c r="A633" t="s">
        <v>1609</v>
      </c>
      <c r="B633" t="s">
        <v>1610</v>
      </c>
      <c r="C633" t="s">
        <v>10414</v>
      </c>
      <c r="D633" t="s">
        <v>263</v>
      </c>
      <c r="E633">
        <v>6060.9491355800001</v>
      </c>
      <c r="F633">
        <v>180.2</v>
      </c>
      <c r="G633">
        <v>-24.8590664163913</v>
      </c>
      <c r="H633">
        <f>(Table2[[#This Row],[1Y Return vs Nifty]]-AVERAGE(Table2[1Y Return vs Nifty]))/_xlfn.STDEV.P(Table2[1Y Return vs Nifty])</f>
        <v>-0.77398356545664238</v>
      </c>
      <c r="I633">
        <v>2.0998461060820799</v>
      </c>
      <c r="J633">
        <f>(Table2[[#This Row],[1M Return vs Nifty]]-AVERAGE(Table2[1M Return vs Nifty]))/_xlfn.STDEV.P(Table2[1M Return vs Nifty])</f>
        <v>0.49127479152326248</v>
      </c>
      <c r="K633">
        <v>-3.7365541507949702</v>
      </c>
      <c r="L633">
        <f>(Table2[[#This Row],[6M Return vs Nifty]]-AVERAGE(Table2[6M Return vs Nifty]))/_xlfn.STDEV.P(Table2[6M Return vs Nifty])</f>
        <v>-0.43725596189835092</v>
      </c>
      <c r="M633">
        <v>-6.5229652504020397</v>
      </c>
      <c r="N633">
        <f>(Table2[[#This Row],[1W Return vs Nifty]]-AVERAGE(Table2[1W Return vs Nifty]))/_xlfn.STDEV.P(Table2[1W Return vs Nifty])</f>
        <v>-0.69496368500598238</v>
      </c>
      <c r="O633">
        <v>175.31</v>
      </c>
      <c r="P633">
        <v>170.81081044053701</v>
      </c>
      <c r="Q633">
        <v>167.20437180086799</v>
      </c>
      <c r="R633">
        <v>59.993731988500201</v>
      </c>
      <c r="S633" s="2">
        <f>(Table2[[#This Row],[Close Price]]-Table2[[#This Row],[20D EMA]])/Table2[[#This Row],[20D EMA]]</f>
        <v>2.7893445895841574E-2</v>
      </c>
      <c r="T633" s="2">
        <f>(Table2[[#This Row],[Close Price]]-Table2[[#This Row],[50D EMA]])/Table2[[#This Row],[50D EMA]]</f>
        <v>5.4968356717279086E-2</v>
      </c>
      <c r="U633" s="2">
        <f>(Table2[[#This Row],[Close Price]]-Table2[[#This Row],[200D EMA]])/Table2[[#This Row],[200D EMA]]</f>
        <v>7.7723016803706191E-2</v>
      </c>
      <c r="V633">
        <v>1.5963300971827299</v>
      </c>
      <c r="W633">
        <v>177.75</v>
      </c>
      <c r="X633">
        <v>181.48</v>
      </c>
      <c r="Y633">
        <v>174.6</v>
      </c>
      <c r="Z633">
        <v>184.7</v>
      </c>
      <c r="AA633">
        <v>165</v>
      </c>
      <c r="AB633">
        <v>192.75</v>
      </c>
      <c r="AC633" s="2">
        <f>(Table2[[#This Row],[Close Price]]/Table2[[#This Row],[Day Low]])-1</f>
        <v>1.3783403656821402E-2</v>
      </c>
      <c r="AD633" s="2">
        <f>(Table2[[#This Row],[Day High]]/Table2[[#This Row],[Close Price]])-1</f>
        <v>7.1032186459489832E-3</v>
      </c>
      <c r="AE633" s="2">
        <f>(Table2[[#This Row],[Close Price]]/Table2[[#This Row],[Current Week Low]])-1</f>
        <v>3.2073310423825774E-2</v>
      </c>
      <c r="AF633" s="2">
        <f>(Table2[[#This Row],[Current Week High]]/Table2[[#This Row],[Close Price]])-1</f>
        <v>2.4972253052164328E-2</v>
      </c>
      <c r="AG633" s="2">
        <f>(Table2[[#This Row],[Close Price]]/Table2[[#This Row],[Current Month Low]])-1</f>
        <v>9.2121212121212048E-2</v>
      </c>
      <c r="AH633" s="2">
        <f>(Table2[[#This Row],[Current Month High]]/Table2[[#This Row],[Close Price]])-1</f>
        <v>6.9644839067702691E-2</v>
      </c>
      <c r="AI633">
        <v>21.864594894561598</v>
      </c>
      <c r="AJ633">
        <v>38.562091503267901</v>
      </c>
      <c r="AK633" t="str">
        <f>IF(AND(Table2[[#This Row],[20D EMA]]&gt;Table2[[#This Row],[50D EMA]],Table2[[#This Row],[50D EMA]]&gt;Table2[[#This Row],[200D EMA]]),"Uptrend","Downtrend/NoTrend")</f>
        <v>Uptrend</v>
      </c>
      <c r="AL633">
        <v>0.01</v>
      </c>
      <c r="AM633" t="s">
        <v>10458</v>
      </c>
      <c r="AN633">
        <v>3.53</v>
      </c>
      <c r="AO633" t="s">
        <v>10458</v>
      </c>
      <c r="AP633">
        <v>-6.2448111596743003E-2</v>
      </c>
      <c r="AQ633">
        <f>(Table2[[#This Row],[Sharpe Ratio]]-AVERAGE(Table2[Sharpe Ratio]))/_xlfn.STDEV.P(Table2[Sharpe Ratio])</f>
        <v>-1.3939493626293951</v>
      </c>
      <c r="AR6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-2.8088777834671079</v>
      </c>
      <c r="AS633">
        <f>_xlfn.RANK.AVG(Table2[[#This Row],[1Y Return vs Nifty Z-Score]],Table2[1Y Return vs Nifty Z-Score])</f>
        <v>590</v>
      </c>
      <c r="AT633">
        <f>_xlfn.RANK.AVG(Table2[[#This Row],[6M Return vs Nifty Z-Score]],Table2[6M Return vs Nifty Z-Score])</f>
        <v>476</v>
      </c>
      <c r="AU633">
        <f>_xlfn.RANK.AVG(Table2[[#This Row],[Sharpe Ratio Z-Score]],Table2[Sharpe Ratio Z-Score])</f>
        <v>679</v>
      </c>
      <c r="AV633">
        <f>(Table2[[#This Row],[Rank 1Y]]+Table2[[#This Row],[Rank 6M]]+Table2[[#This Row],[Rank Sharpe]])/3</f>
        <v>581.66666666666663</v>
      </c>
    </row>
    <row r="634" spans="1:48" x14ac:dyDescent="0.3">
      <c r="A634" t="s">
        <v>1389</v>
      </c>
      <c r="B634" t="s">
        <v>1390</v>
      </c>
      <c r="C634" t="s">
        <v>10414</v>
      </c>
      <c r="D634" t="s">
        <v>473</v>
      </c>
      <c r="E634">
        <v>8038.3327471949997</v>
      </c>
      <c r="F634">
        <v>290.64999999999998</v>
      </c>
      <c r="G634">
        <v>-30.991746091629601</v>
      </c>
      <c r="H634">
        <f>(Table2[[#This Row],[1Y Return vs Nifty]]-AVERAGE(Table2[1Y Return vs Nifty]))/_xlfn.STDEV.P(Table2[1Y Return vs Nifty])</f>
        <v>-0.87576604891880017</v>
      </c>
      <c r="I634">
        <v>1.3283998516085299E-2</v>
      </c>
      <c r="J634">
        <f>(Table2[[#This Row],[1M Return vs Nifty]]-AVERAGE(Table2[1M Return vs Nifty]))/_xlfn.STDEV.P(Table2[1M Return vs Nifty])</f>
        <v>0.29338721506425441</v>
      </c>
      <c r="K634">
        <v>3.7579945802660499</v>
      </c>
      <c r="L634">
        <f>(Table2[[#This Row],[6M Return vs Nifty]]-AVERAGE(Table2[6M Return vs Nifty]))/_xlfn.STDEV.P(Table2[6M Return vs Nifty])</f>
        <v>-0.21360474350344433</v>
      </c>
      <c r="M634">
        <v>-3.0143361668821602</v>
      </c>
      <c r="N634">
        <f>(Table2[[#This Row],[1W Return vs Nifty]]-AVERAGE(Table2[1W Return vs Nifty]))/_xlfn.STDEV.P(Table2[1W Return vs Nifty])</f>
        <v>6.229155953099046E-3</v>
      </c>
      <c r="O634">
        <v>296.08</v>
      </c>
      <c r="P634">
        <v>285.41611406007399</v>
      </c>
      <c r="Q634">
        <v>269.506584991728</v>
      </c>
      <c r="R634">
        <v>40.915597259151298</v>
      </c>
      <c r="S634" s="2">
        <f>(Table2[[#This Row],[Close Price]]-Table2[[#This Row],[20D EMA]])/Table2[[#This Row],[20D EMA]]</f>
        <v>-1.8339637935693081E-2</v>
      </c>
      <c r="T634" s="2">
        <f>(Table2[[#This Row],[Close Price]]-Table2[[#This Row],[50D EMA]])/Table2[[#This Row],[50D EMA]]</f>
        <v>1.8337738067670428E-2</v>
      </c>
      <c r="U634" s="2">
        <f>(Table2[[#This Row],[Close Price]]-Table2[[#This Row],[200D EMA]])/Table2[[#This Row],[200D EMA]]</f>
        <v>7.8452313174169494E-2</v>
      </c>
      <c r="V634">
        <v>0.70974600157757795</v>
      </c>
      <c r="W634">
        <v>288.89999999999998</v>
      </c>
      <c r="X634">
        <v>298.10000000000002</v>
      </c>
      <c r="Y634">
        <v>286.5</v>
      </c>
      <c r="Z634">
        <v>308.60000000000002</v>
      </c>
      <c r="AA634">
        <v>282.7</v>
      </c>
      <c r="AB634">
        <v>325.5</v>
      </c>
      <c r="AC634" s="2">
        <f>(Table2[[#This Row],[Close Price]]/Table2[[#This Row],[Day Low]])-1</f>
        <v>6.0574593284874467E-3</v>
      </c>
      <c r="AD634" s="2">
        <f>(Table2[[#This Row],[Day High]]/Table2[[#This Row],[Close Price]])-1</f>
        <v>2.5632203681403842E-2</v>
      </c>
      <c r="AE634" s="2">
        <f>(Table2[[#This Row],[Close Price]]/Table2[[#This Row],[Current Week Low]])-1</f>
        <v>1.4485165794066335E-2</v>
      </c>
      <c r="AF634" s="2">
        <f>(Table2[[#This Row],[Current Week High]]/Table2[[#This Row],[Close Price]])-1</f>
        <v>6.1758128333046836E-2</v>
      </c>
      <c r="AG634" s="2">
        <f>(Table2[[#This Row],[Close Price]]/Table2[[#This Row],[Current Month Low]])-1</f>
        <v>2.812168376370705E-2</v>
      </c>
      <c r="AH634" s="2">
        <f>(Table2[[#This Row],[Current Month High]]/Table2[[#This Row],[Close Price]])-1</f>
        <v>0.11990366420092902</v>
      </c>
      <c r="AI634">
        <v>11.990366420092901</v>
      </c>
      <c r="AJ634">
        <v>32.113636363636303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0.02</v>
      </c>
      <c r="AM634" t="s">
        <v>10458</v>
      </c>
      <c r="AN634">
        <v>-8.84</v>
      </c>
      <c r="AO634" t="s">
        <v>10459</v>
      </c>
      <c r="AP634">
        <v>-0.11616321887726</v>
      </c>
      <c r="AQ634">
        <f>(Table2[[#This Row],[Sharpe Ratio]]-AVERAGE(Table2[Sharpe Ratio]))/_xlfn.STDEV.P(Table2[Sharpe Ratio])</f>
        <v>-2.0169494593418174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-2.8067038807467082</v>
      </c>
      <c r="AS634">
        <f>_xlfn.RANK.AVG(Table2[[#This Row],[1Y Return vs Nifty Z-Score]],Table2[1Y Return vs Nifty Z-Score])</f>
        <v>625</v>
      </c>
      <c r="AT634">
        <f>_xlfn.RANK.AVG(Table2[[#This Row],[6M Return vs Nifty Z-Score]],Table2[6M Return vs Nifty Z-Score])</f>
        <v>389</v>
      </c>
      <c r="AU634">
        <f>_xlfn.RANK.AVG(Table2[[#This Row],[Sharpe Ratio Z-Score]],Table2[Sharpe Ratio Z-Score])</f>
        <v>733</v>
      </c>
      <c r="AV634">
        <f>(Table2[[#This Row],[Rank 1Y]]+Table2[[#This Row],[Rank 6M]]+Table2[[#This Row],[Rank Sharpe]])/3</f>
        <v>582.33333333333337</v>
      </c>
    </row>
    <row r="635" spans="1:48" x14ac:dyDescent="0.3">
      <c r="A635" t="s">
        <v>1884</v>
      </c>
      <c r="B635" t="s">
        <v>1885</v>
      </c>
      <c r="C635" t="s">
        <v>10410</v>
      </c>
      <c r="D635" t="s">
        <v>1552</v>
      </c>
      <c r="E635">
        <v>3976.02</v>
      </c>
      <c r="F635">
        <v>358.2</v>
      </c>
      <c r="G635">
        <v>-51.553125921423003</v>
      </c>
      <c r="H635">
        <f>(Table2[[#This Row],[1Y Return vs Nifty]]-AVERAGE(Table2[1Y Return vs Nifty]))/_xlfn.STDEV.P(Table2[1Y Return vs Nifty])</f>
        <v>-1.2170179018298641</v>
      </c>
      <c r="I635">
        <v>9.69788328949274</v>
      </c>
      <c r="J635">
        <f>(Table2[[#This Row],[1M Return vs Nifty]]-AVERAGE(Table2[1M Return vs Nifty]))/_xlfn.STDEV.P(Table2[1M Return vs Nifty])</f>
        <v>1.2118654504921846</v>
      </c>
      <c r="K635">
        <v>-2.3657952024763498</v>
      </c>
      <c r="L635">
        <f>(Table2[[#This Row],[6M Return vs Nifty]]-AVERAGE(Table2[6M Return vs Nifty]))/_xlfn.STDEV.P(Table2[6M Return vs Nifty])</f>
        <v>-0.39634997543827244</v>
      </c>
      <c r="M635">
        <v>-6.7998008527476896</v>
      </c>
      <c r="N635">
        <f>(Table2[[#This Row],[1W Return vs Nifty]]-AVERAGE(Table2[1W Return vs Nifty]))/_xlfn.STDEV.P(Table2[1W Return vs Nifty])</f>
        <v>-0.75028875296461295</v>
      </c>
      <c r="O635">
        <v>359.08</v>
      </c>
      <c r="P635">
        <v>343.12399454582697</v>
      </c>
      <c r="Q635">
        <v>344.23943839724001</v>
      </c>
      <c r="R635">
        <v>45.554758451208997</v>
      </c>
      <c r="S635" s="2">
        <f>(Table2[[#This Row],[Close Price]]-Table2[[#This Row],[20D EMA]])/Table2[[#This Row],[20D EMA]]</f>
        <v>-2.4507073632616563E-3</v>
      </c>
      <c r="T635" s="2">
        <f>(Table2[[#This Row],[Close Price]]-Table2[[#This Row],[50D EMA]])/Table2[[#This Row],[50D EMA]]</f>
        <v>4.393748526426499E-2</v>
      </c>
      <c r="U635" s="2">
        <f>(Table2[[#This Row],[Close Price]]-Table2[[#This Row],[200D EMA]])/Table2[[#This Row],[200D EMA]]</f>
        <v>4.0554800076829059E-2</v>
      </c>
      <c r="V635">
        <v>1.2550513630706199</v>
      </c>
      <c r="W635">
        <v>357.1</v>
      </c>
      <c r="X635">
        <v>368.65</v>
      </c>
      <c r="Y635">
        <v>356.7</v>
      </c>
      <c r="Z635">
        <v>375</v>
      </c>
      <c r="AA635">
        <v>322.05</v>
      </c>
      <c r="AB635">
        <v>386</v>
      </c>
      <c r="AC635" s="2">
        <f>(Table2[[#This Row],[Close Price]]/Table2[[#This Row],[Day Low]])-1</f>
        <v>3.080369644357317E-3</v>
      </c>
      <c r="AD635" s="2">
        <f>(Table2[[#This Row],[Day High]]/Table2[[#This Row],[Close Price]])-1</f>
        <v>2.9173646007816911E-2</v>
      </c>
      <c r="AE635" s="2">
        <f>(Table2[[#This Row],[Close Price]]/Table2[[#This Row],[Current Week Low]])-1</f>
        <v>4.20521446593769E-3</v>
      </c>
      <c r="AF635" s="2">
        <f>(Table2[[#This Row],[Current Week High]]/Table2[[#This Row],[Close Price]])-1</f>
        <v>4.6901172529313362E-2</v>
      </c>
      <c r="AG635" s="2">
        <f>(Table2[[#This Row],[Close Price]]/Table2[[#This Row],[Current Month Low]])-1</f>
        <v>0.11224965067536097</v>
      </c>
      <c r="AH635" s="2">
        <f>(Table2[[#This Row],[Current Month High]]/Table2[[#This Row],[Close Price]])-1</f>
        <v>7.761027359017314E-2</v>
      </c>
      <c r="AI635">
        <v>30.2903405918481</v>
      </c>
      <c r="AJ635">
        <v>23.347107438016501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0.02</v>
      </c>
      <c r="AM635" t="s">
        <v>10458</v>
      </c>
      <c r="AN635">
        <v>-1.86</v>
      </c>
      <c r="AO635" t="s">
        <v>10459</v>
      </c>
      <c r="AP635">
        <v>-8.54202571245E-3</v>
      </c>
      <c r="AQ635">
        <f>(Table2[[#This Row],[Sharpe Ratio]]-AVERAGE(Table2[Sharpe Ratio]))/_xlfn.STDEV.P(Table2[Sharpe Ratio])</f>
        <v>-0.76873425240129467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709</v>
      </c>
      <c r="AT635">
        <f>_xlfn.RANK.AVG(Table2[[#This Row],[6M Return vs Nifty Z-Score]],Table2[6M Return vs Nifty Z-Score])</f>
        <v>454</v>
      </c>
      <c r="AU635">
        <f>_xlfn.RANK.AVG(Table2[[#This Row],[Sharpe Ratio Z-Score]],Table2[Sharpe Ratio Z-Score])</f>
        <v>586</v>
      </c>
      <c r="AV635">
        <f>(Table2[[#This Row],[Rank 1Y]]+Table2[[#This Row],[Rank 6M]]+Table2[[#This Row],[Rank Sharpe]])/3</f>
        <v>583</v>
      </c>
    </row>
    <row r="636" spans="1:48" x14ac:dyDescent="0.3">
      <c r="A636" t="s">
        <v>2255</v>
      </c>
      <c r="B636" t="s">
        <v>2256</v>
      </c>
      <c r="C636" t="s">
        <v>10416</v>
      </c>
      <c r="D636" t="s">
        <v>1964</v>
      </c>
      <c r="E636">
        <v>2565.9541491479999</v>
      </c>
      <c r="F636">
        <v>53.82</v>
      </c>
      <c r="G636">
        <v>-29.012955099214999</v>
      </c>
      <c r="H636">
        <f>(Table2[[#This Row],[1Y Return vs Nifty]]-AVERAGE(Table2[1Y Return vs Nifty]))/_xlfn.STDEV.P(Table2[1Y Return vs Nifty])</f>
        <v>-0.84292457143649879</v>
      </c>
      <c r="I636">
        <v>-4.9140960459180301</v>
      </c>
      <c r="J636">
        <f>(Table2[[#This Row],[1M Return vs Nifty]]-AVERAGE(Table2[1M Return vs Nifty]))/_xlfn.STDEV.P(Table2[1M Return vs Nifty])</f>
        <v>-0.1739208472023305</v>
      </c>
      <c r="K636">
        <v>-9.1894838623783102</v>
      </c>
      <c r="L636">
        <f>(Table2[[#This Row],[6M Return vs Nifty]]-AVERAGE(Table2[6M Return vs Nifty]))/_xlfn.STDEV.P(Table2[6M Return vs Nifty])</f>
        <v>-0.59998148648704019</v>
      </c>
      <c r="M636">
        <v>-7.3115278809536504</v>
      </c>
      <c r="N636">
        <f>(Table2[[#This Row],[1W Return vs Nifty]]-AVERAGE(Table2[1W Return vs Nifty]))/_xlfn.STDEV.P(Table2[1W Return vs Nifty])</f>
        <v>-0.8525564250843789</v>
      </c>
      <c r="O636">
        <v>53.16</v>
      </c>
      <c r="P636">
        <v>52.9646030748982</v>
      </c>
      <c r="Q636">
        <v>52.026178846524402</v>
      </c>
      <c r="R636">
        <v>53.821919131590903</v>
      </c>
      <c r="S636" s="2">
        <f>(Table2[[#This Row],[Close Price]]-Table2[[#This Row],[20D EMA]])/Table2[[#This Row],[20D EMA]]</f>
        <v>1.2415349887133253E-2</v>
      </c>
      <c r="T636" s="2">
        <f>(Table2[[#This Row],[Close Price]]-Table2[[#This Row],[50D EMA]])/Table2[[#This Row],[50D EMA]]</f>
        <v>1.6150350903077062E-2</v>
      </c>
      <c r="U636" s="2">
        <f>(Table2[[#This Row],[Close Price]]-Table2[[#This Row],[200D EMA]])/Table2[[#This Row],[200D EMA]]</f>
        <v>3.4479202456273297E-2</v>
      </c>
      <c r="V636">
        <v>1.4457611064776199</v>
      </c>
      <c r="W636">
        <v>52.65</v>
      </c>
      <c r="X636">
        <v>54.76</v>
      </c>
      <c r="Y636">
        <v>52.35</v>
      </c>
      <c r="Z636">
        <v>55.43</v>
      </c>
      <c r="AA636">
        <v>49.7</v>
      </c>
      <c r="AB636">
        <v>57.45</v>
      </c>
      <c r="AC636" s="2">
        <f>(Table2[[#This Row],[Close Price]]/Table2[[#This Row],[Day Low]])-1</f>
        <v>2.2222222222222365E-2</v>
      </c>
      <c r="AD636" s="2">
        <f>(Table2[[#This Row],[Day High]]/Table2[[#This Row],[Close Price]])-1</f>
        <v>1.7465626161278225E-2</v>
      </c>
      <c r="AE636" s="2">
        <f>(Table2[[#This Row],[Close Price]]/Table2[[#This Row],[Current Week Low]])-1</f>
        <v>2.8080229226361109E-2</v>
      </c>
      <c r="AF636" s="2">
        <f>(Table2[[#This Row],[Current Week High]]/Table2[[#This Row],[Close Price]])-1</f>
        <v>2.9914529914529808E-2</v>
      </c>
      <c r="AG636" s="2">
        <f>(Table2[[#This Row],[Close Price]]/Table2[[#This Row],[Current Month Low]])-1</f>
        <v>8.2897384305834931E-2</v>
      </c>
      <c r="AH636" s="2">
        <f>(Table2[[#This Row],[Current Month High]]/Table2[[#This Row],[Close Price]])-1</f>
        <v>6.7447045707915265E-2</v>
      </c>
      <c r="AI636">
        <v>28.948346339650598</v>
      </c>
      <c r="AJ636">
        <v>26.784452296819701</v>
      </c>
      <c r="AK636" t="str">
        <f>IF(AND(Table2[[#This Row],[20D EMA]]&gt;Table2[[#This Row],[50D EMA]],Table2[[#This Row],[50D EMA]]&gt;Table2[[#This Row],[200D EMA]]),"Uptrend","Downtrend/NoTrend")</f>
        <v>Uptrend</v>
      </c>
      <c r="AL636">
        <v>-0.08</v>
      </c>
      <c r="AM636" t="s">
        <v>10459</v>
      </c>
      <c r="AN636">
        <v>5.12</v>
      </c>
      <c r="AO636" t="s">
        <v>10458</v>
      </c>
      <c r="AP636">
        <v>-1.2160471881053E-2</v>
      </c>
      <c r="AQ636">
        <f>(Table2[[#This Row],[Sharpe Ratio]]-AVERAGE(Table2[Sharpe Ratio]))/_xlfn.STDEV.P(Table2[Sharpe Ratio])</f>
        <v>-0.81070181845707379</v>
      </c>
      <c r="AR6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-3.2800851486673226</v>
      </c>
      <c r="AS636">
        <f>_xlfn.RANK.AVG(Table2[[#This Row],[1Y Return vs Nifty Z-Score]],Table2[1Y Return vs Nifty Z-Score])</f>
        <v>613</v>
      </c>
      <c r="AT636">
        <f>_xlfn.RANK.AVG(Table2[[#This Row],[6M Return vs Nifty Z-Score]],Table2[6M Return vs Nifty Z-Score])</f>
        <v>540</v>
      </c>
      <c r="AU636">
        <f>_xlfn.RANK.AVG(Table2[[#This Row],[Sharpe Ratio Z-Score]],Table2[Sharpe Ratio Z-Score])</f>
        <v>596</v>
      </c>
      <c r="AV636">
        <f>(Table2[[#This Row],[Rank 1Y]]+Table2[[#This Row],[Rank 6M]]+Table2[[#This Row],[Rank Sharpe]])/3</f>
        <v>583</v>
      </c>
    </row>
    <row r="637" spans="1:48" x14ac:dyDescent="0.3">
      <c r="A637" t="s">
        <v>1097</v>
      </c>
      <c r="B637" t="s">
        <v>1098</v>
      </c>
      <c r="C637" t="s">
        <v>10414</v>
      </c>
      <c r="D637" t="s">
        <v>473</v>
      </c>
      <c r="E637">
        <v>12181.37532209</v>
      </c>
      <c r="F637">
        <v>918.95</v>
      </c>
      <c r="G637">
        <v>-37.551420738967998</v>
      </c>
      <c r="H637">
        <f>(Table2[[#This Row],[1Y Return vs Nifty]]-AVERAGE(Table2[1Y Return vs Nifty]))/_xlfn.STDEV.P(Table2[1Y Return vs Nifty])</f>
        <v>-0.98463525645390804</v>
      </c>
      <c r="I637">
        <v>-0.45231967960216102</v>
      </c>
      <c r="J637">
        <f>(Table2[[#This Row],[1M Return vs Nifty]]-AVERAGE(Table2[1M Return vs Nifty]))/_xlfn.STDEV.P(Table2[1M Return vs Nifty])</f>
        <v>0.24922980267804981</v>
      </c>
      <c r="K637">
        <v>-2.49078503830401</v>
      </c>
      <c r="L637">
        <f>(Table2[[#This Row],[6M Return vs Nifty]]-AVERAGE(Table2[6M Return vs Nifty]))/_xlfn.STDEV.P(Table2[6M Return vs Nifty])</f>
        <v>-0.40007990369318924</v>
      </c>
      <c r="M637">
        <v>-6.5396706498895201</v>
      </c>
      <c r="N637">
        <f>(Table2[[#This Row],[1W Return vs Nifty]]-AVERAGE(Table2[1W Return vs Nifty]))/_xlfn.STDEV.P(Table2[1W Return vs Nifty])</f>
        <v>-0.69830222728193925</v>
      </c>
      <c r="O637">
        <v>955.36</v>
      </c>
      <c r="P637">
        <v>928.58508195876698</v>
      </c>
      <c r="Q637">
        <v>892.07431618147905</v>
      </c>
      <c r="R637">
        <v>30.227599393612699</v>
      </c>
      <c r="S637" s="2">
        <f>(Table2[[#This Row],[Close Price]]-Table2[[#This Row],[20D EMA]])/Table2[[#This Row],[20D EMA]]</f>
        <v>-3.8111287891475429E-2</v>
      </c>
      <c r="T637" s="2">
        <f>(Table2[[#This Row],[Close Price]]-Table2[[#This Row],[50D EMA]])/Table2[[#This Row],[50D EMA]]</f>
        <v>-1.0376089543074061E-2</v>
      </c>
      <c r="U637" s="2">
        <f>(Table2[[#This Row],[Close Price]]-Table2[[#This Row],[200D EMA]])/Table2[[#This Row],[200D EMA]]</f>
        <v>3.0127180360446051E-2</v>
      </c>
      <c r="V637">
        <v>0.70795677618983999</v>
      </c>
      <c r="W637">
        <v>915.4</v>
      </c>
      <c r="X637">
        <v>953.7</v>
      </c>
      <c r="Y637">
        <v>915.4</v>
      </c>
      <c r="Z637">
        <v>1014</v>
      </c>
      <c r="AA637">
        <v>875</v>
      </c>
      <c r="AB637">
        <v>1071</v>
      </c>
      <c r="AC637" s="2">
        <f>(Table2[[#This Row],[Close Price]]/Table2[[#This Row],[Day Low]])-1</f>
        <v>3.8780860825868846E-3</v>
      </c>
      <c r="AD637" s="2">
        <f>(Table2[[#This Row],[Day High]]/Table2[[#This Row],[Close Price]])-1</f>
        <v>3.7814897437292494E-2</v>
      </c>
      <c r="AE637" s="2">
        <f>(Table2[[#This Row],[Close Price]]/Table2[[#This Row],[Current Week Low]])-1</f>
        <v>3.8780860825868846E-3</v>
      </c>
      <c r="AF637" s="2">
        <f>(Table2[[#This Row],[Current Week High]]/Table2[[#This Row],[Close Price]])-1</f>
        <v>0.10343326622775995</v>
      </c>
      <c r="AG637" s="2">
        <f>(Table2[[#This Row],[Close Price]]/Table2[[#This Row],[Current Month Low]])-1</f>
        <v>5.0228571428571511E-2</v>
      </c>
      <c r="AH637" s="2">
        <f>(Table2[[#This Row],[Current Month High]]/Table2[[#This Row],[Close Price]])-1</f>
        <v>0.16546058000979369</v>
      </c>
      <c r="AI637">
        <v>16.546058000979301</v>
      </c>
      <c r="AJ637">
        <v>20.6683737115094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-0.01</v>
      </c>
      <c r="AM637" t="s">
        <v>10459</v>
      </c>
      <c r="AN637">
        <v>-13.25</v>
      </c>
      <c r="AO637" t="s">
        <v>10459</v>
      </c>
      <c r="AP637">
        <v>-2.8731295131197002E-2</v>
      </c>
      <c r="AQ637">
        <f>(Table2[[#This Row],[Sharpe Ratio]]-AVERAGE(Table2[Sharpe Ratio]))/_xlfn.STDEV.P(Table2[Sharpe Ratio])</f>
        <v>-1.0028940155894557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-2.8366816003404427</v>
      </c>
      <c r="AS637">
        <f>_xlfn.RANK.AVG(Table2[[#This Row],[1Y Return vs Nifty Z-Score]],Table2[1Y Return vs Nifty Z-Score])</f>
        <v>661</v>
      </c>
      <c r="AT637">
        <f>_xlfn.RANK.AVG(Table2[[#This Row],[6M Return vs Nifty Z-Score]],Table2[6M Return vs Nifty Z-Score])</f>
        <v>456</v>
      </c>
      <c r="AU637">
        <f>_xlfn.RANK.AVG(Table2[[#This Row],[Sharpe Ratio Z-Score]],Table2[Sharpe Ratio Z-Score])</f>
        <v>633</v>
      </c>
      <c r="AV637">
        <f>(Table2[[#This Row],[Rank 1Y]]+Table2[[#This Row],[Rank 6M]]+Table2[[#This Row],[Rank Sharpe]])/3</f>
        <v>583.33333333333337</v>
      </c>
    </row>
    <row r="638" spans="1:48" x14ac:dyDescent="0.3">
      <c r="A638" t="s">
        <v>1423</v>
      </c>
      <c r="B638" t="s">
        <v>1424</v>
      </c>
      <c r="C638" t="s">
        <v>10410</v>
      </c>
      <c r="D638" t="s">
        <v>470</v>
      </c>
      <c r="E638">
        <v>7782.1998967549998</v>
      </c>
      <c r="F638">
        <v>548.04999999999995</v>
      </c>
      <c r="G638">
        <v>-49.515586491007902</v>
      </c>
      <c r="H638">
        <f>(Table2[[#This Row],[1Y Return vs Nifty]]-AVERAGE(Table2[1Y Return vs Nifty]))/_xlfn.STDEV.P(Table2[1Y Return vs Nifty])</f>
        <v>-1.1832013918599935</v>
      </c>
      <c r="I638">
        <v>17.915878248295801</v>
      </c>
      <c r="J638">
        <f>(Table2[[#This Row],[1M Return vs Nifty]]-AVERAGE(Table2[1M Return vs Nifty]))/_xlfn.STDEV.P(Table2[1M Return vs Nifty])</f>
        <v>1.9912523184186397</v>
      </c>
      <c r="K638">
        <v>0.40570470379332901</v>
      </c>
      <c r="L638">
        <f>(Table2[[#This Row],[6M Return vs Nifty]]-AVERAGE(Table2[6M Return vs Nifty]))/_xlfn.STDEV.P(Table2[6M Return vs Nifty])</f>
        <v>-0.31364328380657636</v>
      </c>
      <c r="M638">
        <v>10.282711180961501</v>
      </c>
      <c r="N638">
        <f>(Table2[[#This Row],[1W Return vs Nifty]]-AVERAGE(Table2[1W Return vs Nifty]))/_xlfn.STDEV.P(Table2[1W Return vs Nifty])</f>
        <v>2.6636187472313613</v>
      </c>
      <c r="O638">
        <v>514.36</v>
      </c>
      <c r="P638">
        <v>494.29347573130298</v>
      </c>
      <c r="Q638">
        <v>519.95878711336297</v>
      </c>
      <c r="R638">
        <v>62.886686396385102</v>
      </c>
      <c r="S638" s="2">
        <f>(Table2[[#This Row],[Close Price]]-Table2[[#This Row],[20D EMA]])/Table2[[#This Row],[20D EMA]]</f>
        <v>6.5498872385099813E-2</v>
      </c>
      <c r="T638" s="2">
        <f>(Table2[[#This Row],[Close Price]]-Table2[[#This Row],[50D EMA]])/Table2[[#This Row],[50D EMA]]</f>
        <v>0.10875426625683185</v>
      </c>
      <c r="U638" s="2">
        <f>(Table2[[#This Row],[Close Price]]-Table2[[#This Row],[200D EMA]])/Table2[[#This Row],[200D EMA]]</f>
        <v>5.4025845091665796E-2</v>
      </c>
      <c r="V638">
        <v>3.0428134351429801</v>
      </c>
      <c r="W638">
        <v>546</v>
      </c>
      <c r="X638">
        <v>571.6</v>
      </c>
      <c r="Y638">
        <v>502.8</v>
      </c>
      <c r="Z638">
        <v>589.75</v>
      </c>
      <c r="AA638">
        <v>481.05</v>
      </c>
      <c r="AB638">
        <v>589.75</v>
      </c>
      <c r="AC638" s="2">
        <f>(Table2[[#This Row],[Close Price]]/Table2[[#This Row],[Day Low]])-1</f>
        <v>3.7545787545787412E-3</v>
      </c>
      <c r="AD638" s="2">
        <f>(Table2[[#This Row],[Day High]]/Table2[[#This Row],[Close Price]])-1</f>
        <v>4.297053188577693E-2</v>
      </c>
      <c r="AE638" s="2">
        <f>(Table2[[#This Row],[Close Price]]/Table2[[#This Row],[Current Week Low]])-1</f>
        <v>8.9996022275258492E-2</v>
      </c>
      <c r="AF638" s="2">
        <f>(Table2[[#This Row],[Current Week High]]/Table2[[#This Row],[Close Price]])-1</f>
        <v>7.6087948179910603E-2</v>
      </c>
      <c r="AG638" s="2">
        <f>(Table2[[#This Row],[Close Price]]/Table2[[#This Row],[Current Month Low]])-1</f>
        <v>0.13927866126182287</v>
      </c>
      <c r="AH638" s="2">
        <f>(Table2[[#This Row],[Current Month High]]/Table2[[#This Row],[Close Price]])-1</f>
        <v>7.6087948179910603E-2</v>
      </c>
      <c r="AI638">
        <v>27.251163215035099</v>
      </c>
      <c r="AJ638">
        <v>27.8996499416569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0.04</v>
      </c>
      <c r="AM638" t="s">
        <v>10458</v>
      </c>
      <c r="AN638">
        <v>8.86</v>
      </c>
      <c r="AO638" t="s">
        <v>10458</v>
      </c>
      <c r="AP638">
        <v>-2.4059868211482E-2</v>
      </c>
      <c r="AQ638">
        <f>(Table2[[#This Row],[Sharpe Ratio]]-AVERAGE(Table2[Sharpe Ratio]))/_xlfn.STDEV.P(Table2[Sharpe Ratio])</f>
        <v>-0.94871373800816061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699</v>
      </c>
      <c r="AT638">
        <f>_xlfn.RANK.AVG(Table2[[#This Row],[6M Return vs Nifty Z-Score]],Table2[6M Return vs Nifty Z-Score])</f>
        <v>426</v>
      </c>
      <c r="AU638">
        <f>_xlfn.RANK.AVG(Table2[[#This Row],[Sharpe Ratio Z-Score]],Table2[Sharpe Ratio Z-Score])</f>
        <v>625</v>
      </c>
      <c r="AV638">
        <f>(Table2[[#This Row],[Rank 1Y]]+Table2[[#This Row],[Rank 6M]]+Table2[[#This Row],[Rank Sharpe]])/3</f>
        <v>583.33333333333337</v>
      </c>
    </row>
    <row r="639" spans="1:48" x14ac:dyDescent="0.3">
      <c r="A639" t="s">
        <v>1544</v>
      </c>
      <c r="B639" t="s">
        <v>1545</v>
      </c>
      <c r="C639" t="s">
        <v>10411</v>
      </c>
      <c r="D639" t="s">
        <v>435</v>
      </c>
      <c r="E639">
        <v>6591.5195178719996</v>
      </c>
      <c r="F639">
        <v>67.069999999999993</v>
      </c>
      <c r="G639">
        <v>-29.612149640795899</v>
      </c>
      <c r="H639">
        <f>(Table2[[#This Row],[1Y Return vs Nifty]]-AVERAGE(Table2[1Y Return vs Nifty]))/_xlfn.STDEV.P(Table2[1Y Return vs Nifty])</f>
        <v>-0.8528692468066017</v>
      </c>
      <c r="I639">
        <v>-12.102245410060601</v>
      </c>
      <c r="J639">
        <f>(Table2[[#This Row],[1M Return vs Nifty]]-AVERAGE(Table2[1M Return vs Nifty]))/_xlfn.STDEV.P(Table2[1M Return vs Nifty])</f>
        <v>-0.85563813313293535</v>
      </c>
      <c r="K639">
        <v>-22.9117255431259</v>
      </c>
      <c r="L639">
        <f>(Table2[[#This Row],[6M Return vs Nifty]]-AVERAGE(Table2[6M Return vs Nifty]))/_xlfn.STDEV.P(Table2[6M Return vs Nifty])</f>
        <v>-1.009478599807442</v>
      </c>
      <c r="M639">
        <v>-5.1992427735961897</v>
      </c>
      <c r="N639">
        <f>(Table2[[#This Row],[1W Return vs Nifty]]-AVERAGE(Table2[1W Return vs Nifty]))/_xlfn.STDEV.P(Table2[1W Return vs Nifty])</f>
        <v>-0.43042026874331923</v>
      </c>
      <c r="O639">
        <v>67.34</v>
      </c>
      <c r="P639">
        <v>66.603170676124506</v>
      </c>
      <c r="Q639">
        <v>68.669134091611198</v>
      </c>
      <c r="R639">
        <v>47.328544050967302</v>
      </c>
      <c r="S639" s="2">
        <f>(Table2[[#This Row],[Close Price]]-Table2[[#This Row],[20D EMA]])/Table2[[#This Row],[20D EMA]]</f>
        <v>-4.009504009504161E-3</v>
      </c>
      <c r="T639" s="2">
        <f>(Table2[[#This Row],[Close Price]]-Table2[[#This Row],[50D EMA]])/Table2[[#This Row],[50D EMA]]</f>
        <v>7.0091156192183075E-3</v>
      </c>
      <c r="U639" s="2">
        <f>(Table2[[#This Row],[Close Price]]-Table2[[#This Row],[200D EMA]])/Table2[[#This Row],[200D EMA]]</f>
        <v>-2.3287523758167783E-2</v>
      </c>
      <c r="V639">
        <v>0.66391877332635396</v>
      </c>
      <c r="W639">
        <v>66.55</v>
      </c>
      <c r="X639">
        <v>69.400000000000006</v>
      </c>
      <c r="Y639">
        <v>65.8</v>
      </c>
      <c r="Z639">
        <v>69.400000000000006</v>
      </c>
      <c r="AA639">
        <v>65.05</v>
      </c>
      <c r="AB639">
        <v>71.5</v>
      </c>
      <c r="AC639" s="2">
        <f>(Table2[[#This Row],[Close Price]]/Table2[[#This Row],[Day Low]])-1</f>
        <v>7.8136739293763746E-3</v>
      </c>
      <c r="AD639" s="2">
        <f>(Table2[[#This Row],[Day High]]/Table2[[#This Row],[Close Price]])-1</f>
        <v>3.4739824064410563E-2</v>
      </c>
      <c r="AE639" s="2">
        <f>(Table2[[#This Row],[Close Price]]/Table2[[#This Row],[Current Week Low]])-1</f>
        <v>1.9300911854103209E-2</v>
      </c>
      <c r="AF639" s="2">
        <f>(Table2[[#This Row],[Current Week High]]/Table2[[#This Row],[Close Price]])-1</f>
        <v>3.4739824064410563E-2</v>
      </c>
      <c r="AG639" s="2">
        <f>(Table2[[#This Row],[Close Price]]/Table2[[#This Row],[Current Month Low]])-1</f>
        <v>3.105303612605681E-2</v>
      </c>
      <c r="AH639" s="2">
        <f>(Table2[[#This Row],[Current Month High]]/Table2[[#This Row],[Close Price]])-1</f>
        <v>6.6050395109587212E-2</v>
      </c>
      <c r="AI639">
        <v>46.1159982108245</v>
      </c>
      <c r="AJ639">
        <v>14.395360736824101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0</v>
      </c>
      <c r="AM639" t="s">
        <v>10460</v>
      </c>
      <c r="AN639">
        <v>-5.64</v>
      </c>
      <c r="AO639" t="s">
        <v>10459</v>
      </c>
      <c r="AP639">
        <v>1.1040678523639E-2</v>
      </c>
      <c r="AQ639">
        <f>(Table2[[#This Row],[Sharpe Ratio]]-AVERAGE(Table2[Sharpe Ratio]))/_xlfn.STDEV.P(Table2[Sharpe Ratio])</f>
        <v>-0.54160957089853101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617</v>
      </c>
      <c r="AT639">
        <f>_xlfn.RANK.AVG(Table2[[#This Row],[6M Return vs Nifty Z-Score]],Table2[6M Return vs Nifty Z-Score])</f>
        <v>665</v>
      </c>
      <c r="AU639">
        <f>_xlfn.RANK.AVG(Table2[[#This Row],[Sharpe Ratio Z-Score]],Table2[Sharpe Ratio Z-Score])</f>
        <v>474</v>
      </c>
      <c r="AV639">
        <f>(Table2[[#This Row],[Rank 1Y]]+Table2[[#This Row],[Rank 6M]]+Table2[[#This Row],[Rank Sharpe]])/3</f>
        <v>585.33333333333337</v>
      </c>
    </row>
    <row r="640" spans="1:48" x14ac:dyDescent="0.3">
      <c r="A640" t="s">
        <v>1111</v>
      </c>
      <c r="B640" t="s">
        <v>1112</v>
      </c>
      <c r="C640" t="s">
        <v>10414</v>
      </c>
      <c r="D640" t="s">
        <v>473</v>
      </c>
      <c r="E640">
        <v>11945.12279661</v>
      </c>
      <c r="F640">
        <v>2335.9499999999998</v>
      </c>
      <c r="G640">
        <v>-33.4328673740726</v>
      </c>
      <c r="H640">
        <f>(Table2[[#This Row],[1Y Return vs Nifty]]-AVERAGE(Table2[1Y Return vs Nifty]))/_xlfn.STDEV.P(Table2[1Y Return vs Nifty])</f>
        <v>-0.91628070152043328</v>
      </c>
      <c r="I640">
        <v>7.9947409793519597</v>
      </c>
      <c r="J640">
        <f>(Table2[[#This Row],[1M Return vs Nifty]]-AVERAGE(Table2[1M Return vs Nifty]))/_xlfn.STDEV.P(Table2[1M Return vs Nifty])</f>
        <v>1.050341044917837</v>
      </c>
      <c r="K640">
        <v>4.7452331239051304</v>
      </c>
      <c r="L640">
        <f>(Table2[[#This Row],[6M Return vs Nifty]]-AVERAGE(Table2[6M Return vs Nifty]))/_xlfn.STDEV.P(Table2[6M Return vs Nifty])</f>
        <v>-0.18414371642169305</v>
      </c>
      <c r="M640">
        <v>-5.1185526988846801</v>
      </c>
      <c r="N640">
        <f>(Table2[[#This Row],[1W Return vs Nifty]]-AVERAGE(Table2[1W Return vs Nifty]))/_xlfn.STDEV.P(Table2[1W Return vs Nifty])</f>
        <v>-0.41429451096803366</v>
      </c>
      <c r="O640">
        <v>2278.58</v>
      </c>
      <c r="P640">
        <v>2186.8135271139499</v>
      </c>
      <c r="Q640">
        <v>2165.1302828588</v>
      </c>
      <c r="R640">
        <v>58.089996930318001</v>
      </c>
      <c r="S640" s="2">
        <f>(Table2[[#This Row],[Close Price]]-Table2[[#This Row],[20D EMA]])/Table2[[#This Row],[20D EMA]]</f>
        <v>2.5177961712996643E-2</v>
      </c>
      <c r="T640" s="2">
        <f>(Table2[[#This Row],[Close Price]]-Table2[[#This Row],[50D EMA]])/Table2[[#This Row],[50D EMA]]</f>
        <v>6.8198074978470136E-2</v>
      </c>
      <c r="U640" s="2">
        <f>(Table2[[#This Row],[Close Price]]-Table2[[#This Row],[200D EMA]])/Table2[[#This Row],[200D EMA]]</f>
        <v>7.8895814489118157E-2</v>
      </c>
      <c r="V640">
        <v>2.8939091366104801</v>
      </c>
      <c r="W640">
        <v>2323</v>
      </c>
      <c r="X640">
        <v>2369.6</v>
      </c>
      <c r="Y640">
        <v>2323</v>
      </c>
      <c r="Z640">
        <v>2456</v>
      </c>
      <c r="AA640">
        <v>2079</v>
      </c>
      <c r="AB640">
        <v>2498.85</v>
      </c>
      <c r="AC640" s="2">
        <f>(Table2[[#This Row],[Close Price]]/Table2[[#This Row],[Day Low]])-1</f>
        <v>5.5746879035729613E-3</v>
      </c>
      <c r="AD640" s="2">
        <f>(Table2[[#This Row],[Day High]]/Table2[[#This Row],[Close Price]])-1</f>
        <v>1.4405274085489861E-2</v>
      </c>
      <c r="AE640" s="2">
        <f>(Table2[[#This Row],[Close Price]]/Table2[[#This Row],[Current Week Low]])-1</f>
        <v>5.5746879035729613E-3</v>
      </c>
      <c r="AF640" s="2">
        <f>(Table2[[#This Row],[Current Week High]]/Table2[[#This Row],[Close Price]])-1</f>
        <v>5.1392367131145811E-2</v>
      </c>
      <c r="AG640" s="2">
        <f>(Table2[[#This Row],[Close Price]]/Table2[[#This Row],[Current Month Low]])-1</f>
        <v>0.12359307359307348</v>
      </c>
      <c r="AH640" s="2">
        <f>(Table2[[#This Row],[Current Month High]]/Table2[[#This Row],[Close Price]])-1</f>
        <v>6.9736081679830475E-2</v>
      </c>
      <c r="AI640">
        <v>17.082985509107601</v>
      </c>
      <c r="AJ640">
        <v>29.2007743362831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0.08</v>
      </c>
      <c r="AM640" t="s">
        <v>10458</v>
      </c>
      <c r="AN640">
        <v>1.94</v>
      </c>
      <c r="AO640" t="s">
        <v>10458</v>
      </c>
      <c r="AP640">
        <v>-0.12653605326424</v>
      </c>
      <c r="AQ640">
        <f>(Table2[[#This Row],[Sharpe Ratio]]-AVERAGE(Table2[Sharpe Ratio]))/_xlfn.STDEV.P(Table2[Sharpe Ratio])</f>
        <v>-2.1372559644097948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-2.601633848402118</v>
      </c>
      <c r="AS640">
        <f>_xlfn.RANK.AVG(Table2[[#This Row],[1Y Return vs Nifty Z-Score]],Table2[1Y Return vs Nifty Z-Score])</f>
        <v>643</v>
      </c>
      <c r="AT640">
        <f>_xlfn.RANK.AVG(Table2[[#This Row],[6M Return vs Nifty Z-Score]],Table2[6M Return vs Nifty Z-Score])</f>
        <v>379</v>
      </c>
      <c r="AU640">
        <f>_xlfn.RANK.AVG(Table2[[#This Row],[Sharpe Ratio Z-Score]],Table2[Sharpe Ratio Z-Score])</f>
        <v>736</v>
      </c>
      <c r="AV640">
        <f>(Table2[[#This Row],[Rank 1Y]]+Table2[[#This Row],[Rank 6M]]+Table2[[#This Row],[Rank Sharpe]])/3</f>
        <v>586</v>
      </c>
    </row>
    <row r="641" spans="1:48" x14ac:dyDescent="0.3">
      <c r="A641" t="s">
        <v>1156</v>
      </c>
      <c r="B641" t="s">
        <v>1157</v>
      </c>
      <c r="C641" t="s">
        <v>10404</v>
      </c>
      <c r="D641" t="s">
        <v>46</v>
      </c>
      <c r="E641">
        <v>11255.655864375</v>
      </c>
      <c r="F641">
        <v>438.75</v>
      </c>
      <c r="G641">
        <v>-14.637974756888401</v>
      </c>
      <c r="H641">
        <f>(Table2[[#This Row],[1Y Return vs Nifty]]-AVERAGE(Table2[1Y Return vs Nifty]))/_xlfn.STDEV.P(Table2[1Y Return vs Nifty])</f>
        <v>-0.60434677568608763</v>
      </c>
      <c r="I641">
        <v>-11.0830260623423</v>
      </c>
      <c r="J641">
        <f>(Table2[[#This Row],[1M Return vs Nifty]]-AVERAGE(Table2[1M Return vs Nifty]))/_xlfn.STDEV.P(Table2[1M Return vs Nifty])</f>
        <v>-0.75897633434498546</v>
      </c>
      <c r="K641">
        <v>-19.377156223433801</v>
      </c>
      <c r="L641">
        <f>(Table2[[#This Row],[6M Return vs Nifty]]-AVERAGE(Table2[6M Return vs Nifty]))/_xlfn.STDEV.P(Table2[6M Return vs Nifty])</f>
        <v>-0.90400050323117509</v>
      </c>
      <c r="M641">
        <v>-4.9829843713618498</v>
      </c>
      <c r="N641">
        <f>(Table2[[#This Row],[1W Return vs Nifty]]-AVERAGE(Table2[1W Return vs Nifty]))/_xlfn.STDEV.P(Table2[1W Return vs Nifty])</f>
        <v>-0.38720143887149833</v>
      </c>
      <c r="O641">
        <v>447.86</v>
      </c>
      <c r="P641">
        <v>461.11014252753102</v>
      </c>
      <c r="Q641">
        <v>441.37793241469399</v>
      </c>
      <c r="R641">
        <v>39.636439651519602</v>
      </c>
      <c r="S641" s="2">
        <f>(Table2[[#This Row],[Close Price]]-Table2[[#This Row],[20D EMA]])/Table2[[#This Row],[20D EMA]]</f>
        <v>-2.0341178046711057E-2</v>
      </c>
      <c r="T641" s="2">
        <f>(Table2[[#This Row],[Close Price]]-Table2[[#This Row],[50D EMA]])/Table2[[#This Row],[50D EMA]]</f>
        <v>-4.8491977220379602E-2</v>
      </c>
      <c r="U641" s="2">
        <f>(Table2[[#This Row],[Close Price]]-Table2[[#This Row],[200D EMA]])/Table2[[#This Row],[200D EMA]]</f>
        <v>-5.9539279644477763E-3</v>
      </c>
      <c r="V641">
        <v>0.60999529679621201</v>
      </c>
      <c r="W641">
        <v>437.85</v>
      </c>
      <c r="X641">
        <v>443.4</v>
      </c>
      <c r="Y641">
        <v>432.35</v>
      </c>
      <c r="Z641">
        <v>447.9</v>
      </c>
      <c r="AA641">
        <v>430.6</v>
      </c>
      <c r="AB641">
        <v>463.95</v>
      </c>
      <c r="AC641" s="2">
        <f>(Table2[[#This Row],[Close Price]]/Table2[[#This Row],[Day Low]])-1</f>
        <v>2.0554984583760483E-3</v>
      </c>
      <c r="AD641" s="2">
        <f>(Table2[[#This Row],[Day High]]/Table2[[#This Row],[Close Price]])-1</f>
        <v>1.0598290598290649E-2</v>
      </c>
      <c r="AE641" s="2">
        <f>(Table2[[#This Row],[Close Price]]/Table2[[#This Row],[Current Week Low]])-1</f>
        <v>1.4802821787903264E-2</v>
      </c>
      <c r="AF641" s="2">
        <f>(Table2[[#This Row],[Current Week High]]/Table2[[#This Row],[Close Price]])-1</f>
        <v>2.0854700854700869E-2</v>
      </c>
      <c r="AG641" s="2">
        <f>(Table2[[#This Row],[Close Price]]/Table2[[#This Row],[Current Month Low]])-1</f>
        <v>1.8927078495122984E-2</v>
      </c>
      <c r="AH641" s="2">
        <f>(Table2[[#This Row],[Current Month High]]/Table2[[#This Row],[Close Price]])-1</f>
        <v>5.7435897435897498E-2</v>
      </c>
      <c r="AI641">
        <v>31.008547008547001</v>
      </c>
      <c r="AJ641">
        <v>41.486617220251503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-0.2</v>
      </c>
      <c r="AM641" t="s">
        <v>10459</v>
      </c>
      <c r="AN641">
        <v>-2.94</v>
      </c>
      <c r="AO641" t="s">
        <v>10459</v>
      </c>
      <c r="AP641">
        <v>-9.7329081174970002E-3</v>
      </c>
      <c r="AQ641">
        <f>(Table2[[#This Row],[Sharpe Ratio]]-AVERAGE(Table2[Sharpe Ratio]))/_xlfn.STDEV.P(Table2[Sharpe Ratio])</f>
        <v>-0.78254637884168077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522</v>
      </c>
      <c r="AT641">
        <f>_xlfn.RANK.AVG(Table2[[#This Row],[6M Return vs Nifty Z-Score]],Table2[6M Return vs Nifty Z-Score])</f>
        <v>643</v>
      </c>
      <c r="AU641">
        <f>_xlfn.RANK.AVG(Table2[[#This Row],[Sharpe Ratio Z-Score]],Table2[Sharpe Ratio Z-Score])</f>
        <v>593</v>
      </c>
      <c r="AV641">
        <f>(Table2[[#This Row],[Rank 1Y]]+Table2[[#This Row],[Rank 6M]]+Table2[[#This Row],[Rank Sharpe]])/3</f>
        <v>586</v>
      </c>
    </row>
    <row r="642" spans="1:48" x14ac:dyDescent="0.3">
      <c r="A642" t="s">
        <v>476</v>
      </c>
      <c r="B642" t="s">
        <v>477</v>
      </c>
      <c r="C642" t="s">
        <v>5557</v>
      </c>
      <c r="D642" t="s">
        <v>80</v>
      </c>
      <c r="E642">
        <v>46428.52290412</v>
      </c>
      <c r="F642">
        <v>2472.4</v>
      </c>
      <c r="G642">
        <v>-10.618573402875301</v>
      </c>
      <c r="H642">
        <f>(Table2[[#This Row],[1Y Return vs Nifty]]-AVERAGE(Table2[1Y Return vs Nifty]))/_xlfn.STDEV.P(Table2[1Y Return vs Nifty])</f>
        <v>-0.53763782079081723</v>
      </c>
      <c r="I642">
        <v>0.540718919394921</v>
      </c>
      <c r="J642">
        <f>(Table2[[#This Row],[1M Return vs Nifty]]-AVERAGE(Table2[1M Return vs Nifty]))/_xlfn.STDEV.P(Table2[1M Return vs Nifty])</f>
        <v>0.34340864402344984</v>
      </c>
      <c r="K642">
        <v>-18.224125625109899</v>
      </c>
      <c r="L642">
        <f>(Table2[[#This Row],[6M Return vs Nifty]]-AVERAGE(Table2[6M Return vs Nifty]))/_xlfn.STDEV.P(Table2[6M Return vs Nifty])</f>
        <v>-0.86959193409438584</v>
      </c>
      <c r="M642">
        <v>-4.4784832992738997</v>
      </c>
      <c r="N642">
        <f>(Table2[[#This Row],[1W Return vs Nifty]]-AVERAGE(Table2[1W Return vs Nifty]))/_xlfn.STDEV.P(Table2[1W Return vs Nifty])</f>
        <v>-0.28637786032173462</v>
      </c>
      <c r="O642">
        <v>2447.13</v>
      </c>
      <c r="P642">
        <v>2455.0273243399802</v>
      </c>
      <c r="Q642">
        <v>2416.02774486209</v>
      </c>
      <c r="R642">
        <v>56.231325234819899</v>
      </c>
      <c r="S642" s="2">
        <f>(Table2[[#This Row],[Close Price]]-Table2[[#This Row],[20D EMA]])/Table2[[#This Row],[20D EMA]]</f>
        <v>1.032638233359077E-2</v>
      </c>
      <c r="T642" s="2">
        <f>(Table2[[#This Row],[Close Price]]-Table2[[#This Row],[50D EMA]])/Table2[[#This Row],[50D EMA]]</f>
        <v>7.0763675368421671E-3</v>
      </c>
      <c r="U642" s="2">
        <f>(Table2[[#This Row],[Close Price]]-Table2[[#This Row],[200D EMA]])/Table2[[#This Row],[200D EMA]]</f>
        <v>2.3332619113249416E-2</v>
      </c>
      <c r="V642">
        <v>0.75618048828072504</v>
      </c>
      <c r="W642">
        <v>2427.5</v>
      </c>
      <c r="X642">
        <v>2477.9499999999998</v>
      </c>
      <c r="Y642">
        <v>2427.5</v>
      </c>
      <c r="Z642">
        <v>2500</v>
      </c>
      <c r="AA642">
        <v>2318</v>
      </c>
      <c r="AB642">
        <v>2533.5</v>
      </c>
      <c r="AC642" s="2">
        <f>(Table2[[#This Row],[Close Price]]/Table2[[#This Row],[Day Low]])-1</f>
        <v>1.8496395468589055E-2</v>
      </c>
      <c r="AD642" s="2">
        <f>(Table2[[#This Row],[Day High]]/Table2[[#This Row],[Close Price]])-1</f>
        <v>2.2447823976701198E-3</v>
      </c>
      <c r="AE642" s="2">
        <f>(Table2[[#This Row],[Close Price]]/Table2[[#This Row],[Current Week Low]])-1</f>
        <v>1.8496395468589055E-2</v>
      </c>
      <c r="AF642" s="2">
        <f>(Table2[[#This Row],[Current Week High]]/Table2[[#This Row],[Close Price]])-1</f>
        <v>1.11632421938197E-2</v>
      </c>
      <c r="AG642" s="2">
        <f>(Table2[[#This Row],[Close Price]]/Table2[[#This Row],[Current Month Low]])-1</f>
        <v>6.6609145815358151E-2</v>
      </c>
      <c r="AH642" s="2">
        <f>(Table2[[#This Row],[Current Month High]]/Table2[[#This Row],[Close Price]])-1</f>
        <v>2.4712829639216949E-2</v>
      </c>
      <c r="AI642">
        <v>15.0299304319689</v>
      </c>
      <c r="AJ642">
        <v>37.127010537992199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-0.12</v>
      </c>
      <c r="AM642" t="s">
        <v>10459</v>
      </c>
      <c r="AN642">
        <v>1.19</v>
      </c>
      <c r="AO642" t="s">
        <v>10458</v>
      </c>
      <c r="AP642">
        <v>-2.8645399182633001E-2</v>
      </c>
      <c r="AQ642">
        <f>(Table2[[#This Row],[Sharpe Ratio]]-AVERAGE(Table2[Sharpe Ratio]))/_xlfn.STDEV.P(Table2[Sharpe Ratio])</f>
        <v>-1.0018977747370803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499</v>
      </c>
      <c r="AT642">
        <f>_xlfn.RANK.AVG(Table2[[#This Row],[6M Return vs Nifty Z-Score]],Table2[6M Return vs Nifty Z-Score])</f>
        <v>631</v>
      </c>
      <c r="AU642">
        <f>_xlfn.RANK.AVG(Table2[[#This Row],[Sharpe Ratio Z-Score]],Table2[Sharpe Ratio Z-Score])</f>
        <v>632</v>
      </c>
      <c r="AV642">
        <f>(Table2[[#This Row],[Rank 1Y]]+Table2[[#This Row],[Rank 6M]]+Table2[[#This Row],[Rank Sharpe]])/3</f>
        <v>587.33333333333337</v>
      </c>
    </row>
    <row r="643" spans="1:48" x14ac:dyDescent="0.3">
      <c r="A643" t="s">
        <v>2276</v>
      </c>
      <c r="B643" t="s">
        <v>2277</v>
      </c>
      <c r="C643" t="s">
        <v>10409</v>
      </c>
      <c r="D643" t="s">
        <v>492</v>
      </c>
      <c r="E643">
        <v>2516.8835589299902</v>
      </c>
      <c r="F643">
        <v>644.15</v>
      </c>
      <c r="G643">
        <v>-47.611448855171297</v>
      </c>
      <c r="H643">
        <f>(Table2[[#This Row],[1Y Return vs Nifty]]-AVERAGE(Table2[1Y Return vs Nifty]))/_xlfn.STDEV.P(Table2[1Y Return vs Nifty])</f>
        <v>-1.1515989166464677</v>
      </c>
      <c r="I643">
        <v>-6.9112106961400999</v>
      </c>
      <c r="J643">
        <f>(Table2[[#This Row],[1M Return vs Nifty]]-AVERAGE(Table2[1M Return vs Nifty]))/_xlfn.STDEV.P(Table2[1M Return vs Nifty])</f>
        <v>-0.36332531142134022</v>
      </c>
      <c r="K643">
        <v>6.4391303313324499</v>
      </c>
      <c r="L643">
        <f>(Table2[[#This Row],[6M Return vs Nifty]]-AVERAGE(Table2[6M Return vs Nifty]))/_xlfn.STDEV.P(Table2[6M Return vs Nifty])</f>
        <v>-0.13359468566994875</v>
      </c>
      <c r="M643">
        <v>1.9193432698803901</v>
      </c>
      <c r="N643">
        <f>(Table2[[#This Row],[1W Return vs Nifty]]-AVERAGE(Table2[1W Return vs Nifty]))/_xlfn.STDEV.P(Table2[1W Return vs Nifty])</f>
        <v>0.99221559632495504</v>
      </c>
      <c r="O643">
        <v>631.62</v>
      </c>
      <c r="P643">
        <v>611.125785390499</v>
      </c>
      <c r="Q643">
        <v>602.649908674892</v>
      </c>
      <c r="R643">
        <v>58.541680415626203</v>
      </c>
      <c r="S643" s="2">
        <f>(Table2[[#This Row],[Close Price]]-Table2[[#This Row],[20D EMA]])/Table2[[#This Row],[20D EMA]]</f>
        <v>1.9837877204648323E-2</v>
      </c>
      <c r="T643" s="2">
        <f>(Table2[[#This Row],[Close Price]]-Table2[[#This Row],[50D EMA]])/Table2[[#This Row],[50D EMA]]</f>
        <v>5.4038326313459444E-2</v>
      </c>
      <c r="U643" s="2">
        <f>(Table2[[#This Row],[Close Price]]-Table2[[#This Row],[200D EMA]])/Table2[[#This Row],[200D EMA]]</f>
        <v>6.886268582759511E-2</v>
      </c>
      <c r="V643">
        <v>0.70843596940762199</v>
      </c>
      <c r="W643">
        <v>640.6</v>
      </c>
      <c r="X643">
        <v>657.95</v>
      </c>
      <c r="Y643">
        <v>625</v>
      </c>
      <c r="Z643">
        <v>667.7</v>
      </c>
      <c r="AA643">
        <v>600.6</v>
      </c>
      <c r="AB643">
        <v>667.7</v>
      </c>
      <c r="AC643" s="2">
        <f>(Table2[[#This Row],[Close Price]]/Table2[[#This Row],[Day Low]])-1</f>
        <v>5.5416796753042785E-3</v>
      </c>
      <c r="AD643" s="2">
        <f>(Table2[[#This Row],[Day High]]/Table2[[#This Row],[Close Price]])-1</f>
        <v>2.1423581463944741E-2</v>
      </c>
      <c r="AE643" s="2">
        <f>(Table2[[#This Row],[Close Price]]/Table2[[#This Row],[Current Week Low]])-1</f>
        <v>3.0640000000000001E-2</v>
      </c>
      <c r="AF643" s="2">
        <f>(Table2[[#This Row],[Current Week High]]/Table2[[#This Row],[Close Price]])-1</f>
        <v>3.6559807498253605E-2</v>
      </c>
      <c r="AG643" s="2">
        <f>(Table2[[#This Row],[Close Price]]/Table2[[#This Row],[Current Month Low]])-1</f>
        <v>7.2510822510822415E-2</v>
      </c>
      <c r="AH643" s="2">
        <f>(Table2[[#This Row],[Current Month High]]/Table2[[#This Row],[Close Price]])-1</f>
        <v>3.6559807498253605E-2</v>
      </c>
      <c r="AI643">
        <v>22.906155398587199</v>
      </c>
      <c r="AJ643">
        <v>39.713696995987398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0.04</v>
      </c>
      <c r="AM643" t="s">
        <v>10458</v>
      </c>
      <c r="AN643">
        <v>1.69</v>
      </c>
      <c r="AO643" t="s">
        <v>10458</v>
      </c>
      <c r="AP643">
        <v>-9.1390886194257004E-2</v>
      </c>
      <c r="AQ643">
        <f>(Table2[[#This Row],[Sharpe Ratio]]-AVERAGE(Table2[Sharpe Ratio]))/_xlfn.STDEV.P(Table2[Sharpe Ratio])</f>
        <v>-1.7296342804535694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-2.3859375978663713</v>
      </c>
      <c r="AS643">
        <f>_xlfn.RANK.AVG(Table2[[#This Row],[1Y Return vs Nifty Z-Score]],Table2[1Y Return vs Nifty Z-Score])</f>
        <v>695</v>
      </c>
      <c r="AT643">
        <f>_xlfn.RANK.AVG(Table2[[#This Row],[6M Return vs Nifty Z-Score]],Table2[6M Return vs Nifty Z-Score])</f>
        <v>361</v>
      </c>
      <c r="AU643">
        <f>_xlfn.RANK.AVG(Table2[[#This Row],[Sharpe Ratio Z-Score]],Table2[Sharpe Ratio Z-Score])</f>
        <v>713</v>
      </c>
      <c r="AV643">
        <f>(Table2[[#This Row],[Rank 1Y]]+Table2[[#This Row],[Rank 6M]]+Table2[[#This Row],[Rank Sharpe]])/3</f>
        <v>589.66666666666663</v>
      </c>
    </row>
    <row r="644" spans="1:48" x14ac:dyDescent="0.3">
      <c r="A644" t="s">
        <v>1689</v>
      </c>
      <c r="B644" t="s">
        <v>1690</v>
      </c>
      <c r="C644" t="s">
        <v>10411</v>
      </c>
      <c r="D644" t="s">
        <v>1121</v>
      </c>
      <c r="E644">
        <v>5104.5392677500004</v>
      </c>
      <c r="F644">
        <v>3045.15</v>
      </c>
      <c r="G644">
        <v>-13.738197510893899</v>
      </c>
      <c r="H644">
        <f>(Table2[[#This Row],[1Y Return vs Nifty]]-AVERAGE(Table2[1Y Return vs Nifty]))/_xlfn.STDEV.P(Table2[1Y Return vs Nifty])</f>
        <v>-0.58941340764636485</v>
      </c>
      <c r="I644">
        <v>-10.5733151285347</v>
      </c>
      <c r="J644">
        <f>(Table2[[#This Row],[1M Return vs Nifty]]-AVERAGE(Table2[1M Return vs Nifty]))/_xlfn.STDEV.P(Table2[1M Return vs Nifty])</f>
        <v>-0.71063583155328802</v>
      </c>
      <c r="K644">
        <v>-11.982735359383</v>
      </c>
      <c r="L644">
        <f>(Table2[[#This Row],[6M Return vs Nifty]]-AVERAGE(Table2[6M Return vs Nifty]))/_xlfn.STDEV.P(Table2[6M Return vs Nifty])</f>
        <v>-0.68333728588285703</v>
      </c>
      <c r="M644">
        <v>-5.1518116035903203</v>
      </c>
      <c r="N644">
        <f>(Table2[[#This Row],[1W Return vs Nifty]]-AVERAGE(Table2[1W Return vs Nifty]))/_xlfn.STDEV.P(Table2[1W Return vs Nifty])</f>
        <v>-0.42094123973947151</v>
      </c>
      <c r="O644">
        <v>3119.51</v>
      </c>
      <c r="P644">
        <v>3116.2941385180002</v>
      </c>
      <c r="Q644">
        <v>3003.4835553032699</v>
      </c>
      <c r="R644">
        <v>35.409436697536002</v>
      </c>
      <c r="S644" s="2">
        <f>(Table2[[#This Row],[Close Price]]-Table2[[#This Row],[20D EMA]])/Table2[[#This Row],[20D EMA]]</f>
        <v>-2.383707697683294E-2</v>
      </c>
      <c r="T644" s="2">
        <f>(Table2[[#This Row],[Close Price]]-Table2[[#This Row],[50D EMA]])/Table2[[#This Row],[50D EMA]]</f>
        <v>-2.2829725101570077E-2</v>
      </c>
      <c r="U644" s="2">
        <f>(Table2[[#This Row],[Close Price]]-Table2[[#This Row],[200D EMA]])/Table2[[#This Row],[200D EMA]]</f>
        <v>1.3872706119252589E-2</v>
      </c>
      <c r="V644">
        <v>0.56306700494898798</v>
      </c>
      <c r="W644">
        <v>3035</v>
      </c>
      <c r="X644">
        <v>3079.55</v>
      </c>
      <c r="Y644">
        <v>3035</v>
      </c>
      <c r="Z644">
        <v>3150</v>
      </c>
      <c r="AA644">
        <v>3025</v>
      </c>
      <c r="AB644">
        <v>3259.95</v>
      </c>
      <c r="AC644" s="2">
        <f>(Table2[[#This Row],[Close Price]]/Table2[[#This Row],[Day Low]])-1</f>
        <v>3.3443163097199857E-3</v>
      </c>
      <c r="AD644" s="2">
        <f>(Table2[[#This Row],[Day High]]/Table2[[#This Row],[Close Price]])-1</f>
        <v>1.1296652053265133E-2</v>
      </c>
      <c r="AE644" s="2">
        <f>(Table2[[#This Row],[Close Price]]/Table2[[#This Row],[Current Week Low]])-1</f>
        <v>3.3443163097199857E-3</v>
      </c>
      <c r="AF644" s="2">
        <f>(Table2[[#This Row],[Current Week High]]/Table2[[#This Row],[Close Price]])-1</f>
        <v>3.4431801389094074E-2</v>
      </c>
      <c r="AG644" s="2">
        <f>(Table2[[#This Row],[Close Price]]/Table2[[#This Row],[Current Month Low]])-1</f>
        <v>6.6611570247934182E-3</v>
      </c>
      <c r="AH644" s="2">
        <f>(Table2[[#This Row],[Current Month High]]/Table2[[#This Row],[Close Price]])-1</f>
        <v>7.0538397123294239E-2</v>
      </c>
      <c r="AI644">
        <v>21.504687782211001</v>
      </c>
      <c r="AJ644">
        <v>32.397826086956499</v>
      </c>
      <c r="AK644" t="str">
        <f>IF(AND(Table2[[#This Row],[20D EMA]]&gt;Table2[[#This Row],[50D EMA]],Table2[[#This Row],[50D EMA]]&gt;Table2[[#This Row],[200D EMA]]),"Uptrend","Downtrend/NoTrend")</f>
        <v>Uptrend</v>
      </c>
      <c r="AL644">
        <v>0</v>
      </c>
      <c r="AM644">
        <v>0</v>
      </c>
      <c r="AN644">
        <v>-5.03</v>
      </c>
      <c r="AO644" t="s">
        <v>10459</v>
      </c>
      <c r="AP644">
        <v>-7.6582880815079996E-2</v>
      </c>
      <c r="AQ644">
        <f>(Table2[[#This Row],[Sharpe Ratio]]-AVERAGE(Table2[Sharpe Ratio]))/_xlfn.STDEV.P(Table2[Sharpe Ratio])</f>
        <v>-1.5578876480738277</v>
      </c>
      <c r="AR6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-3.9622154128958091</v>
      </c>
      <c r="AS644">
        <f>_xlfn.RANK.AVG(Table2[[#This Row],[1Y Return vs Nifty Z-Score]],Table2[1Y Return vs Nifty Z-Score])</f>
        <v>517</v>
      </c>
      <c r="AT644">
        <f>_xlfn.RANK.AVG(Table2[[#This Row],[6M Return vs Nifty Z-Score]],Table2[6M Return vs Nifty Z-Score])</f>
        <v>566</v>
      </c>
      <c r="AU644">
        <f>_xlfn.RANK.AVG(Table2[[#This Row],[Sharpe Ratio Z-Score]],Table2[Sharpe Ratio Z-Score])</f>
        <v>694</v>
      </c>
      <c r="AV644">
        <f>(Table2[[#This Row],[Rank 1Y]]+Table2[[#This Row],[Rank 6M]]+Table2[[#This Row],[Rank Sharpe]])/3</f>
        <v>592.33333333333337</v>
      </c>
    </row>
    <row r="645" spans="1:48" x14ac:dyDescent="0.3">
      <c r="A645" t="s">
        <v>1659</v>
      </c>
      <c r="B645" t="s">
        <v>1660</v>
      </c>
      <c r="C645" t="s">
        <v>10401</v>
      </c>
      <c r="D645" t="s">
        <v>396</v>
      </c>
      <c r="E645">
        <v>5449.9521781949998</v>
      </c>
      <c r="F645">
        <v>300.35000000000002</v>
      </c>
      <c r="G645">
        <v>-32.650550482867096</v>
      </c>
      <c r="H645">
        <f>(Table2[[#This Row],[1Y Return vs Nifty]]-AVERAGE(Table2[1Y Return vs Nifty]))/_xlfn.STDEV.P(Table2[1Y Return vs Nifty])</f>
        <v>-0.90329679232282845</v>
      </c>
      <c r="I645">
        <v>1.35550682855284</v>
      </c>
      <c r="J645">
        <f>(Table2[[#This Row],[1M Return vs Nifty]]-AVERAGE(Table2[1M Return vs Nifty]))/_xlfn.STDEV.P(Table2[1M Return vs Nifty])</f>
        <v>0.42068235856408603</v>
      </c>
      <c r="K645">
        <v>-13.138764259812101</v>
      </c>
      <c r="L645">
        <f>(Table2[[#This Row],[6M Return vs Nifty]]-AVERAGE(Table2[6M Return vs Nifty]))/_xlfn.STDEV.P(Table2[6M Return vs Nifty])</f>
        <v>-0.7178353299090634</v>
      </c>
      <c r="M645">
        <v>-3.41686330289083</v>
      </c>
      <c r="N645">
        <f>(Table2[[#This Row],[1W Return vs Nifty]]-AVERAGE(Table2[1W Return vs Nifty]))/_xlfn.STDEV.P(Table2[1W Return vs Nifty])</f>
        <v>-7.4215125657280681E-2</v>
      </c>
      <c r="O645">
        <v>291.89999999999998</v>
      </c>
      <c r="P645">
        <v>289.56633451329401</v>
      </c>
      <c r="Q645">
        <v>291.76872275737702</v>
      </c>
      <c r="R645">
        <v>68.857293432210597</v>
      </c>
      <c r="S645" s="2">
        <f>(Table2[[#This Row],[Close Price]]-Table2[[#This Row],[20D EMA]])/Table2[[#This Row],[20D EMA]]</f>
        <v>2.8948269955464359E-2</v>
      </c>
      <c r="T645" s="2">
        <f>(Table2[[#This Row],[Close Price]]-Table2[[#This Row],[50D EMA]])/Table2[[#This Row],[50D EMA]]</f>
        <v>3.7240743143816445E-2</v>
      </c>
      <c r="U645" s="2">
        <f>(Table2[[#This Row],[Close Price]]-Table2[[#This Row],[200D EMA]])/Table2[[#This Row],[200D EMA]]</f>
        <v>2.9411230791035962E-2</v>
      </c>
      <c r="V645">
        <v>1.0929730426869899</v>
      </c>
      <c r="W645">
        <v>296.55</v>
      </c>
      <c r="X645">
        <v>301.95</v>
      </c>
      <c r="Y645">
        <v>295.10000000000002</v>
      </c>
      <c r="Z645">
        <v>305</v>
      </c>
      <c r="AA645">
        <v>278.05</v>
      </c>
      <c r="AB645">
        <v>305</v>
      </c>
      <c r="AC645" s="2">
        <f>(Table2[[#This Row],[Close Price]]/Table2[[#This Row],[Day Low]])-1</f>
        <v>1.2814027988534926E-2</v>
      </c>
      <c r="AD645" s="2">
        <f>(Table2[[#This Row],[Day High]]/Table2[[#This Row],[Close Price]])-1</f>
        <v>5.3271183619110207E-3</v>
      </c>
      <c r="AE645" s="2">
        <f>(Table2[[#This Row],[Close Price]]/Table2[[#This Row],[Current Week Low]])-1</f>
        <v>1.7790579464588285E-2</v>
      </c>
      <c r="AF645" s="2">
        <f>(Table2[[#This Row],[Current Week High]]/Table2[[#This Row],[Close Price]])-1</f>
        <v>1.5481937739304064E-2</v>
      </c>
      <c r="AG645" s="2">
        <f>(Table2[[#This Row],[Close Price]]/Table2[[#This Row],[Current Month Low]])-1</f>
        <v>8.0201402625427187E-2</v>
      </c>
      <c r="AH645" s="2">
        <f>(Table2[[#This Row],[Current Month High]]/Table2[[#This Row],[Close Price]])-1</f>
        <v>1.5481937739304064E-2</v>
      </c>
      <c r="AI645">
        <v>29.165973031463199</v>
      </c>
      <c r="AJ645">
        <v>11.467804787530101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-0.04</v>
      </c>
      <c r="AM645" t="s">
        <v>10459</v>
      </c>
      <c r="AN645">
        <v>5.61</v>
      </c>
      <c r="AO645" t="s">
        <v>10458</v>
      </c>
      <c r="AP645">
        <v>-3.1009205043620001E-3</v>
      </c>
      <c r="AQ645">
        <f>(Table2[[#This Row],[Sharpe Ratio]]-AVERAGE(Table2[Sharpe Ratio]))/_xlfn.STDEV.P(Table2[Sharpe Ratio])</f>
        <v>-0.70562707003714797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639</v>
      </c>
      <c r="AT645">
        <f>_xlfn.RANK.AVG(Table2[[#This Row],[6M Return vs Nifty Z-Score]],Table2[6M Return vs Nifty Z-Score])</f>
        <v>575</v>
      </c>
      <c r="AU645">
        <f>_xlfn.RANK.AVG(Table2[[#This Row],[Sharpe Ratio Z-Score]],Table2[Sharpe Ratio Z-Score])</f>
        <v>565</v>
      </c>
      <c r="AV645">
        <f>(Table2[[#This Row],[Rank 1Y]]+Table2[[#This Row],[Rank 6M]]+Table2[[#This Row],[Rank Sharpe]])/3</f>
        <v>593</v>
      </c>
    </row>
    <row r="646" spans="1:48" x14ac:dyDescent="0.3">
      <c r="A646" t="s">
        <v>1744</v>
      </c>
      <c r="B646" t="s">
        <v>1745</v>
      </c>
      <c r="C646" t="s">
        <v>10405</v>
      </c>
      <c r="D646" t="s">
        <v>54</v>
      </c>
      <c r="E646">
        <v>4761.3136500000001</v>
      </c>
      <c r="F646">
        <v>517.9</v>
      </c>
      <c r="G646">
        <v>-38.876914524519897</v>
      </c>
      <c r="H646">
        <f>(Table2[[#This Row],[1Y Return vs Nifty]]-AVERAGE(Table2[1Y Return vs Nifty]))/_xlfn.STDEV.P(Table2[1Y Return vs Nifty])</f>
        <v>-1.0066341307554403</v>
      </c>
      <c r="I646">
        <v>-13.227847892053999</v>
      </c>
      <c r="J646">
        <f>(Table2[[#This Row],[1M Return vs Nifty]]-AVERAGE(Table2[1M Return vs Nifty]))/_xlfn.STDEV.P(Table2[1M Return vs Nifty])</f>
        <v>-0.96238920774041548</v>
      </c>
      <c r="K646">
        <v>-2.2837181986014401</v>
      </c>
      <c r="L646">
        <f>(Table2[[#This Row],[6M Return vs Nifty]]-AVERAGE(Table2[6M Return vs Nifty]))/_xlfn.STDEV.P(Table2[6M Return vs Nifty])</f>
        <v>-0.39390064558833116</v>
      </c>
      <c r="M646">
        <v>-4.4377314794181899</v>
      </c>
      <c r="N646">
        <f>(Table2[[#This Row],[1W Return vs Nifty]]-AVERAGE(Table2[1W Return vs Nifty]))/_xlfn.STDEV.P(Table2[1W Return vs Nifty])</f>
        <v>-0.27823368672610016</v>
      </c>
      <c r="O646">
        <v>534.14</v>
      </c>
      <c r="P646">
        <v>533.57593975476004</v>
      </c>
      <c r="Q646">
        <v>514.18956467022804</v>
      </c>
      <c r="R646">
        <v>31.994931029679101</v>
      </c>
      <c r="S646" s="2">
        <f>(Table2[[#This Row],[Close Price]]-Table2[[#This Row],[20D EMA]])/Table2[[#This Row],[20D EMA]]</f>
        <v>-3.0404013928932508E-2</v>
      </c>
      <c r="T646" s="2">
        <f>(Table2[[#This Row],[Close Price]]-Table2[[#This Row],[50D EMA]])/Table2[[#This Row],[50D EMA]]</f>
        <v>-2.9379022903403357E-2</v>
      </c>
      <c r="U646" s="2">
        <f>(Table2[[#This Row],[Close Price]]-Table2[[#This Row],[200D EMA]])/Table2[[#This Row],[200D EMA]]</f>
        <v>7.216084465175022E-3</v>
      </c>
      <c r="V646">
        <v>0.50943665864590904</v>
      </c>
      <c r="W646">
        <v>510.2</v>
      </c>
      <c r="X646">
        <v>521.95000000000005</v>
      </c>
      <c r="Y646">
        <v>508</v>
      </c>
      <c r="Z646">
        <v>545</v>
      </c>
      <c r="AA646">
        <v>508</v>
      </c>
      <c r="AB646">
        <v>591</v>
      </c>
      <c r="AC646" s="2">
        <f>(Table2[[#This Row],[Close Price]]/Table2[[#This Row],[Day Low]])-1</f>
        <v>1.5092120736965864E-2</v>
      </c>
      <c r="AD646" s="2">
        <f>(Table2[[#This Row],[Day High]]/Table2[[#This Row],[Close Price]])-1</f>
        <v>7.8200424792431722E-3</v>
      </c>
      <c r="AE646" s="2">
        <f>(Table2[[#This Row],[Close Price]]/Table2[[#This Row],[Current Week Low]])-1</f>
        <v>1.9488188976377829E-2</v>
      </c>
      <c r="AF646" s="2">
        <f>(Table2[[#This Row],[Current Week High]]/Table2[[#This Row],[Close Price]])-1</f>
        <v>5.232670399691064E-2</v>
      </c>
      <c r="AG646" s="2">
        <f>(Table2[[#This Row],[Close Price]]/Table2[[#This Row],[Current Month Low]])-1</f>
        <v>1.9488188976377829E-2</v>
      </c>
      <c r="AH646" s="2">
        <f>(Table2[[#This Row],[Current Month High]]/Table2[[#This Row],[Close Price]])-1</f>
        <v>0.14114693956362245</v>
      </c>
      <c r="AI646">
        <v>22.610542575786798</v>
      </c>
      <c r="AJ646">
        <v>20.148474654912398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-0.16</v>
      </c>
      <c r="AM646" t="s">
        <v>10459</v>
      </c>
      <c r="AN646">
        <v>-3.98</v>
      </c>
      <c r="AO646" t="s">
        <v>10459</v>
      </c>
      <c r="AP646">
        <v>-4.7629593515218997E-2</v>
      </c>
      <c r="AQ646">
        <f>(Table2[[#This Row],[Sharpe Ratio]]-AVERAGE(Table2[Sharpe Ratio]))/_xlfn.STDEV.P(Table2[Sharpe Ratio])</f>
        <v>-1.2220808015240028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-3.8632384723342899</v>
      </c>
      <c r="AS646">
        <f>_xlfn.RANK.AVG(Table2[[#This Row],[1Y Return vs Nifty Z-Score]],Table2[1Y Return vs Nifty Z-Score])</f>
        <v>669</v>
      </c>
      <c r="AT646">
        <f>_xlfn.RANK.AVG(Table2[[#This Row],[6M Return vs Nifty Z-Score]],Table2[6M Return vs Nifty Z-Score])</f>
        <v>450</v>
      </c>
      <c r="AU646">
        <f>_xlfn.RANK.AVG(Table2[[#This Row],[Sharpe Ratio Z-Score]],Table2[Sharpe Ratio Z-Score])</f>
        <v>663</v>
      </c>
      <c r="AV646">
        <f>(Table2[[#This Row],[Rank 1Y]]+Table2[[#This Row],[Rank 6M]]+Table2[[#This Row],[Rank Sharpe]])/3</f>
        <v>594</v>
      </c>
    </row>
    <row r="647" spans="1:48" x14ac:dyDescent="0.3">
      <c r="A647" t="s">
        <v>414</v>
      </c>
      <c r="B647" t="s">
        <v>415</v>
      </c>
      <c r="C647" t="s">
        <v>10400</v>
      </c>
      <c r="D647" t="s">
        <v>292</v>
      </c>
      <c r="E647">
        <v>57786.763830334901</v>
      </c>
      <c r="F647">
        <v>5459.95</v>
      </c>
      <c r="G647">
        <v>-17.580751836800399</v>
      </c>
      <c r="H647">
        <f>(Table2[[#This Row],[1Y Return vs Nifty]]-AVERAGE(Table2[1Y Return vs Nifty]))/_xlfn.STDEV.P(Table2[1Y Return vs Nifty])</f>
        <v>-0.65318727858701919</v>
      </c>
      <c r="I647">
        <v>-6.6255378144237698</v>
      </c>
      <c r="J647">
        <f>(Table2[[#This Row],[1M Return vs Nifty]]-AVERAGE(Table2[1M Return vs Nifty]))/_xlfn.STDEV.P(Table2[1M Return vs Nifty])</f>
        <v>-0.3362323655569826</v>
      </c>
      <c r="K647">
        <v>-18.389244003829599</v>
      </c>
      <c r="L647">
        <f>(Table2[[#This Row],[6M Return vs Nifty]]-AVERAGE(Table2[6M Return vs Nifty]))/_xlfn.STDEV.P(Table2[6M Return vs Nifty])</f>
        <v>-0.87451937241058508</v>
      </c>
      <c r="M647">
        <v>-6.3887668996314799</v>
      </c>
      <c r="N647">
        <f>(Table2[[#This Row],[1W Return vs Nifty]]-AVERAGE(Table2[1W Return vs Nifty]))/_xlfn.STDEV.P(Table2[1W Return vs Nifty])</f>
        <v>-0.66814440015458065</v>
      </c>
      <c r="O647">
        <v>5532.1</v>
      </c>
      <c r="P647">
        <v>5389.3402945731596</v>
      </c>
      <c r="Q647">
        <v>5059.3978561834001</v>
      </c>
      <c r="R647">
        <v>37.829325787941599</v>
      </c>
      <c r="S647" s="2">
        <f>(Table2[[#This Row],[Close Price]]-Table2[[#This Row],[20D EMA]])/Table2[[#This Row],[20D EMA]]</f>
        <v>-1.3042063592487579E-2</v>
      </c>
      <c r="T647" s="2">
        <f>(Table2[[#This Row],[Close Price]]-Table2[[#This Row],[50D EMA]])/Table2[[#This Row],[50D EMA]]</f>
        <v>1.3101734454946423E-2</v>
      </c>
      <c r="U647" s="2">
        <f>(Table2[[#This Row],[Close Price]]-Table2[[#This Row],[200D EMA]])/Table2[[#This Row],[200D EMA]]</f>
        <v>7.9169924011226037E-2</v>
      </c>
      <c r="V647">
        <v>0.69461803252935905</v>
      </c>
      <c r="W647">
        <v>5413.55</v>
      </c>
      <c r="X647">
        <v>5480</v>
      </c>
      <c r="Y647">
        <v>5375</v>
      </c>
      <c r="Z647">
        <v>5530</v>
      </c>
      <c r="AA647">
        <v>5375</v>
      </c>
      <c r="AB647">
        <v>5837</v>
      </c>
      <c r="AC647" s="2">
        <f>(Table2[[#This Row],[Close Price]]/Table2[[#This Row],[Day Low]])-1</f>
        <v>8.5710855168974476E-3</v>
      </c>
      <c r="AD647" s="2">
        <f>(Table2[[#This Row],[Day High]]/Table2[[#This Row],[Close Price]])-1</f>
        <v>3.6721948003186622E-3</v>
      </c>
      <c r="AE647" s="2">
        <f>(Table2[[#This Row],[Close Price]]/Table2[[#This Row],[Current Week Low]])-1</f>
        <v>1.5804651162790728E-2</v>
      </c>
      <c r="AF647" s="2">
        <f>(Table2[[#This Row],[Current Week High]]/Table2[[#This Row],[Close Price]])-1</f>
        <v>1.2829787818569693E-2</v>
      </c>
      <c r="AG647" s="2">
        <f>(Table2[[#This Row],[Close Price]]/Table2[[#This Row],[Current Month Low]])-1</f>
        <v>1.5804651162790728E-2</v>
      </c>
      <c r="AH647" s="2">
        <f>(Table2[[#This Row],[Current Month High]]/Table2[[#This Row],[Close Price]])-1</f>
        <v>6.9057408950631505E-2</v>
      </c>
      <c r="AI647">
        <v>9.8911162190129893</v>
      </c>
      <c r="AJ647">
        <v>32.813184140111801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-0.04</v>
      </c>
      <c r="AM647" t="s">
        <v>10459</v>
      </c>
      <c r="AN647">
        <v>-4.17</v>
      </c>
      <c r="AO647" t="s">
        <v>10459</v>
      </c>
      <c r="AP647">
        <v>-1.6381419929688001E-2</v>
      </c>
      <c r="AQ647">
        <f>(Table2[[#This Row],[Sharpe Ratio]]-AVERAGE(Table2[Sharpe Ratio]))/_xlfn.STDEV.P(Table2[Sharpe Ratio])</f>
        <v>-0.85965733908528119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-3.3917407557944488</v>
      </c>
      <c r="AS647">
        <f>_xlfn.RANK.AVG(Table2[[#This Row],[1Y Return vs Nifty Z-Score]],Table2[1Y Return vs Nifty Z-Score])</f>
        <v>547</v>
      </c>
      <c r="AT647">
        <f>_xlfn.RANK.AVG(Table2[[#This Row],[6M Return vs Nifty Z-Score]],Table2[6M Return vs Nifty Z-Score])</f>
        <v>634</v>
      </c>
      <c r="AU647">
        <f>_xlfn.RANK.AVG(Table2[[#This Row],[Sharpe Ratio Z-Score]],Table2[Sharpe Ratio Z-Score])</f>
        <v>604</v>
      </c>
      <c r="AV647">
        <f>(Table2[[#This Row],[Rank 1Y]]+Table2[[#This Row],[Rank 6M]]+Table2[[#This Row],[Rank Sharpe]])/3</f>
        <v>595</v>
      </c>
    </row>
    <row r="648" spans="1:48" x14ac:dyDescent="0.3">
      <c r="A648" t="s">
        <v>98</v>
      </c>
      <c r="B648" t="s">
        <v>99</v>
      </c>
      <c r="C648" t="s">
        <v>10410</v>
      </c>
      <c r="D648" t="s">
        <v>100</v>
      </c>
      <c r="E648">
        <v>314160.493235295</v>
      </c>
      <c r="F648">
        <v>3277.05</v>
      </c>
      <c r="G648">
        <v>-33.793597007141003</v>
      </c>
      <c r="H648">
        <f>(Table2[[#This Row],[1Y Return vs Nifty]]-AVERAGE(Table2[1Y Return vs Nifty]))/_xlfn.STDEV.P(Table2[1Y Return vs Nifty])</f>
        <v>-0.92226763706189674</v>
      </c>
      <c r="I648">
        <v>-2.01579602723693</v>
      </c>
      <c r="J648">
        <f>(Table2[[#This Row],[1M Return vs Nifty]]-AVERAGE(Table2[1M Return vs Nifty]))/_xlfn.STDEV.P(Table2[1M Return vs Nifty])</f>
        <v>0.10095118486813619</v>
      </c>
      <c r="K648">
        <v>-2.7100809963689998</v>
      </c>
      <c r="L648">
        <f>(Table2[[#This Row],[6M Return vs Nifty]]-AVERAGE(Table2[6M Return vs Nifty]))/_xlfn.STDEV.P(Table2[6M Return vs Nifty])</f>
        <v>-0.40662410134541666</v>
      </c>
      <c r="M648">
        <v>-4.4745248783750302</v>
      </c>
      <c r="N648">
        <f>(Table2[[#This Row],[1W Return vs Nifty]]-AVERAGE(Table2[1W Return vs Nifty]))/_xlfn.STDEV.P(Table2[1W Return vs Nifty])</f>
        <v>-0.28558677744300365</v>
      </c>
      <c r="O648">
        <v>3256.38</v>
      </c>
      <c r="P648">
        <v>3164.08674216092</v>
      </c>
      <c r="Q648">
        <v>3051.3180251600602</v>
      </c>
      <c r="R648">
        <v>51.437350089105003</v>
      </c>
      <c r="S648" s="2">
        <f>(Table2[[#This Row],[Close Price]]-Table2[[#This Row],[20D EMA]])/Table2[[#This Row],[20D EMA]]</f>
        <v>6.347539292097382E-3</v>
      </c>
      <c r="T648" s="2">
        <f>(Table2[[#This Row],[Close Price]]-Table2[[#This Row],[50D EMA]])/Table2[[#This Row],[50D EMA]]</f>
        <v>3.570169437324959E-2</v>
      </c>
      <c r="U648" s="2">
        <f>(Table2[[#This Row],[Close Price]]-Table2[[#This Row],[200D EMA]])/Table2[[#This Row],[200D EMA]]</f>
        <v>7.397851452344073E-2</v>
      </c>
      <c r="V648">
        <v>0.69893373159695904</v>
      </c>
      <c r="W648">
        <v>3227.1</v>
      </c>
      <c r="X648">
        <v>3285.85</v>
      </c>
      <c r="Y648">
        <v>3206.75</v>
      </c>
      <c r="Z648">
        <v>3324.9</v>
      </c>
      <c r="AA648">
        <v>3139.6</v>
      </c>
      <c r="AB648">
        <v>3394.9</v>
      </c>
      <c r="AC648" s="2">
        <f>(Table2[[#This Row],[Close Price]]/Table2[[#This Row],[Day Low]])-1</f>
        <v>1.5478293204425064E-2</v>
      </c>
      <c r="AD648" s="2">
        <f>(Table2[[#This Row],[Day High]]/Table2[[#This Row],[Close Price]])-1</f>
        <v>2.6853419996641925E-3</v>
      </c>
      <c r="AE648" s="2">
        <f>(Table2[[#This Row],[Close Price]]/Table2[[#This Row],[Current Week Low]])-1</f>
        <v>2.1922507211351139E-2</v>
      </c>
      <c r="AF648" s="2">
        <f>(Table2[[#This Row],[Current Week High]]/Table2[[#This Row],[Close Price]])-1</f>
        <v>1.4601547123174852E-2</v>
      </c>
      <c r="AG648" s="2">
        <f>(Table2[[#This Row],[Close Price]]/Table2[[#This Row],[Current Month Low]])-1</f>
        <v>4.3779462351892118E-2</v>
      </c>
      <c r="AH648" s="2">
        <f>(Table2[[#This Row],[Current Month High]]/Table2[[#This Row],[Close Price]])-1</f>
        <v>3.5962222120504705E-2</v>
      </c>
      <c r="AI648">
        <v>4.4521749744434498</v>
      </c>
      <c r="AJ648">
        <v>22.7313583760907</v>
      </c>
      <c r="AK648" t="str">
        <f>IF(AND(Table2[[#This Row],[20D EMA]]&gt;Table2[[#This Row],[50D EMA]],Table2[[#This Row],[50D EMA]]&gt;Table2[[#This Row],[200D EMA]]),"Uptrend","Downtrend/NoTrend")</f>
        <v>Uptrend</v>
      </c>
      <c r="AL648">
        <v>0.09</v>
      </c>
      <c r="AM648" t="s">
        <v>10458</v>
      </c>
      <c r="AN648">
        <v>-0.55000000000000004</v>
      </c>
      <c r="AO648" t="s">
        <v>10459</v>
      </c>
      <c r="AP648">
        <v>-6.1163476909725997E-2</v>
      </c>
      <c r="AQ648">
        <f>(Table2[[#This Row],[Sharpe Ratio]]-AVERAGE(Table2[Sharpe Ratio]))/_xlfn.STDEV.P(Table2[Sharpe Ratio])</f>
        <v>-1.3790498757853649</v>
      </c>
      <c r="AR6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-2.8925772067675459</v>
      </c>
      <c r="AS648">
        <f>_xlfn.RANK.AVG(Table2[[#This Row],[1Y Return vs Nifty Z-Score]],Table2[1Y Return vs Nifty Z-Score])</f>
        <v>646</v>
      </c>
      <c r="AT648">
        <f>_xlfn.RANK.AVG(Table2[[#This Row],[6M Return vs Nifty Z-Score]],Table2[6M Return vs Nifty Z-Score])</f>
        <v>462</v>
      </c>
      <c r="AU648">
        <f>_xlfn.RANK.AVG(Table2[[#This Row],[Sharpe Ratio Z-Score]],Table2[Sharpe Ratio Z-Score])</f>
        <v>678</v>
      </c>
      <c r="AV648">
        <f>(Table2[[#This Row],[Rank 1Y]]+Table2[[#This Row],[Rank 6M]]+Table2[[#This Row],[Rank Sharpe]])/3</f>
        <v>595.33333333333337</v>
      </c>
    </row>
    <row r="649" spans="1:48" x14ac:dyDescent="0.3">
      <c r="A649" t="s">
        <v>1728</v>
      </c>
      <c r="B649" t="s">
        <v>1729</v>
      </c>
      <c r="C649" t="s">
        <v>10407</v>
      </c>
      <c r="D649" t="s">
        <v>185</v>
      </c>
      <c r="E649">
        <v>4816.0928317199996</v>
      </c>
      <c r="F649">
        <v>120.72</v>
      </c>
      <c r="G649">
        <v>-31.312745826364502</v>
      </c>
      <c r="H649">
        <f>(Table2[[#This Row],[1Y Return vs Nifty]]-AVERAGE(Table2[1Y Return vs Nifty]))/_xlfn.STDEV.P(Table2[1Y Return vs Nifty])</f>
        <v>-0.88109359771022522</v>
      </c>
      <c r="I649">
        <v>-10.284872702346201</v>
      </c>
      <c r="J649">
        <f>(Table2[[#This Row],[1M Return vs Nifty]]-AVERAGE(Table2[1M Return vs Nifty]))/_xlfn.STDEV.P(Table2[1M Return vs Nifty])</f>
        <v>-0.68328022471109229</v>
      </c>
      <c r="K649">
        <v>-23.3288875298718</v>
      </c>
      <c r="L649">
        <f>(Table2[[#This Row],[6M Return vs Nifty]]-AVERAGE(Table2[6M Return vs Nifty]))/_xlfn.STDEV.P(Table2[6M Return vs Nifty])</f>
        <v>-1.0219274863183918</v>
      </c>
      <c r="M649">
        <v>-5.58082652891789</v>
      </c>
      <c r="N649">
        <f>(Table2[[#This Row],[1W Return vs Nifty]]-AVERAGE(Table2[1W Return vs Nifty]))/_xlfn.STDEV.P(Table2[1W Return vs Nifty])</f>
        <v>-0.50667905560529103</v>
      </c>
      <c r="O649">
        <v>124.59</v>
      </c>
      <c r="P649">
        <v>126.346407999007</v>
      </c>
      <c r="Q649">
        <v>124.139417324061</v>
      </c>
      <c r="R649">
        <v>37.227371449196298</v>
      </c>
      <c r="S649" s="2">
        <f>(Table2[[#This Row],[Close Price]]-Table2[[#This Row],[20D EMA]])/Table2[[#This Row],[20D EMA]]</f>
        <v>-3.1061882976161845E-2</v>
      </c>
      <c r="T649" s="2">
        <f>(Table2[[#This Row],[Close Price]]-Table2[[#This Row],[50D EMA]])/Table2[[#This Row],[50D EMA]]</f>
        <v>-4.4531602347185208E-2</v>
      </c>
      <c r="U649" s="2">
        <f>(Table2[[#This Row],[Close Price]]-Table2[[#This Row],[200D EMA]])/Table2[[#This Row],[200D EMA]]</f>
        <v>-2.7544976428677353E-2</v>
      </c>
      <c r="V649">
        <v>1.26184854993123</v>
      </c>
      <c r="W649">
        <v>120.05</v>
      </c>
      <c r="X649">
        <v>123.71</v>
      </c>
      <c r="Y649">
        <v>120.05</v>
      </c>
      <c r="Z649">
        <v>125.29</v>
      </c>
      <c r="AA649">
        <v>117.76</v>
      </c>
      <c r="AB649">
        <v>133.99</v>
      </c>
      <c r="AC649" s="2">
        <f>(Table2[[#This Row],[Close Price]]/Table2[[#This Row],[Day Low]])-1</f>
        <v>5.5810079133693513E-3</v>
      </c>
      <c r="AD649" s="2">
        <f>(Table2[[#This Row],[Day High]]/Table2[[#This Row],[Close Price]])-1</f>
        <v>2.4768058316765984E-2</v>
      </c>
      <c r="AE649" s="2">
        <f>(Table2[[#This Row],[Close Price]]/Table2[[#This Row],[Current Week Low]])-1</f>
        <v>5.5810079133693513E-3</v>
      </c>
      <c r="AF649" s="2">
        <f>(Table2[[#This Row],[Current Week High]]/Table2[[#This Row],[Close Price]])-1</f>
        <v>3.7856196156395017E-2</v>
      </c>
      <c r="AG649" s="2">
        <f>(Table2[[#This Row],[Close Price]]/Table2[[#This Row],[Current Month Low]])-1</f>
        <v>2.5135869565217295E-2</v>
      </c>
      <c r="AH649" s="2">
        <f>(Table2[[#This Row],[Current Month High]]/Table2[[#This Row],[Close Price]])-1</f>
        <v>0.10992379058979473</v>
      </c>
      <c r="AI649">
        <v>23.972829688535398</v>
      </c>
      <c r="AJ649">
        <v>17.948216902784502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-0.1</v>
      </c>
      <c r="AM649" t="s">
        <v>10459</v>
      </c>
      <c r="AN649">
        <v>-4.2699999999999996</v>
      </c>
      <c r="AO649" t="s">
        <v>10459</v>
      </c>
      <c r="AP649">
        <v>6.8867764542770004E-3</v>
      </c>
      <c r="AQ649">
        <f>(Table2[[#This Row],[Sharpe Ratio]]-AVERAGE(Table2[Sharpe Ratio]))/_xlfn.STDEV.P(Table2[Sharpe Ratio])</f>
        <v>-0.58978747692842559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631</v>
      </c>
      <c r="AT649">
        <f>_xlfn.RANK.AVG(Table2[[#This Row],[6M Return vs Nifty Z-Score]],Table2[6M Return vs Nifty Z-Score])</f>
        <v>669</v>
      </c>
      <c r="AU649">
        <f>_xlfn.RANK.AVG(Table2[[#This Row],[Sharpe Ratio Z-Score]],Table2[Sharpe Ratio Z-Score])</f>
        <v>486</v>
      </c>
      <c r="AV649">
        <f>(Table2[[#This Row],[Rank 1Y]]+Table2[[#This Row],[Rank 6M]]+Table2[[#This Row],[Rank Sharpe]])/3</f>
        <v>595.33333333333337</v>
      </c>
    </row>
    <row r="650" spans="1:48" x14ac:dyDescent="0.3">
      <c r="A650" t="s">
        <v>1091</v>
      </c>
      <c r="B650" t="s">
        <v>1092</v>
      </c>
      <c r="C650" t="s">
        <v>10400</v>
      </c>
      <c r="D650" t="s">
        <v>292</v>
      </c>
      <c r="E650">
        <v>12214.67917643</v>
      </c>
      <c r="F650">
        <v>907.7</v>
      </c>
      <c r="G650">
        <v>-46.308331243754402</v>
      </c>
      <c r="H650">
        <f>(Table2[[#This Row],[1Y Return vs Nifty]]-AVERAGE(Table2[1Y Return vs Nifty]))/_xlfn.STDEV.P(Table2[1Y Return vs Nifty])</f>
        <v>-1.1299714138651273</v>
      </c>
      <c r="I650">
        <v>-9.1037350826183498</v>
      </c>
      <c r="J650">
        <f>(Table2[[#This Row],[1M Return vs Nifty]]-AVERAGE(Table2[1M Return vs Nifty]))/_xlfn.STDEV.P(Table2[1M Return vs Nifty])</f>
        <v>-0.5712622501753819</v>
      </c>
      <c r="K650">
        <v>-9.1408349942672107</v>
      </c>
      <c r="L650">
        <f>(Table2[[#This Row],[6M Return vs Nifty]]-AVERAGE(Table2[6M Return vs Nifty]))/_xlfn.STDEV.P(Table2[6M Return vs Nifty])</f>
        <v>-0.5985297141366267</v>
      </c>
      <c r="M650">
        <v>-7.3769617630770101</v>
      </c>
      <c r="N650">
        <f>(Table2[[#This Row],[1W Return vs Nifty]]-AVERAGE(Table2[1W Return vs Nifty]))/_xlfn.STDEV.P(Table2[1W Return vs Nifty])</f>
        <v>-0.86563326182285549</v>
      </c>
      <c r="O650">
        <v>931.1</v>
      </c>
      <c r="P650">
        <v>935.03703582954699</v>
      </c>
      <c r="Q650">
        <v>943.50009072214095</v>
      </c>
      <c r="R650">
        <v>32.411188601027398</v>
      </c>
      <c r="S650" s="2">
        <f>(Table2[[#This Row],[Close Price]]-Table2[[#This Row],[20D EMA]])/Table2[[#This Row],[20D EMA]]</f>
        <v>-2.5131564815809231E-2</v>
      </c>
      <c r="T650" s="2">
        <f>(Table2[[#This Row],[Close Price]]-Table2[[#This Row],[50D EMA]])/Table2[[#This Row],[50D EMA]]</f>
        <v>-2.9236313410082256E-2</v>
      </c>
      <c r="U650" s="2">
        <f>(Table2[[#This Row],[Close Price]]-Table2[[#This Row],[200D EMA]])/Table2[[#This Row],[200D EMA]]</f>
        <v>-3.7943918685519204E-2</v>
      </c>
      <c r="V650">
        <v>0.385408082024424</v>
      </c>
      <c r="W650">
        <v>899.1</v>
      </c>
      <c r="X650">
        <v>915</v>
      </c>
      <c r="Y650">
        <v>899.1</v>
      </c>
      <c r="Z650">
        <v>950.85</v>
      </c>
      <c r="AA650">
        <v>899.1</v>
      </c>
      <c r="AB650">
        <v>979.9</v>
      </c>
      <c r="AC650" s="2">
        <f>(Table2[[#This Row],[Close Price]]/Table2[[#This Row],[Day Low]])-1</f>
        <v>9.5651206762317198E-3</v>
      </c>
      <c r="AD650" s="2">
        <f>(Table2[[#This Row],[Day High]]/Table2[[#This Row],[Close Price]])-1</f>
        <v>8.0423047262310199E-3</v>
      </c>
      <c r="AE650" s="2">
        <f>(Table2[[#This Row],[Close Price]]/Table2[[#This Row],[Current Week Low]])-1</f>
        <v>9.5651206762317198E-3</v>
      </c>
      <c r="AF650" s="2">
        <f>(Table2[[#This Row],[Current Week High]]/Table2[[#This Row],[Close Price]])-1</f>
        <v>4.7537732731078419E-2</v>
      </c>
      <c r="AG650" s="2">
        <f>(Table2[[#This Row],[Close Price]]/Table2[[#This Row],[Current Month Low]])-1</f>
        <v>9.5651206762317198E-3</v>
      </c>
      <c r="AH650" s="2">
        <f>(Table2[[#This Row],[Current Month High]]/Table2[[#This Row],[Close Price]])-1</f>
        <v>7.9541698799162619E-2</v>
      </c>
      <c r="AI650">
        <v>37.490360251184299</v>
      </c>
      <c r="AJ650">
        <v>16.066747650405901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-0.14000000000000001</v>
      </c>
      <c r="AM650" t="s">
        <v>10459</v>
      </c>
      <c r="AN650">
        <v>-3.67</v>
      </c>
      <c r="AO650" t="s">
        <v>10459</v>
      </c>
      <c r="AP650">
        <v>-4.2122490254120001E-3</v>
      </c>
      <c r="AQ650">
        <f>(Table2[[#This Row],[Sharpe Ratio]]-AVERAGE(Table2[Sharpe Ratio]))/_xlfn.STDEV.P(Table2[Sharpe Ratio])</f>
        <v>-0.71851651234018044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691</v>
      </c>
      <c r="AT650">
        <f>_xlfn.RANK.AVG(Table2[[#This Row],[6M Return vs Nifty Z-Score]],Table2[6M Return vs Nifty Z-Score])</f>
        <v>537</v>
      </c>
      <c r="AU650">
        <f>_xlfn.RANK.AVG(Table2[[#This Row],[Sharpe Ratio Z-Score]],Table2[Sharpe Ratio Z-Score])</f>
        <v>568</v>
      </c>
      <c r="AV650">
        <f>(Table2[[#This Row],[Rank 1Y]]+Table2[[#This Row],[Rank 6M]]+Table2[[#This Row],[Rank Sharpe]])/3</f>
        <v>598.66666666666663</v>
      </c>
    </row>
    <row r="651" spans="1:48" x14ac:dyDescent="0.3">
      <c r="A651" t="s">
        <v>1546</v>
      </c>
      <c r="B651" t="s">
        <v>1547</v>
      </c>
      <c r="C651" t="s">
        <v>10412</v>
      </c>
      <c r="D651" t="s">
        <v>266</v>
      </c>
      <c r="E651">
        <v>6529.1376415199902</v>
      </c>
      <c r="F651">
        <v>1452.3</v>
      </c>
      <c r="G651">
        <v>-55.119022772412798</v>
      </c>
      <c r="H651">
        <f>(Table2[[#This Row],[1Y Return vs Nifty]]-AVERAGE(Table2[1Y Return vs Nifty]))/_xlfn.STDEV.P(Table2[1Y Return vs Nifty])</f>
        <v>-1.2762001608885076</v>
      </c>
      <c r="I651">
        <v>-0.10839500228660599</v>
      </c>
      <c r="J651">
        <f>(Table2[[#This Row],[1M Return vs Nifty]]-AVERAGE(Table2[1M Return vs Nifty]))/_xlfn.STDEV.P(Table2[1M Return vs Nifty])</f>
        <v>0.2818472937326596</v>
      </c>
      <c r="K651">
        <v>0.90622413754266795</v>
      </c>
      <c r="L651">
        <f>(Table2[[#This Row],[6M Return vs Nifty]]-AVERAGE(Table2[6M Return vs Nifty]))/_xlfn.STDEV.P(Table2[6M Return vs Nifty])</f>
        <v>-0.29870685665060526</v>
      </c>
      <c r="M651">
        <v>-3.3516392134420001</v>
      </c>
      <c r="N651">
        <f>(Table2[[#This Row],[1W Return vs Nifty]]-AVERAGE(Table2[1W Return vs Nifty]))/_xlfn.STDEV.P(Table2[1W Return vs Nifty])</f>
        <v>-6.118021558530666E-2</v>
      </c>
      <c r="O651">
        <v>1423.78</v>
      </c>
      <c r="P651">
        <v>1399.6637738261099</v>
      </c>
      <c r="Q651">
        <v>1417.1344034112401</v>
      </c>
      <c r="R651">
        <v>65.291997550355703</v>
      </c>
      <c r="S651" s="2">
        <f>(Table2[[#This Row],[Close Price]]-Table2[[#This Row],[20D EMA]])/Table2[[#This Row],[20D EMA]]</f>
        <v>2.0031184593125331E-2</v>
      </c>
      <c r="T651" s="2">
        <f>(Table2[[#This Row],[Close Price]]-Table2[[#This Row],[50D EMA]])/Table2[[#This Row],[50D EMA]]</f>
        <v>3.7606336005970943E-2</v>
      </c>
      <c r="U651" s="2">
        <f>(Table2[[#This Row],[Close Price]]-Table2[[#This Row],[200D EMA]])/Table2[[#This Row],[200D EMA]]</f>
        <v>2.4814581104030332E-2</v>
      </c>
      <c r="V651">
        <v>0.45942423237082097</v>
      </c>
      <c r="W651">
        <v>1445</v>
      </c>
      <c r="X651">
        <v>1461.2</v>
      </c>
      <c r="Y651">
        <v>1443.1</v>
      </c>
      <c r="Z651">
        <v>1469</v>
      </c>
      <c r="AA651">
        <v>1340.1</v>
      </c>
      <c r="AB651">
        <v>1469</v>
      </c>
      <c r="AC651" s="2">
        <f>(Table2[[#This Row],[Close Price]]/Table2[[#This Row],[Day Low]])-1</f>
        <v>5.0519031141869064E-3</v>
      </c>
      <c r="AD651" s="2">
        <f>(Table2[[#This Row],[Day High]]/Table2[[#This Row],[Close Price]])-1</f>
        <v>6.128210424843461E-3</v>
      </c>
      <c r="AE651" s="2">
        <f>(Table2[[#This Row],[Close Price]]/Table2[[#This Row],[Current Week Low]])-1</f>
        <v>6.3751645762595288E-3</v>
      </c>
      <c r="AF651" s="2">
        <f>(Table2[[#This Row],[Current Week High]]/Table2[[#This Row],[Close Price]])-1</f>
        <v>1.1499001583694879E-2</v>
      </c>
      <c r="AG651" s="2">
        <f>(Table2[[#This Row],[Close Price]]/Table2[[#This Row],[Current Month Low]])-1</f>
        <v>8.3725095142153538E-2</v>
      </c>
      <c r="AH651" s="2">
        <f>(Table2[[#This Row],[Current Month High]]/Table2[[#This Row],[Close Price]])-1</f>
        <v>1.1499001583694879E-2</v>
      </c>
      <c r="AI651">
        <v>30.685808717207099</v>
      </c>
      <c r="AJ651">
        <v>27.0492520339427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-0.01</v>
      </c>
      <c r="AM651" t="s">
        <v>10459</v>
      </c>
      <c r="AN651">
        <v>1.82</v>
      </c>
      <c r="AO651" t="s">
        <v>10458</v>
      </c>
      <c r="AP651">
        <v>-4.4451624395338001E-2</v>
      </c>
      <c r="AQ651">
        <f>(Table2[[#This Row],[Sharpe Ratio]]-AVERAGE(Table2[Sharpe Ratio]))/_xlfn.STDEV.P(Table2[Sharpe Ratio])</f>
        <v>-1.1852219889985911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719</v>
      </c>
      <c r="AT651">
        <f>_xlfn.RANK.AVG(Table2[[#This Row],[6M Return vs Nifty Z-Score]],Table2[6M Return vs Nifty Z-Score])</f>
        <v>421</v>
      </c>
      <c r="AU651">
        <f>_xlfn.RANK.AVG(Table2[[#This Row],[Sharpe Ratio Z-Score]],Table2[Sharpe Ratio Z-Score])</f>
        <v>660</v>
      </c>
      <c r="AV651">
        <f>(Table2[[#This Row],[Rank 1Y]]+Table2[[#This Row],[Rank 6M]]+Table2[[#This Row],[Rank Sharpe]])/3</f>
        <v>600</v>
      </c>
    </row>
    <row r="652" spans="1:48" x14ac:dyDescent="0.3">
      <c r="A652" t="s">
        <v>507</v>
      </c>
      <c r="B652" t="s">
        <v>508</v>
      </c>
      <c r="C652" t="s">
        <v>10400</v>
      </c>
      <c r="D652" t="s">
        <v>21</v>
      </c>
      <c r="E652">
        <v>44418.67569235</v>
      </c>
      <c r="F652">
        <v>1094.95</v>
      </c>
      <c r="G652">
        <v>-49.922287535141997</v>
      </c>
      <c r="H652">
        <f>(Table2[[#This Row],[1Y Return vs Nifty]]-AVERAGE(Table2[1Y Return vs Nifty]))/_xlfn.STDEV.P(Table2[1Y Return vs Nifty])</f>
        <v>-1.1899513029087898</v>
      </c>
      <c r="I652">
        <v>-1.3259122439733999</v>
      </c>
      <c r="J652">
        <f>(Table2[[#This Row],[1M Return vs Nifty]]-AVERAGE(Table2[1M Return vs Nifty]))/_xlfn.STDEV.P(Table2[1M Return vs Nifty])</f>
        <v>0.16637911026434854</v>
      </c>
      <c r="K652">
        <v>-11.9952047245906</v>
      </c>
      <c r="L652">
        <f>(Table2[[#This Row],[6M Return vs Nifty]]-AVERAGE(Table2[6M Return vs Nifty]))/_xlfn.STDEV.P(Table2[6M Return vs Nifty])</f>
        <v>-0.68370939484116333</v>
      </c>
      <c r="M652">
        <v>-2.5014426042394202</v>
      </c>
      <c r="N652">
        <f>(Table2[[#This Row],[1W Return vs Nifty]]-AVERAGE(Table2[1W Return vs Nifty]))/_xlfn.STDEV.P(Table2[1W Return vs Nifty])</f>
        <v>0.10872995775865696</v>
      </c>
      <c r="O652">
        <v>1079.3699999999999</v>
      </c>
      <c r="P652">
        <v>1056.16670835232</v>
      </c>
      <c r="Q652">
        <v>1082.0191896906899</v>
      </c>
      <c r="R652">
        <v>54.909336547339798</v>
      </c>
      <c r="S652" s="2">
        <f>(Table2[[#This Row],[Close Price]]-Table2[[#This Row],[20D EMA]])/Table2[[#This Row],[20D EMA]]</f>
        <v>1.4434345961070029E-2</v>
      </c>
      <c r="T652" s="2">
        <f>(Table2[[#This Row],[Close Price]]-Table2[[#This Row],[50D EMA]])/Table2[[#This Row],[50D EMA]]</f>
        <v>3.6720804907952598E-2</v>
      </c>
      <c r="U652" s="2">
        <f>(Table2[[#This Row],[Close Price]]-Table2[[#This Row],[200D EMA]])/Table2[[#This Row],[200D EMA]]</f>
        <v>1.195062937193061E-2</v>
      </c>
      <c r="V652">
        <v>0.982472353326589</v>
      </c>
      <c r="W652">
        <v>1084</v>
      </c>
      <c r="X652">
        <v>1107</v>
      </c>
      <c r="Y652">
        <v>1084</v>
      </c>
      <c r="Z652">
        <v>1130</v>
      </c>
      <c r="AA652">
        <v>1045.55</v>
      </c>
      <c r="AB652">
        <v>1136</v>
      </c>
      <c r="AC652" s="2">
        <f>(Table2[[#This Row],[Close Price]]/Table2[[#This Row],[Day Low]])-1</f>
        <v>1.0101476014760191E-2</v>
      </c>
      <c r="AD652" s="2">
        <f>(Table2[[#This Row],[Day High]]/Table2[[#This Row],[Close Price]])-1</f>
        <v>1.1005068724599276E-2</v>
      </c>
      <c r="AE652" s="2">
        <f>(Table2[[#This Row],[Close Price]]/Table2[[#This Row],[Current Week Low]])-1</f>
        <v>1.0101476014760191E-2</v>
      </c>
      <c r="AF652" s="2">
        <f>(Table2[[#This Row],[Current Week High]]/Table2[[#This Row],[Close Price]])-1</f>
        <v>3.2010594091054445E-2</v>
      </c>
      <c r="AG652" s="2">
        <f>(Table2[[#This Row],[Close Price]]/Table2[[#This Row],[Current Month Low]])-1</f>
        <v>4.7247859978002182E-2</v>
      </c>
      <c r="AH652" s="2">
        <f>(Table2[[#This Row],[Current Month High]]/Table2[[#This Row],[Close Price]])-1</f>
        <v>3.7490296360564335E-2</v>
      </c>
      <c r="AI652">
        <v>27.859719621900499</v>
      </c>
      <c r="AJ652">
        <v>12.869807236367301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-0.03</v>
      </c>
      <c r="AM652" t="s">
        <v>10459</v>
      </c>
      <c r="AN652">
        <v>0.36</v>
      </c>
      <c r="AO652" t="s">
        <v>10458</v>
      </c>
      <c r="AQ652">
        <f>(Table2[[#This Row],[Sharpe Ratio]]-AVERAGE(Table2[Sharpe Ratio]))/_xlfn.STDEV.P(Table2[Sharpe Ratio])</f>
        <v>-0.6696618849724284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704</v>
      </c>
      <c r="AT652">
        <f>_xlfn.RANK.AVG(Table2[[#This Row],[6M Return vs Nifty Z-Score]],Table2[6M Return vs Nifty Z-Score])</f>
        <v>567</v>
      </c>
      <c r="AU652">
        <f>_xlfn.RANK.AVG(Table2[[#This Row],[Sharpe Ratio Z-Score]],Table2[Sharpe Ratio Z-Score])</f>
        <v>530</v>
      </c>
      <c r="AV652">
        <f>(Table2[[#This Row],[Rank 1Y]]+Table2[[#This Row],[Rank 6M]]+Table2[[#This Row],[Rank Sharpe]])/3</f>
        <v>600.33333333333337</v>
      </c>
    </row>
    <row r="653" spans="1:48" x14ac:dyDescent="0.3">
      <c r="A653" t="s">
        <v>238</v>
      </c>
      <c r="B653" t="s">
        <v>239</v>
      </c>
      <c r="C653" t="s">
        <v>10401</v>
      </c>
      <c r="D653" t="s">
        <v>24</v>
      </c>
      <c r="E653">
        <v>113164.32589376</v>
      </c>
      <c r="F653">
        <v>1452.7</v>
      </c>
      <c r="G653">
        <v>-31.231727748527899</v>
      </c>
      <c r="H653">
        <f>(Table2[[#This Row],[1Y Return vs Nifty]]-AVERAGE(Table2[1Y Return vs Nifty]))/_xlfn.STDEV.P(Table2[1Y Return vs Nifty])</f>
        <v>-0.8797489618244092</v>
      </c>
      <c r="I653">
        <v>-1.5853903877056801</v>
      </c>
      <c r="J653">
        <f>(Table2[[#This Row],[1M Return vs Nifty]]-AVERAGE(Table2[1M Return vs Nifty]))/_xlfn.STDEV.P(Table2[1M Return vs Nifty])</f>
        <v>0.14177044857099466</v>
      </c>
      <c r="K653">
        <v>-23.484233424073299</v>
      </c>
      <c r="L653">
        <f>(Table2[[#This Row],[6M Return vs Nifty]]-AVERAGE(Table2[6M Return vs Nifty]))/_xlfn.STDEV.P(Table2[6M Return vs Nifty])</f>
        <v>-1.0265632955922468</v>
      </c>
      <c r="M653">
        <v>-6.5378936983182898</v>
      </c>
      <c r="N653">
        <f>(Table2[[#This Row],[1W Return vs Nifty]]-AVERAGE(Table2[1W Return vs Nifty]))/_xlfn.STDEV.P(Table2[1W Return vs Nifty])</f>
        <v>-0.69794710689422712</v>
      </c>
      <c r="O653">
        <v>1445.12</v>
      </c>
      <c r="P653">
        <v>1432.5566285596601</v>
      </c>
      <c r="Q653">
        <v>1442.41119463834</v>
      </c>
      <c r="R653">
        <v>50.7399840240084</v>
      </c>
      <c r="S653" s="2">
        <f>(Table2[[#This Row],[Close Price]]-Table2[[#This Row],[20D EMA]])/Table2[[#This Row],[20D EMA]]</f>
        <v>5.2452391496900985E-3</v>
      </c>
      <c r="T653" s="2">
        <f>(Table2[[#This Row],[Close Price]]-Table2[[#This Row],[50D EMA]])/Table2[[#This Row],[50D EMA]]</f>
        <v>1.4061134505093E-2</v>
      </c>
      <c r="U653" s="2">
        <f>(Table2[[#This Row],[Close Price]]-Table2[[#This Row],[200D EMA]])/Table2[[#This Row],[200D EMA]]</f>
        <v>7.1330598375172532E-3</v>
      </c>
      <c r="V653">
        <v>0.88836603854877605</v>
      </c>
      <c r="W653">
        <v>1437.3</v>
      </c>
      <c r="X653">
        <v>1457.3</v>
      </c>
      <c r="Y653">
        <v>1432.25</v>
      </c>
      <c r="Z653">
        <v>1490.85</v>
      </c>
      <c r="AA653">
        <v>1400.1</v>
      </c>
      <c r="AB653">
        <v>1498</v>
      </c>
      <c r="AC653" s="2">
        <f>(Table2[[#This Row],[Close Price]]/Table2[[#This Row],[Day Low]])-1</f>
        <v>1.0714534196062164E-2</v>
      </c>
      <c r="AD653" s="2">
        <f>(Table2[[#This Row],[Day High]]/Table2[[#This Row],[Close Price]])-1</f>
        <v>3.166517519102241E-3</v>
      </c>
      <c r="AE653" s="2">
        <f>(Table2[[#This Row],[Close Price]]/Table2[[#This Row],[Current Week Low]])-1</f>
        <v>1.4278233548612462E-2</v>
      </c>
      <c r="AF653" s="2">
        <f>(Table2[[#This Row],[Current Week High]]/Table2[[#This Row],[Close Price]])-1</f>
        <v>2.6261444207337892E-2</v>
      </c>
      <c r="AG653" s="2">
        <f>(Table2[[#This Row],[Close Price]]/Table2[[#This Row],[Current Month Low]])-1</f>
        <v>3.7568745089636479E-2</v>
      </c>
      <c r="AH653" s="2">
        <f>(Table2[[#This Row],[Current Month High]]/Table2[[#This Row],[Close Price]])-1</f>
        <v>3.1183313829421078E-2</v>
      </c>
      <c r="AI653">
        <v>16.6448681764989</v>
      </c>
      <c r="AJ653">
        <v>9.2913030394221998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-0.02</v>
      </c>
      <c r="AM653" t="s">
        <v>10459</v>
      </c>
      <c r="AN653">
        <v>1.19</v>
      </c>
      <c r="AO653" t="s">
        <v>10458</v>
      </c>
      <c r="AP653">
        <v>8.3312216168300005E-4</v>
      </c>
      <c r="AQ653">
        <f>(Table2[[#This Row],[Sharpe Ratio]]-AVERAGE(Table2[Sharpe Ratio]))/_xlfn.STDEV.P(Table2[Sharpe Ratio])</f>
        <v>-0.6599991436398791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629</v>
      </c>
      <c r="AT653">
        <f>_xlfn.RANK.AVG(Table2[[#This Row],[6M Return vs Nifty Z-Score]],Table2[6M Return vs Nifty Z-Score])</f>
        <v>671</v>
      </c>
      <c r="AU653">
        <f>_xlfn.RANK.AVG(Table2[[#This Row],[Sharpe Ratio Z-Score]],Table2[Sharpe Ratio Z-Score])</f>
        <v>503</v>
      </c>
      <c r="AV653">
        <f>(Table2[[#This Row],[Rank 1Y]]+Table2[[#This Row],[Rank 6M]]+Table2[[#This Row],[Rank Sharpe]])/3</f>
        <v>601</v>
      </c>
    </row>
    <row r="654" spans="1:48" x14ac:dyDescent="0.3">
      <c r="A654" t="s">
        <v>1136</v>
      </c>
      <c r="B654" t="s">
        <v>1137</v>
      </c>
      <c r="C654" t="s">
        <v>10412</v>
      </c>
      <c r="D654" t="s">
        <v>217</v>
      </c>
      <c r="E654">
        <v>11567.212042769999</v>
      </c>
      <c r="F654">
        <v>592.04999999999995</v>
      </c>
      <c r="G654">
        <v>-13.1996385625337</v>
      </c>
      <c r="H654">
        <f>(Table2[[#This Row],[1Y Return vs Nifty]]-AVERAGE(Table2[1Y Return vs Nifty]))/_xlfn.STDEV.P(Table2[1Y Return vs Nifty])</f>
        <v>-0.5804750853863262</v>
      </c>
      <c r="I654">
        <v>7.87940009031297</v>
      </c>
      <c r="J654">
        <f>(Table2[[#This Row],[1M Return vs Nifty]]-AVERAGE(Table2[1M Return vs Nifty]))/_xlfn.STDEV.P(Table2[1M Return vs Nifty])</f>
        <v>1.0394022241102561</v>
      </c>
      <c r="K654">
        <v>-22.421920283281899</v>
      </c>
      <c r="L654">
        <f>(Table2[[#This Row],[6M Return vs Nifty]]-AVERAGE(Table2[6M Return vs Nifty]))/_xlfn.STDEV.P(Table2[6M Return vs Nifty])</f>
        <v>-0.99486190344968339</v>
      </c>
      <c r="M654">
        <v>-1.40567569647733</v>
      </c>
      <c r="N654">
        <f>(Table2[[#This Row],[1W Return vs Nifty]]-AVERAGE(Table2[1W Return vs Nifty]))/_xlfn.STDEV.P(Table2[1W Return vs Nifty])</f>
        <v>0.32771688763721801</v>
      </c>
      <c r="O654">
        <v>555.54999999999995</v>
      </c>
      <c r="P654">
        <v>545.633469191274</v>
      </c>
      <c r="Q654">
        <v>545.95827111515996</v>
      </c>
      <c r="R654">
        <v>69.448118301892606</v>
      </c>
      <c r="S654" s="2">
        <f>(Table2[[#This Row],[Close Price]]-Table2[[#This Row],[20D EMA]])/Table2[[#This Row],[20D EMA]]</f>
        <v>6.5700657006570073E-2</v>
      </c>
      <c r="T654" s="2">
        <f>(Table2[[#This Row],[Close Price]]-Table2[[#This Row],[50D EMA]])/Table2[[#This Row],[50D EMA]]</f>
        <v>8.5069068210796378E-2</v>
      </c>
      <c r="U654" s="2">
        <f>(Table2[[#This Row],[Close Price]]-Table2[[#This Row],[200D EMA]])/Table2[[#This Row],[200D EMA]]</f>
        <v>8.4423538067651668E-2</v>
      </c>
      <c r="V654">
        <v>2.8355358983459298</v>
      </c>
      <c r="W654">
        <v>590</v>
      </c>
      <c r="X654">
        <v>607</v>
      </c>
      <c r="Y654">
        <v>578.54999999999995</v>
      </c>
      <c r="Z654">
        <v>623.35</v>
      </c>
      <c r="AA654">
        <v>494.95</v>
      </c>
      <c r="AB654">
        <v>623.35</v>
      </c>
      <c r="AC654" s="2">
        <f>(Table2[[#This Row],[Close Price]]/Table2[[#This Row],[Day Low]])-1</f>
        <v>3.4745762711863026E-3</v>
      </c>
      <c r="AD654" s="2">
        <f>(Table2[[#This Row],[Day High]]/Table2[[#This Row],[Close Price]])-1</f>
        <v>2.5251245671818356E-2</v>
      </c>
      <c r="AE654" s="2">
        <f>(Table2[[#This Row],[Close Price]]/Table2[[#This Row],[Current Week Low]])-1</f>
        <v>2.3334197562872694E-2</v>
      </c>
      <c r="AF654" s="2">
        <f>(Table2[[#This Row],[Current Week High]]/Table2[[#This Row],[Close Price]])-1</f>
        <v>5.2867156490161493E-2</v>
      </c>
      <c r="AG654" s="2">
        <f>(Table2[[#This Row],[Close Price]]/Table2[[#This Row],[Current Month Low]])-1</f>
        <v>0.19618143246792608</v>
      </c>
      <c r="AH654" s="2">
        <f>(Table2[[#This Row],[Current Month High]]/Table2[[#This Row],[Close Price]])-1</f>
        <v>5.2867156490161493E-2</v>
      </c>
      <c r="AI654">
        <v>19.820961067477398</v>
      </c>
      <c r="AJ654">
        <v>36.354214647627799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0.01</v>
      </c>
      <c r="AM654" t="s">
        <v>10458</v>
      </c>
      <c r="AN654">
        <v>17.34</v>
      </c>
      <c r="AO654" t="s">
        <v>10458</v>
      </c>
      <c r="AP654">
        <v>-2.8113974022325999E-2</v>
      </c>
      <c r="AQ654">
        <f>(Table2[[#This Row],[Sharpe Ratio]]-AVERAGE(Table2[Sharpe Ratio]))/_xlfn.STDEV.P(Table2[Sharpe Ratio])</f>
        <v>-0.99573418421239446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514</v>
      </c>
      <c r="AT654">
        <f>_xlfn.RANK.AVG(Table2[[#This Row],[6M Return vs Nifty Z-Score]],Table2[6M Return vs Nifty Z-Score])</f>
        <v>660</v>
      </c>
      <c r="AU654">
        <f>_xlfn.RANK.AVG(Table2[[#This Row],[Sharpe Ratio Z-Score]],Table2[Sharpe Ratio Z-Score])</f>
        <v>631</v>
      </c>
      <c r="AV654">
        <f>(Table2[[#This Row],[Rank 1Y]]+Table2[[#This Row],[Rank 6M]]+Table2[[#This Row],[Rank Sharpe]])/3</f>
        <v>601.66666666666663</v>
      </c>
    </row>
    <row r="655" spans="1:48" x14ac:dyDescent="0.3">
      <c r="A655" t="s">
        <v>429</v>
      </c>
      <c r="B655" t="s">
        <v>430</v>
      </c>
      <c r="C655" t="s">
        <v>10401</v>
      </c>
      <c r="D655" t="s">
        <v>24</v>
      </c>
      <c r="E655">
        <v>55394.664929373001</v>
      </c>
      <c r="F655">
        <v>74.03</v>
      </c>
      <c r="G655">
        <v>-55.837520345707198</v>
      </c>
      <c r="H655">
        <f>(Table2[[#This Row],[1Y Return vs Nifty]]-AVERAGE(Table2[1Y Return vs Nifty]))/_xlfn.STDEV.P(Table2[1Y Return vs Nifty])</f>
        <v>-1.2881248775285621</v>
      </c>
      <c r="I655">
        <v>-7.2124846681635804</v>
      </c>
      <c r="J655">
        <f>(Table2[[#This Row],[1M Return vs Nifty]]-AVERAGE(Table2[1M Return vs Nifty]))/_xlfn.STDEV.P(Table2[1M Return vs Nifty])</f>
        <v>-0.39189784993228405</v>
      </c>
      <c r="K655">
        <v>-23.861706062690299</v>
      </c>
      <c r="L655">
        <f>(Table2[[#This Row],[6M Return vs Nifty]]-AVERAGE(Table2[6M Return vs Nifty]))/_xlfn.STDEV.P(Table2[6M Return vs Nifty])</f>
        <v>-1.03782777842729</v>
      </c>
      <c r="M655">
        <v>-3.2717341281569401</v>
      </c>
      <c r="N655">
        <f>(Table2[[#This Row],[1W Return vs Nifty]]-AVERAGE(Table2[1W Return vs Nifty]))/_xlfn.STDEV.P(Table2[1W Return vs Nifty])</f>
        <v>-4.5211336452063995E-2</v>
      </c>
      <c r="O655">
        <v>73.52</v>
      </c>
      <c r="P655">
        <v>74.414732182700902</v>
      </c>
      <c r="Q655">
        <v>77.675648111133697</v>
      </c>
      <c r="R655">
        <v>55.555166136594401</v>
      </c>
      <c r="S655" s="2">
        <f>(Table2[[#This Row],[Close Price]]-Table2[[#This Row],[20D EMA]])/Table2[[#This Row],[20D EMA]]</f>
        <v>6.9368879216540414E-3</v>
      </c>
      <c r="T655" s="2">
        <f>(Table2[[#This Row],[Close Price]]-Table2[[#This Row],[50D EMA]])/Table2[[#This Row],[50D EMA]]</f>
        <v>-5.1701077382945862E-3</v>
      </c>
      <c r="U655" s="2">
        <f>(Table2[[#This Row],[Close Price]]-Table2[[#This Row],[200D EMA]])/Table2[[#This Row],[200D EMA]]</f>
        <v>-4.6934247731254451E-2</v>
      </c>
      <c r="V655">
        <v>0.994435401760423</v>
      </c>
      <c r="W655">
        <v>72.36</v>
      </c>
      <c r="X655">
        <v>74.900000000000006</v>
      </c>
      <c r="Y655">
        <v>72.36</v>
      </c>
      <c r="Z655">
        <v>74.900000000000006</v>
      </c>
      <c r="AA655">
        <v>71.16</v>
      </c>
      <c r="AB655">
        <v>75.7</v>
      </c>
      <c r="AC655" s="2">
        <f>(Table2[[#This Row],[Close Price]]/Table2[[#This Row],[Day Low]])-1</f>
        <v>2.3079049198452273E-2</v>
      </c>
      <c r="AD655" s="2">
        <f>(Table2[[#This Row],[Day High]]/Table2[[#This Row],[Close Price]])-1</f>
        <v>1.1751992435499181E-2</v>
      </c>
      <c r="AE655" s="2">
        <f>(Table2[[#This Row],[Close Price]]/Table2[[#This Row],[Current Week Low]])-1</f>
        <v>2.3079049198452273E-2</v>
      </c>
      <c r="AF655" s="2">
        <f>(Table2[[#This Row],[Current Week High]]/Table2[[#This Row],[Close Price]])-1</f>
        <v>1.1751992435499181E-2</v>
      </c>
      <c r="AG655" s="2">
        <f>(Table2[[#This Row],[Close Price]]/Table2[[#This Row],[Current Month Low]])-1</f>
        <v>4.0331646992692649E-2</v>
      </c>
      <c r="AH655" s="2">
        <f>(Table2[[#This Row],[Current Month High]]/Table2[[#This Row],[Close Price]])-1</f>
        <v>2.2558422261245381E-2</v>
      </c>
      <c r="AI655">
        <v>32.919086856679698</v>
      </c>
      <c r="AJ655">
        <v>5.11145818543232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-0.1</v>
      </c>
      <c r="AM655" t="s">
        <v>10459</v>
      </c>
      <c r="AN655">
        <v>1.98</v>
      </c>
      <c r="AO655" t="s">
        <v>10458</v>
      </c>
      <c r="AP655">
        <v>3.3388626609777997E-2</v>
      </c>
      <c r="AQ655">
        <f>(Table2[[#This Row],[Sharpe Ratio]]-AVERAGE(Table2[Sharpe Ratio]))/_xlfn.STDEV.P(Table2[Sharpe Ratio])</f>
        <v>-0.2824129589234356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720</v>
      </c>
      <c r="AT655">
        <f>_xlfn.RANK.AVG(Table2[[#This Row],[6M Return vs Nifty Z-Score]],Table2[6M Return vs Nifty Z-Score])</f>
        <v>676</v>
      </c>
      <c r="AU655">
        <f>_xlfn.RANK.AVG(Table2[[#This Row],[Sharpe Ratio Z-Score]],Table2[Sharpe Ratio Z-Score])</f>
        <v>410</v>
      </c>
      <c r="AV655">
        <f>(Table2[[#This Row],[Rank 1Y]]+Table2[[#This Row],[Rank 6M]]+Table2[[#This Row],[Rank Sharpe]])/3</f>
        <v>602</v>
      </c>
    </row>
    <row r="656" spans="1:48" x14ac:dyDescent="0.3">
      <c r="A656" t="s">
        <v>2030</v>
      </c>
      <c r="B656" t="s">
        <v>2031</v>
      </c>
      <c r="C656" t="s">
        <v>10405</v>
      </c>
      <c r="D656" t="s">
        <v>54</v>
      </c>
      <c r="E656">
        <v>3368.3377707</v>
      </c>
      <c r="F656">
        <v>365.4</v>
      </c>
      <c r="G656">
        <v>-23.799320842456599</v>
      </c>
      <c r="H656">
        <f>(Table2[[#This Row],[1Y Return vs Nifty]]-AVERAGE(Table2[1Y Return vs Nifty]))/_xlfn.STDEV.P(Table2[1Y Return vs Nifty])</f>
        <v>-0.7563952448423078</v>
      </c>
      <c r="I656">
        <v>-4.8607792593219203</v>
      </c>
      <c r="J656">
        <f>(Table2[[#This Row],[1M Return vs Nifty]]-AVERAGE(Table2[1M Return vs Nifty]))/_xlfn.STDEV.P(Table2[1M Return vs Nifty])</f>
        <v>-0.16886433359756947</v>
      </c>
      <c r="K656">
        <v>-8.9454077205778297</v>
      </c>
      <c r="L656">
        <f>(Table2[[#This Row],[6M Return vs Nifty]]-AVERAGE(Table2[6M Return vs Nifty]))/_xlfn.STDEV.P(Table2[6M Return vs Nifty])</f>
        <v>-0.59269780224484325</v>
      </c>
      <c r="M656">
        <v>-4.3781955258420497</v>
      </c>
      <c r="N656">
        <f>(Table2[[#This Row],[1W Return vs Nifty]]-AVERAGE(Table2[1W Return vs Nifty]))/_xlfn.STDEV.P(Table2[1W Return vs Nifty])</f>
        <v>-0.26633553977652813</v>
      </c>
      <c r="O656">
        <v>367.61</v>
      </c>
      <c r="P656">
        <v>355.54249556426498</v>
      </c>
      <c r="Q656">
        <v>344.79212833436799</v>
      </c>
      <c r="R656">
        <v>41.366199536748198</v>
      </c>
      <c r="S656" s="2">
        <f>(Table2[[#This Row],[Close Price]]-Table2[[#This Row],[20D EMA]])/Table2[[#This Row],[20D EMA]]</f>
        <v>-6.0118059900438952E-3</v>
      </c>
      <c r="T656" s="2">
        <f>(Table2[[#This Row],[Close Price]]-Table2[[#This Row],[50D EMA]])/Table2[[#This Row],[50D EMA]]</f>
        <v>2.7725249607900196E-2</v>
      </c>
      <c r="U656" s="2">
        <f>(Table2[[#This Row],[Close Price]]-Table2[[#This Row],[200D EMA]])/Table2[[#This Row],[200D EMA]]</f>
        <v>5.9768973744224109E-2</v>
      </c>
      <c r="V656">
        <v>0.49028695066432099</v>
      </c>
      <c r="W656">
        <v>364</v>
      </c>
      <c r="X656">
        <v>370.95</v>
      </c>
      <c r="Y656">
        <v>362.55</v>
      </c>
      <c r="Z656">
        <v>383</v>
      </c>
      <c r="AA656">
        <v>355.35</v>
      </c>
      <c r="AB656">
        <v>387.55</v>
      </c>
      <c r="AC656" s="2">
        <f>(Table2[[#This Row],[Close Price]]/Table2[[#This Row],[Day Low]])-1</f>
        <v>3.8461538461538325E-3</v>
      </c>
      <c r="AD656" s="2">
        <f>(Table2[[#This Row],[Day High]]/Table2[[#This Row],[Close Price]])-1</f>
        <v>1.5188834154351349E-2</v>
      </c>
      <c r="AE656" s="2">
        <f>(Table2[[#This Row],[Close Price]]/Table2[[#This Row],[Current Week Low]])-1</f>
        <v>7.8609846917665482E-3</v>
      </c>
      <c r="AF656" s="2">
        <f>(Table2[[#This Row],[Current Week High]]/Table2[[#This Row],[Close Price]])-1</f>
        <v>4.816639299397929E-2</v>
      </c>
      <c r="AG656" s="2">
        <f>(Table2[[#This Row],[Close Price]]/Table2[[#This Row],[Current Month Low]])-1</f>
        <v>2.828197551709577E-2</v>
      </c>
      <c r="AH656" s="2">
        <f>(Table2[[#This Row],[Current Month High]]/Table2[[#This Row],[Close Price]])-1</f>
        <v>6.0618500273672771E-2</v>
      </c>
      <c r="AI656">
        <v>13.5741652983032</v>
      </c>
      <c r="AJ656">
        <v>27.494766224703302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-0.05</v>
      </c>
      <c r="AM656" t="s">
        <v>10459</v>
      </c>
      <c r="AN656">
        <v>-3.29</v>
      </c>
      <c r="AO656" t="s">
        <v>10459</v>
      </c>
      <c r="AP656">
        <v>-7.5657360952211997E-2</v>
      </c>
      <c r="AQ656">
        <f>(Table2[[#This Row],[Sharpe Ratio]]-AVERAGE(Table2[Sharpe Ratio]))/_xlfn.STDEV.P(Table2[Sharpe Ratio])</f>
        <v>-1.5471532570753166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-3.3314461775365656</v>
      </c>
      <c r="AS656">
        <f>_xlfn.RANK.AVG(Table2[[#This Row],[1Y Return vs Nifty Z-Score]],Table2[1Y Return vs Nifty Z-Score])</f>
        <v>584</v>
      </c>
      <c r="AT656">
        <f>_xlfn.RANK.AVG(Table2[[#This Row],[6M Return vs Nifty Z-Score]],Table2[6M Return vs Nifty Z-Score])</f>
        <v>533</v>
      </c>
      <c r="AU656">
        <f>_xlfn.RANK.AVG(Table2[[#This Row],[Sharpe Ratio Z-Score]],Table2[Sharpe Ratio Z-Score])</f>
        <v>691</v>
      </c>
      <c r="AV656">
        <f>(Table2[[#This Row],[Rank 1Y]]+Table2[[#This Row],[Rank 6M]]+Table2[[#This Row],[Rank Sharpe]])/3</f>
        <v>602.66666666666663</v>
      </c>
    </row>
    <row r="657" spans="1:48" x14ac:dyDescent="0.3">
      <c r="A657" t="s">
        <v>1429</v>
      </c>
      <c r="B657" t="s">
        <v>1430</v>
      </c>
      <c r="C657" t="s">
        <v>10416</v>
      </c>
      <c r="D657" t="s">
        <v>609</v>
      </c>
      <c r="E657">
        <v>7764.3371646399901</v>
      </c>
      <c r="F657">
        <v>45.29</v>
      </c>
      <c r="G657">
        <v>-30.7331742253442</v>
      </c>
      <c r="H657">
        <f>(Table2[[#This Row],[1Y Return vs Nifty]]-AVERAGE(Table2[1Y Return vs Nifty]))/_xlfn.STDEV.P(Table2[1Y Return vs Nifty])</f>
        <v>-0.87147459916148828</v>
      </c>
      <c r="I657">
        <v>-13.494060842261799</v>
      </c>
      <c r="J657">
        <f>(Table2[[#This Row],[1M Return vs Nifty]]-AVERAGE(Table2[1M Return vs Nifty]))/_xlfn.STDEV.P(Table2[1M Return vs Nifty])</f>
        <v>-0.98763659210899102</v>
      </c>
      <c r="K657">
        <v>-25.660599161893</v>
      </c>
      <c r="L657">
        <f>(Table2[[#This Row],[6M Return vs Nifty]]-AVERAGE(Table2[6M Return vs Nifty]))/_xlfn.STDEV.P(Table2[6M Return vs Nifty])</f>
        <v>-1.0915100811030265</v>
      </c>
      <c r="M657">
        <v>-10.187365814243099</v>
      </c>
      <c r="N657">
        <f>(Table2[[#This Row],[1W Return vs Nifty]]-AVERAGE(Table2[1W Return vs Nifty]))/_xlfn.STDEV.P(Table2[1W Return vs Nifty])</f>
        <v>-1.4272871596760612</v>
      </c>
      <c r="O657">
        <v>46.97</v>
      </c>
      <c r="P657">
        <v>46.762341484160601</v>
      </c>
      <c r="Q657">
        <v>46.705590688958999</v>
      </c>
      <c r="R657">
        <v>37.6881466093391</v>
      </c>
      <c r="S657" s="2">
        <f>(Table2[[#This Row],[Close Price]]-Table2[[#This Row],[20D EMA]])/Table2[[#This Row],[20D EMA]]</f>
        <v>-3.5767511177347236E-2</v>
      </c>
      <c r="T657" s="2">
        <f>(Table2[[#This Row],[Close Price]]-Table2[[#This Row],[50D EMA]])/Table2[[#This Row],[50D EMA]]</f>
        <v>-3.1485623632839577E-2</v>
      </c>
      <c r="U657" s="2">
        <f>(Table2[[#This Row],[Close Price]]-Table2[[#This Row],[200D EMA]])/Table2[[#This Row],[200D EMA]]</f>
        <v>-3.0308806035369115E-2</v>
      </c>
      <c r="V657">
        <v>0.56313514825951305</v>
      </c>
      <c r="W657">
        <v>45.01</v>
      </c>
      <c r="X657">
        <v>47.14</v>
      </c>
      <c r="Y657">
        <v>44.31</v>
      </c>
      <c r="Z657">
        <v>47.14</v>
      </c>
      <c r="AA657">
        <v>44.31</v>
      </c>
      <c r="AB657">
        <v>51.7</v>
      </c>
      <c r="AC657" s="2">
        <f>(Table2[[#This Row],[Close Price]]/Table2[[#This Row],[Day Low]])-1</f>
        <v>6.2208398133747345E-3</v>
      </c>
      <c r="AD657" s="2">
        <f>(Table2[[#This Row],[Day High]]/Table2[[#This Row],[Close Price]])-1</f>
        <v>4.0847869286818383E-2</v>
      </c>
      <c r="AE657" s="2">
        <f>(Table2[[#This Row],[Close Price]]/Table2[[#This Row],[Current Week Low]])-1</f>
        <v>2.211690363349117E-2</v>
      </c>
      <c r="AF657" s="2">
        <f>(Table2[[#This Row],[Current Week High]]/Table2[[#This Row],[Close Price]])-1</f>
        <v>4.0847869286818383E-2</v>
      </c>
      <c r="AG657" s="2">
        <f>(Table2[[#This Row],[Close Price]]/Table2[[#This Row],[Current Month Low]])-1</f>
        <v>2.211690363349117E-2</v>
      </c>
      <c r="AH657" s="2">
        <f>(Table2[[#This Row],[Current Month High]]/Table2[[#This Row],[Close Price]])-1</f>
        <v>0.14153234709648932</v>
      </c>
      <c r="AI657">
        <v>51.689114594833299</v>
      </c>
      <c r="AJ657">
        <v>17.1798188874514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-0.03</v>
      </c>
      <c r="AM657" t="s">
        <v>10459</v>
      </c>
      <c r="AN657">
        <v>-7.15</v>
      </c>
      <c r="AO657" t="s">
        <v>10459</v>
      </c>
      <c r="AP657">
        <v>2.6220535314650001E-3</v>
      </c>
      <c r="AQ657">
        <f>(Table2[[#This Row],[Sharpe Ratio]]-AVERAGE(Table2[Sharpe Ratio]))/_xlfn.STDEV.P(Table2[Sharpe Ratio])</f>
        <v>-0.63925070855688126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-5.0171591406064486</v>
      </c>
      <c r="AS657">
        <f>_xlfn.RANK.AVG(Table2[[#This Row],[1Y Return vs Nifty Z-Score]],Table2[1Y Return vs Nifty Z-Score])</f>
        <v>623</v>
      </c>
      <c r="AT657">
        <f>_xlfn.RANK.AVG(Table2[[#This Row],[6M Return vs Nifty Z-Score]],Table2[6M Return vs Nifty Z-Score])</f>
        <v>687</v>
      </c>
      <c r="AU657">
        <f>_xlfn.RANK.AVG(Table2[[#This Row],[Sharpe Ratio Z-Score]],Table2[Sharpe Ratio Z-Score])</f>
        <v>499</v>
      </c>
      <c r="AV657">
        <f>(Table2[[#This Row],[Rank 1Y]]+Table2[[#This Row],[Rank 6M]]+Table2[[#This Row],[Rank Sharpe]])/3</f>
        <v>603</v>
      </c>
    </row>
    <row r="658" spans="1:48" x14ac:dyDescent="0.3">
      <c r="A658" t="s">
        <v>1802</v>
      </c>
      <c r="B658" t="s">
        <v>1803</v>
      </c>
      <c r="C658" t="s">
        <v>10401</v>
      </c>
      <c r="D658" t="s">
        <v>396</v>
      </c>
      <c r="E658">
        <v>4467.1215472329995</v>
      </c>
      <c r="F658">
        <v>120.11</v>
      </c>
      <c r="G658">
        <v>-47.675351981858199</v>
      </c>
      <c r="H658">
        <f>(Table2[[#This Row],[1Y Return vs Nifty]]-AVERAGE(Table2[1Y Return vs Nifty]))/_xlfn.STDEV.P(Table2[1Y Return vs Nifty])</f>
        <v>-1.1526595001563895</v>
      </c>
      <c r="I658">
        <v>-6.9189774154864496</v>
      </c>
      <c r="J658">
        <f>(Table2[[#This Row],[1M Return vs Nifty]]-AVERAGE(Table2[1M Return vs Nifty]))/_xlfn.STDEV.P(Table2[1M Return vs Nifty])</f>
        <v>-0.3640618997370742</v>
      </c>
      <c r="K658">
        <v>-14.604033619639299</v>
      </c>
      <c r="L658">
        <f>(Table2[[#This Row],[6M Return vs Nifty]]-AVERAGE(Table2[6M Return vs Nifty]))/_xlfn.STDEV.P(Table2[6M Return vs Nifty])</f>
        <v>-0.76156168213676889</v>
      </c>
      <c r="M658">
        <v>-4.1519487029372497</v>
      </c>
      <c r="N658">
        <f>(Table2[[#This Row],[1W Return vs Nifty]]-AVERAGE(Table2[1W Return vs Nifty]))/_xlfn.STDEV.P(Table2[1W Return vs Nifty])</f>
        <v>-0.22112054305438059</v>
      </c>
      <c r="O658">
        <v>120.07</v>
      </c>
      <c r="P658">
        <v>120.948087330825</v>
      </c>
      <c r="Q658">
        <v>125.98507381653501</v>
      </c>
      <c r="R658">
        <v>51.081061519627603</v>
      </c>
      <c r="S658" s="2">
        <f>(Table2[[#This Row],[Close Price]]-Table2[[#This Row],[20D EMA]])/Table2[[#This Row],[20D EMA]]</f>
        <v>3.3313900224874035E-4</v>
      </c>
      <c r="T658" s="2">
        <f>(Table2[[#This Row],[Close Price]]-Table2[[#This Row],[50D EMA]])/Table2[[#This Row],[50D EMA]]</f>
        <v>-6.9293144630936908E-3</v>
      </c>
      <c r="U658" s="2">
        <f>(Table2[[#This Row],[Close Price]]-Table2[[#This Row],[200D EMA]])/Table2[[#This Row],[200D EMA]]</f>
        <v>-4.6633094211545628E-2</v>
      </c>
      <c r="V658">
        <v>0.82701305911336398</v>
      </c>
      <c r="W658">
        <v>119.43</v>
      </c>
      <c r="X658">
        <v>123.86</v>
      </c>
      <c r="Y658">
        <v>118.35</v>
      </c>
      <c r="Z658">
        <v>123.86</v>
      </c>
      <c r="AA658">
        <v>116.91</v>
      </c>
      <c r="AB658">
        <v>123.86</v>
      </c>
      <c r="AC658" s="2">
        <f>(Table2[[#This Row],[Close Price]]/Table2[[#This Row],[Day Low]])-1</f>
        <v>5.693711797705614E-3</v>
      </c>
      <c r="AD658" s="2">
        <f>(Table2[[#This Row],[Day High]]/Table2[[#This Row],[Close Price]])-1</f>
        <v>3.1221380401298848E-2</v>
      </c>
      <c r="AE658" s="2">
        <f>(Table2[[#This Row],[Close Price]]/Table2[[#This Row],[Current Week Low]])-1</f>
        <v>1.4871144909167855E-2</v>
      </c>
      <c r="AF658" s="2">
        <f>(Table2[[#This Row],[Current Week High]]/Table2[[#This Row],[Close Price]])-1</f>
        <v>3.1221380401298848E-2</v>
      </c>
      <c r="AG658" s="2">
        <f>(Table2[[#This Row],[Close Price]]/Table2[[#This Row],[Current Month Low]])-1</f>
        <v>2.737148233684028E-2</v>
      </c>
      <c r="AH658" s="2">
        <f>(Table2[[#This Row],[Current Month High]]/Table2[[#This Row],[Close Price]])-1</f>
        <v>3.1221380401298848E-2</v>
      </c>
      <c r="AI658">
        <v>27.882774123719901</v>
      </c>
      <c r="AJ658">
        <v>10.4459770114942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-0.12</v>
      </c>
      <c r="AM658" t="s">
        <v>10459</v>
      </c>
      <c r="AN658">
        <v>0.7</v>
      </c>
      <c r="AO658" t="s">
        <v>10458</v>
      </c>
      <c r="AQ658">
        <f>(Table2[[#This Row],[Sharpe Ratio]]-AVERAGE(Table2[Sharpe Ratio]))/_xlfn.STDEV.P(Table2[Sharpe Ratio])</f>
        <v>-0.6696618849724284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696</v>
      </c>
      <c r="AT658">
        <f>_xlfn.RANK.AVG(Table2[[#This Row],[6M Return vs Nifty Z-Score]],Table2[6M Return vs Nifty Z-Score])</f>
        <v>586</v>
      </c>
      <c r="AU658">
        <f>_xlfn.RANK.AVG(Table2[[#This Row],[Sharpe Ratio Z-Score]],Table2[Sharpe Ratio Z-Score])</f>
        <v>530</v>
      </c>
      <c r="AV658">
        <f>(Table2[[#This Row],[Rank 1Y]]+Table2[[#This Row],[Rank 6M]]+Table2[[#This Row],[Rank Sharpe]])/3</f>
        <v>604</v>
      </c>
    </row>
    <row r="659" spans="1:48" x14ac:dyDescent="0.3">
      <c r="A659" t="s">
        <v>1393</v>
      </c>
      <c r="B659" t="s">
        <v>1394</v>
      </c>
      <c r="C659" t="s">
        <v>10412</v>
      </c>
      <c r="D659" t="s">
        <v>138</v>
      </c>
      <c r="E659">
        <v>8010.8630039099999</v>
      </c>
      <c r="F659">
        <v>451.1</v>
      </c>
      <c r="G659">
        <v>-51.497923285126603</v>
      </c>
      <c r="H659">
        <f>(Table2[[#This Row],[1Y Return vs Nifty]]-AVERAGE(Table2[1Y Return vs Nifty]))/_xlfn.STDEV.P(Table2[1Y Return vs Nifty])</f>
        <v>-1.2161017180874469</v>
      </c>
      <c r="I659">
        <v>-4.0838161772308297</v>
      </c>
      <c r="J659">
        <f>(Table2[[#This Row],[1M Return vs Nifty]]-AVERAGE(Table2[1M Return vs Nifty]))/_xlfn.STDEV.P(Table2[1M Return vs Nifty])</f>
        <v>-9.5177889874846822E-2</v>
      </c>
      <c r="K659">
        <v>-23.798667072249899</v>
      </c>
      <c r="L659">
        <f>(Table2[[#This Row],[6M Return vs Nifty]]-AVERAGE(Table2[6M Return vs Nifty]))/_xlfn.STDEV.P(Table2[6M Return vs Nifty])</f>
        <v>-1.0359465781677004</v>
      </c>
      <c r="M659">
        <v>-0.82798038579633804</v>
      </c>
      <c r="N659">
        <f>(Table2[[#This Row],[1W Return vs Nifty]]-AVERAGE(Table2[1W Return vs Nifty]))/_xlfn.STDEV.P(Table2[1W Return vs Nifty])</f>
        <v>0.44316819538809865</v>
      </c>
      <c r="O659">
        <v>443.88</v>
      </c>
      <c r="P659">
        <v>447.64508788759798</v>
      </c>
      <c r="Q659">
        <v>474.00910567853299</v>
      </c>
      <c r="R659">
        <v>55.915420519354399</v>
      </c>
      <c r="S659" s="2">
        <f>(Table2[[#This Row],[Close Price]]-Table2[[#This Row],[20D EMA]])/Table2[[#This Row],[20D EMA]]</f>
        <v>1.6265657384878857E-2</v>
      </c>
      <c r="T659" s="2">
        <f>(Table2[[#This Row],[Close Price]]-Table2[[#This Row],[50D EMA]])/Table2[[#This Row],[50D EMA]]</f>
        <v>7.7179716831150781E-3</v>
      </c>
      <c r="U659" s="2">
        <f>(Table2[[#This Row],[Close Price]]-Table2[[#This Row],[200D EMA]])/Table2[[#This Row],[200D EMA]]</f>
        <v>-4.8330518135804829E-2</v>
      </c>
      <c r="V659">
        <v>1.6725391079185301</v>
      </c>
      <c r="W659">
        <v>446.8</v>
      </c>
      <c r="X659">
        <v>462.6</v>
      </c>
      <c r="Y659">
        <v>438.6</v>
      </c>
      <c r="Z659">
        <v>472.8</v>
      </c>
      <c r="AA659">
        <v>417.2</v>
      </c>
      <c r="AB659">
        <v>480.5</v>
      </c>
      <c r="AC659" s="2">
        <f>(Table2[[#This Row],[Close Price]]/Table2[[#This Row],[Day Low]])-1</f>
        <v>9.6239928379588946E-3</v>
      </c>
      <c r="AD659" s="2">
        <f>(Table2[[#This Row],[Day High]]/Table2[[#This Row],[Close Price]])-1</f>
        <v>2.5493238749722869E-2</v>
      </c>
      <c r="AE659" s="2">
        <f>(Table2[[#This Row],[Close Price]]/Table2[[#This Row],[Current Week Low]])-1</f>
        <v>2.8499772001824075E-2</v>
      </c>
      <c r="AF659" s="2">
        <f>(Table2[[#This Row],[Current Week High]]/Table2[[#This Row],[Close Price]])-1</f>
        <v>4.8104633119042228E-2</v>
      </c>
      <c r="AG659" s="2">
        <f>(Table2[[#This Row],[Close Price]]/Table2[[#This Row],[Current Month Low]])-1</f>
        <v>8.125599232981795E-2</v>
      </c>
      <c r="AH659" s="2">
        <f>(Table2[[#This Row],[Current Month High]]/Table2[[#This Row],[Close Price]])-1</f>
        <v>6.5174019064508926E-2</v>
      </c>
      <c r="AI659">
        <v>56.328973620039903</v>
      </c>
      <c r="AJ659">
        <v>16.835016835016798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-0.2</v>
      </c>
      <c r="AM659" t="s">
        <v>10459</v>
      </c>
      <c r="AN659">
        <v>7.43</v>
      </c>
      <c r="AO659" t="s">
        <v>10458</v>
      </c>
      <c r="AP659">
        <v>2.8415703038325999E-2</v>
      </c>
      <c r="AQ659">
        <f>(Table2[[#This Row],[Sharpe Ratio]]-AVERAGE(Table2[Sharpe Ratio]))/_xlfn.STDEV.P(Table2[Sharpe Ratio])</f>
        <v>-0.34009006361166921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708</v>
      </c>
      <c r="AT659">
        <f>_xlfn.RANK.AVG(Table2[[#This Row],[6M Return vs Nifty Z-Score]],Table2[6M Return vs Nifty Z-Score])</f>
        <v>674</v>
      </c>
      <c r="AU659">
        <f>_xlfn.RANK.AVG(Table2[[#This Row],[Sharpe Ratio Z-Score]],Table2[Sharpe Ratio Z-Score])</f>
        <v>433</v>
      </c>
      <c r="AV659">
        <f>(Table2[[#This Row],[Rank 1Y]]+Table2[[#This Row],[Rank 6M]]+Table2[[#This Row],[Rank Sharpe]])/3</f>
        <v>605</v>
      </c>
    </row>
    <row r="660" spans="1:48" x14ac:dyDescent="0.3">
      <c r="A660" t="s">
        <v>882</v>
      </c>
      <c r="B660" t="s">
        <v>883</v>
      </c>
      <c r="C660" t="s">
        <v>604</v>
      </c>
      <c r="D660" t="s">
        <v>604</v>
      </c>
      <c r="E660">
        <v>17964.842723099999</v>
      </c>
      <c r="F660">
        <v>35.700000000000003</v>
      </c>
      <c r="G660">
        <v>-38.494563549136302</v>
      </c>
      <c r="H660">
        <f>(Table2[[#This Row],[1Y Return vs Nifty]]-AVERAGE(Table2[1Y Return vs Nifty]))/_xlfn.STDEV.P(Table2[1Y Return vs Nifty])</f>
        <v>-1.0002883514404284</v>
      </c>
      <c r="I660">
        <v>-10.2436637429184</v>
      </c>
      <c r="J660">
        <f>(Table2[[#This Row],[1M Return vs Nifty]]-AVERAGE(Table2[1M Return vs Nifty]))/_xlfn.STDEV.P(Table2[1M Return vs Nifty])</f>
        <v>-0.67937200598134762</v>
      </c>
      <c r="K660">
        <v>-23.683865884850199</v>
      </c>
      <c r="L660">
        <f>(Table2[[#This Row],[6M Return vs Nifty]]-AVERAGE(Table2[6M Return vs Nifty]))/_xlfn.STDEV.P(Table2[6M Return vs Nifty])</f>
        <v>-1.0325206980571724</v>
      </c>
      <c r="M660">
        <v>-4.2227162276564503</v>
      </c>
      <c r="N660">
        <f>(Table2[[#This Row],[1W Return vs Nifty]]-AVERAGE(Table2[1W Return vs Nifty]))/_xlfn.STDEV.P(Table2[1W Return vs Nifty])</f>
        <v>-0.23526329810893237</v>
      </c>
      <c r="O660">
        <v>36.479999999999997</v>
      </c>
      <c r="P660">
        <v>37.078208725530999</v>
      </c>
      <c r="Q660">
        <v>38.003287819909197</v>
      </c>
      <c r="R660">
        <v>31.945615750934699</v>
      </c>
      <c r="S660" s="2">
        <f>(Table2[[#This Row],[Close Price]]-Table2[[#This Row],[20D EMA]])/Table2[[#This Row],[20D EMA]]</f>
        <v>-2.1381578947368259E-2</v>
      </c>
      <c r="T660" s="2">
        <f>(Table2[[#This Row],[Close Price]]-Table2[[#This Row],[50D EMA]])/Table2[[#This Row],[50D EMA]]</f>
        <v>-3.7170315743489536E-2</v>
      </c>
      <c r="U660" s="2">
        <f>(Table2[[#This Row],[Close Price]]-Table2[[#This Row],[200D EMA]])/Table2[[#This Row],[200D EMA]]</f>
        <v>-6.0607593501490295E-2</v>
      </c>
      <c r="V660">
        <v>0.376672279294609</v>
      </c>
      <c r="W660">
        <v>35.61</v>
      </c>
      <c r="X660">
        <v>36.03</v>
      </c>
      <c r="Y660">
        <v>35.61</v>
      </c>
      <c r="Z660">
        <v>36.69</v>
      </c>
      <c r="AA660">
        <v>35.520000000000003</v>
      </c>
      <c r="AB660">
        <v>38.04</v>
      </c>
      <c r="AC660" s="2">
        <f>(Table2[[#This Row],[Close Price]]/Table2[[#This Row],[Day Low]])-1</f>
        <v>2.5273799494525129E-3</v>
      </c>
      <c r="AD660" s="2">
        <f>(Table2[[#This Row],[Day High]]/Table2[[#This Row],[Close Price]])-1</f>
        <v>9.2436974789915638E-3</v>
      </c>
      <c r="AE660" s="2">
        <f>(Table2[[#This Row],[Close Price]]/Table2[[#This Row],[Current Week Low]])-1</f>
        <v>2.5273799494525129E-3</v>
      </c>
      <c r="AF660" s="2">
        <f>(Table2[[#This Row],[Current Week High]]/Table2[[#This Row],[Close Price]])-1</f>
        <v>2.7731092436974691E-2</v>
      </c>
      <c r="AG660" s="2">
        <f>(Table2[[#This Row],[Close Price]]/Table2[[#This Row],[Current Month Low]])-1</f>
        <v>5.0675675675675436E-3</v>
      </c>
      <c r="AH660" s="2">
        <f>(Table2[[#This Row],[Current Month High]]/Table2[[#This Row],[Close Price]])-1</f>
        <v>6.5546218487394947E-2</v>
      </c>
      <c r="AI660">
        <v>48.179271708683402</v>
      </c>
      <c r="AJ660">
        <v>10.185185185185199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-0.18</v>
      </c>
      <c r="AM660" t="s">
        <v>10459</v>
      </c>
      <c r="AN660">
        <v>-3.28</v>
      </c>
      <c r="AO660" t="s">
        <v>10459</v>
      </c>
      <c r="AP660">
        <v>1.0208435569836E-2</v>
      </c>
      <c r="AQ660">
        <f>(Table2[[#This Row],[Sharpe Ratio]]-AVERAGE(Table2[Sharpe Ratio]))/_xlfn.STDEV.P(Table2[Sharpe Ratio])</f>
        <v>-0.55126211497704869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668</v>
      </c>
      <c r="AT660">
        <f>_xlfn.RANK.AVG(Table2[[#This Row],[6M Return vs Nifty Z-Score]],Table2[6M Return vs Nifty Z-Score])</f>
        <v>673</v>
      </c>
      <c r="AU660">
        <f>_xlfn.RANK.AVG(Table2[[#This Row],[Sharpe Ratio Z-Score]],Table2[Sharpe Ratio Z-Score])</f>
        <v>476</v>
      </c>
      <c r="AV660">
        <f>(Table2[[#This Row],[Rank 1Y]]+Table2[[#This Row],[Rank 6M]]+Table2[[#This Row],[Rank Sharpe]])/3</f>
        <v>605.66666666666663</v>
      </c>
    </row>
    <row r="661" spans="1:48" x14ac:dyDescent="0.3">
      <c r="A661" t="s">
        <v>320</v>
      </c>
      <c r="B661" t="s">
        <v>321</v>
      </c>
      <c r="C661" t="s">
        <v>10399</v>
      </c>
      <c r="D661" t="s">
        <v>180</v>
      </c>
      <c r="E661">
        <v>87115.956674429995</v>
      </c>
      <c r="F661">
        <v>792.1</v>
      </c>
      <c r="G661">
        <v>-8.3980751925170694</v>
      </c>
      <c r="H661">
        <f>(Table2[[#This Row],[1Y Return vs Nifty]]-AVERAGE(Table2[1Y Return vs Nifty]))/_xlfn.STDEV.P(Table2[1Y Return vs Nifty])</f>
        <v>-0.50078479171674362</v>
      </c>
      <c r="I661">
        <v>-11.598135430665801</v>
      </c>
      <c r="J661">
        <f>(Table2[[#This Row],[1M Return vs Nifty]]-AVERAGE(Table2[1M Return vs Nifty]))/_xlfn.STDEV.P(Table2[1M Return vs Nifty])</f>
        <v>-0.80782881955942043</v>
      </c>
      <c r="K661">
        <v>-35.680398485112597</v>
      </c>
      <c r="L661">
        <f>(Table2[[#This Row],[6M Return vs Nifty]]-AVERAGE(Table2[6M Return vs Nifty]))/_xlfn.STDEV.P(Table2[6M Return vs Nifty])</f>
        <v>-1.3905194553997051</v>
      </c>
      <c r="M661">
        <v>-2.6909230060824298</v>
      </c>
      <c r="N661">
        <f>(Table2[[#This Row],[1W Return vs Nifty]]-AVERAGE(Table2[1W Return vs Nifty]))/_xlfn.STDEV.P(Table2[1W Return vs Nifty])</f>
        <v>7.0862660272460451E-2</v>
      </c>
      <c r="O661">
        <v>814.8</v>
      </c>
      <c r="P661">
        <v>843.50438862271903</v>
      </c>
      <c r="Q661">
        <v>914.13249719828104</v>
      </c>
      <c r="R661">
        <v>40.9199746671908</v>
      </c>
      <c r="S661" s="2">
        <f>(Table2[[#This Row],[Close Price]]-Table2[[#This Row],[20D EMA]])/Table2[[#This Row],[20D EMA]]</f>
        <v>-2.7859597447226232E-2</v>
      </c>
      <c r="T661" s="2">
        <f>(Table2[[#This Row],[Close Price]]-Table2[[#This Row],[50D EMA]])/Table2[[#This Row],[50D EMA]]</f>
        <v>-6.0941459601238736E-2</v>
      </c>
      <c r="U661" s="2">
        <f>(Table2[[#This Row],[Close Price]]-Table2[[#This Row],[200D EMA]])/Table2[[#This Row],[200D EMA]]</f>
        <v>-0.13349541513106433</v>
      </c>
      <c r="V661">
        <v>0.50571625999925696</v>
      </c>
      <c r="W661">
        <v>790.1</v>
      </c>
      <c r="X661">
        <v>805.6</v>
      </c>
      <c r="Y661">
        <v>790.1</v>
      </c>
      <c r="Z661">
        <v>855</v>
      </c>
      <c r="AA661">
        <v>773.05</v>
      </c>
      <c r="AB661">
        <v>858.95</v>
      </c>
      <c r="AC661" s="2">
        <f>(Table2[[#This Row],[Close Price]]/Table2[[#This Row],[Day Low]])-1</f>
        <v>2.5313251487153465E-3</v>
      </c>
      <c r="AD661" s="2">
        <f>(Table2[[#This Row],[Day High]]/Table2[[#This Row],[Close Price]])-1</f>
        <v>1.7043302613306333E-2</v>
      </c>
      <c r="AE661" s="2">
        <f>(Table2[[#This Row],[Close Price]]/Table2[[#This Row],[Current Week Low]])-1</f>
        <v>2.5313251487153465E-3</v>
      </c>
      <c r="AF661" s="2">
        <f>(Table2[[#This Row],[Current Week High]]/Table2[[#This Row],[Close Price]])-1</f>
        <v>7.9409165509405355E-2</v>
      </c>
      <c r="AG661" s="2">
        <f>(Table2[[#This Row],[Close Price]]/Table2[[#This Row],[Current Month Low]])-1</f>
        <v>2.4642649246491288E-2</v>
      </c>
      <c r="AH661" s="2">
        <f>(Table2[[#This Row],[Current Month High]]/Table2[[#This Row],[Close Price]])-1</f>
        <v>8.4395909607372754E-2</v>
      </c>
      <c r="AI661">
        <v>58.995076379244999</v>
      </c>
      <c r="AJ661">
        <v>51.743295019157003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-0.14000000000000001</v>
      </c>
      <c r="AM661" t="s">
        <v>10459</v>
      </c>
      <c r="AN661">
        <v>-2.64</v>
      </c>
      <c r="AO661" t="s">
        <v>10459</v>
      </c>
      <c r="AP661">
        <v>-1.9413361477998999E-2</v>
      </c>
      <c r="AQ661">
        <f>(Table2[[#This Row],[Sharpe Ratio]]-AVERAGE(Table2[Sharpe Ratio]))/_xlfn.STDEV.P(Table2[Sharpe Ratio])</f>
        <v>-0.89482249044502316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486</v>
      </c>
      <c r="AT661">
        <f>_xlfn.RANK.AVG(Table2[[#This Row],[6M Return vs Nifty Z-Score]],Table2[6M Return vs Nifty Z-Score])</f>
        <v>722</v>
      </c>
      <c r="AU661">
        <f>_xlfn.RANK.AVG(Table2[[#This Row],[Sharpe Ratio Z-Score]],Table2[Sharpe Ratio Z-Score])</f>
        <v>611</v>
      </c>
      <c r="AV661">
        <f>(Table2[[#This Row],[Rank 1Y]]+Table2[[#This Row],[Rank 6M]]+Table2[[#This Row],[Rank Sharpe]])/3</f>
        <v>606.33333333333337</v>
      </c>
    </row>
    <row r="662" spans="1:48" x14ac:dyDescent="0.3">
      <c r="A662" t="s">
        <v>2094</v>
      </c>
      <c r="B662" t="s">
        <v>2095</v>
      </c>
      <c r="C662" t="s">
        <v>5557</v>
      </c>
      <c r="D662" t="s">
        <v>80</v>
      </c>
      <c r="E662">
        <v>3045.3551608520002</v>
      </c>
      <c r="F662">
        <v>232.99</v>
      </c>
      <c r="G662">
        <v>-33.597754466187098</v>
      </c>
      <c r="H662">
        <f>(Table2[[#This Row],[1Y Return vs Nifty]]-AVERAGE(Table2[1Y Return vs Nifty]))/_xlfn.STDEV.P(Table2[1Y Return vs Nifty])</f>
        <v>-0.91901728953986461</v>
      </c>
      <c r="I662">
        <v>-5.0617946398370401</v>
      </c>
      <c r="J662">
        <f>(Table2[[#This Row],[1M Return vs Nifty]]-AVERAGE(Table2[1M Return vs Nifty]))/_xlfn.STDEV.P(Table2[1M Return vs Nifty])</f>
        <v>-0.18792844213135498</v>
      </c>
      <c r="K662">
        <v>-5.1232412880132303</v>
      </c>
      <c r="L662">
        <f>(Table2[[#This Row],[6M Return vs Nifty]]-AVERAGE(Table2[6M Return vs Nifty]))/_xlfn.STDEV.P(Table2[6M Return vs Nifty])</f>
        <v>-0.47863727502345782</v>
      </c>
      <c r="M662">
        <v>-2.6867974440510101</v>
      </c>
      <c r="N662">
        <f>(Table2[[#This Row],[1W Return vs Nifty]]-AVERAGE(Table2[1W Return vs Nifty]))/_xlfn.STDEV.P(Table2[1W Return vs Nifty])</f>
        <v>7.168714598824949E-2</v>
      </c>
      <c r="O662">
        <v>232.22</v>
      </c>
      <c r="P662">
        <v>233.372152615798</v>
      </c>
      <c r="Q662">
        <v>235.07707951740801</v>
      </c>
      <c r="R662">
        <v>52.6031114955032</v>
      </c>
      <c r="S662" s="2">
        <f>(Table2[[#This Row],[Close Price]]-Table2[[#This Row],[20D EMA]])/Table2[[#This Row],[20D EMA]]</f>
        <v>3.3158212040307047E-3</v>
      </c>
      <c r="T662" s="2">
        <f>(Table2[[#This Row],[Close Price]]-Table2[[#This Row],[50D EMA]])/Table2[[#This Row],[50D EMA]]</f>
        <v>-1.6375244925950182E-3</v>
      </c>
      <c r="U662" s="2">
        <f>(Table2[[#This Row],[Close Price]]-Table2[[#This Row],[200D EMA]])/Table2[[#This Row],[200D EMA]]</f>
        <v>-8.8782773790306805E-3</v>
      </c>
      <c r="V662">
        <v>0.36932079766037501</v>
      </c>
      <c r="W662">
        <v>230.09</v>
      </c>
      <c r="X662">
        <v>236</v>
      </c>
      <c r="Y662">
        <v>226.82</v>
      </c>
      <c r="Z662">
        <v>236</v>
      </c>
      <c r="AA662">
        <v>225.21</v>
      </c>
      <c r="AB662">
        <v>238.8</v>
      </c>
      <c r="AC662" s="2">
        <f>(Table2[[#This Row],[Close Price]]/Table2[[#This Row],[Day Low]])-1</f>
        <v>1.2603763744621688E-2</v>
      </c>
      <c r="AD662" s="2">
        <f>(Table2[[#This Row],[Day High]]/Table2[[#This Row],[Close Price]])-1</f>
        <v>1.2919009399545045E-2</v>
      </c>
      <c r="AE662" s="2">
        <f>(Table2[[#This Row],[Close Price]]/Table2[[#This Row],[Current Week Low]])-1</f>
        <v>2.7202186756018154E-2</v>
      </c>
      <c r="AF662" s="2">
        <f>(Table2[[#This Row],[Current Week High]]/Table2[[#This Row],[Close Price]])-1</f>
        <v>1.2919009399545045E-2</v>
      </c>
      <c r="AG662" s="2">
        <f>(Table2[[#This Row],[Close Price]]/Table2[[#This Row],[Current Month Low]])-1</f>
        <v>3.4545535278184714E-2</v>
      </c>
      <c r="AH662" s="2">
        <f>(Table2[[#This Row],[Current Month High]]/Table2[[#This Row],[Close Price]])-1</f>
        <v>2.4936692561912555E-2</v>
      </c>
      <c r="AI662">
        <v>30.906905875788599</v>
      </c>
      <c r="AJ662">
        <v>20.097938144329799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-7.0000000000000007E-2</v>
      </c>
      <c r="AM662" t="s">
        <v>10459</v>
      </c>
      <c r="AN662">
        <v>1.81</v>
      </c>
      <c r="AO662" t="s">
        <v>10458</v>
      </c>
      <c r="AP662">
        <v>-7.0178381439785997E-2</v>
      </c>
      <c r="AQ662">
        <f>(Table2[[#This Row],[Sharpe Ratio]]-AVERAGE(Table2[Sharpe Ratio]))/_xlfn.STDEV.P(Table2[Sharpe Ratio])</f>
        <v>-1.483606799869136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645</v>
      </c>
      <c r="AT662">
        <f>_xlfn.RANK.AVG(Table2[[#This Row],[6M Return vs Nifty Z-Score]],Table2[6M Return vs Nifty Z-Score])</f>
        <v>489</v>
      </c>
      <c r="AU662">
        <f>_xlfn.RANK.AVG(Table2[[#This Row],[Sharpe Ratio Z-Score]],Table2[Sharpe Ratio Z-Score])</f>
        <v>687</v>
      </c>
      <c r="AV662">
        <f>(Table2[[#This Row],[Rank 1Y]]+Table2[[#This Row],[Rank 6M]]+Table2[[#This Row],[Rank Sharpe]])/3</f>
        <v>607</v>
      </c>
    </row>
    <row r="663" spans="1:48" x14ac:dyDescent="0.3">
      <c r="A663" t="s">
        <v>1663</v>
      </c>
      <c r="B663" t="s">
        <v>1664</v>
      </c>
      <c r="C663" t="s">
        <v>10412</v>
      </c>
      <c r="D663" t="s">
        <v>266</v>
      </c>
      <c r="E663">
        <v>5368.2315335599997</v>
      </c>
      <c r="F663">
        <v>676.9</v>
      </c>
      <c r="G663">
        <v>-33.484884692114001</v>
      </c>
      <c r="H663">
        <f>(Table2[[#This Row],[1Y Return vs Nifty]]-AVERAGE(Table2[1Y Return vs Nifty]))/_xlfn.STDEV.P(Table2[1Y Return vs Nifty])</f>
        <v>-0.91714401936738887</v>
      </c>
      <c r="I663">
        <v>-21.771429285730001</v>
      </c>
      <c r="J663">
        <f>(Table2[[#This Row],[1M Return vs Nifty]]-AVERAGE(Table2[1M Return vs Nifty]))/_xlfn.STDEV.P(Table2[1M Return vs Nifty])</f>
        <v>-1.7726543851556267</v>
      </c>
      <c r="K663">
        <v>-20.075042394569</v>
      </c>
      <c r="L663">
        <f>(Table2[[#This Row],[6M Return vs Nifty]]-AVERAGE(Table2[6M Return vs Nifty]))/_xlfn.STDEV.P(Table2[6M Return vs Nifty])</f>
        <v>-0.92482671946864636</v>
      </c>
      <c r="M663">
        <v>-7.3989355464656397</v>
      </c>
      <c r="N663">
        <f>(Table2[[#This Row],[1W Return vs Nifty]]-AVERAGE(Table2[1W Return vs Nifty]))/_xlfn.STDEV.P(Table2[1W Return vs Nifty])</f>
        <v>-0.8700246805890236</v>
      </c>
      <c r="O663">
        <v>706.16</v>
      </c>
      <c r="P663">
        <v>728.40277509542102</v>
      </c>
      <c r="Q663">
        <v>703.69222099751005</v>
      </c>
      <c r="R663">
        <v>29.895148331250599</v>
      </c>
      <c r="S663" s="2">
        <f>(Table2[[#This Row],[Close Price]]-Table2[[#This Row],[20D EMA]])/Table2[[#This Row],[20D EMA]]</f>
        <v>-4.1435368754956375E-2</v>
      </c>
      <c r="T663" s="2">
        <f>(Table2[[#This Row],[Close Price]]-Table2[[#This Row],[50D EMA]])/Table2[[#This Row],[50D EMA]]</f>
        <v>-7.0706450958639144E-2</v>
      </c>
      <c r="U663" s="2">
        <f>(Table2[[#This Row],[Close Price]]-Table2[[#This Row],[200D EMA]])/Table2[[#This Row],[200D EMA]]</f>
        <v>-3.8073777424356199E-2</v>
      </c>
      <c r="V663">
        <v>0.72459937347535497</v>
      </c>
      <c r="W663">
        <v>664.05</v>
      </c>
      <c r="X663">
        <v>679.9</v>
      </c>
      <c r="Y663">
        <v>664.05</v>
      </c>
      <c r="Z663">
        <v>695.9</v>
      </c>
      <c r="AA663">
        <v>664.05</v>
      </c>
      <c r="AB663">
        <v>750.8</v>
      </c>
      <c r="AC663" s="2">
        <f>(Table2[[#This Row],[Close Price]]/Table2[[#This Row],[Day Low]])-1</f>
        <v>1.935095248851737E-2</v>
      </c>
      <c r="AD663" s="2">
        <f>(Table2[[#This Row],[Day High]]/Table2[[#This Row],[Close Price]])-1</f>
        <v>4.4319692716796588E-3</v>
      </c>
      <c r="AE663" s="2">
        <f>(Table2[[#This Row],[Close Price]]/Table2[[#This Row],[Current Week Low]])-1</f>
        <v>1.935095248851737E-2</v>
      </c>
      <c r="AF663" s="2">
        <f>(Table2[[#This Row],[Current Week High]]/Table2[[#This Row],[Close Price]])-1</f>
        <v>2.8069138720638209E-2</v>
      </c>
      <c r="AG663" s="2">
        <f>(Table2[[#This Row],[Close Price]]/Table2[[#This Row],[Current Month Low]])-1</f>
        <v>1.935095248851737E-2</v>
      </c>
      <c r="AH663" s="2">
        <f>(Table2[[#This Row],[Current Month High]]/Table2[[#This Row],[Close Price]])-1</f>
        <v>0.10917417639237703</v>
      </c>
      <c r="AI663">
        <v>30.565814743684399</v>
      </c>
      <c r="AJ663">
        <v>16.586290044781201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-0.15</v>
      </c>
      <c r="AM663" t="s">
        <v>10459</v>
      </c>
      <c r="AN663">
        <v>-3.33</v>
      </c>
      <c r="AO663" t="s">
        <v>10459</v>
      </c>
      <c r="AQ663">
        <f>(Table2[[#This Row],[Sharpe Ratio]]-AVERAGE(Table2[Sharpe Ratio]))/_xlfn.STDEV.P(Table2[Sharpe Ratio])</f>
        <v>-0.6696618849724284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644</v>
      </c>
      <c r="AT663">
        <f>_xlfn.RANK.AVG(Table2[[#This Row],[6M Return vs Nifty Z-Score]],Table2[6M Return vs Nifty Z-Score])</f>
        <v>648</v>
      </c>
      <c r="AU663">
        <f>_xlfn.RANK.AVG(Table2[[#This Row],[Sharpe Ratio Z-Score]],Table2[Sharpe Ratio Z-Score])</f>
        <v>530</v>
      </c>
      <c r="AV663">
        <f>(Table2[[#This Row],[Rank 1Y]]+Table2[[#This Row],[Rank 6M]]+Table2[[#This Row],[Rank Sharpe]])/3</f>
        <v>607.33333333333337</v>
      </c>
    </row>
    <row r="664" spans="1:48" x14ac:dyDescent="0.3">
      <c r="A664" t="s">
        <v>436</v>
      </c>
      <c r="B664" t="s">
        <v>437</v>
      </c>
      <c r="C664" t="s">
        <v>10412</v>
      </c>
      <c r="D664" t="s">
        <v>438</v>
      </c>
      <c r="E664">
        <v>53955.077892695001</v>
      </c>
      <c r="F664">
        <v>2008.55</v>
      </c>
      <c r="G664">
        <v>-28.6924032975496</v>
      </c>
      <c r="H664">
        <f>(Table2[[#This Row],[1Y Return vs Nifty]]-AVERAGE(Table2[1Y Return vs Nifty]))/_xlfn.STDEV.P(Table2[1Y Return vs Nifty])</f>
        <v>-0.83760445687328289</v>
      </c>
      <c r="I664">
        <v>-1.29735157677465</v>
      </c>
      <c r="J664">
        <f>(Table2[[#This Row],[1M Return vs Nifty]]-AVERAGE(Table2[1M Return vs Nifty]))/_xlfn.STDEV.P(Table2[1M Return vs Nifty])</f>
        <v>0.1690877769239793</v>
      </c>
      <c r="K664">
        <v>-18.353123567806499</v>
      </c>
      <c r="L664">
        <f>(Table2[[#This Row],[6M Return vs Nifty]]-AVERAGE(Table2[6M Return vs Nifty]))/_xlfn.STDEV.P(Table2[6M Return vs Nifty])</f>
        <v>-0.8734414716836153</v>
      </c>
      <c r="M664">
        <v>3.1005482024841302</v>
      </c>
      <c r="N664">
        <f>(Table2[[#This Row],[1W Return vs Nifty]]-AVERAGE(Table2[1W Return vs Nifty]))/_xlfn.STDEV.P(Table2[1W Return vs Nifty])</f>
        <v>1.2282771527709242</v>
      </c>
      <c r="O664">
        <v>1957.83</v>
      </c>
      <c r="P664">
        <v>2008.37030717384</v>
      </c>
      <c r="Q664">
        <v>2024.1844102662001</v>
      </c>
      <c r="R664">
        <v>68.354548877519406</v>
      </c>
      <c r="S664" s="2">
        <f>(Table2[[#This Row],[Close Price]]-Table2[[#This Row],[20D EMA]])/Table2[[#This Row],[20D EMA]]</f>
        <v>2.5906232921142299E-2</v>
      </c>
      <c r="T664" s="2">
        <f>(Table2[[#This Row],[Close Price]]-Table2[[#This Row],[50D EMA]])/Table2[[#This Row],[50D EMA]]</f>
        <v>8.9471959189025175E-5</v>
      </c>
      <c r="U664" s="2">
        <f>(Table2[[#This Row],[Close Price]]-Table2[[#This Row],[200D EMA]])/Table2[[#This Row],[200D EMA]]</f>
        <v>-7.7238072711685608E-3</v>
      </c>
      <c r="V664">
        <v>1.03334496504243</v>
      </c>
      <c r="W664">
        <v>2000</v>
      </c>
      <c r="X664">
        <v>2029.9</v>
      </c>
      <c r="Y664">
        <v>1939.35</v>
      </c>
      <c r="Z664">
        <v>2037.95</v>
      </c>
      <c r="AA664">
        <v>1875</v>
      </c>
      <c r="AB664">
        <v>2037.95</v>
      </c>
      <c r="AC664" s="2">
        <f>(Table2[[#This Row],[Close Price]]/Table2[[#This Row],[Day Low]])-1</f>
        <v>4.2750000000000288E-3</v>
      </c>
      <c r="AD664" s="2">
        <f>(Table2[[#This Row],[Day High]]/Table2[[#This Row],[Close Price]])-1</f>
        <v>1.0629558636827685E-2</v>
      </c>
      <c r="AE664" s="2">
        <f>(Table2[[#This Row],[Close Price]]/Table2[[#This Row],[Current Week Low]])-1</f>
        <v>3.5682058421636187E-2</v>
      </c>
      <c r="AF664" s="2">
        <f>(Table2[[#This Row],[Current Week High]]/Table2[[#This Row],[Close Price]])-1</f>
        <v>1.463742500809051E-2</v>
      </c>
      <c r="AG664" s="2">
        <f>(Table2[[#This Row],[Close Price]]/Table2[[#This Row],[Current Month Low]])-1</f>
        <v>7.1226666666666549E-2</v>
      </c>
      <c r="AH664" s="2">
        <f>(Table2[[#This Row],[Current Month High]]/Table2[[#This Row],[Close Price]])-1</f>
        <v>1.463742500809051E-2</v>
      </c>
      <c r="AI664">
        <v>22.177690373652599</v>
      </c>
      <c r="AJ664">
        <v>15.433908045977001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-0.25</v>
      </c>
      <c r="AM664" t="s">
        <v>10459</v>
      </c>
      <c r="AN664">
        <v>3.42</v>
      </c>
      <c r="AO664" t="s">
        <v>10458</v>
      </c>
      <c r="AP664">
        <v>-7.8627398083720001E-3</v>
      </c>
      <c r="AQ664">
        <f>(Table2[[#This Row],[Sharpe Ratio]]-AVERAGE(Table2[Sharpe Ratio]))/_xlfn.STDEV.P(Table2[Sharpe Ratio])</f>
        <v>-0.76085573916057958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611</v>
      </c>
      <c r="AT664">
        <f>_xlfn.RANK.AVG(Table2[[#This Row],[6M Return vs Nifty Z-Score]],Table2[6M Return vs Nifty Z-Score])</f>
        <v>632</v>
      </c>
      <c r="AU664">
        <f>_xlfn.RANK.AVG(Table2[[#This Row],[Sharpe Ratio Z-Score]],Table2[Sharpe Ratio Z-Score])</f>
        <v>581</v>
      </c>
      <c r="AV664">
        <f>(Table2[[#This Row],[Rank 1Y]]+Table2[[#This Row],[Rank 6M]]+Table2[[#This Row],[Rank Sharpe]])/3</f>
        <v>608</v>
      </c>
    </row>
    <row r="665" spans="1:48" x14ac:dyDescent="0.3">
      <c r="A665" t="s">
        <v>497</v>
      </c>
      <c r="B665" t="s">
        <v>498</v>
      </c>
      <c r="C665" t="s">
        <v>10403</v>
      </c>
      <c r="D665" t="s">
        <v>114</v>
      </c>
      <c r="E665">
        <v>44923.390981825003</v>
      </c>
      <c r="F665">
        <v>345.65</v>
      </c>
      <c r="G665">
        <v>-32.203682026229799</v>
      </c>
      <c r="H665">
        <f>(Table2[[#This Row],[1Y Return vs Nifty]]-AVERAGE(Table2[1Y Return vs Nifty]))/_xlfn.STDEV.P(Table2[1Y Return vs Nifty])</f>
        <v>-0.89588023321554422</v>
      </c>
      <c r="I665">
        <v>-13.252532875146001</v>
      </c>
      <c r="J665">
        <f>(Table2[[#This Row],[1M Return vs Nifty]]-AVERAGE(Table2[1M Return vs Nifty]))/_xlfn.STDEV.P(Table2[1M Return vs Nifty])</f>
        <v>-0.96473030818563821</v>
      </c>
      <c r="K665">
        <v>-14.791241528074901</v>
      </c>
      <c r="L665">
        <f>(Table2[[#This Row],[6M Return vs Nifty]]-AVERAGE(Table2[6M Return vs Nifty]))/_xlfn.STDEV.P(Table2[6M Return vs Nifty])</f>
        <v>-0.76714831294233798</v>
      </c>
      <c r="M665">
        <v>-6.1269966625398098</v>
      </c>
      <c r="N665">
        <f>(Table2[[#This Row],[1W Return vs Nifty]]-AVERAGE(Table2[1W Return vs Nifty]))/_xlfn.STDEV.P(Table2[1W Return vs Nifty])</f>
        <v>-0.61583011675341237</v>
      </c>
      <c r="O665">
        <v>355.83</v>
      </c>
      <c r="P665">
        <v>356.39609910894399</v>
      </c>
      <c r="Q665">
        <v>357.55539537811501</v>
      </c>
      <c r="R665">
        <v>34.8966431514962</v>
      </c>
      <c r="S665" s="2">
        <f>(Table2[[#This Row],[Close Price]]-Table2[[#This Row],[20D EMA]])/Table2[[#This Row],[20D EMA]]</f>
        <v>-2.8609167298991111E-2</v>
      </c>
      <c r="T665" s="2">
        <f>(Table2[[#This Row],[Close Price]]-Table2[[#This Row],[50D EMA]])/Table2[[#This Row],[50D EMA]]</f>
        <v>-3.015212325783374E-2</v>
      </c>
      <c r="U665" s="2">
        <f>(Table2[[#This Row],[Close Price]]-Table2[[#This Row],[200D EMA]])/Table2[[#This Row],[200D EMA]]</f>
        <v>-3.329664586804814E-2</v>
      </c>
      <c r="V665">
        <v>0.41593091644272001</v>
      </c>
      <c r="W665">
        <v>343</v>
      </c>
      <c r="X665">
        <v>347.5</v>
      </c>
      <c r="Y665">
        <v>342.3</v>
      </c>
      <c r="Z665">
        <v>355.6</v>
      </c>
      <c r="AA665">
        <v>341.4</v>
      </c>
      <c r="AB665">
        <v>380.3</v>
      </c>
      <c r="AC665" s="2">
        <f>(Table2[[#This Row],[Close Price]]/Table2[[#This Row],[Day Low]])-1</f>
        <v>7.7259475218658391E-3</v>
      </c>
      <c r="AD665" s="2">
        <f>(Table2[[#This Row],[Day High]]/Table2[[#This Row],[Close Price]])-1</f>
        <v>5.3522349197165919E-3</v>
      </c>
      <c r="AE665" s="2">
        <f>(Table2[[#This Row],[Close Price]]/Table2[[#This Row],[Current Week Low]])-1</f>
        <v>9.7867367806017125E-3</v>
      </c>
      <c r="AF665" s="2">
        <f>(Table2[[#This Row],[Current Week High]]/Table2[[#This Row],[Close Price]])-1</f>
        <v>2.8786344568205058E-2</v>
      </c>
      <c r="AG665" s="2">
        <f>(Table2[[#This Row],[Close Price]]/Table2[[#This Row],[Current Month Low]])-1</f>
        <v>1.2448740480375031E-2</v>
      </c>
      <c r="AH665" s="2">
        <f>(Table2[[#This Row],[Current Month High]]/Table2[[#This Row],[Close Price]])-1</f>
        <v>0.1002459134963114</v>
      </c>
      <c r="AI665">
        <v>18.761753218573698</v>
      </c>
      <c r="AJ665">
        <v>20.941217634709499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-0.09</v>
      </c>
      <c r="AM665" t="s">
        <v>10459</v>
      </c>
      <c r="AN665">
        <v>-4.46</v>
      </c>
      <c r="AO665" t="s">
        <v>10459</v>
      </c>
      <c r="AP665">
        <v>-1.4229740582636E-2</v>
      </c>
      <c r="AQ665">
        <f>(Table2[[#This Row],[Sharpe Ratio]]-AVERAGE(Table2[Sharpe Ratio]))/_xlfn.STDEV.P(Table2[Sharpe Ratio])</f>
        <v>-0.83470167001611151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637</v>
      </c>
      <c r="AT665">
        <f>_xlfn.RANK.AVG(Table2[[#This Row],[6M Return vs Nifty Z-Score]],Table2[6M Return vs Nifty Z-Score])</f>
        <v>590</v>
      </c>
      <c r="AU665">
        <f>_xlfn.RANK.AVG(Table2[[#This Row],[Sharpe Ratio Z-Score]],Table2[Sharpe Ratio Z-Score])</f>
        <v>599</v>
      </c>
      <c r="AV665">
        <f>(Table2[[#This Row],[Rank 1Y]]+Table2[[#This Row],[Rank 6M]]+Table2[[#This Row],[Rank Sharpe]])/3</f>
        <v>608.66666666666663</v>
      </c>
    </row>
    <row r="666" spans="1:48" x14ac:dyDescent="0.3">
      <c r="A666" t="s">
        <v>580</v>
      </c>
      <c r="B666" t="s">
        <v>581</v>
      </c>
      <c r="C666" t="s">
        <v>10401</v>
      </c>
      <c r="D666" t="s">
        <v>43</v>
      </c>
      <c r="E666">
        <v>35657.670142499999</v>
      </c>
      <c r="F666">
        <v>609</v>
      </c>
      <c r="G666">
        <v>-29.9635623946537</v>
      </c>
      <c r="H666">
        <f>(Table2[[#This Row],[1Y Return vs Nifty]]-AVERAGE(Table2[1Y Return vs Nifty]))/_xlfn.STDEV.P(Table2[1Y Return vs Nifty])</f>
        <v>-0.85870155253623903</v>
      </c>
      <c r="I666">
        <v>-6.0678190711270998</v>
      </c>
      <c r="J666">
        <f>(Table2[[#This Row],[1M Return vs Nifty]]-AVERAGE(Table2[1M Return vs Nifty]))/_xlfn.STDEV.P(Table2[1M Return vs Nifty])</f>
        <v>-0.28333884752722943</v>
      </c>
      <c r="K666">
        <v>-6.1723568040589996</v>
      </c>
      <c r="L666">
        <f>(Table2[[#This Row],[6M Return vs Nifty]]-AVERAGE(Table2[6M Return vs Nifty]))/_xlfn.STDEV.P(Table2[6M Return vs Nifty])</f>
        <v>-0.50994482559394028</v>
      </c>
      <c r="M666">
        <v>-3.4204830119234102</v>
      </c>
      <c r="N666">
        <f>(Table2[[#This Row],[1W Return vs Nifty]]-AVERAGE(Table2[1W Return vs Nifty]))/_xlfn.STDEV.P(Table2[1W Return vs Nifty])</f>
        <v>-7.4938517614533087E-2</v>
      </c>
      <c r="O666">
        <v>611.4</v>
      </c>
      <c r="P666">
        <v>601.32013752774799</v>
      </c>
      <c r="Q666">
        <v>577.78266681994501</v>
      </c>
      <c r="R666">
        <v>46.631584972583198</v>
      </c>
      <c r="S666" s="2">
        <f>(Table2[[#This Row],[Close Price]]-Table2[[#This Row],[20D EMA]])/Table2[[#This Row],[20D EMA]]</f>
        <v>-3.925417075564242E-3</v>
      </c>
      <c r="T666" s="2">
        <f>(Table2[[#This Row],[Close Price]]-Table2[[#This Row],[50D EMA]])/Table2[[#This Row],[50D EMA]]</f>
        <v>1.277167018524741E-2</v>
      </c>
      <c r="U666" s="2">
        <f>(Table2[[#This Row],[Close Price]]-Table2[[#This Row],[200D EMA]])/Table2[[#This Row],[200D EMA]]</f>
        <v>5.4029542547324776E-2</v>
      </c>
      <c r="V666">
        <v>0.65342131949346405</v>
      </c>
      <c r="W666">
        <v>601.4</v>
      </c>
      <c r="X666">
        <v>613.54999999999995</v>
      </c>
      <c r="Y666">
        <v>596.20000000000005</v>
      </c>
      <c r="Z666">
        <v>616.79999999999995</v>
      </c>
      <c r="AA666">
        <v>596.20000000000005</v>
      </c>
      <c r="AB666">
        <v>647</v>
      </c>
      <c r="AC666" s="2">
        <f>(Table2[[#This Row],[Close Price]]/Table2[[#This Row],[Day Low]])-1</f>
        <v>1.263717991353519E-2</v>
      </c>
      <c r="AD666" s="2">
        <f>(Table2[[#This Row],[Day High]]/Table2[[#This Row],[Close Price]])-1</f>
        <v>7.4712643678160884E-3</v>
      </c>
      <c r="AE666" s="2">
        <f>(Table2[[#This Row],[Close Price]]/Table2[[#This Row],[Current Week Low]])-1</f>
        <v>2.1469305602146882E-2</v>
      </c>
      <c r="AF666" s="2">
        <f>(Table2[[#This Row],[Current Week High]]/Table2[[#This Row],[Close Price]])-1</f>
        <v>1.2807881773398977E-2</v>
      </c>
      <c r="AG666" s="2">
        <f>(Table2[[#This Row],[Close Price]]/Table2[[#This Row],[Current Month Low]])-1</f>
        <v>2.1469305602146882E-2</v>
      </c>
      <c r="AH666" s="2">
        <f>(Table2[[#This Row],[Current Month High]]/Table2[[#This Row],[Close Price]])-1</f>
        <v>6.2397372742200252E-2</v>
      </c>
      <c r="AI666">
        <v>6.2397372742200199</v>
      </c>
      <c r="AJ666">
        <v>33.905013192612103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0</v>
      </c>
      <c r="AM666" t="s">
        <v>10460</v>
      </c>
      <c r="AN666">
        <v>-2.0299999999999998</v>
      </c>
      <c r="AO666" t="s">
        <v>10459</v>
      </c>
      <c r="AP666">
        <v>-9.0160657187335999E-2</v>
      </c>
      <c r="AQ666">
        <f>(Table2[[#This Row],[Sharpe Ratio]]-AVERAGE(Table2[Sharpe Ratio]))/_xlfn.STDEV.P(Table2[Sharpe Ratio])</f>
        <v>-1.7153658031276717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-3.4422895463996133</v>
      </c>
      <c r="AS666">
        <f>_xlfn.RANK.AVG(Table2[[#This Row],[1Y Return vs Nifty Z-Score]],Table2[1Y Return vs Nifty Z-Score])</f>
        <v>620</v>
      </c>
      <c r="AT666">
        <f>_xlfn.RANK.AVG(Table2[[#This Row],[6M Return vs Nifty Z-Score]],Table2[6M Return vs Nifty Z-Score])</f>
        <v>499</v>
      </c>
      <c r="AU666">
        <f>_xlfn.RANK.AVG(Table2[[#This Row],[Sharpe Ratio Z-Score]],Table2[Sharpe Ratio Z-Score])</f>
        <v>710</v>
      </c>
      <c r="AV666">
        <f>(Table2[[#This Row],[Rank 1Y]]+Table2[[#This Row],[Rank 6M]]+Table2[[#This Row],[Rank Sharpe]])/3</f>
        <v>609.66666666666663</v>
      </c>
    </row>
    <row r="667" spans="1:48" x14ac:dyDescent="0.3">
      <c r="A667" t="s">
        <v>49</v>
      </c>
      <c r="B667" t="s">
        <v>50</v>
      </c>
      <c r="C667" t="s">
        <v>10401</v>
      </c>
      <c r="D667" t="s">
        <v>51</v>
      </c>
      <c r="E667">
        <v>480467.41813780001</v>
      </c>
      <c r="F667">
        <v>7768.4</v>
      </c>
      <c r="G667">
        <v>-34.614410993862798</v>
      </c>
      <c r="H667">
        <f>(Table2[[#This Row],[1Y Return vs Nifty]]-AVERAGE(Table2[1Y Return vs Nifty]))/_xlfn.STDEV.P(Table2[1Y Return vs Nifty])</f>
        <v>-0.93589047250304069</v>
      </c>
      <c r="I667">
        <v>7.9364774927763504</v>
      </c>
      <c r="J667">
        <f>(Table2[[#This Row],[1M Return vs Nifty]]-AVERAGE(Table2[1M Return vs Nifty]))/_xlfn.STDEV.P(Table2[1M Return vs Nifty])</f>
        <v>1.0448153909664437</v>
      </c>
      <c r="K667">
        <v>-6.7174622937957604</v>
      </c>
      <c r="L667">
        <f>(Table2[[#This Row],[6M Return vs Nifty]]-AVERAGE(Table2[6M Return vs Nifty]))/_xlfn.STDEV.P(Table2[6M Return vs Nifty])</f>
        <v>-0.52621178325986484</v>
      </c>
      <c r="M667">
        <v>-3.8163713460672999</v>
      </c>
      <c r="N667">
        <f>(Table2[[#This Row],[1W Return vs Nifty]]-AVERAGE(Table2[1W Return vs Nifty]))/_xlfn.STDEV.P(Table2[1W Return vs Nifty])</f>
        <v>-0.15405604731431771</v>
      </c>
      <c r="O667">
        <v>7416.58</v>
      </c>
      <c r="P667">
        <v>7180.7616481943396</v>
      </c>
      <c r="Q667">
        <v>7035.8077829114</v>
      </c>
      <c r="R667">
        <v>73.122354092663699</v>
      </c>
      <c r="S667" s="2">
        <f>(Table2[[#This Row],[Close Price]]-Table2[[#This Row],[20D EMA]])/Table2[[#This Row],[20D EMA]]</f>
        <v>4.7436958813900705E-2</v>
      </c>
      <c r="T667" s="2">
        <f>(Table2[[#This Row],[Close Price]]-Table2[[#This Row],[50D EMA]])/Table2[[#This Row],[50D EMA]]</f>
        <v>8.1835100591791179E-2</v>
      </c>
      <c r="U667" s="2">
        <f>(Table2[[#This Row],[Close Price]]-Table2[[#This Row],[200D EMA]])/Table2[[#This Row],[200D EMA]]</f>
        <v>0.10412339843449431</v>
      </c>
      <c r="V667">
        <v>1.4521572274157999</v>
      </c>
      <c r="W667">
        <v>7587.55</v>
      </c>
      <c r="X667">
        <v>7779.4</v>
      </c>
      <c r="Y667">
        <v>7483.9</v>
      </c>
      <c r="Z667">
        <v>7779.4</v>
      </c>
      <c r="AA667">
        <v>7193</v>
      </c>
      <c r="AB667">
        <v>7779.4</v>
      </c>
      <c r="AC667" s="2">
        <f>(Table2[[#This Row],[Close Price]]/Table2[[#This Row],[Day Low]])-1</f>
        <v>2.3835098286007828E-2</v>
      </c>
      <c r="AD667" s="2">
        <f>(Table2[[#This Row],[Day High]]/Table2[[#This Row],[Close Price]])-1</f>
        <v>1.4159929972710206E-3</v>
      </c>
      <c r="AE667" s="2">
        <f>(Table2[[#This Row],[Close Price]]/Table2[[#This Row],[Current Week Low]])-1</f>
        <v>3.8014938735151382E-2</v>
      </c>
      <c r="AF667" s="2">
        <f>(Table2[[#This Row],[Current Week High]]/Table2[[#This Row],[Close Price]])-1</f>
        <v>1.4159929972710206E-3</v>
      </c>
      <c r="AG667" s="2">
        <f>(Table2[[#This Row],[Close Price]]/Table2[[#This Row],[Current Month Low]])-1</f>
        <v>7.9994439037953446E-2</v>
      </c>
      <c r="AH667" s="2">
        <f>(Table2[[#This Row],[Current Month High]]/Table2[[#This Row],[Close Price]])-1</f>
        <v>1.4159929972710206E-3</v>
      </c>
      <c r="AI667">
        <v>5.4528603058545002</v>
      </c>
      <c r="AJ667">
        <v>25.543812017195101</v>
      </c>
      <c r="AK667" t="str">
        <f>IF(AND(Table2[[#This Row],[20D EMA]]&gt;Table2[[#This Row],[50D EMA]],Table2[[#This Row],[50D EMA]]&gt;Table2[[#This Row],[200D EMA]]),"Uptrend","Downtrend/NoTrend")</f>
        <v>Uptrend</v>
      </c>
      <c r="AL667">
        <v>0.03</v>
      </c>
      <c r="AM667" t="s">
        <v>10458</v>
      </c>
      <c r="AN667">
        <v>7.27</v>
      </c>
      <c r="AO667" t="s">
        <v>10458</v>
      </c>
      <c r="AP667">
        <v>-5.7648154142364003E-2</v>
      </c>
      <c r="AQ667">
        <f>(Table2[[#This Row],[Sharpe Ratio]]-AVERAGE(Table2[Sharpe Ratio]))/_xlfn.STDEV.P(Table2[Sharpe Ratio])</f>
        <v>-1.3382783585173308</v>
      </c>
      <c r="AR6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-1.9096212706281104</v>
      </c>
      <c r="AS667">
        <f>_xlfn.RANK.AVG(Table2[[#This Row],[1Y Return vs Nifty Z-Score]],Table2[1Y Return vs Nifty Z-Score])</f>
        <v>650</v>
      </c>
      <c r="AT667">
        <f>_xlfn.RANK.AVG(Table2[[#This Row],[6M Return vs Nifty Z-Score]],Table2[6M Return vs Nifty Z-Score])</f>
        <v>509</v>
      </c>
      <c r="AU667">
        <f>_xlfn.RANK.AVG(Table2[[#This Row],[Sharpe Ratio Z-Score]],Table2[Sharpe Ratio Z-Score])</f>
        <v>673</v>
      </c>
      <c r="AV667">
        <f>(Table2[[#This Row],[Rank 1Y]]+Table2[[#This Row],[Rank 6M]]+Table2[[#This Row],[Rank Sharpe]])/3</f>
        <v>610.66666666666663</v>
      </c>
    </row>
    <row r="668" spans="1:48" x14ac:dyDescent="0.3">
      <c r="A668" t="s">
        <v>2373</v>
      </c>
      <c r="B668" t="s">
        <v>2374</v>
      </c>
      <c r="C668" t="s">
        <v>10410</v>
      </c>
      <c r="D668" t="s">
        <v>217</v>
      </c>
      <c r="E668">
        <v>2287.8951531049902</v>
      </c>
      <c r="F668">
        <v>296.05</v>
      </c>
      <c r="G668">
        <v>-49.661706224549299</v>
      </c>
      <c r="H668">
        <f>(Table2[[#This Row],[1Y Return vs Nifty]]-AVERAGE(Table2[1Y Return vs Nifty]))/_xlfn.STDEV.P(Table2[1Y Return vs Nifty])</f>
        <v>-1.1856265029289315</v>
      </c>
      <c r="I668">
        <v>-4.7857890319721701</v>
      </c>
      <c r="J668">
        <f>(Table2[[#This Row],[1M Return vs Nifty]]-AVERAGE(Table2[1M Return vs Nifty]))/_xlfn.STDEV.P(Table2[1M Return vs Nifty])</f>
        <v>-0.16175233137413086</v>
      </c>
      <c r="K668">
        <v>-16.021030635808</v>
      </c>
      <c r="L668">
        <f>(Table2[[#This Row],[6M Return vs Nifty]]-AVERAGE(Table2[6M Return vs Nifty]))/_xlfn.STDEV.P(Table2[6M Return vs Nifty])</f>
        <v>-0.80384749820126866</v>
      </c>
      <c r="M668">
        <v>-6.78083090623144</v>
      </c>
      <c r="N668">
        <f>(Table2[[#This Row],[1W Return vs Nifty]]-AVERAGE(Table2[1W Return vs Nifty]))/_xlfn.STDEV.P(Table2[1W Return vs Nifty])</f>
        <v>-0.74649764527726892</v>
      </c>
      <c r="O668">
        <v>296.76</v>
      </c>
      <c r="P668">
        <v>296.79576248603399</v>
      </c>
      <c r="Q668">
        <v>312.39073059988999</v>
      </c>
      <c r="R668">
        <v>47.782029900935697</v>
      </c>
      <c r="S668" s="2">
        <f>(Table2[[#This Row],[Close Price]]-Table2[[#This Row],[20D EMA]])/Table2[[#This Row],[20D EMA]]</f>
        <v>-2.3925057285347742E-3</v>
      </c>
      <c r="T668" s="2">
        <f>(Table2[[#This Row],[Close Price]]-Table2[[#This Row],[50D EMA]])/Table2[[#This Row],[50D EMA]]</f>
        <v>-2.512712714586262E-3</v>
      </c>
      <c r="U668" s="2">
        <f>(Table2[[#This Row],[Close Price]]-Table2[[#This Row],[200D EMA]])/Table2[[#This Row],[200D EMA]]</f>
        <v>-5.2308628263426887E-2</v>
      </c>
      <c r="V668">
        <v>0.75575437805350698</v>
      </c>
      <c r="W668">
        <v>292.7</v>
      </c>
      <c r="X668">
        <v>298</v>
      </c>
      <c r="Y668">
        <v>292.7</v>
      </c>
      <c r="Z668">
        <v>305.2</v>
      </c>
      <c r="AA668">
        <v>279.25</v>
      </c>
      <c r="AB668">
        <v>316</v>
      </c>
      <c r="AC668" s="2">
        <f>(Table2[[#This Row],[Close Price]]/Table2[[#This Row],[Day Low]])-1</f>
        <v>1.1445165698667603E-2</v>
      </c>
      <c r="AD668" s="2">
        <f>(Table2[[#This Row],[Day High]]/Table2[[#This Row],[Close Price]])-1</f>
        <v>6.5867252153350986E-3</v>
      </c>
      <c r="AE668" s="2">
        <f>(Table2[[#This Row],[Close Price]]/Table2[[#This Row],[Current Week Low]])-1</f>
        <v>1.1445165698667603E-2</v>
      </c>
      <c r="AF668" s="2">
        <f>(Table2[[#This Row],[Current Week High]]/Table2[[#This Row],[Close Price]])-1</f>
        <v>3.0906941395034471E-2</v>
      </c>
      <c r="AG668" s="2">
        <f>(Table2[[#This Row],[Close Price]]/Table2[[#This Row],[Current Month Low]])-1</f>
        <v>6.0161145926589166E-2</v>
      </c>
      <c r="AH668" s="2">
        <f>(Table2[[#This Row],[Current Month High]]/Table2[[#This Row],[Close Price]])-1</f>
        <v>6.7387265664583751E-2</v>
      </c>
      <c r="AI668">
        <v>26.667792602600901</v>
      </c>
      <c r="AJ668">
        <v>20.6151965777144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-0.16</v>
      </c>
      <c r="AM668" t="s">
        <v>10459</v>
      </c>
      <c r="AN668">
        <v>1.49</v>
      </c>
      <c r="AO668" t="s">
        <v>10458</v>
      </c>
      <c r="AQ668">
        <f>(Table2[[#This Row],[Sharpe Ratio]]-AVERAGE(Table2[Sharpe Ratio]))/_xlfn.STDEV.P(Table2[Sharpe Ratio])</f>
        <v>-0.6696618849724284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701</v>
      </c>
      <c r="AT668">
        <f>_xlfn.RANK.AVG(Table2[[#This Row],[6M Return vs Nifty Z-Score]],Table2[6M Return vs Nifty Z-Score])</f>
        <v>603</v>
      </c>
      <c r="AU668">
        <f>_xlfn.RANK.AVG(Table2[[#This Row],[Sharpe Ratio Z-Score]],Table2[Sharpe Ratio Z-Score])</f>
        <v>530</v>
      </c>
      <c r="AV668">
        <f>(Table2[[#This Row],[Rank 1Y]]+Table2[[#This Row],[Rank 6M]]+Table2[[#This Row],[Rank Sharpe]])/3</f>
        <v>611.33333333333337</v>
      </c>
    </row>
    <row r="669" spans="1:48" x14ac:dyDescent="0.3">
      <c r="A669" t="s">
        <v>2132</v>
      </c>
      <c r="B669" t="s">
        <v>2133</v>
      </c>
      <c r="C669" t="s">
        <v>10399</v>
      </c>
      <c r="D669" t="s">
        <v>448</v>
      </c>
      <c r="E669">
        <v>2936.3463380339999</v>
      </c>
      <c r="F669">
        <v>88.38</v>
      </c>
      <c r="G669">
        <v>-31.2008959319102</v>
      </c>
      <c r="H669">
        <f>(Table2[[#This Row],[1Y Return vs Nifty]]-AVERAGE(Table2[1Y Return vs Nifty]))/_xlfn.STDEV.P(Table2[1Y Return vs Nifty])</f>
        <v>-0.87923725421351429</v>
      </c>
      <c r="I669">
        <v>-3.82207660889138</v>
      </c>
      <c r="J669">
        <f>(Table2[[#This Row],[1M Return vs Nifty]]-AVERAGE(Table2[1M Return vs Nifty]))/_xlfn.STDEV.P(Table2[1M Return vs Nifty])</f>
        <v>-7.0354756810985977E-2</v>
      </c>
      <c r="K669">
        <v>-16.1914107569844</v>
      </c>
      <c r="L669">
        <f>(Table2[[#This Row],[6M Return vs Nifty]]-AVERAGE(Table2[6M Return vs Nifty]))/_xlfn.STDEV.P(Table2[6M Return vs Nifty])</f>
        <v>-0.80893195666018103</v>
      </c>
      <c r="M669">
        <v>-12.1197737350331</v>
      </c>
      <c r="N669">
        <f>(Table2[[#This Row],[1W Return vs Nifty]]-AVERAGE(Table2[1W Return vs Nifty]))/_xlfn.STDEV.P(Table2[1W Return vs Nifty])</f>
        <v>-1.8134752028166135</v>
      </c>
      <c r="O669">
        <v>89.29</v>
      </c>
      <c r="P669">
        <v>87.610910205706105</v>
      </c>
      <c r="Q669">
        <v>86.524713755682299</v>
      </c>
      <c r="R669">
        <v>44.0821323389602</v>
      </c>
      <c r="S669" s="2">
        <f>(Table2[[#This Row],[Close Price]]-Table2[[#This Row],[20D EMA]])/Table2[[#This Row],[20D EMA]]</f>
        <v>-1.019151080748136E-2</v>
      </c>
      <c r="T669" s="2">
        <f>(Table2[[#This Row],[Close Price]]-Table2[[#This Row],[50D EMA]])/Table2[[#This Row],[50D EMA]]</f>
        <v>8.778470540804854E-3</v>
      </c>
      <c r="U669" s="2">
        <f>(Table2[[#This Row],[Close Price]]-Table2[[#This Row],[200D EMA]])/Table2[[#This Row],[200D EMA]]</f>
        <v>2.1442269656695108E-2</v>
      </c>
      <c r="V669">
        <v>1.65084606562763</v>
      </c>
      <c r="W669">
        <v>87.9</v>
      </c>
      <c r="X669">
        <v>89.78</v>
      </c>
      <c r="Y669">
        <v>86.61</v>
      </c>
      <c r="Z669">
        <v>94.7</v>
      </c>
      <c r="AA669">
        <v>84.81</v>
      </c>
      <c r="AB669">
        <v>98.54</v>
      </c>
      <c r="AC669" s="2">
        <f>(Table2[[#This Row],[Close Price]]/Table2[[#This Row],[Day Low]])-1</f>
        <v>5.4607508532422688E-3</v>
      </c>
      <c r="AD669" s="2">
        <f>(Table2[[#This Row],[Day High]]/Table2[[#This Row],[Close Price]])-1</f>
        <v>1.5840687938447617E-2</v>
      </c>
      <c r="AE669" s="2">
        <f>(Table2[[#This Row],[Close Price]]/Table2[[#This Row],[Current Week Low]])-1</f>
        <v>2.0436439210252733E-2</v>
      </c>
      <c r="AF669" s="2">
        <f>(Table2[[#This Row],[Current Week High]]/Table2[[#This Row],[Close Price]])-1</f>
        <v>7.1509391264992228E-2</v>
      </c>
      <c r="AG669" s="2">
        <f>(Table2[[#This Row],[Close Price]]/Table2[[#This Row],[Current Month Low]])-1</f>
        <v>4.2094092677750217E-2</v>
      </c>
      <c r="AH669" s="2">
        <f>(Table2[[#This Row],[Current Month High]]/Table2[[#This Row],[Close Price]])-1</f>
        <v>0.1149581353247342</v>
      </c>
      <c r="AI669">
        <v>35.777325186693801</v>
      </c>
      <c r="AJ669">
        <v>41.294964028776903</v>
      </c>
      <c r="AK669" t="str">
        <f>IF(AND(Table2[[#This Row],[20D EMA]]&gt;Table2[[#This Row],[50D EMA]],Table2[[#This Row],[50D EMA]]&gt;Table2[[#This Row],[200D EMA]]),"Uptrend","Downtrend/NoTrend")</f>
        <v>Uptrend</v>
      </c>
      <c r="AL669">
        <v>0.05</v>
      </c>
      <c r="AM669" t="s">
        <v>10458</v>
      </c>
      <c r="AN669">
        <v>2.04</v>
      </c>
      <c r="AO669" t="s">
        <v>10458</v>
      </c>
      <c r="AP669">
        <v>-1.9149322751281998E-2</v>
      </c>
      <c r="AQ669">
        <f>(Table2[[#This Row],[Sharpe Ratio]]-AVERAGE(Table2[Sharpe Ratio]))/_xlfn.STDEV.P(Table2[Sharpe Ratio])</f>
        <v>-0.89176010891757929</v>
      </c>
      <c r="AR6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-4.4637592794188743</v>
      </c>
      <c r="AS669">
        <f>_xlfn.RANK.AVG(Table2[[#This Row],[1Y Return vs Nifty Z-Score]],Table2[1Y Return vs Nifty Z-Score])</f>
        <v>626</v>
      </c>
      <c r="AT669">
        <f>_xlfn.RANK.AVG(Table2[[#This Row],[6M Return vs Nifty Z-Score]],Table2[6M Return vs Nifty Z-Score])</f>
        <v>606</v>
      </c>
      <c r="AU669">
        <f>_xlfn.RANK.AVG(Table2[[#This Row],[Sharpe Ratio Z-Score]],Table2[Sharpe Ratio Z-Score])</f>
        <v>608</v>
      </c>
      <c r="AV669">
        <f>(Table2[[#This Row],[Rank 1Y]]+Table2[[#This Row],[Rank 6M]]+Table2[[#This Row],[Rank Sharpe]])/3</f>
        <v>613.33333333333337</v>
      </c>
    </row>
    <row r="670" spans="1:48" x14ac:dyDescent="0.3">
      <c r="A670" t="s">
        <v>1372</v>
      </c>
      <c r="B670" t="s">
        <v>1373</v>
      </c>
      <c r="C670" t="s">
        <v>10400</v>
      </c>
      <c r="D670" t="s">
        <v>21</v>
      </c>
      <c r="E670">
        <v>8151.4911419</v>
      </c>
      <c r="F670">
        <v>2640.65</v>
      </c>
      <c r="G670">
        <v>-23.578542467133499</v>
      </c>
      <c r="H670">
        <f>(Table2[[#This Row],[1Y Return vs Nifty]]-AVERAGE(Table2[1Y Return vs Nifty]))/_xlfn.STDEV.P(Table2[1Y Return vs Nifty])</f>
        <v>-0.75273104378744815</v>
      </c>
      <c r="I670">
        <v>-17.227102551668299</v>
      </c>
      <c r="J670">
        <f>(Table2[[#This Row],[1M Return vs Nifty]]-AVERAGE(Table2[1M Return vs Nifty]))/_xlfn.STDEV.P(Table2[1M Return vs Nifty])</f>
        <v>-1.3416747364882999</v>
      </c>
      <c r="K670">
        <v>-16.395380776977099</v>
      </c>
      <c r="L670">
        <f>(Table2[[#This Row],[6M Return vs Nifty]]-AVERAGE(Table2[6M Return vs Nifty]))/_xlfn.STDEV.P(Table2[6M Return vs Nifty])</f>
        <v>-0.8150187999277867</v>
      </c>
      <c r="M670">
        <v>-5.4715101821341303</v>
      </c>
      <c r="N670">
        <f>(Table2[[#This Row],[1W Return vs Nifty]]-AVERAGE(Table2[1W Return vs Nifty]))/_xlfn.STDEV.P(Table2[1W Return vs Nifty])</f>
        <v>-0.48483239186856031</v>
      </c>
      <c r="O670">
        <v>2718.78</v>
      </c>
      <c r="P670">
        <v>2756.5154490643799</v>
      </c>
      <c r="Q670">
        <v>2654.4333454154798</v>
      </c>
      <c r="R670">
        <v>36.014314471066697</v>
      </c>
      <c r="S670" s="2">
        <f>(Table2[[#This Row],[Close Price]]-Table2[[#This Row],[20D EMA]])/Table2[[#This Row],[20D EMA]]</f>
        <v>-2.8737154164735691E-2</v>
      </c>
      <c r="T670" s="2">
        <f>(Table2[[#This Row],[Close Price]]-Table2[[#This Row],[50D EMA]])/Table2[[#This Row],[50D EMA]]</f>
        <v>-4.2033302988999044E-2</v>
      </c>
      <c r="U670" s="2">
        <f>(Table2[[#This Row],[Close Price]]-Table2[[#This Row],[200D EMA]])/Table2[[#This Row],[200D EMA]]</f>
        <v>-5.1925754471421216E-3</v>
      </c>
      <c r="V670">
        <v>0.63402521448402405</v>
      </c>
      <c r="W670">
        <v>2630</v>
      </c>
      <c r="X670">
        <v>2670</v>
      </c>
      <c r="Y670">
        <v>2610</v>
      </c>
      <c r="Z670">
        <v>2688</v>
      </c>
      <c r="AA670">
        <v>2602.5500000000002</v>
      </c>
      <c r="AB670">
        <v>2974.8</v>
      </c>
      <c r="AC670" s="2">
        <f>(Table2[[#This Row],[Close Price]]/Table2[[#This Row],[Day Low]])-1</f>
        <v>4.0494296577946454E-3</v>
      </c>
      <c r="AD670" s="2">
        <f>(Table2[[#This Row],[Day High]]/Table2[[#This Row],[Close Price]])-1</f>
        <v>1.1114687671595957E-2</v>
      </c>
      <c r="AE670" s="2">
        <f>(Table2[[#This Row],[Close Price]]/Table2[[#This Row],[Current Week Low]])-1</f>
        <v>1.1743295019157163E-2</v>
      </c>
      <c r="AF670" s="2">
        <f>(Table2[[#This Row],[Current Week High]]/Table2[[#This Row],[Close Price]])-1</f>
        <v>1.7931191183988782E-2</v>
      </c>
      <c r="AG670" s="2">
        <f>(Table2[[#This Row],[Close Price]]/Table2[[#This Row],[Current Month Low]])-1</f>
        <v>1.4639488194271078E-2</v>
      </c>
      <c r="AH670" s="2">
        <f>(Table2[[#This Row],[Current Month High]]/Table2[[#This Row],[Close Price]])-1</f>
        <v>0.12654081381478055</v>
      </c>
      <c r="AI670">
        <v>19.099464147084898</v>
      </c>
      <c r="AJ670">
        <v>25.562872970209899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-0.17</v>
      </c>
      <c r="AM670" t="s">
        <v>10459</v>
      </c>
      <c r="AN670">
        <v>-3.93</v>
      </c>
      <c r="AO670" t="s">
        <v>10459</v>
      </c>
      <c r="AP670">
        <v>-4.1940341010333997E-2</v>
      </c>
      <c r="AQ670">
        <f>(Table2[[#This Row],[Sharpe Ratio]]-AVERAGE(Table2[Sharpe Ratio]))/_xlfn.STDEV.P(Table2[Sharpe Ratio])</f>
        <v>-1.156095550070352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581</v>
      </c>
      <c r="AT670">
        <f>_xlfn.RANK.AVG(Table2[[#This Row],[6M Return vs Nifty Z-Score]],Table2[6M Return vs Nifty Z-Score])</f>
        <v>608</v>
      </c>
      <c r="AU670">
        <f>_xlfn.RANK.AVG(Table2[[#This Row],[Sharpe Ratio Z-Score]],Table2[Sharpe Ratio Z-Score])</f>
        <v>655</v>
      </c>
      <c r="AV670">
        <f>(Table2[[#This Row],[Rank 1Y]]+Table2[[#This Row],[Rank 6M]]+Table2[[#This Row],[Rank Sharpe]])/3</f>
        <v>614.66666666666663</v>
      </c>
    </row>
    <row r="671" spans="1:48" x14ac:dyDescent="0.3">
      <c r="A671" t="s">
        <v>1239</v>
      </c>
      <c r="B671" t="s">
        <v>1240</v>
      </c>
      <c r="C671" t="s">
        <v>10400</v>
      </c>
      <c r="D671" t="s">
        <v>21</v>
      </c>
      <c r="E671">
        <v>9787.9860371800005</v>
      </c>
      <c r="F671">
        <v>475.15</v>
      </c>
      <c r="G671">
        <v>-17.973613002494101</v>
      </c>
      <c r="H671">
        <f>(Table2[[#This Row],[1Y Return vs Nifty]]-AVERAGE(Table2[1Y Return vs Nifty]))/_xlfn.STDEV.P(Table2[1Y Return vs Nifty])</f>
        <v>-0.65970749278662844</v>
      </c>
      <c r="I671">
        <v>-10.305572376622299</v>
      </c>
      <c r="J671">
        <f>(Table2[[#This Row],[1M Return vs Nifty]]-AVERAGE(Table2[1M Return vs Nifty]))/_xlfn.STDEV.P(Table2[1M Return vs Nifty])</f>
        <v>-0.68524336223819249</v>
      </c>
      <c r="K671">
        <v>-14.571950071790001</v>
      </c>
      <c r="L671">
        <f>(Table2[[#This Row],[6M Return vs Nifty]]-AVERAGE(Table2[6M Return vs Nifty]))/_xlfn.STDEV.P(Table2[6M Return vs Nifty])</f>
        <v>-0.76060424963156836</v>
      </c>
      <c r="M671">
        <v>-4.8752506583878104</v>
      </c>
      <c r="N671">
        <f>(Table2[[#This Row],[1W Return vs Nifty]]-AVERAGE(Table2[1W Return vs Nifty]))/_xlfn.STDEV.P(Table2[1W Return vs Nifty])</f>
        <v>-0.36567106148787576</v>
      </c>
      <c r="O671">
        <v>483.13</v>
      </c>
      <c r="P671">
        <v>490.85508672332799</v>
      </c>
      <c r="Q671">
        <v>482.55038430130799</v>
      </c>
      <c r="R671">
        <v>40.847077955160501</v>
      </c>
      <c r="S671" s="2">
        <f>(Table2[[#This Row],[Close Price]]-Table2[[#This Row],[20D EMA]])/Table2[[#This Row],[20D EMA]]</f>
        <v>-1.6517293482085606E-2</v>
      </c>
      <c r="T671" s="2">
        <f>(Table2[[#This Row],[Close Price]]-Table2[[#This Row],[50D EMA]])/Table2[[#This Row],[50D EMA]]</f>
        <v>-3.1995363088047672E-2</v>
      </c>
      <c r="U671" s="2">
        <f>(Table2[[#This Row],[Close Price]]-Table2[[#This Row],[200D EMA]])/Table2[[#This Row],[200D EMA]]</f>
        <v>-1.5335982608371844E-2</v>
      </c>
      <c r="V671">
        <v>0.75599108934512005</v>
      </c>
      <c r="W671">
        <v>473</v>
      </c>
      <c r="X671">
        <v>481.65</v>
      </c>
      <c r="Y671">
        <v>473</v>
      </c>
      <c r="Z671">
        <v>493.8</v>
      </c>
      <c r="AA671">
        <v>454.8</v>
      </c>
      <c r="AB671">
        <v>500</v>
      </c>
      <c r="AC671" s="2">
        <f>(Table2[[#This Row],[Close Price]]/Table2[[#This Row],[Day Low]])-1</f>
        <v>4.5454545454544082E-3</v>
      </c>
      <c r="AD671" s="2">
        <f>(Table2[[#This Row],[Day High]]/Table2[[#This Row],[Close Price]])-1</f>
        <v>1.3679890560875485E-2</v>
      </c>
      <c r="AE671" s="2">
        <f>(Table2[[#This Row],[Close Price]]/Table2[[#This Row],[Current Week Low]])-1</f>
        <v>4.5454545454544082E-3</v>
      </c>
      <c r="AF671" s="2">
        <f>(Table2[[#This Row],[Current Week High]]/Table2[[#This Row],[Close Price]])-1</f>
        <v>3.9250762916973603E-2</v>
      </c>
      <c r="AG671" s="2">
        <f>(Table2[[#This Row],[Close Price]]/Table2[[#This Row],[Current Month Low]])-1</f>
        <v>4.4744942832013912E-2</v>
      </c>
      <c r="AH671" s="2">
        <f>(Table2[[#This Row],[Current Month High]]/Table2[[#This Row],[Close Price]])-1</f>
        <v>5.2299273913501088E-2</v>
      </c>
      <c r="AI671">
        <v>21.014416500052601</v>
      </c>
      <c r="AJ671">
        <v>20.949471808578298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0</v>
      </c>
      <c r="AM671">
        <v>0</v>
      </c>
      <c r="AN671">
        <v>-3.61</v>
      </c>
      <c r="AO671" t="s">
        <v>10459</v>
      </c>
      <c r="AP671">
        <v>-9.1540484917116999E-2</v>
      </c>
      <c r="AQ671">
        <f>(Table2[[#This Row],[Sharpe Ratio]]-AVERAGE(Table2[Sharpe Ratio]))/_xlfn.STDEV.P(Table2[Sharpe Ratio])</f>
        <v>-1.7313693606484784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549</v>
      </c>
      <c r="AT671">
        <f>_xlfn.RANK.AVG(Table2[[#This Row],[6M Return vs Nifty Z-Score]],Table2[6M Return vs Nifty Z-Score])</f>
        <v>584</v>
      </c>
      <c r="AU671">
        <f>_xlfn.RANK.AVG(Table2[[#This Row],[Sharpe Ratio Z-Score]],Table2[Sharpe Ratio Z-Score])</f>
        <v>714</v>
      </c>
      <c r="AV671">
        <f>(Table2[[#This Row],[Rank 1Y]]+Table2[[#This Row],[Rank 6M]]+Table2[[#This Row],[Rank Sharpe]])/3</f>
        <v>615.66666666666663</v>
      </c>
    </row>
    <row r="672" spans="1:48" x14ac:dyDescent="0.3">
      <c r="A672" t="s">
        <v>2442</v>
      </c>
      <c r="B672" t="s">
        <v>2443</v>
      </c>
      <c r="C672" t="s">
        <v>5557</v>
      </c>
      <c r="D672" t="s">
        <v>80</v>
      </c>
      <c r="E672">
        <v>2156.5054479999999</v>
      </c>
      <c r="F672">
        <v>83.48</v>
      </c>
      <c r="G672">
        <v>-59.861695110878799</v>
      </c>
      <c r="H672">
        <f>(Table2[[#This Row],[1Y Return vs Nifty]]-AVERAGE(Table2[1Y Return vs Nifty]))/_xlfn.STDEV.P(Table2[1Y Return vs Nifty])</f>
        <v>-1.3549130554825972</v>
      </c>
      <c r="I672">
        <v>-16.082914318013302</v>
      </c>
      <c r="J672">
        <f>(Table2[[#This Row],[1M Return vs Nifty]]-AVERAGE(Table2[1M Return vs Nifty]))/_xlfn.STDEV.P(Table2[1M Return vs Nifty])</f>
        <v>-1.2331610067747745</v>
      </c>
      <c r="K672">
        <v>-23.4593282448397</v>
      </c>
      <c r="L672">
        <f>(Table2[[#This Row],[6M Return vs Nifty]]-AVERAGE(Table2[6M Return vs Nifty]))/_xlfn.STDEV.P(Table2[6M Return vs Nifty])</f>
        <v>-1.0258200789050493</v>
      </c>
      <c r="M672">
        <v>-5.8045210988483804</v>
      </c>
      <c r="N672">
        <f>(Table2[[#This Row],[1W Return vs Nifty]]-AVERAGE(Table2[1W Return vs Nifty]))/_xlfn.STDEV.P(Table2[1W Return vs Nifty])</f>
        <v>-0.55138398943070543</v>
      </c>
      <c r="O672">
        <v>86.95</v>
      </c>
      <c r="P672">
        <v>89.944493314939805</v>
      </c>
      <c r="Q672">
        <v>96.526244452609603</v>
      </c>
      <c r="R672">
        <v>18.9224947479115</v>
      </c>
      <c r="S672" s="2">
        <f>(Table2[[#This Row],[Close Price]]-Table2[[#This Row],[20D EMA]])/Table2[[#This Row],[20D EMA]]</f>
        <v>-3.9907993099482446E-2</v>
      </c>
      <c r="T672" s="2">
        <f>(Table2[[#This Row],[Close Price]]-Table2[[#This Row],[50D EMA]])/Table2[[#This Row],[50D EMA]]</f>
        <v>-7.1872029922993047E-2</v>
      </c>
      <c r="U672" s="2">
        <f>(Table2[[#This Row],[Close Price]]-Table2[[#This Row],[200D EMA]])/Table2[[#This Row],[200D EMA]]</f>
        <v>-0.13515748516471876</v>
      </c>
      <c r="V672">
        <v>0.32982053206488399</v>
      </c>
      <c r="W672">
        <v>83.26</v>
      </c>
      <c r="X672">
        <v>85.37</v>
      </c>
      <c r="Y672">
        <v>83.26</v>
      </c>
      <c r="Z672">
        <v>87</v>
      </c>
      <c r="AA672">
        <v>83.26</v>
      </c>
      <c r="AB672">
        <v>91.4</v>
      </c>
      <c r="AC672" s="2">
        <f>(Table2[[#This Row],[Close Price]]/Table2[[#This Row],[Day Low]])-1</f>
        <v>2.6423252462166591E-3</v>
      </c>
      <c r="AD672" s="2">
        <f>(Table2[[#This Row],[Day High]]/Table2[[#This Row],[Close Price]])-1</f>
        <v>2.2640153330139023E-2</v>
      </c>
      <c r="AE672" s="2">
        <f>(Table2[[#This Row],[Close Price]]/Table2[[#This Row],[Current Week Low]])-1</f>
        <v>2.6423252462166591E-3</v>
      </c>
      <c r="AF672" s="2">
        <f>(Table2[[#This Row],[Current Week High]]/Table2[[#This Row],[Close Price]])-1</f>
        <v>4.2165788212745525E-2</v>
      </c>
      <c r="AG672" s="2">
        <f>(Table2[[#This Row],[Close Price]]/Table2[[#This Row],[Current Month Low]])-1</f>
        <v>2.6423252462166591E-3</v>
      </c>
      <c r="AH672" s="2">
        <f>(Table2[[#This Row],[Current Month High]]/Table2[[#This Row],[Close Price]])-1</f>
        <v>9.4873023478677654E-2</v>
      </c>
      <c r="AI672">
        <v>86.871106851940496</v>
      </c>
      <c r="AJ672">
        <v>0.699638118214718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-0.19</v>
      </c>
      <c r="AM672" t="s">
        <v>10459</v>
      </c>
      <c r="AN672">
        <v>-7.13</v>
      </c>
      <c r="AO672" t="s">
        <v>10459</v>
      </c>
      <c r="AP672">
        <v>2.0652404552304E-2</v>
      </c>
      <c r="AQ672">
        <f>(Table2[[#This Row],[Sharpe Ratio]]-AVERAGE(Table2[Sharpe Ratio]))/_xlfn.STDEV.P(Table2[Sharpe Ratio])</f>
        <v>-0.43013057460499576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727</v>
      </c>
      <c r="AT672">
        <f>_xlfn.RANK.AVG(Table2[[#This Row],[6M Return vs Nifty Z-Score]],Table2[6M Return vs Nifty Z-Score])</f>
        <v>670</v>
      </c>
      <c r="AU672">
        <f>_xlfn.RANK.AVG(Table2[[#This Row],[Sharpe Ratio Z-Score]],Table2[Sharpe Ratio Z-Score])</f>
        <v>458</v>
      </c>
      <c r="AV672">
        <f>(Table2[[#This Row],[Rank 1Y]]+Table2[[#This Row],[Rank 6M]]+Table2[[#This Row],[Rank Sharpe]])/3</f>
        <v>618.33333333333337</v>
      </c>
    </row>
    <row r="673" spans="1:48" x14ac:dyDescent="0.3">
      <c r="A673" t="s">
        <v>1069</v>
      </c>
      <c r="B673" t="s">
        <v>1070</v>
      </c>
      <c r="C673" t="s">
        <v>5557</v>
      </c>
      <c r="D673" t="s">
        <v>80</v>
      </c>
      <c r="E673">
        <v>12787.976058164901</v>
      </c>
      <c r="F673">
        <v>358.05</v>
      </c>
      <c r="G673">
        <v>-39.351233967580598</v>
      </c>
      <c r="H673">
        <f>(Table2[[#This Row],[1Y Return vs Nifty]]-AVERAGE(Table2[1Y Return vs Nifty]))/_xlfn.STDEV.P(Table2[1Y Return vs Nifty])</f>
        <v>-1.0145062867175449</v>
      </c>
      <c r="I673">
        <v>-0.63242056100631905</v>
      </c>
      <c r="J673">
        <f>(Table2[[#This Row],[1M Return vs Nifty]]-AVERAGE(Table2[1M Return vs Nifty]))/_xlfn.STDEV.P(Table2[1M Return vs Nifty])</f>
        <v>0.23214920545548531</v>
      </c>
      <c r="K673">
        <v>-2.71831704578487</v>
      </c>
      <c r="L673">
        <f>(Table2[[#This Row],[6M Return vs Nifty]]-AVERAGE(Table2[6M Return vs Nifty]))/_xlfn.STDEV.P(Table2[6M Return vs Nifty])</f>
        <v>-0.40686988031793647</v>
      </c>
      <c r="M673">
        <v>-7.0382685616963903</v>
      </c>
      <c r="N673">
        <f>(Table2[[#This Row],[1W Return vs Nifty]]-AVERAGE(Table2[1W Return vs Nifty]))/_xlfn.STDEV.P(Table2[1W Return vs Nifty])</f>
        <v>-0.79794607049074895</v>
      </c>
      <c r="O673">
        <v>353.42</v>
      </c>
      <c r="P673">
        <v>348.17777134222598</v>
      </c>
      <c r="Q673">
        <v>343.98124704376301</v>
      </c>
      <c r="R673">
        <v>54.4679860155398</v>
      </c>
      <c r="S673" s="2">
        <f>(Table2[[#This Row],[Close Price]]-Table2[[#This Row],[20D EMA]])/Table2[[#This Row],[20D EMA]]</f>
        <v>1.3100560239941134E-2</v>
      </c>
      <c r="T673" s="2">
        <f>(Table2[[#This Row],[Close Price]]-Table2[[#This Row],[50D EMA]])/Table2[[#This Row],[50D EMA]]</f>
        <v>2.835398888250841E-2</v>
      </c>
      <c r="U673" s="2">
        <f>(Table2[[#This Row],[Close Price]]-Table2[[#This Row],[200D EMA]])/Table2[[#This Row],[200D EMA]]</f>
        <v>4.0899767290067147E-2</v>
      </c>
      <c r="V673">
        <v>2.2513729283127599</v>
      </c>
      <c r="W673">
        <v>351.2</v>
      </c>
      <c r="X673">
        <v>359.7</v>
      </c>
      <c r="Y673">
        <v>351.2</v>
      </c>
      <c r="Z673">
        <v>364.25</v>
      </c>
      <c r="AA673">
        <v>335.8</v>
      </c>
      <c r="AB673">
        <v>379.25</v>
      </c>
      <c r="AC673" s="2">
        <f>(Table2[[#This Row],[Close Price]]/Table2[[#This Row],[Day Low]])-1</f>
        <v>1.9504555808656177E-2</v>
      </c>
      <c r="AD673" s="2">
        <f>(Table2[[#This Row],[Day High]]/Table2[[#This Row],[Close Price]])-1</f>
        <v>4.6082949308754451E-3</v>
      </c>
      <c r="AE673" s="2">
        <f>(Table2[[#This Row],[Close Price]]/Table2[[#This Row],[Current Week Low]])-1</f>
        <v>1.9504555808656177E-2</v>
      </c>
      <c r="AF673" s="2">
        <f>(Table2[[#This Row],[Current Week High]]/Table2[[#This Row],[Close Price]])-1</f>
        <v>1.7316017316017174E-2</v>
      </c>
      <c r="AG673" s="2">
        <f>(Table2[[#This Row],[Close Price]]/Table2[[#This Row],[Current Month Low]])-1</f>
        <v>6.625967837998803E-2</v>
      </c>
      <c r="AH673" s="2">
        <f>(Table2[[#This Row],[Current Month High]]/Table2[[#This Row],[Close Price]])-1</f>
        <v>5.920960759670435E-2</v>
      </c>
      <c r="AI673">
        <v>11.157659544756299</v>
      </c>
      <c r="AJ673">
        <v>22.9145211122554</v>
      </c>
      <c r="AK673" t="str">
        <f>IF(AND(Table2[[#This Row],[20D EMA]]&gt;Table2[[#This Row],[50D EMA]],Table2[[#This Row],[50D EMA]]&gt;Table2[[#This Row],[200D EMA]]),"Uptrend","Downtrend/NoTrend")</f>
        <v>Uptrend</v>
      </c>
      <c r="AL673">
        <v>-0.05</v>
      </c>
      <c r="AM673" t="s">
        <v>10459</v>
      </c>
      <c r="AN673">
        <v>0.56000000000000005</v>
      </c>
      <c r="AO673" t="s">
        <v>10458</v>
      </c>
      <c r="AP673">
        <v>-0.107626507912084</v>
      </c>
      <c r="AQ673">
        <f>(Table2[[#This Row],[Sharpe Ratio]]-AVERAGE(Table2[Sharpe Ratio]))/_xlfn.STDEV.P(Table2[Sharpe Ratio])</f>
        <v>-1.9179387335671028</v>
      </c>
      <c r="AR6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-3.905111765637848</v>
      </c>
      <c r="AS673">
        <f>_xlfn.RANK.AVG(Table2[[#This Row],[1Y Return vs Nifty Z-Score]],Table2[1Y Return vs Nifty Z-Score])</f>
        <v>670</v>
      </c>
      <c r="AT673">
        <f>_xlfn.RANK.AVG(Table2[[#This Row],[6M Return vs Nifty Z-Score]],Table2[6M Return vs Nifty Z-Score])</f>
        <v>463</v>
      </c>
      <c r="AU673">
        <f>_xlfn.RANK.AVG(Table2[[#This Row],[Sharpe Ratio Z-Score]],Table2[Sharpe Ratio Z-Score])</f>
        <v>725</v>
      </c>
      <c r="AV673">
        <f>(Table2[[#This Row],[Rank 1Y]]+Table2[[#This Row],[Rank 6M]]+Table2[[#This Row],[Rank Sharpe]])/3</f>
        <v>619.33333333333337</v>
      </c>
    </row>
    <row r="674" spans="1:48" x14ac:dyDescent="0.3">
      <c r="A674" t="s">
        <v>356</v>
      </c>
      <c r="B674" t="s">
        <v>357</v>
      </c>
      <c r="C674" t="s">
        <v>10410</v>
      </c>
      <c r="D674" t="s">
        <v>100</v>
      </c>
      <c r="E674">
        <v>71568.219448110001</v>
      </c>
      <c r="F674">
        <v>613.9</v>
      </c>
      <c r="G674">
        <v>-30.913279012553701</v>
      </c>
      <c r="H674">
        <f>(Table2[[#This Row],[1Y Return vs Nifty]]-AVERAGE(Table2[1Y Return vs Nifty]))/_xlfn.STDEV.P(Table2[1Y Return vs Nifty])</f>
        <v>-0.87446375129340592</v>
      </c>
      <c r="I674">
        <v>4.1882959614681896</v>
      </c>
      <c r="J674">
        <f>(Table2[[#This Row],[1M Return vs Nifty]]-AVERAGE(Table2[1M Return vs Nifty]))/_xlfn.STDEV.P(Table2[1M Return vs Nifty])</f>
        <v>0.68934140019977974</v>
      </c>
      <c r="K674">
        <v>-9.1599090104813108</v>
      </c>
      <c r="L674">
        <f>(Table2[[#This Row],[6M Return vs Nifty]]-AVERAGE(Table2[6M Return vs Nifty]))/_xlfn.STDEV.P(Table2[6M Return vs Nifty])</f>
        <v>-0.59909891811661919</v>
      </c>
      <c r="M674">
        <v>-4.0974138139291503</v>
      </c>
      <c r="N674">
        <f>(Table2[[#This Row],[1W Return vs Nifty]]-AVERAGE(Table2[1W Return vs Nifty]))/_xlfn.STDEV.P(Table2[1W Return vs Nifty])</f>
        <v>-0.21022184933534677</v>
      </c>
      <c r="O674">
        <v>605.71</v>
      </c>
      <c r="P674">
        <v>578.52015387996596</v>
      </c>
      <c r="Q674">
        <v>551.14137459053302</v>
      </c>
      <c r="R674">
        <v>54.492217180415103</v>
      </c>
      <c r="S674" s="2">
        <f>(Table2[[#This Row],[Close Price]]-Table2[[#This Row],[20D EMA]])/Table2[[#This Row],[20D EMA]]</f>
        <v>1.3521322084825973E-2</v>
      </c>
      <c r="T674" s="2">
        <f>(Table2[[#This Row],[Close Price]]-Table2[[#This Row],[50D EMA]])/Table2[[#This Row],[50D EMA]]</f>
        <v>6.1155771121803981E-2</v>
      </c>
      <c r="U674" s="2">
        <f>(Table2[[#This Row],[Close Price]]-Table2[[#This Row],[200D EMA]])/Table2[[#This Row],[200D EMA]]</f>
        <v>0.11387028501732986</v>
      </c>
      <c r="V674">
        <v>0.74189683086717995</v>
      </c>
      <c r="W674">
        <v>606.15</v>
      </c>
      <c r="X674">
        <v>615.9</v>
      </c>
      <c r="Y674">
        <v>600.20000000000005</v>
      </c>
      <c r="Z674">
        <v>624</v>
      </c>
      <c r="AA674">
        <v>570.15</v>
      </c>
      <c r="AB674">
        <v>629.5</v>
      </c>
      <c r="AC674" s="2">
        <f>(Table2[[#This Row],[Close Price]]/Table2[[#This Row],[Day Low]])-1</f>
        <v>1.2785614121916922E-2</v>
      </c>
      <c r="AD674" s="2">
        <f>(Table2[[#This Row],[Day High]]/Table2[[#This Row],[Close Price]])-1</f>
        <v>3.2578595862517989E-3</v>
      </c>
      <c r="AE674" s="2">
        <f>(Table2[[#This Row],[Close Price]]/Table2[[#This Row],[Current Week Low]])-1</f>
        <v>2.2825724758413823E-2</v>
      </c>
      <c r="AF674" s="2">
        <f>(Table2[[#This Row],[Current Week High]]/Table2[[#This Row],[Close Price]])-1</f>
        <v>1.6452190910571707E-2</v>
      </c>
      <c r="AG674" s="2">
        <f>(Table2[[#This Row],[Close Price]]/Table2[[#This Row],[Current Month Low]])-1</f>
        <v>7.6734192756292119E-2</v>
      </c>
      <c r="AH674" s="2">
        <f>(Table2[[#This Row],[Current Month High]]/Table2[[#This Row],[Close Price]])-1</f>
        <v>2.5411304772764431E-2</v>
      </c>
      <c r="AI674">
        <v>2.54113047727644</v>
      </c>
      <c r="AJ674">
        <v>39.840546697038697</v>
      </c>
      <c r="AK674" t="str">
        <f>IF(AND(Table2[[#This Row],[20D EMA]]&gt;Table2[[#This Row],[50D EMA]],Table2[[#This Row],[50D EMA]]&gt;Table2[[#This Row],[200D EMA]]),"Uptrend","Downtrend/NoTrend")</f>
        <v>Uptrend</v>
      </c>
      <c r="AL674">
        <v>0.15</v>
      </c>
      <c r="AM674" t="s">
        <v>10458</v>
      </c>
      <c r="AN674">
        <v>2.02</v>
      </c>
      <c r="AO674" t="s">
        <v>10458</v>
      </c>
      <c r="AP674">
        <v>-7.7677179045216996E-2</v>
      </c>
      <c r="AQ674">
        <f>(Table2[[#This Row],[Sharpe Ratio]]-AVERAGE(Table2[Sharpe Ratio]))/_xlfn.STDEV.P(Table2[Sharpe Ratio])</f>
        <v>-1.5705795691687121</v>
      </c>
      <c r="AR6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-2.5650226877143045</v>
      </c>
      <c r="AS674">
        <f>_xlfn.RANK.AVG(Table2[[#This Row],[1Y Return vs Nifty Z-Score]],Table2[1Y Return vs Nifty Z-Score])</f>
        <v>624</v>
      </c>
      <c r="AT674">
        <f>_xlfn.RANK.AVG(Table2[[#This Row],[6M Return vs Nifty Z-Score]],Table2[6M Return vs Nifty Z-Score])</f>
        <v>539</v>
      </c>
      <c r="AU674">
        <f>_xlfn.RANK.AVG(Table2[[#This Row],[Sharpe Ratio Z-Score]],Table2[Sharpe Ratio Z-Score])</f>
        <v>699</v>
      </c>
      <c r="AV674">
        <f>(Table2[[#This Row],[Rank 1Y]]+Table2[[#This Row],[Rank 6M]]+Table2[[#This Row],[Rank Sharpe]])/3</f>
        <v>620.66666666666663</v>
      </c>
    </row>
    <row r="675" spans="1:48" x14ac:dyDescent="0.3">
      <c r="A675" t="s">
        <v>685</v>
      </c>
      <c r="B675" t="s">
        <v>686</v>
      </c>
      <c r="C675" t="s">
        <v>10414</v>
      </c>
      <c r="D675" t="s">
        <v>164</v>
      </c>
      <c r="E675">
        <v>26862.775733710001</v>
      </c>
      <c r="F675">
        <v>1054.45</v>
      </c>
      <c r="G675">
        <v>-31.627639039258298</v>
      </c>
      <c r="H675">
        <f>(Table2[[#This Row],[1Y Return vs Nifty]]-AVERAGE(Table2[1Y Return vs Nifty]))/_xlfn.STDEV.P(Table2[1Y Return vs Nifty])</f>
        <v>-0.88631979815293183</v>
      </c>
      <c r="I675">
        <v>-7.0151714722689498</v>
      </c>
      <c r="J675">
        <f>(Table2[[#This Row],[1M Return vs Nifty]]-AVERAGE(Table2[1M Return vs Nifty]))/_xlfn.STDEV.P(Table2[1M Return vs Nifty])</f>
        <v>-0.37318485308575478</v>
      </c>
      <c r="K675">
        <v>-22.1373534303758</v>
      </c>
      <c r="L675">
        <f>(Table2[[#This Row],[6M Return vs Nifty]]-AVERAGE(Table2[6M Return vs Nifty]))/_xlfn.STDEV.P(Table2[6M Return vs Nifty])</f>
        <v>-0.98636990137576486</v>
      </c>
      <c r="M675">
        <v>0.191701103248229</v>
      </c>
      <c r="N675">
        <f>(Table2[[#This Row],[1W Return vs Nifty]]-AVERAGE(Table2[1W Return vs Nifty]))/_xlfn.STDEV.P(Table2[1W Return vs Nifty])</f>
        <v>0.64694959922325712</v>
      </c>
      <c r="O675">
        <v>1049.22</v>
      </c>
      <c r="P675">
        <v>1059.1590660152301</v>
      </c>
      <c r="Q675">
        <v>1058.17850622431</v>
      </c>
      <c r="R675">
        <v>56.175846596705703</v>
      </c>
      <c r="S675" s="2">
        <f>(Table2[[#This Row],[Close Price]]-Table2[[#This Row],[20D EMA]])/Table2[[#This Row],[20D EMA]]</f>
        <v>4.9846552677227061E-3</v>
      </c>
      <c r="T675" s="2">
        <f>(Table2[[#This Row],[Close Price]]-Table2[[#This Row],[50D EMA]])/Table2[[#This Row],[50D EMA]]</f>
        <v>-4.4460423050019481E-3</v>
      </c>
      <c r="U675" s="2">
        <f>(Table2[[#This Row],[Close Price]]-Table2[[#This Row],[200D EMA]])/Table2[[#This Row],[200D EMA]]</f>
        <v>-3.5235134737461849E-3</v>
      </c>
      <c r="V675">
        <v>0.82529681748633599</v>
      </c>
      <c r="W675">
        <v>1042.0999999999999</v>
      </c>
      <c r="X675">
        <v>1062</v>
      </c>
      <c r="Y675">
        <v>1026.0999999999999</v>
      </c>
      <c r="Z675">
        <v>1066.8499999999999</v>
      </c>
      <c r="AA675">
        <v>993.05</v>
      </c>
      <c r="AB675">
        <v>1112.5</v>
      </c>
      <c r="AC675" s="2">
        <f>(Table2[[#This Row],[Close Price]]/Table2[[#This Row],[Day Low]])-1</f>
        <v>1.1851069954898819E-2</v>
      </c>
      <c r="AD675" s="2">
        <f>(Table2[[#This Row],[Day High]]/Table2[[#This Row],[Close Price]])-1</f>
        <v>7.1601308739153158E-3</v>
      </c>
      <c r="AE675" s="2">
        <f>(Table2[[#This Row],[Close Price]]/Table2[[#This Row],[Current Week Low]])-1</f>
        <v>2.762888607348235E-2</v>
      </c>
      <c r="AF675" s="2">
        <f>(Table2[[#This Row],[Current Week High]]/Table2[[#This Row],[Close Price]])-1</f>
        <v>1.1759685143913678E-2</v>
      </c>
      <c r="AG675" s="2">
        <f>(Table2[[#This Row],[Close Price]]/Table2[[#This Row],[Current Month Low]])-1</f>
        <v>6.1829716529882672E-2</v>
      </c>
      <c r="AH675" s="2">
        <f>(Table2[[#This Row],[Current Month High]]/Table2[[#This Row],[Close Price]])-1</f>
        <v>5.5052396984209828E-2</v>
      </c>
      <c r="AI675">
        <v>27.933994025321201</v>
      </c>
      <c r="AJ675">
        <v>13.017148981779201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-0.06</v>
      </c>
      <c r="AM675" t="s">
        <v>10459</v>
      </c>
      <c r="AN675">
        <v>-0.79</v>
      </c>
      <c r="AO675" t="s">
        <v>10459</v>
      </c>
      <c r="AP675">
        <v>-7.0851554225169998E-3</v>
      </c>
      <c r="AQ675">
        <f>(Table2[[#This Row],[Sharpe Ratio]]-AVERAGE(Table2[Sharpe Ratio]))/_xlfn.STDEV.P(Table2[Sharpe Ratio])</f>
        <v>-0.75183713765132698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633</v>
      </c>
      <c r="AT675">
        <f>_xlfn.RANK.AVG(Table2[[#This Row],[6M Return vs Nifty Z-Score]],Table2[6M Return vs Nifty Z-Score])</f>
        <v>657</v>
      </c>
      <c r="AU675">
        <f>_xlfn.RANK.AVG(Table2[[#This Row],[Sharpe Ratio Z-Score]],Table2[Sharpe Ratio Z-Score])</f>
        <v>577</v>
      </c>
      <c r="AV675">
        <f>(Table2[[#This Row],[Rank 1Y]]+Table2[[#This Row],[Rank 6M]]+Table2[[#This Row],[Rank Sharpe]])/3</f>
        <v>622.33333333333337</v>
      </c>
    </row>
    <row r="676" spans="1:48" x14ac:dyDescent="0.3">
      <c r="A676" t="s">
        <v>1288</v>
      </c>
      <c r="B676" t="s">
        <v>1289</v>
      </c>
      <c r="C676" t="s">
        <v>10401</v>
      </c>
      <c r="D676" t="s">
        <v>24</v>
      </c>
      <c r="E676">
        <v>9220.6893168389997</v>
      </c>
      <c r="F676">
        <v>80.989999999999995</v>
      </c>
      <c r="G676">
        <v>-40.490065780896899</v>
      </c>
      <c r="H676">
        <f>(Table2[[#This Row],[1Y Return vs Nifty]]-AVERAGE(Table2[1Y Return vs Nifty]))/_xlfn.STDEV.P(Table2[1Y Return vs Nifty])</f>
        <v>-1.0334071809992182</v>
      </c>
      <c r="I676">
        <v>-7.5658890530882603</v>
      </c>
      <c r="J676">
        <f>(Table2[[#This Row],[1M Return vs Nifty]]-AVERAGE(Table2[1M Return vs Nifty]))/_xlfn.STDEV.P(Table2[1M Return vs Nifty])</f>
        <v>-0.42541438748903609</v>
      </c>
      <c r="K676">
        <v>-32.285864422505597</v>
      </c>
      <c r="L676">
        <f>(Table2[[#This Row],[6M Return vs Nifty]]-AVERAGE(Table2[6M Return vs Nifty]))/_xlfn.STDEV.P(Table2[6M Return vs Nifty])</f>
        <v>-1.2892202703215414</v>
      </c>
      <c r="M676">
        <v>-5.7779992243327696</v>
      </c>
      <c r="N676">
        <f>(Table2[[#This Row],[1W Return vs Nifty]]-AVERAGE(Table2[1W Return vs Nifty]))/_xlfn.STDEV.P(Table2[1W Return vs Nifty])</f>
        <v>-0.54608364331361037</v>
      </c>
      <c r="O676">
        <v>82.32</v>
      </c>
      <c r="P676">
        <v>84.1975652801884</v>
      </c>
      <c r="Q676">
        <v>90.259662507114598</v>
      </c>
      <c r="R676">
        <v>39.523885804645403</v>
      </c>
      <c r="S676" s="2">
        <f>(Table2[[#This Row],[Close Price]]-Table2[[#This Row],[20D EMA]])/Table2[[#This Row],[20D EMA]]</f>
        <v>-1.6156462585033993E-2</v>
      </c>
      <c r="T676" s="2">
        <f>(Table2[[#This Row],[Close Price]]-Table2[[#This Row],[50D EMA]])/Table2[[#This Row],[50D EMA]]</f>
        <v>-3.8095701099128354E-2</v>
      </c>
      <c r="U676" s="2">
        <f>(Table2[[#This Row],[Close Price]]-Table2[[#This Row],[200D EMA]])/Table2[[#This Row],[200D EMA]]</f>
        <v>-0.10269994646150969</v>
      </c>
      <c r="V676">
        <v>0.82994580785959504</v>
      </c>
      <c r="W676">
        <v>80.7</v>
      </c>
      <c r="X676">
        <v>81.599999999999994</v>
      </c>
      <c r="Y676">
        <v>80.7</v>
      </c>
      <c r="Z676">
        <v>83.45</v>
      </c>
      <c r="AA676">
        <v>80.61</v>
      </c>
      <c r="AB676">
        <v>86.9</v>
      </c>
      <c r="AC676" s="2">
        <f>(Table2[[#This Row],[Close Price]]/Table2[[#This Row],[Day Low]])-1</f>
        <v>3.5935563816604787E-3</v>
      </c>
      <c r="AD676" s="2">
        <f>(Table2[[#This Row],[Day High]]/Table2[[#This Row],[Close Price]])-1</f>
        <v>7.5317940486478996E-3</v>
      </c>
      <c r="AE676" s="2">
        <f>(Table2[[#This Row],[Close Price]]/Table2[[#This Row],[Current Week Low]])-1</f>
        <v>3.5935563816604787E-3</v>
      </c>
      <c r="AF676" s="2">
        <f>(Table2[[#This Row],[Current Week High]]/Table2[[#This Row],[Close Price]])-1</f>
        <v>3.0374120261760895E-2</v>
      </c>
      <c r="AG676" s="2">
        <f>(Table2[[#This Row],[Close Price]]/Table2[[#This Row],[Current Month Low]])-1</f>
        <v>4.714055328123079E-3</v>
      </c>
      <c r="AH676" s="2">
        <f>(Table2[[#This Row],[Current Month High]]/Table2[[#This Row],[Close Price]])-1</f>
        <v>7.297197184837656E-2</v>
      </c>
      <c r="AI676">
        <v>43.844919125818002</v>
      </c>
      <c r="AJ676">
        <v>8.5656836461126105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-0.15</v>
      </c>
      <c r="AM676" t="s">
        <v>10459</v>
      </c>
      <c r="AN676">
        <v>-1.04</v>
      </c>
      <c r="AO676" t="s">
        <v>10459</v>
      </c>
      <c r="AP676">
        <v>7.6733002634580003E-3</v>
      </c>
      <c r="AQ676">
        <f>(Table2[[#This Row],[Sharpe Ratio]]-AVERAGE(Table2[Sharpe Ratio]))/_xlfn.STDEV.P(Table2[Sharpe Ratio])</f>
        <v>-0.58066519394335347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674</v>
      </c>
      <c r="AT676">
        <f>_xlfn.RANK.AVG(Table2[[#This Row],[6M Return vs Nifty Z-Score]],Table2[6M Return vs Nifty Z-Score])</f>
        <v>712</v>
      </c>
      <c r="AU676">
        <f>_xlfn.RANK.AVG(Table2[[#This Row],[Sharpe Ratio Z-Score]],Table2[Sharpe Ratio Z-Score])</f>
        <v>483</v>
      </c>
      <c r="AV676">
        <f>(Table2[[#This Row],[Rank 1Y]]+Table2[[#This Row],[Rank 6M]]+Table2[[#This Row],[Rank Sharpe]])/3</f>
        <v>623</v>
      </c>
    </row>
    <row r="677" spans="1:48" x14ac:dyDescent="0.3">
      <c r="A677" t="s">
        <v>65</v>
      </c>
      <c r="B677" t="s">
        <v>66</v>
      </c>
      <c r="C677" t="s">
        <v>10401</v>
      </c>
      <c r="D677" t="s">
        <v>24</v>
      </c>
      <c r="E677">
        <v>378200.06988276</v>
      </c>
      <c r="F677">
        <v>1902.3</v>
      </c>
      <c r="G677">
        <v>-25.481257666042001</v>
      </c>
      <c r="H677">
        <f>(Table2[[#This Row],[1Y Return vs Nifty]]-AVERAGE(Table2[1Y Return vs Nifty]))/_xlfn.STDEV.P(Table2[1Y Return vs Nifty])</f>
        <v>-0.78430991118664506</v>
      </c>
      <c r="I677">
        <v>-0.32723020310970702</v>
      </c>
      <c r="J677">
        <f>(Table2[[#This Row],[1M Return vs Nifty]]-AVERAGE(Table2[1M Return vs Nifty]))/_xlfn.STDEV.P(Table2[1M Return vs Nifty])</f>
        <v>0.26109317029785828</v>
      </c>
      <c r="K677">
        <v>-10.6648981957565</v>
      </c>
      <c r="L677">
        <f>(Table2[[#This Row],[6M Return vs Nifty]]-AVERAGE(Table2[6M Return vs Nifty]))/_xlfn.STDEV.P(Table2[6M Return vs Nifty])</f>
        <v>-0.6440105835198946</v>
      </c>
      <c r="M677">
        <v>-0.41513442973822201</v>
      </c>
      <c r="N677">
        <f>(Table2[[#This Row],[1W Return vs Nifty]]-AVERAGE(Table2[1W Return vs Nifty]))/_xlfn.STDEV.P(Table2[1W Return vs Nifty])</f>
        <v>0.52567467353552533</v>
      </c>
      <c r="O677">
        <v>1850.45</v>
      </c>
      <c r="P677">
        <v>1816.02880652777</v>
      </c>
      <c r="Q677">
        <v>1783.0905494989299</v>
      </c>
      <c r="R677">
        <v>67.260814105846507</v>
      </c>
      <c r="S677" s="2">
        <f>(Table2[[#This Row],[Close Price]]-Table2[[#This Row],[20D EMA]])/Table2[[#This Row],[20D EMA]]</f>
        <v>2.8020211299954016E-2</v>
      </c>
      <c r="T677" s="2">
        <f>(Table2[[#This Row],[Close Price]]-Table2[[#This Row],[50D EMA]])/Table2[[#This Row],[50D EMA]]</f>
        <v>4.750541024576567E-2</v>
      </c>
      <c r="U677" s="2">
        <f>(Table2[[#This Row],[Close Price]]-Table2[[#This Row],[200D EMA]])/Table2[[#This Row],[200D EMA]]</f>
        <v>6.6855522583847082E-2</v>
      </c>
      <c r="V677">
        <v>1.0764027657213999</v>
      </c>
      <c r="W677">
        <v>1884.3</v>
      </c>
      <c r="X677">
        <v>1913.3</v>
      </c>
      <c r="Y677">
        <v>1884.3</v>
      </c>
      <c r="Z677">
        <v>1942</v>
      </c>
      <c r="AA677">
        <v>1756.5</v>
      </c>
      <c r="AB677">
        <v>1942</v>
      </c>
      <c r="AC677" s="2">
        <f>(Table2[[#This Row],[Close Price]]/Table2[[#This Row],[Day Low]])-1</f>
        <v>9.5526190097119379E-3</v>
      </c>
      <c r="AD677" s="2">
        <f>(Table2[[#This Row],[Day High]]/Table2[[#This Row],[Close Price]])-1</f>
        <v>5.7824738474478998E-3</v>
      </c>
      <c r="AE677" s="2">
        <f>(Table2[[#This Row],[Close Price]]/Table2[[#This Row],[Current Week Low]])-1</f>
        <v>9.5526190097119379E-3</v>
      </c>
      <c r="AF677" s="2">
        <f>(Table2[[#This Row],[Current Week High]]/Table2[[#This Row],[Close Price]])-1</f>
        <v>2.08694737948798E-2</v>
      </c>
      <c r="AG677" s="2">
        <f>(Table2[[#This Row],[Close Price]]/Table2[[#This Row],[Current Month Low]])-1</f>
        <v>8.3005977796754893E-2</v>
      </c>
      <c r="AH677" s="2">
        <f>(Table2[[#This Row],[Current Month High]]/Table2[[#This Row],[Close Price]])-1</f>
        <v>2.08694737948798E-2</v>
      </c>
      <c r="AI677">
        <v>2.08694737948798</v>
      </c>
      <c r="AJ677">
        <v>23.217929202966602</v>
      </c>
      <c r="AK677" t="str">
        <f>IF(AND(Table2[[#This Row],[20D EMA]]&gt;Table2[[#This Row],[50D EMA]],Table2[[#This Row],[50D EMA]]&gt;Table2[[#This Row],[200D EMA]]),"Uptrend","Downtrend/NoTrend")</f>
        <v>Uptrend</v>
      </c>
      <c r="AL677">
        <v>0</v>
      </c>
      <c r="AM677" t="s">
        <v>10460</v>
      </c>
      <c r="AN677">
        <v>6.18</v>
      </c>
      <c r="AO677" t="s">
        <v>10458</v>
      </c>
      <c r="AP677">
        <v>-0.10286678484305101</v>
      </c>
      <c r="AQ677">
        <f>(Table2[[#This Row],[Sharpe Ratio]]-AVERAGE(Table2[Sharpe Ratio]))/_xlfn.STDEV.P(Table2[Sharpe Ratio])</f>
        <v>-1.8627343770562586</v>
      </c>
      <c r="AR6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-2.504287027929414</v>
      </c>
      <c r="AS677">
        <f>_xlfn.RANK.AVG(Table2[[#This Row],[1Y Return vs Nifty Z-Score]],Table2[1Y Return vs Nifty Z-Score])</f>
        <v>594</v>
      </c>
      <c r="AT677">
        <f>_xlfn.RANK.AVG(Table2[[#This Row],[6M Return vs Nifty Z-Score]],Table2[6M Return vs Nifty Z-Score])</f>
        <v>556</v>
      </c>
      <c r="AU677">
        <f>_xlfn.RANK.AVG(Table2[[#This Row],[Sharpe Ratio Z-Score]],Table2[Sharpe Ratio Z-Score])</f>
        <v>720</v>
      </c>
      <c r="AV677">
        <f>(Table2[[#This Row],[Rank 1Y]]+Table2[[#This Row],[Rank 6M]]+Table2[[#This Row],[Rank Sharpe]])/3</f>
        <v>623.33333333333337</v>
      </c>
    </row>
    <row r="678" spans="1:48" x14ac:dyDescent="0.3">
      <c r="A678" t="s">
        <v>988</v>
      </c>
      <c r="B678" t="s">
        <v>989</v>
      </c>
      <c r="C678" t="s">
        <v>10408</v>
      </c>
      <c r="D678" t="s">
        <v>125</v>
      </c>
      <c r="E678">
        <v>15116.064974299999</v>
      </c>
      <c r="F678">
        <v>51.58</v>
      </c>
      <c r="G678">
        <v>-33.836013563927601</v>
      </c>
      <c r="H678">
        <f>(Table2[[#This Row],[1Y Return vs Nifty]]-AVERAGE(Table2[1Y Return vs Nifty]))/_xlfn.STDEV.P(Table2[1Y Return vs Nifty])</f>
        <v>-0.922971613580854</v>
      </c>
      <c r="I678">
        <v>-11.5615336357061</v>
      </c>
      <c r="J678">
        <f>(Table2[[#This Row],[1M Return vs Nifty]]-AVERAGE(Table2[1M Return vs Nifty]))/_xlfn.STDEV.P(Table2[1M Return vs Nifty])</f>
        <v>-0.80435753994959658</v>
      </c>
      <c r="K678">
        <v>-27.684510630175801</v>
      </c>
      <c r="L678">
        <f>(Table2[[#This Row],[6M Return vs Nifty]]-AVERAGE(Table2[6M Return vs Nifty]))/_xlfn.STDEV.P(Table2[6M Return vs Nifty])</f>
        <v>-1.1519073487769123</v>
      </c>
      <c r="M678">
        <v>-4.7401947529683399</v>
      </c>
      <c r="N678">
        <f>(Table2[[#This Row],[1W Return vs Nifty]]-AVERAGE(Table2[1W Return vs Nifty]))/_xlfn.STDEV.P(Table2[1W Return vs Nifty])</f>
        <v>-0.33868039597290611</v>
      </c>
      <c r="O678">
        <v>52.63</v>
      </c>
      <c r="P678">
        <v>54.367074419754402</v>
      </c>
      <c r="Q678">
        <v>55.269328080736798</v>
      </c>
      <c r="R678">
        <v>43.628452325421399</v>
      </c>
      <c r="S678" s="2">
        <f>(Table2[[#This Row],[Close Price]]-Table2[[#This Row],[20D EMA]])/Table2[[#This Row],[20D EMA]]</f>
        <v>-1.9950598517955619E-2</v>
      </c>
      <c r="T678" s="2">
        <f>(Table2[[#This Row],[Close Price]]-Table2[[#This Row],[50D EMA]])/Table2[[#This Row],[50D EMA]]</f>
        <v>-5.1264013182613227E-2</v>
      </c>
      <c r="U678" s="2">
        <f>(Table2[[#This Row],[Close Price]]-Table2[[#This Row],[200D EMA]])/Table2[[#This Row],[200D EMA]]</f>
        <v>-6.6751817126263449E-2</v>
      </c>
      <c r="V678">
        <v>0.75035388876251896</v>
      </c>
      <c r="W678">
        <v>50.91</v>
      </c>
      <c r="X678">
        <v>51.8</v>
      </c>
      <c r="Y678">
        <v>50.61</v>
      </c>
      <c r="Z678">
        <v>53.75</v>
      </c>
      <c r="AA678">
        <v>49.9</v>
      </c>
      <c r="AB678">
        <v>55.5</v>
      </c>
      <c r="AC678" s="2">
        <f>(Table2[[#This Row],[Close Price]]/Table2[[#This Row],[Day Low]])-1</f>
        <v>1.3160479277155801E-2</v>
      </c>
      <c r="AD678" s="2">
        <f>(Table2[[#This Row],[Day High]]/Table2[[#This Row],[Close Price]])-1</f>
        <v>4.2652190771617082E-3</v>
      </c>
      <c r="AE678" s="2">
        <f>(Table2[[#This Row],[Close Price]]/Table2[[#This Row],[Current Week Low]])-1</f>
        <v>1.9166172693143579E-2</v>
      </c>
      <c r="AF678" s="2">
        <f>(Table2[[#This Row],[Current Week High]]/Table2[[#This Row],[Close Price]])-1</f>
        <v>4.2070569988367668E-2</v>
      </c>
      <c r="AG678" s="2">
        <f>(Table2[[#This Row],[Close Price]]/Table2[[#This Row],[Current Month Low]])-1</f>
        <v>3.3667334669338578E-2</v>
      </c>
      <c r="AH678" s="2">
        <f>(Table2[[#This Row],[Current Month High]]/Table2[[#This Row],[Close Price]])-1</f>
        <v>7.599844901124464E-2</v>
      </c>
      <c r="AI678">
        <v>42.884839084916599</v>
      </c>
      <c r="AJ678">
        <v>31.749680715197901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-0.12</v>
      </c>
      <c r="AM678" t="s">
        <v>10459</v>
      </c>
      <c r="AN678">
        <v>-2.84</v>
      </c>
      <c r="AO678" t="s">
        <v>10459</v>
      </c>
      <c r="AQ678">
        <f>(Table2[[#This Row],[Sharpe Ratio]]-AVERAGE(Table2[Sharpe Ratio]))/_xlfn.STDEV.P(Table2[Sharpe Ratio])</f>
        <v>-0.6696618849724284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647</v>
      </c>
      <c r="AT678">
        <f>_xlfn.RANK.AVG(Table2[[#This Row],[6M Return vs Nifty Z-Score]],Table2[6M Return vs Nifty Z-Score])</f>
        <v>693</v>
      </c>
      <c r="AU678">
        <f>_xlfn.RANK.AVG(Table2[[#This Row],[Sharpe Ratio Z-Score]],Table2[Sharpe Ratio Z-Score])</f>
        <v>530</v>
      </c>
      <c r="AV678">
        <f>(Table2[[#This Row],[Rank 1Y]]+Table2[[#This Row],[Rank 6M]]+Table2[[#This Row],[Rank Sharpe]])/3</f>
        <v>623.33333333333337</v>
      </c>
    </row>
    <row r="679" spans="1:48" x14ac:dyDescent="0.3">
      <c r="A679" t="s">
        <v>1878</v>
      </c>
      <c r="B679" t="s">
        <v>1879</v>
      </c>
      <c r="C679" t="s">
        <v>10403</v>
      </c>
      <c r="D679" t="s">
        <v>231</v>
      </c>
      <c r="E679">
        <v>4034.7242643449899</v>
      </c>
      <c r="F679">
        <v>478.05</v>
      </c>
      <c r="G679">
        <v>-31.3639051207895</v>
      </c>
      <c r="H679">
        <f>(Table2[[#This Row],[1Y Return vs Nifty]]-AVERAGE(Table2[1Y Return vs Nifty]))/_xlfn.STDEV.P(Table2[1Y Return vs Nifty])</f>
        <v>-0.88194267516323022</v>
      </c>
      <c r="I679">
        <v>-5.8472944421832302</v>
      </c>
      <c r="J679">
        <f>(Table2[[#This Row],[1M Return vs Nifty]]-AVERAGE(Table2[1M Return vs Nifty]))/_xlfn.STDEV.P(Table2[1M Return vs Nifty])</f>
        <v>-0.26242450032760067</v>
      </c>
      <c r="K679">
        <v>-30.446389075944801</v>
      </c>
      <c r="L679">
        <f>(Table2[[#This Row],[6M Return vs Nifty]]-AVERAGE(Table2[6M Return vs Nifty]))/_xlfn.STDEV.P(Table2[6M Return vs Nifty])</f>
        <v>-1.2343269182027312</v>
      </c>
      <c r="M679">
        <v>-4.3487550428994899</v>
      </c>
      <c r="N679">
        <f>(Table2[[#This Row],[1W Return vs Nifty]]-AVERAGE(Table2[1W Return vs Nifty]))/_xlfn.STDEV.P(Table2[1W Return vs Nifty])</f>
        <v>-0.26045191532313011</v>
      </c>
      <c r="O679">
        <v>484.82</v>
      </c>
      <c r="P679">
        <v>488.70355812568903</v>
      </c>
      <c r="Q679">
        <v>501.093273974878</v>
      </c>
      <c r="R679">
        <v>34.891928354485998</v>
      </c>
      <c r="S679" s="2">
        <f>(Table2[[#This Row],[Close Price]]-Table2[[#This Row],[20D EMA]])/Table2[[#This Row],[20D EMA]]</f>
        <v>-1.3963945381791142E-2</v>
      </c>
      <c r="T679" s="2">
        <f>(Table2[[#This Row],[Close Price]]-Table2[[#This Row],[50D EMA]])/Table2[[#This Row],[50D EMA]]</f>
        <v>-2.1799632821476293E-2</v>
      </c>
      <c r="U679" s="2">
        <f>(Table2[[#This Row],[Close Price]]-Table2[[#This Row],[200D EMA]])/Table2[[#This Row],[200D EMA]]</f>
        <v>-4.5985997361507693E-2</v>
      </c>
      <c r="V679">
        <v>1.0066596347550201</v>
      </c>
      <c r="W679">
        <v>477.5</v>
      </c>
      <c r="X679">
        <v>483</v>
      </c>
      <c r="Y679">
        <v>477.5</v>
      </c>
      <c r="Z679">
        <v>490</v>
      </c>
      <c r="AA679">
        <v>477.5</v>
      </c>
      <c r="AB679">
        <v>506.5</v>
      </c>
      <c r="AC679" s="2">
        <f>(Table2[[#This Row],[Close Price]]/Table2[[#This Row],[Day Low]])-1</f>
        <v>1.1518324607329156E-3</v>
      </c>
      <c r="AD679" s="2">
        <f>(Table2[[#This Row],[Day High]]/Table2[[#This Row],[Close Price]])-1</f>
        <v>1.0354565422026951E-2</v>
      </c>
      <c r="AE679" s="2">
        <f>(Table2[[#This Row],[Close Price]]/Table2[[#This Row],[Current Week Low]])-1</f>
        <v>1.1518324607329156E-3</v>
      </c>
      <c r="AF679" s="2">
        <f>(Table2[[#This Row],[Current Week High]]/Table2[[#This Row],[Close Price]])-1</f>
        <v>2.4997385210751899E-2</v>
      </c>
      <c r="AG679" s="2">
        <f>(Table2[[#This Row],[Close Price]]/Table2[[#This Row],[Current Month Low]])-1</f>
        <v>1.1518324607329156E-3</v>
      </c>
      <c r="AH679" s="2">
        <f>(Table2[[#This Row],[Current Month High]]/Table2[[#This Row],[Close Price]])-1</f>
        <v>5.9512603284175292E-2</v>
      </c>
      <c r="AI679">
        <v>46.2190147474113</v>
      </c>
      <c r="AJ679">
        <v>6.9463087248322104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-0.16</v>
      </c>
      <c r="AM679" t="s">
        <v>10459</v>
      </c>
      <c r="AN679">
        <v>-2.12</v>
      </c>
      <c r="AO679" t="s">
        <v>10459</v>
      </c>
      <c r="AQ679">
        <f>(Table2[[#This Row],[Sharpe Ratio]]-AVERAGE(Table2[Sharpe Ratio]))/_xlfn.STDEV.P(Table2[Sharpe Ratio])</f>
        <v>-0.6696618849724284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632</v>
      </c>
      <c r="AT679">
        <f>_xlfn.RANK.AVG(Table2[[#This Row],[6M Return vs Nifty Z-Score]],Table2[6M Return vs Nifty Z-Score])</f>
        <v>708</v>
      </c>
      <c r="AU679">
        <f>_xlfn.RANK.AVG(Table2[[#This Row],[Sharpe Ratio Z-Score]],Table2[Sharpe Ratio Z-Score])</f>
        <v>530</v>
      </c>
      <c r="AV679">
        <f>(Table2[[#This Row],[Rank 1Y]]+Table2[[#This Row],[Rank 6M]]+Table2[[#This Row],[Rank Sharpe]])/3</f>
        <v>623.33333333333337</v>
      </c>
    </row>
    <row r="680" spans="1:48" x14ac:dyDescent="0.3">
      <c r="A680" t="s">
        <v>1621</v>
      </c>
      <c r="B680" t="s">
        <v>1622</v>
      </c>
      <c r="C680" t="s">
        <v>10403</v>
      </c>
      <c r="D680" t="s">
        <v>1004</v>
      </c>
      <c r="E680">
        <v>5862.7283761199997</v>
      </c>
      <c r="F680">
        <v>127.82</v>
      </c>
      <c r="G680">
        <v>-57.960822316572099</v>
      </c>
      <c r="H680">
        <f>(Table2[[#This Row],[1Y Return vs Nifty]]-AVERAGE(Table2[1Y Return vs Nifty]))/_xlfn.STDEV.P(Table2[1Y Return vs Nifty])</f>
        <v>-1.3233647659915651</v>
      </c>
      <c r="I680">
        <v>-13.637289552736201</v>
      </c>
      <c r="J680">
        <f>(Table2[[#This Row],[1M Return vs Nifty]]-AVERAGE(Table2[1M Return vs Nifty]))/_xlfn.STDEV.P(Table2[1M Return vs Nifty])</f>
        <v>-1.0012202675204991</v>
      </c>
      <c r="K680">
        <v>-36.939054426212302</v>
      </c>
      <c r="L680">
        <f>(Table2[[#This Row],[6M Return vs Nifty]]-AVERAGE(Table2[6M Return vs Nifty]))/_xlfn.STDEV.P(Table2[6M Return vs Nifty])</f>
        <v>-1.428080080444448</v>
      </c>
      <c r="M680">
        <v>-11.2704221220972</v>
      </c>
      <c r="N680">
        <f>(Table2[[#This Row],[1W Return vs Nifty]]-AVERAGE(Table2[1W Return vs Nifty]))/_xlfn.STDEV.P(Table2[1W Return vs Nifty])</f>
        <v>-1.6437339003674436</v>
      </c>
      <c r="O680">
        <v>133.18</v>
      </c>
      <c r="P680">
        <v>136.64148005330799</v>
      </c>
      <c r="Q680">
        <v>149.26793357896801</v>
      </c>
      <c r="R680">
        <v>35.607075069564601</v>
      </c>
      <c r="S680" s="2">
        <f>(Table2[[#This Row],[Close Price]]-Table2[[#This Row],[20D EMA]])/Table2[[#This Row],[20D EMA]]</f>
        <v>-4.0246283225709667E-2</v>
      </c>
      <c r="T680" s="2">
        <f>(Table2[[#This Row],[Close Price]]-Table2[[#This Row],[50D EMA]])/Table2[[#This Row],[50D EMA]]</f>
        <v>-6.4559312807988226E-2</v>
      </c>
      <c r="U680" s="2">
        <f>(Table2[[#This Row],[Close Price]]-Table2[[#This Row],[200D EMA]])/Table2[[#This Row],[200D EMA]]</f>
        <v>-0.14368748239970311</v>
      </c>
      <c r="V680">
        <v>1.53891208076976</v>
      </c>
      <c r="W680">
        <v>125.29</v>
      </c>
      <c r="X680">
        <v>130.80000000000001</v>
      </c>
      <c r="Y680">
        <v>123.3</v>
      </c>
      <c r="Z680">
        <v>130.80000000000001</v>
      </c>
      <c r="AA680">
        <v>123.3</v>
      </c>
      <c r="AB680">
        <v>151.91</v>
      </c>
      <c r="AC680" s="2">
        <f>(Table2[[#This Row],[Close Price]]/Table2[[#This Row],[Day Low]])-1</f>
        <v>2.0193151887620608E-2</v>
      </c>
      <c r="AD680" s="2">
        <f>(Table2[[#This Row],[Day High]]/Table2[[#This Row],[Close Price]])-1</f>
        <v>2.3314035362228314E-2</v>
      </c>
      <c r="AE680" s="2">
        <f>(Table2[[#This Row],[Close Price]]/Table2[[#This Row],[Current Week Low]])-1</f>
        <v>3.6658556366585549E-2</v>
      </c>
      <c r="AF680" s="2">
        <f>(Table2[[#This Row],[Current Week High]]/Table2[[#This Row],[Close Price]])-1</f>
        <v>2.3314035362228314E-2</v>
      </c>
      <c r="AG680" s="2">
        <f>(Table2[[#This Row],[Close Price]]/Table2[[#This Row],[Current Month Low]])-1</f>
        <v>3.6658556366585549E-2</v>
      </c>
      <c r="AH680" s="2">
        <f>(Table2[[#This Row],[Current Month High]]/Table2[[#This Row],[Close Price]])-1</f>
        <v>0.18846815834767638</v>
      </c>
      <c r="AI680">
        <v>64.762947895478007</v>
      </c>
      <c r="AJ680">
        <v>3.66585563665855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-0.17</v>
      </c>
      <c r="AM680" t="s">
        <v>10459</v>
      </c>
      <c r="AN680">
        <v>-9.84</v>
      </c>
      <c r="AO680" t="s">
        <v>10459</v>
      </c>
      <c r="AP680">
        <v>3.2080263973442998E-2</v>
      </c>
      <c r="AQ680">
        <f>(Table2[[#This Row],[Sharpe Ratio]]-AVERAGE(Table2[Sharpe Ratio]))/_xlfn.STDEV.P(Table2[Sharpe Ratio])</f>
        <v>-0.29758764794927828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725</v>
      </c>
      <c r="AT680">
        <f>_xlfn.RANK.AVG(Table2[[#This Row],[6M Return vs Nifty Z-Score]],Table2[6M Return vs Nifty Z-Score])</f>
        <v>731</v>
      </c>
      <c r="AU680">
        <f>_xlfn.RANK.AVG(Table2[[#This Row],[Sharpe Ratio Z-Score]],Table2[Sharpe Ratio Z-Score])</f>
        <v>416</v>
      </c>
      <c r="AV680">
        <f>(Table2[[#This Row],[Rank 1Y]]+Table2[[#This Row],[Rank 6M]]+Table2[[#This Row],[Rank Sharpe]])/3</f>
        <v>624</v>
      </c>
    </row>
    <row r="681" spans="1:48" x14ac:dyDescent="0.3">
      <c r="A681" t="s">
        <v>1495</v>
      </c>
      <c r="B681" t="s">
        <v>1496</v>
      </c>
      <c r="C681" t="s">
        <v>10410</v>
      </c>
      <c r="D681" t="s">
        <v>100</v>
      </c>
      <c r="E681">
        <v>7051.1275036750003</v>
      </c>
      <c r="F681">
        <v>1480.25</v>
      </c>
      <c r="G681">
        <v>-35.650912257821503</v>
      </c>
      <c r="H681">
        <f>(Table2[[#This Row],[1Y Return vs Nifty]]-AVERAGE(Table2[1Y Return vs Nifty]))/_xlfn.STDEV.P(Table2[1Y Return vs Nifty])</f>
        <v>-0.95309301337328156</v>
      </c>
      <c r="I681">
        <v>-3.6358980745015601</v>
      </c>
      <c r="J681">
        <f>(Table2[[#This Row],[1M Return vs Nifty]]-AVERAGE(Table2[1M Return vs Nifty]))/_xlfn.STDEV.P(Table2[1M Return vs Nifty])</f>
        <v>-5.2697760728531107E-2</v>
      </c>
      <c r="K681">
        <v>-3.8855597023808301</v>
      </c>
      <c r="L681">
        <f>(Table2[[#This Row],[6M Return vs Nifty]]-AVERAGE(Table2[6M Return vs Nifty]))/_xlfn.STDEV.P(Table2[6M Return vs Nifty])</f>
        <v>-0.44170256360255578</v>
      </c>
      <c r="M681">
        <v>-3.94596743982743</v>
      </c>
      <c r="N681">
        <f>(Table2[[#This Row],[1W Return vs Nifty]]-AVERAGE(Table2[1W Return vs Nifty]))/_xlfn.STDEV.P(Table2[1W Return vs Nifty])</f>
        <v>-0.17995557986613189</v>
      </c>
      <c r="O681">
        <v>1478.07</v>
      </c>
      <c r="P681">
        <v>1464.8906570234799</v>
      </c>
      <c r="Q681">
        <v>1432.11097182705</v>
      </c>
      <c r="R681">
        <v>50.709586259146697</v>
      </c>
      <c r="S681" s="2">
        <f>(Table2[[#This Row],[Close Price]]-Table2[[#This Row],[20D EMA]])/Table2[[#This Row],[20D EMA]]</f>
        <v>1.474896317495155E-3</v>
      </c>
      <c r="T681" s="2">
        <f>(Table2[[#This Row],[Close Price]]-Table2[[#This Row],[50D EMA]])/Table2[[#This Row],[50D EMA]]</f>
        <v>1.0484975723532056E-2</v>
      </c>
      <c r="U681" s="2">
        <f>(Table2[[#This Row],[Close Price]]-Table2[[#This Row],[200D EMA]])/Table2[[#This Row],[200D EMA]]</f>
        <v>3.3614034889723317E-2</v>
      </c>
      <c r="V681">
        <v>0.39804588203278302</v>
      </c>
      <c r="W681">
        <v>1452</v>
      </c>
      <c r="X681">
        <v>1485</v>
      </c>
      <c r="Y681">
        <v>1450.55</v>
      </c>
      <c r="Z681">
        <v>1497.9</v>
      </c>
      <c r="AA681">
        <v>1415.05</v>
      </c>
      <c r="AB681">
        <v>1584</v>
      </c>
      <c r="AC681" s="2">
        <f>(Table2[[#This Row],[Close Price]]/Table2[[#This Row],[Day Low]])-1</f>
        <v>1.9455922865013742E-2</v>
      </c>
      <c r="AD681" s="2">
        <f>(Table2[[#This Row],[Day High]]/Table2[[#This Row],[Close Price]])-1</f>
        <v>3.2089174125993214E-3</v>
      </c>
      <c r="AE681" s="2">
        <f>(Table2[[#This Row],[Close Price]]/Table2[[#This Row],[Current Week Low]])-1</f>
        <v>2.0474992244321255E-2</v>
      </c>
      <c r="AF681" s="2">
        <f>(Table2[[#This Row],[Current Week High]]/Table2[[#This Row],[Close Price]])-1</f>
        <v>1.1923661543658204E-2</v>
      </c>
      <c r="AG681" s="2">
        <f>(Table2[[#This Row],[Close Price]]/Table2[[#This Row],[Current Month Low]])-1</f>
        <v>4.607611038479198E-2</v>
      </c>
      <c r="AH681" s="2">
        <f>(Table2[[#This Row],[Current Month High]]/Table2[[#This Row],[Close Price]])-1</f>
        <v>7.0089511906772595E-2</v>
      </c>
      <c r="AI681">
        <v>7.2791758148961199</v>
      </c>
      <c r="AJ681">
        <v>18.419999999999899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0.03</v>
      </c>
      <c r="AM681" t="s">
        <v>10458</v>
      </c>
      <c r="AN681">
        <v>-1.52</v>
      </c>
      <c r="AO681" t="s">
        <v>10459</v>
      </c>
      <c r="AP681">
        <v>-0.13578561120112401</v>
      </c>
      <c r="AQ681">
        <f>(Table2[[#This Row],[Sharpe Ratio]]-AVERAGE(Table2[Sharpe Ratio]))/_xlfn.STDEV.P(Table2[Sharpe Ratio])</f>
        <v>-2.2445344523616564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-3.8719833699321566</v>
      </c>
      <c r="AS681">
        <f>_xlfn.RANK.AVG(Table2[[#This Row],[1Y Return vs Nifty Z-Score]],Table2[1Y Return vs Nifty Z-Score])</f>
        <v>656</v>
      </c>
      <c r="AT681">
        <f>_xlfn.RANK.AVG(Table2[[#This Row],[6M Return vs Nifty Z-Score]],Table2[6M Return vs Nifty Z-Score])</f>
        <v>478</v>
      </c>
      <c r="AU681">
        <f>_xlfn.RANK.AVG(Table2[[#This Row],[Sharpe Ratio Z-Score]],Table2[Sharpe Ratio Z-Score])</f>
        <v>739</v>
      </c>
      <c r="AV681">
        <f>(Table2[[#This Row],[Rank 1Y]]+Table2[[#This Row],[Rank 6M]]+Table2[[#This Row],[Rank Sharpe]])/3</f>
        <v>624.33333333333337</v>
      </c>
    </row>
    <row r="682" spans="1:48" x14ac:dyDescent="0.3">
      <c r="A682" t="s">
        <v>2088</v>
      </c>
      <c r="B682" t="s">
        <v>2089</v>
      </c>
      <c r="C682" t="s">
        <v>10413</v>
      </c>
      <c r="D682" t="s">
        <v>130</v>
      </c>
      <c r="E682">
        <v>3061.4575945199999</v>
      </c>
      <c r="F682">
        <v>402.8</v>
      </c>
      <c r="G682">
        <v>-45.597510645767201</v>
      </c>
      <c r="H682">
        <f>(Table2[[#This Row],[1Y Return vs Nifty]]-AVERAGE(Table2[1Y Return vs Nifty]))/_xlfn.STDEV.P(Table2[1Y Return vs Nifty])</f>
        <v>-1.1181741099799569</v>
      </c>
      <c r="I682">
        <v>-4.6344568556421901</v>
      </c>
      <c r="J682">
        <f>(Table2[[#This Row],[1M Return vs Nifty]]-AVERAGE(Table2[1M Return vs Nifty]))/_xlfn.STDEV.P(Table2[1M Return vs Nifty])</f>
        <v>-0.14740013092650542</v>
      </c>
      <c r="K682">
        <v>-29.983918200838701</v>
      </c>
      <c r="L682">
        <f>(Table2[[#This Row],[6M Return vs Nifty]]-AVERAGE(Table2[6M Return vs Nifty]))/_xlfn.STDEV.P(Table2[6M Return vs Nifty])</f>
        <v>-1.2205259305247187</v>
      </c>
      <c r="M682">
        <v>-9.7154522298495394</v>
      </c>
      <c r="N682">
        <f>(Table2[[#This Row],[1W Return vs Nifty]]-AVERAGE(Table2[1W Return vs Nifty]))/_xlfn.STDEV.P(Table2[1W Return vs Nifty])</f>
        <v>-1.3329761284865973</v>
      </c>
      <c r="O682">
        <v>413.89</v>
      </c>
      <c r="P682">
        <v>414.98229052520998</v>
      </c>
      <c r="Q682">
        <v>440.39831920617598</v>
      </c>
      <c r="R682">
        <v>35.398514380376803</v>
      </c>
      <c r="S682" s="2">
        <f>(Table2[[#This Row],[Close Price]]-Table2[[#This Row],[20D EMA]])/Table2[[#This Row],[20D EMA]]</f>
        <v>-2.6794558940781307E-2</v>
      </c>
      <c r="T682" s="2">
        <f>(Table2[[#This Row],[Close Price]]-Table2[[#This Row],[50D EMA]])/Table2[[#This Row],[50D EMA]]</f>
        <v>-2.935616965676249E-2</v>
      </c>
      <c r="U682" s="2">
        <f>(Table2[[#This Row],[Close Price]]-Table2[[#This Row],[200D EMA]])/Table2[[#This Row],[200D EMA]]</f>
        <v>-8.5373439376307023E-2</v>
      </c>
      <c r="V682">
        <v>1.1077995897897099</v>
      </c>
      <c r="W682">
        <v>399.2</v>
      </c>
      <c r="X682">
        <v>413.4</v>
      </c>
      <c r="Y682">
        <v>399.2</v>
      </c>
      <c r="Z682">
        <v>429</v>
      </c>
      <c r="AA682">
        <v>395</v>
      </c>
      <c r="AB682">
        <v>446.45</v>
      </c>
      <c r="AC682" s="2">
        <f>(Table2[[#This Row],[Close Price]]/Table2[[#This Row],[Day Low]])-1</f>
        <v>9.0180360721443531E-3</v>
      </c>
      <c r="AD682" s="2">
        <f>(Table2[[#This Row],[Day High]]/Table2[[#This Row],[Close Price]])-1</f>
        <v>2.631578947368407E-2</v>
      </c>
      <c r="AE682" s="2">
        <f>(Table2[[#This Row],[Close Price]]/Table2[[#This Row],[Current Week Low]])-1</f>
        <v>9.0180360721443531E-3</v>
      </c>
      <c r="AF682" s="2">
        <f>(Table2[[#This Row],[Current Week High]]/Table2[[#This Row],[Close Price]])-1</f>
        <v>6.5044687189672157E-2</v>
      </c>
      <c r="AG682" s="2">
        <f>(Table2[[#This Row],[Close Price]]/Table2[[#This Row],[Current Month Low]])-1</f>
        <v>1.9746835443037902E-2</v>
      </c>
      <c r="AH682" s="2">
        <f>(Table2[[#This Row],[Current Month High]]/Table2[[#This Row],[Close Price]])-1</f>
        <v>0.10836643495531284</v>
      </c>
      <c r="AI682">
        <v>45.2333664349553</v>
      </c>
      <c r="AJ682">
        <v>16.7536231884058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-0.02</v>
      </c>
      <c r="AM682" t="s">
        <v>10459</v>
      </c>
      <c r="AN682">
        <v>-0.74</v>
      </c>
      <c r="AO682" t="s">
        <v>10459</v>
      </c>
      <c r="AP682">
        <v>8.6159370365809992E-3</v>
      </c>
      <c r="AQ682">
        <f>(Table2[[#This Row],[Sharpe Ratio]]-AVERAGE(Table2[Sharpe Ratio]))/_xlfn.STDEV.P(Table2[Sharpe Ratio])</f>
        <v>-0.5697322771057598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688</v>
      </c>
      <c r="AT682">
        <f>_xlfn.RANK.AVG(Table2[[#This Row],[6M Return vs Nifty Z-Score]],Table2[6M Return vs Nifty Z-Score])</f>
        <v>706</v>
      </c>
      <c r="AU682">
        <f>_xlfn.RANK.AVG(Table2[[#This Row],[Sharpe Ratio Z-Score]],Table2[Sharpe Ratio Z-Score])</f>
        <v>480</v>
      </c>
      <c r="AV682">
        <f>(Table2[[#This Row],[Rank 1Y]]+Table2[[#This Row],[Rank 6M]]+Table2[[#This Row],[Rank Sharpe]])/3</f>
        <v>624.66666666666663</v>
      </c>
    </row>
    <row r="683" spans="1:48" x14ac:dyDescent="0.3">
      <c r="A683" t="s">
        <v>1687</v>
      </c>
      <c r="B683" t="s">
        <v>1688</v>
      </c>
      <c r="C683" t="s">
        <v>10401</v>
      </c>
      <c r="D683" t="s">
        <v>396</v>
      </c>
      <c r="E683">
        <v>5110.3547351999996</v>
      </c>
      <c r="F683">
        <v>46.4</v>
      </c>
      <c r="G683">
        <v>-40.048949022318901</v>
      </c>
      <c r="H683">
        <f>(Table2[[#This Row],[1Y Return vs Nifty]]-AVERAGE(Table2[1Y Return vs Nifty]))/_xlfn.STDEV.P(Table2[1Y Return vs Nifty])</f>
        <v>-1.0260860813229824</v>
      </c>
      <c r="I683">
        <v>-12.151772233553199</v>
      </c>
      <c r="J683">
        <f>(Table2[[#This Row],[1M Return vs Nifty]]-AVERAGE(Table2[1M Return vs Nifty]))/_xlfn.STDEV.P(Table2[1M Return vs Nifty])</f>
        <v>-0.8603352102221461</v>
      </c>
      <c r="K683">
        <v>-24.153764461197099</v>
      </c>
      <c r="L683">
        <f>(Table2[[#This Row],[6M Return vs Nifty]]-AVERAGE(Table2[6M Return vs Nifty]))/_xlfn.STDEV.P(Table2[6M Return vs Nifty])</f>
        <v>-1.04654334210063</v>
      </c>
      <c r="M683">
        <v>-3.9944767408333401</v>
      </c>
      <c r="N683">
        <f>(Table2[[#This Row],[1W Return vs Nifty]]-AVERAGE(Table2[1W Return vs Nifty]))/_xlfn.STDEV.P(Table2[1W Return vs Nifty])</f>
        <v>-0.18965007129728367</v>
      </c>
      <c r="O683">
        <v>47.58</v>
      </c>
      <c r="P683">
        <v>48.737875976535598</v>
      </c>
      <c r="Q683">
        <v>50.944040370656303</v>
      </c>
      <c r="R683">
        <v>34.168811521438997</v>
      </c>
      <c r="S683" s="2">
        <f>(Table2[[#This Row],[Close Price]]-Table2[[#This Row],[20D EMA]])/Table2[[#This Row],[20D EMA]]</f>
        <v>-2.4800336275746106E-2</v>
      </c>
      <c r="T683" s="2">
        <f>(Table2[[#This Row],[Close Price]]-Table2[[#This Row],[50D EMA]])/Table2[[#This Row],[50D EMA]]</f>
        <v>-4.7968359919114002E-2</v>
      </c>
      <c r="U683" s="2">
        <f>(Table2[[#This Row],[Close Price]]-Table2[[#This Row],[200D EMA]])/Table2[[#This Row],[200D EMA]]</f>
        <v>-8.9196701667064199E-2</v>
      </c>
      <c r="V683">
        <v>0.96649124086669902</v>
      </c>
      <c r="W683">
        <v>46.27</v>
      </c>
      <c r="X683">
        <v>46.89</v>
      </c>
      <c r="Y683">
        <v>46.27</v>
      </c>
      <c r="Z683">
        <v>48</v>
      </c>
      <c r="AA683">
        <v>44.92</v>
      </c>
      <c r="AB683">
        <v>50.1</v>
      </c>
      <c r="AC683" s="2">
        <f>(Table2[[#This Row],[Close Price]]/Table2[[#This Row],[Day Low]])-1</f>
        <v>2.8095958504430474E-3</v>
      </c>
      <c r="AD683" s="2">
        <f>(Table2[[#This Row],[Day High]]/Table2[[#This Row],[Close Price]])-1</f>
        <v>1.0560344827586166E-2</v>
      </c>
      <c r="AE683" s="2">
        <f>(Table2[[#This Row],[Close Price]]/Table2[[#This Row],[Current Week Low]])-1</f>
        <v>2.8095958504430474E-3</v>
      </c>
      <c r="AF683" s="2">
        <f>(Table2[[#This Row],[Current Week High]]/Table2[[#This Row],[Close Price]])-1</f>
        <v>3.4482758620689724E-2</v>
      </c>
      <c r="AG683" s="2">
        <f>(Table2[[#This Row],[Close Price]]/Table2[[#This Row],[Current Month Low]])-1</f>
        <v>3.2947462154942153E-2</v>
      </c>
      <c r="AH683" s="2">
        <f>(Table2[[#This Row],[Current Month High]]/Table2[[#This Row],[Close Price]])-1</f>
        <v>7.9741379310344973E-2</v>
      </c>
      <c r="AI683">
        <v>47.198275862068897</v>
      </c>
      <c r="AJ683">
        <v>3.45596432552952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-0.12</v>
      </c>
      <c r="AM683" t="s">
        <v>10459</v>
      </c>
      <c r="AN683">
        <v>-3.31</v>
      </c>
      <c r="AO683" t="s">
        <v>10459</v>
      </c>
      <c r="AQ683">
        <f>(Table2[[#This Row],[Sharpe Ratio]]-AVERAGE(Table2[Sharpe Ratio]))/_xlfn.STDEV.P(Table2[Sharpe Ratio])</f>
        <v>-0.6696618849724284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672</v>
      </c>
      <c r="AT683">
        <f>_xlfn.RANK.AVG(Table2[[#This Row],[6M Return vs Nifty Z-Score]],Table2[6M Return vs Nifty Z-Score])</f>
        <v>679</v>
      </c>
      <c r="AU683">
        <f>_xlfn.RANK.AVG(Table2[[#This Row],[Sharpe Ratio Z-Score]],Table2[Sharpe Ratio Z-Score])</f>
        <v>530</v>
      </c>
      <c r="AV683">
        <f>(Table2[[#This Row],[Rank 1Y]]+Table2[[#This Row],[Rank 6M]]+Table2[[#This Row],[Rank Sharpe]])/3</f>
        <v>627</v>
      </c>
    </row>
    <row r="684" spans="1:48" x14ac:dyDescent="0.3">
      <c r="A684" t="s">
        <v>1460</v>
      </c>
      <c r="B684" t="s">
        <v>1461</v>
      </c>
      <c r="C684" t="s">
        <v>10414</v>
      </c>
      <c r="D684" t="s">
        <v>473</v>
      </c>
      <c r="E684">
        <v>7408.8126599999996</v>
      </c>
      <c r="F684">
        <v>2286.6</v>
      </c>
      <c r="G684">
        <v>-31.722478281410101</v>
      </c>
      <c r="H684">
        <f>(Table2[[#This Row],[1Y Return vs Nifty]]-AVERAGE(Table2[1Y Return vs Nifty]))/_xlfn.STDEV.P(Table2[1Y Return vs Nifty])</f>
        <v>-0.88789382029448516</v>
      </c>
      <c r="I684">
        <v>-0.65082279977271196</v>
      </c>
      <c r="J684">
        <f>(Table2[[#This Row],[1M Return vs Nifty]]-AVERAGE(Table2[1M Return vs Nifty]))/_xlfn.STDEV.P(Table2[1M Return vs Nifty])</f>
        <v>0.23040395453882342</v>
      </c>
      <c r="K684">
        <v>-7.7029475123043598</v>
      </c>
      <c r="L684">
        <f>(Table2[[#This Row],[6M Return vs Nifty]]-AVERAGE(Table2[6M Return vs Nifty]))/_xlfn.STDEV.P(Table2[6M Return vs Nifty])</f>
        <v>-0.55562048787154539</v>
      </c>
      <c r="M684">
        <v>-6.1052748964787096</v>
      </c>
      <c r="N684">
        <f>(Table2[[#This Row],[1W Return vs Nifty]]-AVERAGE(Table2[1W Return vs Nifty]))/_xlfn.STDEV.P(Table2[1W Return vs Nifty])</f>
        <v>-0.61148906317024154</v>
      </c>
      <c r="O684">
        <v>2281.04</v>
      </c>
      <c r="P684">
        <v>2268.2717681557801</v>
      </c>
      <c r="Q684">
        <v>2262.83411230503</v>
      </c>
      <c r="R684">
        <v>48.330607018678997</v>
      </c>
      <c r="S684" s="2">
        <f>(Table2[[#This Row],[Close Price]]-Table2[[#This Row],[20D EMA]])/Table2[[#This Row],[20D EMA]]</f>
        <v>2.4374846561217452E-3</v>
      </c>
      <c r="T684" s="2">
        <f>(Table2[[#This Row],[Close Price]]-Table2[[#This Row],[50D EMA]])/Table2[[#This Row],[50D EMA]]</f>
        <v>8.0802627363834589E-3</v>
      </c>
      <c r="U684" s="2">
        <f>(Table2[[#This Row],[Close Price]]-Table2[[#This Row],[200D EMA]])/Table2[[#This Row],[200D EMA]]</f>
        <v>1.050270877822364E-2</v>
      </c>
      <c r="V684">
        <v>1.10568418902996</v>
      </c>
      <c r="W684">
        <v>2281</v>
      </c>
      <c r="X684">
        <v>2310</v>
      </c>
      <c r="Y684">
        <v>2280</v>
      </c>
      <c r="Z684">
        <v>2385.3000000000002</v>
      </c>
      <c r="AA684">
        <v>2181</v>
      </c>
      <c r="AB684">
        <v>2433</v>
      </c>
      <c r="AC684" s="2">
        <f>(Table2[[#This Row],[Close Price]]/Table2[[#This Row],[Day Low]])-1</f>
        <v>2.4550635686102495E-3</v>
      </c>
      <c r="AD684" s="2">
        <f>(Table2[[#This Row],[Day High]]/Table2[[#This Row],[Close Price]])-1</f>
        <v>1.0233534505379227E-2</v>
      </c>
      <c r="AE684" s="2">
        <f>(Table2[[#This Row],[Close Price]]/Table2[[#This Row],[Current Week Low]])-1</f>
        <v>2.8947368421052833E-3</v>
      </c>
      <c r="AF684" s="2">
        <f>(Table2[[#This Row],[Current Week High]]/Table2[[#This Row],[Close Price]])-1</f>
        <v>4.3164523747048156E-2</v>
      </c>
      <c r="AG684" s="2">
        <f>(Table2[[#This Row],[Close Price]]/Table2[[#This Row],[Current Month Low]])-1</f>
        <v>4.8418156808803348E-2</v>
      </c>
      <c r="AH684" s="2">
        <f>(Table2[[#This Row],[Current Month High]]/Table2[[#This Row],[Close Price]])-1</f>
        <v>6.4025190238782503E-2</v>
      </c>
      <c r="AI684">
        <v>19.609901163299199</v>
      </c>
      <c r="AJ684">
        <v>16.663265306122401</v>
      </c>
      <c r="AK684" t="str">
        <f>IF(AND(Table2[[#This Row],[20D EMA]]&gt;Table2[[#This Row],[50D EMA]],Table2[[#This Row],[50D EMA]]&gt;Table2[[#This Row],[200D EMA]]),"Uptrend","Downtrend/NoTrend")</f>
        <v>Uptrend</v>
      </c>
      <c r="AL684">
        <v>-0.06</v>
      </c>
      <c r="AM684" t="s">
        <v>10459</v>
      </c>
      <c r="AN684">
        <v>-0.5</v>
      </c>
      <c r="AO684" t="s">
        <v>10459</v>
      </c>
      <c r="AP684">
        <v>-0.113008627985227</v>
      </c>
      <c r="AQ684">
        <f>(Table2[[#This Row],[Sharpe Ratio]]-AVERAGE(Table2[Sharpe Ratio]))/_xlfn.STDEV.P(Table2[Sharpe Ratio])</f>
        <v>-1.9803617928486419</v>
      </c>
      <c r="AR6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-3.8049612096460907</v>
      </c>
      <c r="AS684">
        <f>_xlfn.RANK.AVG(Table2[[#This Row],[1Y Return vs Nifty Z-Score]],Table2[1Y Return vs Nifty Z-Score])</f>
        <v>634</v>
      </c>
      <c r="AT684">
        <f>_xlfn.RANK.AVG(Table2[[#This Row],[6M Return vs Nifty Z-Score]],Table2[6M Return vs Nifty Z-Score])</f>
        <v>519</v>
      </c>
      <c r="AU684">
        <f>_xlfn.RANK.AVG(Table2[[#This Row],[Sharpe Ratio Z-Score]],Table2[Sharpe Ratio Z-Score])</f>
        <v>732</v>
      </c>
      <c r="AV684">
        <f>(Table2[[#This Row],[Rank 1Y]]+Table2[[#This Row],[Rank 6M]]+Table2[[#This Row],[Rank Sharpe]])/3</f>
        <v>628.33333333333337</v>
      </c>
    </row>
    <row r="685" spans="1:48" x14ac:dyDescent="0.3">
      <c r="A685" t="s">
        <v>1772</v>
      </c>
      <c r="B685" t="s">
        <v>1773</v>
      </c>
      <c r="C685" t="s">
        <v>10411</v>
      </c>
      <c r="D685" t="s">
        <v>435</v>
      </c>
      <c r="E685">
        <v>4581.7339761200001</v>
      </c>
      <c r="F685">
        <v>91.7</v>
      </c>
      <c r="G685">
        <v>-29.1107352260649</v>
      </c>
      <c r="H685">
        <f>(Table2[[#This Row],[1Y Return vs Nifty]]-AVERAGE(Table2[1Y Return vs Nifty]))/_xlfn.STDEV.P(Table2[1Y Return vs Nifty])</f>
        <v>-0.84454740267358619</v>
      </c>
      <c r="I685">
        <v>-13.086423089943199</v>
      </c>
      <c r="J685">
        <f>(Table2[[#This Row],[1M Return vs Nifty]]-AVERAGE(Table2[1M Return vs Nifty]))/_xlfn.STDEV.P(Table2[1M Return vs Nifty])</f>
        <v>-0.94897661329167049</v>
      </c>
      <c r="K685">
        <v>-26.605616182987902</v>
      </c>
      <c r="L685">
        <f>(Table2[[#This Row],[6M Return vs Nifty]]-AVERAGE(Table2[6M Return vs Nifty]))/_xlfn.STDEV.P(Table2[6M Return vs Nifty])</f>
        <v>-1.1197111397332609</v>
      </c>
      <c r="M685">
        <v>-7.9359205233159704</v>
      </c>
      <c r="N685">
        <f>(Table2[[#This Row],[1W Return vs Nifty]]-AVERAGE(Table2[1W Return vs Nifty]))/_xlfn.STDEV.P(Table2[1W Return vs Nifty])</f>
        <v>-0.97734010564737506</v>
      </c>
      <c r="O685">
        <v>96.34</v>
      </c>
      <c r="P685">
        <v>99.598311035540902</v>
      </c>
      <c r="Q685">
        <v>100.333970297237</v>
      </c>
      <c r="R685">
        <v>9.7337475463187992</v>
      </c>
      <c r="S685" s="2">
        <f>(Table2[[#This Row],[Close Price]]-Table2[[#This Row],[20D EMA]])/Table2[[#This Row],[20D EMA]]</f>
        <v>-4.8162756902636501E-2</v>
      </c>
      <c r="T685" s="2">
        <f>(Table2[[#This Row],[Close Price]]-Table2[[#This Row],[50D EMA]])/Table2[[#This Row],[50D EMA]]</f>
        <v>-7.9301656357630881E-2</v>
      </c>
      <c r="U685" s="2">
        <f>(Table2[[#This Row],[Close Price]]-Table2[[#This Row],[200D EMA]])/Table2[[#This Row],[200D EMA]]</f>
        <v>-8.6052313804178854E-2</v>
      </c>
      <c r="V685">
        <v>0.72831721278133899</v>
      </c>
      <c r="W685">
        <v>91.01</v>
      </c>
      <c r="X685">
        <v>93.4</v>
      </c>
      <c r="Y685">
        <v>91.01</v>
      </c>
      <c r="Z685">
        <v>95.68</v>
      </c>
      <c r="AA685">
        <v>91.01</v>
      </c>
      <c r="AB685">
        <v>101.67</v>
      </c>
      <c r="AC685" s="2">
        <f>(Table2[[#This Row],[Close Price]]/Table2[[#This Row],[Day Low]])-1</f>
        <v>7.5815844412701061E-3</v>
      </c>
      <c r="AD685" s="2">
        <f>(Table2[[#This Row],[Day High]]/Table2[[#This Row],[Close Price]])-1</f>
        <v>1.8538713195201728E-2</v>
      </c>
      <c r="AE685" s="2">
        <f>(Table2[[#This Row],[Close Price]]/Table2[[#This Row],[Current Week Low]])-1</f>
        <v>7.5815844412701061E-3</v>
      </c>
      <c r="AF685" s="2">
        <f>(Table2[[#This Row],[Current Week High]]/Table2[[#This Row],[Close Price]])-1</f>
        <v>4.340239912759003E-2</v>
      </c>
      <c r="AG685" s="2">
        <f>(Table2[[#This Row],[Close Price]]/Table2[[#This Row],[Current Month Low]])-1</f>
        <v>7.5815844412701061E-3</v>
      </c>
      <c r="AH685" s="2">
        <f>(Table2[[#This Row],[Current Month High]]/Table2[[#This Row],[Close Price]])-1</f>
        <v>0.10872410032715374</v>
      </c>
      <c r="AI685">
        <v>32.551799345692402</v>
      </c>
      <c r="AJ685">
        <v>7.5659824046920798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-0.18</v>
      </c>
      <c r="AM685" t="s">
        <v>10459</v>
      </c>
      <c r="AN685">
        <v>-6.12</v>
      </c>
      <c r="AO685" t="s">
        <v>10459</v>
      </c>
      <c r="AP685">
        <v>-8.3343853205089993E-3</v>
      </c>
      <c r="AQ685">
        <f>(Table2[[#This Row],[Sharpe Ratio]]-AVERAGE(Table2[Sharpe Ratio]))/_xlfn.STDEV.P(Table2[Sharpe Ratio])</f>
        <v>-0.76632599165660154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614</v>
      </c>
      <c r="AT685">
        <f>_xlfn.RANK.AVG(Table2[[#This Row],[6M Return vs Nifty Z-Score]],Table2[6M Return vs Nifty Z-Score])</f>
        <v>689</v>
      </c>
      <c r="AU685">
        <f>_xlfn.RANK.AVG(Table2[[#This Row],[Sharpe Ratio Z-Score]],Table2[Sharpe Ratio Z-Score])</f>
        <v>583</v>
      </c>
      <c r="AV685">
        <f>(Table2[[#This Row],[Rank 1Y]]+Table2[[#This Row],[Rank 6M]]+Table2[[#This Row],[Rank Sharpe]])/3</f>
        <v>628.66666666666663</v>
      </c>
    </row>
    <row r="686" spans="1:48" x14ac:dyDescent="0.3">
      <c r="A686" t="s">
        <v>1101</v>
      </c>
      <c r="B686" t="s">
        <v>1102</v>
      </c>
      <c r="C686" t="s">
        <v>10401</v>
      </c>
      <c r="D686" t="s">
        <v>573</v>
      </c>
      <c r="E686">
        <v>12117.347446178999</v>
      </c>
      <c r="F686">
        <v>167.19</v>
      </c>
      <c r="G686">
        <v>-32.039961697725602</v>
      </c>
      <c r="H686">
        <f>(Table2[[#This Row],[1Y Return vs Nifty]]-AVERAGE(Table2[1Y Return vs Nifty]))/_xlfn.STDEV.P(Table2[1Y Return vs Nifty])</f>
        <v>-0.89316300966713669</v>
      </c>
      <c r="I686">
        <v>-4.2156508514290199</v>
      </c>
      <c r="J686">
        <f>(Table2[[#This Row],[1M Return vs Nifty]]-AVERAGE(Table2[1M Return vs Nifty]))/_xlfn.STDEV.P(Table2[1M Return vs Nifty])</f>
        <v>-0.10768096566432107</v>
      </c>
      <c r="K686">
        <v>-16.881530605450699</v>
      </c>
      <c r="L686">
        <f>(Table2[[#This Row],[6M Return vs Nifty]]-AVERAGE(Table2[6M Return vs Nifty]))/_xlfn.STDEV.P(Table2[6M Return vs Nifty])</f>
        <v>-0.82952641144146921</v>
      </c>
      <c r="M686">
        <v>1.92334354435105</v>
      </c>
      <c r="N686">
        <f>(Table2[[#This Row],[1W Return vs Nifty]]-AVERAGE(Table2[1W Return vs Nifty]))/_xlfn.STDEV.P(Table2[1W Return vs Nifty])</f>
        <v>0.99301504356030779</v>
      </c>
      <c r="O686">
        <v>164.78</v>
      </c>
      <c r="P686">
        <v>164.81267286208501</v>
      </c>
      <c r="Q686">
        <v>164.83857378778399</v>
      </c>
      <c r="R686">
        <v>54.305564325431597</v>
      </c>
      <c r="S686" s="2">
        <f>(Table2[[#This Row],[Close Price]]-Table2[[#This Row],[20D EMA]])/Table2[[#This Row],[20D EMA]]</f>
        <v>1.4625561354533296E-2</v>
      </c>
      <c r="T686" s="2">
        <f>(Table2[[#This Row],[Close Price]]-Table2[[#This Row],[50D EMA]])/Table2[[#This Row],[50D EMA]]</f>
        <v>1.4424419534196455E-2</v>
      </c>
      <c r="U686" s="2">
        <f>(Table2[[#This Row],[Close Price]]-Table2[[#This Row],[200D EMA]])/Table2[[#This Row],[200D EMA]]</f>
        <v>1.4265024006112055E-2</v>
      </c>
      <c r="V686">
        <v>1.2720207567400801</v>
      </c>
      <c r="W686">
        <v>166.55</v>
      </c>
      <c r="X686">
        <v>174</v>
      </c>
      <c r="Y686">
        <v>164.05</v>
      </c>
      <c r="Z686">
        <v>174</v>
      </c>
      <c r="AA686">
        <v>156.37</v>
      </c>
      <c r="AB686">
        <v>174</v>
      </c>
      <c r="AC686" s="2">
        <f>(Table2[[#This Row],[Close Price]]/Table2[[#This Row],[Day Low]])-1</f>
        <v>3.8426898829180267E-3</v>
      </c>
      <c r="AD686" s="2">
        <f>(Table2[[#This Row],[Day High]]/Table2[[#This Row],[Close Price]])-1</f>
        <v>4.0732101202225035E-2</v>
      </c>
      <c r="AE686" s="2">
        <f>(Table2[[#This Row],[Close Price]]/Table2[[#This Row],[Current Week Low]])-1</f>
        <v>1.9140505943309849E-2</v>
      </c>
      <c r="AF686" s="2">
        <f>(Table2[[#This Row],[Current Week High]]/Table2[[#This Row],[Close Price]])-1</f>
        <v>4.0732101202225035E-2</v>
      </c>
      <c r="AG686" s="2">
        <f>(Table2[[#This Row],[Close Price]]/Table2[[#This Row],[Current Month Low]])-1</f>
        <v>6.9194858348788024E-2</v>
      </c>
      <c r="AH686" s="2">
        <f>(Table2[[#This Row],[Current Month High]]/Table2[[#This Row],[Close Price]])-1</f>
        <v>4.0732101202225035E-2</v>
      </c>
      <c r="AI686">
        <v>25.185344983045301</v>
      </c>
      <c r="AJ686">
        <v>26.9958222559817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-0.08</v>
      </c>
      <c r="AM686" t="s">
        <v>10459</v>
      </c>
      <c r="AN686">
        <v>2.97</v>
      </c>
      <c r="AO686" t="s">
        <v>10458</v>
      </c>
      <c r="AP686">
        <v>-3.2009583073344998E-2</v>
      </c>
      <c r="AQ686">
        <f>(Table2[[#This Row],[Sharpe Ratio]]-AVERAGE(Table2[Sharpe Ratio]))/_xlfn.STDEV.P(Table2[Sharpe Ratio])</f>
        <v>-1.0409163487543782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635</v>
      </c>
      <c r="AT686">
        <f>_xlfn.RANK.AVG(Table2[[#This Row],[6M Return vs Nifty Z-Score]],Table2[6M Return vs Nifty Z-Score])</f>
        <v>614</v>
      </c>
      <c r="AU686">
        <f>_xlfn.RANK.AVG(Table2[[#This Row],[Sharpe Ratio Z-Score]],Table2[Sharpe Ratio Z-Score])</f>
        <v>638</v>
      </c>
      <c r="AV686">
        <f>(Table2[[#This Row],[Rank 1Y]]+Table2[[#This Row],[Rank 6M]]+Table2[[#This Row],[Rank Sharpe]])/3</f>
        <v>629</v>
      </c>
    </row>
    <row r="687" spans="1:48" x14ac:dyDescent="0.3">
      <c r="A687" t="s">
        <v>1665</v>
      </c>
      <c r="B687" t="s">
        <v>1666</v>
      </c>
      <c r="C687" t="s">
        <v>10412</v>
      </c>
      <c r="D687" t="s">
        <v>266</v>
      </c>
      <c r="E687">
        <v>5347.2472994399996</v>
      </c>
      <c r="F687">
        <v>1738.4</v>
      </c>
      <c r="G687">
        <v>-65.459392472639706</v>
      </c>
      <c r="H687">
        <f>(Table2[[#This Row],[1Y Return vs Nifty]]-AVERAGE(Table2[1Y Return vs Nifty]))/_xlfn.STDEV.P(Table2[1Y Return vs Nifty])</f>
        <v>-1.4478165771600857</v>
      </c>
      <c r="I687">
        <v>-8.6767777932598094</v>
      </c>
      <c r="J687">
        <f>(Table2[[#This Row],[1M Return vs Nifty]]-AVERAGE(Table2[1M Return vs Nifty]))/_xlfn.STDEV.P(Table2[1M Return vs Nifty])</f>
        <v>-0.53077002474087165</v>
      </c>
      <c r="K687">
        <v>-15.7606758493861</v>
      </c>
      <c r="L687">
        <f>(Table2[[#This Row],[6M Return vs Nifty]]-AVERAGE(Table2[6M Return vs Nifty]))/_xlfn.STDEV.P(Table2[6M Return vs Nifty])</f>
        <v>-0.79607802904605784</v>
      </c>
      <c r="M687">
        <v>-3.8625331970131498</v>
      </c>
      <c r="N687">
        <f>(Table2[[#This Row],[1W Return vs Nifty]]-AVERAGE(Table2[1W Return vs Nifty]))/_xlfn.STDEV.P(Table2[1W Return vs Nifty])</f>
        <v>-0.16328140532114868</v>
      </c>
      <c r="O687">
        <v>1764.26</v>
      </c>
      <c r="P687">
        <v>1798.03534015421</v>
      </c>
      <c r="Q687">
        <v>1903.30671544501</v>
      </c>
      <c r="R687">
        <v>39.975244898282199</v>
      </c>
      <c r="S687" s="2">
        <f>(Table2[[#This Row],[Close Price]]-Table2[[#This Row],[20D EMA]])/Table2[[#This Row],[20D EMA]]</f>
        <v>-1.4657703513087584E-2</v>
      </c>
      <c r="T687" s="2">
        <f>(Table2[[#This Row],[Close Price]]-Table2[[#This Row],[50D EMA]])/Table2[[#This Row],[50D EMA]]</f>
        <v>-3.3166945511257415E-2</v>
      </c>
      <c r="U687" s="2">
        <f>(Table2[[#This Row],[Close Price]]-Table2[[#This Row],[200D EMA]])/Table2[[#This Row],[200D EMA]]</f>
        <v>-8.6642218044427621E-2</v>
      </c>
      <c r="V687">
        <v>0.39480272605066002</v>
      </c>
      <c r="W687">
        <v>1734</v>
      </c>
      <c r="X687">
        <v>1754.25</v>
      </c>
      <c r="Y687">
        <v>1718.55</v>
      </c>
      <c r="Z687">
        <v>1769.95</v>
      </c>
      <c r="AA687">
        <v>1702.3</v>
      </c>
      <c r="AB687">
        <v>1842</v>
      </c>
      <c r="AC687" s="2">
        <f>(Table2[[#This Row],[Close Price]]/Table2[[#This Row],[Day Low]])-1</f>
        <v>2.5374855824682463E-3</v>
      </c>
      <c r="AD687" s="2">
        <f>(Table2[[#This Row],[Day High]]/Table2[[#This Row],[Close Price]])-1</f>
        <v>9.1175793833409013E-3</v>
      </c>
      <c r="AE687" s="2">
        <f>(Table2[[#This Row],[Close Price]]/Table2[[#This Row],[Current Week Low]])-1</f>
        <v>1.1550434959704425E-2</v>
      </c>
      <c r="AF687" s="2">
        <f>(Table2[[#This Row],[Current Week High]]/Table2[[#This Row],[Close Price]])-1</f>
        <v>1.8148872526461135E-2</v>
      </c>
      <c r="AG687" s="2">
        <f>(Table2[[#This Row],[Close Price]]/Table2[[#This Row],[Current Month Low]])-1</f>
        <v>2.1206602831463472E-2</v>
      </c>
      <c r="AH687" s="2">
        <f>(Table2[[#This Row],[Current Month High]]/Table2[[#This Row],[Close Price]])-1</f>
        <v>5.9595029912563158E-2</v>
      </c>
      <c r="AI687">
        <v>60.138633225954898</v>
      </c>
      <c r="AJ687">
        <v>8.65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-0.15</v>
      </c>
      <c r="AM687" t="s">
        <v>10459</v>
      </c>
      <c r="AN687">
        <v>-3.67</v>
      </c>
      <c r="AO687" t="s">
        <v>10459</v>
      </c>
      <c r="AP687">
        <v>-8.8745095855999995E-5</v>
      </c>
      <c r="AQ687">
        <f>(Table2[[#This Row],[Sharpe Ratio]]-AVERAGE(Table2[Sharpe Ratio]))/_xlfn.STDEV.P(Table2[Sharpe Ratio])</f>
        <v>-0.67069117088658115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733</v>
      </c>
      <c r="AT687">
        <f>_xlfn.RANK.AVG(Table2[[#This Row],[6M Return vs Nifty Z-Score]],Table2[6M Return vs Nifty Z-Score])</f>
        <v>601</v>
      </c>
      <c r="AU687">
        <f>_xlfn.RANK.AVG(Table2[[#This Row],[Sharpe Ratio Z-Score]],Table2[Sharpe Ratio Z-Score])</f>
        <v>555</v>
      </c>
      <c r="AV687">
        <f>(Table2[[#This Row],[Rank 1Y]]+Table2[[#This Row],[Rank 6M]]+Table2[[#This Row],[Rank Sharpe]])/3</f>
        <v>629.66666666666663</v>
      </c>
    </row>
    <row r="688" spans="1:48" x14ac:dyDescent="0.3">
      <c r="A688" t="s">
        <v>339</v>
      </c>
      <c r="B688" t="s">
        <v>340</v>
      </c>
      <c r="C688" t="s">
        <v>10401</v>
      </c>
      <c r="D688" t="s">
        <v>341</v>
      </c>
      <c r="E688">
        <v>74317.794843750002</v>
      </c>
      <c r="F688">
        <v>781.25</v>
      </c>
      <c r="G688">
        <v>-33.963846840717203</v>
      </c>
      <c r="H688">
        <f>(Table2[[#This Row],[1Y Return vs Nifty]]-AVERAGE(Table2[1Y Return vs Nifty]))/_xlfn.STDEV.P(Table2[1Y Return vs Nifty])</f>
        <v>-0.92509322910127412</v>
      </c>
      <c r="I688">
        <v>2.8752345073778498</v>
      </c>
      <c r="J688">
        <f>(Table2[[#This Row],[1M Return vs Nifty]]-AVERAGE(Table2[1M Return vs Nifty]))/_xlfn.STDEV.P(Table2[1M Return vs Nifty])</f>
        <v>0.56481189400895571</v>
      </c>
      <c r="K688">
        <v>-7.0267660785791399</v>
      </c>
      <c r="L688">
        <f>(Table2[[#This Row],[6M Return vs Nifty]]-AVERAGE(Table2[6M Return vs Nifty]))/_xlfn.STDEV.P(Table2[6M Return vs Nifty])</f>
        <v>-0.5354419812081761</v>
      </c>
      <c r="M688">
        <v>-5.5757857362985597</v>
      </c>
      <c r="N688">
        <f>(Table2[[#This Row],[1W Return vs Nifty]]-AVERAGE(Table2[1W Return vs Nifty]))/_xlfn.STDEV.P(Table2[1W Return vs Nifty])</f>
        <v>-0.5056716627993556</v>
      </c>
      <c r="O688">
        <v>776.3</v>
      </c>
      <c r="P688">
        <v>754.38898167256696</v>
      </c>
      <c r="Q688">
        <v>744.08212845646301</v>
      </c>
      <c r="R688">
        <v>49.544531425012401</v>
      </c>
      <c r="S688" s="2">
        <f>(Table2[[#This Row],[Close Price]]-Table2[[#This Row],[20D EMA]])/Table2[[#This Row],[20D EMA]]</f>
        <v>6.376400875950078E-3</v>
      </c>
      <c r="T688" s="2">
        <f>(Table2[[#This Row],[Close Price]]-Table2[[#This Row],[50D EMA]])/Table2[[#This Row],[50D EMA]]</f>
        <v>3.560632376665826E-2</v>
      </c>
      <c r="U688" s="2">
        <f>(Table2[[#This Row],[Close Price]]-Table2[[#This Row],[200D EMA]])/Table2[[#This Row],[200D EMA]]</f>
        <v>4.9951302580857136E-2</v>
      </c>
      <c r="V688">
        <v>0.84485561130876097</v>
      </c>
      <c r="W688">
        <v>768</v>
      </c>
      <c r="X688">
        <v>783</v>
      </c>
      <c r="Y688">
        <v>766.65</v>
      </c>
      <c r="Z688">
        <v>799.1</v>
      </c>
      <c r="AA688">
        <v>722.6</v>
      </c>
      <c r="AB688">
        <v>817.4</v>
      </c>
      <c r="AC688" s="2">
        <f>(Table2[[#This Row],[Close Price]]/Table2[[#This Row],[Day Low]])-1</f>
        <v>1.7252604166666741E-2</v>
      </c>
      <c r="AD688" s="2">
        <f>(Table2[[#This Row],[Day High]]/Table2[[#This Row],[Close Price]])-1</f>
        <v>2.2400000000000198E-3</v>
      </c>
      <c r="AE688" s="2">
        <f>(Table2[[#This Row],[Close Price]]/Table2[[#This Row],[Current Week Low]])-1</f>
        <v>1.9043892258527428E-2</v>
      </c>
      <c r="AF688" s="2">
        <f>(Table2[[#This Row],[Current Week High]]/Table2[[#This Row],[Close Price]])-1</f>
        <v>2.2847999999999979E-2</v>
      </c>
      <c r="AG688" s="2">
        <f>(Table2[[#This Row],[Close Price]]/Table2[[#This Row],[Current Month Low]])-1</f>
        <v>8.1165236645446948E-2</v>
      </c>
      <c r="AH688" s="2">
        <f>(Table2[[#This Row],[Current Month High]]/Table2[[#This Row],[Close Price]])-1</f>
        <v>4.6271999999999869E-2</v>
      </c>
      <c r="AI688">
        <v>4.6271999999999798</v>
      </c>
      <c r="AJ688">
        <v>20.572575044370598</v>
      </c>
      <c r="AK688" t="str">
        <f>IF(AND(Table2[[#This Row],[20D EMA]]&gt;Table2[[#This Row],[50D EMA]],Table2[[#This Row],[50D EMA]]&gt;Table2[[#This Row],[200D EMA]]),"Uptrend","Downtrend/NoTrend")</f>
        <v>Uptrend</v>
      </c>
      <c r="AL688">
        <v>0.01</v>
      </c>
      <c r="AM688" t="s">
        <v>10458</v>
      </c>
      <c r="AN688">
        <v>-1.59</v>
      </c>
      <c r="AO688" t="s">
        <v>10459</v>
      </c>
      <c r="AP688">
        <v>-0.12275862978812301</v>
      </c>
      <c r="AQ688">
        <f>(Table2[[#This Row],[Sharpe Ratio]]-AVERAGE(Table2[Sharpe Ratio]))/_xlfn.STDEV.P(Table2[Sharpe Ratio])</f>
        <v>-2.0934445431897863</v>
      </c>
      <c r="AR6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-3.4948395222896371</v>
      </c>
      <c r="AS688">
        <f>_xlfn.RANK.AVG(Table2[[#This Row],[1Y Return vs Nifty Z-Score]],Table2[1Y Return vs Nifty Z-Score])</f>
        <v>648</v>
      </c>
      <c r="AT688">
        <f>_xlfn.RANK.AVG(Table2[[#This Row],[6M Return vs Nifty Z-Score]],Table2[6M Return vs Nifty Z-Score])</f>
        <v>510</v>
      </c>
      <c r="AU688">
        <f>_xlfn.RANK.AVG(Table2[[#This Row],[Sharpe Ratio Z-Score]],Table2[Sharpe Ratio Z-Score])</f>
        <v>734</v>
      </c>
      <c r="AV688">
        <f>(Table2[[#This Row],[Rank 1Y]]+Table2[[#This Row],[Rank 6M]]+Table2[[#This Row],[Rank Sharpe]])/3</f>
        <v>630.66666666666663</v>
      </c>
    </row>
    <row r="689" spans="1:48" x14ac:dyDescent="0.3">
      <c r="A689" t="s">
        <v>2106</v>
      </c>
      <c r="B689" t="s">
        <v>2107</v>
      </c>
      <c r="C689" t="s">
        <v>10412</v>
      </c>
      <c r="D689" t="s">
        <v>106</v>
      </c>
      <c r="E689">
        <v>3003.8430411599902</v>
      </c>
      <c r="F689">
        <v>698.1</v>
      </c>
      <c r="G689">
        <v>-57.219793434044</v>
      </c>
      <c r="H689">
        <f>(Table2[[#This Row],[1Y Return vs Nifty]]-AVERAGE(Table2[1Y Return vs Nifty]))/_xlfn.STDEV.P(Table2[1Y Return vs Nifty])</f>
        <v>-1.3110661030945883</v>
      </c>
      <c r="I689">
        <v>-9.4403526292385909</v>
      </c>
      <c r="J689">
        <f>(Table2[[#This Row],[1M Return vs Nifty]]-AVERAGE(Table2[1M Return vs Nifty]))/_xlfn.STDEV.P(Table2[1M Return vs Nifty])</f>
        <v>-0.60318673986716542</v>
      </c>
      <c r="K689">
        <v>-19.2600223273061</v>
      </c>
      <c r="L689">
        <f>(Table2[[#This Row],[6M Return vs Nifty]]-AVERAGE(Table2[6M Return vs Nifty]))/_xlfn.STDEV.P(Table2[6M Return vs Nifty])</f>
        <v>-0.90050501077067113</v>
      </c>
      <c r="M689">
        <v>-3.43902079108824</v>
      </c>
      <c r="N689">
        <f>(Table2[[#This Row],[1W Return vs Nifty]]-AVERAGE(Table2[1W Return vs Nifty]))/_xlfn.STDEV.P(Table2[1W Return vs Nifty])</f>
        <v>-7.8643257479659792E-2</v>
      </c>
      <c r="O689">
        <v>705.86</v>
      </c>
      <c r="P689">
        <v>718.65399423589599</v>
      </c>
      <c r="Q689">
        <v>772.01009591251704</v>
      </c>
      <c r="R689">
        <v>43.400193149139099</v>
      </c>
      <c r="S689" s="2">
        <f>(Table2[[#This Row],[Close Price]]-Table2[[#This Row],[20D EMA]])/Table2[[#This Row],[20D EMA]]</f>
        <v>-1.0993681466579763E-2</v>
      </c>
      <c r="T689" s="2">
        <f>(Table2[[#This Row],[Close Price]]-Table2[[#This Row],[50D EMA]])/Table2[[#This Row],[50D EMA]]</f>
        <v>-2.8600681831247411E-2</v>
      </c>
      <c r="U689" s="2">
        <f>(Table2[[#This Row],[Close Price]]-Table2[[#This Row],[200D EMA]])/Table2[[#This Row],[200D EMA]]</f>
        <v>-9.5737214194271877E-2</v>
      </c>
      <c r="V689">
        <v>0.31708170570522698</v>
      </c>
      <c r="W689">
        <v>695</v>
      </c>
      <c r="X689">
        <v>706.85</v>
      </c>
      <c r="Y689">
        <v>695</v>
      </c>
      <c r="Z689">
        <v>720.2</v>
      </c>
      <c r="AA689">
        <v>685.5</v>
      </c>
      <c r="AB689">
        <v>727</v>
      </c>
      <c r="AC689" s="2">
        <f>(Table2[[#This Row],[Close Price]]/Table2[[#This Row],[Day Low]])-1</f>
        <v>4.4604316546763556E-3</v>
      </c>
      <c r="AD689" s="2">
        <f>(Table2[[#This Row],[Day High]]/Table2[[#This Row],[Close Price]])-1</f>
        <v>1.2534020913909094E-2</v>
      </c>
      <c r="AE689" s="2">
        <f>(Table2[[#This Row],[Close Price]]/Table2[[#This Row],[Current Week Low]])-1</f>
        <v>4.4604316546763556E-3</v>
      </c>
      <c r="AF689" s="2">
        <f>(Table2[[#This Row],[Current Week High]]/Table2[[#This Row],[Close Price]])-1</f>
        <v>3.1657355679702182E-2</v>
      </c>
      <c r="AG689" s="2">
        <f>(Table2[[#This Row],[Close Price]]/Table2[[#This Row],[Current Month Low]])-1</f>
        <v>1.8380743982494563E-2</v>
      </c>
      <c r="AH689" s="2">
        <f>(Table2[[#This Row],[Current Month High]]/Table2[[#This Row],[Close Price]])-1</f>
        <v>4.1398080504225776E-2</v>
      </c>
      <c r="AI689">
        <v>33.648474430597297</v>
      </c>
      <c r="AJ689">
        <v>12.815126050420099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-0.17</v>
      </c>
      <c r="AM689" t="s">
        <v>10459</v>
      </c>
      <c r="AN689">
        <v>-1.1100000000000001</v>
      </c>
      <c r="AO689" t="s">
        <v>10459</v>
      </c>
      <c r="AQ689">
        <f>(Table2[[#This Row],[Sharpe Ratio]]-AVERAGE(Table2[Sharpe Ratio]))/_xlfn.STDEV.P(Table2[Sharpe Ratio])</f>
        <v>-0.6696618849724284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724</v>
      </c>
      <c r="AT689">
        <f>_xlfn.RANK.AVG(Table2[[#This Row],[6M Return vs Nifty Z-Score]],Table2[6M Return vs Nifty Z-Score])</f>
        <v>642</v>
      </c>
      <c r="AU689">
        <f>_xlfn.RANK.AVG(Table2[[#This Row],[Sharpe Ratio Z-Score]],Table2[Sharpe Ratio Z-Score])</f>
        <v>530</v>
      </c>
      <c r="AV689">
        <f>(Table2[[#This Row],[Rank 1Y]]+Table2[[#This Row],[Rank 6M]]+Table2[[#This Row],[Rank Sharpe]])/3</f>
        <v>632</v>
      </c>
    </row>
    <row r="690" spans="1:48" x14ac:dyDescent="0.3">
      <c r="A690" t="s">
        <v>2224</v>
      </c>
      <c r="B690" t="s">
        <v>2225</v>
      </c>
      <c r="C690" t="s">
        <v>10404</v>
      </c>
      <c r="D690" t="s">
        <v>46</v>
      </c>
      <c r="E690">
        <v>2648.4680567099999</v>
      </c>
      <c r="F690">
        <v>668.1</v>
      </c>
      <c r="G690">
        <v>-49.525226124894601</v>
      </c>
      <c r="H690">
        <f>(Table2[[#This Row],[1Y Return vs Nifty]]-AVERAGE(Table2[1Y Return vs Nifty]))/_xlfn.STDEV.P(Table2[1Y Return vs Nifty])</f>
        <v>-1.1833613783469146</v>
      </c>
      <c r="I690">
        <v>-7.0554989830185004</v>
      </c>
      <c r="J690">
        <f>(Table2[[#This Row],[1M Return vs Nifty]]-AVERAGE(Table2[1M Return vs Nifty]))/_xlfn.STDEV.P(Table2[1M Return vs Nifty])</f>
        <v>-0.37700947605667717</v>
      </c>
      <c r="K690">
        <v>-18.981001849852099</v>
      </c>
      <c r="L690">
        <f>(Table2[[#This Row],[6M Return vs Nifty]]-AVERAGE(Table2[6M Return vs Nifty]))/_xlfn.STDEV.P(Table2[6M Return vs Nifty])</f>
        <v>-0.89217852281535415</v>
      </c>
      <c r="M690">
        <v>-5.7058029915632904</v>
      </c>
      <c r="N690">
        <f>(Table2[[#This Row],[1W Return vs Nifty]]-AVERAGE(Table2[1W Return vs Nifty]))/_xlfn.STDEV.P(Table2[1W Return vs Nifty])</f>
        <v>-0.53165536367585842</v>
      </c>
      <c r="O690">
        <v>677.77</v>
      </c>
      <c r="P690">
        <v>678.97739012013506</v>
      </c>
      <c r="Q690">
        <v>691.86179953677401</v>
      </c>
      <c r="R690">
        <v>42.119273950485699</v>
      </c>
      <c r="S690" s="2">
        <f>(Table2[[#This Row],[Close Price]]-Table2[[#This Row],[20D EMA]])/Table2[[#This Row],[20D EMA]]</f>
        <v>-1.4267376838750548E-2</v>
      </c>
      <c r="T690" s="2">
        <f>(Table2[[#This Row],[Close Price]]-Table2[[#This Row],[50D EMA]])/Table2[[#This Row],[50D EMA]]</f>
        <v>-1.6020253808761493E-2</v>
      </c>
      <c r="U690" s="2">
        <f>(Table2[[#This Row],[Close Price]]-Table2[[#This Row],[200D EMA]])/Table2[[#This Row],[200D EMA]]</f>
        <v>-3.4344719642974017E-2</v>
      </c>
      <c r="V690">
        <v>0.90445763204931495</v>
      </c>
      <c r="W690">
        <v>665.05</v>
      </c>
      <c r="X690">
        <v>674.45</v>
      </c>
      <c r="Y690">
        <v>656.25</v>
      </c>
      <c r="Z690">
        <v>709.4</v>
      </c>
      <c r="AA690">
        <v>656.25</v>
      </c>
      <c r="AB690">
        <v>720</v>
      </c>
      <c r="AC690" s="2">
        <f>(Table2[[#This Row],[Close Price]]/Table2[[#This Row],[Day Low]])-1</f>
        <v>4.5861213442599524E-3</v>
      </c>
      <c r="AD690" s="2">
        <f>(Table2[[#This Row],[Day High]]/Table2[[#This Row],[Close Price]])-1</f>
        <v>9.5045651848526536E-3</v>
      </c>
      <c r="AE690" s="2">
        <f>(Table2[[#This Row],[Close Price]]/Table2[[#This Row],[Current Week Low]])-1</f>
        <v>1.8057142857142994E-2</v>
      </c>
      <c r="AF690" s="2">
        <f>(Table2[[#This Row],[Current Week High]]/Table2[[#This Row],[Close Price]])-1</f>
        <v>6.1817093249513455E-2</v>
      </c>
      <c r="AG690" s="2">
        <f>(Table2[[#This Row],[Close Price]]/Table2[[#This Row],[Current Month Low]])-1</f>
        <v>1.8057142857142994E-2</v>
      </c>
      <c r="AH690" s="2">
        <f>(Table2[[#This Row],[Current Month High]]/Table2[[#This Row],[Close Price]])-1</f>
        <v>7.7682981589582312E-2</v>
      </c>
      <c r="AI690">
        <v>21.6808860948959</v>
      </c>
      <c r="AJ690">
        <v>11.3685614269044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-0.05</v>
      </c>
      <c r="AM690" t="s">
        <v>10459</v>
      </c>
      <c r="AN690">
        <v>-0.28000000000000003</v>
      </c>
      <c r="AO690" t="s">
        <v>10459</v>
      </c>
      <c r="AP690">
        <v>-1.302589124599E-3</v>
      </c>
      <c r="AQ690">
        <f>(Table2[[#This Row],[Sharpe Ratio]]-AVERAGE(Table2[Sharpe Ratio]))/_xlfn.STDEV.P(Table2[Sharpe Ratio])</f>
        <v>-0.68476961148898829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700</v>
      </c>
      <c r="AT690">
        <f>_xlfn.RANK.AVG(Table2[[#This Row],[6M Return vs Nifty Z-Score]],Table2[6M Return vs Nifty Z-Score])</f>
        <v>640</v>
      </c>
      <c r="AU690">
        <f>_xlfn.RANK.AVG(Table2[[#This Row],[Sharpe Ratio Z-Score]],Table2[Sharpe Ratio Z-Score])</f>
        <v>557</v>
      </c>
      <c r="AV690">
        <f>(Table2[[#This Row],[Rank 1Y]]+Table2[[#This Row],[Rank 6M]]+Table2[[#This Row],[Rank Sharpe]])/3</f>
        <v>632.33333333333337</v>
      </c>
    </row>
    <row r="691" spans="1:48" x14ac:dyDescent="0.3">
      <c r="A691" t="s">
        <v>638</v>
      </c>
      <c r="B691" t="s">
        <v>639</v>
      </c>
      <c r="C691" t="s">
        <v>10405</v>
      </c>
      <c r="D691" t="s">
        <v>54</v>
      </c>
      <c r="E691">
        <v>30453.532237934902</v>
      </c>
      <c r="F691">
        <v>1848.45</v>
      </c>
      <c r="G691">
        <v>-19.962119461501999</v>
      </c>
      <c r="H691">
        <f>(Table2[[#This Row],[1Y Return vs Nifty]]-AVERAGE(Table2[1Y Return vs Nifty]))/_xlfn.STDEV.P(Table2[1Y Return vs Nifty])</f>
        <v>-0.69271021533148402</v>
      </c>
      <c r="I691">
        <v>-5.9453551460013898</v>
      </c>
      <c r="J691">
        <f>(Table2[[#This Row],[1M Return vs Nifty]]-AVERAGE(Table2[1M Return vs Nifty]))/_xlfn.STDEV.P(Table2[1M Return vs Nifty])</f>
        <v>-0.27172448471535343</v>
      </c>
      <c r="K691">
        <v>-15.956631217148299</v>
      </c>
      <c r="L691">
        <f>(Table2[[#This Row],[6M Return vs Nifty]]-AVERAGE(Table2[6M Return vs Nifty]))/_xlfn.STDEV.P(Table2[6M Return vs Nifty])</f>
        <v>-0.80192570024331133</v>
      </c>
      <c r="M691">
        <v>-2.69444287011089</v>
      </c>
      <c r="N691">
        <f>(Table2[[#This Row],[1W Return vs Nifty]]-AVERAGE(Table2[1W Return vs Nifty]))/_xlfn.STDEV.P(Table2[1W Return vs Nifty])</f>
        <v>7.0159222149149436E-2</v>
      </c>
      <c r="O691">
        <v>1867.24</v>
      </c>
      <c r="P691">
        <v>1895.8684750852999</v>
      </c>
      <c r="Q691">
        <v>1839.49681410325</v>
      </c>
      <c r="R691">
        <v>45.827563403918603</v>
      </c>
      <c r="S691" s="2">
        <f>(Table2[[#This Row],[Close Price]]-Table2[[#This Row],[20D EMA]])/Table2[[#This Row],[20D EMA]]</f>
        <v>-1.006298065594137E-2</v>
      </c>
      <c r="T691" s="2">
        <f>(Table2[[#This Row],[Close Price]]-Table2[[#This Row],[50D EMA]])/Table2[[#This Row],[50D EMA]]</f>
        <v>-2.5011479281634441E-2</v>
      </c>
      <c r="U691" s="2">
        <f>(Table2[[#This Row],[Close Price]]-Table2[[#This Row],[200D EMA]])/Table2[[#This Row],[200D EMA]]</f>
        <v>4.8671929345605767E-3</v>
      </c>
      <c r="V691">
        <v>0.70918158096408102</v>
      </c>
      <c r="W691">
        <v>1820.1</v>
      </c>
      <c r="X691">
        <v>1863.85</v>
      </c>
      <c r="Y691">
        <v>1818.4</v>
      </c>
      <c r="Z691">
        <v>1897</v>
      </c>
      <c r="AA691">
        <v>1787.5</v>
      </c>
      <c r="AB691">
        <v>1974.55</v>
      </c>
      <c r="AC691" s="2">
        <f>(Table2[[#This Row],[Close Price]]/Table2[[#This Row],[Day Low]])-1</f>
        <v>1.5576067249052361E-2</v>
      </c>
      <c r="AD691" s="2">
        <f>(Table2[[#This Row],[Day High]]/Table2[[#This Row],[Close Price]])-1</f>
        <v>8.3313046065622842E-3</v>
      </c>
      <c r="AE691" s="2">
        <f>(Table2[[#This Row],[Close Price]]/Table2[[#This Row],[Current Week Low]])-1</f>
        <v>1.6525516937967444E-2</v>
      </c>
      <c r="AF691" s="2">
        <f>(Table2[[#This Row],[Current Week High]]/Table2[[#This Row],[Close Price]])-1</f>
        <v>2.6265249262895862E-2</v>
      </c>
      <c r="AG691" s="2">
        <f>(Table2[[#This Row],[Close Price]]/Table2[[#This Row],[Current Month Low]])-1</f>
        <v>3.40979020979022E-2</v>
      </c>
      <c r="AH691" s="2">
        <f>(Table2[[#This Row],[Current Month High]]/Table2[[#This Row],[Close Price]])-1</f>
        <v>6.821931888879873E-2</v>
      </c>
      <c r="AI691">
        <v>20.152019259379401</v>
      </c>
      <c r="AJ691">
        <v>25.314396122165299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-0.19</v>
      </c>
      <c r="AM691" t="s">
        <v>10459</v>
      </c>
      <c r="AN691">
        <v>-4.0999999999999996</v>
      </c>
      <c r="AO691" t="s">
        <v>10459</v>
      </c>
      <c r="AP691">
        <v>-0.110470607689358</v>
      </c>
      <c r="AQ691">
        <f>(Table2[[#This Row],[Sharpe Ratio]]-AVERAGE(Table2[Sharpe Ratio]))/_xlfn.STDEV.P(Table2[Sharpe Ratio])</f>
        <v>-1.95092525311454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567</v>
      </c>
      <c r="AT691">
        <f>_xlfn.RANK.AVG(Table2[[#This Row],[6M Return vs Nifty Z-Score]],Table2[6M Return vs Nifty Z-Score])</f>
        <v>602</v>
      </c>
      <c r="AU691">
        <f>_xlfn.RANK.AVG(Table2[[#This Row],[Sharpe Ratio Z-Score]],Table2[Sharpe Ratio Z-Score])</f>
        <v>729</v>
      </c>
      <c r="AV691">
        <f>(Table2[[#This Row],[Rank 1Y]]+Table2[[#This Row],[Rank 6M]]+Table2[[#This Row],[Rank Sharpe]])/3</f>
        <v>632.66666666666663</v>
      </c>
    </row>
    <row r="692" spans="1:48" x14ac:dyDescent="0.3">
      <c r="A692" t="s">
        <v>1073</v>
      </c>
      <c r="B692" t="s">
        <v>1074</v>
      </c>
      <c r="C692" t="s">
        <v>10401</v>
      </c>
      <c r="D692" t="s">
        <v>24</v>
      </c>
      <c r="E692">
        <v>12635.189819200001</v>
      </c>
      <c r="F692">
        <v>208</v>
      </c>
      <c r="G692">
        <v>-45.810021951119403</v>
      </c>
      <c r="H692">
        <f>(Table2[[#This Row],[1Y Return vs Nifty]]-AVERAGE(Table2[1Y Return vs Nifty]))/_xlfn.STDEV.P(Table2[1Y Return vs Nifty])</f>
        <v>-1.1217011046328598</v>
      </c>
      <c r="I692">
        <v>-13.129920155127</v>
      </c>
      <c r="J692">
        <f>(Table2[[#This Row],[1M Return vs Nifty]]-AVERAGE(Table2[1M Return vs Nifty]))/_xlfn.STDEV.P(Table2[1M Return vs Nifty])</f>
        <v>-0.95310183380683755</v>
      </c>
      <c r="K692">
        <v>-32.507840743810497</v>
      </c>
      <c r="L692">
        <f>(Table2[[#This Row],[6M Return vs Nifty]]-AVERAGE(Table2[6M Return vs Nifty]))/_xlfn.STDEV.P(Table2[6M Return vs Nifty])</f>
        <v>-1.2958444549784383</v>
      </c>
      <c r="M692">
        <v>-6.2863073694551703</v>
      </c>
      <c r="N692">
        <f>(Table2[[#This Row],[1W Return vs Nifty]]-AVERAGE(Table2[1W Return vs Nifty]))/_xlfn.STDEV.P(Table2[1W Return vs Nifty])</f>
        <v>-0.64766805815960837</v>
      </c>
      <c r="O692">
        <v>214.27</v>
      </c>
      <c r="P692">
        <v>222.46044726575599</v>
      </c>
      <c r="Q692">
        <v>235.30151329265701</v>
      </c>
      <c r="R692">
        <v>35.335222905747699</v>
      </c>
      <c r="S692" s="2">
        <f>(Table2[[#This Row],[Close Price]]-Table2[[#This Row],[20D EMA]])/Table2[[#This Row],[20D EMA]]</f>
        <v>-2.9262145890698699E-2</v>
      </c>
      <c r="T692" s="2">
        <f>(Table2[[#This Row],[Close Price]]-Table2[[#This Row],[50D EMA]])/Table2[[#This Row],[50D EMA]]</f>
        <v>-6.5002329373550299E-2</v>
      </c>
      <c r="U692" s="2">
        <f>(Table2[[#This Row],[Close Price]]-Table2[[#This Row],[200D EMA]])/Table2[[#This Row],[200D EMA]]</f>
        <v>-0.11602778456720192</v>
      </c>
      <c r="V692">
        <v>0.87692412638073602</v>
      </c>
      <c r="W692">
        <v>203.11</v>
      </c>
      <c r="X692">
        <v>209.44</v>
      </c>
      <c r="Y692">
        <v>203.11</v>
      </c>
      <c r="Z692">
        <v>215.38</v>
      </c>
      <c r="AA692">
        <v>203.11</v>
      </c>
      <c r="AB692">
        <v>229</v>
      </c>
      <c r="AC692" s="2">
        <f>(Table2[[#This Row],[Close Price]]/Table2[[#This Row],[Day Low]])-1</f>
        <v>2.4075624046083322E-2</v>
      </c>
      <c r="AD692" s="2">
        <f>(Table2[[#This Row],[Day High]]/Table2[[#This Row],[Close Price]])-1</f>
        <v>6.9230769230768097E-3</v>
      </c>
      <c r="AE692" s="2">
        <f>(Table2[[#This Row],[Close Price]]/Table2[[#This Row],[Current Week Low]])-1</f>
        <v>2.4075624046083322E-2</v>
      </c>
      <c r="AF692" s="2">
        <f>(Table2[[#This Row],[Current Week High]]/Table2[[#This Row],[Close Price]])-1</f>
        <v>3.548076923076926E-2</v>
      </c>
      <c r="AG692" s="2">
        <f>(Table2[[#This Row],[Close Price]]/Table2[[#This Row],[Current Month Low]])-1</f>
        <v>2.4075624046083322E-2</v>
      </c>
      <c r="AH692" s="2">
        <f>(Table2[[#This Row],[Current Month High]]/Table2[[#This Row],[Close Price]])-1</f>
        <v>0.10096153846153855</v>
      </c>
      <c r="AI692">
        <v>44.567307692307601</v>
      </c>
      <c r="AJ692">
        <v>2.4075624046083299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-0.18</v>
      </c>
      <c r="AM692" t="s">
        <v>10459</v>
      </c>
      <c r="AN692">
        <v>-2.66</v>
      </c>
      <c r="AO692" t="s">
        <v>10459</v>
      </c>
      <c r="AP692">
        <v>3.9656133981739996E-3</v>
      </c>
      <c r="AQ692">
        <f>(Table2[[#This Row],[Sharpe Ratio]]-AVERAGE(Table2[Sharpe Ratio]))/_xlfn.STDEV.P(Table2[Sharpe Ratio])</f>
        <v>-0.62366779400497763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690</v>
      </c>
      <c r="AT692">
        <f>_xlfn.RANK.AVG(Table2[[#This Row],[6M Return vs Nifty Z-Score]],Table2[6M Return vs Nifty Z-Score])</f>
        <v>713</v>
      </c>
      <c r="AU692">
        <f>_xlfn.RANK.AVG(Table2[[#This Row],[Sharpe Ratio Z-Score]],Table2[Sharpe Ratio Z-Score])</f>
        <v>495</v>
      </c>
      <c r="AV692">
        <f>(Table2[[#This Row],[Rank 1Y]]+Table2[[#This Row],[Rank 6M]]+Table2[[#This Row],[Rank Sharpe]])/3</f>
        <v>632.66666666666663</v>
      </c>
    </row>
    <row r="693" spans="1:48" x14ac:dyDescent="0.3">
      <c r="A693" t="s">
        <v>719</v>
      </c>
      <c r="B693" t="s">
        <v>720</v>
      </c>
      <c r="C693" t="s">
        <v>10410</v>
      </c>
      <c r="D693" t="s">
        <v>100</v>
      </c>
      <c r="E693">
        <v>24579.307075590001</v>
      </c>
      <c r="F693">
        <v>304.05</v>
      </c>
      <c r="G693">
        <v>-40.588839692504202</v>
      </c>
      <c r="H693">
        <f>(Table2[[#This Row],[1Y Return vs Nifty]]-AVERAGE(Table2[1Y Return vs Nifty]))/_xlfn.STDEV.P(Table2[1Y Return vs Nifty])</f>
        <v>-1.0350465058224689</v>
      </c>
      <c r="I693">
        <v>-0.75224587475332305</v>
      </c>
      <c r="J693">
        <f>(Table2[[#This Row],[1M Return vs Nifty]]-AVERAGE(Table2[1M Return vs Nifty]))/_xlfn.STDEV.P(Table2[1M Return vs Nifty])</f>
        <v>0.22078508605072183</v>
      </c>
      <c r="K693">
        <v>-6.0876584113421197</v>
      </c>
      <c r="L693">
        <f>(Table2[[#This Row],[6M Return vs Nifty]]-AVERAGE(Table2[6M Return vs Nifty]))/_xlfn.STDEV.P(Table2[6M Return vs Nifty])</f>
        <v>-0.50741726864461889</v>
      </c>
      <c r="M693">
        <v>-3.2943809412060898</v>
      </c>
      <c r="N693">
        <f>(Table2[[#This Row],[1W Return vs Nifty]]-AVERAGE(Table2[1W Return vs Nifty]))/_xlfn.STDEV.P(Table2[1W Return vs Nifty])</f>
        <v>-4.973725891425592E-2</v>
      </c>
      <c r="O693">
        <v>304.95999999999998</v>
      </c>
      <c r="P693">
        <v>298.34346819882597</v>
      </c>
      <c r="Q693">
        <v>294.60440554245503</v>
      </c>
      <c r="R693">
        <v>44.935236981624399</v>
      </c>
      <c r="S693" s="2">
        <f>(Table2[[#This Row],[Close Price]]-Table2[[#This Row],[20D EMA]])/Table2[[#This Row],[20D EMA]]</f>
        <v>-2.983997901364009E-3</v>
      </c>
      <c r="T693" s="2">
        <f>(Table2[[#This Row],[Close Price]]-Table2[[#This Row],[50D EMA]])/Table2[[#This Row],[50D EMA]]</f>
        <v>1.9127389768664269E-2</v>
      </c>
      <c r="U693" s="2">
        <f>(Table2[[#This Row],[Close Price]]-Table2[[#This Row],[200D EMA]])/Table2[[#This Row],[200D EMA]]</f>
        <v>3.2061959291317499E-2</v>
      </c>
      <c r="V693">
        <v>0.52613448000208196</v>
      </c>
      <c r="W693">
        <v>302.3</v>
      </c>
      <c r="X693">
        <v>313</v>
      </c>
      <c r="Y693">
        <v>301.5</v>
      </c>
      <c r="Z693">
        <v>313</v>
      </c>
      <c r="AA693">
        <v>296</v>
      </c>
      <c r="AB693">
        <v>320.5</v>
      </c>
      <c r="AC693" s="2">
        <f>(Table2[[#This Row],[Close Price]]/Table2[[#This Row],[Day Low]])-1</f>
        <v>5.7889513728084374E-3</v>
      </c>
      <c r="AD693" s="2">
        <f>(Table2[[#This Row],[Day High]]/Table2[[#This Row],[Close Price]])-1</f>
        <v>2.9435948034862713E-2</v>
      </c>
      <c r="AE693" s="2">
        <f>(Table2[[#This Row],[Close Price]]/Table2[[#This Row],[Current Week Low]])-1</f>
        <v>8.4577114427861755E-3</v>
      </c>
      <c r="AF693" s="2">
        <f>(Table2[[#This Row],[Current Week High]]/Table2[[#This Row],[Close Price]])-1</f>
        <v>2.9435948034862713E-2</v>
      </c>
      <c r="AG693" s="2">
        <f>(Table2[[#This Row],[Close Price]]/Table2[[#This Row],[Current Month Low]])-1</f>
        <v>2.7195945945945876E-2</v>
      </c>
      <c r="AH693" s="2">
        <f>(Table2[[#This Row],[Current Month High]]/Table2[[#This Row],[Close Price]])-1</f>
        <v>5.4102943594803499E-2</v>
      </c>
      <c r="AI693">
        <v>17.5135668475579</v>
      </c>
      <c r="AJ693">
        <v>20.726622989874901</v>
      </c>
      <c r="AK693" t="str">
        <f>IF(AND(Table2[[#This Row],[20D EMA]]&gt;Table2[[#This Row],[50D EMA]],Table2[[#This Row],[50D EMA]]&gt;Table2[[#This Row],[200D EMA]]),"Uptrend","Downtrend/NoTrend")</f>
        <v>Uptrend</v>
      </c>
      <c r="AL693">
        <v>7.0000000000000007E-2</v>
      </c>
      <c r="AM693" t="s">
        <v>10458</v>
      </c>
      <c r="AN693">
        <v>-1.3</v>
      </c>
      <c r="AO693" t="s">
        <v>10459</v>
      </c>
      <c r="AP693">
        <v>-0.111625994466374</v>
      </c>
      <c r="AQ693">
        <f>(Table2[[#This Row],[Sharpe Ratio]]-AVERAGE(Table2[Sharpe Ratio]))/_xlfn.STDEV.P(Table2[Sharpe Ratio])</f>
        <v>-1.964325693144608</v>
      </c>
      <c r="AR6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-3.3357416404752294</v>
      </c>
      <c r="AS693">
        <f>_xlfn.RANK.AVG(Table2[[#This Row],[1Y Return vs Nifty Z-Score]],Table2[1Y Return vs Nifty Z-Score])</f>
        <v>675</v>
      </c>
      <c r="AT693">
        <f>_xlfn.RANK.AVG(Table2[[#This Row],[6M Return vs Nifty Z-Score]],Table2[6M Return vs Nifty Z-Score])</f>
        <v>497</v>
      </c>
      <c r="AU693">
        <f>_xlfn.RANK.AVG(Table2[[#This Row],[Sharpe Ratio Z-Score]],Table2[Sharpe Ratio Z-Score])</f>
        <v>731</v>
      </c>
      <c r="AV693">
        <f>(Table2[[#This Row],[Rank 1Y]]+Table2[[#This Row],[Rank 6M]]+Table2[[#This Row],[Rank Sharpe]])/3</f>
        <v>634.33333333333337</v>
      </c>
    </row>
    <row r="694" spans="1:48" x14ac:dyDescent="0.3">
      <c r="A694" t="s">
        <v>605</v>
      </c>
      <c r="B694" t="s">
        <v>606</v>
      </c>
      <c r="C694" t="s">
        <v>10401</v>
      </c>
      <c r="D694" t="s">
        <v>24</v>
      </c>
      <c r="E694">
        <v>33076.459138500002</v>
      </c>
      <c r="F694">
        <v>205.32</v>
      </c>
      <c r="G694">
        <v>-52.016527958377203</v>
      </c>
      <c r="H694">
        <f>(Table2[[#This Row],[1Y Return vs Nifty]]-AVERAGE(Table2[1Y Return vs Nifty]))/_xlfn.STDEV.P(Table2[1Y Return vs Nifty])</f>
        <v>-1.2247088644531141</v>
      </c>
      <c r="I694">
        <v>-3.6335168028732001</v>
      </c>
      <c r="J694">
        <f>(Table2[[#This Row],[1M Return vs Nifty]]-AVERAGE(Table2[1M Return vs Nifty]))/_xlfn.STDEV.P(Table2[1M Return vs Nifty])</f>
        <v>-5.2471923179905997E-2</v>
      </c>
      <c r="K694">
        <v>-6.1700482032196096</v>
      </c>
      <c r="L694">
        <f>(Table2[[#This Row],[6M Return vs Nifty]]-AVERAGE(Table2[6M Return vs Nifty]))/_xlfn.STDEV.P(Table2[6M Return vs Nifty])</f>
        <v>-0.50987593266802234</v>
      </c>
      <c r="M694">
        <v>-7.6813683831224102</v>
      </c>
      <c r="N694">
        <f>(Table2[[#This Row],[1W Return vs Nifty]]-AVERAGE(Table2[1W Return vs Nifty]))/_xlfn.STDEV.P(Table2[1W Return vs Nifty])</f>
        <v>-0.92646834516607779</v>
      </c>
      <c r="O694">
        <v>204.83</v>
      </c>
      <c r="P694">
        <v>201.99713626645999</v>
      </c>
      <c r="Q694">
        <v>204.93967925305401</v>
      </c>
      <c r="R694">
        <v>48.5487988475507</v>
      </c>
      <c r="S694" s="2">
        <f>(Table2[[#This Row],[Close Price]]-Table2[[#This Row],[20D EMA]])/Table2[[#This Row],[20D EMA]]</f>
        <v>2.3922277010202638E-3</v>
      </c>
      <c r="T694" s="2">
        <f>(Table2[[#This Row],[Close Price]]-Table2[[#This Row],[50D EMA]])/Table2[[#This Row],[50D EMA]]</f>
        <v>1.645005367381408E-2</v>
      </c>
      <c r="U694" s="2">
        <f>(Table2[[#This Row],[Close Price]]-Table2[[#This Row],[200D EMA]])/Table2[[#This Row],[200D EMA]]</f>
        <v>1.8557692113705987E-3</v>
      </c>
      <c r="V694">
        <v>0.92575923577957797</v>
      </c>
      <c r="W694">
        <v>202.31</v>
      </c>
      <c r="X694">
        <v>206</v>
      </c>
      <c r="Y694">
        <v>202.31</v>
      </c>
      <c r="Z694">
        <v>215.44</v>
      </c>
      <c r="AA694">
        <v>193.66</v>
      </c>
      <c r="AB694">
        <v>215.44</v>
      </c>
      <c r="AC694" s="2">
        <f>(Table2[[#This Row],[Close Price]]/Table2[[#This Row],[Day Low]])-1</f>
        <v>1.4878157283376936E-2</v>
      </c>
      <c r="AD694" s="2">
        <f>(Table2[[#This Row],[Day High]]/Table2[[#This Row],[Close Price]])-1</f>
        <v>3.3119033703488121E-3</v>
      </c>
      <c r="AE694" s="2">
        <f>(Table2[[#This Row],[Close Price]]/Table2[[#This Row],[Current Week Low]])-1</f>
        <v>1.4878157283376936E-2</v>
      </c>
      <c r="AF694" s="2">
        <f>(Table2[[#This Row],[Current Week High]]/Table2[[#This Row],[Close Price]])-1</f>
        <v>4.928891486460163E-2</v>
      </c>
      <c r="AG694" s="2">
        <f>(Table2[[#This Row],[Close Price]]/Table2[[#This Row],[Current Month Low]])-1</f>
        <v>6.0208613033150948E-2</v>
      </c>
      <c r="AH694" s="2">
        <f>(Table2[[#This Row],[Current Month High]]/Table2[[#This Row],[Close Price]])-1</f>
        <v>4.928891486460163E-2</v>
      </c>
      <c r="AI694">
        <v>28.141437755698401</v>
      </c>
      <c r="AJ694">
        <v>21.383387525864599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-0.01</v>
      </c>
      <c r="AM694" t="s">
        <v>10459</v>
      </c>
      <c r="AN694">
        <v>2.64</v>
      </c>
      <c r="AO694" t="s">
        <v>10458</v>
      </c>
      <c r="AP694">
        <v>-7.7223709602059001E-2</v>
      </c>
      <c r="AQ694">
        <f>(Table2[[#This Row],[Sharpe Ratio]]-AVERAGE(Table2[Sharpe Ratio]))/_xlfn.STDEV.P(Table2[Sharpe Ratio])</f>
        <v>-1.5653201268768409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711</v>
      </c>
      <c r="AT694">
        <f>_xlfn.RANK.AVG(Table2[[#This Row],[6M Return vs Nifty Z-Score]],Table2[6M Return vs Nifty Z-Score])</f>
        <v>498</v>
      </c>
      <c r="AU694">
        <f>_xlfn.RANK.AVG(Table2[[#This Row],[Sharpe Ratio Z-Score]],Table2[Sharpe Ratio Z-Score])</f>
        <v>697</v>
      </c>
      <c r="AV694">
        <f>(Table2[[#This Row],[Rank 1Y]]+Table2[[#This Row],[Rank 6M]]+Table2[[#This Row],[Rank Sharpe]])/3</f>
        <v>635.33333333333337</v>
      </c>
    </row>
    <row r="695" spans="1:48" x14ac:dyDescent="0.3">
      <c r="A695" t="s">
        <v>1962</v>
      </c>
      <c r="B695" t="s">
        <v>1963</v>
      </c>
      <c r="C695" t="s">
        <v>10416</v>
      </c>
      <c r="D695" t="s">
        <v>1964</v>
      </c>
      <c r="E695">
        <v>3641.1049564999998</v>
      </c>
      <c r="F695">
        <v>20.57</v>
      </c>
      <c r="G695">
        <v>-31.2309134349528</v>
      </c>
      <c r="H695">
        <f>(Table2[[#This Row],[1Y Return vs Nifty]]-AVERAGE(Table2[1Y Return vs Nifty]))/_xlfn.STDEV.P(Table2[1Y Return vs Nifty])</f>
        <v>-0.87973544687460248</v>
      </c>
      <c r="I695">
        <v>-9.4244075860672201</v>
      </c>
      <c r="J695">
        <f>(Table2[[#This Row],[1M Return vs Nifty]]-AVERAGE(Table2[1M Return vs Nifty]))/_xlfn.STDEV.P(Table2[1M Return vs Nifty])</f>
        <v>-0.6016745270563052</v>
      </c>
      <c r="K695">
        <v>-15.511207309168899</v>
      </c>
      <c r="L695">
        <f>(Table2[[#This Row],[6M Return vs Nifty]]-AVERAGE(Table2[6M Return vs Nifty]))/_xlfn.STDEV.P(Table2[6M Return vs Nifty])</f>
        <v>-0.78863342564525007</v>
      </c>
      <c r="M695">
        <v>-6.6309848945283099</v>
      </c>
      <c r="N695">
        <f>(Table2[[#This Row],[1W Return vs Nifty]]-AVERAGE(Table2[1W Return vs Nifty]))/_xlfn.STDEV.P(Table2[1W Return vs Nifty])</f>
        <v>-0.71655120518588777</v>
      </c>
      <c r="O695">
        <v>20.95</v>
      </c>
      <c r="P695">
        <v>21.383636709091199</v>
      </c>
      <c r="Q695">
        <v>21.2677215055574</v>
      </c>
      <c r="R695">
        <v>41.166662438368398</v>
      </c>
      <c r="S695" s="2">
        <f>(Table2[[#This Row],[Close Price]]-Table2[[#This Row],[20D EMA]])/Table2[[#This Row],[20D EMA]]</f>
        <v>-1.8138424821002339E-2</v>
      </c>
      <c r="T695" s="2">
        <f>(Table2[[#This Row],[Close Price]]-Table2[[#This Row],[50D EMA]])/Table2[[#This Row],[50D EMA]]</f>
        <v>-3.8049501128369023E-2</v>
      </c>
      <c r="U695" s="2">
        <f>(Table2[[#This Row],[Close Price]]-Table2[[#This Row],[200D EMA]])/Table2[[#This Row],[200D EMA]]</f>
        <v>-3.2806594038533025E-2</v>
      </c>
      <c r="V695">
        <v>0.63121698580969599</v>
      </c>
      <c r="W695">
        <v>20.420000000000002</v>
      </c>
      <c r="X695">
        <v>20.98</v>
      </c>
      <c r="Y695">
        <v>20.420000000000002</v>
      </c>
      <c r="Z695">
        <v>21.1</v>
      </c>
      <c r="AA695">
        <v>20.16</v>
      </c>
      <c r="AB695">
        <v>22.17</v>
      </c>
      <c r="AC695" s="2">
        <f>(Table2[[#This Row],[Close Price]]/Table2[[#This Row],[Day Low]])-1</f>
        <v>7.345739471106727E-3</v>
      </c>
      <c r="AD695" s="2">
        <f>(Table2[[#This Row],[Day High]]/Table2[[#This Row],[Close Price]])-1</f>
        <v>1.9931939718035974E-2</v>
      </c>
      <c r="AE695" s="2">
        <f>(Table2[[#This Row],[Close Price]]/Table2[[#This Row],[Current Week Low]])-1</f>
        <v>7.345739471106727E-3</v>
      </c>
      <c r="AF695" s="2">
        <f>(Table2[[#This Row],[Current Week High]]/Table2[[#This Row],[Close Price]])-1</f>
        <v>2.5765678172095408E-2</v>
      </c>
      <c r="AG695" s="2">
        <f>(Table2[[#This Row],[Close Price]]/Table2[[#This Row],[Current Month Low]])-1</f>
        <v>2.0337301587301626E-2</v>
      </c>
      <c r="AH695" s="2">
        <f>(Table2[[#This Row],[Current Month High]]/Table2[[#This Row],[Close Price]])-1</f>
        <v>7.7783179387457491E-2</v>
      </c>
      <c r="AI695">
        <v>35.877491492464699</v>
      </c>
      <c r="AJ695">
        <v>20.999999999999901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-0.2</v>
      </c>
      <c r="AM695" t="s">
        <v>10459</v>
      </c>
      <c r="AN695">
        <v>-3.74</v>
      </c>
      <c r="AO695" t="s">
        <v>10459</v>
      </c>
      <c r="AP695">
        <v>-6.3750459987001004E-2</v>
      </c>
      <c r="AQ695">
        <f>(Table2[[#This Row],[Sharpe Ratio]]-AVERAGE(Table2[Sharpe Ratio]))/_xlfn.STDEV.P(Table2[Sharpe Ratio])</f>
        <v>-1.4090542970540219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628</v>
      </c>
      <c r="AT695">
        <f>_xlfn.RANK.AVG(Table2[[#This Row],[6M Return vs Nifty Z-Score]],Table2[6M Return vs Nifty Z-Score])</f>
        <v>598</v>
      </c>
      <c r="AU695">
        <f>_xlfn.RANK.AVG(Table2[[#This Row],[Sharpe Ratio Z-Score]],Table2[Sharpe Ratio Z-Score])</f>
        <v>681</v>
      </c>
      <c r="AV695">
        <f>(Table2[[#This Row],[Rank 1Y]]+Table2[[#This Row],[Rank 6M]]+Table2[[#This Row],[Rank Sharpe]])/3</f>
        <v>635.66666666666663</v>
      </c>
    </row>
    <row r="696" spans="1:48" x14ac:dyDescent="0.3">
      <c r="A696" t="s">
        <v>348</v>
      </c>
      <c r="B696" t="s">
        <v>349</v>
      </c>
      <c r="C696" t="s">
        <v>10414</v>
      </c>
      <c r="D696" t="s">
        <v>164</v>
      </c>
      <c r="E696">
        <v>72868.632605624996</v>
      </c>
      <c r="F696">
        <v>2458.25</v>
      </c>
      <c r="G696">
        <v>-23.569527427189499</v>
      </c>
      <c r="H696">
        <f>(Table2[[#This Row],[1Y Return vs Nifty]]-AVERAGE(Table2[1Y Return vs Nifty]))/_xlfn.STDEV.P(Table2[1Y Return vs Nifty])</f>
        <v>-0.75258142352312618</v>
      </c>
      <c r="I696">
        <v>-6.3776452430151496</v>
      </c>
      <c r="J696">
        <f>(Table2[[#This Row],[1M Return vs Nifty]]-AVERAGE(Table2[1M Return vs Nifty]))/_xlfn.STDEV.P(Table2[1M Return vs Nifty])</f>
        <v>-0.31272246858321523</v>
      </c>
      <c r="K696">
        <v>-23.8574035874576</v>
      </c>
      <c r="L696">
        <f>(Table2[[#This Row],[6M Return vs Nifty]]-AVERAGE(Table2[6M Return vs Nifty]))/_xlfn.STDEV.P(Table2[6M Return vs Nifty])</f>
        <v>-1.0376993845956617</v>
      </c>
      <c r="M696">
        <v>-1.1623590748160699</v>
      </c>
      <c r="N696">
        <f>(Table2[[#This Row],[1W Return vs Nifty]]-AVERAGE(Table2[1W Return vs Nifty]))/_xlfn.STDEV.P(Table2[1W Return vs Nifty])</f>
        <v>0.37634325113531281</v>
      </c>
      <c r="O696">
        <v>2469.36</v>
      </c>
      <c r="P696">
        <v>2476.0744253253001</v>
      </c>
      <c r="Q696">
        <v>2430.1154933412399</v>
      </c>
      <c r="R696">
        <v>49.908675692652501</v>
      </c>
      <c r="S696" s="2">
        <f>(Table2[[#This Row],[Close Price]]-Table2[[#This Row],[20D EMA]])/Table2[[#This Row],[20D EMA]]</f>
        <v>-4.4991414779538535E-3</v>
      </c>
      <c r="T696" s="2">
        <f>(Table2[[#This Row],[Close Price]]-Table2[[#This Row],[50D EMA]])/Table2[[#This Row],[50D EMA]]</f>
        <v>-7.198662989687154E-3</v>
      </c>
      <c r="U696" s="2">
        <f>(Table2[[#This Row],[Close Price]]-Table2[[#This Row],[200D EMA]])/Table2[[#This Row],[200D EMA]]</f>
        <v>1.1577436025510493E-2</v>
      </c>
      <c r="V696">
        <v>1.0775424464961201</v>
      </c>
      <c r="W696">
        <v>2434.4</v>
      </c>
      <c r="X696">
        <v>2477.15</v>
      </c>
      <c r="Y696">
        <v>2411.1999999999998</v>
      </c>
      <c r="Z696">
        <v>2477.15</v>
      </c>
      <c r="AA696">
        <v>2360.3000000000002</v>
      </c>
      <c r="AB696">
        <v>2649</v>
      </c>
      <c r="AC696" s="2">
        <f>(Table2[[#This Row],[Close Price]]/Table2[[#This Row],[Day Low]])-1</f>
        <v>9.7970752546827633E-3</v>
      </c>
      <c r="AD696" s="2">
        <f>(Table2[[#This Row],[Day High]]/Table2[[#This Row],[Close Price]])-1</f>
        <v>7.6883962168210473E-3</v>
      </c>
      <c r="AE696" s="2">
        <f>(Table2[[#This Row],[Close Price]]/Table2[[#This Row],[Current Week Low]])-1</f>
        <v>1.951310550763119E-2</v>
      </c>
      <c r="AF696" s="2">
        <f>(Table2[[#This Row],[Current Week High]]/Table2[[#This Row],[Close Price]])-1</f>
        <v>7.6883962168210473E-3</v>
      </c>
      <c r="AG696" s="2">
        <f>(Table2[[#This Row],[Close Price]]/Table2[[#This Row],[Current Month Low]])-1</f>
        <v>4.1498961996356387E-2</v>
      </c>
      <c r="AH696" s="2">
        <f>(Table2[[#This Row],[Current Month High]]/Table2[[#This Row],[Close Price]])-1</f>
        <v>7.7595850706803526E-2</v>
      </c>
      <c r="AI696">
        <v>9.5881216312417195</v>
      </c>
      <c r="AJ696">
        <v>18.057389842718202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-0.01</v>
      </c>
      <c r="AM696" t="s">
        <v>10459</v>
      </c>
      <c r="AN696">
        <v>-3.07</v>
      </c>
      <c r="AO696" t="s">
        <v>10459</v>
      </c>
      <c r="AP696">
        <v>-4.2703677528766998E-2</v>
      </c>
      <c r="AQ696">
        <f>(Table2[[#This Row],[Sharpe Ratio]]-AVERAGE(Table2[Sharpe Ratio]))/_xlfn.STDEV.P(Table2[Sharpe Ratio])</f>
        <v>-1.1649489015553331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580</v>
      </c>
      <c r="AT696">
        <f>_xlfn.RANK.AVG(Table2[[#This Row],[6M Return vs Nifty Z-Score]],Table2[6M Return vs Nifty Z-Score])</f>
        <v>675</v>
      </c>
      <c r="AU696">
        <f>_xlfn.RANK.AVG(Table2[[#This Row],[Sharpe Ratio Z-Score]],Table2[Sharpe Ratio Z-Score])</f>
        <v>657</v>
      </c>
      <c r="AV696">
        <f>(Table2[[#This Row],[Rank 1Y]]+Table2[[#This Row],[Rank 6M]]+Table2[[#This Row],[Rank Sharpe]])/3</f>
        <v>637.33333333333337</v>
      </c>
    </row>
    <row r="697" spans="1:48" x14ac:dyDescent="0.3">
      <c r="A697" t="s">
        <v>2163</v>
      </c>
      <c r="B697" t="s">
        <v>2164</v>
      </c>
      <c r="C697" t="s">
        <v>10405</v>
      </c>
      <c r="D697" t="s">
        <v>195</v>
      </c>
      <c r="E697">
        <v>2868.18993993</v>
      </c>
      <c r="F697">
        <v>182.94</v>
      </c>
      <c r="G697">
        <v>-22.543255249184401</v>
      </c>
      <c r="H697">
        <f>(Table2[[#This Row],[1Y Return vs Nifty]]-AVERAGE(Table2[1Y Return vs Nifty]))/_xlfn.STDEV.P(Table2[1Y Return vs Nifty])</f>
        <v>-0.73554865212186782</v>
      </c>
      <c r="I697">
        <v>-8.9398608619188202</v>
      </c>
      <c r="J697">
        <f>(Table2[[#This Row],[1M Return vs Nifty]]-AVERAGE(Table2[1M Return vs Nifty]))/_xlfn.STDEV.P(Table2[1M Return vs Nifty])</f>
        <v>-0.55572057410413045</v>
      </c>
      <c r="K697">
        <v>-36.1724249448378</v>
      </c>
      <c r="L697">
        <f>(Table2[[#This Row],[6M Return vs Nifty]]-AVERAGE(Table2[6M Return vs Nifty]))/_xlfn.STDEV.P(Table2[6M Return vs Nifty])</f>
        <v>-1.405202436476872</v>
      </c>
      <c r="M697">
        <v>-9.3552114384356102</v>
      </c>
      <c r="N697">
        <f>(Table2[[#This Row],[1W Return vs Nifty]]-AVERAGE(Table2[1W Return vs Nifty]))/_xlfn.STDEV.P(Table2[1W Return vs Nifty])</f>
        <v>-1.2609826923187957</v>
      </c>
      <c r="O697">
        <v>191.97</v>
      </c>
      <c r="P697">
        <v>189.9549442965</v>
      </c>
      <c r="Q697">
        <v>186.59469738883001</v>
      </c>
      <c r="R697">
        <v>34.569055583963397</v>
      </c>
      <c r="S697" s="2">
        <f>(Table2[[#This Row],[Close Price]]-Table2[[#This Row],[20D EMA]])/Table2[[#This Row],[20D EMA]]</f>
        <v>-4.7038599781215822E-2</v>
      </c>
      <c r="T697" s="2">
        <f>(Table2[[#This Row],[Close Price]]-Table2[[#This Row],[50D EMA]])/Table2[[#This Row],[50D EMA]]</f>
        <v>-3.6929516746615466E-2</v>
      </c>
      <c r="U697" s="2">
        <f>(Table2[[#This Row],[Close Price]]-Table2[[#This Row],[200D EMA]])/Table2[[#This Row],[200D EMA]]</f>
        <v>-1.95862874989115E-2</v>
      </c>
      <c r="V697">
        <v>0.58331312346372099</v>
      </c>
      <c r="W697">
        <v>181.46</v>
      </c>
      <c r="X697">
        <v>185.97</v>
      </c>
      <c r="Y697">
        <v>181</v>
      </c>
      <c r="Z697">
        <v>195.1</v>
      </c>
      <c r="AA697">
        <v>181</v>
      </c>
      <c r="AB697">
        <v>212.15</v>
      </c>
      <c r="AC697" s="2">
        <f>(Table2[[#This Row],[Close Price]]/Table2[[#This Row],[Day Low]])-1</f>
        <v>8.1560674528822208E-3</v>
      </c>
      <c r="AD697" s="2">
        <f>(Table2[[#This Row],[Day High]]/Table2[[#This Row],[Close Price]])-1</f>
        <v>1.6562807477861652E-2</v>
      </c>
      <c r="AE697" s="2">
        <f>(Table2[[#This Row],[Close Price]]/Table2[[#This Row],[Current Week Low]])-1</f>
        <v>1.0718232044198972E-2</v>
      </c>
      <c r="AF697" s="2">
        <f>(Table2[[#This Row],[Current Week High]]/Table2[[#This Row],[Close Price]])-1</f>
        <v>6.6469880835246409E-2</v>
      </c>
      <c r="AG697" s="2">
        <f>(Table2[[#This Row],[Close Price]]/Table2[[#This Row],[Current Month Low]])-1</f>
        <v>1.0718232044198972E-2</v>
      </c>
      <c r="AH697" s="2">
        <f>(Table2[[#This Row],[Current Month High]]/Table2[[#This Row],[Close Price]])-1</f>
        <v>0.15966983710506177</v>
      </c>
      <c r="AI697">
        <v>54.695528588608198</v>
      </c>
      <c r="AJ697">
        <v>37.548872180451099</v>
      </c>
      <c r="AK697" t="str">
        <f>IF(AND(Table2[[#This Row],[20D EMA]]&gt;Table2[[#This Row],[50D EMA]],Table2[[#This Row],[50D EMA]]&gt;Table2[[#This Row],[200D EMA]]),"Uptrend","Downtrend/NoTrend")</f>
        <v>Uptrend</v>
      </c>
      <c r="AL697">
        <v>-0.04</v>
      </c>
      <c r="AM697" t="s">
        <v>10459</v>
      </c>
      <c r="AN697">
        <v>-10.15</v>
      </c>
      <c r="AO697" t="s">
        <v>10459</v>
      </c>
      <c r="AP697">
        <v>-1.9748890518216999E-2</v>
      </c>
      <c r="AQ697">
        <f>(Table2[[#This Row],[Sharpe Ratio]]-AVERAGE(Table2[Sharpe Ratio]))/_xlfn.STDEV.P(Table2[Sharpe Ratio])</f>
        <v>-0.89871403297539532</v>
      </c>
      <c r="AR6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-4.8561683879970614</v>
      </c>
      <c r="AS697">
        <f>_xlfn.RANK.AVG(Table2[[#This Row],[1Y Return vs Nifty Z-Score]],Table2[1Y Return vs Nifty Z-Score])</f>
        <v>576</v>
      </c>
      <c r="AT697">
        <f>_xlfn.RANK.AVG(Table2[[#This Row],[6M Return vs Nifty Z-Score]],Table2[6M Return vs Nifty Z-Score])</f>
        <v>724</v>
      </c>
      <c r="AU697">
        <f>_xlfn.RANK.AVG(Table2[[#This Row],[Sharpe Ratio Z-Score]],Table2[Sharpe Ratio Z-Score])</f>
        <v>613</v>
      </c>
      <c r="AV697">
        <f>(Table2[[#This Row],[Rank 1Y]]+Table2[[#This Row],[Rank 6M]]+Table2[[#This Row],[Rank Sharpe]])/3</f>
        <v>637.66666666666663</v>
      </c>
    </row>
    <row r="698" spans="1:48" x14ac:dyDescent="0.3">
      <c r="A698" t="s">
        <v>2318</v>
      </c>
      <c r="B698" t="s">
        <v>2319</v>
      </c>
      <c r="C698" t="s">
        <v>10403</v>
      </c>
      <c r="D698" t="s">
        <v>393</v>
      </c>
      <c r="E698">
        <v>2405.1972053099998</v>
      </c>
      <c r="F698">
        <v>48.03</v>
      </c>
      <c r="G698">
        <v>-70.617023386700097</v>
      </c>
      <c r="H698">
        <f>(Table2[[#This Row],[1Y Return vs Nifty]]-AVERAGE(Table2[1Y Return vs Nifty]))/_xlfn.STDEV.P(Table2[1Y Return vs Nifty])</f>
        <v>-1.5334164308967586</v>
      </c>
      <c r="I698">
        <v>-8.7601602656603692</v>
      </c>
      <c r="J698">
        <f>(Table2[[#This Row],[1M Return vs Nifty]]-AVERAGE(Table2[1M Return vs Nifty]))/_xlfn.STDEV.P(Table2[1M Return vs Nifty])</f>
        <v>-0.53867793954612753</v>
      </c>
      <c r="K698">
        <v>-21.813183375869801</v>
      </c>
      <c r="L698">
        <f>(Table2[[#This Row],[6M Return vs Nifty]]-AVERAGE(Table2[6M Return vs Nifty]))/_xlfn.STDEV.P(Table2[6M Return vs Nifty])</f>
        <v>-0.97669606639795881</v>
      </c>
      <c r="M698">
        <v>-6.1189289830548201</v>
      </c>
      <c r="N698">
        <f>(Table2[[#This Row],[1W Return vs Nifty]]-AVERAGE(Table2[1W Return vs Nifty]))/_xlfn.STDEV.P(Table2[1W Return vs Nifty])</f>
        <v>-0.61421780637138923</v>
      </c>
      <c r="O698">
        <v>49.71</v>
      </c>
      <c r="P698">
        <v>50.985536736514902</v>
      </c>
      <c r="Q698">
        <v>57.612191338544598</v>
      </c>
      <c r="R698">
        <v>25.9686863732103</v>
      </c>
      <c r="S698" s="2">
        <f>(Table2[[#This Row],[Close Price]]-Table2[[#This Row],[20D EMA]])/Table2[[#This Row],[20D EMA]]</f>
        <v>-3.3796016898008444E-2</v>
      </c>
      <c r="T698" s="2">
        <f>(Table2[[#This Row],[Close Price]]-Table2[[#This Row],[50D EMA]])/Table2[[#This Row],[50D EMA]]</f>
        <v>-5.7968140098017248E-2</v>
      </c>
      <c r="U698" s="2">
        <f>(Table2[[#This Row],[Close Price]]-Table2[[#This Row],[200D EMA]])/Table2[[#This Row],[200D EMA]]</f>
        <v>-0.16632228554260478</v>
      </c>
      <c r="V698">
        <v>0.92724695800243095</v>
      </c>
      <c r="W698">
        <v>47.55</v>
      </c>
      <c r="X698">
        <v>49.9</v>
      </c>
      <c r="Y698">
        <v>47.55</v>
      </c>
      <c r="Z698">
        <v>49.9</v>
      </c>
      <c r="AA698">
        <v>47.55</v>
      </c>
      <c r="AB698">
        <v>53</v>
      </c>
      <c r="AC698" s="2">
        <f>(Table2[[#This Row],[Close Price]]/Table2[[#This Row],[Day Low]])-1</f>
        <v>1.0094637223974745E-2</v>
      </c>
      <c r="AD698" s="2">
        <f>(Table2[[#This Row],[Day High]]/Table2[[#This Row],[Close Price]])-1</f>
        <v>3.8933999583593559E-2</v>
      </c>
      <c r="AE698" s="2">
        <f>(Table2[[#This Row],[Close Price]]/Table2[[#This Row],[Current Week Low]])-1</f>
        <v>1.0094637223974745E-2</v>
      </c>
      <c r="AF698" s="2">
        <f>(Table2[[#This Row],[Current Week High]]/Table2[[#This Row],[Close Price]])-1</f>
        <v>3.8933999583593559E-2</v>
      </c>
      <c r="AG698" s="2">
        <f>(Table2[[#This Row],[Close Price]]/Table2[[#This Row],[Current Month Low]])-1</f>
        <v>1.0094637223974745E-2</v>
      </c>
      <c r="AH698" s="2">
        <f>(Table2[[#This Row],[Current Month High]]/Table2[[#This Row],[Close Price]])-1</f>
        <v>0.1034769935457005</v>
      </c>
      <c r="AI698">
        <v>74.994794919841695</v>
      </c>
      <c r="AJ698">
        <v>1.0094637223974701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-0.19</v>
      </c>
      <c r="AM698" t="s">
        <v>10459</v>
      </c>
      <c r="AN698">
        <v>-3.34</v>
      </c>
      <c r="AO698" t="s">
        <v>10459</v>
      </c>
      <c r="AQ698">
        <f>(Table2[[#This Row],[Sharpe Ratio]]-AVERAGE(Table2[Sharpe Ratio]))/_xlfn.STDEV.P(Table2[Sharpe Ratio])</f>
        <v>-0.6696618849724284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736</v>
      </c>
      <c r="AT698">
        <f>_xlfn.RANK.AVG(Table2[[#This Row],[6M Return vs Nifty Z-Score]],Table2[6M Return vs Nifty Z-Score])</f>
        <v>655</v>
      </c>
      <c r="AU698">
        <f>_xlfn.RANK.AVG(Table2[[#This Row],[Sharpe Ratio Z-Score]],Table2[Sharpe Ratio Z-Score])</f>
        <v>530</v>
      </c>
      <c r="AV698">
        <f>(Table2[[#This Row],[Rank 1Y]]+Table2[[#This Row],[Rank 6M]]+Table2[[#This Row],[Rank Sharpe]])/3</f>
        <v>640.33333333333337</v>
      </c>
    </row>
    <row r="699" spans="1:48" x14ac:dyDescent="0.3">
      <c r="A699" t="s">
        <v>1997</v>
      </c>
      <c r="B699" t="s">
        <v>1998</v>
      </c>
      <c r="C699" t="s">
        <v>10409</v>
      </c>
      <c r="D699" t="s">
        <v>1446</v>
      </c>
      <c r="E699">
        <v>3493.0739603649999</v>
      </c>
      <c r="F699">
        <v>130.44999999999999</v>
      </c>
      <c r="G699">
        <v>-40.402175267505001</v>
      </c>
      <c r="H699">
        <f>(Table2[[#This Row],[1Y Return vs Nifty]]-AVERAGE(Table2[1Y Return vs Nifty]))/_xlfn.STDEV.P(Table2[1Y Return vs Nifty])</f>
        <v>-1.0319484850947329</v>
      </c>
      <c r="I699">
        <v>-1.9113929547838</v>
      </c>
      <c r="J699">
        <f>(Table2[[#This Row],[1M Return vs Nifty]]-AVERAGE(Table2[1M Return vs Nifty]))/_xlfn.STDEV.P(Table2[1M Return vs Nifty])</f>
        <v>0.11085267349754697</v>
      </c>
      <c r="K699">
        <v>-8.3057860207890499</v>
      </c>
      <c r="L699">
        <f>(Table2[[#This Row],[6M Return vs Nifty]]-AVERAGE(Table2[6M Return vs Nifty]))/_xlfn.STDEV.P(Table2[6M Return vs Nifty])</f>
        <v>-0.57361030577201311</v>
      </c>
      <c r="M699">
        <v>-2.4711761761595201</v>
      </c>
      <c r="N699">
        <f>(Table2[[#This Row],[1W Return vs Nifty]]-AVERAGE(Table2[1W Return vs Nifty]))/_xlfn.STDEV.P(Table2[1W Return vs Nifty])</f>
        <v>0.11477864577492861</v>
      </c>
      <c r="O699">
        <v>131.16999999999999</v>
      </c>
      <c r="P699">
        <v>131.17437132176499</v>
      </c>
      <c r="Q699">
        <v>137.09597795067199</v>
      </c>
      <c r="R699">
        <v>47.557382622661301</v>
      </c>
      <c r="S699" s="2">
        <f>(Table2[[#This Row],[Close Price]]-Table2[[#This Row],[20D EMA]])/Table2[[#This Row],[20D EMA]]</f>
        <v>-5.4890599984752531E-3</v>
      </c>
      <c r="T699" s="2">
        <f>(Table2[[#This Row],[Close Price]]-Table2[[#This Row],[50D EMA]])/Table2[[#This Row],[50D EMA]]</f>
        <v>-5.5222015891210506E-3</v>
      </c>
      <c r="U699" s="2">
        <f>(Table2[[#This Row],[Close Price]]-Table2[[#This Row],[200D EMA]])/Table2[[#This Row],[200D EMA]]</f>
        <v>-4.8476826599998947E-2</v>
      </c>
      <c r="V699">
        <v>1.1709046502497</v>
      </c>
      <c r="W699">
        <v>130</v>
      </c>
      <c r="X699">
        <v>133.41</v>
      </c>
      <c r="Y699">
        <v>129</v>
      </c>
      <c r="Z699">
        <v>142.18</v>
      </c>
      <c r="AA699">
        <v>127.45</v>
      </c>
      <c r="AB699">
        <v>142.18</v>
      </c>
      <c r="AC699" s="2">
        <f>(Table2[[#This Row],[Close Price]]/Table2[[#This Row],[Day Low]])-1</f>
        <v>3.4615384615384048E-3</v>
      </c>
      <c r="AD699" s="2">
        <f>(Table2[[#This Row],[Day High]]/Table2[[#This Row],[Close Price]])-1</f>
        <v>2.2690686086623391E-2</v>
      </c>
      <c r="AE699" s="2">
        <f>(Table2[[#This Row],[Close Price]]/Table2[[#This Row],[Current Week Low]])-1</f>
        <v>1.1240310077519355E-2</v>
      </c>
      <c r="AF699" s="2">
        <f>(Table2[[#This Row],[Current Week High]]/Table2[[#This Row],[Close Price]])-1</f>
        <v>8.991950939057114E-2</v>
      </c>
      <c r="AG699" s="2">
        <f>(Table2[[#This Row],[Close Price]]/Table2[[#This Row],[Current Month Low]])-1</f>
        <v>2.3538642604943094E-2</v>
      </c>
      <c r="AH699" s="2">
        <f>(Table2[[#This Row],[Current Month High]]/Table2[[#This Row],[Close Price]])-1</f>
        <v>8.991950939057114E-2</v>
      </c>
      <c r="AI699">
        <v>22.499041778459201</v>
      </c>
      <c r="AJ699">
        <v>24.8922929631402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-0.17</v>
      </c>
      <c r="AM699" t="s">
        <v>10459</v>
      </c>
      <c r="AN699">
        <v>0.46</v>
      </c>
      <c r="AO699" t="s">
        <v>10458</v>
      </c>
      <c r="AP699">
        <v>-0.107169793970615</v>
      </c>
      <c r="AQ699">
        <f>(Table2[[#This Row],[Sharpe Ratio]]-AVERAGE(Table2[Sharpe Ratio]))/_xlfn.STDEV.P(Table2[Sharpe Ratio])</f>
        <v>-1.9126416608419345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673</v>
      </c>
      <c r="AT699">
        <f>_xlfn.RANK.AVG(Table2[[#This Row],[6M Return vs Nifty Z-Score]],Table2[6M Return vs Nifty Z-Score])</f>
        <v>525</v>
      </c>
      <c r="AU699">
        <f>_xlfn.RANK.AVG(Table2[[#This Row],[Sharpe Ratio Z-Score]],Table2[Sharpe Ratio Z-Score])</f>
        <v>724</v>
      </c>
      <c r="AV699">
        <f>(Table2[[#This Row],[Rank 1Y]]+Table2[[#This Row],[Rank 6M]]+Table2[[#This Row],[Rank Sharpe]])/3</f>
        <v>640.66666666666663</v>
      </c>
    </row>
    <row r="700" spans="1:48" x14ac:dyDescent="0.3">
      <c r="A700" t="s">
        <v>2296</v>
      </c>
      <c r="B700" t="s">
        <v>2297</v>
      </c>
      <c r="C700" t="s">
        <v>10411</v>
      </c>
      <c r="D700" t="s">
        <v>435</v>
      </c>
      <c r="E700">
        <v>2454.1677468799999</v>
      </c>
      <c r="F700">
        <v>462.4</v>
      </c>
      <c r="G700">
        <v>-32.891781929388799</v>
      </c>
      <c r="H700">
        <f>(Table2[[#This Row],[1Y Return vs Nifty]]-AVERAGE(Table2[1Y Return vs Nifty]))/_xlfn.STDEV.P(Table2[1Y Return vs Nifty])</f>
        <v>-0.90730044766052442</v>
      </c>
      <c r="I700">
        <v>-2.5683903030579498</v>
      </c>
      <c r="J700">
        <f>(Table2[[#This Row],[1M Return vs Nifty]]-AVERAGE(Table2[1M Return vs Nifty]))/_xlfn.STDEV.P(Table2[1M Return vs Nifty])</f>
        <v>4.8543666486187603E-2</v>
      </c>
      <c r="K700">
        <v>-22.9953611262758</v>
      </c>
      <c r="L700">
        <f>(Table2[[#This Row],[6M Return vs Nifty]]-AVERAGE(Table2[6M Return vs Nifty]))/_xlfn.STDEV.P(Table2[6M Return vs Nifty])</f>
        <v>-1.0119744405503437</v>
      </c>
      <c r="M700">
        <v>-11.3331265559033</v>
      </c>
      <c r="N700">
        <f>(Table2[[#This Row],[1W Return vs Nifty]]-AVERAGE(Table2[1W Return vs Nifty]))/_xlfn.STDEV.P(Table2[1W Return vs Nifty])</f>
        <v>-1.6562652620573266</v>
      </c>
      <c r="O700">
        <v>484.32</v>
      </c>
      <c r="P700">
        <v>480.28809730512398</v>
      </c>
      <c r="Q700">
        <v>493.37255374018798</v>
      </c>
      <c r="R700">
        <v>25.447680555154101</v>
      </c>
      <c r="S700" s="2">
        <f>(Table2[[#This Row],[Close Price]]-Table2[[#This Row],[20D EMA]])/Table2[[#This Row],[20D EMA]]</f>
        <v>-4.525933267261318E-2</v>
      </c>
      <c r="T700" s="2">
        <f>(Table2[[#This Row],[Close Price]]-Table2[[#This Row],[50D EMA]])/Table2[[#This Row],[50D EMA]]</f>
        <v>-3.7244515126427985E-2</v>
      </c>
      <c r="U700" s="2">
        <f>(Table2[[#This Row],[Close Price]]-Table2[[#This Row],[200D EMA]])/Table2[[#This Row],[200D EMA]]</f>
        <v>-6.2777212687226774E-2</v>
      </c>
      <c r="V700">
        <v>1.03059206249036</v>
      </c>
      <c r="W700">
        <v>460.4</v>
      </c>
      <c r="X700">
        <v>470.1</v>
      </c>
      <c r="Y700">
        <v>460.4</v>
      </c>
      <c r="Z700">
        <v>502.7</v>
      </c>
      <c r="AA700">
        <v>460.4</v>
      </c>
      <c r="AB700">
        <v>522.15</v>
      </c>
      <c r="AC700" s="2">
        <f>(Table2[[#This Row],[Close Price]]/Table2[[#This Row],[Day Low]])-1</f>
        <v>4.3440486533448119E-3</v>
      </c>
      <c r="AD700" s="2">
        <f>(Table2[[#This Row],[Day High]]/Table2[[#This Row],[Close Price]])-1</f>
        <v>1.6652249134948116E-2</v>
      </c>
      <c r="AE700" s="2">
        <f>(Table2[[#This Row],[Close Price]]/Table2[[#This Row],[Current Week Low]])-1</f>
        <v>4.3440486533448119E-3</v>
      </c>
      <c r="AF700" s="2">
        <f>(Table2[[#This Row],[Current Week High]]/Table2[[#This Row],[Close Price]])-1</f>
        <v>8.7153979238754342E-2</v>
      </c>
      <c r="AG700" s="2">
        <f>(Table2[[#This Row],[Close Price]]/Table2[[#This Row],[Current Month Low]])-1</f>
        <v>4.3440486533448119E-3</v>
      </c>
      <c r="AH700" s="2">
        <f>(Table2[[#This Row],[Current Month High]]/Table2[[#This Row],[Close Price]])-1</f>
        <v>0.1292171280276817</v>
      </c>
      <c r="AI700">
        <v>25.8650519031141</v>
      </c>
      <c r="AJ700">
        <v>6.76518125144307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-0.08</v>
      </c>
      <c r="AM700" t="s">
        <v>10459</v>
      </c>
      <c r="AN700">
        <v>-6.5</v>
      </c>
      <c r="AO700" t="s">
        <v>10459</v>
      </c>
      <c r="AP700">
        <v>-1.9987684168538002E-2</v>
      </c>
      <c r="AQ700">
        <f>(Table2[[#This Row],[Sharpe Ratio]]-AVERAGE(Table2[Sharpe Ratio]))/_xlfn.STDEV.P(Table2[Sharpe Ratio])</f>
        <v>-0.90148361633427021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641</v>
      </c>
      <c r="AT700">
        <f>_xlfn.RANK.AVG(Table2[[#This Row],[6M Return vs Nifty Z-Score]],Table2[6M Return vs Nifty Z-Score])</f>
        <v>667</v>
      </c>
      <c r="AU700">
        <f>_xlfn.RANK.AVG(Table2[[#This Row],[Sharpe Ratio Z-Score]],Table2[Sharpe Ratio Z-Score])</f>
        <v>614</v>
      </c>
      <c r="AV700">
        <f>(Table2[[#This Row],[Rank 1Y]]+Table2[[#This Row],[Rank 6M]]+Table2[[#This Row],[Rank Sharpe]])/3</f>
        <v>640.66666666666663</v>
      </c>
    </row>
    <row r="701" spans="1:48" x14ac:dyDescent="0.3">
      <c r="A701" t="s">
        <v>1649</v>
      </c>
      <c r="B701" t="s">
        <v>1650</v>
      </c>
      <c r="C701" t="s">
        <v>10409</v>
      </c>
      <c r="D701" t="s">
        <v>492</v>
      </c>
      <c r="E701">
        <v>5610.7318461719997</v>
      </c>
      <c r="F701">
        <v>112.62</v>
      </c>
      <c r="G701">
        <v>-42.124997279800702</v>
      </c>
      <c r="H701">
        <f>(Table2[[#This Row],[1Y Return vs Nifty]]-AVERAGE(Table2[1Y Return vs Nifty]))/_xlfn.STDEV.P(Table2[1Y Return vs Nifty])</f>
        <v>-1.0605417122418714</v>
      </c>
      <c r="I701">
        <v>-4.1795857110866104</v>
      </c>
      <c r="J701">
        <f>(Table2[[#This Row],[1M Return vs Nifty]]-AVERAGE(Table2[1M Return vs Nifty]))/_xlfn.STDEV.P(Table2[1M Return vs Nifty])</f>
        <v>-0.10426058187074273</v>
      </c>
      <c r="K701">
        <v>-8.7807435294985492</v>
      </c>
      <c r="L701">
        <f>(Table2[[#This Row],[6M Return vs Nifty]]-AVERAGE(Table2[6M Return vs Nifty]))/_xlfn.STDEV.P(Table2[6M Return vs Nifty])</f>
        <v>-0.58778391772925376</v>
      </c>
      <c r="M701">
        <v>0.31571905213260099</v>
      </c>
      <c r="N701">
        <f>(Table2[[#This Row],[1W Return vs Nifty]]-AVERAGE(Table2[1W Return vs Nifty]))/_xlfn.STDEV.P(Table2[1W Return vs Nifty])</f>
        <v>0.67173435014395333</v>
      </c>
      <c r="O701">
        <v>109.03</v>
      </c>
      <c r="P701">
        <v>108.41007899587299</v>
      </c>
      <c r="Q701">
        <v>108.688144733488</v>
      </c>
      <c r="R701">
        <v>65.723827083323499</v>
      </c>
      <c r="S701" s="2">
        <f>(Table2[[#This Row],[Close Price]]-Table2[[#This Row],[20D EMA]])/Table2[[#This Row],[20D EMA]]</f>
        <v>3.2926717417224645E-2</v>
      </c>
      <c r="T701" s="2">
        <f>(Table2[[#This Row],[Close Price]]-Table2[[#This Row],[50D EMA]])/Table2[[#This Row],[50D EMA]]</f>
        <v>3.8833298924976126E-2</v>
      </c>
      <c r="U701" s="2">
        <f>(Table2[[#This Row],[Close Price]]-Table2[[#This Row],[200D EMA]])/Table2[[#This Row],[200D EMA]]</f>
        <v>3.6175567042323012E-2</v>
      </c>
      <c r="V701">
        <v>0.92523800303939496</v>
      </c>
      <c r="W701">
        <v>111.65</v>
      </c>
      <c r="X701">
        <v>116.5</v>
      </c>
      <c r="Y701">
        <v>106.78</v>
      </c>
      <c r="Z701">
        <v>116.5</v>
      </c>
      <c r="AA701">
        <v>103.01</v>
      </c>
      <c r="AB701">
        <v>116.5</v>
      </c>
      <c r="AC701" s="2">
        <f>(Table2[[#This Row],[Close Price]]/Table2[[#This Row],[Day Low]])-1</f>
        <v>8.6878638602776448E-3</v>
      </c>
      <c r="AD701" s="2">
        <f>(Table2[[#This Row],[Day High]]/Table2[[#This Row],[Close Price]])-1</f>
        <v>3.4452139939619819E-2</v>
      </c>
      <c r="AE701" s="2">
        <f>(Table2[[#This Row],[Close Price]]/Table2[[#This Row],[Current Week Low]])-1</f>
        <v>5.4691889867016341E-2</v>
      </c>
      <c r="AF701" s="2">
        <f>(Table2[[#This Row],[Current Week High]]/Table2[[#This Row],[Close Price]])-1</f>
        <v>3.4452139939619819E-2</v>
      </c>
      <c r="AG701" s="2">
        <f>(Table2[[#This Row],[Close Price]]/Table2[[#This Row],[Current Month Low]])-1</f>
        <v>9.3291913406465365E-2</v>
      </c>
      <c r="AH701" s="2">
        <f>(Table2[[#This Row],[Current Month High]]/Table2[[#This Row],[Close Price]])-1</f>
        <v>3.4452139939619819E-2</v>
      </c>
      <c r="AI701">
        <v>18.717812111525401</v>
      </c>
      <c r="AJ701">
        <v>23.081967213114702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-0.1</v>
      </c>
      <c r="AM701" t="s">
        <v>10459</v>
      </c>
      <c r="AN701">
        <v>5.57</v>
      </c>
      <c r="AO701" t="s">
        <v>10458</v>
      </c>
      <c r="AP701">
        <v>-9.2546831221215001E-2</v>
      </c>
      <c r="AQ701">
        <f>(Table2[[#This Row],[Sharpe Ratio]]-AVERAGE(Table2[Sharpe Ratio]))/_xlfn.STDEV.P(Table2[Sharpe Ratio])</f>
        <v>-1.7430411951941136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679</v>
      </c>
      <c r="AT701">
        <f>_xlfn.RANK.AVG(Table2[[#This Row],[6M Return vs Nifty Z-Score]],Table2[6M Return vs Nifty Z-Score])</f>
        <v>530</v>
      </c>
      <c r="AU701">
        <f>_xlfn.RANK.AVG(Table2[[#This Row],[Sharpe Ratio Z-Score]],Table2[Sharpe Ratio Z-Score])</f>
        <v>715</v>
      </c>
      <c r="AV701">
        <f>(Table2[[#This Row],[Rank 1Y]]+Table2[[#This Row],[Rank 6M]]+Table2[[#This Row],[Rank Sharpe]])/3</f>
        <v>641.33333333333337</v>
      </c>
    </row>
    <row r="702" spans="1:48" x14ac:dyDescent="0.3">
      <c r="A702" t="s">
        <v>906</v>
      </c>
      <c r="B702" t="s">
        <v>907</v>
      </c>
      <c r="C702" t="s">
        <v>10409</v>
      </c>
      <c r="D702" t="s">
        <v>122</v>
      </c>
      <c r="E702">
        <v>17314.118627399999</v>
      </c>
      <c r="F702">
        <v>2889.5</v>
      </c>
      <c r="G702">
        <v>-34.229156852960898</v>
      </c>
      <c r="H702">
        <f>(Table2[[#This Row],[1Y Return vs Nifty]]-AVERAGE(Table2[1Y Return vs Nifty]))/_xlfn.STDEV.P(Table2[1Y Return vs Nifty])</f>
        <v>-0.92949651010787415</v>
      </c>
      <c r="I702">
        <v>-5.1144954174158297</v>
      </c>
      <c r="J702">
        <f>(Table2[[#This Row],[1M Return vs Nifty]]-AVERAGE(Table2[1M Return vs Nifty]))/_xlfn.STDEV.P(Table2[1M Return vs Nifty])</f>
        <v>-0.19292653402363866</v>
      </c>
      <c r="K702">
        <v>-11.658125667620601</v>
      </c>
      <c r="L702">
        <f>(Table2[[#This Row],[6M Return vs Nifty]]-AVERAGE(Table2[6M Return vs Nifty]))/_xlfn.STDEV.P(Table2[6M Return vs Nifty])</f>
        <v>-0.67365033131485619</v>
      </c>
      <c r="M702">
        <v>-5.7693514448490699</v>
      </c>
      <c r="N702">
        <f>(Table2[[#This Row],[1W Return vs Nifty]]-AVERAGE(Table2[1W Return vs Nifty]))/_xlfn.STDEV.P(Table2[1W Return vs Nifty])</f>
        <v>-0.54435540105151303</v>
      </c>
      <c r="O702">
        <v>2997.15</v>
      </c>
      <c r="P702">
        <v>2930.6439160385398</v>
      </c>
      <c r="Q702">
        <v>2774.6357673581501</v>
      </c>
      <c r="R702">
        <v>29.399632121482998</v>
      </c>
      <c r="S702" s="2">
        <f>(Table2[[#This Row],[Close Price]]-Table2[[#This Row],[20D EMA]])/Table2[[#This Row],[20D EMA]]</f>
        <v>-3.5917454915503091E-2</v>
      </c>
      <c r="T702" s="2">
        <f>(Table2[[#This Row],[Close Price]]-Table2[[#This Row],[50D EMA]])/Table2[[#This Row],[50D EMA]]</f>
        <v>-1.40392068150523E-2</v>
      </c>
      <c r="U702" s="2">
        <f>(Table2[[#This Row],[Close Price]]-Table2[[#This Row],[200D EMA]])/Table2[[#This Row],[200D EMA]]</f>
        <v>4.1397949955506066E-2</v>
      </c>
      <c r="V702">
        <v>0.60910944654075405</v>
      </c>
      <c r="W702">
        <v>2875.9</v>
      </c>
      <c r="X702">
        <v>2960</v>
      </c>
      <c r="Y702">
        <v>2875.9</v>
      </c>
      <c r="Z702">
        <v>3091</v>
      </c>
      <c r="AA702">
        <v>2875.9</v>
      </c>
      <c r="AB702">
        <v>3176</v>
      </c>
      <c r="AC702" s="2">
        <f>(Table2[[#This Row],[Close Price]]/Table2[[#This Row],[Day Low]])-1</f>
        <v>4.7289544142703477E-3</v>
      </c>
      <c r="AD702" s="2">
        <f>(Table2[[#This Row],[Day High]]/Table2[[#This Row],[Close Price]])-1</f>
        <v>2.4398684893580214E-2</v>
      </c>
      <c r="AE702" s="2">
        <f>(Table2[[#This Row],[Close Price]]/Table2[[#This Row],[Current Week Low]])-1</f>
        <v>4.7289544142703477E-3</v>
      </c>
      <c r="AF702" s="2">
        <f>(Table2[[#This Row],[Current Week High]]/Table2[[#This Row],[Close Price]])-1</f>
        <v>6.9735248312856823E-2</v>
      </c>
      <c r="AG702" s="2">
        <f>(Table2[[#This Row],[Close Price]]/Table2[[#This Row],[Current Month Low]])-1</f>
        <v>4.7289544142703477E-3</v>
      </c>
      <c r="AH702" s="2">
        <f>(Table2[[#This Row],[Current Month High]]/Table2[[#This Row],[Close Price]])-1</f>
        <v>9.9152102439868495E-2</v>
      </c>
      <c r="AI702">
        <v>10.690430870392801</v>
      </c>
      <c r="AJ702">
        <v>29.573991031390101</v>
      </c>
      <c r="AK702" t="str">
        <f>IF(AND(Table2[[#This Row],[20D EMA]]&gt;Table2[[#This Row],[50D EMA]],Table2[[#This Row],[50D EMA]]&gt;Table2[[#This Row],[200D EMA]]),"Uptrend","Downtrend/NoTrend")</f>
        <v>Uptrend</v>
      </c>
      <c r="AL702">
        <v>-0.05</v>
      </c>
      <c r="AM702" t="s">
        <v>10459</v>
      </c>
      <c r="AN702">
        <v>-7.62</v>
      </c>
      <c r="AO702" t="s">
        <v>10459</v>
      </c>
      <c r="AP702">
        <v>-9.2552886125066E-2</v>
      </c>
      <c r="AQ702">
        <f>(Table2[[#This Row],[Sharpe Ratio]]-AVERAGE(Table2[Sharpe Ratio]))/_xlfn.STDEV.P(Table2[Sharpe Ratio])</f>
        <v>-1.7431114213534891</v>
      </c>
      <c r="AR7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-4.083540197851371</v>
      </c>
      <c r="AS702">
        <f>_xlfn.RANK.AVG(Table2[[#This Row],[1Y Return vs Nifty Z-Score]],Table2[1Y Return vs Nifty Z-Score])</f>
        <v>649</v>
      </c>
      <c r="AT702">
        <f>_xlfn.RANK.AVG(Table2[[#This Row],[6M Return vs Nifty Z-Score]],Table2[6M Return vs Nifty Z-Score])</f>
        <v>563</v>
      </c>
      <c r="AU702">
        <f>_xlfn.RANK.AVG(Table2[[#This Row],[Sharpe Ratio Z-Score]],Table2[Sharpe Ratio Z-Score])</f>
        <v>716</v>
      </c>
      <c r="AV702">
        <f>(Table2[[#This Row],[Rank 1Y]]+Table2[[#This Row],[Rank 6M]]+Table2[[#This Row],[Rank Sharpe]])/3</f>
        <v>642.66666666666663</v>
      </c>
    </row>
    <row r="703" spans="1:48" x14ac:dyDescent="0.3">
      <c r="A703" t="s">
        <v>2444</v>
      </c>
      <c r="B703" t="s">
        <v>2445</v>
      </c>
      <c r="C703" t="s">
        <v>10407</v>
      </c>
      <c r="D703" t="s">
        <v>266</v>
      </c>
      <c r="E703">
        <v>2145.5922666199999</v>
      </c>
      <c r="F703">
        <v>479.35</v>
      </c>
      <c r="G703">
        <v>-48.892948873636101</v>
      </c>
      <c r="H703">
        <f>(Table2[[#This Row],[1Y Return vs Nifty]]-AVERAGE(Table2[1Y Return vs Nifty]))/_xlfn.STDEV.P(Table2[1Y Return vs Nifty])</f>
        <v>-1.1728676378814604</v>
      </c>
      <c r="I703">
        <v>-6.6580663968698701</v>
      </c>
      <c r="J703">
        <f>(Table2[[#This Row],[1M Return vs Nifty]]-AVERAGE(Table2[1M Return vs Nifty]))/_xlfn.STDEV.P(Table2[1M Return vs Nifty])</f>
        <v>-0.33931734554514825</v>
      </c>
      <c r="K703">
        <v>-29.5067733438833</v>
      </c>
      <c r="L703">
        <f>(Table2[[#This Row],[6M Return vs Nifty]]-AVERAGE(Table2[6M Return vs Nifty]))/_xlfn.STDEV.P(Table2[6M Return vs Nifty])</f>
        <v>-1.20628704404358</v>
      </c>
      <c r="M703">
        <v>-4.1422807958021703</v>
      </c>
      <c r="N703">
        <f>(Table2[[#This Row],[1W Return vs Nifty]]-AVERAGE(Table2[1W Return vs Nifty]))/_xlfn.STDEV.P(Table2[1W Return vs Nifty])</f>
        <v>-0.21918843022375498</v>
      </c>
      <c r="O703">
        <v>487.57</v>
      </c>
      <c r="P703">
        <v>494.16158087011797</v>
      </c>
      <c r="Q703">
        <v>523.67204072695404</v>
      </c>
      <c r="R703">
        <v>34.789741038035501</v>
      </c>
      <c r="S703" s="2">
        <f>(Table2[[#This Row],[Close Price]]-Table2[[#This Row],[20D EMA]])/Table2[[#This Row],[20D EMA]]</f>
        <v>-1.6859117665155712E-2</v>
      </c>
      <c r="T703" s="2">
        <f>(Table2[[#This Row],[Close Price]]-Table2[[#This Row],[50D EMA]])/Table2[[#This Row],[50D EMA]]</f>
        <v>-2.9973153404677415E-2</v>
      </c>
      <c r="U703" s="2">
        <f>(Table2[[#This Row],[Close Price]]-Table2[[#This Row],[200D EMA]])/Table2[[#This Row],[200D EMA]]</f>
        <v>-8.4637019508291472E-2</v>
      </c>
      <c r="V703">
        <v>0.54831916573186301</v>
      </c>
      <c r="W703">
        <v>475</v>
      </c>
      <c r="X703">
        <v>489.85</v>
      </c>
      <c r="Y703">
        <v>475</v>
      </c>
      <c r="Z703">
        <v>491</v>
      </c>
      <c r="AA703">
        <v>475</v>
      </c>
      <c r="AB703">
        <v>504.7</v>
      </c>
      <c r="AC703" s="2">
        <f>(Table2[[#This Row],[Close Price]]/Table2[[#This Row],[Day Low]])-1</f>
        <v>9.1578947368422536E-3</v>
      </c>
      <c r="AD703" s="2">
        <f>(Table2[[#This Row],[Day High]]/Table2[[#This Row],[Close Price]])-1</f>
        <v>2.1904662563888566E-2</v>
      </c>
      <c r="AE703" s="2">
        <f>(Table2[[#This Row],[Close Price]]/Table2[[#This Row],[Current Week Low]])-1</f>
        <v>9.1578947368422536E-3</v>
      </c>
      <c r="AF703" s="2">
        <f>(Table2[[#This Row],[Current Week High]]/Table2[[#This Row],[Close Price]])-1</f>
        <v>2.4303744654219139E-2</v>
      </c>
      <c r="AG703" s="2">
        <f>(Table2[[#This Row],[Close Price]]/Table2[[#This Row],[Current Month Low]])-1</f>
        <v>9.1578947368422536E-3</v>
      </c>
      <c r="AH703" s="2">
        <f>(Table2[[#This Row],[Current Month High]]/Table2[[#This Row],[Close Price]])-1</f>
        <v>5.28841139042453E-2</v>
      </c>
      <c r="AI703">
        <v>33.128194429957198</v>
      </c>
      <c r="AJ703">
        <v>5.5837004405286397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-0.11</v>
      </c>
      <c r="AM703" t="s">
        <v>10459</v>
      </c>
      <c r="AN703">
        <v>-3.02</v>
      </c>
      <c r="AO703" t="s">
        <v>10459</v>
      </c>
      <c r="AQ703">
        <f>(Table2[[#This Row],[Sharpe Ratio]]-AVERAGE(Table2[Sharpe Ratio]))/_xlfn.STDEV.P(Table2[Sharpe Ratio])</f>
        <v>-0.6696618849724284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698</v>
      </c>
      <c r="AT703">
        <f>_xlfn.RANK.AVG(Table2[[#This Row],[6M Return vs Nifty Z-Score]],Table2[6M Return vs Nifty Z-Score])</f>
        <v>700</v>
      </c>
      <c r="AU703">
        <f>_xlfn.RANK.AVG(Table2[[#This Row],[Sharpe Ratio Z-Score]],Table2[Sharpe Ratio Z-Score])</f>
        <v>530</v>
      </c>
      <c r="AV703">
        <f>(Table2[[#This Row],[Rank 1Y]]+Table2[[#This Row],[Rank 6M]]+Table2[[#This Row],[Rank Sharpe]])/3</f>
        <v>642.66666666666663</v>
      </c>
    </row>
    <row r="704" spans="1:48" x14ac:dyDescent="0.3">
      <c r="A704" t="s">
        <v>2222</v>
      </c>
      <c r="B704" t="s">
        <v>2223</v>
      </c>
      <c r="C704" t="s">
        <v>10407</v>
      </c>
      <c r="D704" t="s">
        <v>1576</v>
      </c>
      <c r="E704">
        <v>2653.0311129000002</v>
      </c>
      <c r="F704">
        <v>641.9</v>
      </c>
      <c r="G704">
        <v>-51.6797726048123</v>
      </c>
      <c r="H704">
        <f>(Table2[[#This Row],[1Y Return vs Nifty]]-AVERAGE(Table2[1Y Return vs Nifty]))/_xlfn.STDEV.P(Table2[1Y Return vs Nifty])</f>
        <v>-1.219119823769413</v>
      </c>
      <c r="I704">
        <v>-1.2768992804193799</v>
      </c>
      <c r="J704">
        <f>(Table2[[#This Row],[1M Return vs Nifty]]-AVERAGE(Table2[1M Return vs Nifty]))/_xlfn.STDEV.P(Table2[1M Return vs Nifty])</f>
        <v>0.1710274533630799</v>
      </c>
      <c r="K704">
        <v>-26.612285213269502</v>
      </c>
      <c r="L704">
        <f>(Table2[[#This Row],[6M Return vs Nifty]]-AVERAGE(Table2[6M Return vs Nifty]))/_xlfn.STDEV.P(Table2[6M Return vs Nifty])</f>
        <v>-1.1199101559517839</v>
      </c>
      <c r="M704">
        <v>0.64842205646812201</v>
      </c>
      <c r="N704">
        <f>(Table2[[#This Row],[1W Return vs Nifty]]-AVERAGE(Table2[1W Return vs Nifty]))/_xlfn.STDEV.P(Table2[1W Return vs Nifty])</f>
        <v>0.73822441200355826</v>
      </c>
      <c r="O704">
        <v>607.55999999999995</v>
      </c>
      <c r="P704">
        <v>617.15220253777898</v>
      </c>
      <c r="Q704">
        <v>678.555903024092</v>
      </c>
      <c r="R704">
        <v>76.428303782402395</v>
      </c>
      <c r="S704" s="2">
        <f>(Table2[[#This Row],[Close Price]]-Table2[[#This Row],[20D EMA]])/Table2[[#This Row],[20D EMA]]</f>
        <v>5.6521166633748163E-2</v>
      </c>
      <c r="T704" s="2">
        <f>(Table2[[#This Row],[Close Price]]-Table2[[#This Row],[50D EMA]])/Table2[[#This Row],[50D EMA]]</f>
        <v>4.0099990505512398E-2</v>
      </c>
      <c r="U704" s="2">
        <f>(Table2[[#This Row],[Close Price]]-Table2[[#This Row],[200D EMA]])/Table2[[#This Row],[200D EMA]]</f>
        <v>-5.4020461484056335E-2</v>
      </c>
      <c r="V704">
        <v>0.85841362981703195</v>
      </c>
      <c r="W704">
        <v>625.4</v>
      </c>
      <c r="X704">
        <v>644</v>
      </c>
      <c r="Y704">
        <v>606.1</v>
      </c>
      <c r="Z704">
        <v>644</v>
      </c>
      <c r="AA704">
        <v>564.85</v>
      </c>
      <c r="AB704">
        <v>644</v>
      </c>
      <c r="AC704" s="2">
        <f>(Table2[[#This Row],[Close Price]]/Table2[[#This Row],[Day Low]])-1</f>
        <v>2.6383114806523889E-2</v>
      </c>
      <c r="AD704" s="2">
        <f>(Table2[[#This Row],[Day High]]/Table2[[#This Row],[Close Price]])-1</f>
        <v>3.2715376226826187E-3</v>
      </c>
      <c r="AE704" s="2">
        <f>(Table2[[#This Row],[Close Price]]/Table2[[#This Row],[Current Week Low]])-1</f>
        <v>5.9066160699554393E-2</v>
      </c>
      <c r="AF704" s="2">
        <f>(Table2[[#This Row],[Current Week High]]/Table2[[#This Row],[Close Price]])-1</f>
        <v>3.2715376226826187E-3</v>
      </c>
      <c r="AG704" s="2">
        <f>(Table2[[#This Row],[Close Price]]/Table2[[#This Row],[Current Month Low]])-1</f>
        <v>0.13640789590156666</v>
      </c>
      <c r="AH704" s="2">
        <f>(Table2[[#This Row],[Current Month High]]/Table2[[#This Row],[Close Price]])-1</f>
        <v>3.2715376226826187E-3</v>
      </c>
      <c r="AI704">
        <v>40.987692787038398</v>
      </c>
      <c r="AJ704">
        <v>18.606799704360601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-0.12</v>
      </c>
      <c r="AM704" t="s">
        <v>10459</v>
      </c>
      <c r="AN704">
        <v>7.7</v>
      </c>
      <c r="AO704" t="s">
        <v>10458</v>
      </c>
      <c r="AQ704">
        <f>(Table2[[#This Row],[Sharpe Ratio]]-AVERAGE(Table2[Sharpe Ratio]))/_xlfn.STDEV.P(Table2[Sharpe Ratio])</f>
        <v>-0.6696618849724284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710</v>
      </c>
      <c r="AT704">
        <f>_xlfn.RANK.AVG(Table2[[#This Row],[6M Return vs Nifty Z-Score]],Table2[6M Return vs Nifty Z-Score])</f>
        <v>690</v>
      </c>
      <c r="AU704">
        <f>_xlfn.RANK.AVG(Table2[[#This Row],[Sharpe Ratio Z-Score]],Table2[Sharpe Ratio Z-Score])</f>
        <v>530</v>
      </c>
      <c r="AV704">
        <f>(Table2[[#This Row],[Rank 1Y]]+Table2[[#This Row],[Rank 6M]]+Table2[[#This Row],[Rank Sharpe]])/3</f>
        <v>643.33333333333337</v>
      </c>
    </row>
    <row r="705" spans="1:48" x14ac:dyDescent="0.3">
      <c r="A705" t="s">
        <v>2316</v>
      </c>
      <c r="B705" t="s">
        <v>2317</v>
      </c>
      <c r="C705" t="s">
        <v>10405</v>
      </c>
      <c r="D705" t="s">
        <v>740</v>
      </c>
      <c r="E705">
        <v>2405.721995415</v>
      </c>
      <c r="F705">
        <v>452.15</v>
      </c>
      <c r="G705">
        <v>-52.768384804597197</v>
      </c>
      <c r="H705">
        <f>(Table2[[#This Row],[1Y Return vs Nifty]]-AVERAGE(Table2[1Y Return vs Nifty]))/_xlfn.STDEV.P(Table2[1Y Return vs Nifty])</f>
        <v>-1.2371872362365421</v>
      </c>
      <c r="I705">
        <v>-6.6523307021748304</v>
      </c>
      <c r="J705">
        <f>(Table2[[#This Row],[1M Return vs Nifty]]-AVERAGE(Table2[1M Return vs Nifty]))/_xlfn.STDEV.P(Table2[1M Return vs Nifty])</f>
        <v>-0.33877337768605864</v>
      </c>
      <c r="K705">
        <v>-5.58994323291651</v>
      </c>
      <c r="L705">
        <f>(Table2[[#This Row],[6M Return vs Nifty]]-AVERAGE(Table2[6M Return vs Nifty]))/_xlfn.STDEV.P(Table2[6M Return vs Nifty])</f>
        <v>-0.49256452566261855</v>
      </c>
      <c r="M705">
        <v>-9.8187350461353606</v>
      </c>
      <c r="N705">
        <f>(Table2[[#This Row],[1W Return vs Nifty]]-AVERAGE(Table2[1W Return vs Nifty]))/_xlfn.STDEV.P(Table2[1W Return vs Nifty])</f>
        <v>-1.3536170026427952</v>
      </c>
      <c r="O705">
        <v>460.9</v>
      </c>
      <c r="P705">
        <v>466.12322679617802</v>
      </c>
      <c r="Q705">
        <v>479.60746351130803</v>
      </c>
      <c r="R705">
        <v>42.449894164168398</v>
      </c>
      <c r="S705" s="2">
        <f>(Table2[[#This Row],[Close Price]]-Table2[[#This Row],[20D EMA]])/Table2[[#This Row],[20D EMA]]</f>
        <v>-1.8984595356910394E-2</v>
      </c>
      <c r="T705" s="2">
        <f>(Table2[[#This Row],[Close Price]]-Table2[[#This Row],[50D EMA]])/Table2[[#This Row],[50D EMA]]</f>
        <v>-2.9977538112015433E-2</v>
      </c>
      <c r="U705" s="2">
        <f>(Table2[[#This Row],[Close Price]]-Table2[[#This Row],[200D EMA]])/Table2[[#This Row],[200D EMA]]</f>
        <v>-5.724986702726878E-2</v>
      </c>
      <c r="V705">
        <v>0.96535664238172003</v>
      </c>
      <c r="W705">
        <v>450.55</v>
      </c>
      <c r="X705">
        <v>463.45</v>
      </c>
      <c r="Y705">
        <v>450.2</v>
      </c>
      <c r="Z705">
        <v>488.2</v>
      </c>
      <c r="AA705">
        <v>438.75</v>
      </c>
      <c r="AB705">
        <v>491.8</v>
      </c>
      <c r="AC705" s="2">
        <f>(Table2[[#This Row],[Close Price]]/Table2[[#This Row],[Day Low]])-1</f>
        <v>3.5512151814447446E-3</v>
      </c>
      <c r="AD705" s="2">
        <f>(Table2[[#This Row],[Day High]]/Table2[[#This Row],[Close Price]])-1</f>
        <v>2.4991706292159632E-2</v>
      </c>
      <c r="AE705" s="2">
        <f>(Table2[[#This Row],[Close Price]]/Table2[[#This Row],[Current Week Low]])-1</f>
        <v>4.331408262994163E-3</v>
      </c>
      <c r="AF705" s="2">
        <f>(Table2[[#This Row],[Current Week High]]/Table2[[#This Row],[Close Price]])-1</f>
        <v>7.9730178038261768E-2</v>
      </c>
      <c r="AG705" s="2">
        <f>(Table2[[#This Row],[Close Price]]/Table2[[#This Row],[Current Month Low]])-1</f>
        <v>3.0541310541310596E-2</v>
      </c>
      <c r="AH705" s="2">
        <f>(Table2[[#This Row],[Current Month High]]/Table2[[#This Row],[Close Price]])-1</f>
        <v>8.7692137564967521E-2</v>
      </c>
      <c r="AI705">
        <v>27.037487559438201</v>
      </c>
      <c r="AJ705">
        <v>16.204060652788399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-0.22</v>
      </c>
      <c r="AM705" t="s">
        <v>10459</v>
      </c>
      <c r="AN705">
        <v>-0.52</v>
      </c>
      <c r="AO705" t="s">
        <v>10459</v>
      </c>
      <c r="AP705">
        <v>-0.108298086818754</v>
      </c>
      <c r="AQ705">
        <f>(Table2[[#This Row],[Sharpe Ratio]]-AVERAGE(Table2[Sharpe Ratio]))/_xlfn.STDEV.P(Table2[Sharpe Ratio])</f>
        <v>-1.925727859289601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715</v>
      </c>
      <c r="AT705">
        <f>_xlfn.RANK.AVG(Table2[[#This Row],[6M Return vs Nifty Z-Score]],Table2[6M Return vs Nifty Z-Score])</f>
        <v>493</v>
      </c>
      <c r="AU705">
        <f>_xlfn.RANK.AVG(Table2[[#This Row],[Sharpe Ratio Z-Score]],Table2[Sharpe Ratio Z-Score])</f>
        <v>727</v>
      </c>
      <c r="AV705">
        <f>(Table2[[#This Row],[Rank 1Y]]+Table2[[#This Row],[Rank 6M]]+Table2[[#This Row],[Rank Sharpe]])/3</f>
        <v>645</v>
      </c>
    </row>
    <row r="706" spans="1:48" x14ac:dyDescent="0.3">
      <c r="A706" t="s">
        <v>1501</v>
      </c>
      <c r="B706" t="s">
        <v>1502</v>
      </c>
      <c r="C706" t="s">
        <v>10403</v>
      </c>
      <c r="D706" t="s">
        <v>393</v>
      </c>
      <c r="E706">
        <v>6984.5750543800004</v>
      </c>
      <c r="F706">
        <v>305.14999999999998</v>
      </c>
      <c r="G706">
        <v>-60.2866819011441</v>
      </c>
      <c r="H706">
        <f>(Table2[[#This Row],[1Y Return vs Nifty]]-AVERAGE(Table2[1Y Return vs Nifty]))/_xlfn.STDEV.P(Table2[1Y Return vs Nifty])</f>
        <v>-1.3619664502859272</v>
      </c>
      <c r="I706">
        <v>-2.6123985637447502</v>
      </c>
      <c r="J706">
        <f>(Table2[[#This Row],[1M Return vs Nifty]]-AVERAGE(Table2[1M Return vs Nifty]))/_xlfn.STDEV.P(Table2[1M Return vs Nifty])</f>
        <v>4.4369964673090845E-2</v>
      </c>
      <c r="K706">
        <v>-11.955411690642601</v>
      </c>
      <c r="L706">
        <f>(Table2[[#This Row],[6M Return vs Nifty]]-AVERAGE(Table2[6M Return vs Nifty]))/_xlfn.STDEV.P(Table2[6M Return vs Nifty])</f>
        <v>-0.68252189698832855</v>
      </c>
      <c r="M706">
        <v>-5.6063402201887396</v>
      </c>
      <c r="N706">
        <f>(Table2[[#This Row],[1W Return vs Nifty]]-AVERAGE(Table2[1W Return vs Nifty]))/_xlfn.STDEV.P(Table2[1W Return vs Nifty])</f>
        <v>-0.51177791822077523</v>
      </c>
      <c r="O706">
        <v>304.86</v>
      </c>
      <c r="P706">
        <v>302.33930467603</v>
      </c>
      <c r="Q706">
        <v>314.45459565634002</v>
      </c>
      <c r="R706">
        <v>49.045375376642298</v>
      </c>
      <c r="S706" s="2">
        <f>(Table2[[#This Row],[Close Price]]-Table2[[#This Row],[20D EMA]])/Table2[[#This Row],[20D EMA]]</f>
        <v>9.5125631437369151E-4</v>
      </c>
      <c r="T706" s="2">
        <f>(Table2[[#This Row],[Close Price]]-Table2[[#This Row],[50D EMA]])/Table2[[#This Row],[50D EMA]]</f>
        <v>9.2964933123126856E-3</v>
      </c>
      <c r="U706" s="2">
        <f>(Table2[[#This Row],[Close Price]]-Table2[[#This Row],[200D EMA]])/Table2[[#This Row],[200D EMA]]</f>
        <v>-2.9589631650697237E-2</v>
      </c>
      <c r="V706">
        <v>1.07909113315523</v>
      </c>
      <c r="W706">
        <v>304.75</v>
      </c>
      <c r="X706">
        <v>308.75</v>
      </c>
      <c r="Y706">
        <v>300</v>
      </c>
      <c r="Z706">
        <v>308.75</v>
      </c>
      <c r="AA706">
        <v>299.64999999999998</v>
      </c>
      <c r="AB706">
        <v>327.60000000000002</v>
      </c>
      <c r="AC706" s="2">
        <f>(Table2[[#This Row],[Close Price]]/Table2[[#This Row],[Day Low]])-1</f>
        <v>1.3125512715339571E-3</v>
      </c>
      <c r="AD706" s="2">
        <f>(Table2[[#This Row],[Day High]]/Table2[[#This Row],[Close Price]])-1</f>
        <v>1.1797476650827532E-2</v>
      </c>
      <c r="AE706" s="2">
        <f>(Table2[[#This Row],[Close Price]]/Table2[[#This Row],[Current Week Low]])-1</f>
        <v>1.7166666666666552E-2</v>
      </c>
      <c r="AF706" s="2">
        <f>(Table2[[#This Row],[Current Week High]]/Table2[[#This Row],[Close Price]])-1</f>
        <v>1.1797476650827532E-2</v>
      </c>
      <c r="AG706" s="2">
        <f>(Table2[[#This Row],[Close Price]]/Table2[[#This Row],[Current Month Low]])-1</f>
        <v>1.8354747205072686E-2</v>
      </c>
      <c r="AH706" s="2">
        <f>(Table2[[#This Row],[Current Month High]]/Table2[[#This Row],[Close Price]])-1</f>
        <v>7.3570375225299189E-2</v>
      </c>
      <c r="AI706">
        <v>40.242503686711402</v>
      </c>
      <c r="AJ706">
        <v>18.206469107108202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-0.18</v>
      </c>
      <c r="AM706" t="s">
        <v>10459</v>
      </c>
      <c r="AN706">
        <v>-0.26</v>
      </c>
      <c r="AO706" t="s">
        <v>10459</v>
      </c>
      <c r="AP706">
        <v>-3.3732441237596E-2</v>
      </c>
      <c r="AQ706">
        <f>(Table2[[#This Row],[Sharpe Ratio]]-AVERAGE(Table2[Sharpe Ratio]))/_xlfn.STDEV.P(Table2[Sharpe Ratio])</f>
        <v>-1.0608984516913573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729</v>
      </c>
      <c r="AT706">
        <f>_xlfn.RANK.AVG(Table2[[#This Row],[6M Return vs Nifty Z-Score]],Table2[6M Return vs Nifty Z-Score])</f>
        <v>565</v>
      </c>
      <c r="AU706">
        <f>_xlfn.RANK.AVG(Table2[[#This Row],[Sharpe Ratio Z-Score]],Table2[Sharpe Ratio Z-Score])</f>
        <v>644</v>
      </c>
      <c r="AV706">
        <f>(Table2[[#This Row],[Rank 1Y]]+Table2[[#This Row],[Rank 6M]]+Table2[[#This Row],[Rank Sharpe]])/3</f>
        <v>646</v>
      </c>
    </row>
    <row r="707" spans="1:48" x14ac:dyDescent="0.3">
      <c r="A707" t="s">
        <v>799</v>
      </c>
      <c r="B707" t="s">
        <v>800</v>
      </c>
      <c r="C707" t="s">
        <v>10414</v>
      </c>
      <c r="D707" t="s">
        <v>473</v>
      </c>
      <c r="E707">
        <v>21114.933716250001</v>
      </c>
      <c r="F707">
        <v>582.45000000000005</v>
      </c>
      <c r="G707">
        <v>-15.3865501683609</v>
      </c>
      <c r="H707">
        <f>(Table2[[#This Row],[1Y Return vs Nifty]]-AVERAGE(Table2[1Y Return vs Nifty]))/_xlfn.STDEV.P(Table2[1Y Return vs Nifty])</f>
        <v>-0.61677068635372201</v>
      </c>
      <c r="I707">
        <v>-10.5078740419798</v>
      </c>
      <c r="J707">
        <f>(Table2[[#This Row],[1M Return vs Nifty]]-AVERAGE(Table2[1M Return vs Nifty]))/_xlfn.STDEV.P(Table2[1M Return vs Nifty])</f>
        <v>-0.70442946080964419</v>
      </c>
      <c r="K707">
        <v>-30.417923906036901</v>
      </c>
      <c r="L707">
        <f>(Table2[[#This Row],[6M Return vs Nifty]]-AVERAGE(Table2[6M Return vs Nifty]))/_xlfn.STDEV.P(Table2[6M Return vs Nifty])</f>
        <v>-1.2334774647986408</v>
      </c>
      <c r="M707">
        <v>1.2908698260075799</v>
      </c>
      <c r="N707">
        <f>(Table2[[#This Row],[1W Return vs Nifty]]-AVERAGE(Table2[1W Return vs Nifty]))/_xlfn.STDEV.P(Table2[1W Return vs Nifty])</f>
        <v>0.86661637535104141</v>
      </c>
      <c r="O707">
        <v>591.66</v>
      </c>
      <c r="P707">
        <v>625.02803607430303</v>
      </c>
      <c r="Q707">
        <v>638.66109928953404</v>
      </c>
      <c r="R707">
        <v>47.992876152885898</v>
      </c>
      <c r="S707" s="2">
        <f>(Table2[[#This Row],[Close Price]]-Table2[[#This Row],[20D EMA]])/Table2[[#This Row],[20D EMA]]</f>
        <v>-1.5566372578845829E-2</v>
      </c>
      <c r="T707" s="2">
        <f>(Table2[[#This Row],[Close Price]]-Table2[[#This Row],[50D EMA]])/Table2[[#This Row],[50D EMA]]</f>
        <v>-6.8121801930243864E-2</v>
      </c>
      <c r="U707" s="2">
        <f>(Table2[[#This Row],[Close Price]]-Table2[[#This Row],[200D EMA]])/Table2[[#This Row],[200D EMA]]</f>
        <v>-8.8013970714773335E-2</v>
      </c>
      <c r="V707">
        <v>0.84325422973726705</v>
      </c>
      <c r="W707">
        <v>575.75</v>
      </c>
      <c r="X707">
        <v>588.79999999999995</v>
      </c>
      <c r="Y707">
        <v>570.20000000000005</v>
      </c>
      <c r="Z707">
        <v>591.04999999999995</v>
      </c>
      <c r="AA707">
        <v>559</v>
      </c>
      <c r="AB707">
        <v>636</v>
      </c>
      <c r="AC707" s="2">
        <f>(Table2[[#This Row],[Close Price]]/Table2[[#This Row],[Day Low]])-1</f>
        <v>1.1636995223621494E-2</v>
      </c>
      <c r="AD707" s="2">
        <f>(Table2[[#This Row],[Day High]]/Table2[[#This Row],[Close Price]])-1</f>
        <v>1.0902223366812347E-2</v>
      </c>
      <c r="AE707" s="2">
        <f>(Table2[[#This Row],[Close Price]]/Table2[[#This Row],[Current Week Low]])-1</f>
        <v>2.1483689933356809E-2</v>
      </c>
      <c r="AF707" s="2">
        <f>(Table2[[#This Row],[Current Week High]]/Table2[[#This Row],[Close Price]])-1</f>
        <v>1.4765215898360218E-2</v>
      </c>
      <c r="AG707" s="2">
        <f>(Table2[[#This Row],[Close Price]]/Table2[[#This Row],[Current Month Low]])-1</f>
        <v>4.1949910554561765E-2</v>
      </c>
      <c r="AH707" s="2">
        <f>(Table2[[#This Row],[Current Month High]]/Table2[[#This Row],[Close Price]])-1</f>
        <v>9.1939222250836838E-2</v>
      </c>
      <c r="AI707">
        <v>32.071422439694302</v>
      </c>
      <c r="AJ707">
        <v>32.9794520547945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-0.2</v>
      </c>
      <c r="AM707" t="s">
        <v>10459</v>
      </c>
      <c r="AN707">
        <v>-2.2400000000000002</v>
      </c>
      <c r="AO707" t="s">
        <v>10459</v>
      </c>
      <c r="AP707">
        <v>-8.9955435606555001E-2</v>
      </c>
      <c r="AQ707">
        <f>(Table2[[#This Row],[Sharpe Ratio]]-AVERAGE(Table2[Sharpe Ratio]))/_xlfn.STDEV.P(Table2[Sharpe Ratio])</f>
        <v>-1.7129855963078968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532</v>
      </c>
      <c r="AT707">
        <f>_xlfn.RANK.AVG(Table2[[#This Row],[6M Return vs Nifty Z-Score]],Table2[6M Return vs Nifty Z-Score])</f>
        <v>707</v>
      </c>
      <c r="AU707">
        <f>_xlfn.RANK.AVG(Table2[[#This Row],[Sharpe Ratio Z-Score]],Table2[Sharpe Ratio Z-Score])</f>
        <v>709</v>
      </c>
      <c r="AV707">
        <f>(Table2[[#This Row],[Rank 1Y]]+Table2[[#This Row],[Rank 6M]]+Table2[[#This Row],[Rank Sharpe]])/3</f>
        <v>649.33333333333337</v>
      </c>
    </row>
    <row r="708" spans="1:48" x14ac:dyDescent="0.3">
      <c r="A708" t="s">
        <v>817</v>
      </c>
      <c r="B708" t="s">
        <v>818</v>
      </c>
      <c r="C708" t="s">
        <v>5557</v>
      </c>
      <c r="D708" t="s">
        <v>80</v>
      </c>
      <c r="E708">
        <v>20344.773917999999</v>
      </c>
      <c r="F708">
        <v>861</v>
      </c>
      <c r="G708">
        <v>-40.7047611581838</v>
      </c>
      <c r="H708">
        <f>(Table2[[#This Row],[1Y Return vs Nifty]]-AVERAGE(Table2[1Y Return vs Nifty]))/_xlfn.STDEV.P(Table2[1Y Return vs Nifty])</f>
        <v>-1.0369704241238082</v>
      </c>
      <c r="I708">
        <v>-0.38250056390154502</v>
      </c>
      <c r="J708">
        <f>(Table2[[#This Row],[1M Return vs Nifty]]-AVERAGE(Table2[1M Return vs Nifty]))/_xlfn.STDEV.P(Table2[1M Return vs Nifty])</f>
        <v>0.25585138156439458</v>
      </c>
      <c r="K708">
        <v>-12.6975657466153</v>
      </c>
      <c r="L708">
        <f>(Table2[[#This Row],[6M Return vs Nifty]]-AVERAGE(Table2[6M Return vs Nifty]))/_xlfn.STDEV.P(Table2[6M Return vs Nifty])</f>
        <v>-0.70466914891920185</v>
      </c>
      <c r="M708">
        <v>-0.96900696828079003</v>
      </c>
      <c r="N708">
        <f>(Table2[[#This Row],[1W Return vs Nifty]]-AVERAGE(Table2[1W Return vs Nifty]))/_xlfn.STDEV.P(Table2[1W Return vs Nifty])</f>
        <v>0.41498430143148263</v>
      </c>
      <c r="O708">
        <v>841.47</v>
      </c>
      <c r="P708">
        <v>829.79376939536803</v>
      </c>
      <c r="Q708">
        <v>841.847226654275</v>
      </c>
      <c r="R708">
        <v>68.701362416004798</v>
      </c>
      <c r="S708" s="2">
        <f>(Table2[[#This Row],[Close Price]]-Table2[[#This Row],[20D EMA]])/Table2[[#This Row],[20D EMA]]</f>
        <v>2.3209383578737176E-2</v>
      </c>
      <c r="T708" s="2">
        <f>(Table2[[#This Row],[Close Price]]-Table2[[#This Row],[50D EMA]])/Table2[[#This Row],[50D EMA]]</f>
        <v>3.7607212485302813E-2</v>
      </c>
      <c r="U708" s="2">
        <f>(Table2[[#This Row],[Close Price]]-Table2[[#This Row],[200D EMA]])/Table2[[#This Row],[200D EMA]]</f>
        <v>2.2750889638067959E-2</v>
      </c>
      <c r="V708">
        <v>0.52407113177468201</v>
      </c>
      <c r="W708">
        <v>844.15</v>
      </c>
      <c r="X708">
        <v>864.85</v>
      </c>
      <c r="Y708">
        <v>837</v>
      </c>
      <c r="Z708">
        <v>868.5</v>
      </c>
      <c r="AA708">
        <v>817</v>
      </c>
      <c r="AB708">
        <v>868.5</v>
      </c>
      <c r="AC708" s="2">
        <f>(Table2[[#This Row],[Close Price]]/Table2[[#This Row],[Day Low]])-1</f>
        <v>1.9960907421666896E-2</v>
      </c>
      <c r="AD708" s="2">
        <f>(Table2[[#This Row],[Day High]]/Table2[[#This Row],[Close Price]])-1</f>
        <v>4.4715447154470844E-3</v>
      </c>
      <c r="AE708" s="2">
        <f>(Table2[[#This Row],[Close Price]]/Table2[[#This Row],[Current Week Low]])-1</f>
        <v>2.8673835125448077E-2</v>
      </c>
      <c r="AF708" s="2">
        <f>(Table2[[#This Row],[Current Week High]]/Table2[[#This Row],[Close Price]])-1</f>
        <v>8.7108013937282625E-3</v>
      </c>
      <c r="AG708" s="2">
        <f>(Table2[[#This Row],[Close Price]]/Table2[[#This Row],[Current Month Low]])-1</f>
        <v>5.3855569155446759E-2</v>
      </c>
      <c r="AH708" s="2">
        <f>(Table2[[#This Row],[Current Month High]]/Table2[[#This Row],[Close Price]])-1</f>
        <v>8.7108013937282625E-3</v>
      </c>
      <c r="AI708">
        <v>22.903600464576002</v>
      </c>
      <c r="AJ708">
        <v>23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0.02</v>
      </c>
      <c r="AM708" t="s">
        <v>10458</v>
      </c>
      <c r="AN708">
        <v>2.17</v>
      </c>
      <c r="AO708" t="s">
        <v>10458</v>
      </c>
      <c r="AP708">
        <v>-8.0005255023714E-2</v>
      </c>
      <c r="AQ708">
        <f>(Table2[[#This Row],[Sharpe Ratio]]-AVERAGE(Table2[Sharpe Ratio]))/_xlfn.STDEV.P(Table2[Sharpe Ratio])</f>
        <v>-1.5975811267041578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677</v>
      </c>
      <c r="AT708">
        <f>_xlfn.RANK.AVG(Table2[[#This Row],[6M Return vs Nifty Z-Score]],Table2[6M Return vs Nifty Z-Score])</f>
        <v>572</v>
      </c>
      <c r="AU708">
        <f>_xlfn.RANK.AVG(Table2[[#This Row],[Sharpe Ratio Z-Score]],Table2[Sharpe Ratio Z-Score])</f>
        <v>702</v>
      </c>
      <c r="AV708">
        <f>(Table2[[#This Row],[Rank 1Y]]+Table2[[#This Row],[Rank 6M]]+Table2[[#This Row],[Rank Sharpe]])/3</f>
        <v>650.33333333333337</v>
      </c>
    </row>
    <row r="709" spans="1:48" x14ac:dyDescent="0.3">
      <c r="A709" t="s">
        <v>304</v>
      </c>
      <c r="B709" t="s">
        <v>305</v>
      </c>
      <c r="C709" t="s">
        <v>5557</v>
      </c>
      <c r="D709" t="s">
        <v>80</v>
      </c>
      <c r="E709">
        <v>94254.09880788</v>
      </c>
      <c r="F709">
        <v>26123.1</v>
      </c>
      <c r="G709">
        <v>-32.969181498802698</v>
      </c>
      <c r="H709">
        <f>(Table2[[#This Row],[1Y Return vs Nifty]]-AVERAGE(Table2[1Y Return vs Nifty]))/_xlfn.STDEV.P(Table2[1Y Return vs Nifty])</f>
        <v>-0.90858502810676178</v>
      </c>
      <c r="I709">
        <v>-0.15241227584162401</v>
      </c>
      <c r="J709">
        <f>(Table2[[#This Row],[1M Return vs Nifty]]-AVERAGE(Table2[1M Return vs Nifty]))/_xlfn.STDEV.P(Table2[1M Return vs Nifty])</f>
        <v>0.27767273714766694</v>
      </c>
      <c r="K709">
        <v>-17.4293806726225</v>
      </c>
      <c r="L709">
        <f>(Table2[[#This Row],[6M Return vs Nifty]]-AVERAGE(Table2[6M Return vs Nifty]))/_xlfn.STDEV.P(Table2[6M Return vs Nifty])</f>
        <v>-0.84587527238260796</v>
      </c>
      <c r="M709">
        <v>-0.32495170184642302</v>
      </c>
      <c r="N709">
        <f>(Table2[[#This Row],[1W Return vs Nifty]]-AVERAGE(Table2[1W Return vs Nifty]))/_xlfn.STDEV.P(Table2[1W Return vs Nifty])</f>
        <v>0.54369751997230276</v>
      </c>
      <c r="O709">
        <v>25609.42</v>
      </c>
      <c r="P709">
        <v>25782.021333703</v>
      </c>
      <c r="Q709">
        <v>26019.303352086001</v>
      </c>
      <c r="R709">
        <v>66.322861168722497</v>
      </c>
      <c r="S709" s="2">
        <f>(Table2[[#This Row],[Close Price]]-Table2[[#This Row],[20D EMA]])/Table2[[#This Row],[20D EMA]]</f>
        <v>2.0058244192957136E-2</v>
      </c>
      <c r="T709" s="2">
        <f>(Table2[[#This Row],[Close Price]]-Table2[[#This Row],[50D EMA]])/Table2[[#This Row],[50D EMA]]</f>
        <v>1.3229322165331184E-2</v>
      </c>
      <c r="U709" s="2">
        <f>(Table2[[#This Row],[Close Price]]-Table2[[#This Row],[200D EMA]])/Table2[[#This Row],[200D EMA]]</f>
        <v>3.9892170251236269E-3</v>
      </c>
      <c r="V709">
        <v>0.48773513603336899</v>
      </c>
      <c r="W709">
        <v>25763.5</v>
      </c>
      <c r="X709">
        <v>26195.1</v>
      </c>
      <c r="Y709">
        <v>24952.15</v>
      </c>
      <c r="Z709">
        <v>26200</v>
      </c>
      <c r="AA709">
        <v>24690.7</v>
      </c>
      <c r="AB709">
        <v>26280</v>
      </c>
      <c r="AC709" s="2">
        <f>(Table2[[#This Row],[Close Price]]/Table2[[#This Row],[Day Low]])-1</f>
        <v>1.3957730898363829E-2</v>
      </c>
      <c r="AD709" s="2">
        <f>(Table2[[#This Row],[Day High]]/Table2[[#This Row],[Close Price]])-1</f>
        <v>2.7561813107939148E-3</v>
      </c>
      <c r="AE709" s="2">
        <f>(Table2[[#This Row],[Close Price]]/Table2[[#This Row],[Current Week Low]])-1</f>
        <v>4.6927819847187413E-2</v>
      </c>
      <c r="AF709" s="2">
        <f>(Table2[[#This Row],[Current Week High]]/Table2[[#This Row],[Close Price]])-1</f>
        <v>2.9437547611119719E-3</v>
      </c>
      <c r="AG709" s="2">
        <f>(Table2[[#This Row],[Close Price]]/Table2[[#This Row],[Current Month Low]])-1</f>
        <v>5.8013746066332583E-2</v>
      </c>
      <c r="AH709" s="2">
        <f>(Table2[[#This Row],[Current Month High]]/Table2[[#This Row],[Close Price]])-1</f>
        <v>6.0061784397718032E-3</v>
      </c>
      <c r="AI709">
        <v>17.6650167859097</v>
      </c>
      <c r="AJ709">
        <v>10.2240506329113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</v>
      </c>
      <c r="AM709" t="s">
        <v>10459</v>
      </c>
      <c r="AN709">
        <v>1.55</v>
      </c>
      <c r="AO709" t="s">
        <v>10458</v>
      </c>
      <c r="AP709">
        <v>-7.6569360329485997E-2</v>
      </c>
      <c r="AQ709">
        <f>(Table2[[#This Row],[Sharpe Ratio]]-AVERAGE(Table2[Sharpe Ratio]))/_xlfn.STDEV.P(Table2[Sharpe Ratio])</f>
        <v>-1.5577308343903202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642</v>
      </c>
      <c r="AT709">
        <f>_xlfn.RANK.AVG(Table2[[#This Row],[6M Return vs Nifty Z-Score]],Table2[6M Return vs Nifty Z-Score])</f>
        <v>622</v>
      </c>
      <c r="AU709">
        <f>_xlfn.RANK.AVG(Table2[[#This Row],[Sharpe Ratio Z-Score]],Table2[Sharpe Ratio Z-Score])</f>
        <v>693</v>
      </c>
      <c r="AV709">
        <f>(Table2[[#This Row],[Rank 1Y]]+Table2[[#This Row],[Rank 6M]]+Table2[[#This Row],[Rank Sharpe]])/3</f>
        <v>652.33333333333337</v>
      </c>
    </row>
    <row r="710" spans="1:48" x14ac:dyDescent="0.3">
      <c r="A710" t="s">
        <v>1220</v>
      </c>
      <c r="B710" t="s">
        <v>1221</v>
      </c>
      <c r="C710" t="s">
        <v>10402</v>
      </c>
      <c r="D710" t="s">
        <v>21</v>
      </c>
      <c r="E710">
        <v>10029.013191644999</v>
      </c>
      <c r="F710">
        <v>1592.85</v>
      </c>
      <c r="G710">
        <v>-30.653426405852901</v>
      </c>
      <c r="H710">
        <f>(Table2[[#This Row],[1Y Return vs Nifty]]-AVERAGE(Table2[1Y Return vs Nifty]))/_xlfn.STDEV.P(Table2[1Y Return vs Nifty])</f>
        <v>-0.87015104542179267</v>
      </c>
      <c r="I710">
        <v>-7.0650877579839104</v>
      </c>
      <c r="J710">
        <f>(Table2[[#This Row],[1M Return vs Nifty]]-AVERAGE(Table2[1M Return vs Nifty]))/_xlfn.STDEV.P(Table2[1M Return vs Nifty])</f>
        <v>-0.37791886640371519</v>
      </c>
      <c r="K710">
        <v>-19.6163869720104</v>
      </c>
      <c r="L710">
        <f>(Table2[[#This Row],[6M Return vs Nifty]]-AVERAGE(Table2[6M Return vs Nifty]))/_xlfn.STDEV.P(Table2[6M Return vs Nifty])</f>
        <v>-0.9111395919630868</v>
      </c>
      <c r="M710">
        <v>-8.0663161766675504</v>
      </c>
      <c r="N710">
        <f>(Table2[[#This Row],[1W Return vs Nifty]]-AVERAGE(Table2[1W Return vs Nifty]))/_xlfn.STDEV.P(Table2[1W Return vs Nifty])</f>
        <v>-1.0033994286609618</v>
      </c>
      <c r="O710">
        <v>1608.96</v>
      </c>
      <c r="P710">
        <v>1611.8813174852501</v>
      </c>
      <c r="Q710">
        <v>1585.8884146410501</v>
      </c>
      <c r="R710">
        <v>43.7237573214733</v>
      </c>
      <c r="S710" s="2">
        <f>(Table2[[#This Row],[Close Price]]-Table2[[#This Row],[20D EMA]])/Table2[[#This Row],[20D EMA]]</f>
        <v>-1.0012678997613444E-2</v>
      </c>
      <c r="T710" s="2">
        <f>(Table2[[#This Row],[Close Price]]-Table2[[#This Row],[50D EMA]])/Table2[[#This Row],[50D EMA]]</f>
        <v>-1.1806897492267949E-2</v>
      </c>
      <c r="U710" s="2">
        <f>(Table2[[#This Row],[Close Price]]-Table2[[#This Row],[200D EMA]])/Table2[[#This Row],[200D EMA]]</f>
        <v>4.3897069268429697E-3</v>
      </c>
      <c r="V710">
        <v>0.53336905905417997</v>
      </c>
      <c r="W710">
        <v>1561</v>
      </c>
      <c r="X710">
        <v>1601.95</v>
      </c>
      <c r="Y710">
        <v>1560</v>
      </c>
      <c r="Z710">
        <v>1618.1</v>
      </c>
      <c r="AA710">
        <v>1555.6</v>
      </c>
      <c r="AB710">
        <v>1707</v>
      </c>
      <c r="AC710" s="2">
        <f>(Table2[[#This Row],[Close Price]]/Table2[[#This Row],[Day Low]])-1</f>
        <v>2.0403587443946103E-2</v>
      </c>
      <c r="AD710" s="2">
        <f>(Table2[[#This Row],[Day High]]/Table2[[#This Row],[Close Price]])-1</f>
        <v>5.7130301032741748E-3</v>
      </c>
      <c r="AE710" s="2">
        <f>(Table2[[#This Row],[Close Price]]/Table2[[#This Row],[Current Week Low]])-1</f>
        <v>2.1057692307692166E-2</v>
      </c>
      <c r="AF710" s="2">
        <f>(Table2[[#This Row],[Current Week High]]/Table2[[#This Row],[Close Price]])-1</f>
        <v>1.5852089022820648E-2</v>
      </c>
      <c r="AG710" s="2">
        <f>(Table2[[#This Row],[Close Price]]/Table2[[#This Row],[Current Month Low]])-1</f>
        <v>2.3945744407302572E-2</v>
      </c>
      <c r="AH710" s="2">
        <f>(Table2[[#This Row],[Current Month High]]/Table2[[#This Row],[Close Price]])-1</f>
        <v>7.1663998493266767E-2</v>
      </c>
      <c r="AI710">
        <v>21.948080484665802</v>
      </c>
      <c r="AJ710">
        <v>14.920096677608999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-0.21</v>
      </c>
      <c r="AM710" t="s">
        <v>10459</v>
      </c>
      <c r="AN710">
        <v>-2.1</v>
      </c>
      <c r="AO710" t="s">
        <v>10459</v>
      </c>
      <c r="AP710">
        <v>-7.3520288681185E-2</v>
      </c>
      <c r="AQ710">
        <f>(Table2[[#This Row],[Sharpe Ratio]]-AVERAGE(Table2[Sharpe Ratio]))/_xlfn.STDEV.P(Table2[Sharpe Ratio])</f>
        <v>-1.5223670042139328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622</v>
      </c>
      <c r="AT710">
        <f>_xlfn.RANK.AVG(Table2[[#This Row],[6M Return vs Nifty Z-Score]],Table2[6M Return vs Nifty Z-Score])</f>
        <v>645</v>
      </c>
      <c r="AU710">
        <f>_xlfn.RANK.AVG(Table2[[#This Row],[Sharpe Ratio Z-Score]],Table2[Sharpe Ratio Z-Score])</f>
        <v>690</v>
      </c>
      <c r="AV710">
        <f>(Table2[[#This Row],[Rank 1Y]]+Table2[[#This Row],[Rank 6M]]+Table2[[#This Row],[Rank Sharpe]])/3</f>
        <v>652.33333333333337</v>
      </c>
    </row>
    <row r="711" spans="1:48" x14ac:dyDescent="0.3">
      <c r="A711" t="s">
        <v>2230</v>
      </c>
      <c r="B711" t="s">
        <v>2231</v>
      </c>
      <c r="C711" t="s">
        <v>10409</v>
      </c>
      <c r="D711" t="s">
        <v>604</v>
      </c>
      <c r="E711">
        <v>2639.7746588049999</v>
      </c>
      <c r="F711">
        <v>179.15</v>
      </c>
      <c r="G711">
        <v>-60.162973616502597</v>
      </c>
      <c r="H711">
        <f>(Table2[[#This Row],[1Y Return vs Nifty]]-AVERAGE(Table2[1Y Return vs Nifty]))/_xlfn.STDEV.P(Table2[1Y Return vs Nifty])</f>
        <v>-1.3599132961832443</v>
      </c>
      <c r="I711">
        <v>-5.4419095173771899</v>
      </c>
      <c r="J711">
        <f>(Table2[[#This Row],[1M Return vs Nifty]]-AVERAGE(Table2[1M Return vs Nifty]))/_xlfn.STDEV.P(Table2[1M Return vs Nifty])</f>
        <v>-0.22397817754046684</v>
      </c>
      <c r="K711">
        <v>-29.5410119895582</v>
      </c>
      <c r="L711">
        <f>(Table2[[#This Row],[6M Return vs Nifty]]-AVERAGE(Table2[6M Return vs Nifty]))/_xlfn.STDEV.P(Table2[6M Return vs Nifty])</f>
        <v>-1.2073087886603902</v>
      </c>
      <c r="M711">
        <v>-6.4459292506491401</v>
      </c>
      <c r="N711">
        <f>(Table2[[#This Row],[1W Return vs Nifty]]-AVERAGE(Table2[1W Return vs Nifty]))/_xlfn.STDEV.P(Table2[1W Return vs Nifty])</f>
        <v>-0.67956818715282419</v>
      </c>
      <c r="O711">
        <v>178.17</v>
      </c>
      <c r="P711">
        <v>175.472556493529</v>
      </c>
      <c r="Q711">
        <v>205.12311889936601</v>
      </c>
      <c r="R711">
        <v>48.9222085700981</v>
      </c>
      <c r="S711" s="2">
        <f>(Table2[[#This Row],[Close Price]]-Table2[[#This Row],[20D EMA]])/Table2[[#This Row],[20D EMA]]</f>
        <v>5.5003648201157225E-3</v>
      </c>
      <c r="T711" s="2">
        <f>(Table2[[#This Row],[Close Price]]-Table2[[#This Row],[50D EMA]])/Table2[[#This Row],[50D EMA]]</f>
        <v>2.0957371226346853E-2</v>
      </c>
      <c r="U711" s="2">
        <f>(Table2[[#This Row],[Close Price]]-Table2[[#This Row],[200D EMA]])/Table2[[#This Row],[200D EMA]]</f>
        <v>-0.12662209427552867</v>
      </c>
      <c r="V711">
        <v>2.1399497273225698</v>
      </c>
      <c r="W711">
        <v>177.31</v>
      </c>
      <c r="X711">
        <v>182.84</v>
      </c>
      <c r="Y711">
        <v>177</v>
      </c>
      <c r="Z711">
        <v>194.5</v>
      </c>
      <c r="AA711">
        <v>168.31</v>
      </c>
      <c r="AB711">
        <v>194.5</v>
      </c>
      <c r="AC711" s="2">
        <f>(Table2[[#This Row],[Close Price]]/Table2[[#This Row],[Day Low]])-1</f>
        <v>1.0377305284529958E-2</v>
      </c>
      <c r="AD711" s="2">
        <f>(Table2[[#This Row],[Day High]]/Table2[[#This Row],[Close Price]])-1</f>
        <v>2.0597264861847542E-2</v>
      </c>
      <c r="AE711" s="2">
        <f>(Table2[[#This Row],[Close Price]]/Table2[[#This Row],[Current Week Low]])-1</f>
        <v>1.214689265536717E-2</v>
      </c>
      <c r="AF711" s="2">
        <f>(Table2[[#This Row],[Current Week High]]/Table2[[#This Row],[Close Price]])-1</f>
        <v>8.5682389059447361E-2</v>
      </c>
      <c r="AG711" s="2">
        <f>(Table2[[#This Row],[Close Price]]/Table2[[#This Row],[Current Month Low]])-1</f>
        <v>6.440496702513232E-2</v>
      </c>
      <c r="AH711" s="2">
        <f>(Table2[[#This Row],[Current Month High]]/Table2[[#This Row],[Close Price]])-1</f>
        <v>8.5682389059447361E-2</v>
      </c>
      <c r="AI711">
        <v>74.155735417248096</v>
      </c>
      <c r="AJ711">
        <v>24.478877153974398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-0.11</v>
      </c>
      <c r="AM711" t="s">
        <v>10459</v>
      </c>
      <c r="AN711">
        <v>4.08</v>
      </c>
      <c r="AO711" t="s">
        <v>10458</v>
      </c>
      <c r="AQ711">
        <f>(Table2[[#This Row],[Sharpe Ratio]]-AVERAGE(Table2[Sharpe Ratio]))/_xlfn.STDEV.P(Table2[Sharpe Ratio])</f>
        <v>-0.6696618849724284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728</v>
      </c>
      <c r="AT711">
        <f>_xlfn.RANK.AVG(Table2[[#This Row],[6M Return vs Nifty Z-Score]],Table2[6M Return vs Nifty Z-Score])</f>
        <v>702</v>
      </c>
      <c r="AU711">
        <f>_xlfn.RANK.AVG(Table2[[#This Row],[Sharpe Ratio Z-Score]],Table2[Sharpe Ratio Z-Score])</f>
        <v>530</v>
      </c>
      <c r="AV711">
        <f>(Table2[[#This Row],[Rank 1Y]]+Table2[[#This Row],[Rank 6M]]+Table2[[#This Row],[Rank Sharpe]])/3</f>
        <v>653.33333333333337</v>
      </c>
    </row>
    <row r="712" spans="1:48" x14ac:dyDescent="0.3">
      <c r="A712" t="s">
        <v>931</v>
      </c>
      <c r="B712" t="s">
        <v>932</v>
      </c>
      <c r="C712" t="s">
        <v>10414</v>
      </c>
      <c r="D712" t="s">
        <v>473</v>
      </c>
      <c r="E712">
        <v>16777.6223016</v>
      </c>
      <c r="F712">
        <v>3383.3</v>
      </c>
      <c r="G712">
        <v>-57.1311308928397</v>
      </c>
      <c r="H712">
        <f>(Table2[[#This Row],[1Y Return vs Nifty]]-AVERAGE(Table2[1Y Return vs Nifty]))/_xlfn.STDEV.P(Table2[1Y Return vs Nifty])</f>
        <v>-1.3095945940460596</v>
      </c>
      <c r="I712">
        <v>-2.5408731668643298</v>
      </c>
      <c r="J712">
        <f>(Table2[[#This Row],[1M Return vs Nifty]]-AVERAGE(Table2[1M Return vs Nifty]))/_xlfn.STDEV.P(Table2[1M Return vs Nifty])</f>
        <v>5.115336565243956E-2</v>
      </c>
      <c r="K712">
        <v>-10.974917677412501</v>
      </c>
      <c r="L712">
        <f>(Table2[[#This Row],[6M Return vs Nifty]]-AVERAGE(Table2[6M Return vs Nifty]))/_xlfn.STDEV.P(Table2[6M Return vs Nifty])</f>
        <v>-0.65326213918877141</v>
      </c>
      <c r="M712">
        <v>1.57380115325924</v>
      </c>
      <c r="N712">
        <f>(Table2[[#This Row],[1W Return vs Nifty]]-AVERAGE(Table2[1W Return vs Nifty]))/_xlfn.STDEV.P(Table2[1W Return vs Nifty])</f>
        <v>0.92315966232422275</v>
      </c>
      <c r="O712">
        <v>3329.57</v>
      </c>
      <c r="P712">
        <v>3375.2503639505198</v>
      </c>
      <c r="Q712">
        <v>3490.5921496952301</v>
      </c>
      <c r="R712">
        <v>66.412032077937994</v>
      </c>
      <c r="S712" s="2">
        <f>(Table2[[#This Row],[Close Price]]-Table2[[#This Row],[20D EMA]])/Table2[[#This Row],[20D EMA]]</f>
        <v>1.6137218920160866E-2</v>
      </c>
      <c r="T712" s="2">
        <f>(Table2[[#This Row],[Close Price]]-Table2[[#This Row],[50D EMA]])/Table2[[#This Row],[50D EMA]]</f>
        <v>2.384900431521988E-3</v>
      </c>
      <c r="U712" s="2">
        <f>(Table2[[#This Row],[Close Price]]-Table2[[#This Row],[200D EMA]])/Table2[[#This Row],[200D EMA]]</f>
        <v>-3.0737521054872534E-2</v>
      </c>
      <c r="V712">
        <v>0.82284822109896505</v>
      </c>
      <c r="W712">
        <v>3332</v>
      </c>
      <c r="X712">
        <v>3390</v>
      </c>
      <c r="Y712">
        <v>3297.4</v>
      </c>
      <c r="Z712">
        <v>3421</v>
      </c>
      <c r="AA712">
        <v>3160.4</v>
      </c>
      <c r="AB712">
        <v>3421</v>
      </c>
      <c r="AC712" s="2">
        <f>(Table2[[#This Row],[Close Price]]/Table2[[#This Row],[Day Low]])-1</f>
        <v>1.539615846338549E-2</v>
      </c>
      <c r="AD712" s="2">
        <f>(Table2[[#This Row],[Day High]]/Table2[[#This Row],[Close Price]])-1</f>
        <v>1.9803150769956979E-3</v>
      </c>
      <c r="AE712" s="2">
        <f>(Table2[[#This Row],[Close Price]]/Table2[[#This Row],[Current Week Low]])-1</f>
        <v>2.6050827925031772E-2</v>
      </c>
      <c r="AF712" s="2">
        <f>(Table2[[#This Row],[Current Week High]]/Table2[[#This Row],[Close Price]])-1</f>
        <v>1.1142966925782538E-2</v>
      </c>
      <c r="AG712" s="2">
        <f>(Table2[[#This Row],[Close Price]]/Table2[[#This Row],[Current Month Low]])-1</f>
        <v>7.0529046956081531E-2</v>
      </c>
      <c r="AH712" s="2">
        <f>(Table2[[#This Row],[Current Month High]]/Table2[[#This Row],[Close Price]])-1</f>
        <v>1.1142966925782538E-2</v>
      </c>
      <c r="AI712">
        <v>32.354505955723603</v>
      </c>
      <c r="AJ712">
        <v>17.641127279681498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-0.12</v>
      </c>
      <c r="AM712" t="s">
        <v>10459</v>
      </c>
      <c r="AN712">
        <v>0.54</v>
      </c>
      <c r="AO712" t="s">
        <v>10458</v>
      </c>
      <c r="AP712">
        <v>-6.3020102405076994E-2</v>
      </c>
      <c r="AQ712">
        <f>(Table2[[#This Row],[Sharpe Ratio]]-AVERAGE(Table2[Sharpe Ratio]))/_xlfn.STDEV.P(Table2[Sharpe Ratio])</f>
        <v>-1.4005834428156214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723</v>
      </c>
      <c r="AT712">
        <f>_xlfn.RANK.AVG(Table2[[#This Row],[6M Return vs Nifty Z-Score]],Table2[6M Return vs Nifty Z-Score])</f>
        <v>558</v>
      </c>
      <c r="AU712">
        <f>_xlfn.RANK.AVG(Table2[[#This Row],[Sharpe Ratio Z-Score]],Table2[Sharpe Ratio Z-Score])</f>
        <v>680</v>
      </c>
      <c r="AV712">
        <f>(Table2[[#This Row],[Rank 1Y]]+Table2[[#This Row],[Rank 6M]]+Table2[[#This Row],[Rank Sharpe]])/3</f>
        <v>653.66666666666663</v>
      </c>
    </row>
    <row r="713" spans="1:48" x14ac:dyDescent="0.3">
      <c r="A713" t="s">
        <v>1596</v>
      </c>
      <c r="B713" t="s">
        <v>1597</v>
      </c>
      <c r="C713" t="s">
        <v>10402</v>
      </c>
      <c r="D713" t="s">
        <v>693</v>
      </c>
      <c r="E713">
        <v>6155.8810124699903</v>
      </c>
      <c r="F713">
        <v>126.21</v>
      </c>
      <c r="G713">
        <v>-54.507912588197001</v>
      </c>
      <c r="H713">
        <f>(Table2[[#This Row],[1Y Return vs Nifty]]-AVERAGE(Table2[1Y Return vs Nifty]))/_xlfn.STDEV.P(Table2[1Y Return vs Nifty])</f>
        <v>-1.2660577247085054</v>
      </c>
      <c r="I713">
        <v>-13.9483278518479</v>
      </c>
      <c r="J713">
        <f>(Table2[[#This Row],[1M Return vs Nifty]]-AVERAGE(Table2[1M Return vs Nifty]))/_xlfn.STDEV.P(Table2[1M Return vs Nifty])</f>
        <v>-1.030718845575741</v>
      </c>
      <c r="K713">
        <v>-7.4975444663306501</v>
      </c>
      <c r="L713">
        <f>(Table2[[#This Row],[6M Return vs Nifty]]-AVERAGE(Table2[6M Return vs Nifty]))/_xlfn.STDEV.P(Table2[6M Return vs Nifty])</f>
        <v>-0.54949088045386951</v>
      </c>
      <c r="M713">
        <v>-4.8864862825400799</v>
      </c>
      <c r="N713">
        <f>(Table2[[#This Row],[1W Return vs Nifty]]-AVERAGE(Table2[1W Return vs Nifty]))/_xlfn.STDEV.P(Table2[1W Return vs Nifty])</f>
        <v>-0.36791647957902796</v>
      </c>
      <c r="O713">
        <v>129.81</v>
      </c>
      <c r="P713">
        <v>132.86773737389001</v>
      </c>
      <c r="Q713">
        <v>137.45569311546799</v>
      </c>
      <c r="R713">
        <v>32.392413751843698</v>
      </c>
      <c r="S713" s="2">
        <f>(Table2[[#This Row],[Close Price]]-Table2[[#This Row],[20D EMA]])/Table2[[#This Row],[20D EMA]]</f>
        <v>-2.7732840305061308E-2</v>
      </c>
      <c r="T713" s="2">
        <f>(Table2[[#This Row],[Close Price]]-Table2[[#This Row],[50D EMA]])/Table2[[#This Row],[50D EMA]]</f>
        <v>-5.0108005942444342E-2</v>
      </c>
      <c r="U713" s="2">
        <f>(Table2[[#This Row],[Close Price]]-Table2[[#This Row],[200D EMA]])/Table2[[#This Row],[200D EMA]]</f>
        <v>-8.1813221850485243E-2</v>
      </c>
      <c r="V713">
        <v>0.497619818758955</v>
      </c>
      <c r="W713">
        <v>126</v>
      </c>
      <c r="X713">
        <v>128.43</v>
      </c>
      <c r="Y713">
        <v>126</v>
      </c>
      <c r="Z713">
        <v>130.87</v>
      </c>
      <c r="AA713">
        <v>125.87</v>
      </c>
      <c r="AB713">
        <v>135.44</v>
      </c>
      <c r="AC713" s="2">
        <f>(Table2[[#This Row],[Close Price]]/Table2[[#This Row],[Day Low]])-1</f>
        <v>1.6666666666667052E-3</v>
      </c>
      <c r="AD713" s="2">
        <f>(Table2[[#This Row],[Day High]]/Table2[[#This Row],[Close Price]])-1</f>
        <v>1.7589731400047715E-2</v>
      </c>
      <c r="AE713" s="2">
        <f>(Table2[[#This Row],[Close Price]]/Table2[[#This Row],[Current Week Low]])-1</f>
        <v>1.6666666666667052E-3</v>
      </c>
      <c r="AF713" s="2">
        <f>(Table2[[#This Row],[Current Week High]]/Table2[[#This Row],[Close Price]])-1</f>
        <v>3.6922589335234957E-2</v>
      </c>
      <c r="AG713" s="2">
        <f>(Table2[[#This Row],[Close Price]]/Table2[[#This Row],[Current Month Low]])-1</f>
        <v>2.7011996504329172E-3</v>
      </c>
      <c r="AH713" s="2">
        <f>(Table2[[#This Row],[Current Month High]]/Table2[[#This Row],[Close Price]])-1</f>
        <v>7.3132081451549036E-2</v>
      </c>
      <c r="AI713">
        <v>34.6565248395531</v>
      </c>
      <c r="AJ713">
        <v>15.2602739726027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-0.22</v>
      </c>
      <c r="AM713" t="s">
        <v>10459</v>
      </c>
      <c r="AN713">
        <v>-2.12</v>
      </c>
      <c r="AO713" t="s">
        <v>10459</v>
      </c>
      <c r="AP713">
        <v>-0.10934528388062401</v>
      </c>
      <c r="AQ713">
        <f>(Table2[[#This Row],[Sharpe Ratio]]-AVERAGE(Table2[Sharpe Ratio]))/_xlfn.STDEV.P(Table2[Sharpe Ratio])</f>
        <v>-1.9378734902647925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718</v>
      </c>
      <c r="AT713">
        <f>_xlfn.RANK.AVG(Table2[[#This Row],[6M Return vs Nifty Z-Score]],Table2[6M Return vs Nifty Z-Score])</f>
        <v>515</v>
      </c>
      <c r="AU713">
        <f>_xlfn.RANK.AVG(Table2[[#This Row],[Sharpe Ratio Z-Score]],Table2[Sharpe Ratio Z-Score])</f>
        <v>728</v>
      </c>
      <c r="AV713">
        <f>(Table2[[#This Row],[Rank 1Y]]+Table2[[#This Row],[Rank 6M]]+Table2[[#This Row],[Rank Sharpe]])/3</f>
        <v>653.66666666666663</v>
      </c>
    </row>
    <row r="714" spans="1:48" x14ac:dyDescent="0.3">
      <c r="A714" t="s">
        <v>620</v>
      </c>
      <c r="B714" t="s">
        <v>621</v>
      </c>
      <c r="C714" t="s">
        <v>10411</v>
      </c>
      <c r="D714" t="s">
        <v>435</v>
      </c>
      <c r="E714">
        <v>32321.172796175</v>
      </c>
      <c r="F714">
        <v>436.75</v>
      </c>
      <c r="G714">
        <v>-28.200960584340802</v>
      </c>
      <c r="H714">
        <f>(Table2[[#This Row],[1Y Return vs Nifty]]-AVERAGE(Table2[1Y Return vs Nifty]))/_xlfn.STDEV.P(Table2[1Y Return vs Nifty])</f>
        <v>-0.82944811046703948</v>
      </c>
      <c r="I714">
        <v>-1.7469991828715301</v>
      </c>
      <c r="J714">
        <f>(Table2[[#This Row],[1M Return vs Nifty]]-AVERAGE(Table2[1M Return vs Nifty]))/_xlfn.STDEV.P(Table2[1M Return vs Nifty])</f>
        <v>0.12644362331433556</v>
      </c>
      <c r="K714">
        <v>-23.5590262863264</v>
      </c>
      <c r="L714">
        <f>(Table2[[#This Row],[6M Return vs Nifty]]-AVERAGE(Table2[6M Return vs Nifty]))/_xlfn.STDEV.P(Table2[6M Return vs Nifty])</f>
        <v>-1.0287952531617295</v>
      </c>
      <c r="M714">
        <v>-0.73899339913498097</v>
      </c>
      <c r="N714">
        <f>(Table2[[#This Row],[1W Return vs Nifty]]-AVERAGE(Table2[1W Return vs Nifty]))/_xlfn.STDEV.P(Table2[1W Return vs Nifty])</f>
        <v>0.46095207521698833</v>
      </c>
      <c r="O714">
        <v>425.05</v>
      </c>
      <c r="P714">
        <v>417.73879677960798</v>
      </c>
      <c r="Q714">
        <v>417.08582270791402</v>
      </c>
      <c r="R714">
        <v>69.526029013088305</v>
      </c>
      <c r="S714" s="2">
        <f>(Table2[[#This Row],[Close Price]]-Table2[[#This Row],[20D EMA]])/Table2[[#This Row],[20D EMA]]</f>
        <v>2.7526173391365694E-2</v>
      </c>
      <c r="T714" s="2">
        <f>(Table2[[#This Row],[Close Price]]-Table2[[#This Row],[50D EMA]])/Table2[[#This Row],[50D EMA]]</f>
        <v>4.5509785940284625E-2</v>
      </c>
      <c r="U714" s="2">
        <f>(Table2[[#This Row],[Close Price]]-Table2[[#This Row],[200D EMA]])/Table2[[#This Row],[200D EMA]]</f>
        <v>4.7146597226482186E-2</v>
      </c>
      <c r="V714">
        <v>0.72133180158785803</v>
      </c>
      <c r="W714">
        <v>424.95</v>
      </c>
      <c r="X714">
        <v>439.35</v>
      </c>
      <c r="Y714">
        <v>424.95</v>
      </c>
      <c r="Z714">
        <v>447.65</v>
      </c>
      <c r="AA714">
        <v>398.5</v>
      </c>
      <c r="AB714">
        <v>447.65</v>
      </c>
      <c r="AC714" s="2">
        <f>(Table2[[#This Row],[Close Price]]/Table2[[#This Row],[Day Low]])-1</f>
        <v>2.7767972702670951E-2</v>
      </c>
      <c r="AD714" s="2">
        <f>(Table2[[#This Row],[Day High]]/Table2[[#This Row],[Close Price]])-1</f>
        <v>5.9530623926731252E-3</v>
      </c>
      <c r="AE714" s="2">
        <f>(Table2[[#This Row],[Close Price]]/Table2[[#This Row],[Current Week Low]])-1</f>
        <v>2.7767972702670951E-2</v>
      </c>
      <c r="AF714" s="2">
        <f>(Table2[[#This Row],[Current Week High]]/Table2[[#This Row],[Close Price]])-1</f>
        <v>2.4957069261591247E-2</v>
      </c>
      <c r="AG714" s="2">
        <f>(Table2[[#This Row],[Close Price]]/Table2[[#This Row],[Current Month Low]])-1</f>
        <v>9.5984943538268475E-2</v>
      </c>
      <c r="AH714" s="2">
        <f>(Table2[[#This Row],[Current Month High]]/Table2[[#This Row],[Close Price]])-1</f>
        <v>2.4957069261591247E-2</v>
      </c>
      <c r="AI714">
        <v>11.7344018317115</v>
      </c>
      <c r="AJ714">
        <v>23.3060417843026</v>
      </c>
      <c r="AK714" t="str">
        <f>IF(AND(Table2[[#This Row],[20D EMA]]&gt;Table2[[#This Row],[50D EMA]],Table2[[#This Row],[50D EMA]]&gt;Table2[[#This Row],[200D EMA]]),"Uptrend","Downtrend/NoTrend")</f>
        <v>Uptrend</v>
      </c>
      <c r="AL714">
        <v>7.0000000000000007E-2</v>
      </c>
      <c r="AM714" t="s">
        <v>10458</v>
      </c>
      <c r="AN714">
        <v>5.34</v>
      </c>
      <c r="AO714" t="s">
        <v>10458</v>
      </c>
      <c r="AP714">
        <v>-6.7894586325298004E-2</v>
      </c>
      <c r="AQ714">
        <f>(Table2[[#This Row],[Sharpe Ratio]]-AVERAGE(Table2[Sharpe Ratio]))/_xlfn.STDEV.P(Table2[Sharpe Ratio])</f>
        <v>-1.4571188219197102</v>
      </c>
      <c r="AR7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-2.7279664870171554</v>
      </c>
      <c r="AS714">
        <f>_xlfn.RANK.AVG(Table2[[#This Row],[1Y Return vs Nifty Z-Score]],Table2[1Y Return vs Nifty Z-Score])</f>
        <v>608</v>
      </c>
      <c r="AT714">
        <f>_xlfn.RANK.AVG(Table2[[#This Row],[6M Return vs Nifty Z-Score]],Table2[6M Return vs Nifty Z-Score])</f>
        <v>672</v>
      </c>
      <c r="AU714">
        <f>_xlfn.RANK.AVG(Table2[[#This Row],[Sharpe Ratio Z-Score]],Table2[Sharpe Ratio Z-Score])</f>
        <v>684</v>
      </c>
      <c r="AV714">
        <f>(Table2[[#This Row],[Rank 1Y]]+Table2[[#This Row],[Rank 6M]]+Table2[[#This Row],[Rank Sharpe]])/3</f>
        <v>654.66666666666663</v>
      </c>
    </row>
    <row r="715" spans="1:48" x14ac:dyDescent="0.3">
      <c r="A715" t="s">
        <v>1251</v>
      </c>
      <c r="B715" t="s">
        <v>1252</v>
      </c>
      <c r="C715" t="s">
        <v>5557</v>
      </c>
      <c r="D715" t="s">
        <v>80</v>
      </c>
      <c r="E715">
        <v>9636.0640968449898</v>
      </c>
      <c r="F715">
        <v>1251.3499999999999</v>
      </c>
      <c r="G715">
        <v>-27.7740163951973</v>
      </c>
      <c r="H715">
        <f>(Table2[[#This Row],[1Y Return vs Nifty]]-AVERAGE(Table2[1Y Return vs Nifty]))/_xlfn.STDEV.P(Table2[1Y Return vs Nifty])</f>
        <v>-0.82236222922556168</v>
      </c>
      <c r="I715">
        <v>-9.5868488349970402</v>
      </c>
      <c r="J715">
        <f>(Table2[[#This Row],[1M Return vs Nifty]]-AVERAGE(Table2[1M Return vs Nifty]))/_xlfn.STDEV.P(Table2[1M Return vs Nifty])</f>
        <v>-0.617080301440464</v>
      </c>
      <c r="K715">
        <v>-30.8846557854073</v>
      </c>
      <c r="L715">
        <f>(Table2[[#This Row],[6M Return vs Nifty]]-AVERAGE(Table2[6M Return vs Nifty]))/_xlfn.STDEV.P(Table2[6M Return vs Nifty])</f>
        <v>-1.2474056087377565</v>
      </c>
      <c r="M715">
        <v>-7.04567126492545</v>
      </c>
      <c r="N715">
        <f>(Table2[[#This Row],[1W Return vs Nifty]]-AVERAGE(Table2[1W Return vs Nifty]))/_xlfn.STDEV.P(Table2[1W Return vs Nifty])</f>
        <v>-0.79942548663431989</v>
      </c>
      <c r="O715">
        <v>1310.28</v>
      </c>
      <c r="P715">
        <v>1362.9998268792899</v>
      </c>
      <c r="Q715">
        <v>1409.1461729016601</v>
      </c>
      <c r="R715">
        <v>20.933104913092802</v>
      </c>
      <c r="S715" s="2">
        <f>(Table2[[#This Row],[Close Price]]-Table2[[#This Row],[20D EMA]])/Table2[[#This Row],[20D EMA]]</f>
        <v>-4.4975119821717542E-2</v>
      </c>
      <c r="T715" s="2">
        <f>(Table2[[#This Row],[Close Price]]-Table2[[#This Row],[50D EMA]])/Table2[[#This Row],[50D EMA]]</f>
        <v>-8.1914777006921763E-2</v>
      </c>
      <c r="U715" s="2">
        <f>(Table2[[#This Row],[Close Price]]-Table2[[#This Row],[200D EMA]])/Table2[[#This Row],[200D EMA]]</f>
        <v>-0.11197998897213927</v>
      </c>
      <c r="V715">
        <v>0.73372267175083805</v>
      </c>
      <c r="W715">
        <v>1237.8</v>
      </c>
      <c r="X715">
        <v>1286.95</v>
      </c>
      <c r="Y715">
        <v>1237.8</v>
      </c>
      <c r="Z715">
        <v>1315</v>
      </c>
      <c r="AA715">
        <v>1237.8</v>
      </c>
      <c r="AB715">
        <v>1368.95</v>
      </c>
      <c r="AC715" s="2">
        <f>(Table2[[#This Row],[Close Price]]/Table2[[#This Row],[Day Low]])-1</f>
        <v>1.0946841169817478E-2</v>
      </c>
      <c r="AD715" s="2">
        <f>(Table2[[#This Row],[Day High]]/Table2[[#This Row],[Close Price]])-1</f>
        <v>2.8449274783234113E-2</v>
      </c>
      <c r="AE715" s="2">
        <f>(Table2[[#This Row],[Close Price]]/Table2[[#This Row],[Current Week Low]])-1</f>
        <v>1.0946841169817478E-2</v>
      </c>
      <c r="AF715" s="2">
        <f>(Table2[[#This Row],[Current Week High]]/Table2[[#This Row],[Close Price]])-1</f>
        <v>5.0865065729012837E-2</v>
      </c>
      <c r="AG715" s="2">
        <f>(Table2[[#This Row],[Close Price]]/Table2[[#This Row],[Current Month Low]])-1</f>
        <v>1.0946841169817478E-2</v>
      </c>
      <c r="AH715" s="2">
        <f>(Table2[[#This Row],[Current Month High]]/Table2[[#This Row],[Close Price]])-1</f>
        <v>9.3978503216526343E-2</v>
      </c>
      <c r="AI715">
        <v>44.004475166819802</v>
      </c>
      <c r="AJ715">
        <v>9.9749527617875895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-0.24</v>
      </c>
      <c r="AM715" t="s">
        <v>10459</v>
      </c>
      <c r="AN715">
        <v>-5.14</v>
      </c>
      <c r="AO715" t="s">
        <v>10459</v>
      </c>
      <c r="AP715">
        <v>-4.0267606051121001E-2</v>
      </c>
      <c r="AQ715">
        <f>(Table2[[#This Row],[Sharpe Ratio]]-AVERAGE(Table2[Sharpe Ratio]))/_xlfn.STDEV.P(Table2[Sharpe Ratio])</f>
        <v>-1.1366947875265541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605</v>
      </c>
      <c r="AT715">
        <f>_xlfn.RANK.AVG(Table2[[#This Row],[6M Return vs Nifty Z-Score]],Table2[6M Return vs Nifty Z-Score])</f>
        <v>709</v>
      </c>
      <c r="AU715">
        <f>_xlfn.RANK.AVG(Table2[[#This Row],[Sharpe Ratio Z-Score]],Table2[Sharpe Ratio Z-Score])</f>
        <v>652</v>
      </c>
      <c r="AV715">
        <f>(Table2[[#This Row],[Rank 1Y]]+Table2[[#This Row],[Rank 6M]]+Table2[[#This Row],[Rank Sharpe]])/3</f>
        <v>655.33333333333337</v>
      </c>
    </row>
    <row r="716" spans="1:48" x14ac:dyDescent="0.3">
      <c r="A716" t="s">
        <v>1987</v>
      </c>
      <c r="B716" t="s">
        <v>1988</v>
      </c>
      <c r="C716" t="s">
        <v>10415</v>
      </c>
      <c r="D716" t="s">
        <v>435</v>
      </c>
      <c r="E716">
        <v>3549.52005156</v>
      </c>
      <c r="F716">
        <v>23.02</v>
      </c>
      <c r="G716">
        <v>-49.758111896581397</v>
      </c>
      <c r="H716">
        <f>(Table2[[#This Row],[1Y Return vs Nifty]]-AVERAGE(Table2[1Y Return vs Nifty]))/_xlfn.STDEV.P(Table2[1Y Return vs Nifty])</f>
        <v>-1.1872265226982479</v>
      </c>
      <c r="I716">
        <v>4.6019783723366299</v>
      </c>
      <c r="J716">
        <f>(Table2[[#This Row],[1M Return vs Nifty]]-AVERAGE(Table2[1M Return vs Nifty]))/_xlfn.STDEV.P(Table2[1M Return vs Nifty])</f>
        <v>0.72857464871590905</v>
      </c>
      <c r="K716">
        <v>-42.148444784211698</v>
      </c>
      <c r="L716">
        <f>(Table2[[#This Row],[6M Return vs Nifty]]-AVERAGE(Table2[6M Return vs Nifty]))/_xlfn.STDEV.P(Table2[6M Return vs Nifty])</f>
        <v>-1.5835379395457658</v>
      </c>
      <c r="M716">
        <v>-12.5210514413782</v>
      </c>
      <c r="N716">
        <f>(Table2[[#This Row],[1W Return vs Nifty]]-AVERAGE(Table2[1W Return vs Nifty]))/_xlfn.STDEV.P(Table2[1W Return vs Nifty])</f>
        <v>-1.893669788287982</v>
      </c>
      <c r="O716">
        <v>23.15</v>
      </c>
      <c r="P716">
        <v>22.332452359549698</v>
      </c>
      <c r="Q716">
        <v>23.786218569843701</v>
      </c>
      <c r="R716">
        <v>47.121019937421899</v>
      </c>
      <c r="S716" s="2">
        <f>(Table2[[#This Row],[Close Price]]-Table2[[#This Row],[20D EMA]])/Table2[[#This Row],[20D EMA]]</f>
        <v>-5.6155507559394824E-3</v>
      </c>
      <c r="T716" s="2">
        <f>(Table2[[#This Row],[Close Price]]-Table2[[#This Row],[50D EMA]])/Table2[[#This Row],[50D EMA]]</f>
        <v>3.0786929683353618E-2</v>
      </c>
      <c r="U716" s="2">
        <f>(Table2[[#This Row],[Close Price]]-Table2[[#This Row],[200D EMA]])/Table2[[#This Row],[200D EMA]]</f>
        <v>-3.2212710380754572E-2</v>
      </c>
      <c r="V716">
        <v>0.89405087408427697</v>
      </c>
      <c r="W716">
        <v>21.6</v>
      </c>
      <c r="X716">
        <v>23.04</v>
      </c>
      <c r="Y716">
        <v>21.6</v>
      </c>
      <c r="Z716">
        <v>23.5</v>
      </c>
      <c r="AA716">
        <v>21.6</v>
      </c>
      <c r="AB716">
        <v>26.86</v>
      </c>
      <c r="AC716" s="2">
        <f>(Table2[[#This Row],[Close Price]]/Table2[[#This Row],[Day Low]])-1</f>
        <v>6.5740740740740655E-2</v>
      </c>
      <c r="AD716" s="2">
        <f>(Table2[[#This Row],[Day High]]/Table2[[#This Row],[Close Price]])-1</f>
        <v>8.6880973066905121E-4</v>
      </c>
      <c r="AE716" s="2">
        <f>(Table2[[#This Row],[Close Price]]/Table2[[#This Row],[Current Week Low]])-1</f>
        <v>6.5740740740740655E-2</v>
      </c>
      <c r="AF716" s="2">
        <f>(Table2[[#This Row],[Current Week High]]/Table2[[#This Row],[Close Price]])-1</f>
        <v>2.0851433536055675E-2</v>
      </c>
      <c r="AG716" s="2">
        <f>(Table2[[#This Row],[Close Price]]/Table2[[#This Row],[Current Month Low]])-1</f>
        <v>6.5740740740740655E-2</v>
      </c>
      <c r="AH716" s="2">
        <f>(Table2[[#This Row],[Current Month High]]/Table2[[#This Row],[Close Price]])-1</f>
        <v>0.16681146828844473</v>
      </c>
      <c r="AI716">
        <v>96.133796698523</v>
      </c>
      <c r="AJ716">
        <v>37.844311377245504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0.01</v>
      </c>
      <c r="AM716" t="s">
        <v>10458</v>
      </c>
      <c r="AN716">
        <v>-10.71</v>
      </c>
      <c r="AO716" t="s">
        <v>10459</v>
      </c>
      <c r="AQ716">
        <f>(Table2[[#This Row],[Sharpe Ratio]]-AVERAGE(Table2[Sharpe Ratio]))/_xlfn.STDEV.P(Table2[Sharpe Ratio])</f>
        <v>-0.6696618849724284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702</v>
      </c>
      <c r="AT716">
        <f>_xlfn.RANK.AVG(Table2[[#This Row],[6M Return vs Nifty Z-Score]],Table2[6M Return vs Nifty Z-Score])</f>
        <v>735</v>
      </c>
      <c r="AU716">
        <f>_xlfn.RANK.AVG(Table2[[#This Row],[Sharpe Ratio Z-Score]],Table2[Sharpe Ratio Z-Score])</f>
        <v>530</v>
      </c>
      <c r="AV716">
        <f>(Table2[[#This Row],[Rank 1Y]]+Table2[[#This Row],[Rank 6M]]+Table2[[#This Row],[Rank Sharpe]])/3</f>
        <v>655.66666666666663</v>
      </c>
    </row>
    <row r="717" spans="1:48" x14ac:dyDescent="0.3">
      <c r="A717" t="s">
        <v>2691</v>
      </c>
      <c r="B717" t="s">
        <v>2692</v>
      </c>
      <c r="C717" t="s">
        <v>10404</v>
      </c>
      <c r="D717" t="s">
        <v>119</v>
      </c>
      <c r="E717">
        <v>1654.3974613600001</v>
      </c>
      <c r="F717">
        <v>6.74</v>
      </c>
      <c r="G717">
        <v>-78.740381895185294</v>
      </c>
      <c r="H717">
        <f>(Table2[[#This Row],[1Y Return vs Nifty]]-AVERAGE(Table2[1Y Return vs Nifty]))/_xlfn.STDEV.P(Table2[1Y Return vs Nifty])</f>
        <v>-1.6682376912318577</v>
      </c>
      <c r="I717">
        <v>-23.614937146168099</v>
      </c>
      <c r="J717">
        <f>(Table2[[#This Row],[1M Return vs Nifty]]-AVERAGE(Table2[1M Return vs Nifty]))/_xlfn.STDEV.P(Table2[1M Return vs Nifty])</f>
        <v>-1.9474909267387477</v>
      </c>
      <c r="K717">
        <v>-80.624125625109897</v>
      </c>
      <c r="L717">
        <f>(Table2[[#This Row],[6M Return vs Nifty]]-AVERAGE(Table2[6M Return vs Nifty]))/_xlfn.STDEV.P(Table2[6M Return vs Nifty])</f>
        <v>-2.7317235351609668</v>
      </c>
      <c r="M717">
        <v>-3.1486319533518499</v>
      </c>
      <c r="N717">
        <f>(Table2[[#This Row],[1W Return vs Nifty]]-AVERAGE(Table2[1W Return vs Nifty]))/_xlfn.STDEV.P(Table2[1W Return vs Nifty])</f>
        <v>-2.0609601237229738E-2</v>
      </c>
      <c r="O717">
        <v>8.2799999999999994</v>
      </c>
      <c r="P717">
        <v>9.7327096594103395</v>
      </c>
      <c r="Q717">
        <v>13.844080292243699</v>
      </c>
      <c r="R717">
        <v>2.6461916455088499</v>
      </c>
      <c r="S717" s="2">
        <f>(Table2[[#This Row],[Close Price]]-Table2[[#This Row],[20D EMA]])/Table2[[#This Row],[20D EMA]]</f>
        <v>-0.18599033816425112</v>
      </c>
      <c r="T717" s="2">
        <f>(Table2[[#This Row],[Close Price]]-Table2[[#This Row],[50D EMA]])/Table2[[#This Row],[50D EMA]]</f>
        <v>-0.30748987323553367</v>
      </c>
      <c r="U717" s="2">
        <f>(Table2[[#This Row],[Close Price]]-Table2[[#This Row],[200D EMA]])/Table2[[#This Row],[200D EMA]]</f>
        <v>-0.51314931308393519</v>
      </c>
      <c r="V717">
        <v>0.25022250891976</v>
      </c>
      <c r="W717">
        <v>6.74</v>
      </c>
      <c r="X717">
        <v>6.74</v>
      </c>
      <c r="Y717">
        <v>6.74</v>
      </c>
      <c r="Z717">
        <v>6.74</v>
      </c>
      <c r="AA717">
        <v>6.74</v>
      </c>
      <c r="AB717">
        <v>7.88</v>
      </c>
      <c r="AC717" s="2">
        <f>(Table2[[#This Row],[Close Price]]/Table2[[#This Row],[Day Low]])-1</f>
        <v>0</v>
      </c>
      <c r="AD717" s="2">
        <f>(Table2[[#This Row],[Day High]]/Table2[[#This Row],[Close Price]])-1</f>
        <v>0</v>
      </c>
      <c r="AE717" s="2">
        <f>(Table2[[#This Row],[Close Price]]/Table2[[#This Row],[Current Week Low]])-1</f>
        <v>0</v>
      </c>
      <c r="AF717" s="2">
        <f>(Table2[[#This Row],[Current Week High]]/Table2[[#This Row],[Close Price]])-1</f>
        <v>0</v>
      </c>
      <c r="AG717" s="2">
        <f>(Table2[[#This Row],[Close Price]]/Table2[[#This Row],[Current Month Low]])-1</f>
        <v>0</v>
      </c>
      <c r="AH717" s="2">
        <f>(Table2[[#This Row],[Current Month High]]/Table2[[#This Row],[Close Price]])-1</f>
        <v>0.16913946587537088</v>
      </c>
      <c r="AI717">
        <v>302.81899109792198</v>
      </c>
      <c r="AJ717">
        <v>0.447093889716843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-0.57999999999999996</v>
      </c>
      <c r="AM717" t="s">
        <v>10459</v>
      </c>
      <c r="AN717">
        <v>-20.14</v>
      </c>
      <c r="AO717" t="s">
        <v>10459</v>
      </c>
      <c r="AP717">
        <v>4.724068990012E-3</v>
      </c>
      <c r="AQ717">
        <f>(Table2[[#This Row],[Sharpe Ratio]]-AVERAGE(Table2[Sharpe Ratio]))/_xlfn.STDEV.P(Table2[Sharpe Ratio])</f>
        <v>-0.61487105262271591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739</v>
      </c>
      <c r="AT717">
        <f>_xlfn.RANK.AVG(Table2[[#This Row],[6M Return vs Nifty Z-Score]],Table2[6M Return vs Nifty Z-Score])</f>
        <v>741</v>
      </c>
      <c r="AU717">
        <f>_xlfn.RANK.AVG(Table2[[#This Row],[Sharpe Ratio Z-Score]],Table2[Sharpe Ratio Z-Score])</f>
        <v>494</v>
      </c>
      <c r="AV717">
        <f>(Table2[[#This Row],[Rank 1Y]]+Table2[[#This Row],[Rank 6M]]+Table2[[#This Row],[Rank Sharpe]])/3</f>
        <v>658</v>
      </c>
    </row>
    <row r="718" spans="1:48" x14ac:dyDescent="0.3">
      <c r="A718" t="s">
        <v>2050</v>
      </c>
      <c r="B718" t="s">
        <v>2051</v>
      </c>
      <c r="C718" t="s">
        <v>10407</v>
      </c>
      <c r="D718" t="s">
        <v>185</v>
      </c>
      <c r="E718">
        <v>3328.1571245999999</v>
      </c>
      <c r="F718">
        <v>212.08</v>
      </c>
      <c r="G718">
        <v>-58.176219564578503</v>
      </c>
      <c r="H718">
        <f>(Table2[[#This Row],[1Y Return vs Nifty]]-AVERAGE(Table2[1Y Return vs Nifty]))/_xlfn.STDEV.P(Table2[1Y Return vs Nifty])</f>
        <v>-1.3269396578812436</v>
      </c>
      <c r="I718">
        <v>-9.9007192241518105</v>
      </c>
      <c r="J718">
        <f>(Table2[[#This Row],[1M Return vs Nifty]]-AVERAGE(Table2[1M Return vs Nifty]))/_xlfn.STDEV.P(Table2[1M Return vs Nifty])</f>
        <v>-0.64684747223632233</v>
      </c>
      <c r="K718">
        <v>-24.817753122806799</v>
      </c>
      <c r="L718">
        <f>(Table2[[#This Row],[6M Return vs Nifty]]-AVERAGE(Table2[6M Return vs Nifty]))/_xlfn.STDEV.P(Table2[6M Return vs Nifty])</f>
        <v>-1.0663579938559717</v>
      </c>
      <c r="M718">
        <v>-1.9825327882788499</v>
      </c>
      <c r="N718">
        <f>(Table2[[#This Row],[1W Return vs Nifty]]-AVERAGE(Table2[1W Return vs Nifty]))/_xlfn.STDEV.P(Table2[1W Return vs Nifty])</f>
        <v>0.21243309633320354</v>
      </c>
      <c r="O718">
        <v>217.85</v>
      </c>
      <c r="P718">
        <v>221.42915228875401</v>
      </c>
      <c r="Q718">
        <v>229.00926311873999</v>
      </c>
      <c r="R718">
        <v>40.9540428221895</v>
      </c>
      <c r="S718" s="2">
        <f>(Table2[[#This Row],[Close Price]]-Table2[[#This Row],[20D EMA]])/Table2[[#This Row],[20D EMA]]</f>
        <v>-2.6486114298829386E-2</v>
      </c>
      <c r="T718" s="2">
        <f>(Table2[[#This Row],[Close Price]]-Table2[[#This Row],[50D EMA]])/Table2[[#This Row],[50D EMA]]</f>
        <v>-4.2221867320172302E-2</v>
      </c>
      <c r="U718" s="2">
        <f>(Table2[[#This Row],[Close Price]]-Table2[[#This Row],[200D EMA]])/Table2[[#This Row],[200D EMA]]</f>
        <v>-7.392392293739776E-2</v>
      </c>
      <c r="V718">
        <v>0.91299055372945503</v>
      </c>
      <c r="W718">
        <v>211.05</v>
      </c>
      <c r="X718">
        <v>217.62</v>
      </c>
      <c r="Y718">
        <v>209.5</v>
      </c>
      <c r="Z718">
        <v>225</v>
      </c>
      <c r="AA718">
        <v>207.2</v>
      </c>
      <c r="AB718">
        <v>233.5</v>
      </c>
      <c r="AC718" s="2">
        <f>(Table2[[#This Row],[Close Price]]/Table2[[#This Row],[Day Low]])-1</f>
        <v>4.8803601042406441E-3</v>
      </c>
      <c r="AD718" s="2">
        <f>(Table2[[#This Row],[Day High]]/Table2[[#This Row],[Close Price]])-1</f>
        <v>2.6122218030931732E-2</v>
      </c>
      <c r="AE718" s="2">
        <f>(Table2[[#This Row],[Close Price]]/Table2[[#This Row],[Current Week Low]])-1</f>
        <v>1.2315035799522756E-2</v>
      </c>
      <c r="AF718" s="2">
        <f>(Table2[[#This Row],[Current Week High]]/Table2[[#This Row],[Close Price]])-1</f>
        <v>6.0920407393436404E-2</v>
      </c>
      <c r="AG718" s="2">
        <f>(Table2[[#This Row],[Close Price]]/Table2[[#This Row],[Current Month Low]])-1</f>
        <v>2.355212355212366E-2</v>
      </c>
      <c r="AH718" s="2">
        <f>(Table2[[#This Row],[Current Month High]]/Table2[[#This Row],[Close Price]])-1</f>
        <v>0.10099962278385499</v>
      </c>
      <c r="AI718">
        <v>40.984534138061001</v>
      </c>
      <c r="AJ718">
        <v>11.298871687221199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-0.16</v>
      </c>
      <c r="AM718" t="s">
        <v>10459</v>
      </c>
      <c r="AN718">
        <v>-6.25</v>
      </c>
      <c r="AO718" t="s">
        <v>10459</v>
      </c>
      <c r="AP718">
        <v>-5.6148826059410004E-3</v>
      </c>
      <c r="AQ718">
        <f>(Table2[[#This Row],[Sharpe Ratio]]-AVERAGE(Table2[Sharpe Ratio]))/_xlfn.STDEV.P(Table2[Sharpe Ratio])</f>
        <v>-0.73478457733273816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726</v>
      </c>
      <c r="AT718">
        <f>_xlfn.RANK.AVG(Table2[[#This Row],[6M Return vs Nifty Z-Score]],Table2[6M Return vs Nifty Z-Score])</f>
        <v>682</v>
      </c>
      <c r="AU718">
        <f>_xlfn.RANK.AVG(Table2[[#This Row],[Sharpe Ratio Z-Score]],Table2[Sharpe Ratio Z-Score])</f>
        <v>571</v>
      </c>
      <c r="AV718">
        <f>(Table2[[#This Row],[Rank 1Y]]+Table2[[#This Row],[Rank 6M]]+Table2[[#This Row],[Rank Sharpe]])/3</f>
        <v>659.66666666666663</v>
      </c>
    </row>
    <row r="719" spans="1:48" x14ac:dyDescent="0.3">
      <c r="A719" t="s">
        <v>1559</v>
      </c>
      <c r="B719" t="s">
        <v>1560</v>
      </c>
      <c r="C719" t="s">
        <v>10409</v>
      </c>
      <c r="D719" t="s">
        <v>860</v>
      </c>
      <c r="E719">
        <v>6482.1245806440002</v>
      </c>
      <c r="F719">
        <v>36.58</v>
      </c>
      <c r="G719">
        <v>-45.1707023673574</v>
      </c>
      <c r="H719">
        <f>(Table2[[#This Row],[1Y Return vs Nifty]]-AVERAGE(Table2[1Y Return vs Nifty]))/_xlfn.STDEV.P(Table2[1Y Return vs Nifty])</f>
        <v>-1.1110904844134433</v>
      </c>
      <c r="I719">
        <v>-21.316106788239999</v>
      </c>
      <c r="J719">
        <f>(Table2[[#This Row],[1M Return vs Nifty]]-AVERAGE(Table2[1M Return vs Nifty]))/_xlfn.STDEV.P(Table2[1M Return vs Nifty])</f>
        <v>-1.7294720302145292</v>
      </c>
      <c r="K719">
        <v>-36.096413609543198</v>
      </c>
      <c r="L719">
        <f>(Table2[[#This Row],[6M Return vs Nifty]]-AVERAGE(Table2[6M Return vs Nifty]))/_xlfn.STDEV.P(Table2[6M Return vs Nifty])</f>
        <v>-1.4029341174145107</v>
      </c>
      <c r="M719">
        <v>-19.9486319533518</v>
      </c>
      <c r="N719">
        <f>(Table2[[#This Row],[1W Return vs Nifty]]-AVERAGE(Table2[1W Return vs Nifty]))/_xlfn.STDEV.P(Table2[1W Return vs Nifty])</f>
        <v>-3.3780576094760266</v>
      </c>
      <c r="O719">
        <v>40.03</v>
      </c>
      <c r="P719">
        <v>40.571715421532197</v>
      </c>
      <c r="Q719">
        <v>42.393850838273202</v>
      </c>
      <c r="R719">
        <v>34.674835960013503</v>
      </c>
      <c r="S719" s="2">
        <f>(Table2[[#This Row],[Close Price]]-Table2[[#This Row],[20D EMA]])/Table2[[#This Row],[20D EMA]]</f>
        <v>-8.6185360979265616E-2</v>
      </c>
      <c r="T719" s="2">
        <f>(Table2[[#This Row],[Close Price]]-Table2[[#This Row],[50D EMA]])/Table2[[#This Row],[50D EMA]]</f>
        <v>-9.8386656321012192E-2</v>
      </c>
      <c r="U719" s="2">
        <f>(Table2[[#This Row],[Close Price]]-Table2[[#This Row],[200D EMA]])/Table2[[#This Row],[200D EMA]]</f>
        <v>-0.13713901245848736</v>
      </c>
      <c r="V719">
        <v>3.37407432895764</v>
      </c>
      <c r="W719">
        <v>34.4</v>
      </c>
      <c r="X719">
        <v>36.85</v>
      </c>
      <c r="Y719">
        <v>32.78</v>
      </c>
      <c r="Z719">
        <v>42.65</v>
      </c>
      <c r="AA719">
        <v>32.78</v>
      </c>
      <c r="AB719">
        <v>44.38</v>
      </c>
      <c r="AC719" s="2">
        <f>(Table2[[#This Row],[Close Price]]/Table2[[#This Row],[Day Low]])-1</f>
        <v>6.3372093023255749E-2</v>
      </c>
      <c r="AD719" s="2">
        <f>(Table2[[#This Row],[Day High]]/Table2[[#This Row],[Close Price]])-1</f>
        <v>7.3810825587754536E-3</v>
      </c>
      <c r="AE719" s="2">
        <f>(Table2[[#This Row],[Close Price]]/Table2[[#This Row],[Current Week Low]])-1</f>
        <v>0.11592434411226349</v>
      </c>
      <c r="AF719" s="2">
        <f>(Table2[[#This Row],[Current Week High]]/Table2[[#This Row],[Close Price]])-1</f>
        <v>0.16593767085839262</v>
      </c>
      <c r="AG719" s="2">
        <f>(Table2[[#This Row],[Close Price]]/Table2[[#This Row],[Current Month Low]])-1</f>
        <v>0.11592434411226349</v>
      </c>
      <c r="AH719" s="2">
        <f>(Table2[[#This Row],[Current Month High]]/Table2[[#This Row],[Close Price]])-1</f>
        <v>0.21323127392017516</v>
      </c>
      <c r="AI719">
        <v>47.621651175505697</v>
      </c>
      <c r="AJ719">
        <v>11.5924344112263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-0.19</v>
      </c>
      <c r="AM719" t="s">
        <v>10459</v>
      </c>
      <c r="AN719">
        <v>-13.77</v>
      </c>
      <c r="AO719" t="s">
        <v>10459</v>
      </c>
      <c r="AP719">
        <v>-7.221034731261E-3</v>
      </c>
      <c r="AQ719">
        <f>(Table2[[#This Row],[Sharpe Ratio]]-AVERAGE(Table2[Sharpe Ratio]))/_xlfn.STDEV.P(Table2[Sharpe Ratio])</f>
        <v>-0.75341309694424352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685</v>
      </c>
      <c r="AT719">
        <f>_xlfn.RANK.AVG(Table2[[#This Row],[6M Return vs Nifty Z-Score]],Table2[6M Return vs Nifty Z-Score])</f>
        <v>723</v>
      </c>
      <c r="AU719">
        <f>_xlfn.RANK.AVG(Table2[[#This Row],[Sharpe Ratio Z-Score]],Table2[Sharpe Ratio Z-Score])</f>
        <v>578</v>
      </c>
      <c r="AV719">
        <f>(Table2[[#This Row],[Rank 1Y]]+Table2[[#This Row],[Rank 6M]]+Table2[[#This Row],[Rank Sharpe]])/3</f>
        <v>662</v>
      </c>
    </row>
    <row r="720" spans="1:48" x14ac:dyDescent="0.3">
      <c r="A720" t="s">
        <v>439</v>
      </c>
      <c r="B720" t="s">
        <v>440</v>
      </c>
      <c r="C720" t="s">
        <v>10403</v>
      </c>
      <c r="D720" t="s">
        <v>190</v>
      </c>
      <c r="E720">
        <v>53297.769349440001</v>
      </c>
      <c r="F720">
        <v>16419.150000000001</v>
      </c>
      <c r="G720">
        <v>-40.633930240040698</v>
      </c>
      <c r="H720">
        <f>(Table2[[#This Row],[1Y Return vs Nifty]]-AVERAGE(Table2[1Y Return vs Nifty]))/_xlfn.STDEV.P(Table2[1Y Return vs Nifty])</f>
        <v>-1.0357948618677819</v>
      </c>
      <c r="I720">
        <v>-9.0288207507619092</v>
      </c>
      <c r="J720">
        <f>(Table2[[#This Row],[1M Return vs Nifty]]-AVERAGE(Table2[1M Return vs Nifty]))/_xlfn.STDEV.P(Table2[1M Return vs Nifty])</f>
        <v>-0.56415744580873406</v>
      </c>
      <c r="K720">
        <v>-19.710364154045301</v>
      </c>
      <c r="L720">
        <f>(Table2[[#This Row],[6M Return vs Nifty]]-AVERAGE(Table2[6M Return vs Nifty]))/_xlfn.STDEV.P(Table2[6M Return vs Nifty])</f>
        <v>-0.91394404517536854</v>
      </c>
      <c r="M720">
        <v>-4.1144723402925996</v>
      </c>
      <c r="N720">
        <f>(Table2[[#This Row],[1W Return vs Nifty]]-AVERAGE(Table2[1W Return vs Nifty]))/_xlfn.STDEV.P(Table2[1W Return vs Nifty])</f>
        <v>-0.21363096334501652</v>
      </c>
      <c r="O720">
        <v>16548.03</v>
      </c>
      <c r="P720">
        <v>16628.303828255699</v>
      </c>
      <c r="Q720">
        <v>16479.883064473401</v>
      </c>
      <c r="R720">
        <v>40.197025407404603</v>
      </c>
      <c r="S720" s="2">
        <f>(Table2[[#This Row],[Close Price]]-Table2[[#This Row],[20D EMA]])/Table2[[#This Row],[20D EMA]]</f>
        <v>-7.7882382374214569E-3</v>
      </c>
      <c r="T720" s="2">
        <f>(Table2[[#This Row],[Close Price]]-Table2[[#This Row],[50D EMA]])/Table2[[#This Row],[50D EMA]]</f>
        <v>-1.2578181780651149E-2</v>
      </c>
      <c r="U720" s="2">
        <f>(Table2[[#This Row],[Close Price]]-Table2[[#This Row],[200D EMA]])/Table2[[#This Row],[200D EMA]]</f>
        <v>-3.6852849159060433E-3</v>
      </c>
      <c r="V720">
        <v>1.2182132942559201</v>
      </c>
      <c r="W720">
        <v>16315.05</v>
      </c>
      <c r="X720">
        <v>16462.2</v>
      </c>
      <c r="Y720">
        <v>16312</v>
      </c>
      <c r="Z720">
        <v>16700</v>
      </c>
      <c r="AA720">
        <v>16085.85</v>
      </c>
      <c r="AB720">
        <v>16739</v>
      </c>
      <c r="AC720" s="2">
        <f>(Table2[[#This Row],[Close Price]]/Table2[[#This Row],[Day Low]])-1</f>
        <v>6.3806117664366724E-3</v>
      </c>
      <c r="AD720" s="2">
        <f>(Table2[[#This Row],[Day High]]/Table2[[#This Row],[Close Price]])-1</f>
        <v>2.6219384072865282E-3</v>
      </c>
      <c r="AE720" s="2">
        <f>(Table2[[#This Row],[Close Price]]/Table2[[#This Row],[Current Week Low]])-1</f>
        <v>6.568783717508575E-3</v>
      </c>
      <c r="AF720" s="2">
        <f>(Table2[[#This Row],[Current Week High]]/Table2[[#This Row],[Close Price]])-1</f>
        <v>1.7105026752298302E-2</v>
      </c>
      <c r="AG720" s="2">
        <f>(Table2[[#This Row],[Close Price]]/Table2[[#This Row],[Current Month Low]])-1</f>
        <v>2.072007385372876E-2</v>
      </c>
      <c r="AH720" s="2">
        <f>(Table2[[#This Row],[Current Month High]]/Table2[[#This Row],[Close Price]])-1</f>
        <v>1.9480301964474256E-2</v>
      </c>
      <c r="AI720">
        <v>17.241148293303802</v>
      </c>
      <c r="AJ720">
        <v>6.9972108905600399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-0.12</v>
      </c>
      <c r="AM720" t="s">
        <v>10459</v>
      </c>
      <c r="AN720">
        <v>-0.04</v>
      </c>
      <c r="AO720" t="s">
        <v>10459</v>
      </c>
      <c r="AP720">
        <v>-5.0229375562572003E-2</v>
      </c>
      <c r="AQ720">
        <f>(Table2[[#This Row],[Sharpe Ratio]]-AVERAGE(Table2[Sharpe Ratio]))/_xlfn.STDEV.P(Table2[Sharpe Ratio])</f>
        <v>-1.2522336681742312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676</v>
      </c>
      <c r="AT720">
        <f>_xlfn.RANK.AVG(Table2[[#This Row],[6M Return vs Nifty Z-Score]],Table2[6M Return vs Nifty Z-Score])</f>
        <v>646</v>
      </c>
      <c r="AU720">
        <f>_xlfn.RANK.AVG(Table2[[#This Row],[Sharpe Ratio Z-Score]],Table2[Sharpe Ratio Z-Score])</f>
        <v>665</v>
      </c>
      <c r="AV720">
        <f>(Table2[[#This Row],[Rank 1Y]]+Table2[[#This Row],[Rank 6M]]+Table2[[#This Row],[Rank Sharpe]])/3</f>
        <v>662.33333333333337</v>
      </c>
    </row>
    <row r="721" spans="1:48" x14ac:dyDescent="0.3">
      <c r="A721" t="s">
        <v>2617</v>
      </c>
      <c r="B721" t="s">
        <v>2618</v>
      </c>
      <c r="C721" t="s">
        <v>10414</v>
      </c>
      <c r="D721" t="s">
        <v>473</v>
      </c>
      <c r="E721">
        <v>1754.679788532</v>
      </c>
      <c r="F721">
        <v>104.76</v>
      </c>
      <c r="G721">
        <v>-68.6086716626981</v>
      </c>
      <c r="H721">
        <f>(Table2[[#This Row],[1Y Return vs Nifty]]-AVERAGE(Table2[1Y Return vs Nifty]))/_xlfn.STDEV.P(Table2[1Y Return vs Nifty])</f>
        <v>-1.5000843416699581</v>
      </c>
      <c r="I721">
        <v>-7.7509534072539097</v>
      </c>
      <c r="J721">
        <f>(Table2[[#This Row],[1M Return vs Nifty]]-AVERAGE(Table2[1M Return vs Nifty]))/_xlfn.STDEV.P(Table2[1M Return vs Nifty])</f>
        <v>-0.4429657157730103</v>
      </c>
      <c r="K721">
        <v>-10.183653149068</v>
      </c>
      <c r="L721">
        <f>(Table2[[#This Row],[6M Return vs Nifty]]-AVERAGE(Table2[6M Return vs Nifty]))/_xlfn.STDEV.P(Table2[6M Return vs Nifty])</f>
        <v>-0.62964933978118598</v>
      </c>
      <c r="M721">
        <v>-7.3439807905611598</v>
      </c>
      <c r="N721">
        <f>(Table2[[#This Row],[1W Return vs Nifty]]-AVERAGE(Table2[1W Return vs Nifty]))/_xlfn.STDEV.P(Table2[1W Return vs Nifty])</f>
        <v>-0.85904207727028858</v>
      </c>
      <c r="O721">
        <v>105.93</v>
      </c>
      <c r="P721">
        <v>106.624277583376</v>
      </c>
      <c r="Q721">
        <v>114.330151698096</v>
      </c>
      <c r="R721">
        <v>45.423345029060101</v>
      </c>
      <c r="S721" s="2">
        <f>(Table2[[#This Row],[Close Price]]-Table2[[#This Row],[20D EMA]])/Table2[[#This Row],[20D EMA]]</f>
        <v>-1.1045029736618537E-2</v>
      </c>
      <c r="T721" s="2">
        <f>(Table2[[#This Row],[Close Price]]-Table2[[#This Row],[50D EMA]])/Table2[[#This Row],[50D EMA]]</f>
        <v>-1.7484550663597248E-2</v>
      </c>
      <c r="U721" s="2">
        <f>(Table2[[#This Row],[Close Price]]-Table2[[#This Row],[200D EMA]])/Table2[[#This Row],[200D EMA]]</f>
        <v>-8.3706280066585217E-2</v>
      </c>
      <c r="V721">
        <v>0.64392289406433001</v>
      </c>
      <c r="W721">
        <v>102.55</v>
      </c>
      <c r="X721">
        <v>105.79</v>
      </c>
      <c r="Y721">
        <v>102.2</v>
      </c>
      <c r="Z721">
        <v>107.05</v>
      </c>
      <c r="AA721">
        <v>102.2</v>
      </c>
      <c r="AB721">
        <v>113.9</v>
      </c>
      <c r="AC721" s="2">
        <f>(Table2[[#This Row],[Close Price]]/Table2[[#This Row],[Day Low]])-1</f>
        <v>2.1550463188688473E-2</v>
      </c>
      <c r="AD721" s="2">
        <f>(Table2[[#This Row],[Day High]]/Table2[[#This Row],[Close Price]])-1</f>
        <v>9.8319969453990463E-3</v>
      </c>
      <c r="AE721" s="2">
        <f>(Table2[[#This Row],[Close Price]]/Table2[[#This Row],[Current Week Low]])-1</f>
        <v>2.5048923679060753E-2</v>
      </c>
      <c r="AF721" s="2">
        <f>(Table2[[#This Row],[Current Week High]]/Table2[[#This Row],[Close Price]])-1</f>
        <v>2.1859488354333712E-2</v>
      </c>
      <c r="AG721" s="2">
        <f>(Table2[[#This Row],[Close Price]]/Table2[[#This Row],[Current Month Low]])-1</f>
        <v>2.5048923679060753E-2</v>
      </c>
      <c r="AH721" s="2">
        <f>(Table2[[#This Row],[Current Month High]]/Table2[[#This Row],[Close Price]])-1</f>
        <v>8.7247040855288338E-2</v>
      </c>
      <c r="AI721">
        <v>61.130202367315697</v>
      </c>
      <c r="AJ721">
        <v>31.031894934333899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-0.04</v>
      </c>
      <c r="AM721" t="s">
        <v>10459</v>
      </c>
      <c r="AN721">
        <v>-1.77</v>
      </c>
      <c r="AO721" t="s">
        <v>10459</v>
      </c>
      <c r="AP721">
        <v>-8.5046275955308004E-2</v>
      </c>
      <c r="AQ721">
        <f>(Table2[[#This Row],[Sharpe Ratio]]-AVERAGE(Table2[Sharpe Ratio]))/_xlfn.STDEV.P(Table2[Sharpe Ratio])</f>
        <v>-1.656048040146431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735</v>
      </c>
      <c r="AT721">
        <f>_xlfn.RANK.AVG(Table2[[#This Row],[6M Return vs Nifty Z-Score]],Table2[6M Return vs Nifty Z-Score])</f>
        <v>551</v>
      </c>
      <c r="AU721">
        <f>_xlfn.RANK.AVG(Table2[[#This Row],[Sharpe Ratio Z-Score]],Table2[Sharpe Ratio Z-Score])</f>
        <v>705</v>
      </c>
      <c r="AV721">
        <f>(Table2[[#This Row],[Rank 1Y]]+Table2[[#This Row],[Rank 6M]]+Table2[[#This Row],[Rank Sharpe]])/3</f>
        <v>663.66666666666663</v>
      </c>
    </row>
    <row r="722" spans="1:48" x14ac:dyDescent="0.3">
      <c r="A722" t="s">
        <v>2341</v>
      </c>
      <c r="B722" t="s">
        <v>2342</v>
      </c>
      <c r="C722" t="s">
        <v>10401</v>
      </c>
      <c r="D722" t="s">
        <v>24</v>
      </c>
      <c r="E722">
        <v>2356.0629480960001</v>
      </c>
      <c r="F722">
        <v>45.76</v>
      </c>
      <c r="G722">
        <v>-67.044462432963797</v>
      </c>
      <c r="H722">
        <f>(Table2[[#This Row],[1Y Return vs Nifty]]-AVERAGE(Table2[1Y Return vs Nifty]))/_xlfn.STDEV.P(Table2[1Y Return vs Nifty])</f>
        <v>-1.4741235694646824</v>
      </c>
      <c r="I722">
        <v>-13.3911849947051</v>
      </c>
      <c r="J722">
        <f>(Table2[[#This Row],[1M Return vs Nifty]]-AVERAGE(Table2[1M Return vs Nifty]))/_xlfn.STDEV.P(Table2[1M Return vs Nifty])</f>
        <v>-0.97787994404405065</v>
      </c>
      <c r="K722">
        <v>-36.836253066014301</v>
      </c>
      <c r="L722">
        <f>(Table2[[#This Row],[6M Return vs Nifty]]-AVERAGE(Table2[6M Return vs Nifty]))/_xlfn.STDEV.P(Table2[6M Return vs Nifty])</f>
        <v>-1.4250122974082731</v>
      </c>
      <c r="M722">
        <v>-8.7119420231424698</v>
      </c>
      <c r="N722">
        <f>(Table2[[#This Row],[1W Return vs Nifty]]-AVERAGE(Table2[1W Return vs Nifty]))/_xlfn.STDEV.P(Table2[1W Return vs Nifty])</f>
        <v>-1.1324265246320755</v>
      </c>
      <c r="O722">
        <v>49.29</v>
      </c>
      <c r="P722">
        <v>50.504143908164203</v>
      </c>
      <c r="Q722">
        <v>58.442364252498201</v>
      </c>
      <c r="R722">
        <v>12.229274953271499</v>
      </c>
      <c r="S722" s="2">
        <f>(Table2[[#This Row],[Close Price]]-Table2[[#This Row],[20D EMA]])/Table2[[#This Row],[20D EMA]]</f>
        <v>-7.1616960843984612E-2</v>
      </c>
      <c r="T722" s="2">
        <f>(Table2[[#This Row],[Close Price]]-Table2[[#This Row],[50D EMA]])/Table2[[#This Row],[50D EMA]]</f>
        <v>-9.3935735586190075E-2</v>
      </c>
      <c r="U722" s="2">
        <f>(Table2[[#This Row],[Close Price]]-Table2[[#This Row],[200D EMA]])/Table2[[#This Row],[200D EMA]]</f>
        <v>-0.21700635172294691</v>
      </c>
      <c r="V722">
        <v>1.0746290567989001</v>
      </c>
      <c r="W722">
        <v>44.94</v>
      </c>
      <c r="X722">
        <v>47.79</v>
      </c>
      <c r="Y722">
        <v>44.94</v>
      </c>
      <c r="Z722">
        <v>50.79</v>
      </c>
      <c r="AA722">
        <v>44.94</v>
      </c>
      <c r="AB722">
        <v>51.16</v>
      </c>
      <c r="AC722" s="2">
        <f>(Table2[[#This Row],[Close Price]]/Table2[[#This Row],[Day Low]])-1</f>
        <v>1.8246550956831253E-2</v>
      </c>
      <c r="AD722" s="2">
        <f>(Table2[[#This Row],[Day High]]/Table2[[#This Row],[Close Price]])-1</f>
        <v>4.4361888111888126E-2</v>
      </c>
      <c r="AE722" s="2">
        <f>(Table2[[#This Row],[Close Price]]/Table2[[#This Row],[Current Week Low]])-1</f>
        <v>1.8246550956831253E-2</v>
      </c>
      <c r="AF722" s="2">
        <f>(Table2[[#This Row],[Current Week High]]/Table2[[#This Row],[Close Price]])-1</f>
        <v>0.10992132867132876</v>
      </c>
      <c r="AG722" s="2">
        <f>(Table2[[#This Row],[Close Price]]/Table2[[#This Row],[Current Month Low]])-1</f>
        <v>1.8246550956831253E-2</v>
      </c>
      <c r="AH722" s="2">
        <f>(Table2[[#This Row],[Current Month High]]/Table2[[#This Row],[Close Price]])-1</f>
        <v>0.11800699300699291</v>
      </c>
      <c r="AI722">
        <v>80.069930069929995</v>
      </c>
      <c r="AJ722">
        <v>1.82465509568312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-0.15</v>
      </c>
      <c r="AM722" t="s">
        <v>10459</v>
      </c>
      <c r="AN722">
        <v>-9.1199999999999992</v>
      </c>
      <c r="AO722" t="s">
        <v>10459</v>
      </c>
      <c r="AQ722">
        <f>(Table2[[#This Row],[Sharpe Ratio]]-AVERAGE(Table2[Sharpe Ratio]))/_xlfn.STDEV.P(Table2[Sharpe Ratio])</f>
        <v>-0.6696618849724284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734</v>
      </c>
      <c r="AT722">
        <f>_xlfn.RANK.AVG(Table2[[#This Row],[6M Return vs Nifty Z-Score]],Table2[6M Return vs Nifty Z-Score])</f>
        <v>729</v>
      </c>
      <c r="AU722">
        <f>_xlfn.RANK.AVG(Table2[[#This Row],[Sharpe Ratio Z-Score]],Table2[Sharpe Ratio Z-Score])</f>
        <v>530</v>
      </c>
      <c r="AV722">
        <f>(Table2[[#This Row],[Rank 1Y]]+Table2[[#This Row],[Rank 6M]]+Table2[[#This Row],[Rank Sharpe]])/3</f>
        <v>664.33333333333337</v>
      </c>
    </row>
    <row r="723" spans="1:48" x14ac:dyDescent="0.3">
      <c r="A723" t="s">
        <v>1447</v>
      </c>
      <c r="B723" t="s">
        <v>1448</v>
      </c>
      <c r="C723" t="s">
        <v>10401</v>
      </c>
      <c r="D723" t="s">
        <v>24</v>
      </c>
      <c r="E723">
        <v>7556.5313848799997</v>
      </c>
      <c r="F723">
        <v>477.2</v>
      </c>
      <c r="G723">
        <v>-45.197840001079399</v>
      </c>
      <c r="H723">
        <f>(Table2[[#This Row],[1Y Return vs Nifty]]-AVERAGE(Table2[1Y Return vs Nifty]))/_xlfn.STDEV.P(Table2[1Y Return vs Nifty])</f>
        <v>-1.111540880635288</v>
      </c>
      <c r="I723">
        <v>-1.6930717871579299</v>
      </c>
      <c r="J723">
        <f>(Table2[[#This Row],[1M Return vs Nifty]]-AVERAGE(Table2[1M Return vs Nifty]))/_xlfn.STDEV.P(Table2[1M Return vs Nifty])</f>
        <v>0.13155804651018221</v>
      </c>
      <c r="K723">
        <v>-14.569549720024501</v>
      </c>
      <c r="L723">
        <f>(Table2[[#This Row],[6M Return vs Nifty]]-AVERAGE(Table2[6M Return vs Nifty]))/_xlfn.STDEV.P(Table2[6M Return vs Nifty])</f>
        <v>-0.76053261868803934</v>
      </c>
      <c r="M723">
        <v>-6.7466968596207497</v>
      </c>
      <c r="N723">
        <f>(Table2[[#This Row],[1W Return vs Nifty]]-AVERAGE(Table2[1W Return vs Nifty]))/_xlfn.STDEV.P(Table2[1W Return vs Nifty])</f>
        <v>-0.73967602106261454</v>
      </c>
      <c r="O723">
        <v>477.79</v>
      </c>
      <c r="P723">
        <v>472.445089341342</v>
      </c>
      <c r="Q723">
        <v>478.57413565378801</v>
      </c>
      <c r="R723">
        <v>44.709808127488998</v>
      </c>
      <c r="S723" s="2">
        <f>(Table2[[#This Row],[Close Price]]-Table2[[#This Row],[20D EMA]])/Table2[[#This Row],[20D EMA]]</f>
        <v>-1.234852131689721E-3</v>
      </c>
      <c r="T723" s="2">
        <f>(Table2[[#This Row],[Close Price]]-Table2[[#This Row],[50D EMA]])/Table2[[#This Row],[50D EMA]]</f>
        <v>1.0064472604185677E-2</v>
      </c>
      <c r="U723" s="2">
        <f>(Table2[[#This Row],[Close Price]]-Table2[[#This Row],[200D EMA]])/Table2[[#This Row],[200D EMA]]</f>
        <v>-2.8713119899611522E-3</v>
      </c>
      <c r="V723">
        <v>0.75714626508293903</v>
      </c>
      <c r="W723">
        <v>475</v>
      </c>
      <c r="X723">
        <v>480.6</v>
      </c>
      <c r="Y723">
        <v>475</v>
      </c>
      <c r="Z723">
        <v>486.95</v>
      </c>
      <c r="AA723">
        <v>464</v>
      </c>
      <c r="AB723">
        <v>499</v>
      </c>
      <c r="AC723" s="2">
        <f>(Table2[[#This Row],[Close Price]]/Table2[[#This Row],[Day Low]])-1</f>
        <v>4.63157894736832E-3</v>
      </c>
      <c r="AD723" s="2">
        <f>(Table2[[#This Row],[Day High]]/Table2[[#This Row],[Close Price]])-1</f>
        <v>7.1248952221292239E-3</v>
      </c>
      <c r="AE723" s="2">
        <f>(Table2[[#This Row],[Close Price]]/Table2[[#This Row],[Current Week Low]])-1</f>
        <v>4.63157894736832E-3</v>
      </c>
      <c r="AF723" s="2">
        <f>(Table2[[#This Row],[Current Week High]]/Table2[[#This Row],[Close Price]])-1</f>
        <v>2.0431684828164265E-2</v>
      </c>
      <c r="AG723" s="2">
        <f>(Table2[[#This Row],[Close Price]]/Table2[[#This Row],[Current Month Low]])-1</f>
        <v>2.8448275862068995E-2</v>
      </c>
      <c r="AH723" s="2">
        <f>(Table2[[#This Row],[Current Month High]]/Table2[[#This Row],[Close Price]])-1</f>
        <v>4.5683151718357129E-2</v>
      </c>
      <c r="AI723">
        <v>25.733445096395599</v>
      </c>
      <c r="AJ723">
        <v>8.9373359205570093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-0.04</v>
      </c>
      <c r="AM723" t="s">
        <v>10459</v>
      </c>
      <c r="AN723">
        <v>-1.57</v>
      </c>
      <c r="AO723" t="s">
        <v>10459</v>
      </c>
      <c r="AP723">
        <v>-0.129157836789311</v>
      </c>
      <c r="AQ723">
        <f>(Table2[[#This Row],[Sharpe Ratio]]-AVERAGE(Table2[Sharpe Ratio]))/_xlfn.STDEV.P(Table2[Sharpe Ratio])</f>
        <v>-2.167664009229445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686</v>
      </c>
      <c r="AT723">
        <f>_xlfn.RANK.AVG(Table2[[#This Row],[6M Return vs Nifty Z-Score]],Table2[6M Return vs Nifty Z-Score])</f>
        <v>583</v>
      </c>
      <c r="AU723">
        <f>_xlfn.RANK.AVG(Table2[[#This Row],[Sharpe Ratio Z-Score]],Table2[Sharpe Ratio Z-Score])</f>
        <v>737</v>
      </c>
      <c r="AV723">
        <f>(Table2[[#This Row],[Rank 1Y]]+Table2[[#This Row],[Rank 6M]]+Table2[[#This Row],[Rank Sharpe]])/3</f>
        <v>668.66666666666663</v>
      </c>
    </row>
    <row r="724" spans="1:48" x14ac:dyDescent="0.3">
      <c r="A724" t="s">
        <v>2292</v>
      </c>
      <c r="B724" t="s">
        <v>2293</v>
      </c>
      <c r="C724" t="s">
        <v>10401</v>
      </c>
      <c r="D724" t="s">
        <v>51</v>
      </c>
      <c r="E724">
        <v>2468.9709923999999</v>
      </c>
      <c r="F724">
        <v>245.3</v>
      </c>
      <c r="G724">
        <v>-93.003037459575097</v>
      </c>
      <c r="H724">
        <f>(Table2[[#This Row],[1Y Return vs Nifty]]-AVERAGE(Table2[1Y Return vs Nifty]))/_xlfn.STDEV.P(Table2[1Y Return vs Nifty])</f>
        <v>-1.9049512619683806</v>
      </c>
      <c r="I724">
        <v>-20.886001941459899</v>
      </c>
      <c r="J724">
        <f>(Table2[[#This Row],[1M Return vs Nifty]]-AVERAGE(Table2[1M Return vs Nifty]))/_xlfn.STDEV.P(Table2[1M Return vs Nifty])</f>
        <v>-1.6886812934116493</v>
      </c>
      <c r="K724">
        <v>-66.146404426455504</v>
      </c>
      <c r="L724">
        <f>(Table2[[#This Row],[6M Return vs Nifty]]-AVERAGE(Table2[6M Return vs Nifty]))/_xlfn.STDEV.P(Table2[6M Return vs Nifty])</f>
        <v>-2.2996815134390776</v>
      </c>
      <c r="M724">
        <v>-24.100553484144498</v>
      </c>
      <c r="N724">
        <f>(Table2[[#This Row],[1W Return vs Nifty]]-AVERAGE(Table2[1W Return vs Nifty]))/_xlfn.STDEV.P(Table2[1W Return vs Nifty])</f>
        <v>-4.2078112210191074</v>
      </c>
      <c r="O724">
        <v>293.92</v>
      </c>
      <c r="P724">
        <v>333.75377937251602</v>
      </c>
      <c r="Q724">
        <v>435.97431678580199</v>
      </c>
      <c r="R724">
        <v>9.3542109175945694</v>
      </c>
      <c r="S724" s="2">
        <f>(Table2[[#This Row],[Close Price]]-Table2[[#This Row],[20D EMA]])/Table2[[#This Row],[20D EMA]]</f>
        <v>-0.16541916167664672</v>
      </c>
      <c r="T724" s="2">
        <f>(Table2[[#This Row],[Close Price]]-Table2[[#This Row],[50D EMA]])/Table2[[#This Row],[50D EMA]]</f>
        <v>-0.26502704939796107</v>
      </c>
      <c r="U724" s="2">
        <f>(Table2[[#This Row],[Close Price]]-Table2[[#This Row],[200D EMA]])/Table2[[#This Row],[200D EMA]]</f>
        <v>-0.43735217751251604</v>
      </c>
      <c r="V724">
        <v>1.6723287790835299</v>
      </c>
      <c r="W724">
        <v>244.5</v>
      </c>
      <c r="X724">
        <v>250.9</v>
      </c>
      <c r="Y724">
        <v>244</v>
      </c>
      <c r="Z724">
        <v>284.89999999999998</v>
      </c>
      <c r="AA724">
        <v>244</v>
      </c>
      <c r="AB724">
        <v>325</v>
      </c>
      <c r="AC724" s="2">
        <f>(Table2[[#This Row],[Close Price]]/Table2[[#This Row],[Day Low]])-1</f>
        <v>3.2719836400818547E-3</v>
      </c>
      <c r="AD724" s="2">
        <f>(Table2[[#This Row],[Day High]]/Table2[[#This Row],[Close Price]])-1</f>
        <v>2.2829188748471285E-2</v>
      </c>
      <c r="AE724" s="2">
        <f>(Table2[[#This Row],[Close Price]]/Table2[[#This Row],[Current Week Low]])-1</f>
        <v>5.3278688524591722E-3</v>
      </c>
      <c r="AF724" s="2">
        <f>(Table2[[#This Row],[Current Week High]]/Table2[[#This Row],[Close Price]])-1</f>
        <v>0.16143497757847514</v>
      </c>
      <c r="AG724" s="2">
        <f>(Table2[[#This Row],[Close Price]]/Table2[[#This Row],[Current Month Low]])-1</f>
        <v>5.3278688524591722E-3</v>
      </c>
      <c r="AH724" s="2">
        <f>(Table2[[#This Row],[Current Month High]]/Table2[[#This Row],[Close Price]])-1</f>
        <v>0.32490827558092117</v>
      </c>
      <c r="AI724">
        <v>175.112107623318</v>
      </c>
      <c r="AJ724">
        <v>0.532786885245917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-0.48</v>
      </c>
      <c r="AM724" t="s">
        <v>10459</v>
      </c>
      <c r="AN724">
        <v>-21.87</v>
      </c>
      <c r="AO724" t="s">
        <v>10459</v>
      </c>
      <c r="AQ724">
        <f>(Table2[[#This Row],[Sharpe Ratio]]-AVERAGE(Table2[Sharpe Ratio]))/_xlfn.STDEV.P(Table2[Sharpe Ratio])</f>
        <v>-0.6696618849724284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741</v>
      </c>
      <c r="AT724">
        <f>_xlfn.RANK.AVG(Table2[[#This Row],[6M Return vs Nifty Z-Score]],Table2[6M Return vs Nifty Z-Score])</f>
        <v>740</v>
      </c>
      <c r="AU724">
        <f>_xlfn.RANK.AVG(Table2[[#This Row],[Sharpe Ratio Z-Score]],Table2[Sharpe Ratio Z-Score])</f>
        <v>530</v>
      </c>
      <c r="AV724">
        <f>(Table2[[#This Row],[Rank 1Y]]+Table2[[#This Row],[Rank 6M]]+Table2[[#This Row],[Rank Sharpe]])/3</f>
        <v>670.33333333333337</v>
      </c>
    </row>
    <row r="725" spans="1:48" x14ac:dyDescent="0.3">
      <c r="A725" t="s">
        <v>1667</v>
      </c>
      <c r="B725" t="s">
        <v>1668</v>
      </c>
      <c r="C725" t="s">
        <v>10401</v>
      </c>
      <c r="D725" t="s">
        <v>24</v>
      </c>
      <c r="E725">
        <v>5323.6300478249996</v>
      </c>
      <c r="F725">
        <v>314.85000000000002</v>
      </c>
      <c r="G725">
        <v>-37.70337664174</v>
      </c>
      <c r="H725">
        <f>(Table2[[#This Row],[1Y Return vs Nifty]]-AVERAGE(Table2[1Y Return vs Nifty]))/_xlfn.STDEV.P(Table2[1Y Return vs Nifty])</f>
        <v>-0.98715722889987101</v>
      </c>
      <c r="I725">
        <v>-8.1902048132855505</v>
      </c>
      <c r="J725">
        <f>(Table2[[#This Row],[1M Return vs Nifty]]-AVERAGE(Table2[1M Return vs Nifty]))/_xlfn.STDEV.P(Table2[1M Return vs Nifty])</f>
        <v>-0.48462390360294716</v>
      </c>
      <c r="K725">
        <v>-28.8458962834736</v>
      </c>
      <c r="L725">
        <f>(Table2[[#This Row],[6M Return vs Nifty]]-AVERAGE(Table2[6M Return vs Nifty]))/_xlfn.STDEV.P(Table2[6M Return vs Nifty])</f>
        <v>-1.1865652482325402</v>
      </c>
      <c r="M725">
        <v>-3.3816597613369299</v>
      </c>
      <c r="N725">
        <f>(Table2[[#This Row],[1W Return vs Nifty]]-AVERAGE(Table2[1W Return vs Nifty]))/_xlfn.STDEV.P(Table2[1W Return vs Nifty])</f>
        <v>-6.7179764914834628E-2</v>
      </c>
      <c r="O725">
        <v>322.11</v>
      </c>
      <c r="P725">
        <v>329.48841780328098</v>
      </c>
      <c r="Q725">
        <v>343.270312339817</v>
      </c>
      <c r="R725">
        <v>34.630624746874702</v>
      </c>
      <c r="S725" s="2">
        <f>(Table2[[#This Row],[Close Price]]-Table2[[#This Row],[20D EMA]])/Table2[[#This Row],[20D EMA]]</f>
        <v>-2.2538884232094596E-2</v>
      </c>
      <c r="T725" s="2">
        <f>(Table2[[#This Row],[Close Price]]-Table2[[#This Row],[50D EMA]])/Table2[[#This Row],[50D EMA]]</f>
        <v>-4.4427715853795915E-2</v>
      </c>
      <c r="U725" s="2">
        <f>(Table2[[#This Row],[Close Price]]-Table2[[#This Row],[200D EMA]])/Table2[[#This Row],[200D EMA]]</f>
        <v>-8.2792805897186267E-2</v>
      </c>
      <c r="V725">
        <v>0.60267812450848801</v>
      </c>
      <c r="W725">
        <v>314</v>
      </c>
      <c r="X725">
        <v>320.14999999999998</v>
      </c>
      <c r="Y725">
        <v>314</v>
      </c>
      <c r="Z725">
        <v>333</v>
      </c>
      <c r="AA725">
        <v>307.64999999999998</v>
      </c>
      <c r="AB725">
        <v>334.95</v>
      </c>
      <c r="AC725" s="2">
        <f>(Table2[[#This Row],[Close Price]]/Table2[[#This Row],[Day Low]])-1</f>
        <v>2.7070063694267787E-3</v>
      </c>
      <c r="AD725" s="2">
        <f>(Table2[[#This Row],[Day High]]/Table2[[#This Row],[Close Price]])-1</f>
        <v>1.6833412736223519E-2</v>
      </c>
      <c r="AE725" s="2">
        <f>(Table2[[#This Row],[Close Price]]/Table2[[#This Row],[Current Week Low]])-1</f>
        <v>2.7070063694267787E-3</v>
      </c>
      <c r="AF725" s="2">
        <f>(Table2[[#This Row],[Current Week High]]/Table2[[#This Row],[Close Price]])-1</f>
        <v>5.764649833253932E-2</v>
      </c>
      <c r="AG725" s="2">
        <f>(Table2[[#This Row],[Close Price]]/Table2[[#This Row],[Current Month Low]])-1</f>
        <v>2.3403217942467247E-2</v>
      </c>
      <c r="AH725" s="2">
        <f>(Table2[[#This Row],[Current Month High]]/Table2[[#This Row],[Close Price]])-1</f>
        <v>6.3839923773225227E-2</v>
      </c>
      <c r="AI725">
        <v>34.111481657932302</v>
      </c>
      <c r="AJ725">
        <v>2.3403217942467198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-0.19</v>
      </c>
      <c r="AM725" t="s">
        <v>10459</v>
      </c>
      <c r="AN725">
        <v>-3.02</v>
      </c>
      <c r="AO725" t="s">
        <v>10459</v>
      </c>
      <c r="AP725">
        <v>-4.0252194021336E-2</v>
      </c>
      <c r="AQ725">
        <f>(Table2[[#This Row],[Sharpe Ratio]]-AVERAGE(Table2[Sharpe Ratio]))/_xlfn.STDEV.P(Table2[Sharpe Ratio])</f>
        <v>-1.1365160352809995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663</v>
      </c>
      <c r="AT725">
        <f>_xlfn.RANK.AVG(Table2[[#This Row],[6M Return vs Nifty Z-Score]],Table2[6M Return vs Nifty Z-Score])</f>
        <v>698</v>
      </c>
      <c r="AU725">
        <f>_xlfn.RANK.AVG(Table2[[#This Row],[Sharpe Ratio Z-Score]],Table2[Sharpe Ratio Z-Score])</f>
        <v>651</v>
      </c>
      <c r="AV725">
        <f>(Table2[[#This Row],[Rank 1Y]]+Table2[[#This Row],[Rank 6M]]+Table2[[#This Row],[Rank Sharpe]])/3</f>
        <v>670.66666666666663</v>
      </c>
    </row>
    <row r="726" spans="1:48" x14ac:dyDescent="0.3">
      <c r="A726" t="s">
        <v>1113</v>
      </c>
      <c r="B726" t="s">
        <v>1114</v>
      </c>
      <c r="C726" t="s">
        <v>10400</v>
      </c>
      <c r="D726" t="s">
        <v>21</v>
      </c>
      <c r="E726">
        <v>11943.91569261</v>
      </c>
      <c r="F726">
        <v>798.65</v>
      </c>
      <c r="G726">
        <v>-44.939713567630399</v>
      </c>
      <c r="H726">
        <f>(Table2[[#This Row],[1Y Return vs Nifty]]-AVERAGE(Table2[1Y Return vs Nifty]))/_xlfn.STDEV.P(Table2[1Y Return vs Nifty])</f>
        <v>-1.107256823610469</v>
      </c>
      <c r="I726">
        <v>-4.7628736018886002</v>
      </c>
      <c r="J726">
        <f>(Table2[[#This Row],[1M Return vs Nifty]]-AVERAGE(Table2[1M Return vs Nifty]))/_xlfn.STDEV.P(Table2[1M Return vs Nifty])</f>
        <v>-0.15957905366228589</v>
      </c>
      <c r="K726">
        <v>-14.8147224882429</v>
      </c>
      <c r="L726">
        <f>(Table2[[#This Row],[6M Return vs Nifty]]-AVERAGE(Table2[6M Return vs Nifty]))/_xlfn.STDEV.P(Table2[6M Return vs Nifty])</f>
        <v>-0.76784902829413637</v>
      </c>
      <c r="M726">
        <v>-4.2048819533518502</v>
      </c>
      <c r="N726">
        <f>(Table2[[#This Row],[1W Return vs Nifty]]-AVERAGE(Table2[1W Return vs Nifty]))/_xlfn.STDEV.P(Table2[1W Return vs Nifty])</f>
        <v>-0.23169915235045835</v>
      </c>
      <c r="O726">
        <v>800.13</v>
      </c>
      <c r="P726">
        <v>803.91297550219804</v>
      </c>
      <c r="Q726">
        <v>827.86976229962897</v>
      </c>
      <c r="R726">
        <v>48.929628345529999</v>
      </c>
      <c r="S726" s="2">
        <f>(Table2[[#This Row],[Close Price]]-Table2[[#This Row],[20D EMA]])/Table2[[#This Row],[20D EMA]]</f>
        <v>-1.8496994238436481E-3</v>
      </c>
      <c r="T726" s="2">
        <f>(Table2[[#This Row],[Close Price]]-Table2[[#This Row],[50D EMA]])/Table2[[#This Row],[50D EMA]]</f>
        <v>-6.546698041427085E-3</v>
      </c>
      <c r="U726" s="2">
        <f>(Table2[[#This Row],[Close Price]]-Table2[[#This Row],[200D EMA]])/Table2[[#This Row],[200D EMA]]</f>
        <v>-3.529511963145425E-2</v>
      </c>
      <c r="V726">
        <v>0.76925289879139203</v>
      </c>
      <c r="W726">
        <v>787.5</v>
      </c>
      <c r="X726">
        <v>802.45</v>
      </c>
      <c r="Y726">
        <v>787.5</v>
      </c>
      <c r="Z726">
        <v>805.95</v>
      </c>
      <c r="AA726">
        <v>779</v>
      </c>
      <c r="AB726">
        <v>833</v>
      </c>
      <c r="AC726" s="2">
        <f>(Table2[[#This Row],[Close Price]]/Table2[[#This Row],[Day Low]])-1</f>
        <v>1.4158730158730037E-2</v>
      </c>
      <c r="AD726" s="2">
        <f>(Table2[[#This Row],[Day High]]/Table2[[#This Row],[Close Price]])-1</f>
        <v>4.7580291742315151E-3</v>
      </c>
      <c r="AE726" s="2">
        <f>(Table2[[#This Row],[Close Price]]/Table2[[#This Row],[Current Week Low]])-1</f>
        <v>1.4158730158730037E-2</v>
      </c>
      <c r="AF726" s="2">
        <f>(Table2[[#This Row],[Current Week High]]/Table2[[#This Row],[Close Price]])-1</f>
        <v>9.1404244662869338E-3</v>
      </c>
      <c r="AG726" s="2">
        <f>(Table2[[#This Row],[Close Price]]/Table2[[#This Row],[Current Month Low]])-1</f>
        <v>2.5224646983311949E-2</v>
      </c>
      <c r="AH726" s="2">
        <f>(Table2[[#This Row],[Current Month High]]/Table2[[#This Row],[Close Price]])-1</f>
        <v>4.3010079509171684E-2</v>
      </c>
      <c r="AI726">
        <v>20.3280535904338</v>
      </c>
      <c r="AJ726">
        <v>7.7800269905533099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-0.13</v>
      </c>
      <c r="AM726" t="s">
        <v>10459</v>
      </c>
      <c r="AN726">
        <v>-1.72</v>
      </c>
      <c r="AO726" t="s">
        <v>10459</v>
      </c>
      <c r="AP726">
        <v>-0.149573936990617</v>
      </c>
      <c r="AQ726">
        <f>(Table2[[#This Row],[Sharpe Ratio]]-AVERAGE(Table2[Sharpe Ratio]))/_xlfn.STDEV.P(Table2[Sharpe Ratio])</f>
        <v>-2.4044546077007527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683</v>
      </c>
      <c r="AT726">
        <f>_xlfn.RANK.AVG(Table2[[#This Row],[6M Return vs Nifty Z-Score]],Table2[6M Return vs Nifty Z-Score])</f>
        <v>591</v>
      </c>
      <c r="AU726">
        <f>_xlfn.RANK.AVG(Table2[[#This Row],[Sharpe Ratio Z-Score]],Table2[Sharpe Ratio Z-Score])</f>
        <v>740</v>
      </c>
      <c r="AV726">
        <f>(Table2[[#This Row],[Rank 1Y]]+Table2[[#This Row],[Rank 6M]]+Table2[[#This Row],[Rank Sharpe]])/3</f>
        <v>671.33333333333337</v>
      </c>
    </row>
    <row r="727" spans="1:48" x14ac:dyDescent="0.3">
      <c r="A727" t="s">
        <v>876</v>
      </c>
      <c r="B727" t="s">
        <v>877</v>
      </c>
      <c r="C727" t="s">
        <v>10410</v>
      </c>
      <c r="D727" t="s">
        <v>592</v>
      </c>
      <c r="E727">
        <v>18328.027204000002</v>
      </c>
      <c r="F727">
        <v>1426</v>
      </c>
      <c r="G727">
        <v>-45.056321715456001</v>
      </c>
      <c r="H727">
        <f>(Table2[[#This Row],[1Y Return vs Nifty]]-AVERAGE(Table2[1Y Return vs Nifty]))/_xlfn.STDEV.P(Table2[1Y Return vs Nifty])</f>
        <v>-1.1091921385961081</v>
      </c>
      <c r="I727">
        <v>-6.7119917335550401</v>
      </c>
      <c r="J727">
        <f>(Table2[[#This Row],[1M Return vs Nifty]]-AVERAGE(Table2[1M Return vs Nifty]))/_xlfn.STDEV.P(Table2[1M Return vs Nifty])</f>
        <v>-0.34443157346468639</v>
      </c>
      <c r="K727">
        <v>-15.232844449276101</v>
      </c>
      <c r="L727">
        <f>(Table2[[#This Row],[6M Return vs Nifty]]-AVERAGE(Table2[6M Return vs Nifty]))/_xlfn.STDEV.P(Table2[6M Return vs Nifty])</f>
        <v>-0.78032656221624941</v>
      </c>
      <c r="M727">
        <v>-3.4104760339300002</v>
      </c>
      <c r="N727">
        <f>(Table2[[#This Row],[1W Return vs Nifty]]-AVERAGE(Table2[1W Return vs Nifty]))/_xlfn.STDEV.P(Table2[1W Return vs Nifty])</f>
        <v>-7.2938642118553096E-2</v>
      </c>
      <c r="O727">
        <v>1435.66</v>
      </c>
      <c r="P727">
        <v>1451.4481154447401</v>
      </c>
      <c r="Q727">
        <v>1474.60482736835</v>
      </c>
      <c r="R727">
        <v>41.538190247033803</v>
      </c>
      <c r="S727" s="2">
        <f>(Table2[[#This Row],[Close Price]]-Table2[[#This Row],[20D EMA]])/Table2[[#This Row],[20D EMA]]</f>
        <v>-6.7286126241589798E-3</v>
      </c>
      <c r="T727" s="2">
        <f>(Table2[[#This Row],[Close Price]]-Table2[[#This Row],[50D EMA]])/Table2[[#This Row],[50D EMA]]</f>
        <v>-1.7532914317741566E-2</v>
      </c>
      <c r="U727" s="2">
        <f>(Table2[[#This Row],[Close Price]]-Table2[[#This Row],[200D EMA]])/Table2[[#This Row],[200D EMA]]</f>
        <v>-3.2961256104859296E-2</v>
      </c>
      <c r="V727">
        <v>0.49082745146745799</v>
      </c>
      <c r="W727">
        <v>1415.1</v>
      </c>
      <c r="X727">
        <v>1429</v>
      </c>
      <c r="Y727">
        <v>1406.9</v>
      </c>
      <c r="Z727">
        <v>1440</v>
      </c>
      <c r="AA727">
        <v>1381</v>
      </c>
      <c r="AB727">
        <v>1476.95</v>
      </c>
      <c r="AC727" s="2">
        <f>(Table2[[#This Row],[Close Price]]/Table2[[#This Row],[Day Low]])-1</f>
        <v>7.7026358561234076E-3</v>
      </c>
      <c r="AD727" s="2">
        <f>(Table2[[#This Row],[Day High]]/Table2[[#This Row],[Close Price]])-1</f>
        <v>2.1037868162692153E-3</v>
      </c>
      <c r="AE727" s="2">
        <f>(Table2[[#This Row],[Close Price]]/Table2[[#This Row],[Current Week Low]])-1</f>
        <v>1.3575947117776543E-2</v>
      </c>
      <c r="AF727" s="2">
        <f>(Table2[[#This Row],[Current Week High]]/Table2[[#This Row],[Close Price]])-1</f>
        <v>9.817671809256634E-3</v>
      </c>
      <c r="AG727" s="2">
        <f>(Table2[[#This Row],[Close Price]]/Table2[[#This Row],[Current Month Low]])-1</f>
        <v>3.2585083272990589E-2</v>
      </c>
      <c r="AH727" s="2">
        <f>(Table2[[#This Row],[Current Month High]]/Table2[[#This Row],[Close Price]])-1</f>
        <v>3.572931276297342E-2</v>
      </c>
      <c r="AI727">
        <v>20.915147265077099</v>
      </c>
      <c r="AJ727">
        <v>12.3719464144996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-0.18</v>
      </c>
      <c r="AM727" t="s">
        <v>10459</v>
      </c>
      <c r="AN727">
        <v>-0.37</v>
      </c>
      <c r="AO727" t="s">
        <v>10459</v>
      </c>
      <c r="AP727">
        <v>-0.12527316860944199</v>
      </c>
      <c r="AQ727">
        <f>(Table2[[#This Row],[Sharpe Ratio]]-AVERAGE(Table2[Sharpe Ratio]))/_xlfn.STDEV.P(Table2[Sharpe Ratio])</f>
        <v>-2.1226087394127937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684</v>
      </c>
      <c r="AT727">
        <f>_xlfn.RANK.AVG(Table2[[#This Row],[6M Return vs Nifty Z-Score]],Table2[6M Return vs Nifty Z-Score])</f>
        <v>596</v>
      </c>
      <c r="AU727">
        <f>_xlfn.RANK.AVG(Table2[[#This Row],[Sharpe Ratio Z-Score]],Table2[Sharpe Ratio Z-Score])</f>
        <v>735</v>
      </c>
      <c r="AV727">
        <f>(Table2[[#This Row],[Rank 1Y]]+Table2[[#This Row],[Rank 6M]]+Table2[[#This Row],[Rank Sharpe]])/3</f>
        <v>671.66666666666663</v>
      </c>
    </row>
    <row r="728" spans="1:48" x14ac:dyDescent="0.3">
      <c r="A728" t="s">
        <v>352</v>
      </c>
      <c r="B728" t="s">
        <v>353</v>
      </c>
      <c r="C728" t="s">
        <v>10402</v>
      </c>
      <c r="D728" t="s">
        <v>27</v>
      </c>
      <c r="E728">
        <v>72348.409672319904</v>
      </c>
      <c r="F728">
        <v>10.38</v>
      </c>
      <c r="G728">
        <v>-47.530156713668198</v>
      </c>
      <c r="H728">
        <f>(Table2[[#This Row],[1Y Return vs Nifty]]-AVERAGE(Table2[1Y Return vs Nifty]))/_xlfn.STDEV.P(Table2[1Y Return vs Nifty])</f>
        <v>-1.1502497321975309</v>
      </c>
      <c r="I728">
        <v>-39.785230371801298</v>
      </c>
      <c r="J728">
        <f>(Table2[[#This Row],[1M Return vs Nifty]]-AVERAGE(Table2[1M Return vs Nifty]))/_xlfn.STDEV.P(Table2[1M Return vs Nifty])</f>
        <v>-3.4810662396657133</v>
      </c>
      <c r="K728">
        <v>-41.093298557440697</v>
      </c>
      <c r="L728">
        <f>(Table2[[#This Row],[6M Return vs Nifty]]-AVERAGE(Table2[6M Return vs Nifty]))/_xlfn.STDEV.P(Table2[6M Return vs Nifty])</f>
        <v>-1.5520504213948612</v>
      </c>
      <c r="M728">
        <v>-23.148631953351799</v>
      </c>
      <c r="N728">
        <f>(Table2[[#This Row],[1W Return vs Nifty]]-AVERAGE(Table2[1W Return vs Nifty]))/_xlfn.STDEV.P(Table2[1W Return vs Nifty])</f>
        <v>-4.0175715158072274</v>
      </c>
      <c r="O728">
        <v>12.54</v>
      </c>
      <c r="P728">
        <v>14.0423513102985</v>
      </c>
      <c r="Q728">
        <v>14.081901843516301</v>
      </c>
      <c r="R728">
        <v>18.8445772160342</v>
      </c>
      <c r="S728" s="2">
        <f>(Table2[[#This Row],[Close Price]]-Table2[[#This Row],[20D EMA]])/Table2[[#This Row],[20D EMA]]</f>
        <v>-0.17224880382775107</v>
      </c>
      <c r="T728" s="2">
        <f>(Table2[[#This Row],[Close Price]]-Table2[[#This Row],[50D EMA]])/Table2[[#This Row],[50D EMA]]</f>
        <v>-0.26080755490090696</v>
      </c>
      <c r="U728" s="2">
        <f>(Table2[[#This Row],[Close Price]]-Table2[[#This Row],[200D EMA]])/Table2[[#This Row],[200D EMA]]</f>
        <v>-0.26288365624567667</v>
      </c>
      <c r="V728">
        <v>1.20371458715048</v>
      </c>
      <c r="W728">
        <v>10.119999999999999</v>
      </c>
      <c r="X728">
        <v>10.5</v>
      </c>
      <c r="Y728">
        <v>10.119999999999999</v>
      </c>
      <c r="Z728">
        <v>11.94</v>
      </c>
      <c r="AA728">
        <v>9.7899999999999991</v>
      </c>
      <c r="AB728">
        <v>15.58</v>
      </c>
      <c r="AC728" s="2">
        <f>(Table2[[#This Row],[Close Price]]/Table2[[#This Row],[Day Low]])-1</f>
        <v>2.5691699604743157E-2</v>
      </c>
      <c r="AD728" s="2">
        <f>(Table2[[#This Row],[Day High]]/Table2[[#This Row],[Close Price]])-1</f>
        <v>1.156069364161838E-2</v>
      </c>
      <c r="AE728" s="2">
        <f>(Table2[[#This Row],[Close Price]]/Table2[[#This Row],[Current Week Low]])-1</f>
        <v>2.5691699604743157E-2</v>
      </c>
      <c r="AF728" s="2">
        <f>(Table2[[#This Row],[Current Week High]]/Table2[[#This Row],[Close Price]])-1</f>
        <v>0.15028901734104028</v>
      </c>
      <c r="AG728" s="2">
        <f>(Table2[[#This Row],[Close Price]]/Table2[[#This Row],[Current Month Low]])-1</f>
        <v>6.0265577119509972E-2</v>
      </c>
      <c r="AH728" s="2">
        <f>(Table2[[#This Row],[Current Month High]]/Table2[[#This Row],[Close Price]])-1</f>
        <v>0.50096339113680144</v>
      </c>
      <c r="AI728">
        <v>84.7784200385356</v>
      </c>
      <c r="AJ728">
        <v>6.0265577119509901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-0.44</v>
      </c>
      <c r="AM728" t="s">
        <v>10459</v>
      </c>
      <c r="AN728">
        <v>-23.28</v>
      </c>
      <c r="AO728" t="s">
        <v>10459</v>
      </c>
      <c r="AP728">
        <v>-9.1963814368940001E-3</v>
      </c>
      <c r="AQ728">
        <f>(Table2[[#This Row],[Sharpe Ratio]]-AVERAGE(Table2[Sharpe Ratio]))/_xlfn.STDEV.P(Table2[Sharpe Ratio])</f>
        <v>-0.7763236197180905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694</v>
      </c>
      <c r="AT728">
        <f>_xlfn.RANK.AVG(Table2[[#This Row],[6M Return vs Nifty Z-Score]],Table2[6M Return vs Nifty Z-Score])</f>
        <v>734</v>
      </c>
      <c r="AU728">
        <f>_xlfn.RANK.AVG(Table2[[#This Row],[Sharpe Ratio Z-Score]],Table2[Sharpe Ratio Z-Score])</f>
        <v>591</v>
      </c>
      <c r="AV728">
        <f>(Table2[[#This Row],[Rank 1Y]]+Table2[[#This Row],[Rank 6M]]+Table2[[#This Row],[Rank Sharpe]])/3</f>
        <v>673</v>
      </c>
    </row>
    <row r="729" spans="1:48" x14ac:dyDescent="0.3">
      <c r="A729" t="s">
        <v>2320</v>
      </c>
      <c r="B729" t="s">
        <v>2321</v>
      </c>
      <c r="C729" t="s">
        <v>10414</v>
      </c>
      <c r="D729" t="s">
        <v>388</v>
      </c>
      <c r="E729">
        <v>2402.8865944200002</v>
      </c>
      <c r="F729">
        <v>208.65</v>
      </c>
      <c r="G729">
        <v>-61.552597963499501</v>
      </c>
      <c r="H729">
        <f>(Table2[[#This Row],[1Y Return vs Nifty]]-AVERAGE(Table2[1Y Return vs Nifty]))/_xlfn.STDEV.P(Table2[1Y Return vs Nifty])</f>
        <v>-1.3829765286700004</v>
      </c>
      <c r="I729">
        <v>-8.0023359877656297</v>
      </c>
      <c r="J729">
        <f>(Table2[[#This Row],[1M Return vs Nifty]]-AVERAGE(Table2[1M Return vs Nifty]))/_xlfn.STDEV.P(Table2[1M Return vs Nifty])</f>
        <v>-0.46680660190867612</v>
      </c>
      <c r="K729">
        <v>-19.210250419855399</v>
      </c>
      <c r="L729">
        <f>(Table2[[#This Row],[6M Return vs Nifty]]-AVERAGE(Table2[6M Return vs Nifty]))/_xlfn.STDEV.P(Table2[6M Return vs Nifty])</f>
        <v>-0.89901972484584247</v>
      </c>
      <c r="M729">
        <v>-5.4584911082814198</v>
      </c>
      <c r="N729">
        <f>(Table2[[#This Row],[1W Return vs Nifty]]-AVERAGE(Table2[1W Return vs Nifty]))/_xlfn.STDEV.P(Table2[1W Return vs Nifty])</f>
        <v>-0.48223055475094745</v>
      </c>
      <c r="O729">
        <v>213.34</v>
      </c>
      <c r="P729">
        <v>216.683869060056</v>
      </c>
      <c r="Q729">
        <v>246.210642682556</v>
      </c>
      <c r="R729">
        <v>33.778448359637103</v>
      </c>
      <c r="S729" s="2">
        <f>(Table2[[#This Row],[Close Price]]-Table2[[#This Row],[20D EMA]])/Table2[[#This Row],[20D EMA]]</f>
        <v>-2.1983688009749685E-2</v>
      </c>
      <c r="T729" s="2">
        <f>(Table2[[#This Row],[Close Price]]-Table2[[#This Row],[50D EMA]])/Table2[[#This Row],[50D EMA]]</f>
        <v>-3.7076451952357044E-2</v>
      </c>
      <c r="U729" s="2">
        <f>(Table2[[#This Row],[Close Price]]-Table2[[#This Row],[200D EMA]])/Table2[[#This Row],[200D EMA]]</f>
        <v>-0.15255491100351676</v>
      </c>
      <c r="V729">
        <v>0.45544622196051299</v>
      </c>
      <c r="W729">
        <v>208</v>
      </c>
      <c r="X729">
        <v>211.99</v>
      </c>
      <c r="Y729">
        <v>207.3</v>
      </c>
      <c r="Z729">
        <v>213.39</v>
      </c>
      <c r="AA729">
        <v>207.3</v>
      </c>
      <c r="AB729">
        <v>232</v>
      </c>
      <c r="AC729" s="2">
        <f>(Table2[[#This Row],[Close Price]]/Table2[[#This Row],[Day Low]])-1</f>
        <v>3.1250000000000444E-3</v>
      </c>
      <c r="AD729" s="2">
        <f>(Table2[[#This Row],[Day High]]/Table2[[#This Row],[Close Price]])-1</f>
        <v>1.6007668344117043E-2</v>
      </c>
      <c r="AE729" s="2">
        <f>(Table2[[#This Row],[Close Price]]/Table2[[#This Row],[Current Week Low]])-1</f>
        <v>6.5123010130245795E-3</v>
      </c>
      <c r="AF729" s="2">
        <f>(Table2[[#This Row],[Current Week High]]/Table2[[#This Row],[Close Price]])-1</f>
        <v>2.2717469446441374E-2</v>
      </c>
      <c r="AG729" s="2">
        <f>(Table2[[#This Row],[Close Price]]/Table2[[#This Row],[Current Month Low]])-1</f>
        <v>6.5123010130245795E-3</v>
      </c>
      <c r="AH729" s="2">
        <f>(Table2[[#This Row],[Current Month High]]/Table2[[#This Row],[Close Price]])-1</f>
        <v>0.1119098969566259</v>
      </c>
      <c r="AI729">
        <v>106.92547328061301</v>
      </c>
      <c r="AJ729">
        <v>8.9556135770235006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-0.06</v>
      </c>
      <c r="AM729" t="s">
        <v>10459</v>
      </c>
      <c r="AN729">
        <v>-4.8</v>
      </c>
      <c r="AO729" t="s">
        <v>10459</v>
      </c>
      <c r="AP729">
        <v>-4.4052609152941E-2</v>
      </c>
      <c r="AQ729">
        <f>(Table2[[#This Row],[Sharpe Ratio]]-AVERAGE(Table2[Sharpe Ratio]))/_xlfn.STDEV.P(Table2[Sharpe Ratio])</f>
        <v>-1.1805941189786195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730</v>
      </c>
      <c r="AT729">
        <f>_xlfn.RANK.AVG(Table2[[#This Row],[6M Return vs Nifty Z-Score]],Table2[6M Return vs Nifty Z-Score])</f>
        <v>641</v>
      </c>
      <c r="AU729">
        <f>_xlfn.RANK.AVG(Table2[[#This Row],[Sharpe Ratio Z-Score]],Table2[Sharpe Ratio Z-Score])</f>
        <v>659</v>
      </c>
      <c r="AV729">
        <f>(Table2[[#This Row],[Rank 1Y]]+Table2[[#This Row],[Rank 6M]]+Table2[[#This Row],[Rank Sharpe]])/3</f>
        <v>676.66666666666663</v>
      </c>
    </row>
    <row r="730" spans="1:48" x14ac:dyDescent="0.3">
      <c r="A730" t="s">
        <v>1847</v>
      </c>
      <c r="B730" t="s">
        <v>1848</v>
      </c>
      <c r="C730" t="s">
        <v>10401</v>
      </c>
      <c r="D730" t="s">
        <v>51</v>
      </c>
      <c r="E730">
        <v>4219.4818961999999</v>
      </c>
      <c r="F730">
        <v>591.75</v>
      </c>
      <c r="G730">
        <v>-56.509517814752797</v>
      </c>
      <c r="H730">
        <f>(Table2[[#This Row],[1Y Return vs Nifty]]-AVERAGE(Table2[1Y Return vs Nifty]))/_xlfn.STDEV.P(Table2[1Y Return vs Nifty])</f>
        <v>-1.2992778440785535</v>
      </c>
      <c r="I730">
        <v>-8.9978496641218193</v>
      </c>
      <c r="J730">
        <f>(Table2[[#This Row],[1M Return vs Nifty]]-AVERAGE(Table2[1M Return vs Nifty]))/_xlfn.STDEV.P(Table2[1M Return vs Nifty])</f>
        <v>-0.56122017724946804</v>
      </c>
      <c r="K730">
        <v>-45.058541534688601</v>
      </c>
      <c r="L730">
        <f>(Table2[[#This Row],[6M Return vs Nifty]]-AVERAGE(Table2[6M Return vs Nifty]))/_xlfn.STDEV.P(Table2[6M Return vs Nifty])</f>
        <v>-1.6703806177705127</v>
      </c>
      <c r="M730">
        <v>-5.2903123487389996</v>
      </c>
      <c r="N730">
        <f>(Table2[[#This Row],[1W Return vs Nifty]]-AVERAGE(Table2[1W Return vs Nifty]))/_xlfn.STDEV.P(Table2[1W Return vs Nifty])</f>
        <v>-0.44862034991441341</v>
      </c>
      <c r="O730">
        <v>604.57000000000005</v>
      </c>
      <c r="P730">
        <v>634.43370003697601</v>
      </c>
      <c r="Q730">
        <v>751.24605897547895</v>
      </c>
      <c r="R730">
        <v>34.736574805731699</v>
      </c>
      <c r="S730" s="2">
        <f>(Table2[[#This Row],[Close Price]]-Table2[[#This Row],[20D EMA]])/Table2[[#This Row],[20D EMA]]</f>
        <v>-2.1205154076451113E-2</v>
      </c>
      <c r="T730" s="2">
        <f>(Table2[[#This Row],[Close Price]]-Table2[[#This Row],[50D EMA]])/Table2[[#This Row],[50D EMA]]</f>
        <v>-6.727842489213344E-2</v>
      </c>
      <c r="U730" s="2">
        <f>(Table2[[#This Row],[Close Price]]-Table2[[#This Row],[200D EMA]])/Table2[[#This Row],[200D EMA]]</f>
        <v>-0.21230867978594611</v>
      </c>
      <c r="V730">
        <v>1.0327437009034801</v>
      </c>
      <c r="W730">
        <v>590</v>
      </c>
      <c r="X730">
        <v>597.95000000000005</v>
      </c>
      <c r="Y730">
        <v>587.5</v>
      </c>
      <c r="Z730">
        <v>614.95000000000005</v>
      </c>
      <c r="AA730">
        <v>587.5</v>
      </c>
      <c r="AB730">
        <v>636.29999999999995</v>
      </c>
      <c r="AC730" s="2">
        <f>(Table2[[#This Row],[Close Price]]/Table2[[#This Row],[Day Low]])-1</f>
        <v>2.9661016949151797E-3</v>
      </c>
      <c r="AD730" s="2">
        <f>(Table2[[#This Row],[Day High]]/Table2[[#This Row],[Close Price]])-1</f>
        <v>1.0477397549641054E-2</v>
      </c>
      <c r="AE730" s="2">
        <f>(Table2[[#This Row],[Close Price]]/Table2[[#This Row],[Current Week Low]])-1</f>
        <v>7.2340425531915997E-3</v>
      </c>
      <c r="AF730" s="2">
        <f>(Table2[[#This Row],[Current Week High]]/Table2[[#This Row],[Close Price]])-1</f>
        <v>3.9205745669623981E-2</v>
      </c>
      <c r="AG730" s="2">
        <f>(Table2[[#This Row],[Close Price]]/Table2[[#This Row],[Current Month Low]])-1</f>
        <v>7.2340425531915997E-3</v>
      </c>
      <c r="AH730" s="2">
        <f>(Table2[[#This Row],[Current Month High]]/Table2[[#This Row],[Close Price]])-1</f>
        <v>7.5285171102661419E-2</v>
      </c>
      <c r="AI730">
        <v>110.08871989860501</v>
      </c>
      <c r="AJ730">
        <v>0.92095165003835899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-0.23</v>
      </c>
      <c r="AM730" t="s">
        <v>10459</v>
      </c>
      <c r="AN730">
        <v>-3.82</v>
      </c>
      <c r="AO730" t="s">
        <v>10459</v>
      </c>
      <c r="AP730">
        <v>-6.2286409480760002E-3</v>
      </c>
      <c r="AQ730">
        <f>(Table2[[#This Row],[Sharpe Ratio]]-AVERAGE(Table2[Sharpe Ratio]))/_xlfn.STDEV.P(Table2[Sharpe Ratio])</f>
        <v>-0.74190308692653439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722</v>
      </c>
      <c r="AT730">
        <f>_xlfn.RANK.AVG(Table2[[#This Row],[6M Return vs Nifty Z-Score]],Table2[6M Return vs Nifty Z-Score])</f>
        <v>737</v>
      </c>
      <c r="AU730">
        <f>_xlfn.RANK.AVG(Table2[[#This Row],[Sharpe Ratio Z-Score]],Table2[Sharpe Ratio Z-Score])</f>
        <v>572</v>
      </c>
      <c r="AV730">
        <f>(Table2[[#This Row],[Rank 1Y]]+Table2[[#This Row],[Rank 6M]]+Table2[[#This Row],[Rank Sharpe]])/3</f>
        <v>677</v>
      </c>
    </row>
    <row r="731" spans="1:48" x14ac:dyDescent="0.3">
      <c r="A731" t="s">
        <v>576</v>
      </c>
      <c r="B731" t="s">
        <v>577</v>
      </c>
      <c r="C731" t="s">
        <v>5557</v>
      </c>
      <c r="D731" t="s">
        <v>80</v>
      </c>
      <c r="E731">
        <v>35929.437025674997</v>
      </c>
      <c r="F731">
        <v>1915.75</v>
      </c>
      <c r="G731">
        <v>-52.403425293525899</v>
      </c>
      <c r="H731">
        <f>(Table2[[#This Row],[1Y Return vs Nifty]]-AVERAGE(Table2[1Y Return vs Nifty]))/_xlfn.STDEV.P(Table2[1Y Return vs Nifty])</f>
        <v>-1.2311300985141926</v>
      </c>
      <c r="I731">
        <v>0.77986768882650104</v>
      </c>
      <c r="J731">
        <f>(Table2[[#This Row],[1M Return vs Nifty]]-AVERAGE(Table2[1M Return vs Nifty]))/_xlfn.STDEV.P(Table2[1M Return vs Nifty])</f>
        <v>0.36608928708907812</v>
      </c>
      <c r="K731">
        <v>-21.455870038151499</v>
      </c>
      <c r="L731">
        <f>(Table2[[#This Row],[6M Return vs Nifty]]-AVERAGE(Table2[6M Return vs Nifty]))/_xlfn.STDEV.P(Table2[6M Return vs Nifty])</f>
        <v>-0.96603317444847447</v>
      </c>
      <c r="M731">
        <v>0.69449037970062</v>
      </c>
      <c r="N731">
        <f>(Table2[[#This Row],[1W Return vs Nifty]]-AVERAGE(Table2[1W Return vs Nifty]))/_xlfn.STDEV.P(Table2[1W Return vs Nifty])</f>
        <v>0.74743107867497793</v>
      </c>
      <c r="O731">
        <v>1872.43</v>
      </c>
      <c r="P731">
        <v>1851.26599269342</v>
      </c>
      <c r="Q731">
        <v>1917.0513755035399</v>
      </c>
      <c r="R731">
        <v>62.457376155720198</v>
      </c>
      <c r="S731" s="2">
        <f>(Table2[[#This Row],[Close Price]]-Table2[[#This Row],[20D EMA]])/Table2[[#This Row],[20D EMA]]</f>
        <v>2.3135711348354775E-2</v>
      </c>
      <c r="T731" s="2">
        <f>(Table2[[#This Row],[Close Price]]-Table2[[#This Row],[50D EMA]])/Table2[[#This Row],[50D EMA]]</f>
        <v>3.4832383655879595E-2</v>
      </c>
      <c r="U731" s="2">
        <f>(Table2[[#This Row],[Close Price]]-Table2[[#This Row],[200D EMA]])/Table2[[#This Row],[200D EMA]]</f>
        <v>-6.7884226795857561E-4</v>
      </c>
      <c r="V731">
        <v>0.56008358105538902</v>
      </c>
      <c r="W731">
        <v>1904.5</v>
      </c>
      <c r="X731">
        <v>1925</v>
      </c>
      <c r="Y731">
        <v>1837.15</v>
      </c>
      <c r="Z731">
        <v>1938.8</v>
      </c>
      <c r="AA731">
        <v>1794.25</v>
      </c>
      <c r="AB731">
        <v>1945.85</v>
      </c>
      <c r="AC731" s="2">
        <f>(Table2[[#This Row],[Close Price]]/Table2[[#This Row],[Day Low]])-1</f>
        <v>5.9070622210553037E-3</v>
      </c>
      <c r="AD731" s="2">
        <f>(Table2[[#This Row],[Day High]]/Table2[[#This Row],[Close Price]])-1</f>
        <v>4.8283961894819427E-3</v>
      </c>
      <c r="AE731" s="2">
        <f>(Table2[[#This Row],[Close Price]]/Table2[[#This Row],[Current Week Low]])-1</f>
        <v>4.2783659472552582E-2</v>
      </c>
      <c r="AF731" s="2">
        <f>(Table2[[#This Row],[Current Week High]]/Table2[[#This Row],[Close Price]])-1</f>
        <v>1.2031841315411684E-2</v>
      </c>
      <c r="AG731" s="2">
        <f>(Table2[[#This Row],[Close Price]]/Table2[[#This Row],[Current Month Low]])-1</f>
        <v>6.7716316009474697E-2</v>
      </c>
      <c r="AH731" s="2">
        <f>(Table2[[#This Row],[Current Month High]]/Table2[[#This Row],[Close Price]])-1</f>
        <v>1.5711862194962789E-2</v>
      </c>
      <c r="AI731">
        <v>26.8798120840401</v>
      </c>
      <c r="AJ731">
        <v>16.007629889790401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-0.02</v>
      </c>
      <c r="AM731" t="s">
        <v>10459</v>
      </c>
      <c r="AN731">
        <v>1.5</v>
      </c>
      <c r="AO731" t="s">
        <v>10458</v>
      </c>
      <c r="AP731">
        <v>-5.3712769707601998E-2</v>
      </c>
      <c r="AQ731">
        <f>(Table2[[#This Row],[Sharpe Ratio]]-AVERAGE(Table2[Sharpe Ratio]))/_xlfn.STDEV.P(Table2[Sharpe Ratio])</f>
        <v>-1.2926348699796741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713</v>
      </c>
      <c r="AT731">
        <f>_xlfn.RANK.AVG(Table2[[#This Row],[6M Return vs Nifty Z-Score]],Table2[6M Return vs Nifty Z-Score])</f>
        <v>652</v>
      </c>
      <c r="AU731">
        <f>_xlfn.RANK.AVG(Table2[[#This Row],[Sharpe Ratio Z-Score]],Table2[Sharpe Ratio Z-Score])</f>
        <v>667</v>
      </c>
      <c r="AV731">
        <f>(Table2[[#This Row],[Rank 1Y]]+Table2[[#This Row],[Rank 6M]]+Table2[[#This Row],[Rank Sharpe]])/3</f>
        <v>677.33333333333337</v>
      </c>
    </row>
    <row r="732" spans="1:48" x14ac:dyDescent="0.3">
      <c r="A732" t="s">
        <v>1366</v>
      </c>
      <c r="B732" t="s">
        <v>1367</v>
      </c>
      <c r="C732" t="s">
        <v>10409</v>
      </c>
      <c r="D732" t="s">
        <v>122</v>
      </c>
      <c r="E732">
        <v>8245.3213232500002</v>
      </c>
      <c r="F732">
        <v>690.25</v>
      </c>
      <c r="G732">
        <v>-42.677765087412297</v>
      </c>
      <c r="H732">
        <f>(Table2[[#This Row],[1Y Return vs Nifty]]-AVERAGE(Table2[1Y Return vs Nifty]))/_xlfn.STDEV.P(Table2[1Y Return vs Nifty])</f>
        <v>-1.0697158552292849</v>
      </c>
      <c r="I732">
        <v>7.0857783925001199</v>
      </c>
      <c r="J732">
        <f>(Table2[[#This Row],[1M Return vs Nifty]]-AVERAGE(Table2[1M Return vs Nifty]))/_xlfn.STDEV.P(Table2[1M Return vs Nifty])</f>
        <v>0.96413589303101155</v>
      </c>
      <c r="K732">
        <v>-18.371987981731401</v>
      </c>
      <c r="L732">
        <f>(Table2[[#This Row],[6M Return vs Nifty]]-AVERAGE(Table2[6M Return vs Nifty]))/_xlfn.STDEV.P(Table2[6M Return vs Nifty])</f>
        <v>-0.87400442074299289</v>
      </c>
      <c r="M732">
        <v>-0.76520456992445796</v>
      </c>
      <c r="N732">
        <f>(Table2[[#This Row],[1W Return vs Nifty]]-AVERAGE(Table2[1W Return vs Nifty]))/_xlfn.STDEV.P(Table2[1W Return vs Nifty])</f>
        <v>0.45571382264789684</v>
      </c>
      <c r="O732">
        <v>685.18</v>
      </c>
      <c r="P732">
        <v>681.31454192842602</v>
      </c>
      <c r="Q732">
        <v>700.47219324771697</v>
      </c>
      <c r="R732">
        <v>54.5667291533073</v>
      </c>
      <c r="S732" s="2">
        <f>(Table2[[#This Row],[Close Price]]-Table2[[#This Row],[20D EMA]])/Table2[[#This Row],[20D EMA]]</f>
        <v>7.3995154557927123E-3</v>
      </c>
      <c r="T732" s="2">
        <f>(Table2[[#This Row],[Close Price]]-Table2[[#This Row],[50D EMA]])/Table2[[#This Row],[50D EMA]]</f>
        <v>1.3115026205491839E-2</v>
      </c>
      <c r="U732" s="2">
        <f>(Table2[[#This Row],[Close Price]]-Table2[[#This Row],[200D EMA]])/Table2[[#This Row],[200D EMA]]</f>
        <v>-1.459328913589289E-2</v>
      </c>
      <c r="V732">
        <v>0.45518993634013</v>
      </c>
      <c r="W732">
        <v>678</v>
      </c>
      <c r="X732">
        <v>697.6</v>
      </c>
      <c r="Y732">
        <v>666.05</v>
      </c>
      <c r="Z732">
        <v>704.45</v>
      </c>
      <c r="AA732">
        <v>651.6</v>
      </c>
      <c r="AB732">
        <v>745</v>
      </c>
      <c r="AC732" s="2">
        <f>(Table2[[#This Row],[Close Price]]/Table2[[#This Row],[Day Low]])-1</f>
        <v>1.806784660766958E-2</v>
      </c>
      <c r="AD732" s="2">
        <f>(Table2[[#This Row],[Day High]]/Table2[[#This Row],[Close Price]])-1</f>
        <v>1.0648315827598731E-2</v>
      </c>
      <c r="AE732" s="2">
        <f>(Table2[[#This Row],[Close Price]]/Table2[[#This Row],[Current Week Low]])-1</f>
        <v>3.6333608587943989E-2</v>
      </c>
      <c r="AF732" s="2">
        <f>(Table2[[#This Row],[Current Week High]]/Table2[[#This Row],[Close Price]])-1</f>
        <v>2.0572256428830205E-2</v>
      </c>
      <c r="AG732" s="2">
        <f>(Table2[[#This Row],[Close Price]]/Table2[[#This Row],[Current Month Low]])-1</f>
        <v>5.931553100061393E-2</v>
      </c>
      <c r="AH732" s="2">
        <f>(Table2[[#This Row],[Current Month High]]/Table2[[#This Row],[Close Price]])-1</f>
        <v>7.9319087287214707E-2</v>
      </c>
      <c r="AI732">
        <v>22.9989134371604</v>
      </c>
      <c r="AJ732">
        <v>15.310725025058399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-0.09</v>
      </c>
      <c r="AM732" t="s">
        <v>10459</v>
      </c>
      <c r="AN732">
        <v>-5.3</v>
      </c>
      <c r="AO732" t="s">
        <v>10459</v>
      </c>
      <c r="AP732">
        <v>-0.101573322743676</v>
      </c>
      <c r="AQ732">
        <f>(Table2[[#This Row],[Sharpe Ratio]]-AVERAGE(Table2[Sharpe Ratio]))/_xlfn.STDEV.P(Table2[Sharpe Ratio])</f>
        <v>-1.8477325078652282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681</v>
      </c>
      <c r="AT732">
        <f>_xlfn.RANK.AVG(Table2[[#This Row],[6M Return vs Nifty Z-Score]],Table2[6M Return vs Nifty Z-Score])</f>
        <v>633</v>
      </c>
      <c r="AU732">
        <f>_xlfn.RANK.AVG(Table2[[#This Row],[Sharpe Ratio Z-Score]],Table2[Sharpe Ratio Z-Score])</f>
        <v>719</v>
      </c>
      <c r="AV732">
        <f>(Table2[[#This Row],[Rank 1Y]]+Table2[[#This Row],[Rank 6M]]+Table2[[#This Row],[Rank Sharpe]])/3</f>
        <v>677.66666666666663</v>
      </c>
    </row>
    <row r="733" spans="1:48" x14ac:dyDescent="0.3">
      <c r="A733" t="s">
        <v>1513</v>
      </c>
      <c r="B733" t="s">
        <v>1514</v>
      </c>
      <c r="C733" t="s">
        <v>10405</v>
      </c>
      <c r="D733" t="s">
        <v>54</v>
      </c>
      <c r="E733">
        <v>6901.6006119960002</v>
      </c>
      <c r="F733">
        <v>212.67</v>
      </c>
      <c r="G733">
        <v>-38.309696584117198</v>
      </c>
      <c r="H733">
        <f>(Table2[[#This Row],[1Y Return vs Nifty]]-AVERAGE(Table2[1Y Return vs Nifty]))/_xlfn.STDEV.P(Table2[1Y Return vs Nifty])</f>
        <v>-0.99722016268670477</v>
      </c>
      <c r="I733">
        <v>-8.2966589004021802</v>
      </c>
      <c r="J733">
        <f>(Table2[[#This Row],[1M Return vs Nifty]]-AVERAGE(Table2[1M Return vs Nifty]))/_xlfn.STDEV.P(Table2[1M Return vs Nifty])</f>
        <v>-0.49471990852284847</v>
      </c>
      <c r="K733">
        <v>-61.1822865267509</v>
      </c>
      <c r="L733">
        <f>(Table2[[#This Row],[6M Return vs Nifty]]-AVERAGE(Table2[6M Return vs Nifty]))/_xlfn.STDEV.P(Table2[6M Return vs Nifty])</f>
        <v>-2.1515430388804204</v>
      </c>
      <c r="M733">
        <v>-5.0270348571631098</v>
      </c>
      <c r="N733">
        <f>(Table2[[#This Row],[1W Return vs Nifty]]-AVERAGE(Table2[1W Return vs Nifty]))/_xlfn.STDEV.P(Table2[1W Return vs Nifty])</f>
        <v>-0.39600484457479551</v>
      </c>
      <c r="O733">
        <v>220.94</v>
      </c>
      <c r="P733">
        <v>225.131257853325</v>
      </c>
      <c r="Q733">
        <v>253.73789040659901</v>
      </c>
      <c r="R733">
        <v>25.609472468687599</v>
      </c>
      <c r="S733" s="2">
        <f>(Table2[[#This Row],[Close Price]]-Table2[[#This Row],[20D EMA]])/Table2[[#This Row],[20D EMA]]</f>
        <v>-3.7430976735765412E-2</v>
      </c>
      <c r="T733" s="2">
        <f>(Table2[[#This Row],[Close Price]]-Table2[[#This Row],[50D EMA]])/Table2[[#This Row],[50D EMA]]</f>
        <v>-5.5351078176108397E-2</v>
      </c>
      <c r="U733" s="2">
        <f>(Table2[[#This Row],[Close Price]]-Table2[[#This Row],[200D EMA]])/Table2[[#This Row],[200D EMA]]</f>
        <v>-0.16185162705022221</v>
      </c>
      <c r="V733">
        <v>0.71813795118401103</v>
      </c>
      <c r="W733">
        <v>211.99</v>
      </c>
      <c r="X733">
        <v>217.23</v>
      </c>
      <c r="Y733">
        <v>211.99</v>
      </c>
      <c r="Z733">
        <v>221</v>
      </c>
      <c r="AA733">
        <v>211.99</v>
      </c>
      <c r="AB733">
        <v>236</v>
      </c>
      <c r="AC733" s="2">
        <f>(Table2[[#This Row],[Close Price]]/Table2[[#This Row],[Day Low]])-1</f>
        <v>3.2076984763431682E-3</v>
      </c>
      <c r="AD733" s="2">
        <f>(Table2[[#This Row],[Day High]]/Table2[[#This Row],[Close Price]])-1</f>
        <v>2.1441670193257156E-2</v>
      </c>
      <c r="AE733" s="2">
        <f>(Table2[[#This Row],[Close Price]]/Table2[[#This Row],[Current Week Low]])-1</f>
        <v>3.2076984763431682E-3</v>
      </c>
      <c r="AF733" s="2">
        <f>(Table2[[#This Row],[Current Week High]]/Table2[[#This Row],[Close Price]])-1</f>
        <v>3.9168665067945696E-2</v>
      </c>
      <c r="AG733" s="2">
        <f>(Table2[[#This Row],[Close Price]]/Table2[[#This Row],[Current Month Low]])-1</f>
        <v>3.2076984763431682E-3</v>
      </c>
      <c r="AH733" s="2">
        <f>(Table2[[#This Row],[Current Month High]]/Table2[[#This Row],[Close Price]])-1</f>
        <v>0.10970047491418633</v>
      </c>
      <c r="AI733">
        <v>122.31626463535</v>
      </c>
      <c r="AJ733">
        <v>8.4497705252422293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-0.23</v>
      </c>
      <c r="AM733" t="s">
        <v>10459</v>
      </c>
      <c r="AN733">
        <v>-7.89</v>
      </c>
      <c r="AO733" t="s">
        <v>10459</v>
      </c>
      <c r="AP733">
        <v>-3.6565368138902002E-2</v>
      </c>
      <c r="AQ733">
        <f>(Table2[[#This Row],[Sharpe Ratio]]-AVERAGE(Table2[Sharpe Ratio]))/_xlfn.STDEV.P(Table2[Sharpe Ratio])</f>
        <v>-1.0937553856685329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667</v>
      </c>
      <c r="AT733">
        <f>_xlfn.RANK.AVG(Table2[[#This Row],[6M Return vs Nifty Z-Score]],Table2[6M Return vs Nifty Z-Score])</f>
        <v>739</v>
      </c>
      <c r="AU733">
        <f>_xlfn.RANK.AVG(Table2[[#This Row],[Sharpe Ratio Z-Score]],Table2[Sharpe Ratio Z-Score])</f>
        <v>646</v>
      </c>
      <c r="AV733">
        <f>(Table2[[#This Row],[Rank 1Y]]+Table2[[#This Row],[Rank 6M]]+Table2[[#This Row],[Rank Sharpe]])/3</f>
        <v>684</v>
      </c>
    </row>
    <row r="734" spans="1:48" x14ac:dyDescent="0.3">
      <c r="A734" t="s">
        <v>1584</v>
      </c>
      <c r="B734" t="s">
        <v>1585</v>
      </c>
      <c r="C734" t="s">
        <v>10412</v>
      </c>
      <c r="D734" t="s">
        <v>438</v>
      </c>
      <c r="E734">
        <v>6280.9748979899996</v>
      </c>
      <c r="F734">
        <v>568.1</v>
      </c>
      <c r="G734">
        <v>-52.9104968719627</v>
      </c>
      <c r="H734">
        <f>(Table2[[#This Row],[1Y Return vs Nifty]]-AVERAGE(Table2[1Y Return vs Nifty]))/_xlfn.STDEV.P(Table2[1Y Return vs Nifty])</f>
        <v>-1.2395458331162725</v>
      </c>
      <c r="I734">
        <v>-6.4304486782456802</v>
      </c>
      <c r="J734">
        <f>(Table2[[#This Row],[1M Return vs Nifty]]-AVERAGE(Table2[1M Return vs Nifty]))/_xlfn.STDEV.P(Table2[1M Return vs Nifty])</f>
        <v>-0.31773029643007905</v>
      </c>
      <c r="K734">
        <v>-18.740779458155</v>
      </c>
      <c r="L734">
        <f>(Table2[[#This Row],[6M Return vs Nifty]]-AVERAGE(Table2[6M Return vs Nifty]))/_xlfn.STDEV.P(Table2[6M Return vs Nifty])</f>
        <v>-0.88500984161562712</v>
      </c>
      <c r="M734">
        <v>-4.7087211013031398</v>
      </c>
      <c r="N734">
        <f>(Table2[[#This Row],[1W Return vs Nifty]]-AVERAGE(Table2[1W Return vs Nifty]))/_xlfn.STDEV.P(Table2[1W Return vs Nifty])</f>
        <v>-0.33239044662199374</v>
      </c>
      <c r="O734">
        <v>578.61</v>
      </c>
      <c r="P734">
        <v>598.35621817947299</v>
      </c>
      <c r="Q734">
        <v>628.82083149937102</v>
      </c>
      <c r="R734">
        <v>39.688926481205201</v>
      </c>
      <c r="S734" s="2">
        <f>(Table2[[#This Row],[Close Price]]-Table2[[#This Row],[20D EMA]])/Table2[[#This Row],[20D EMA]]</f>
        <v>-1.8164221150688702E-2</v>
      </c>
      <c r="T734" s="2">
        <f>(Table2[[#This Row],[Close Price]]-Table2[[#This Row],[50D EMA]])/Table2[[#This Row],[50D EMA]]</f>
        <v>-5.0565561550490669E-2</v>
      </c>
      <c r="U734" s="2">
        <f>(Table2[[#This Row],[Close Price]]-Table2[[#This Row],[200D EMA]])/Table2[[#This Row],[200D EMA]]</f>
        <v>-9.656300882174533E-2</v>
      </c>
      <c r="V734">
        <v>0.58446235591347795</v>
      </c>
      <c r="W734">
        <v>567.5</v>
      </c>
      <c r="X734">
        <v>577</v>
      </c>
      <c r="Y734">
        <v>567.5</v>
      </c>
      <c r="Z734">
        <v>584.95000000000005</v>
      </c>
      <c r="AA734">
        <v>544.5</v>
      </c>
      <c r="AB734">
        <v>596</v>
      </c>
      <c r="AC734" s="2">
        <f>(Table2[[#This Row],[Close Price]]/Table2[[#This Row],[Day Low]])-1</f>
        <v>1.0572687224670307E-3</v>
      </c>
      <c r="AD734" s="2">
        <f>(Table2[[#This Row],[Day High]]/Table2[[#This Row],[Close Price]])-1</f>
        <v>1.5666255940855356E-2</v>
      </c>
      <c r="AE734" s="2">
        <f>(Table2[[#This Row],[Close Price]]/Table2[[#This Row],[Current Week Low]])-1</f>
        <v>1.0572687224670307E-3</v>
      </c>
      <c r="AF734" s="2">
        <f>(Table2[[#This Row],[Current Week High]]/Table2[[#This Row],[Close Price]])-1</f>
        <v>2.9660271079035461E-2</v>
      </c>
      <c r="AG734" s="2">
        <f>(Table2[[#This Row],[Close Price]]/Table2[[#This Row],[Current Month Low]])-1</f>
        <v>4.3342516069788894E-2</v>
      </c>
      <c r="AH734" s="2">
        <f>(Table2[[#This Row],[Current Month High]]/Table2[[#This Row],[Close Price]])-1</f>
        <v>4.9111071994367039E-2</v>
      </c>
      <c r="AI734">
        <v>36.5956697764477</v>
      </c>
      <c r="AJ734">
        <v>8.9671046322048404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-0.27</v>
      </c>
      <c r="AM734" t="s">
        <v>10459</v>
      </c>
      <c r="AN734">
        <v>-0.49</v>
      </c>
      <c r="AO734" t="s">
        <v>10459</v>
      </c>
      <c r="AP734">
        <v>-7.8615140027723004E-2</v>
      </c>
      <c r="AQ734">
        <f>(Table2[[#This Row],[Sharpe Ratio]]-AVERAGE(Table2[Sharpe Ratio]))/_xlfn.STDEV.P(Table2[Sharpe Ratio])</f>
        <v>-1.5814582551175658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716</v>
      </c>
      <c r="AT734">
        <f>_xlfn.RANK.AVG(Table2[[#This Row],[6M Return vs Nifty Z-Score]],Table2[6M Return vs Nifty Z-Score])</f>
        <v>639</v>
      </c>
      <c r="AU734">
        <f>_xlfn.RANK.AVG(Table2[[#This Row],[Sharpe Ratio Z-Score]],Table2[Sharpe Ratio Z-Score])</f>
        <v>700</v>
      </c>
      <c r="AV734">
        <f>(Table2[[#This Row],[Rank 1Y]]+Table2[[#This Row],[Rank 6M]]+Table2[[#This Row],[Rank Sharpe]])/3</f>
        <v>685</v>
      </c>
    </row>
    <row r="735" spans="1:48" x14ac:dyDescent="0.3">
      <c r="A735" t="s">
        <v>1349</v>
      </c>
      <c r="B735" t="s">
        <v>1350</v>
      </c>
      <c r="C735" t="s">
        <v>10410</v>
      </c>
      <c r="D735" t="s">
        <v>89</v>
      </c>
      <c r="E735">
        <v>8494.6290204300003</v>
      </c>
      <c r="F735">
        <v>287.7</v>
      </c>
      <c r="G735">
        <v>-76.580908761856705</v>
      </c>
      <c r="H735">
        <f>(Table2[[#This Row],[1Y Return vs Nifty]]-AVERAGE(Table2[1Y Return vs Nifty]))/_xlfn.STDEV.P(Table2[1Y Return vs Nifty])</f>
        <v>-1.6323974794289398</v>
      </c>
      <c r="I735">
        <v>-9.3230676815546794</v>
      </c>
      <c r="J735">
        <f>(Table2[[#This Row],[1M Return vs Nifty]]-AVERAGE(Table2[1M Return vs Nifty]))/_xlfn.STDEV.P(Table2[1M Return vs Nifty])</f>
        <v>-0.59206354637671876</v>
      </c>
      <c r="K735">
        <v>-16.186183749486901</v>
      </c>
      <c r="L735">
        <f>(Table2[[#This Row],[6M Return vs Nifty]]-AVERAGE(Table2[6M Return vs Nifty]))/_xlfn.STDEV.P(Table2[6M Return vs Nifty])</f>
        <v>-0.80877597307299998</v>
      </c>
      <c r="M735">
        <v>-4.2120967904016</v>
      </c>
      <c r="N735">
        <f>(Table2[[#This Row],[1W Return vs Nifty]]-AVERAGE(Table2[1W Return vs Nifty]))/_xlfn.STDEV.P(Table2[1W Return vs Nifty])</f>
        <v>-0.23314102379584226</v>
      </c>
      <c r="O735">
        <v>291.48</v>
      </c>
      <c r="P735">
        <v>294.25807617731198</v>
      </c>
      <c r="Q735">
        <v>332.17196816927498</v>
      </c>
      <c r="R735">
        <v>42.677449445712703</v>
      </c>
      <c r="S735" s="2">
        <f>(Table2[[#This Row],[Close Price]]-Table2[[#This Row],[20D EMA]])/Table2[[#This Row],[20D EMA]]</f>
        <v>-1.2968299711815663E-2</v>
      </c>
      <c r="T735" s="2">
        <f>(Table2[[#This Row],[Close Price]]-Table2[[#This Row],[50D EMA]])/Table2[[#This Row],[50D EMA]]</f>
        <v>-2.2286817960980174E-2</v>
      </c>
      <c r="U735" s="2">
        <f>(Table2[[#This Row],[Close Price]]-Table2[[#This Row],[200D EMA]])/Table2[[#This Row],[200D EMA]]</f>
        <v>-0.13388236344679166</v>
      </c>
      <c r="V735">
        <v>0.46120778455155598</v>
      </c>
      <c r="W735">
        <v>287</v>
      </c>
      <c r="X735">
        <v>289.95</v>
      </c>
      <c r="Y735">
        <v>285.3</v>
      </c>
      <c r="Z735">
        <v>299</v>
      </c>
      <c r="AA735">
        <v>281.35000000000002</v>
      </c>
      <c r="AB735">
        <v>302.95</v>
      </c>
      <c r="AC735" s="2">
        <f>(Table2[[#This Row],[Close Price]]/Table2[[#This Row],[Day Low]])-1</f>
        <v>2.4390243902439046E-3</v>
      </c>
      <c r="AD735" s="2">
        <f>(Table2[[#This Row],[Day High]]/Table2[[#This Row],[Close Price]])-1</f>
        <v>7.8206465067778286E-3</v>
      </c>
      <c r="AE735" s="2">
        <f>(Table2[[#This Row],[Close Price]]/Table2[[#This Row],[Current Week Low]])-1</f>
        <v>8.4121976866455839E-3</v>
      </c>
      <c r="AF735" s="2">
        <f>(Table2[[#This Row],[Current Week High]]/Table2[[#This Row],[Close Price]])-1</f>
        <v>3.9277024678484596E-2</v>
      </c>
      <c r="AG735" s="2">
        <f>(Table2[[#This Row],[Close Price]]/Table2[[#This Row],[Current Month Low]])-1</f>
        <v>2.256975297671926E-2</v>
      </c>
      <c r="AH735" s="2">
        <f>(Table2[[#This Row],[Current Month High]]/Table2[[#This Row],[Close Price]])-1</f>
        <v>5.3006604101494714E-2</v>
      </c>
      <c r="AI735">
        <v>77.9631560653458</v>
      </c>
      <c r="AJ735">
        <v>10.229885057471201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-0.12</v>
      </c>
      <c r="AM735" t="s">
        <v>10459</v>
      </c>
      <c r="AN735">
        <v>-1.88</v>
      </c>
      <c r="AO735" t="s">
        <v>10459</v>
      </c>
      <c r="AP735">
        <v>-9.6977982019233994E-2</v>
      </c>
      <c r="AQ735">
        <f>(Table2[[#This Row],[Sharpe Ratio]]-AVERAGE(Table2[Sharpe Ratio]))/_xlfn.STDEV.P(Table2[Sharpe Ratio])</f>
        <v>-1.7944346953745454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738</v>
      </c>
      <c r="AT735">
        <f>_xlfn.RANK.AVG(Table2[[#This Row],[6M Return vs Nifty Z-Score]],Table2[6M Return vs Nifty Z-Score])</f>
        <v>605</v>
      </c>
      <c r="AU735">
        <f>_xlfn.RANK.AVG(Table2[[#This Row],[Sharpe Ratio Z-Score]],Table2[Sharpe Ratio Z-Score])</f>
        <v>718</v>
      </c>
      <c r="AV735">
        <f>(Table2[[#This Row],[Rank 1Y]]+Table2[[#This Row],[Rank 6M]]+Table2[[#This Row],[Rank Sharpe]])/3</f>
        <v>687</v>
      </c>
    </row>
    <row r="736" spans="1:48" x14ac:dyDescent="0.3">
      <c r="A736" t="s">
        <v>1230</v>
      </c>
      <c r="B736" t="s">
        <v>1231</v>
      </c>
      <c r="C736" t="s">
        <v>10410</v>
      </c>
      <c r="D736" t="s">
        <v>1232</v>
      </c>
      <c r="E736">
        <v>9856.1313951749999</v>
      </c>
      <c r="F736">
        <v>906.75</v>
      </c>
      <c r="G736">
        <v>-53.4957384270893</v>
      </c>
      <c r="H736">
        <f>(Table2[[#This Row],[1Y Return vs Nifty]]-AVERAGE(Table2[1Y Return vs Nifty]))/_xlfn.STDEV.P(Table2[1Y Return vs Nifty])</f>
        <v>-1.2492589344130112</v>
      </c>
      <c r="I736">
        <v>-7.8807643808362098</v>
      </c>
      <c r="J736">
        <f>(Table2[[#This Row],[1M Return vs Nifty]]-AVERAGE(Table2[1M Return vs Nifty]))/_xlfn.STDEV.P(Table2[1M Return vs Nifty])</f>
        <v>-0.45527686571043108</v>
      </c>
      <c r="K736">
        <v>-22.242707129094299</v>
      </c>
      <c r="L736">
        <f>(Table2[[#This Row],[6M Return vs Nifty]]-AVERAGE(Table2[6M Return vs Nifty]))/_xlfn.STDEV.P(Table2[6M Return vs Nifty])</f>
        <v>-0.9895138509218061</v>
      </c>
      <c r="M736">
        <v>-4.7161820503137202</v>
      </c>
      <c r="N736">
        <f>(Table2[[#This Row],[1W Return vs Nifty]]-AVERAGE(Table2[1W Return vs Nifty]))/_xlfn.STDEV.P(Table2[1W Return vs Nifty])</f>
        <v>-0.33388150307408565</v>
      </c>
      <c r="O736">
        <v>926.77</v>
      </c>
      <c r="P736">
        <v>940.24599398917405</v>
      </c>
      <c r="Q736">
        <v>996.474894111705</v>
      </c>
      <c r="R736">
        <v>16.8301383622115</v>
      </c>
      <c r="S736" s="2">
        <f>(Table2[[#This Row],[Close Price]]-Table2[[#This Row],[20D EMA]])/Table2[[#This Row],[20D EMA]]</f>
        <v>-2.1601907700939803E-2</v>
      </c>
      <c r="T736" s="2">
        <f>(Table2[[#This Row],[Close Price]]-Table2[[#This Row],[50D EMA]])/Table2[[#This Row],[50D EMA]]</f>
        <v>-3.5624713323223929E-2</v>
      </c>
      <c r="U736" s="2">
        <f>(Table2[[#This Row],[Close Price]]-Table2[[#This Row],[200D EMA]])/Table2[[#This Row],[200D EMA]]</f>
        <v>-9.0042302763371801E-2</v>
      </c>
      <c r="V736">
        <v>0.89020326098759595</v>
      </c>
      <c r="W736">
        <v>903.7</v>
      </c>
      <c r="X736">
        <v>920.45</v>
      </c>
      <c r="Y736">
        <v>903.7</v>
      </c>
      <c r="Z736">
        <v>938.15</v>
      </c>
      <c r="AA736">
        <v>903.7</v>
      </c>
      <c r="AB736">
        <v>965</v>
      </c>
      <c r="AC736" s="2">
        <f>(Table2[[#This Row],[Close Price]]/Table2[[#This Row],[Day Low]])-1</f>
        <v>3.3750138320238765E-3</v>
      </c>
      <c r="AD736" s="2">
        <f>(Table2[[#This Row],[Day High]]/Table2[[#This Row],[Close Price]])-1</f>
        <v>1.510890543148613E-2</v>
      </c>
      <c r="AE736" s="2">
        <f>(Table2[[#This Row],[Close Price]]/Table2[[#This Row],[Current Week Low]])-1</f>
        <v>3.3750138320238765E-3</v>
      </c>
      <c r="AF736" s="2">
        <f>(Table2[[#This Row],[Current Week High]]/Table2[[#This Row],[Close Price]])-1</f>
        <v>3.4629170113041008E-2</v>
      </c>
      <c r="AG736" s="2">
        <f>(Table2[[#This Row],[Close Price]]/Table2[[#This Row],[Current Month Low]])-1</f>
        <v>3.3750138320238765E-3</v>
      </c>
      <c r="AH736" s="2">
        <f>(Table2[[#This Row],[Current Month High]]/Table2[[#This Row],[Close Price]])-1</f>
        <v>6.4240419079128808E-2</v>
      </c>
      <c r="AI736">
        <v>43.038323683484897</v>
      </c>
      <c r="AJ736">
        <v>6.1768149882903902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-0.22</v>
      </c>
      <c r="AM736" t="s">
        <v>10459</v>
      </c>
      <c r="AN736">
        <v>-2.33</v>
      </c>
      <c r="AO736" t="s">
        <v>10459</v>
      </c>
      <c r="AP736">
        <v>-8.4283309857028005E-2</v>
      </c>
      <c r="AQ736">
        <f>(Table2[[#This Row],[Sharpe Ratio]]-AVERAGE(Table2[Sharpe Ratio]))/_xlfn.STDEV.P(Table2[Sharpe Ratio])</f>
        <v>-1.6471989848790844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717</v>
      </c>
      <c r="AT736">
        <f>_xlfn.RANK.AVG(Table2[[#This Row],[6M Return vs Nifty Z-Score]],Table2[6M Return vs Nifty Z-Score])</f>
        <v>658</v>
      </c>
      <c r="AU736">
        <f>_xlfn.RANK.AVG(Table2[[#This Row],[Sharpe Ratio Z-Score]],Table2[Sharpe Ratio Z-Score])</f>
        <v>704</v>
      </c>
      <c r="AV736">
        <f>(Table2[[#This Row],[Rank 1Y]]+Table2[[#This Row],[Rank 6M]]+Table2[[#This Row],[Rank Sharpe]])/3</f>
        <v>693</v>
      </c>
    </row>
    <row r="737" spans="1:48" x14ac:dyDescent="0.3">
      <c r="A737" t="s">
        <v>1383</v>
      </c>
      <c r="B737" t="s">
        <v>1384</v>
      </c>
      <c r="C737" t="s">
        <v>10414</v>
      </c>
      <c r="D737" t="s">
        <v>473</v>
      </c>
      <c r="E737">
        <v>8089.3247712000002</v>
      </c>
      <c r="F737">
        <v>736.5</v>
      </c>
      <c r="G737">
        <v>-49.8686457383942</v>
      </c>
      <c r="H737">
        <f>(Table2[[#This Row],[1Y Return vs Nifty]]-AVERAGE(Table2[1Y Return vs Nifty]))/_xlfn.STDEV.P(Table2[1Y Return vs Nifty])</f>
        <v>-1.1890610240128598</v>
      </c>
      <c r="I737">
        <v>-10.400056754149499</v>
      </c>
      <c r="J737">
        <f>(Table2[[#This Row],[1M Return vs Nifty]]-AVERAGE(Table2[1M Return vs Nifty]))/_xlfn.STDEV.P(Table2[1M Return vs Nifty])</f>
        <v>-0.69420417122360356</v>
      </c>
      <c r="K737">
        <v>-35.483254592462401</v>
      </c>
      <c r="L737">
        <f>(Table2[[#This Row],[6M Return vs Nifty]]-AVERAGE(Table2[6M Return vs Nifty]))/_xlfn.STDEV.P(Table2[6M Return vs Nifty])</f>
        <v>-1.3846363164179551</v>
      </c>
      <c r="M737">
        <v>-5.7159333322093602</v>
      </c>
      <c r="N737">
        <f>(Table2[[#This Row],[1W Return vs Nifty]]-AVERAGE(Table2[1W Return vs Nifty]))/_xlfn.STDEV.P(Table2[1W Return vs Nifty])</f>
        <v>-0.53367989296305651</v>
      </c>
      <c r="O737">
        <v>758.76</v>
      </c>
      <c r="P737">
        <v>770.68635573390497</v>
      </c>
      <c r="Q737">
        <v>827.55259597580596</v>
      </c>
      <c r="R737">
        <v>14.0984652241121</v>
      </c>
      <c r="S737" s="2">
        <f>(Table2[[#This Row],[Close Price]]-Table2[[#This Row],[20D EMA]])/Table2[[#This Row],[20D EMA]]</f>
        <v>-2.9337339870314713E-2</v>
      </c>
      <c r="T737" s="2">
        <f>(Table2[[#This Row],[Close Price]]-Table2[[#This Row],[50D EMA]])/Table2[[#This Row],[50D EMA]]</f>
        <v>-4.4358324861415485E-2</v>
      </c>
      <c r="U737" s="2">
        <f>(Table2[[#This Row],[Close Price]]-Table2[[#This Row],[200D EMA]])/Table2[[#This Row],[200D EMA]]</f>
        <v>-0.11002635532602201</v>
      </c>
      <c r="V737">
        <v>0.33697001568903301</v>
      </c>
      <c r="W737">
        <v>733.1</v>
      </c>
      <c r="X737">
        <v>745.5</v>
      </c>
      <c r="Y737">
        <v>733.1</v>
      </c>
      <c r="Z737">
        <v>754.8</v>
      </c>
      <c r="AA737">
        <v>733.1</v>
      </c>
      <c r="AB737">
        <v>785.5</v>
      </c>
      <c r="AC737" s="2">
        <f>(Table2[[#This Row],[Close Price]]/Table2[[#This Row],[Day Low]])-1</f>
        <v>4.637839312508385E-3</v>
      </c>
      <c r="AD737" s="2">
        <f>(Table2[[#This Row],[Day High]]/Table2[[#This Row],[Close Price]])-1</f>
        <v>1.2219959266802416E-2</v>
      </c>
      <c r="AE737" s="2">
        <f>(Table2[[#This Row],[Close Price]]/Table2[[#This Row],[Current Week Low]])-1</f>
        <v>4.637839312508385E-3</v>
      </c>
      <c r="AF737" s="2">
        <f>(Table2[[#This Row],[Current Week High]]/Table2[[#This Row],[Close Price]])-1</f>
        <v>2.4847250509164809E-2</v>
      </c>
      <c r="AG737" s="2">
        <f>(Table2[[#This Row],[Close Price]]/Table2[[#This Row],[Current Month Low]])-1</f>
        <v>4.637839312508385E-3</v>
      </c>
      <c r="AH737" s="2">
        <f>(Table2[[#This Row],[Current Month High]]/Table2[[#This Row],[Close Price]])-1</f>
        <v>6.6530889341479993E-2</v>
      </c>
      <c r="AI737">
        <v>50.210454854039298</v>
      </c>
      <c r="AJ737">
        <v>2.2348695169350301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-0.05</v>
      </c>
      <c r="AM737" t="s">
        <v>10459</v>
      </c>
      <c r="AN737">
        <v>-4.38</v>
      </c>
      <c r="AO737" t="s">
        <v>10459</v>
      </c>
      <c r="AP737">
        <v>-4.7028436700279001E-2</v>
      </c>
      <c r="AQ737">
        <f>(Table2[[#This Row],[Sharpe Ratio]]-AVERAGE(Table2[Sharpe Ratio]))/_xlfn.STDEV.P(Table2[Sharpe Ratio])</f>
        <v>-1.2151084473240739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703</v>
      </c>
      <c r="AT737">
        <f>_xlfn.RANK.AVG(Table2[[#This Row],[6M Return vs Nifty Z-Score]],Table2[6M Return vs Nifty Z-Score])</f>
        <v>719</v>
      </c>
      <c r="AU737">
        <f>_xlfn.RANK.AVG(Table2[[#This Row],[Sharpe Ratio Z-Score]],Table2[Sharpe Ratio Z-Score])</f>
        <v>662</v>
      </c>
      <c r="AV737">
        <f>(Table2[[#This Row],[Rank 1Y]]+Table2[[#This Row],[Rank 6M]]+Table2[[#This Row],[Rank Sharpe]])/3</f>
        <v>694.66666666666663</v>
      </c>
    </row>
    <row r="738" spans="1:48" x14ac:dyDescent="0.3">
      <c r="A738" t="s">
        <v>2234</v>
      </c>
      <c r="B738" t="s">
        <v>2235</v>
      </c>
      <c r="C738" t="s">
        <v>10416</v>
      </c>
      <c r="D738" t="s">
        <v>1964</v>
      </c>
      <c r="E738">
        <v>2618.2662509880001</v>
      </c>
      <c r="F738">
        <v>14.22</v>
      </c>
      <c r="G738">
        <v>-56.032671984958199</v>
      </c>
      <c r="H738">
        <f>(Table2[[#This Row],[1Y Return vs Nifty]]-AVERAGE(Table2[1Y Return vs Nifty]))/_xlfn.STDEV.P(Table2[1Y Return vs Nifty])</f>
        <v>-1.2913637583354103</v>
      </c>
      <c r="I738">
        <v>-13.6646409117253</v>
      </c>
      <c r="J738">
        <f>(Table2[[#This Row],[1M Return vs Nifty]]-AVERAGE(Table2[1M Return vs Nifty]))/_xlfn.STDEV.P(Table2[1M Return vs Nifty])</f>
        <v>-1.0038142445334941</v>
      </c>
      <c r="K738">
        <v>-36.222959444351901</v>
      </c>
      <c r="L738">
        <f>(Table2[[#This Row],[6M Return vs Nifty]]-AVERAGE(Table2[6M Return vs Nifty]))/_xlfn.STDEV.P(Table2[6M Return vs Nifty])</f>
        <v>-1.4067104795616363</v>
      </c>
      <c r="M738">
        <v>-3.6529547199224499</v>
      </c>
      <c r="N738">
        <f>(Table2[[#This Row],[1W Return vs Nifty]]-AVERAGE(Table2[1W Return vs Nifty]))/_xlfn.STDEV.P(Table2[1W Return vs Nifty])</f>
        <v>-0.12139754576889317</v>
      </c>
      <c r="O738">
        <v>14.05</v>
      </c>
      <c r="P738">
        <v>14.594555188313</v>
      </c>
      <c r="Q738">
        <v>16.391140431246701</v>
      </c>
      <c r="R738">
        <v>60.054036352333299</v>
      </c>
      <c r="S738" s="2">
        <f>(Table2[[#This Row],[Close Price]]-Table2[[#This Row],[20D EMA]])/Table2[[#This Row],[20D EMA]]</f>
        <v>1.2099644128113873E-2</v>
      </c>
      <c r="T738" s="2">
        <f>(Table2[[#This Row],[Close Price]]-Table2[[#This Row],[50D EMA]])/Table2[[#This Row],[50D EMA]]</f>
        <v>-2.5664035901069148E-2</v>
      </c>
      <c r="U738" s="2">
        <f>(Table2[[#This Row],[Close Price]]-Table2[[#This Row],[200D EMA]])/Table2[[#This Row],[200D EMA]]</f>
        <v>-0.13245816789586032</v>
      </c>
      <c r="V738">
        <v>0.846966531392777</v>
      </c>
      <c r="W738">
        <v>13.61</v>
      </c>
      <c r="X738">
        <v>14.74</v>
      </c>
      <c r="Y738">
        <v>13.53</v>
      </c>
      <c r="Z738">
        <v>14.74</v>
      </c>
      <c r="AA738">
        <v>13.36</v>
      </c>
      <c r="AB738">
        <v>14.9</v>
      </c>
      <c r="AC738" s="2">
        <f>(Table2[[#This Row],[Close Price]]/Table2[[#This Row],[Day Low]])-1</f>
        <v>4.4819985304922927E-2</v>
      </c>
      <c r="AD738" s="2">
        <f>(Table2[[#This Row],[Day High]]/Table2[[#This Row],[Close Price]])-1</f>
        <v>3.656821378340358E-2</v>
      </c>
      <c r="AE738" s="2">
        <f>(Table2[[#This Row],[Close Price]]/Table2[[#This Row],[Current Week Low]])-1</f>
        <v>5.0997782705099803E-2</v>
      </c>
      <c r="AF738" s="2">
        <f>(Table2[[#This Row],[Current Week High]]/Table2[[#This Row],[Close Price]])-1</f>
        <v>3.656821378340358E-2</v>
      </c>
      <c r="AG738" s="2">
        <f>(Table2[[#This Row],[Close Price]]/Table2[[#This Row],[Current Month Low]])-1</f>
        <v>6.4371257485030142E-2</v>
      </c>
      <c r="AH738" s="2">
        <f>(Table2[[#This Row],[Current Month High]]/Table2[[#This Row],[Close Price]])-1</f>
        <v>4.7819971870604716E-2</v>
      </c>
      <c r="AI738">
        <v>83.192686357243304</v>
      </c>
      <c r="AJ738">
        <v>10.6614785992217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-0.12</v>
      </c>
      <c r="AM738" t="s">
        <v>10459</v>
      </c>
      <c r="AN738">
        <v>0.78</v>
      </c>
      <c r="AO738" t="s">
        <v>10458</v>
      </c>
      <c r="AP738">
        <v>-3.2337285589444001E-2</v>
      </c>
      <c r="AQ738">
        <f>(Table2[[#This Row],[Sharpe Ratio]]-AVERAGE(Table2[Sharpe Ratio]))/_xlfn.STDEV.P(Table2[Sharpe Ratio])</f>
        <v>-1.0447171174684087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721</v>
      </c>
      <c r="AT738">
        <f>_xlfn.RANK.AVG(Table2[[#This Row],[6M Return vs Nifty Z-Score]],Table2[6M Return vs Nifty Z-Score])</f>
        <v>725</v>
      </c>
      <c r="AU738">
        <f>_xlfn.RANK.AVG(Table2[[#This Row],[Sharpe Ratio Z-Score]],Table2[Sharpe Ratio Z-Score])</f>
        <v>639</v>
      </c>
      <c r="AV738">
        <f>(Table2[[#This Row],[Rank 1Y]]+Table2[[#This Row],[Rank 6M]]+Table2[[#This Row],[Rank Sharpe]])/3</f>
        <v>695</v>
      </c>
    </row>
    <row r="739" spans="1:48" x14ac:dyDescent="0.3">
      <c r="A739" t="s">
        <v>2332</v>
      </c>
      <c r="B739" t="s">
        <v>2333</v>
      </c>
      <c r="C739" t="s">
        <v>10410</v>
      </c>
      <c r="D739" t="s">
        <v>1232</v>
      </c>
      <c r="E739">
        <v>2378.5513955000001</v>
      </c>
      <c r="F739">
        <v>329</v>
      </c>
      <c r="G739">
        <v>-72.157180485425002</v>
      </c>
      <c r="H739">
        <f>(Table2[[#This Row],[1Y Return vs Nifty]]-AVERAGE(Table2[1Y Return vs Nifty]))/_xlfn.STDEV.P(Table2[1Y Return vs Nifty])</f>
        <v>-1.5589780161631539</v>
      </c>
      <c r="I739">
        <v>-22.451998236878499</v>
      </c>
      <c r="J739">
        <f>(Table2[[#This Row],[1M Return vs Nifty]]-AVERAGE(Table2[1M Return vs Nifty]))/_xlfn.STDEV.P(Table2[1M Return vs Nifty])</f>
        <v>-1.8371989006855896</v>
      </c>
      <c r="K739">
        <v>-29.8454272167195</v>
      </c>
      <c r="L739">
        <f>(Table2[[#This Row],[6M Return vs Nifty]]-AVERAGE(Table2[6M Return vs Nifty]))/_xlfn.STDEV.P(Table2[6M Return vs Nifty])</f>
        <v>-1.2163931029928088</v>
      </c>
      <c r="M739">
        <v>-8.3797578771310093</v>
      </c>
      <c r="N739">
        <f>(Table2[[#This Row],[1W Return vs Nifty]]-AVERAGE(Table2[1W Return vs Nifty]))/_xlfn.STDEV.P(Table2[1W Return vs Nifty])</f>
        <v>-1.066040155620487</v>
      </c>
      <c r="O739">
        <v>350.71</v>
      </c>
      <c r="P739">
        <v>374.97821111229803</v>
      </c>
      <c r="Q739">
        <v>412.33545295136003</v>
      </c>
      <c r="R739">
        <v>22.9859072623318</v>
      </c>
      <c r="S739" s="2">
        <f>(Table2[[#This Row],[Close Price]]-Table2[[#This Row],[20D EMA]])/Table2[[#This Row],[20D EMA]]</f>
        <v>-6.1902996777964646E-2</v>
      </c>
      <c r="T739" s="2">
        <f>(Table2[[#This Row],[Close Price]]-Table2[[#This Row],[50D EMA]])/Table2[[#This Row],[50D EMA]]</f>
        <v>-0.1226156873913096</v>
      </c>
      <c r="U739" s="2">
        <f>(Table2[[#This Row],[Close Price]]-Table2[[#This Row],[200D EMA]])/Table2[[#This Row],[200D EMA]]</f>
        <v>-0.2021059609472641</v>
      </c>
      <c r="V739">
        <v>0.70271789163168097</v>
      </c>
      <c r="W739">
        <v>323.95</v>
      </c>
      <c r="X739">
        <v>332</v>
      </c>
      <c r="Y739">
        <v>323.95</v>
      </c>
      <c r="Z739">
        <v>343.95</v>
      </c>
      <c r="AA739">
        <v>323.95</v>
      </c>
      <c r="AB739">
        <v>374.9</v>
      </c>
      <c r="AC739" s="2">
        <f>(Table2[[#This Row],[Close Price]]/Table2[[#This Row],[Day Low]])-1</f>
        <v>1.5588825436024134E-2</v>
      </c>
      <c r="AD739" s="2">
        <f>(Table2[[#This Row],[Day High]]/Table2[[#This Row],[Close Price]])-1</f>
        <v>9.1185410334346795E-3</v>
      </c>
      <c r="AE739" s="2">
        <f>(Table2[[#This Row],[Close Price]]/Table2[[#This Row],[Current Week Low]])-1</f>
        <v>1.5588825436024134E-2</v>
      </c>
      <c r="AF739" s="2">
        <f>(Table2[[#This Row],[Current Week High]]/Table2[[#This Row],[Close Price]])-1</f>
        <v>4.5440729483282594E-2</v>
      </c>
      <c r="AG739" s="2">
        <f>(Table2[[#This Row],[Close Price]]/Table2[[#This Row],[Current Month Low]])-1</f>
        <v>1.5588825436024134E-2</v>
      </c>
      <c r="AH739" s="2">
        <f>(Table2[[#This Row],[Current Month High]]/Table2[[#This Row],[Close Price]])-1</f>
        <v>0.13951367781155</v>
      </c>
      <c r="AI739">
        <v>70.987841945288693</v>
      </c>
      <c r="AJ739">
        <v>4.44444444444445</v>
      </c>
      <c r="AK739" t="str">
        <f>IF(AND(Table2[[#This Row],[20D EMA]]&gt;Table2[[#This Row],[50D EMA]],Table2[[#This Row],[50D EMA]]&gt;Table2[[#This Row],[200D EMA]]),"Uptrend","Downtrend/NoTrend")</f>
        <v>Downtrend/NoTrend</v>
      </c>
      <c r="AL739">
        <v>-0.36</v>
      </c>
      <c r="AM739" t="s">
        <v>10459</v>
      </c>
      <c r="AN739">
        <v>-8.23</v>
      </c>
      <c r="AO739" t="s">
        <v>10459</v>
      </c>
      <c r="AP739">
        <v>-4.9382376174276002E-2</v>
      </c>
      <c r="AQ739">
        <f>(Table2[[#This Row],[Sharpe Ratio]]-AVERAGE(Table2[Sharpe Ratio]))/_xlfn.STDEV.P(Table2[Sharpe Ratio])</f>
        <v>-1.2424099755942637</v>
      </c>
      <c r="AR7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9">
        <f>_xlfn.RANK.AVG(Table2[[#This Row],[1Y Return vs Nifty Z-Score]],Table2[1Y Return vs Nifty Z-Score])</f>
        <v>737</v>
      </c>
      <c r="AT739">
        <f>_xlfn.RANK.AVG(Table2[[#This Row],[6M Return vs Nifty Z-Score]],Table2[6M Return vs Nifty Z-Score])</f>
        <v>705</v>
      </c>
      <c r="AU739">
        <f>_xlfn.RANK.AVG(Table2[[#This Row],[Sharpe Ratio Z-Score]],Table2[Sharpe Ratio Z-Score])</f>
        <v>664</v>
      </c>
      <c r="AV739">
        <f>(Table2[[#This Row],[Rank 1Y]]+Table2[[#This Row],[Rank 6M]]+Table2[[#This Row],[Rank Sharpe]])/3</f>
        <v>702</v>
      </c>
    </row>
    <row r="740" spans="1:48" x14ac:dyDescent="0.3">
      <c r="A740" t="s">
        <v>1058</v>
      </c>
      <c r="B740" t="s">
        <v>1059</v>
      </c>
      <c r="C740" t="s">
        <v>10416</v>
      </c>
      <c r="D740" t="s">
        <v>609</v>
      </c>
      <c r="E740">
        <v>13113.971641259999</v>
      </c>
      <c r="F740">
        <v>134.6</v>
      </c>
      <c r="G740">
        <v>-82.019548973293297</v>
      </c>
      <c r="H740">
        <f>(Table2[[#This Row],[1Y Return vs Nifty]]-AVERAGE(Table2[1Y Return vs Nifty]))/_xlfn.STDEV.P(Table2[1Y Return vs Nifty])</f>
        <v>-1.7226611711088189</v>
      </c>
      <c r="I740">
        <v>-7.0639281133048604</v>
      </c>
      <c r="J740">
        <f>(Table2[[#This Row],[1M Return vs Nifty]]-AVERAGE(Table2[1M Return vs Nifty]))/_xlfn.STDEV.P(Table2[1M Return vs Nifty])</f>
        <v>-0.37780888679934171</v>
      </c>
      <c r="K740">
        <v>-22.477729113183798</v>
      </c>
      <c r="L740">
        <f>(Table2[[#This Row],[6M Return vs Nifty]]-AVERAGE(Table2[6M Return vs Nifty]))/_xlfn.STDEV.P(Table2[6M Return vs Nifty])</f>
        <v>-0.99652734232434492</v>
      </c>
      <c r="M740">
        <v>-0.93889696967807501</v>
      </c>
      <c r="N740">
        <f>(Table2[[#This Row],[1W Return vs Nifty]]-AVERAGE(Table2[1W Return vs Nifty]))/_xlfn.STDEV.P(Table2[1W Return vs Nifty])</f>
        <v>0.4210017273146231</v>
      </c>
      <c r="O740">
        <v>133.78</v>
      </c>
      <c r="P740">
        <v>137.87561323565899</v>
      </c>
      <c r="Q740">
        <v>164.484319283735</v>
      </c>
      <c r="R740">
        <v>61.003989892021004</v>
      </c>
      <c r="S740" s="2">
        <f>(Table2[[#This Row],[Close Price]]-Table2[[#This Row],[20D EMA]])/Table2[[#This Row],[20D EMA]]</f>
        <v>6.1294662879353657E-3</v>
      </c>
      <c r="T740" s="2">
        <f>(Table2[[#This Row],[Close Price]]-Table2[[#This Row],[50D EMA]])/Table2[[#This Row],[50D EMA]]</f>
        <v>-2.375774191524551E-2</v>
      </c>
      <c r="U740" s="2">
        <f>(Table2[[#This Row],[Close Price]]-Table2[[#This Row],[200D EMA]])/Table2[[#This Row],[200D EMA]]</f>
        <v>-0.18168491327239919</v>
      </c>
      <c r="V740">
        <v>0.91153056689409395</v>
      </c>
      <c r="W740">
        <v>134.15</v>
      </c>
      <c r="X740">
        <v>138.80000000000001</v>
      </c>
      <c r="Y740">
        <v>127</v>
      </c>
      <c r="Z740">
        <v>138.80000000000001</v>
      </c>
      <c r="AA740">
        <v>125.6</v>
      </c>
      <c r="AB740">
        <v>143.05000000000001</v>
      </c>
      <c r="AC740" s="2">
        <f>(Table2[[#This Row],[Close Price]]/Table2[[#This Row],[Day Low]])-1</f>
        <v>3.3544539694370101E-3</v>
      </c>
      <c r="AD740" s="2">
        <f>(Table2[[#This Row],[Day High]]/Table2[[#This Row],[Close Price]])-1</f>
        <v>3.1203566121842607E-2</v>
      </c>
      <c r="AE740" s="2">
        <f>(Table2[[#This Row],[Close Price]]/Table2[[#This Row],[Current Week Low]])-1</f>
        <v>5.9842519685039397E-2</v>
      </c>
      <c r="AF740" s="2">
        <f>(Table2[[#This Row],[Current Week High]]/Table2[[#This Row],[Close Price]])-1</f>
        <v>3.1203566121842607E-2</v>
      </c>
      <c r="AG740" s="2">
        <f>(Table2[[#This Row],[Close Price]]/Table2[[#This Row],[Current Month Low]])-1</f>
        <v>7.1656050955414052E-2</v>
      </c>
      <c r="AH740" s="2">
        <f>(Table2[[#This Row],[Current Month High]]/Table2[[#This Row],[Close Price]])-1</f>
        <v>6.2778603268945243E-2</v>
      </c>
      <c r="AI740">
        <v>122.659732540861</v>
      </c>
      <c r="AJ740">
        <v>7.2509960159362397</v>
      </c>
      <c r="AK740" t="str">
        <f>IF(AND(Table2[[#This Row],[20D EMA]]&gt;Table2[[#This Row],[50D EMA]],Table2[[#This Row],[50D EMA]]&gt;Table2[[#This Row],[200D EMA]]),"Uptrend","Downtrend/NoTrend")</f>
        <v>Downtrend/NoTrend</v>
      </c>
      <c r="AL740">
        <v>-0.14000000000000001</v>
      </c>
      <c r="AM740" t="s">
        <v>10459</v>
      </c>
      <c r="AN740">
        <v>-1.71</v>
      </c>
      <c r="AO740" t="s">
        <v>10459</v>
      </c>
      <c r="AP740">
        <v>-0.103354864913031</v>
      </c>
      <c r="AQ740">
        <f>(Table2[[#This Row],[Sharpe Ratio]]-AVERAGE(Table2[Sharpe Ratio]))/_xlfn.STDEV.P(Table2[Sharpe Ratio])</f>
        <v>-1.8683952413120624</v>
      </c>
      <c r="AR7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40">
        <f>_xlfn.RANK.AVG(Table2[[#This Row],[1Y Return vs Nifty Z-Score]],Table2[1Y Return vs Nifty Z-Score])</f>
        <v>740</v>
      </c>
      <c r="AT740">
        <f>_xlfn.RANK.AVG(Table2[[#This Row],[6M Return vs Nifty Z-Score]],Table2[6M Return vs Nifty Z-Score])</f>
        <v>661</v>
      </c>
      <c r="AU740">
        <f>_xlfn.RANK.AVG(Table2[[#This Row],[Sharpe Ratio Z-Score]],Table2[Sharpe Ratio Z-Score])</f>
        <v>721</v>
      </c>
      <c r="AV740">
        <f>(Table2[[#This Row],[Rank 1Y]]+Table2[[#This Row],[Rank 6M]]+Table2[[#This Row],[Rank Sharpe]])/3</f>
        <v>707.33333333333337</v>
      </c>
    </row>
    <row r="741" spans="1:48" x14ac:dyDescent="0.3">
      <c r="A741" t="s">
        <v>2194</v>
      </c>
      <c r="B741" t="s">
        <v>2195</v>
      </c>
      <c r="C741" t="s">
        <v>10412</v>
      </c>
      <c r="D741" t="s">
        <v>266</v>
      </c>
      <c r="E741">
        <v>2794.1060963999998</v>
      </c>
      <c r="F741">
        <v>409.3</v>
      </c>
      <c r="G741">
        <v>-52.728551009415298</v>
      </c>
      <c r="H741">
        <f>(Table2[[#This Row],[1Y Return vs Nifty]]-AVERAGE(Table2[1Y Return vs Nifty]))/_xlfn.STDEV.P(Table2[1Y Return vs Nifty])</f>
        <v>-1.2365261251376358</v>
      </c>
      <c r="I741">
        <v>-6.5693398557925997</v>
      </c>
      <c r="J741">
        <f>(Table2[[#This Row],[1M Return vs Nifty]]-AVERAGE(Table2[1M Return vs Nifty]))/_xlfn.STDEV.P(Table2[1M Return vs Nifty])</f>
        <v>-0.33090260432191515</v>
      </c>
      <c r="K741">
        <v>-24.040827696272899</v>
      </c>
      <c r="L741">
        <f>(Table2[[#This Row],[6M Return vs Nifty]]-AVERAGE(Table2[6M Return vs Nifty]))/_xlfn.STDEV.P(Table2[6M Return vs Nifty])</f>
        <v>-1.0431730998107649</v>
      </c>
      <c r="M741">
        <v>-1.22246822943531</v>
      </c>
      <c r="N741">
        <f>(Table2[[#This Row],[1W Return vs Nifty]]-AVERAGE(Table2[1W Return vs Nifty]))/_xlfn.STDEV.P(Table2[1W Return vs Nifty])</f>
        <v>0.36433055104880768</v>
      </c>
      <c r="O741">
        <v>408.22</v>
      </c>
      <c r="P741">
        <v>417.98402015889701</v>
      </c>
      <c r="Q741">
        <v>464.277742247172</v>
      </c>
      <c r="R741">
        <v>53.745795665251102</v>
      </c>
      <c r="S741" s="2">
        <f>(Table2[[#This Row],[Close Price]]-Table2[[#This Row],[20D EMA]])/Table2[[#This Row],[20D EMA]]</f>
        <v>2.6456322571162217E-3</v>
      </c>
      <c r="T741" s="2">
        <f>(Table2[[#This Row],[Close Price]]-Table2[[#This Row],[50D EMA]])/Table2[[#This Row],[50D EMA]]</f>
        <v>-2.0775962094425907E-2</v>
      </c>
      <c r="U741" s="2">
        <f>(Table2[[#This Row],[Close Price]]-Table2[[#This Row],[200D EMA]])/Table2[[#This Row],[200D EMA]]</f>
        <v>-0.11841563194710067</v>
      </c>
      <c r="V741">
        <v>0.92085886810673501</v>
      </c>
      <c r="W741">
        <v>408</v>
      </c>
      <c r="X741">
        <v>415.8</v>
      </c>
      <c r="Y741">
        <v>396.8</v>
      </c>
      <c r="Z741">
        <v>422.4</v>
      </c>
      <c r="AA741">
        <v>396.8</v>
      </c>
      <c r="AB741">
        <v>427.8</v>
      </c>
      <c r="AC741" s="2">
        <f>(Table2[[#This Row],[Close Price]]/Table2[[#This Row],[Day Low]])-1</f>
        <v>3.1862745098039102E-3</v>
      </c>
      <c r="AD741" s="2">
        <f>(Table2[[#This Row],[Day High]]/Table2[[#This Row],[Close Price]])-1</f>
        <v>1.5880772049841285E-2</v>
      </c>
      <c r="AE741" s="2">
        <f>(Table2[[#This Row],[Close Price]]/Table2[[#This Row],[Current Week Low]])-1</f>
        <v>3.1502016129032251E-2</v>
      </c>
      <c r="AF741" s="2">
        <f>(Table2[[#This Row],[Current Week High]]/Table2[[#This Row],[Close Price]])-1</f>
        <v>3.2005863669679835E-2</v>
      </c>
      <c r="AG741" s="2">
        <f>(Table2[[#This Row],[Close Price]]/Table2[[#This Row],[Current Month Low]])-1</f>
        <v>3.1502016129032251E-2</v>
      </c>
      <c r="AH741" s="2">
        <f>(Table2[[#This Row],[Current Month High]]/Table2[[#This Row],[Close Price]])-1</f>
        <v>4.5199120449548102E-2</v>
      </c>
      <c r="AI741">
        <v>43.549963352064402</v>
      </c>
      <c r="AJ741">
        <v>3.1502016129032202</v>
      </c>
      <c r="AK741" t="str">
        <f>IF(AND(Table2[[#This Row],[20D EMA]]&gt;Table2[[#This Row],[50D EMA]],Table2[[#This Row],[50D EMA]]&gt;Table2[[#This Row],[200D EMA]]),"Uptrend","Downtrend/NoTrend")</f>
        <v>Downtrend/NoTrend</v>
      </c>
      <c r="AL741">
        <v>-0.19</v>
      </c>
      <c r="AM741" t="s">
        <v>10459</v>
      </c>
      <c r="AN741">
        <v>0.81</v>
      </c>
      <c r="AO741" t="s">
        <v>10458</v>
      </c>
      <c r="AP741">
        <v>-0.19400779516206099</v>
      </c>
      <c r="AQ741">
        <f>(Table2[[#This Row],[Sharpe Ratio]]-AVERAGE(Table2[Sharpe Ratio]))/_xlfn.STDEV.P(Table2[Sharpe Ratio])</f>
        <v>-2.9198086549997759</v>
      </c>
      <c r="AR7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41">
        <f>_xlfn.RANK.AVG(Table2[[#This Row],[1Y Return vs Nifty Z-Score]],Table2[1Y Return vs Nifty Z-Score])</f>
        <v>714</v>
      </c>
      <c r="AT741">
        <f>_xlfn.RANK.AVG(Table2[[#This Row],[6M Return vs Nifty Z-Score]],Table2[6M Return vs Nifty Z-Score])</f>
        <v>678</v>
      </c>
      <c r="AU741">
        <f>_xlfn.RANK.AVG(Table2[[#This Row],[Sharpe Ratio Z-Score]],Table2[Sharpe Ratio Z-Score])</f>
        <v>741</v>
      </c>
      <c r="AV741">
        <f>(Table2[[#This Row],[Rank 1Y]]+Table2[[#This Row],[Rank 6M]]+Table2[[#This Row],[Rank Sharpe]])/3</f>
        <v>711</v>
      </c>
    </row>
    <row r="742" spans="1:48" x14ac:dyDescent="0.3">
      <c r="A742" t="s">
        <v>1703</v>
      </c>
      <c r="B742" t="s">
        <v>1704</v>
      </c>
      <c r="C742" t="s">
        <v>10410</v>
      </c>
      <c r="D742" t="s">
        <v>470</v>
      </c>
      <c r="E742">
        <v>5051.4054317999999</v>
      </c>
      <c r="F742">
        <v>304.5</v>
      </c>
      <c r="G742">
        <v>-65.255379026609504</v>
      </c>
      <c r="H742">
        <f>(Table2[[#This Row],[1Y Return vs Nifty]]-AVERAGE(Table2[1Y Return vs Nifty]))/_xlfn.STDEV.P(Table2[1Y Return vs Nifty])</f>
        <v>-1.4444306192597458</v>
      </c>
      <c r="I742">
        <v>-12.2354532301998</v>
      </c>
      <c r="J742">
        <f>(Table2[[#This Row],[1M Return vs Nifty]]-AVERAGE(Table2[1M Return vs Nifty]))/_xlfn.STDEV.P(Table2[1M Return vs Nifty])</f>
        <v>-0.86827143678450203</v>
      </c>
      <c r="K742">
        <v>-36.360104964514598</v>
      </c>
      <c r="L742">
        <f>(Table2[[#This Row],[6M Return vs Nifty]]-AVERAGE(Table2[6M Return vs Nifty]))/_xlfn.STDEV.P(Table2[6M Return vs Nifty])</f>
        <v>-1.4108031559565029</v>
      </c>
      <c r="M742">
        <v>-3.62978672480333</v>
      </c>
      <c r="N742">
        <f>(Table2[[#This Row],[1W Return vs Nifty]]-AVERAGE(Table2[1W Return vs Nifty]))/_xlfn.STDEV.P(Table2[1W Return vs Nifty])</f>
        <v>-0.11676746606248986</v>
      </c>
      <c r="O742">
        <v>311.3</v>
      </c>
      <c r="P742">
        <v>317.60670395986199</v>
      </c>
      <c r="Q742">
        <v>353.39710770225201</v>
      </c>
      <c r="R742">
        <v>35.692191780583499</v>
      </c>
      <c r="S742" s="2">
        <f>(Table2[[#This Row],[Close Price]]-Table2[[#This Row],[20D EMA]])/Table2[[#This Row],[20D EMA]]</f>
        <v>-2.1843880501124353E-2</v>
      </c>
      <c r="T742" s="2">
        <f>(Table2[[#This Row],[Close Price]]-Table2[[#This Row],[50D EMA]])/Table2[[#This Row],[50D EMA]]</f>
        <v>-4.1267088497975682E-2</v>
      </c>
      <c r="U742" s="2">
        <f>(Table2[[#This Row],[Close Price]]-Table2[[#This Row],[200D EMA]])/Table2[[#This Row],[200D EMA]]</f>
        <v>-0.13836306703293491</v>
      </c>
      <c r="V742">
        <v>0.67223723929708601</v>
      </c>
      <c r="W742">
        <v>302.05</v>
      </c>
      <c r="X742">
        <v>310.64999999999998</v>
      </c>
      <c r="Y742">
        <v>302.05</v>
      </c>
      <c r="Z742">
        <v>316.3</v>
      </c>
      <c r="AA742">
        <v>302.05</v>
      </c>
      <c r="AB742">
        <v>328.65</v>
      </c>
      <c r="AC742" s="2">
        <f>(Table2[[#This Row],[Close Price]]/Table2[[#This Row],[Day Low]])-1</f>
        <v>8.1112398609501923E-3</v>
      </c>
      <c r="AD742" s="2">
        <f>(Table2[[#This Row],[Day High]]/Table2[[#This Row],[Close Price]])-1</f>
        <v>2.0197044334975267E-2</v>
      </c>
      <c r="AE742" s="2">
        <f>(Table2[[#This Row],[Close Price]]/Table2[[#This Row],[Current Week Low]])-1</f>
        <v>8.1112398609501923E-3</v>
      </c>
      <c r="AF742" s="2">
        <f>(Table2[[#This Row],[Current Week High]]/Table2[[#This Row],[Close Price]])-1</f>
        <v>3.8752052545156124E-2</v>
      </c>
      <c r="AG742" s="2">
        <f>(Table2[[#This Row],[Close Price]]/Table2[[#This Row],[Current Month Low]])-1</f>
        <v>8.1112398609501923E-3</v>
      </c>
      <c r="AH742" s="2">
        <f>(Table2[[#This Row],[Current Month High]]/Table2[[#This Row],[Close Price]])-1</f>
        <v>7.9310344827586032E-2</v>
      </c>
      <c r="AI742">
        <v>78.128078817733893</v>
      </c>
      <c r="AJ742">
        <v>15.933752141633301</v>
      </c>
      <c r="AK742" t="str">
        <f>IF(AND(Table2[[#This Row],[20D EMA]]&gt;Table2[[#This Row],[50D EMA]],Table2[[#This Row],[50D EMA]]&gt;Table2[[#This Row],[200D EMA]]),"Uptrend","Downtrend/NoTrend")</f>
        <v>Downtrend/NoTrend</v>
      </c>
      <c r="AL742">
        <v>-0.17</v>
      </c>
      <c r="AM742" t="s">
        <v>10459</v>
      </c>
      <c r="AN742">
        <v>-1.81</v>
      </c>
      <c r="AO742" t="s">
        <v>10459</v>
      </c>
      <c r="AP742">
        <v>-0.11141976098608899</v>
      </c>
      <c r="AQ742">
        <f>(Table2[[#This Row],[Sharpe Ratio]]-AVERAGE(Table2[Sharpe Ratio]))/_xlfn.STDEV.P(Table2[Sharpe Ratio])</f>
        <v>-1.961933750083005</v>
      </c>
      <c r="AR7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42">
        <f>_xlfn.RANK.AVG(Table2[[#This Row],[1Y Return vs Nifty Z-Score]],Table2[1Y Return vs Nifty Z-Score])</f>
        <v>732</v>
      </c>
      <c r="AT742">
        <f>_xlfn.RANK.AVG(Table2[[#This Row],[6M Return vs Nifty Z-Score]],Table2[6M Return vs Nifty Z-Score])</f>
        <v>727</v>
      </c>
      <c r="AU742">
        <f>_xlfn.RANK.AVG(Table2[[#This Row],[Sharpe Ratio Z-Score]],Table2[Sharpe Ratio Z-Score])</f>
        <v>730</v>
      </c>
      <c r="AV742">
        <f>(Table2[[#This Row],[Rank 1Y]]+Table2[[#This Row],[Rank 6M]]+Table2[[#This Row],[Rank Sharpe]])/3</f>
        <v>729.66666666666663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3AA98-7CE2-48E9-B2AF-22F84B1E75F2}">
  <dimension ref="A1:Q5084"/>
  <sheetViews>
    <sheetView workbookViewId="0">
      <selection activeCell="B4" sqref="B4"/>
    </sheetView>
  </sheetViews>
  <sheetFormatPr defaultRowHeight="14.4" x14ac:dyDescent="0.3"/>
  <cols>
    <col min="1" max="1" width="50.6640625" bestFit="1" customWidth="1"/>
    <col min="2" max="2" width="15.109375" bestFit="1" customWidth="1"/>
    <col min="3" max="3" width="53.33203125" bestFit="1" customWidth="1"/>
    <col min="4" max="4" width="12.77734375" customWidth="1"/>
    <col min="5" max="5" width="12.33203125" customWidth="1"/>
    <col min="6" max="6" width="18.21875" customWidth="1"/>
    <col min="7" max="8" width="18.88671875" customWidth="1"/>
    <col min="9" max="9" width="19" customWidth="1"/>
    <col min="10" max="11" width="12" bestFit="1" customWidth="1"/>
    <col min="12" max="12" width="23.21875" customWidth="1"/>
    <col min="13" max="13" width="17.21875" customWidth="1"/>
    <col min="14" max="14" width="23.109375" customWidth="1"/>
    <col min="15" max="15" width="22.6640625" customWidth="1"/>
    <col min="16" max="16" width="13.77734375" customWidth="1"/>
  </cols>
  <sheetData>
    <row r="1" spans="1:17" x14ac:dyDescent="0.3">
      <c r="A1" t="s">
        <v>0</v>
      </c>
      <c r="B1" t="s">
        <v>1</v>
      </c>
      <c r="C1" t="s">
        <v>10398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2027094.5503042601</v>
      </c>
      <c r="F2">
        <v>2995.9</v>
      </c>
      <c r="G2">
        <v>-5.4220042665229098</v>
      </c>
      <c r="H2">
        <v>-5.6528131773422396</v>
      </c>
      <c r="I2">
        <v>-15.227758060863501</v>
      </c>
      <c r="J2">
        <v>-1.36358681623721</v>
      </c>
      <c r="K2">
        <v>2978.4760865527001</v>
      </c>
      <c r="L2">
        <v>2863.4298114929002</v>
      </c>
      <c r="M2">
        <v>63.406757897868097</v>
      </c>
      <c r="N2">
        <v>1.0856600469631901</v>
      </c>
      <c r="O2">
        <v>7.4001134884341901</v>
      </c>
      <c r="P2">
        <v>34.932216367157501</v>
      </c>
      <c r="Q2">
        <v>-1.7745100349613002E-2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1553064.0671015</v>
      </c>
      <c r="F3">
        <v>4292.5</v>
      </c>
      <c r="G3">
        <v>-13.6036483633501</v>
      </c>
      <c r="H3">
        <v>-9.7619401012840896</v>
      </c>
      <c r="I3">
        <v>-8.4356389344956</v>
      </c>
      <c r="J3">
        <v>-5.9388853956877403</v>
      </c>
      <c r="K3">
        <v>4332.6074985065998</v>
      </c>
      <c r="L3">
        <v>4032.1810105401901</v>
      </c>
      <c r="M3">
        <v>29.231284244643099</v>
      </c>
      <c r="N3">
        <v>1.0676745060150801</v>
      </c>
      <c r="O3">
        <v>6.9831100757134603</v>
      </c>
      <c r="P3">
        <v>29.643612201751701</v>
      </c>
      <c r="Q3">
        <v>-4.1536608907388001E-2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1360528.4366391001</v>
      </c>
      <c r="F4">
        <v>1783.45</v>
      </c>
      <c r="G4">
        <v>-17.329848365063899</v>
      </c>
      <c r="H4">
        <v>4.1303032846140804</v>
      </c>
      <c r="I4">
        <v>5.9808534283887997</v>
      </c>
      <c r="J4">
        <v>1.0049845323197699</v>
      </c>
      <c r="K4">
        <v>1661.3105634808801</v>
      </c>
      <c r="L4">
        <v>1592.6177500855999</v>
      </c>
      <c r="M4">
        <v>93.0675689491421</v>
      </c>
      <c r="N4">
        <v>0.71144339006353097</v>
      </c>
      <c r="O4">
        <v>0.59155008550841803</v>
      </c>
      <c r="P4">
        <v>30.794616992409502</v>
      </c>
      <c r="Q4">
        <v>-6.8943674049718004E-2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27</v>
      </c>
      <c r="E5">
        <v>1061174.2170921301</v>
      </c>
      <c r="F5">
        <v>1771.1</v>
      </c>
      <c r="G5">
        <v>60.7353383617912</v>
      </c>
      <c r="H5">
        <v>11.9602362796323</v>
      </c>
      <c r="I5">
        <v>26.859445391294301</v>
      </c>
      <c r="J5">
        <v>3.3969876562713899</v>
      </c>
      <c r="K5">
        <v>1564.4226485649299</v>
      </c>
      <c r="L5">
        <v>1336.20834480803</v>
      </c>
      <c r="M5">
        <v>90.131122139482699</v>
      </c>
      <c r="N5">
        <v>1.0859507709976299</v>
      </c>
      <c r="O5">
        <v>0.44605047710461998</v>
      </c>
      <c r="P5">
        <v>97.788821263052</v>
      </c>
      <c r="Q5">
        <v>0.17362522890784199</v>
      </c>
    </row>
    <row r="6" spans="1:17" x14ac:dyDescent="0.3">
      <c r="A6" t="s">
        <v>28</v>
      </c>
      <c r="B6" t="s">
        <v>29</v>
      </c>
      <c r="C6" t="str">
        <f>IFERROR(VLOOKUP(Table1[[#This Row],[Ticker]],[1]!Table1[[Symbol]:[Industry]],2,FALSE),"-")</f>
        <v>-</v>
      </c>
      <c r="D6" t="s">
        <v>24</v>
      </c>
      <c r="E6">
        <v>936408.769664019</v>
      </c>
      <c r="F6">
        <v>1329.05</v>
      </c>
      <c r="G6">
        <v>6.7764237570410799</v>
      </c>
      <c r="H6">
        <v>4.8385579275207196</v>
      </c>
      <c r="I6">
        <v>3.50161818907161</v>
      </c>
      <c r="J6">
        <v>-0.32533098247807202</v>
      </c>
      <c r="K6">
        <v>1236.3593664837899</v>
      </c>
      <c r="L6">
        <v>1134.0404131968501</v>
      </c>
      <c r="M6">
        <v>76.522719206599703</v>
      </c>
      <c r="N6">
        <v>1.18515808955858</v>
      </c>
      <c r="O6">
        <v>2.5055490764079602</v>
      </c>
      <c r="P6">
        <v>47.836484983314698</v>
      </c>
      <c r="Q6">
        <v>0.104130029050177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21</v>
      </c>
      <c r="E7">
        <v>787064.605457625</v>
      </c>
      <c r="F7">
        <v>1900.25</v>
      </c>
      <c r="G7">
        <v>-3.2190906282364899</v>
      </c>
      <c r="H7">
        <v>-3.5750983036184101</v>
      </c>
      <c r="I7">
        <v>8.1687269716618296</v>
      </c>
      <c r="J7">
        <v>-3.7595551553235902</v>
      </c>
      <c r="K7">
        <v>1846.41997477266</v>
      </c>
      <c r="L7">
        <v>1657.7170228085299</v>
      </c>
      <c r="M7">
        <v>45.0102022799351</v>
      </c>
      <c r="N7">
        <v>0.90987960649752297</v>
      </c>
      <c r="O7">
        <v>3.9731614261281298</v>
      </c>
      <c r="P7">
        <v>40.587430177930599</v>
      </c>
      <c r="Q7">
        <v>-3.7251883507337998E-2</v>
      </c>
    </row>
    <row r="8" spans="1:17" x14ac:dyDescent="0.3">
      <c r="A8" t="s">
        <v>32</v>
      </c>
      <c r="B8" t="s">
        <v>33</v>
      </c>
      <c r="C8" t="str">
        <f>IFERROR(VLOOKUP(Table1[[#This Row],[Ticker]],[1]!Table1[[Symbol]:[Industry]],2,FALSE),"-")</f>
        <v>-</v>
      </c>
      <c r="D8" t="s">
        <v>34</v>
      </c>
      <c r="E8">
        <v>715620.04802028998</v>
      </c>
      <c r="F8">
        <v>801.85</v>
      </c>
      <c r="G8">
        <v>1.5854595616506799</v>
      </c>
      <c r="H8">
        <v>-8.0412329333436396</v>
      </c>
      <c r="I8">
        <v>-10.787624230416499</v>
      </c>
      <c r="J8">
        <v>-3.4252571262425699</v>
      </c>
      <c r="K8">
        <v>809.92194298332902</v>
      </c>
      <c r="L8">
        <v>766.80599791366399</v>
      </c>
      <c r="M8">
        <v>56.5276643263241</v>
      </c>
      <c r="N8">
        <v>1.02923446827681</v>
      </c>
      <c r="O8">
        <v>13.736983226289199</v>
      </c>
      <c r="P8">
        <v>47.615979381443204</v>
      </c>
      <c r="Q8">
        <v>6.4643179115790997E-2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701611.44674581999</v>
      </c>
      <c r="F9">
        <v>2986.1</v>
      </c>
      <c r="G9">
        <v>-12.8570221437298</v>
      </c>
      <c r="H9">
        <v>4.2984491309911499E-2</v>
      </c>
      <c r="I9">
        <v>14.169624374890001</v>
      </c>
      <c r="J9">
        <v>-0.60677476330369495</v>
      </c>
      <c r="K9">
        <v>2800.64852491991</v>
      </c>
      <c r="L9">
        <v>2592.9807178454398</v>
      </c>
      <c r="M9">
        <v>63.368978721601401</v>
      </c>
      <c r="N9">
        <v>0.88757902359548702</v>
      </c>
      <c r="O9">
        <v>1.63758748869764</v>
      </c>
      <c r="P9">
        <v>37.478419005087297</v>
      </c>
      <c r="Q9">
        <v>-5.4846681388619999E-2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653834.72209477494</v>
      </c>
      <c r="F10">
        <v>522.75</v>
      </c>
      <c r="G10">
        <v>-15.166337297177201</v>
      </c>
      <c r="H10">
        <v>-2.4157200164700399</v>
      </c>
      <c r="I10">
        <v>3.0993999548870401</v>
      </c>
      <c r="J10">
        <v>-1.4588785394605099</v>
      </c>
      <c r="K10">
        <v>496.98801268147997</v>
      </c>
      <c r="L10">
        <v>459.31457714931202</v>
      </c>
      <c r="M10">
        <v>70.555639565417096</v>
      </c>
      <c r="N10">
        <v>0.78248119405606498</v>
      </c>
      <c r="O10">
        <v>0.191296030607368</v>
      </c>
      <c r="P10">
        <v>30.900212845874499</v>
      </c>
      <c r="Q10">
        <v>0.112412115411371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650241.38865130499</v>
      </c>
      <c r="F11">
        <v>1028.05</v>
      </c>
      <c r="G11">
        <v>26.084672804155801</v>
      </c>
      <c r="H11">
        <v>-9.1614602486696306</v>
      </c>
      <c r="I11">
        <v>-4.5860685904960201</v>
      </c>
      <c r="J11">
        <v>-3.79700128012025</v>
      </c>
      <c r="K11">
        <v>1048.9083264241899</v>
      </c>
      <c r="L11">
        <v>968.82877251637103</v>
      </c>
      <c r="M11">
        <v>49.513758349148603</v>
      </c>
      <c r="N11">
        <v>0.38713513386508502</v>
      </c>
      <c r="O11">
        <v>18.865813919556398</v>
      </c>
      <c r="P11">
        <v>72.101782874361703</v>
      </c>
      <c r="Q11">
        <v>-2.7950763979175001E-2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517293.70630349999</v>
      </c>
      <c r="F12">
        <v>3762.15</v>
      </c>
      <c r="G12">
        <v>-4.1449660079009503</v>
      </c>
      <c r="H12">
        <v>0.402747771645175</v>
      </c>
      <c r="I12">
        <v>-16.630305293238798</v>
      </c>
      <c r="J12">
        <v>-1.70201118993183</v>
      </c>
      <c r="K12">
        <v>3656.9946416704802</v>
      </c>
      <c r="L12">
        <v>3474.2822844505399</v>
      </c>
      <c r="M12">
        <v>60.670660745578502</v>
      </c>
      <c r="N12">
        <v>1.00069302033859</v>
      </c>
      <c r="O12">
        <v>4.1930810839546604</v>
      </c>
      <c r="P12">
        <v>31.721023055511701</v>
      </c>
      <c r="Q12">
        <v>0.124151629248603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21</v>
      </c>
      <c r="E13">
        <v>482733.57962286501</v>
      </c>
      <c r="F13">
        <v>1783.85</v>
      </c>
      <c r="G13">
        <v>8.0973793534773097</v>
      </c>
      <c r="H13">
        <v>1.8277634714162201</v>
      </c>
      <c r="I13">
        <v>-4.9537417922681302</v>
      </c>
      <c r="J13">
        <v>-2.47934839739465</v>
      </c>
      <c r="K13">
        <v>1694.0858685512301</v>
      </c>
      <c r="L13">
        <v>1529.3442046012301</v>
      </c>
      <c r="M13">
        <v>56.649124355240097</v>
      </c>
      <c r="N13">
        <v>0.83235614699439597</v>
      </c>
      <c r="O13">
        <v>2.4749838831740401</v>
      </c>
      <c r="P13">
        <v>47.602498862272903</v>
      </c>
      <c r="Q13">
        <v>6.7523948668739998E-3</v>
      </c>
    </row>
    <row r="14" spans="1:17" x14ac:dyDescent="0.3">
      <c r="A14" t="s">
        <v>49</v>
      </c>
      <c r="B14" t="s">
        <v>50</v>
      </c>
      <c r="C14" t="str">
        <f>IFERROR(VLOOKUP(Table1[[#This Row],[Ticker]],[1]!Table1[[Symbol]:[Industry]],2,FALSE),"-")</f>
        <v>-</v>
      </c>
      <c r="D14" t="s">
        <v>51</v>
      </c>
      <c r="E14">
        <v>480467.41813780001</v>
      </c>
      <c r="F14">
        <v>7768.4</v>
      </c>
      <c r="G14">
        <v>-34.614410993862798</v>
      </c>
      <c r="H14">
        <v>7.9364774927763504</v>
      </c>
      <c r="I14">
        <v>-6.7174622937957604</v>
      </c>
      <c r="J14">
        <v>-3.8163713460672999</v>
      </c>
      <c r="K14">
        <v>7180.7616481943396</v>
      </c>
      <c r="L14">
        <v>7035.8077829114</v>
      </c>
      <c r="M14">
        <v>73.122354092663699</v>
      </c>
      <c r="N14">
        <v>1.4521572274157999</v>
      </c>
      <c r="O14">
        <v>5.4528603058545002</v>
      </c>
      <c r="P14">
        <v>25.543812017195101</v>
      </c>
      <c r="Q14">
        <v>-5.7648154142364003E-2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54</v>
      </c>
      <c r="E15">
        <v>455489.75070480001</v>
      </c>
      <c r="F15">
        <v>1898.4</v>
      </c>
      <c r="G15">
        <v>35.303984763276397</v>
      </c>
      <c r="H15">
        <v>0.38553041586857001</v>
      </c>
      <c r="I15">
        <v>-0.34734695043376701</v>
      </c>
      <c r="J15">
        <v>-1.4717281103339701</v>
      </c>
      <c r="K15">
        <v>1771.2178024193399</v>
      </c>
      <c r="L15">
        <v>1555.5368651087999</v>
      </c>
      <c r="M15">
        <v>76.517453944964103</v>
      </c>
      <c r="N15">
        <v>0.87799247761705301</v>
      </c>
      <c r="O15">
        <v>0.347661188369152</v>
      </c>
      <c r="P15">
        <v>77.694575747648202</v>
      </c>
      <c r="Q15">
        <v>0.122440761869063</v>
      </c>
    </row>
    <row r="16" spans="1:17" x14ac:dyDescent="0.3">
      <c r="A16" t="s">
        <v>55</v>
      </c>
      <c r="B16" t="s">
        <v>56</v>
      </c>
      <c r="C16" t="str">
        <f>IFERROR(VLOOKUP(Table1[[#This Row],[Ticker]],[1]!Table1[[Symbol]:[Industry]],2,FALSE),"-")</f>
        <v>-</v>
      </c>
      <c r="D16" t="s">
        <v>57</v>
      </c>
      <c r="E16">
        <v>421417.11018363998</v>
      </c>
      <c r="F16">
        <v>434.6</v>
      </c>
      <c r="G16">
        <v>47.617275522553598</v>
      </c>
      <c r="H16">
        <v>3.3399657989456899</v>
      </c>
      <c r="I16">
        <v>12.9187141543752</v>
      </c>
      <c r="J16">
        <v>7.0302957890756801E-2</v>
      </c>
      <c r="K16">
        <v>404.56248264747398</v>
      </c>
      <c r="L16">
        <v>354.43439497564702</v>
      </c>
      <c r="M16">
        <v>74.694901144680898</v>
      </c>
      <c r="N16">
        <v>1.11685501076627</v>
      </c>
      <c r="O16">
        <v>0.77082374597330305</v>
      </c>
      <c r="P16">
        <v>90.823271130625699</v>
      </c>
      <c r="Q16">
        <v>0.17714944473840799</v>
      </c>
    </row>
    <row r="17" spans="1:17" x14ac:dyDescent="0.3">
      <c r="A17" t="s">
        <v>58</v>
      </c>
      <c r="B17" t="s">
        <v>59</v>
      </c>
      <c r="C17" t="str">
        <f>IFERROR(VLOOKUP(Table1[[#This Row],[Ticker]],[1]!Table1[[Symbol]:[Industry]],2,FALSE),"-")</f>
        <v>-</v>
      </c>
      <c r="D17" t="s">
        <v>60</v>
      </c>
      <c r="E17">
        <v>420790.11699011998</v>
      </c>
      <c r="F17">
        <v>13383.8</v>
      </c>
      <c r="G17">
        <v>-6.5345311056979298</v>
      </c>
      <c r="H17">
        <v>-0.67482853288477895</v>
      </c>
      <c r="I17">
        <v>-9.8878062645214797</v>
      </c>
      <c r="J17">
        <v>1.1841151935796299</v>
      </c>
      <c r="K17">
        <v>12447.906166881199</v>
      </c>
      <c r="L17">
        <v>11876.047144750501</v>
      </c>
      <c r="M17">
        <v>89.059498897568005</v>
      </c>
      <c r="N17">
        <v>0.82153286040093199</v>
      </c>
      <c r="O17">
        <v>2.2131233282027498</v>
      </c>
      <c r="P17">
        <v>37.443839119294601</v>
      </c>
      <c r="Q17">
        <v>6.5682124456575994E-2</v>
      </c>
    </row>
    <row r="18" spans="1:17" x14ac:dyDescent="0.3">
      <c r="A18" t="s">
        <v>61</v>
      </c>
      <c r="B18" t="s">
        <v>62</v>
      </c>
      <c r="C18" t="str">
        <f>IFERROR(VLOOKUP(Table1[[#This Row],[Ticker]],[1]!Table1[[Symbol]:[Industry]],2,FALSE),"-")</f>
        <v>-</v>
      </c>
      <c r="D18" t="s">
        <v>24</v>
      </c>
      <c r="E18">
        <v>395039.51661438</v>
      </c>
      <c r="F18">
        <v>1277.0999999999999</v>
      </c>
      <c r="G18">
        <v>-7.38716353817588</v>
      </c>
      <c r="H18">
        <v>3.69934845028471</v>
      </c>
      <c r="I18">
        <v>3.59475861879951</v>
      </c>
      <c r="J18">
        <v>-1.29730068151538</v>
      </c>
      <c r="K18">
        <v>1205.31136451875</v>
      </c>
      <c r="L18">
        <v>1141.8723303828299</v>
      </c>
      <c r="M18">
        <v>84.147917676132806</v>
      </c>
      <c r="N18">
        <v>0.86678945847555899</v>
      </c>
      <c r="O18">
        <v>4.8978153629316497</v>
      </c>
      <c r="P18">
        <v>34.2337607735967</v>
      </c>
      <c r="Q18">
        <v>4.5135406642715002E-2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60</v>
      </c>
      <c r="E19">
        <v>381168.42614448001</v>
      </c>
      <c r="F19">
        <v>3181.1</v>
      </c>
      <c r="G19">
        <v>66.101720322398506</v>
      </c>
      <c r="H19">
        <v>6.8975394185652803</v>
      </c>
      <c r="I19">
        <v>51.526037814283299</v>
      </c>
      <c r="J19">
        <v>6.5778549744627002</v>
      </c>
      <c r="K19">
        <v>2802.3856255956198</v>
      </c>
      <c r="L19">
        <v>2377.4371008041198</v>
      </c>
      <c r="M19">
        <v>90.247831997885797</v>
      </c>
      <c r="N19">
        <v>1.31318702108449</v>
      </c>
      <c r="O19">
        <v>0.50611423721353899</v>
      </c>
      <c r="P19">
        <v>119.386206896551</v>
      </c>
      <c r="Q19">
        <v>0.203890471618321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24</v>
      </c>
      <c r="E20">
        <v>378200.06988276</v>
      </c>
      <c r="F20">
        <v>1902.3</v>
      </c>
      <c r="G20">
        <v>-25.481257666042001</v>
      </c>
      <c r="H20">
        <v>-0.32723020310970702</v>
      </c>
      <c r="I20">
        <v>-10.6648981957565</v>
      </c>
      <c r="J20">
        <v>-0.41513442973822201</v>
      </c>
      <c r="K20">
        <v>1816.02880652777</v>
      </c>
      <c r="L20">
        <v>1783.0905494989299</v>
      </c>
      <c r="M20">
        <v>67.260814105846507</v>
      </c>
      <c r="N20">
        <v>1.0764027657213999</v>
      </c>
      <c r="O20">
        <v>2.08694737948798</v>
      </c>
      <c r="P20">
        <v>23.217929202966602</v>
      </c>
      <c r="Q20">
        <v>-0.10286678484305101</v>
      </c>
    </row>
    <row r="21" spans="1:17" x14ac:dyDescent="0.3">
      <c r="A21" t="s">
        <v>67</v>
      </c>
      <c r="B21" t="s">
        <v>68</v>
      </c>
      <c r="C21" t="str">
        <f>IFERROR(VLOOKUP(Table1[[#This Row],[Ticker]],[1]!Table1[[Symbol]:[Industry]],2,FALSE),"-")</f>
        <v>-</v>
      </c>
      <c r="D21" t="s">
        <v>69</v>
      </c>
      <c r="E21">
        <v>371369.84216111997</v>
      </c>
      <c r="F21">
        <v>295.2</v>
      </c>
      <c r="G21">
        <v>23.915078840028698</v>
      </c>
      <c r="H21">
        <v>-12.7278803634646</v>
      </c>
      <c r="I21">
        <v>-7.95197066142957</v>
      </c>
      <c r="J21">
        <v>1.09146576083414</v>
      </c>
      <c r="K21">
        <v>305.44457985198397</v>
      </c>
      <c r="L21">
        <v>273.776981001678</v>
      </c>
      <c r="M21">
        <v>45.629667701438301</v>
      </c>
      <c r="N21">
        <v>0.66629236876353504</v>
      </c>
      <c r="O21">
        <v>16.869918699186901</v>
      </c>
      <c r="P21">
        <v>64.091161756531406</v>
      </c>
      <c r="Q21">
        <v>7.2871520064098E-2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60</v>
      </c>
      <c r="E22">
        <v>365567.00637780002</v>
      </c>
      <c r="F22">
        <v>993.15</v>
      </c>
      <c r="G22">
        <v>26.921892601093301</v>
      </c>
      <c r="H22">
        <v>-16.326781861792401</v>
      </c>
      <c r="I22">
        <v>-18.433686131527001</v>
      </c>
      <c r="J22">
        <v>-4.0637990484675299</v>
      </c>
      <c r="K22">
        <v>1024.1270415075901</v>
      </c>
      <c r="L22">
        <v>938.88948675872598</v>
      </c>
      <c r="M22">
        <v>50.1466934803505</v>
      </c>
      <c r="N22">
        <v>1.2684425434308</v>
      </c>
      <c r="O22">
        <v>18.7131853194381</v>
      </c>
      <c r="P22">
        <v>63.2664803550879</v>
      </c>
      <c r="Q22">
        <v>0.13862693253785899</v>
      </c>
    </row>
    <row r="23" spans="1:17" x14ac:dyDescent="0.3">
      <c r="A23" t="s">
        <v>72</v>
      </c>
      <c r="B23" t="s">
        <v>73</v>
      </c>
      <c r="C23" t="str">
        <f>IFERROR(VLOOKUP(Table1[[#This Row],[Ticker]],[1]!Table1[[Symbol]:[Industry]],2,FALSE),"-")</f>
        <v>-</v>
      </c>
      <c r="D23" t="s">
        <v>74</v>
      </c>
      <c r="E23">
        <v>355982.450049065</v>
      </c>
      <c r="F23">
        <v>3122.65</v>
      </c>
      <c r="G23">
        <v>-6.2724197599244702</v>
      </c>
      <c r="H23">
        <v>-3.9769913744805998</v>
      </c>
      <c r="I23">
        <v>-18.7300446453973</v>
      </c>
      <c r="J23">
        <v>1.2227231499237099</v>
      </c>
      <c r="K23">
        <v>3055.3422581171098</v>
      </c>
      <c r="L23">
        <v>3003.17899992308</v>
      </c>
      <c r="M23">
        <v>74.547566525823001</v>
      </c>
      <c r="N23">
        <v>0.69946624332006502</v>
      </c>
      <c r="O23">
        <v>19.894961010679999</v>
      </c>
      <c r="P23">
        <v>45.781979458450003</v>
      </c>
      <c r="Q23">
        <v>7.4395688363924004E-2</v>
      </c>
    </row>
    <row r="24" spans="1:17" x14ac:dyDescent="0.3">
      <c r="A24" t="s">
        <v>75</v>
      </c>
      <c r="B24" t="s">
        <v>76</v>
      </c>
      <c r="C24" t="str">
        <f>IFERROR(VLOOKUP(Table1[[#This Row],[Ticker]],[1]!Table1[[Symbol]:[Industry]],2,FALSE),"-")</f>
        <v>-</v>
      </c>
      <c r="D24" t="s">
        <v>77</v>
      </c>
      <c r="E24">
        <v>352469.17880132003</v>
      </c>
      <c r="F24">
        <v>12621.65</v>
      </c>
      <c r="G24">
        <v>115.67173896746</v>
      </c>
      <c r="H24">
        <v>14.8592589019316</v>
      </c>
      <c r="I24">
        <v>21.719571708519901</v>
      </c>
      <c r="J24">
        <v>0.92411760382110297</v>
      </c>
      <c r="K24">
        <v>10815.6458613331</v>
      </c>
      <c r="L24">
        <v>8982.2387268392395</v>
      </c>
      <c r="M24">
        <v>85.524327614628007</v>
      </c>
      <c r="N24">
        <v>1.38890215059929</v>
      </c>
      <c r="O24">
        <v>0.43457075738908502</v>
      </c>
      <c r="P24">
        <v>157.42446028492401</v>
      </c>
      <c r="Q24">
        <v>0.18319735112086299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347712.81498700002</v>
      </c>
      <c r="F25">
        <v>12065</v>
      </c>
      <c r="G25">
        <v>13.302128693667999</v>
      </c>
      <c r="H25">
        <v>-0.56395857698288898</v>
      </c>
      <c r="I25">
        <v>6.5295087081008596</v>
      </c>
      <c r="J25">
        <v>-1.9192782421600201</v>
      </c>
      <c r="K25">
        <v>11474.5534244516</v>
      </c>
      <c r="L25">
        <v>10475.275836249401</v>
      </c>
      <c r="M25">
        <v>72.629689944286099</v>
      </c>
      <c r="N25">
        <v>0.78812056370723904</v>
      </c>
      <c r="O25">
        <v>0.124326564442611</v>
      </c>
      <c r="P25">
        <v>49.967992740877897</v>
      </c>
      <c r="Q25">
        <v>4.1228797327757999E-2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339890.56656535499</v>
      </c>
      <c r="F26">
        <v>365.45</v>
      </c>
      <c r="G26">
        <v>50.929740746160398</v>
      </c>
      <c r="H26">
        <v>3.4552845054330898</v>
      </c>
      <c r="I26">
        <v>16.188379995542199</v>
      </c>
      <c r="J26">
        <v>5.1586480823783702</v>
      </c>
      <c r="K26">
        <v>337.94525851313699</v>
      </c>
      <c r="L26">
        <v>299.77138259742298</v>
      </c>
      <c r="M26">
        <v>87.833820440075499</v>
      </c>
      <c r="N26">
        <v>1.2082893598595801</v>
      </c>
      <c r="O26">
        <v>0.21890819537557701</v>
      </c>
      <c r="P26">
        <v>88.619354838709597</v>
      </c>
      <c r="Q26">
        <v>0.11781722383736799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338254.30241174001</v>
      </c>
      <c r="F27">
        <v>5198.05</v>
      </c>
      <c r="G27">
        <v>9.7398161930135299</v>
      </c>
      <c r="H27">
        <v>2.20477659568727</v>
      </c>
      <c r="I27">
        <v>-3.2708619657609601</v>
      </c>
      <c r="J27">
        <v>-3.9427687182101101</v>
      </c>
      <c r="K27">
        <v>5097.8546258112101</v>
      </c>
      <c r="L27">
        <v>4617.0149892425698</v>
      </c>
      <c r="M27">
        <v>43.323621187791503</v>
      </c>
      <c r="N27">
        <v>0.76579374547722401</v>
      </c>
      <c r="O27">
        <v>5.5174536605073099</v>
      </c>
      <c r="P27">
        <v>43.751382743362797</v>
      </c>
      <c r="Q27">
        <v>-6.75452783948E-3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333317.81647780002</v>
      </c>
      <c r="F28">
        <v>3757.55</v>
      </c>
      <c r="G28">
        <v>-18.144864448157701</v>
      </c>
      <c r="H28">
        <v>-0.77604818274201204</v>
      </c>
      <c r="I28">
        <v>-17.533576554905899</v>
      </c>
      <c r="J28">
        <v>-3.5404282192935499</v>
      </c>
      <c r="K28">
        <v>3596.5092135483601</v>
      </c>
      <c r="L28">
        <v>3460.6617999549999</v>
      </c>
      <c r="M28">
        <v>54.243140279595401</v>
      </c>
      <c r="N28">
        <v>0.71523987186587001</v>
      </c>
      <c r="O28">
        <v>3.4437332836555701</v>
      </c>
      <c r="P28">
        <v>22.9705627280611</v>
      </c>
      <c r="Q28">
        <v>5.7835025572486001E-2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325970.12348522898</v>
      </c>
      <c r="F29">
        <v>2057.85</v>
      </c>
      <c r="G29">
        <v>69.969318746436898</v>
      </c>
      <c r="H29">
        <v>4.1659265993722396</v>
      </c>
      <c r="I29">
        <v>-8.4418002581692004</v>
      </c>
      <c r="J29">
        <v>2.9119741072542</v>
      </c>
      <c r="K29">
        <v>1888.56778310037</v>
      </c>
      <c r="L29">
        <v>1733.18079931697</v>
      </c>
      <c r="M29">
        <v>74.805702210362995</v>
      </c>
      <c r="N29">
        <v>1.59281309848214</v>
      </c>
      <c r="O29">
        <v>5.6490997886143202</v>
      </c>
      <c r="P29">
        <v>152.326650726503</v>
      </c>
      <c r="Q29">
        <v>5.8358626954436998E-2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318102.06104070001</v>
      </c>
      <c r="F30">
        <v>1472.6</v>
      </c>
      <c r="G30">
        <v>45.974912294369702</v>
      </c>
      <c r="H30">
        <v>-7.6592213062196803</v>
      </c>
      <c r="I30">
        <v>-6.2262812979909796</v>
      </c>
      <c r="J30">
        <v>-1.89388307739772</v>
      </c>
      <c r="K30">
        <v>1464.0141405176701</v>
      </c>
      <c r="L30">
        <v>1321.72458635105</v>
      </c>
      <c r="M30">
        <v>60.863679860509102</v>
      </c>
      <c r="N30">
        <v>0.73944951095443201</v>
      </c>
      <c r="O30">
        <v>10.104576938747799</v>
      </c>
      <c r="P30">
        <v>95.175612988734201</v>
      </c>
      <c r="Q30">
        <v>6.9596210450391993E-2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43</v>
      </c>
      <c r="E31">
        <v>315991.64378956001</v>
      </c>
      <c r="F31">
        <v>1982.8</v>
      </c>
      <c r="G31">
        <v>-6.8370003973929796</v>
      </c>
      <c r="H31">
        <v>12.059031455511301</v>
      </c>
      <c r="I31">
        <v>5.2608608859635</v>
      </c>
      <c r="J31">
        <v>-1.4747160445604901</v>
      </c>
      <c r="K31">
        <v>1759.83921295808</v>
      </c>
      <c r="L31">
        <v>1645.8655789981699</v>
      </c>
      <c r="M31">
        <v>80.070612506603197</v>
      </c>
      <c r="N31">
        <v>1.0917169669149001</v>
      </c>
      <c r="O31">
        <v>0.27486382892878403</v>
      </c>
      <c r="P31">
        <v>39.7272823367746</v>
      </c>
      <c r="Q31">
        <v>-3.0821225190099999E-2</v>
      </c>
    </row>
    <row r="32" spans="1:17" x14ac:dyDescent="0.3">
      <c r="A32" t="s">
        <v>98</v>
      </c>
      <c r="B32" t="s">
        <v>99</v>
      </c>
      <c r="C32" t="str">
        <f>IFERROR(VLOOKUP(Table1[[#This Row],[Ticker]],[1]!Table1[[Symbol]:[Industry]],2,FALSE),"-")</f>
        <v>-</v>
      </c>
      <c r="D32" t="s">
        <v>100</v>
      </c>
      <c r="E32">
        <v>314160.493235295</v>
      </c>
      <c r="F32">
        <v>3277.05</v>
      </c>
      <c r="G32">
        <v>-33.793597007141003</v>
      </c>
      <c r="H32">
        <v>-2.01579602723693</v>
      </c>
      <c r="I32">
        <v>-2.7100809963689998</v>
      </c>
      <c r="J32">
        <v>-4.4745248783750302</v>
      </c>
      <c r="K32">
        <v>3164.08674216092</v>
      </c>
      <c r="L32">
        <v>3051.3180251600602</v>
      </c>
      <c r="M32">
        <v>51.437350089105003</v>
      </c>
      <c r="N32">
        <v>0.69893373159695904</v>
      </c>
      <c r="O32">
        <v>4.4521749744434498</v>
      </c>
      <c r="P32">
        <v>22.7313583760907</v>
      </c>
      <c r="Q32">
        <v>-6.1163476909725997E-2</v>
      </c>
    </row>
    <row r="33" spans="1:17" x14ac:dyDescent="0.3">
      <c r="A33" t="s">
        <v>101</v>
      </c>
      <c r="B33" t="s">
        <v>102</v>
      </c>
      <c r="C33" t="str">
        <f>IFERROR(VLOOKUP(Table1[[#This Row],[Ticker]],[1]!Table1[[Symbol]:[Industry]],2,FALSE),"-")</f>
        <v>-</v>
      </c>
      <c r="D33" t="s">
        <v>103</v>
      </c>
      <c r="E33">
        <v>312173.003404185</v>
      </c>
      <c r="F33">
        <v>506.55</v>
      </c>
      <c r="G33">
        <v>43.336855326364201</v>
      </c>
      <c r="H33">
        <v>-11.4100143029327</v>
      </c>
      <c r="I33">
        <v>-2.9438936194736498</v>
      </c>
      <c r="J33">
        <v>-9.9789289948163107E-2</v>
      </c>
      <c r="K33">
        <v>501.87387602870501</v>
      </c>
      <c r="L33">
        <v>450.593305033143</v>
      </c>
      <c r="M33">
        <v>61.077827229467097</v>
      </c>
      <c r="N33">
        <v>0.746479360925969</v>
      </c>
      <c r="O33">
        <v>7.3043134932385598</v>
      </c>
      <c r="P33">
        <v>78.961314255431802</v>
      </c>
      <c r="Q33">
        <v>0.11429733994877</v>
      </c>
    </row>
    <row r="34" spans="1:17" x14ac:dyDescent="0.3">
      <c r="A34" t="s">
        <v>104</v>
      </c>
      <c r="B34" t="s">
        <v>105</v>
      </c>
      <c r="C34" t="str">
        <f>IFERROR(VLOOKUP(Table1[[#This Row],[Ticker]],[1]!Table1[[Symbol]:[Industry]],2,FALSE),"-")</f>
        <v>-</v>
      </c>
      <c r="D34" t="s">
        <v>106</v>
      </c>
      <c r="E34">
        <v>292207.86074999999</v>
      </c>
      <c r="F34">
        <v>4369.3</v>
      </c>
      <c r="G34">
        <v>92.421257557380798</v>
      </c>
      <c r="H34">
        <v>-14.0521322944017</v>
      </c>
      <c r="I34">
        <v>13.2325290386944</v>
      </c>
      <c r="J34">
        <v>-4.1735039852818501</v>
      </c>
      <c r="K34">
        <v>4664.2269008352096</v>
      </c>
      <c r="L34">
        <v>4043.7021848668301</v>
      </c>
      <c r="M34">
        <v>36.629078977556802</v>
      </c>
      <c r="N34">
        <v>0.76263958247393104</v>
      </c>
      <c r="O34">
        <v>29.877783626667799</v>
      </c>
      <c r="P34">
        <v>147.160312252517</v>
      </c>
      <c r="Q34">
        <v>0.237937744443046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21</v>
      </c>
      <c r="E35">
        <v>283163.22878032998</v>
      </c>
      <c r="F35">
        <v>536.20000000000005</v>
      </c>
      <c r="G35">
        <v>-3.45332863411004</v>
      </c>
      <c r="H35">
        <v>-1.0759235897658299</v>
      </c>
      <c r="I35">
        <v>-7.3951582394686</v>
      </c>
      <c r="J35">
        <v>-4.4645425082427996</v>
      </c>
      <c r="K35">
        <v>522.95588231489205</v>
      </c>
      <c r="L35">
        <v>488.93646394398502</v>
      </c>
      <c r="M35">
        <v>56.934592609100598</v>
      </c>
      <c r="N35">
        <v>0.89744624165010001</v>
      </c>
      <c r="O35">
        <v>8.1499440507273295</v>
      </c>
      <c r="P35">
        <v>42.967604319423998</v>
      </c>
      <c r="Q35">
        <v>-0.103986413293445</v>
      </c>
    </row>
    <row r="36" spans="1:17" x14ac:dyDescent="0.3">
      <c r="A36" t="s">
        <v>109</v>
      </c>
      <c r="B36" t="s">
        <v>110</v>
      </c>
      <c r="C36" t="str">
        <f>IFERROR(VLOOKUP(Table1[[#This Row],[Ticker]],[1]!Table1[[Symbol]:[Industry]],2,FALSE),"-")</f>
        <v>-</v>
      </c>
      <c r="D36" t="s">
        <v>111</v>
      </c>
      <c r="E36">
        <v>278894.13265294</v>
      </c>
      <c r="F36">
        <v>7845.4</v>
      </c>
      <c r="G36">
        <v>231.42588020178999</v>
      </c>
      <c r="H36">
        <v>3.9645292910091698</v>
      </c>
      <c r="I36">
        <v>82.971461784839505</v>
      </c>
      <c r="J36">
        <v>-0.38414318472006798</v>
      </c>
      <c r="K36">
        <v>6706.5058560202497</v>
      </c>
      <c r="L36">
        <v>4961.9031298801101</v>
      </c>
      <c r="M36">
        <v>88.454863937287399</v>
      </c>
      <c r="N36">
        <v>0.78980802840771902</v>
      </c>
      <c r="O36">
        <v>1.2045274938180299</v>
      </c>
      <c r="P36">
        <v>303.36246786632302</v>
      </c>
      <c r="Q36">
        <v>0.28404251628389499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265673.50543800002</v>
      </c>
      <c r="F37">
        <v>2755.5</v>
      </c>
      <c r="G37">
        <v>-13.539835190283</v>
      </c>
      <c r="H37">
        <v>1.78222753119525</v>
      </c>
      <c r="I37">
        <v>-12.588007256026801</v>
      </c>
      <c r="J37">
        <v>0.42828226214619303</v>
      </c>
      <c r="K37">
        <v>2563.5660924430599</v>
      </c>
      <c r="L37">
        <v>2495.3869433434002</v>
      </c>
      <c r="M37">
        <v>84.069957075464004</v>
      </c>
      <c r="N37">
        <v>1.34534033566803</v>
      </c>
      <c r="O37">
        <v>0.500816548720739</v>
      </c>
      <c r="P37">
        <v>23.8140385483809</v>
      </c>
      <c r="Q37">
        <v>-1.9399517957349999E-3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57</v>
      </c>
      <c r="E38">
        <v>256621.43243943501</v>
      </c>
      <c r="F38">
        <v>665.35</v>
      </c>
      <c r="G38">
        <v>42.936374948528602</v>
      </c>
      <c r="H38">
        <v>-5.8064033075495196</v>
      </c>
      <c r="I38">
        <v>8.3232744843591195</v>
      </c>
      <c r="J38">
        <v>-1.5964749115805601</v>
      </c>
      <c r="K38">
        <v>670.62218208018498</v>
      </c>
      <c r="L38">
        <v>608.80524565310895</v>
      </c>
      <c r="M38">
        <v>54.248498428938298</v>
      </c>
      <c r="N38">
        <v>0.58021316592433703</v>
      </c>
      <c r="O38">
        <v>34.643420755992999</v>
      </c>
      <c r="P38">
        <v>129.94643165716201</v>
      </c>
      <c r="Q38">
        <v>0.172784985982256</v>
      </c>
    </row>
    <row r="39" spans="1:17" x14ac:dyDescent="0.3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252035.20746987499</v>
      </c>
      <c r="F39">
        <v>7077.25</v>
      </c>
      <c r="G39">
        <v>58.985618702591999</v>
      </c>
      <c r="H39">
        <v>-3.16253262724253</v>
      </c>
      <c r="I39">
        <v>19.667939361279998</v>
      </c>
      <c r="J39">
        <v>2.9258581441947</v>
      </c>
      <c r="K39">
        <v>6904.7493855021003</v>
      </c>
      <c r="L39">
        <v>6044.6719896805098</v>
      </c>
      <c r="M39">
        <v>69.1286906019333</v>
      </c>
      <c r="N39">
        <v>0.74740205169603702</v>
      </c>
      <c r="O39">
        <v>12.5959942067893</v>
      </c>
      <c r="P39">
        <v>118.02988293284</v>
      </c>
      <c r="Q39">
        <v>0.16447084656344599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122</v>
      </c>
      <c r="E40">
        <v>247169.63860539999</v>
      </c>
      <c r="F40">
        <v>285.39999999999998</v>
      </c>
      <c r="G40">
        <v>152.37040500507501</v>
      </c>
      <c r="H40">
        <v>3.4010838618743602</v>
      </c>
      <c r="I40">
        <v>37.159507609125598</v>
      </c>
      <c r="J40">
        <v>-0.22760779179398399</v>
      </c>
      <c r="K40">
        <v>255.19302919418701</v>
      </c>
      <c r="L40">
        <v>197.19179256199001</v>
      </c>
      <c r="M40">
        <v>56.545013266339701</v>
      </c>
      <c r="N40">
        <v>0.91623088885879</v>
      </c>
      <c r="O40">
        <v>4.5024526979677599</v>
      </c>
      <c r="P40">
        <v>191.521961184882</v>
      </c>
      <c r="Q40">
        <v>6.9539285208265994E-2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-</v>
      </c>
      <c r="D41" t="s">
        <v>125</v>
      </c>
      <c r="E41">
        <v>245068.50876507899</v>
      </c>
      <c r="F41">
        <v>1005.55</v>
      </c>
      <c r="G41">
        <v>-4.3407408229820099</v>
      </c>
      <c r="H41">
        <v>-0.393614021576216</v>
      </c>
      <c r="I41">
        <v>3.2061561262327398</v>
      </c>
      <c r="J41">
        <v>-0.91704643524948704</v>
      </c>
      <c r="K41">
        <v>939.57973971758202</v>
      </c>
      <c r="L41">
        <v>882.38801203738296</v>
      </c>
      <c r="M41">
        <v>74.362304218657897</v>
      </c>
      <c r="N41">
        <v>1.2578802556700801</v>
      </c>
      <c r="O41">
        <v>0.42265426880812001</v>
      </c>
      <c r="P41">
        <v>39.080221300138298</v>
      </c>
      <c r="Q41">
        <v>2.1822186891825999E-2</v>
      </c>
    </row>
    <row r="42" spans="1:17" x14ac:dyDescent="0.3">
      <c r="A42" t="s">
        <v>126</v>
      </c>
      <c r="B42" t="s">
        <v>127</v>
      </c>
      <c r="C42" t="str">
        <f>IFERROR(VLOOKUP(Table1[[#This Row],[Ticker]],[1]!Table1[[Symbol]:[Industry]],2,FALSE),"-")</f>
        <v>-</v>
      </c>
      <c r="D42" t="s">
        <v>18</v>
      </c>
      <c r="E42">
        <v>241981.54093108699</v>
      </c>
      <c r="F42">
        <v>171.36</v>
      </c>
      <c r="G42">
        <v>52.945588884606899</v>
      </c>
      <c r="H42">
        <v>-7.13784673101308</v>
      </c>
      <c r="I42">
        <v>-16.803385958684899</v>
      </c>
      <c r="J42">
        <v>-2.69908741295199</v>
      </c>
      <c r="K42">
        <v>171.54483774961901</v>
      </c>
      <c r="L42">
        <v>157.56472134964301</v>
      </c>
      <c r="M42">
        <v>52.458770146236503</v>
      </c>
      <c r="N42">
        <v>0.554491755515372</v>
      </c>
      <c r="O42">
        <v>14.8459383753501</v>
      </c>
      <c r="P42">
        <v>100.42105263157799</v>
      </c>
      <c r="Q42">
        <v>7.8944825721414993E-2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130</v>
      </c>
      <c r="E43">
        <v>228718.80163440001</v>
      </c>
      <c r="F43">
        <v>924</v>
      </c>
      <c r="G43">
        <v>44.274571327846203</v>
      </c>
      <c r="H43">
        <v>2.9428006543490302</v>
      </c>
      <c r="I43">
        <v>-13.3449604577835</v>
      </c>
      <c r="J43">
        <v>2.6566330196335399</v>
      </c>
      <c r="K43">
        <v>855.96825087859895</v>
      </c>
      <c r="L43">
        <v>799.638553983973</v>
      </c>
      <c r="M43">
        <v>81.263730770499905</v>
      </c>
      <c r="N43">
        <v>1.0462658838880201</v>
      </c>
      <c r="O43">
        <v>4.7186147186147203</v>
      </c>
      <c r="P43">
        <v>79.941577409931796</v>
      </c>
      <c r="Q43">
        <v>0.10450344435758301</v>
      </c>
    </row>
    <row r="44" spans="1:17" x14ac:dyDescent="0.3">
      <c r="A44" t="s">
        <v>131</v>
      </c>
      <c r="B44" t="s">
        <v>132</v>
      </c>
      <c r="C44" t="str">
        <f>IFERROR(VLOOKUP(Table1[[#This Row],[Ticker]],[1]!Table1[[Symbol]:[Industry]],2,FALSE),"-")</f>
        <v>-</v>
      </c>
      <c r="D44" t="s">
        <v>51</v>
      </c>
      <c r="E44">
        <v>222269.64731717901</v>
      </c>
      <c r="F44">
        <v>349.85</v>
      </c>
      <c r="G44">
        <v>18.529337374945101</v>
      </c>
      <c r="H44">
        <v>1.1261895226694101</v>
      </c>
      <c r="I44">
        <v>-18.069510573831501</v>
      </c>
      <c r="J44">
        <v>-1.9873416307712</v>
      </c>
      <c r="K44">
        <v>342.17708126276398</v>
      </c>
      <c r="L44">
        <v>312.00451046727602</v>
      </c>
      <c r="M44">
        <v>52.869693773709997</v>
      </c>
      <c r="N44">
        <v>0.99417174335987701</v>
      </c>
      <c r="O44">
        <v>12.8197799056738</v>
      </c>
      <c r="P44">
        <v>71.285189718482201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135</v>
      </c>
      <c r="E45">
        <v>218448.99230000001</v>
      </c>
      <c r="F45">
        <v>517</v>
      </c>
      <c r="G45">
        <v>32.682471767615603</v>
      </c>
      <c r="H45">
        <v>-6.1324977360178403</v>
      </c>
      <c r="I45">
        <v>56.175254309976999</v>
      </c>
      <c r="J45">
        <v>0.87008816059666705</v>
      </c>
      <c r="K45">
        <v>535.67738627114102</v>
      </c>
      <c r="L45">
        <v>490.15330017245998</v>
      </c>
      <c r="M45">
        <v>68.398156413355494</v>
      </c>
      <c r="N45">
        <v>0.89494293345312803</v>
      </c>
      <c r="O45">
        <v>56.228239845261101</v>
      </c>
      <c r="P45">
        <v>81.658468025298603</v>
      </c>
      <c r="Q45">
        <v>4.2081939861125003E-2</v>
      </c>
    </row>
    <row r="46" spans="1:17" x14ac:dyDescent="0.3">
      <c r="A46" t="s">
        <v>136</v>
      </c>
      <c r="B46" t="s">
        <v>137</v>
      </c>
      <c r="C46" t="str">
        <f>IFERROR(VLOOKUP(Table1[[#This Row],[Ticker]],[1]!Table1[[Symbol]:[Industry]],2,FALSE),"-")</f>
        <v>-</v>
      </c>
      <c r="D46" t="s">
        <v>138</v>
      </c>
      <c r="E46">
        <v>212349.07498244999</v>
      </c>
      <c r="F46">
        <v>290.5</v>
      </c>
      <c r="G46">
        <v>77.7272184112893</v>
      </c>
      <c r="H46">
        <v>-10.7431579162982</v>
      </c>
      <c r="I46">
        <v>26.548649844154902</v>
      </c>
      <c r="J46">
        <v>-0.92680158833685899</v>
      </c>
      <c r="K46">
        <v>293.25585453710403</v>
      </c>
      <c r="L46">
        <v>251.06137059429099</v>
      </c>
      <c r="M46">
        <v>55.212928654127097</v>
      </c>
      <c r="N46">
        <v>0.748007452486531</v>
      </c>
      <c r="O46">
        <v>17.211703958691899</v>
      </c>
      <c r="P46">
        <v>128.740157480314</v>
      </c>
      <c r="Q46">
        <v>0.197660624491825</v>
      </c>
    </row>
    <row r="47" spans="1:17" x14ac:dyDescent="0.3">
      <c r="A47" t="s">
        <v>139</v>
      </c>
      <c r="B47" t="s">
        <v>140</v>
      </c>
      <c r="C47" t="str">
        <f>IFERROR(VLOOKUP(Table1[[#This Row],[Ticker]],[1]!Table1[[Symbol]:[Industry]],2,FALSE),"-")</f>
        <v>-</v>
      </c>
      <c r="D47" t="s">
        <v>125</v>
      </c>
      <c r="E47">
        <v>206739.76585050099</v>
      </c>
      <c r="F47">
        <v>165.61</v>
      </c>
      <c r="G47">
        <v>-4.8358392531472703</v>
      </c>
      <c r="H47">
        <v>-0.21930349542148</v>
      </c>
      <c r="I47">
        <v>-10.4704323367709</v>
      </c>
      <c r="J47">
        <v>3.3958879174713199</v>
      </c>
      <c r="K47">
        <v>156.490641162863</v>
      </c>
      <c r="L47">
        <v>152.79054447566199</v>
      </c>
      <c r="M47">
        <v>82.217380553533701</v>
      </c>
      <c r="N47">
        <v>1.2606653825868399</v>
      </c>
      <c r="O47">
        <v>11.4666988708411</v>
      </c>
      <c r="P47">
        <v>44.511343804537503</v>
      </c>
      <c r="Q47">
        <v>-1.223478988376E-3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204979.51660999999</v>
      </c>
      <c r="F48">
        <v>156.85</v>
      </c>
      <c r="G48">
        <v>73.202165007342103</v>
      </c>
      <c r="H48">
        <v>-19.3171685725546</v>
      </c>
      <c r="I48">
        <v>-11.4857002892927</v>
      </c>
      <c r="J48">
        <v>-4.7536476273330397</v>
      </c>
      <c r="K48">
        <v>172.65316726042801</v>
      </c>
      <c r="L48">
        <v>152.04184211805699</v>
      </c>
      <c r="M48">
        <v>28.9713957542664</v>
      </c>
      <c r="N48">
        <v>0.41122545444160302</v>
      </c>
      <c r="O48">
        <v>45.999362448198902</v>
      </c>
      <c r="P48">
        <v>138.555133079847</v>
      </c>
      <c r="Q48">
        <v>0.15974206555964501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146</v>
      </c>
      <c r="E49">
        <v>203643.34313242501</v>
      </c>
      <c r="F49">
        <v>626.85</v>
      </c>
      <c r="G49">
        <v>28.653093046845498</v>
      </c>
      <c r="H49">
        <v>-4.1233244446465198</v>
      </c>
      <c r="I49">
        <v>-7.3366705960126399</v>
      </c>
      <c r="J49">
        <v>-6.4025274620594699</v>
      </c>
      <c r="K49">
        <v>624.29043768687598</v>
      </c>
      <c r="L49">
        <v>565.10420958400596</v>
      </c>
      <c r="M49">
        <v>42.540956906163302</v>
      </c>
      <c r="N49">
        <v>1.05556147965428</v>
      </c>
      <c r="O49">
        <v>8.6575735821966902</v>
      </c>
      <c r="P49">
        <v>89.232023184205701</v>
      </c>
      <c r="Q49">
        <v>0.20150775168055299</v>
      </c>
    </row>
    <row r="50" spans="1:17" x14ac:dyDescent="0.3">
      <c r="A50" t="s">
        <v>147</v>
      </c>
      <c r="B50" t="s">
        <v>148</v>
      </c>
      <c r="C50" t="str">
        <f>IFERROR(VLOOKUP(Table1[[#This Row],[Ticker]],[1]!Table1[[Symbol]:[Industry]],2,FALSE),"-")</f>
        <v>-</v>
      </c>
      <c r="D50" t="s">
        <v>149</v>
      </c>
      <c r="E50">
        <v>195873.36349230001</v>
      </c>
      <c r="F50">
        <v>501.75</v>
      </c>
      <c r="G50">
        <v>90.680255033675195</v>
      </c>
      <c r="H50">
        <v>1.27133356124701</v>
      </c>
      <c r="I50">
        <v>67.698304356005494</v>
      </c>
      <c r="J50">
        <v>3.27186039528421</v>
      </c>
      <c r="K50">
        <v>450.756089508603</v>
      </c>
      <c r="L50">
        <v>387.38451295828401</v>
      </c>
      <c r="M50">
        <v>82.192393997896602</v>
      </c>
      <c r="N50">
        <v>1.0415805449504001</v>
      </c>
      <c r="O50">
        <v>0.99651220727454604</v>
      </c>
      <c r="P50">
        <v>141.22596153846101</v>
      </c>
      <c r="Q50">
        <v>4.9811316773624999E-2</v>
      </c>
    </row>
    <row r="51" spans="1:17" x14ac:dyDescent="0.3">
      <c r="A51" t="s">
        <v>150</v>
      </c>
      <c r="B51" t="s">
        <v>151</v>
      </c>
      <c r="C51" t="str">
        <f>IFERROR(VLOOKUP(Table1[[#This Row],[Ticker]],[1]!Table1[[Symbol]:[Industry]],2,FALSE),"-")</f>
        <v>-</v>
      </c>
      <c r="D51" t="s">
        <v>43</v>
      </c>
      <c r="E51">
        <v>190195.22418781999</v>
      </c>
      <c r="F51">
        <v>1898.3</v>
      </c>
      <c r="G51">
        <v>13.8739881415962</v>
      </c>
      <c r="H51">
        <v>-0.16428385630849501</v>
      </c>
      <c r="I51">
        <v>8.5728373150714798</v>
      </c>
      <c r="J51">
        <v>-2.3399337140961798</v>
      </c>
      <c r="K51">
        <v>1778.3470969263799</v>
      </c>
      <c r="L51">
        <v>1572.21293338286</v>
      </c>
      <c r="M51">
        <v>60.223716820894403</v>
      </c>
      <c r="N51">
        <v>0.86384864709145004</v>
      </c>
      <c r="O51">
        <v>1.9859874624664</v>
      </c>
      <c r="P51">
        <v>50.140388341835703</v>
      </c>
      <c r="Q51">
        <v>3.0528112426804001E-2</v>
      </c>
    </row>
    <row r="52" spans="1:17" x14ac:dyDescent="0.3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154</v>
      </c>
      <c r="E52">
        <v>188014.57478679399</v>
      </c>
      <c r="F52">
        <v>4867.55</v>
      </c>
      <c r="G52">
        <v>69.123946585500306</v>
      </c>
      <c r="H52">
        <v>-2.8951629749933101</v>
      </c>
      <c r="I52">
        <v>20.251059029012499</v>
      </c>
      <c r="J52">
        <v>-6.2065778488931498</v>
      </c>
      <c r="K52">
        <v>4641.6387476578602</v>
      </c>
      <c r="L52">
        <v>3929.85465871528</v>
      </c>
      <c r="M52">
        <v>51.949218557463396</v>
      </c>
      <c r="N52">
        <v>0.779330254703822</v>
      </c>
      <c r="O52">
        <v>3.4401290176782902</v>
      </c>
      <c r="P52">
        <v>108.607795658602</v>
      </c>
      <c r="Q52">
        <v>0.10891596944298</v>
      </c>
    </row>
    <row r="53" spans="1:17" x14ac:dyDescent="0.3">
      <c r="A53" t="s">
        <v>155</v>
      </c>
      <c r="B53" t="s">
        <v>156</v>
      </c>
      <c r="C53" t="str">
        <f>IFERROR(VLOOKUP(Table1[[#This Row],[Ticker]],[1]!Table1[[Symbol]:[Industry]],2,FALSE),"-")</f>
        <v>-</v>
      </c>
      <c r="D53" t="s">
        <v>80</v>
      </c>
      <c r="E53">
        <v>184259.65312875499</v>
      </c>
      <c r="F53">
        <v>2745.85</v>
      </c>
      <c r="G53">
        <v>7.4798204037671203</v>
      </c>
      <c r="H53">
        <v>-8.3547530712807401</v>
      </c>
      <c r="I53">
        <v>3.4414417888826998</v>
      </c>
      <c r="J53">
        <v>-6.09983412619495</v>
      </c>
      <c r="K53">
        <v>2681.4617777045</v>
      </c>
      <c r="L53">
        <v>2426.7120427843302</v>
      </c>
      <c r="M53">
        <v>58.3362246102688</v>
      </c>
      <c r="N53">
        <v>0.92276994177890204</v>
      </c>
      <c r="O53">
        <v>4.80361272465721</v>
      </c>
      <c r="P53">
        <v>50.803756966828701</v>
      </c>
      <c r="Q53">
        <v>4.7926276863882997E-2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21</v>
      </c>
      <c r="E54">
        <v>182506.88813015501</v>
      </c>
      <c r="F54">
        <v>6164.05</v>
      </c>
      <c r="G54">
        <v>-18.379749592889802</v>
      </c>
      <c r="H54">
        <v>2.8849735449550198</v>
      </c>
      <c r="I54">
        <v>4.7571104486731501</v>
      </c>
      <c r="J54">
        <v>-8.6482680466977708</v>
      </c>
      <c r="K54">
        <v>5933.5485014319902</v>
      </c>
      <c r="L54">
        <v>5461.0681873077401</v>
      </c>
      <c r="M54">
        <v>39.784017745392397</v>
      </c>
      <c r="N54">
        <v>0.87121079450444405</v>
      </c>
      <c r="O54">
        <v>6.6660718196640101</v>
      </c>
      <c r="P54">
        <v>36.567668464955503</v>
      </c>
      <c r="Q54">
        <v>-3.3267738691405001E-2</v>
      </c>
    </row>
    <row r="55" spans="1:17" x14ac:dyDescent="0.3">
      <c r="A55" t="s">
        <v>159</v>
      </c>
      <c r="B55" t="s">
        <v>160</v>
      </c>
      <c r="C55" t="str">
        <f>IFERROR(VLOOKUP(Table1[[#This Row],[Ticker]],[1]!Table1[[Symbol]:[Industry]],2,FALSE),"-")</f>
        <v>-</v>
      </c>
      <c r="D55" t="s">
        <v>161</v>
      </c>
      <c r="E55">
        <v>171018.53495999999</v>
      </c>
      <c r="F55">
        <v>8070.4</v>
      </c>
      <c r="G55">
        <v>58.599491506205801</v>
      </c>
      <c r="H55">
        <v>0.37478984979569402</v>
      </c>
      <c r="I55">
        <v>16.960613922839102</v>
      </c>
      <c r="J55">
        <v>1.3002824783211999</v>
      </c>
      <c r="K55">
        <v>7826.0405786671599</v>
      </c>
      <c r="L55">
        <v>6874.5651842931202</v>
      </c>
      <c r="M55">
        <v>62.1745780427648</v>
      </c>
      <c r="N55">
        <v>0.95991838179266797</v>
      </c>
      <c r="O55">
        <v>13.376660388580399</v>
      </c>
      <c r="P55">
        <v>109.620779220779</v>
      </c>
      <c r="Q55">
        <v>0.17552558680927499</v>
      </c>
    </row>
    <row r="56" spans="1:17" x14ac:dyDescent="0.3">
      <c r="A56" t="s">
        <v>162</v>
      </c>
      <c r="B56" t="s">
        <v>163</v>
      </c>
      <c r="C56" t="str">
        <f>IFERROR(VLOOKUP(Table1[[#This Row],[Ticker]],[1]!Table1[[Symbol]:[Industry]],2,FALSE),"-")</f>
        <v>-</v>
      </c>
      <c r="D56" t="s">
        <v>164</v>
      </c>
      <c r="E56">
        <v>167316.04167232499</v>
      </c>
      <c r="F56">
        <v>3289.65</v>
      </c>
      <c r="G56">
        <v>-1.8239544355069</v>
      </c>
      <c r="H56">
        <v>0.71167585151283097</v>
      </c>
      <c r="I56">
        <v>-9.5418628319329706</v>
      </c>
      <c r="J56">
        <v>-2.1656862169177402</v>
      </c>
      <c r="K56">
        <v>3179.4885618983899</v>
      </c>
      <c r="L56">
        <v>2972.7838573792701</v>
      </c>
      <c r="M56">
        <v>59.349833817490101</v>
      </c>
      <c r="N56">
        <v>0.93003127517603701</v>
      </c>
      <c r="O56">
        <v>1.2569726262672201</v>
      </c>
      <c r="P56">
        <v>43.493053586617499</v>
      </c>
      <c r="Q56">
        <v>-3.6329537936959999E-3</v>
      </c>
    </row>
    <row r="57" spans="1:17" x14ac:dyDescent="0.3">
      <c r="A57" t="s">
        <v>165</v>
      </c>
      <c r="B57" t="s">
        <v>166</v>
      </c>
      <c r="C57" t="str">
        <f>IFERROR(VLOOKUP(Table1[[#This Row],[Ticker]],[1]!Table1[[Symbol]:[Industry]],2,FALSE),"-")</f>
        <v>-</v>
      </c>
      <c r="D57" t="s">
        <v>167</v>
      </c>
      <c r="E57">
        <v>164368.049331394</v>
      </c>
      <c r="F57">
        <v>734.65</v>
      </c>
      <c r="G57">
        <v>22.495960040492399</v>
      </c>
      <c r="H57">
        <v>-0.93745451465883201</v>
      </c>
      <c r="I57">
        <v>12.3661084851814</v>
      </c>
      <c r="J57">
        <v>1.2772401396714099</v>
      </c>
      <c r="K57">
        <v>677.35461459233602</v>
      </c>
      <c r="L57">
        <v>621.05221936600901</v>
      </c>
      <c r="M57">
        <v>81.652471289661705</v>
      </c>
      <c r="N57">
        <v>1.1349199138657999</v>
      </c>
      <c r="O57">
        <v>0.20417886068195801</v>
      </c>
      <c r="P57">
        <v>63.710306406685199</v>
      </c>
      <c r="Q57">
        <v>2.8674159023878001E-2</v>
      </c>
    </row>
    <row r="58" spans="1:17" x14ac:dyDescent="0.3">
      <c r="A58" t="s">
        <v>168</v>
      </c>
      <c r="B58" t="s">
        <v>169</v>
      </c>
      <c r="C58" t="str">
        <f>IFERROR(VLOOKUP(Table1[[#This Row],[Ticker]],[1]!Table1[[Symbol]:[Industry]],2,FALSE),"-")</f>
        <v>-</v>
      </c>
      <c r="D58" t="s">
        <v>143</v>
      </c>
      <c r="E58">
        <v>158553.38905920001</v>
      </c>
      <c r="F58">
        <v>480.45</v>
      </c>
      <c r="G58">
        <v>71.654855838160898</v>
      </c>
      <c r="H58">
        <v>-11.7053496436155</v>
      </c>
      <c r="I58">
        <v>2.5098985732514998</v>
      </c>
      <c r="J58">
        <v>-6.3230761752625302</v>
      </c>
      <c r="K58">
        <v>508.509117920432</v>
      </c>
      <c r="L58">
        <v>445.38349818377799</v>
      </c>
      <c r="M58">
        <v>32.487744247120197</v>
      </c>
      <c r="N58">
        <v>0.87994822872726997</v>
      </c>
      <c r="O58">
        <v>20.720158185034801</v>
      </c>
      <c r="P58">
        <v>113.05986696230499</v>
      </c>
      <c r="Q58">
        <v>0.17246538081142401</v>
      </c>
    </row>
    <row r="59" spans="1:17" x14ac:dyDescent="0.3">
      <c r="A59" t="s">
        <v>170</v>
      </c>
      <c r="B59" t="s">
        <v>171</v>
      </c>
      <c r="C59" t="str">
        <f>IFERROR(VLOOKUP(Table1[[#This Row],[Ticker]],[1]!Table1[[Symbol]:[Industry]],2,FALSE),"-")</f>
        <v>-</v>
      </c>
      <c r="D59" t="s">
        <v>21</v>
      </c>
      <c r="E59">
        <v>157215.88061585999</v>
      </c>
      <c r="F59">
        <v>1606.95</v>
      </c>
      <c r="G59">
        <v>-7.9974923315501298</v>
      </c>
      <c r="H59">
        <v>-5.3195080994622703</v>
      </c>
      <c r="I59">
        <v>8.9717652460868607</v>
      </c>
      <c r="J59">
        <v>-4.8475494301220703</v>
      </c>
      <c r="K59">
        <v>1571.44006939269</v>
      </c>
      <c r="L59">
        <v>1404.8815569369001</v>
      </c>
      <c r="M59">
        <v>45.811160771923497</v>
      </c>
      <c r="N59">
        <v>1.0326484379307901</v>
      </c>
      <c r="O59">
        <v>4.0480413205140096</v>
      </c>
      <c r="P59">
        <v>46.332468242043397</v>
      </c>
      <c r="Q59">
        <v>-1.4281982539757E-2</v>
      </c>
    </row>
    <row r="60" spans="1:17" x14ac:dyDescent="0.3">
      <c r="A60" t="s">
        <v>172</v>
      </c>
      <c r="B60" t="s">
        <v>173</v>
      </c>
      <c r="C60" t="str">
        <f>IFERROR(VLOOKUP(Table1[[#This Row],[Ticker]],[1]!Table1[[Symbol]:[Industry]],2,FALSE),"-")</f>
        <v>-</v>
      </c>
      <c r="D60" t="s">
        <v>43</v>
      </c>
      <c r="E60">
        <v>156975.91456721499</v>
      </c>
      <c r="F60">
        <v>729.55</v>
      </c>
      <c r="G60">
        <v>-20.075078895589002</v>
      </c>
      <c r="H60">
        <v>-6.1146114408397301</v>
      </c>
      <c r="I60">
        <v>-2.7641889753822699</v>
      </c>
      <c r="J60">
        <v>-0.95952756088181301</v>
      </c>
      <c r="K60">
        <v>698.93233353882499</v>
      </c>
      <c r="L60">
        <v>644.28505100601501</v>
      </c>
      <c r="M60">
        <v>61.242244609897497</v>
      </c>
      <c r="N60">
        <v>0.64114840264310702</v>
      </c>
      <c r="O60">
        <v>4.3382907271605804</v>
      </c>
      <c r="P60">
        <v>42.657411028548999</v>
      </c>
      <c r="Q60">
        <v>-5.8693854780807998E-2</v>
      </c>
    </row>
    <row r="61" spans="1:17" x14ac:dyDescent="0.3">
      <c r="A61" t="s">
        <v>174</v>
      </c>
      <c r="B61" t="s">
        <v>175</v>
      </c>
      <c r="C61" t="str">
        <f>IFERROR(VLOOKUP(Table1[[#This Row],[Ticker]],[1]!Table1[[Symbol]:[Industry]],2,FALSE),"-")</f>
        <v>-</v>
      </c>
      <c r="D61" t="s">
        <v>80</v>
      </c>
      <c r="E61">
        <v>153982.16422717</v>
      </c>
      <c r="F61">
        <v>625.15</v>
      </c>
      <c r="G61">
        <v>12.1530148400411</v>
      </c>
      <c r="H61">
        <v>-8.41130571905118</v>
      </c>
      <c r="I61">
        <v>-14.0800128854842</v>
      </c>
      <c r="J61">
        <v>-4.0494603937926099</v>
      </c>
      <c r="K61">
        <v>632.32108057066796</v>
      </c>
      <c r="L61">
        <v>599.43668698814497</v>
      </c>
      <c r="M61">
        <v>54.945761393041401</v>
      </c>
      <c r="N61">
        <v>0.49243539239155798</v>
      </c>
      <c r="O61">
        <v>13.0848596336879</v>
      </c>
      <c r="P61">
        <v>54.720950377428501</v>
      </c>
      <c r="Q61">
        <v>3.3140733129084998E-2</v>
      </c>
    </row>
    <row r="62" spans="1:17" x14ac:dyDescent="0.3">
      <c r="A62" t="s">
        <v>176</v>
      </c>
      <c r="B62" t="s">
        <v>177</v>
      </c>
      <c r="C62" t="str">
        <f>IFERROR(VLOOKUP(Table1[[#This Row],[Ticker]],[1]!Table1[[Symbol]:[Industry]],2,FALSE),"-")</f>
        <v>-</v>
      </c>
      <c r="D62" t="s">
        <v>83</v>
      </c>
      <c r="E62">
        <v>152114.13913493499</v>
      </c>
      <c r="F62">
        <v>476.05</v>
      </c>
      <c r="G62">
        <v>49.886566538939299</v>
      </c>
      <c r="H62">
        <v>6.6857223761517597</v>
      </c>
      <c r="I62">
        <v>2.8944007600659898</v>
      </c>
      <c r="J62">
        <v>2.4695990935795602</v>
      </c>
      <c r="K62">
        <v>437.32008100888902</v>
      </c>
      <c r="L62">
        <v>398.13381728599597</v>
      </c>
      <c r="M62">
        <v>82.906342563146296</v>
      </c>
      <c r="N62">
        <v>1.13771472248434</v>
      </c>
      <c r="O62">
        <v>0.37811154290516802</v>
      </c>
      <c r="P62">
        <v>106.260831889081</v>
      </c>
      <c r="Q62">
        <v>0.132731744604621</v>
      </c>
    </row>
    <row r="63" spans="1:17" x14ac:dyDescent="0.3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180</v>
      </c>
      <c r="E63">
        <v>151601.61132865099</v>
      </c>
      <c r="F63">
        <v>230.57</v>
      </c>
      <c r="G63">
        <v>56.3762043049922</v>
      </c>
      <c r="H63">
        <v>-7.1067577660235299</v>
      </c>
      <c r="I63">
        <v>8.6012008489699703</v>
      </c>
      <c r="J63">
        <v>-0.15360844059104201</v>
      </c>
      <c r="K63">
        <v>224.09086749727101</v>
      </c>
      <c r="L63">
        <v>198.022273555499</v>
      </c>
      <c r="M63">
        <v>67.682079288736205</v>
      </c>
      <c r="N63">
        <v>0.875064726009808</v>
      </c>
      <c r="O63">
        <v>6.8222231860172604</v>
      </c>
      <c r="P63">
        <v>98.510546706844494</v>
      </c>
      <c r="Q63">
        <v>8.1041845747977001E-2</v>
      </c>
    </row>
    <row r="64" spans="1:17" x14ac:dyDescent="0.3">
      <c r="A64" t="s">
        <v>181</v>
      </c>
      <c r="B64" t="s">
        <v>182</v>
      </c>
      <c r="C64" t="str">
        <f>IFERROR(VLOOKUP(Table1[[#This Row],[Ticker]],[1]!Table1[[Symbol]:[Industry]],2,FALSE),"-")</f>
        <v>-</v>
      </c>
      <c r="D64" t="s">
        <v>114</v>
      </c>
      <c r="E64">
        <v>150641.44100136001</v>
      </c>
      <c r="F64">
        <v>6254.1</v>
      </c>
      <c r="G64">
        <v>2.6389816803995498</v>
      </c>
      <c r="H64">
        <v>1.7582719789066501</v>
      </c>
      <c r="I64">
        <v>6.9154640397777696</v>
      </c>
      <c r="J64">
        <v>-2.7188197219844898</v>
      </c>
      <c r="K64">
        <v>5890.1511129978999</v>
      </c>
      <c r="L64">
        <v>5379.1736627089604</v>
      </c>
      <c r="M64">
        <v>76.987728479814905</v>
      </c>
      <c r="N64">
        <v>1.2458401733470199</v>
      </c>
      <c r="O64">
        <v>0.260629027358039</v>
      </c>
      <c r="P64">
        <v>43.848471605676501</v>
      </c>
      <c r="Q64">
        <v>3.1193116704208001E-2</v>
      </c>
    </row>
    <row r="65" spans="1:17" x14ac:dyDescent="0.3">
      <c r="A65" t="s">
        <v>183</v>
      </c>
      <c r="B65" t="s">
        <v>184</v>
      </c>
      <c r="C65" t="str">
        <f>IFERROR(VLOOKUP(Table1[[#This Row],[Ticker]],[1]!Table1[[Symbol]:[Industry]],2,FALSE),"-")</f>
        <v>-</v>
      </c>
      <c r="D65" t="s">
        <v>185</v>
      </c>
      <c r="E65">
        <v>149859.012336966</v>
      </c>
      <c r="F65">
        <v>212.98</v>
      </c>
      <c r="G65">
        <v>85.237823475366895</v>
      </c>
      <c r="H65">
        <v>-1.34508626515387</v>
      </c>
      <c r="I65">
        <v>62.5076440977045</v>
      </c>
      <c r="J65">
        <v>-3.3526144691362201</v>
      </c>
      <c r="K65">
        <v>192.26714774208699</v>
      </c>
      <c r="L65">
        <v>155.58435796486299</v>
      </c>
      <c r="M65">
        <v>77.665915198568996</v>
      </c>
      <c r="N65">
        <v>1.5294592548763599</v>
      </c>
      <c r="O65">
        <v>0.38501267724670901</v>
      </c>
      <c r="P65">
        <v>145.36866359447001</v>
      </c>
      <c r="Q65">
        <v>4.9255776935245001E-2</v>
      </c>
    </row>
    <row r="66" spans="1:17" x14ac:dyDescent="0.3">
      <c r="A66" t="s">
        <v>186</v>
      </c>
      <c r="B66" t="s">
        <v>187</v>
      </c>
      <c r="C66" t="str">
        <f>IFERROR(VLOOKUP(Table1[[#This Row],[Ticker]],[1]!Table1[[Symbol]:[Industry]],2,FALSE),"-")</f>
        <v>-</v>
      </c>
      <c r="D66" t="s">
        <v>18</v>
      </c>
      <c r="E66">
        <v>149721.82439088001</v>
      </c>
      <c r="F66">
        <v>345.1</v>
      </c>
      <c r="G66">
        <v>62.95942428171</v>
      </c>
      <c r="H66">
        <v>-8.3678688274774906</v>
      </c>
      <c r="I66">
        <v>-4.07631248134782</v>
      </c>
      <c r="J66">
        <v>-2.4671504718703599</v>
      </c>
      <c r="K66">
        <v>337.01787313952298</v>
      </c>
      <c r="L66">
        <v>298.41460061837199</v>
      </c>
      <c r="M66">
        <v>58.467666425240999</v>
      </c>
      <c r="N66">
        <v>0.64724447188032497</v>
      </c>
      <c r="O66">
        <v>6.4039408866994796</v>
      </c>
      <c r="P66">
        <v>108.23653643083399</v>
      </c>
      <c r="Q66">
        <v>3.3655132318557997E-2</v>
      </c>
    </row>
    <row r="67" spans="1:17" x14ac:dyDescent="0.3">
      <c r="A67" t="s">
        <v>188</v>
      </c>
      <c r="B67" t="s">
        <v>189</v>
      </c>
      <c r="C67" t="str">
        <f>IFERROR(VLOOKUP(Table1[[#This Row],[Ticker]],[1]!Table1[[Symbol]:[Industry]],2,FALSE),"-")</f>
        <v>-</v>
      </c>
      <c r="D67" t="s">
        <v>190</v>
      </c>
      <c r="E67">
        <v>145490.49417408</v>
      </c>
      <c r="F67">
        <v>1422.3</v>
      </c>
      <c r="G67">
        <v>12.0101510144953</v>
      </c>
      <c r="H67">
        <v>-5.2168997780927704</v>
      </c>
      <c r="I67">
        <v>-0.51950470497675305</v>
      </c>
      <c r="J67">
        <v>-3.8225940864072601</v>
      </c>
      <c r="K67">
        <v>1442.01591347267</v>
      </c>
      <c r="L67">
        <v>1310.9293225015699</v>
      </c>
      <c r="M67">
        <v>33.3488198619998</v>
      </c>
      <c r="N67">
        <v>1.07161280051237</v>
      </c>
      <c r="O67">
        <v>8.4053997047036404</v>
      </c>
      <c r="P67">
        <v>48.187122317149402</v>
      </c>
      <c r="Q67">
        <v>6.7833376725850002E-3</v>
      </c>
    </row>
    <row r="68" spans="1:17" x14ac:dyDescent="0.3">
      <c r="A68" t="s">
        <v>191</v>
      </c>
      <c r="B68" t="s">
        <v>192</v>
      </c>
      <c r="C68" t="str">
        <f>IFERROR(VLOOKUP(Table1[[#This Row],[Ticker]],[1]!Table1[[Symbol]:[Industry]],2,FALSE),"-")</f>
        <v>-</v>
      </c>
      <c r="D68" t="s">
        <v>143</v>
      </c>
      <c r="E68">
        <v>143273.71784</v>
      </c>
      <c r="F68">
        <v>544.1</v>
      </c>
      <c r="G68">
        <v>70.238778429004199</v>
      </c>
      <c r="H68">
        <v>-13.322358404139299</v>
      </c>
      <c r="I68">
        <v>-1.21470089292838</v>
      </c>
      <c r="J68">
        <v>-4.3450427210487597</v>
      </c>
      <c r="K68">
        <v>575.02648456210602</v>
      </c>
      <c r="L68">
        <v>498.92806308546398</v>
      </c>
      <c r="M68">
        <v>35.850196590255102</v>
      </c>
      <c r="N68">
        <v>0.89000782962456604</v>
      </c>
      <c r="O68">
        <v>20.198492924094801</v>
      </c>
      <c r="P68">
        <v>109.71285411447199</v>
      </c>
      <c r="Q68">
        <v>0.17792857823458599</v>
      </c>
    </row>
    <row r="69" spans="1:17" x14ac:dyDescent="0.3">
      <c r="A69" t="s">
        <v>193</v>
      </c>
      <c r="B69" t="s">
        <v>194</v>
      </c>
      <c r="C69" t="str">
        <f>IFERROR(VLOOKUP(Table1[[#This Row],[Ticker]],[1]!Table1[[Symbol]:[Industry]],2,FALSE),"-")</f>
        <v>-</v>
      </c>
      <c r="D69" t="s">
        <v>195</v>
      </c>
      <c r="E69">
        <v>142803.5132394</v>
      </c>
      <c r="F69">
        <v>5379.3</v>
      </c>
      <c r="G69">
        <v>9.9875058290597707</v>
      </c>
      <c r="H69">
        <v>5.6648413155404498</v>
      </c>
      <c r="I69">
        <v>39.496209716340097</v>
      </c>
      <c r="J69">
        <v>-4.6226045560915701</v>
      </c>
      <c r="K69">
        <v>5049.9226245486298</v>
      </c>
      <c r="L69">
        <v>4373.3064129873601</v>
      </c>
      <c r="M69">
        <v>54.944697851206001</v>
      </c>
      <c r="N69">
        <v>0.88274290967219904</v>
      </c>
      <c r="O69">
        <v>3.7858085624523601</v>
      </c>
      <c r="P69">
        <v>63.241586501987598</v>
      </c>
      <c r="Q69">
        <v>-2.3861068461069002E-2</v>
      </c>
    </row>
    <row r="70" spans="1:17" x14ac:dyDescent="0.3">
      <c r="A70" t="s">
        <v>196</v>
      </c>
      <c r="B70" t="s">
        <v>197</v>
      </c>
      <c r="C70" t="str">
        <f>IFERROR(VLOOKUP(Table1[[#This Row],[Ticker]],[1]!Table1[[Symbol]:[Industry]],2,FALSE),"-")</f>
        <v>-</v>
      </c>
      <c r="D70" t="s">
        <v>51</v>
      </c>
      <c r="E70">
        <v>137976.652064625</v>
      </c>
      <c r="F70">
        <v>1641.75</v>
      </c>
      <c r="G70">
        <v>4.06390847465505</v>
      </c>
      <c r="H70">
        <v>14.190392127980999</v>
      </c>
      <c r="I70">
        <v>28.077334715123602</v>
      </c>
      <c r="J70">
        <v>-1.9922374040331801</v>
      </c>
      <c r="K70">
        <v>1481.8587269191701</v>
      </c>
      <c r="L70">
        <v>1313.20959175543</v>
      </c>
      <c r="M70">
        <v>76.305258416688204</v>
      </c>
      <c r="N70">
        <v>0.95466780974464704</v>
      </c>
      <c r="O70">
        <v>0.624333790162934</v>
      </c>
      <c r="P70">
        <v>62.356606012658197</v>
      </c>
      <c r="Q70">
        <v>0.13814506171254101</v>
      </c>
    </row>
    <row r="71" spans="1:17" x14ac:dyDescent="0.3">
      <c r="A71" t="s">
        <v>198</v>
      </c>
      <c r="B71" t="s">
        <v>199</v>
      </c>
      <c r="C71" t="str">
        <f>IFERROR(VLOOKUP(Table1[[#This Row],[Ticker]],[1]!Table1[[Symbol]:[Industry]],2,FALSE),"-")</f>
        <v>-</v>
      </c>
      <c r="D71" t="s">
        <v>130</v>
      </c>
      <c r="E71">
        <v>137875.636156355</v>
      </c>
      <c r="F71">
        <v>1385.35</v>
      </c>
      <c r="G71">
        <v>41.5474520426461</v>
      </c>
      <c r="H71">
        <v>14.3346537649658</v>
      </c>
      <c r="I71">
        <v>0.44294386129487101</v>
      </c>
      <c r="J71">
        <v>3.4781283398065099</v>
      </c>
      <c r="K71">
        <v>1300.99230531272</v>
      </c>
      <c r="L71">
        <v>1197.39345289219</v>
      </c>
      <c r="M71">
        <v>71.927687392956798</v>
      </c>
      <c r="N71">
        <v>1.11254201159049</v>
      </c>
      <c r="O71">
        <v>19.099866459739399</v>
      </c>
      <c r="P71">
        <v>97.427675644862404</v>
      </c>
      <c r="Q71">
        <v>9.1454437565239993E-2</v>
      </c>
    </row>
    <row r="72" spans="1:17" x14ac:dyDescent="0.3">
      <c r="A72" t="s">
        <v>200</v>
      </c>
      <c r="B72" t="s">
        <v>201</v>
      </c>
      <c r="C72" t="str">
        <f>IFERROR(VLOOKUP(Table1[[#This Row],[Ticker]],[1]!Table1[[Symbol]:[Industry]],2,FALSE),"-")</f>
        <v>-</v>
      </c>
      <c r="D72" t="s">
        <v>77</v>
      </c>
      <c r="E72">
        <v>137352.43552853999</v>
      </c>
      <c r="F72">
        <v>2891.1</v>
      </c>
      <c r="G72">
        <v>55.522080521218399</v>
      </c>
      <c r="H72">
        <v>-1.4205270112999999</v>
      </c>
      <c r="I72">
        <v>19.659927554960898</v>
      </c>
      <c r="J72">
        <v>-0.41160154190283599</v>
      </c>
      <c r="K72">
        <v>2681.9194811932898</v>
      </c>
      <c r="L72">
        <v>2278.9394881888202</v>
      </c>
      <c r="M72">
        <v>74.631954574609594</v>
      </c>
      <c r="N72">
        <v>0.74660936851385795</v>
      </c>
      <c r="O72">
        <v>0.37701912766767698</v>
      </c>
      <c r="P72">
        <v>94.105206619893195</v>
      </c>
      <c r="Q72">
        <v>0.26253345988773802</v>
      </c>
    </row>
    <row r="73" spans="1:17" x14ac:dyDescent="0.3">
      <c r="A73" t="s">
        <v>202</v>
      </c>
      <c r="B73" t="s">
        <v>203</v>
      </c>
      <c r="C73" t="str">
        <f>IFERROR(VLOOKUP(Table1[[#This Row],[Ticker]],[1]!Table1[[Symbol]:[Industry]],2,FALSE),"-")</f>
        <v>-</v>
      </c>
      <c r="D73" t="s">
        <v>204</v>
      </c>
      <c r="E73">
        <v>136872.77009174999</v>
      </c>
      <c r="F73">
        <v>4994.25</v>
      </c>
      <c r="G73">
        <v>10.5221111371393</v>
      </c>
      <c r="H73">
        <v>-5.2144946040218398</v>
      </c>
      <c r="I73">
        <v>8.5558434738282294</v>
      </c>
      <c r="J73">
        <v>-3.0023583501113298</v>
      </c>
      <c r="K73">
        <v>4836.2922753817902</v>
      </c>
      <c r="L73">
        <v>4447.4811694323098</v>
      </c>
      <c r="M73">
        <v>67.994446421865803</v>
      </c>
      <c r="N73">
        <v>1.0370648744687401</v>
      </c>
      <c r="O73">
        <v>1.36056464934675</v>
      </c>
      <c r="P73">
        <v>52.496183206106799</v>
      </c>
      <c r="Q73">
        <v>5.9509231261311003E-2</v>
      </c>
    </row>
    <row r="74" spans="1:17" x14ac:dyDescent="0.3">
      <c r="A74" t="s">
        <v>205</v>
      </c>
      <c r="B74" t="s">
        <v>206</v>
      </c>
      <c r="C74" t="str">
        <f>IFERROR(VLOOKUP(Table1[[#This Row],[Ticker]],[1]!Table1[[Symbol]:[Industry]],2,FALSE),"-")</f>
        <v>-</v>
      </c>
      <c r="D74" t="s">
        <v>51</v>
      </c>
      <c r="E74">
        <v>136425.82449607999</v>
      </c>
      <c r="F74">
        <v>3628.45</v>
      </c>
      <c r="G74">
        <v>59.216291005689001</v>
      </c>
      <c r="H74">
        <v>7.4111352964686903</v>
      </c>
      <c r="I74">
        <v>33.796194885973598</v>
      </c>
      <c r="J74">
        <v>-4.3333331843195202</v>
      </c>
      <c r="K74">
        <v>3189.2436822244599</v>
      </c>
      <c r="L74">
        <v>2657.0695267984902</v>
      </c>
      <c r="M74">
        <v>75.676652397551806</v>
      </c>
      <c r="N74">
        <v>0.90631518415588697</v>
      </c>
      <c r="O74">
        <v>0.235637806777</v>
      </c>
      <c r="P74">
        <v>106.06241303915699</v>
      </c>
      <c r="Q74">
        <v>0.13044454491315899</v>
      </c>
    </row>
    <row r="75" spans="1:17" x14ac:dyDescent="0.3">
      <c r="A75" t="s">
        <v>207</v>
      </c>
      <c r="B75" t="s">
        <v>208</v>
      </c>
      <c r="C75" t="str">
        <f>IFERROR(VLOOKUP(Table1[[#This Row],[Ticker]],[1]!Table1[[Symbol]:[Industry]],2,FALSE),"-")</f>
        <v>-</v>
      </c>
      <c r="D75" t="s">
        <v>57</v>
      </c>
      <c r="E75">
        <v>135437.58308831899</v>
      </c>
      <c r="F75">
        <v>776.4</v>
      </c>
      <c r="G75">
        <v>43.179377196179701</v>
      </c>
      <c r="H75">
        <v>4.9240487006209896</v>
      </c>
      <c r="I75">
        <v>32.147636984844297</v>
      </c>
      <c r="J75">
        <v>0.78242538837833997</v>
      </c>
      <c r="K75">
        <v>725.26268843999401</v>
      </c>
      <c r="L75">
        <v>610.74373585759201</v>
      </c>
      <c r="M75">
        <v>60.032868111302598</v>
      </c>
      <c r="N75">
        <v>1.06271488862547</v>
      </c>
      <c r="O75">
        <v>3.67078825347759</v>
      </c>
      <c r="P75">
        <v>123.424460431654</v>
      </c>
      <c r="Q75">
        <v>6.5333241230112998E-2</v>
      </c>
    </row>
    <row r="76" spans="1:17" hidden="1" x14ac:dyDescent="0.3">
      <c r="A76" t="s">
        <v>209</v>
      </c>
      <c r="B76" t="s">
        <v>210</v>
      </c>
      <c r="C76" t="str">
        <f>IFERROR(VLOOKUP(Table1[[#This Row],[Ticker]],[1]!Table1[[Symbol]:[Industry]],2,FALSE),"-")</f>
        <v>-</v>
      </c>
      <c r="D76" t="s">
        <v>51</v>
      </c>
      <c r="E76">
        <v>131493.10826208899</v>
      </c>
      <c r="F76">
        <v>157.88999999999999</v>
      </c>
      <c r="G76">
        <v>-37.624371589701298</v>
      </c>
      <c r="H76">
        <v>-2.0397564232765402</v>
      </c>
      <c r="I76">
        <v>-23.447502248486501</v>
      </c>
      <c r="J76">
        <v>-13.805794679360201</v>
      </c>
      <c r="O76">
        <v>19.386914940781502</v>
      </c>
      <c r="P76">
        <v>8.1438356164383396</v>
      </c>
    </row>
    <row r="77" spans="1:17" x14ac:dyDescent="0.3">
      <c r="A77" t="s">
        <v>211</v>
      </c>
      <c r="B77" t="s">
        <v>212</v>
      </c>
      <c r="C77" t="str">
        <f>IFERROR(VLOOKUP(Table1[[#This Row],[Ticker]],[1]!Table1[[Symbol]:[Industry]],2,FALSE),"-")</f>
        <v>-</v>
      </c>
      <c r="D77" t="s">
        <v>54</v>
      </c>
      <c r="E77">
        <v>130970.0678256</v>
      </c>
      <c r="F77">
        <v>1621.8</v>
      </c>
      <c r="G77">
        <v>6.0565235560586501</v>
      </c>
      <c r="H77">
        <v>-0.110650452461515</v>
      </c>
      <c r="I77">
        <v>-8.98048979074564</v>
      </c>
      <c r="J77">
        <v>-4.0771258638787904</v>
      </c>
      <c r="K77">
        <v>1597.37641836991</v>
      </c>
      <c r="L77">
        <v>1460.03203851444</v>
      </c>
      <c r="M77">
        <v>40.105577327782903</v>
      </c>
      <c r="N77">
        <v>0.89151174440630399</v>
      </c>
      <c r="O77">
        <v>3.7735849056603699</v>
      </c>
      <c r="P77">
        <v>43.268551236749097</v>
      </c>
      <c r="Q77">
        <v>3.4127002069267998E-2</v>
      </c>
    </row>
    <row r="78" spans="1:17" x14ac:dyDescent="0.3">
      <c r="A78" t="s">
        <v>213</v>
      </c>
      <c r="B78" t="s">
        <v>214</v>
      </c>
      <c r="C78" t="str">
        <f>IFERROR(VLOOKUP(Table1[[#This Row],[Ticker]],[1]!Table1[[Symbol]:[Industry]],2,FALSE),"-")</f>
        <v>-</v>
      </c>
      <c r="D78" t="s">
        <v>34</v>
      </c>
      <c r="E78">
        <v>126775.943818185</v>
      </c>
      <c r="F78">
        <v>245.15</v>
      </c>
      <c r="G78">
        <v>-18.571540919318501</v>
      </c>
      <c r="H78">
        <v>-8.7692035006856894</v>
      </c>
      <c r="I78">
        <v>-25.408722943295501</v>
      </c>
      <c r="J78">
        <v>-1.64612777972914</v>
      </c>
      <c r="K78">
        <v>246.94338832777399</v>
      </c>
      <c r="L78">
        <v>245.69204989538801</v>
      </c>
      <c r="M78">
        <v>62.914768403481197</v>
      </c>
      <c r="N78">
        <v>0.73800140124625202</v>
      </c>
      <c r="O78">
        <v>22.251682643279601</v>
      </c>
      <c r="P78">
        <v>30.5030609528879</v>
      </c>
      <c r="Q78">
        <v>0.136657349514378</v>
      </c>
    </row>
    <row r="79" spans="1:17" x14ac:dyDescent="0.3">
      <c r="A79" t="s">
        <v>215</v>
      </c>
      <c r="B79" t="s">
        <v>216</v>
      </c>
      <c r="C79" t="str">
        <f>IFERROR(VLOOKUP(Table1[[#This Row],[Ticker]],[1]!Table1[[Symbol]:[Industry]],2,FALSE),"-")</f>
        <v>-</v>
      </c>
      <c r="D79" t="s">
        <v>217</v>
      </c>
      <c r="E79">
        <v>126766.17054935</v>
      </c>
      <c r="F79">
        <v>2022.05</v>
      </c>
      <c r="G79">
        <v>11.1374982878136</v>
      </c>
      <c r="H79">
        <v>4.5170418583919396</v>
      </c>
      <c r="I79">
        <v>16.7931539861396</v>
      </c>
      <c r="J79">
        <v>0.52229231497762596</v>
      </c>
      <c r="K79">
        <v>1918.4011044778999</v>
      </c>
      <c r="L79">
        <v>1703.4526268782599</v>
      </c>
      <c r="M79">
        <v>55.8241271365751</v>
      </c>
      <c r="N79">
        <v>0.99940036194000803</v>
      </c>
      <c r="O79">
        <v>4.1517272075369096</v>
      </c>
      <c r="P79">
        <v>64.014275864865894</v>
      </c>
      <c r="Q79">
        <v>2.0383714546911999E-2</v>
      </c>
    </row>
    <row r="80" spans="1:17" x14ac:dyDescent="0.3">
      <c r="A80" t="s">
        <v>218</v>
      </c>
      <c r="B80" t="s">
        <v>219</v>
      </c>
      <c r="C80" t="str">
        <f>IFERROR(VLOOKUP(Table1[[#This Row],[Ticker]],[1]!Table1[[Symbol]:[Industry]],2,FALSE),"-")</f>
        <v>-</v>
      </c>
      <c r="D80" t="s">
        <v>220</v>
      </c>
      <c r="E80">
        <v>124536.971496139</v>
      </c>
      <c r="F80">
        <v>1036.7</v>
      </c>
      <c r="G80">
        <v>-6.5560950108665796</v>
      </c>
      <c r="H80">
        <v>-6.9565886632015497</v>
      </c>
      <c r="I80">
        <v>-20.018036542569899</v>
      </c>
      <c r="J80">
        <v>1.7960916647386</v>
      </c>
      <c r="K80">
        <v>1035.61646130963</v>
      </c>
      <c r="L80">
        <v>1050.9611279624501</v>
      </c>
      <c r="M80">
        <v>60.1115492434351</v>
      </c>
      <c r="N80">
        <v>0.738424056632347</v>
      </c>
      <c r="O80">
        <v>30.027973377061802</v>
      </c>
      <c r="P80">
        <v>51.122448979591802</v>
      </c>
      <c r="Q80">
        <v>-2.3703057396477999E-2</v>
      </c>
    </row>
    <row r="81" spans="1:17" x14ac:dyDescent="0.3">
      <c r="A81" t="s">
        <v>221</v>
      </c>
      <c r="B81" t="s">
        <v>222</v>
      </c>
      <c r="C81" t="str">
        <f>IFERROR(VLOOKUP(Table1[[#This Row],[Ticker]],[1]!Table1[[Symbol]:[Industry]],2,FALSE),"-")</f>
        <v>-</v>
      </c>
      <c r="D81" t="s">
        <v>77</v>
      </c>
      <c r="E81">
        <v>121016.96850711</v>
      </c>
      <c r="F81">
        <v>6051.45</v>
      </c>
      <c r="G81">
        <v>66.116228538827002</v>
      </c>
      <c r="H81">
        <v>8.0299854697550401</v>
      </c>
      <c r="I81">
        <v>10.4110572068937</v>
      </c>
      <c r="J81">
        <v>-1.6769652866851801</v>
      </c>
      <c r="K81">
        <v>5625.7770218437699</v>
      </c>
      <c r="L81">
        <v>4918.8003345860498</v>
      </c>
      <c r="M81">
        <v>65.623191366570893</v>
      </c>
      <c r="N81">
        <v>1.1881638429233501</v>
      </c>
      <c r="O81">
        <v>3.2190631997289998</v>
      </c>
      <c r="P81">
        <v>106.961473349407</v>
      </c>
      <c r="Q81">
        <v>8.8456081835413994E-2</v>
      </c>
    </row>
    <row r="82" spans="1:17" x14ac:dyDescent="0.3">
      <c r="A82" t="s">
        <v>223</v>
      </c>
      <c r="B82" t="s">
        <v>224</v>
      </c>
      <c r="C82" t="str">
        <f>IFERROR(VLOOKUP(Table1[[#This Row],[Ticker]],[1]!Table1[[Symbol]:[Industry]],2,FALSE),"-")</f>
        <v>-</v>
      </c>
      <c r="D82" t="s">
        <v>225</v>
      </c>
      <c r="E82">
        <v>120367.26987030001</v>
      </c>
      <c r="F82">
        <v>10815.3</v>
      </c>
      <c r="G82">
        <v>13.8016342347129</v>
      </c>
      <c r="H82">
        <v>3.6160629577483299</v>
      </c>
      <c r="I82">
        <v>9.4131504920120896</v>
      </c>
      <c r="J82">
        <v>-4.4381261778771801</v>
      </c>
      <c r="K82">
        <v>10094.897586724201</v>
      </c>
      <c r="L82">
        <v>8896.9326201387103</v>
      </c>
      <c r="M82">
        <v>56.591863247821102</v>
      </c>
      <c r="N82">
        <v>1.0258714539438001</v>
      </c>
      <c r="O82">
        <v>4.9439220363743903</v>
      </c>
      <c r="P82">
        <v>63.178382293033899</v>
      </c>
      <c r="Q82">
        <v>9.2888621577240996E-2</v>
      </c>
    </row>
    <row r="83" spans="1:17" x14ac:dyDescent="0.3">
      <c r="A83" t="s">
        <v>226</v>
      </c>
      <c r="B83" t="s">
        <v>227</v>
      </c>
      <c r="C83" t="str">
        <f>IFERROR(VLOOKUP(Table1[[#This Row],[Ticker]],[1]!Table1[[Symbol]:[Industry]],2,FALSE),"-")</f>
        <v>-</v>
      </c>
      <c r="D83" t="s">
        <v>228</v>
      </c>
      <c r="E83">
        <v>120059.173410715</v>
      </c>
      <c r="F83">
        <v>1213.45</v>
      </c>
      <c r="G83">
        <v>3.9202848168972402</v>
      </c>
      <c r="H83">
        <v>-6.0157697123130802</v>
      </c>
      <c r="I83">
        <v>-8.7134612397427098</v>
      </c>
      <c r="J83">
        <v>-4.6514264058461601</v>
      </c>
      <c r="K83">
        <v>1188.51969206575</v>
      </c>
      <c r="L83">
        <v>1106.6030148439399</v>
      </c>
      <c r="M83">
        <v>54.291530249718498</v>
      </c>
      <c r="N83">
        <v>1.3001779823017501</v>
      </c>
      <c r="O83">
        <v>3.2939469136054198</v>
      </c>
      <c r="P83">
        <v>43.688044717390497</v>
      </c>
      <c r="Q83">
        <v>2.6138899255350002E-2</v>
      </c>
    </row>
    <row r="84" spans="1:17" x14ac:dyDescent="0.3">
      <c r="A84" t="s">
        <v>229</v>
      </c>
      <c r="B84" t="s">
        <v>230</v>
      </c>
      <c r="C84" t="str">
        <f>IFERROR(VLOOKUP(Table1[[#This Row],[Ticker]],[1]!Table1[[Symbol]:[Industry]],2,FALSE),"-")</f>
        <v>-</v>
      </c>
      <c r="D84" t="s">
        <v>231</v>
      </c>
      <c r="E84">
        <v>119620.12128438</v>
      </c>
      <c r="F84">
        <v>1644.6</v>
      </c>
      <c r="G84">
        <v>28.890065014231201</v>
      </c>
      <c r="H84">
        <v>8.6507702596673006</v>
      </c>
      <c r="I84">
        <v>26.9119416644673</v>
      </c>
      <c r="J84">
        <v>1.4558696543651799</v>
      </c>
      <c r="K84">
        <v>1467.19153704979</v>
      </c>
      <c r="L84">
        <v>1268.2278388684001</v>
      </c>
      <c r="M84">
        <v>79.804699306885297</v>
      </c>
      <c r="N84">
        <v>0.89805220052294699</v>
      </c>
      <c r="O84">
        <v>0.17633467104463099</v>
      </c>
      <c r="P84">
        <v>67.585468996790098</v>
      </c>
      <c r="Q84">
        <v>6.8477431629315993E-2</v>
      </c>
    </row>
    <row r="85" spans="1:17" x14ac:dyDescent="0.3">
      <c r="A85" t="s">
        <v>232</v>
      </c>
      <c r="B85" t="s">
        <v>233</v>
      </c>
      <c r="C85" t="str">
        <f>IFERROR(VLOOKUP(Table1[[#This Row],[Ticker]],[1]!Table1[[Symbol]:[Industry]],2,FALSE),"-")</f>
        <v>-</v>
      </c>
      <c r="D85" t="s">
        <v>34</v>
      </c>
      <c r="E85">
        <v>118137.185921782</v>
      </c>
      <c r="F85">
        <v>107.29</v>
      </c>
      <c r="G85">
        <v>1.8958094265099401</v>
      </c>
      <c r="H85">
        <v>-14.7717536802626</v>
      </c>
      <c r="I85">
        <v>-32.579314929552901</v>
      </c>
      <c r="J85">
        <v>-7.55303635775625</v>
      </c>
      <c r="K85">
        <v>113.88193299957599</v>
      </c>
      <c r="L85">
        <v>110.997950476002</v>
      </c>
      <c r="M85">
        <v>43.134597231072497</v>
      </c>
      <c r="N85">
        <v>1.0403950176366701</v>
      </c>
      <c r="O85">
        <v>33.190418491937699</v>
      </c>
      <c r="P85">
        <v>59.302152932442397</v>
      </c>
      <c r="Q85">
        <v>0.11060389016695001</v>
      </c>
    </row>
    <row r="86" spans="1:17" x14ac:dyDescent="0.3">
      <c r="A86" t="s">
        <v>234</v>
      </c>
      <c r="B86" t="s">
        <v>235</v>
      </c>
      <c r="C86" t="str">
        <f>IFERROR(VLOOKUP(Table1[[#This Row],[Ticker]],[1]!Table1[[Symbol]:[Industry]],2,FALSE),"-")</f>
        <v>-</v>
      </c>
      <c r="D86" t="s">
        <v>161</v>
      </c>
      <c r="E86">
        <v>118014.565737739</v>
      </c>
      <c r="F86">
        <v>772.1</v>
      </c>
      <c r="G86">
        <v>42.9632581321749</v>
      </c>
      <c r="H86">
        <v>-2.2348033623218702</v>
      </c>
      <c r="I86">
        <v>23.2891850450352</v>
      </c>
      <c r="J86">
        <v>0.83180093547747802</v>
      </c>
      <c r="K86">
        <v>714.80827544482804</v>
      </c>
      <c r="L86">
        <v>606.87546425685696</v>
      </c>
      <c r="M86">
        <v>70.194422860019301</v>
      </c>
      <c r="N86">
        <v>1.41868464209959</v>
      </c>
      <c r="O86">
        <v>5.4785649527263098</v>
      </c>
      <c r="P86">
        <v>114.94988864142501</v>
      </c>
      <c r="Q86">
        <v>0.21058557259699401</v>
      </c>
    </row>
    <row r="87" spans="1:17" x14ac:dyDescent="0.3">
      <c r="A87" t="s">
        <v>236</v>
      </c>
      <c r="B87" t="s">
        <v>237</v>
      </c>
      <c r="C87" t="str">
        <f>IFERROR(VLOOKUP(Table1[[#This Row],[Ticker]],[1]!Table1[[Symbol]:[Industry]],2,FALSE),"-")</f>
        <v>-</v>
      </c>
      <c r="D87" t="s">
        <v>54</v>
      </c>
      <c r="E87">
        <v>115487.73749119999</v>
      </c>
      <c r="F87">
        <v>3412.3</v>
      </c>
      <c r="G87">
        <v>52.884653838651801</v>
      </c>
      <c r="H87">
        <v>-2.3384781165247599</v>
      </c>
      <c r="I87">
        <v>13.610081171788901</v>
      </c>
      <c r="J87">
        <v>-0.81267159750971196</v>
      </c>
      <c r="K87">
        <v>3303.5067625840602</v>
      </c>
      <c r="L87">
        <v>2822.0415949145399</v>
      </c>
      <c r="M87">
        <v>45.889412320991497</v>
      </c>
      <c r="N87">
        <v>0.79448864229222005</v>
      </c>
      <c r="O87">
        <v>4.7387392667701898</v>
      </c>
      <c r="P87">
        <v>87.339756787175006</v>
      </c>
      <c r="Q87">
        <v>9.5941153980956997E-2</v>
      </c>
    </row>
    <row r="88" spans="1:17" x14ac:dyDescent="0.3">
      <c r="A88" t="s">
        <v>238</v>
      </c>
      <c r="B88" t="s">
        <v>239</v>
      </c>
      <c r="C88" t="str">
        <f>IFERROR(VLOOKUP(Table1[[#This Row],[Ticker]],[1]!Table1[[Symbol]:[Industry]],2,FALSE),"-")</f>
        <v>-</v>
      </c>
      <c r="D88" t="s">
        <v>24</v>
      </c>
      <c r="E88">
        <v>113164.32589376</v>
      </c>
      <c r="F88">
        <v>1452.7</v>
      </c>
      <c r="G88">
        <v>-31.231727748527899</v>
      </c>
      <c r="H88">
        <v>-1.5853903877056801</v>
      </c>
      <c r="I88">
        <v>-23.484233424073299</v>
      </c>
      <c r="J88">
        <v>-6.5378936983182898</v>
      </c>
      <c r="K88">
        <v>1432.5566285596601</v>
      </c>
      <c r="L88">
        <v>1442.41119463834</v>
      </c>
      <c r="M88">
        <v>50.7399840240084</v>
      </c>
      <c r="N88">
        <v>0.88836603854877605</v>
      </c>
      <c r="O88">
        <v>16.6448681764989</v>
      </c>
      <c r="P88">
        <v>9.2913030394221998</v>
      </c>
      <c r="Q88">
        <v>8.3312216168300005E-4</v>
      </c>
    </row>
    <row r="89" spans="1:17" x14ac:dyDescent="0.3">
      <c r="A89" t="s">
        <v>240</v>
      </c>
      <c r="B89" t="s">
        <v>241</v>
      </c>
      <c r="C89" t="str">
        <f>IFERROR(VLOOKUP(Table1[[#This Row],[Ticker]],[1]!Table1[[Symbol]:[Industry]],2,FALSE),"-")</f>
        <v>-</v>
      </c>
      <c r="D89" t="s">
        <v>43</v>
      </c>
      <c r="E89">
        <v>112981.74089181999</v>
      </c>
      <c r="F89">
        <v>782.2</v>
      </c>
      <c r="G89">
        <v>2.2362313200827599</v>
      </c>
      <c r="H89">
        <v>1.1524372620874801</v>
      </c>
      <c r="I89">
        <v>11.2499867269487</v>
      </c>
      <c r="J89">
        <v>-0.208042504878693</v>
      </c>
      <c r="K89">
        <v>728.73164817293002</v>
      </c>
      <c r="L89">
        <v>634.21605116885996</v>
      </c>
      <c r="M89">
        <v>66.172957637226801</v>
      </c>
      <c r="N89">
        <v>0.62909604552250797</v>
      </c>
      <c r="O89">
        <v>1.63641012528763</v>
      </c>
      <c r="P89">
        <v>68.7776459164958</v>
      </c>
      <c r="Q89">
        <v>-2.2753081157805E-2</v>
      </c>
    </row>
    <row r="90" spans="1:17" x14ac:dyDescent="0.3">
      <c r="A90" t="s">
        <v>242</v>
      </c>
      <c r="B90" t="s">
        <v>243</v>
      </c>
      <c r="C90" t="str">
        <f>IFERROR(VLOOKUP(Table1[[#This Row],[Ticker]],[1]!Table1[[Symbol]:[Industry]],2,FALSE),"-")</f>
        <v>-</v>
      </c>
      <c r="D90" t="s">
        <v>54</v>
      </c>
      <c r="E90">
        <v>112356.73472608</v>
      </c>
      <c r="F90">
        <v>6744.4</v>
      </c>
      <c r="G90">
        <v>-9.9665540563134201</v>
      </c>
      <c r="H90">
        <v>-8.0168862397670608</v>
      </c>
      <c r="I90">
        <v>-9.2025530869526708</v>
      </c>
      <c r="J90">
        <v>-1.53207918190158</v>
      </c>
      <c r="K90">
        <v>6687.0438424919503</v>
      </c>
      <c r="L90">
        <v>6260.7479879237198</v>
      </c>
      <c r="M90">
        <v>61.642842588748898</v>
      </c>
      <c r="N90">
        <v>0.97221954758776896</v>
      </c>
      <c r="O90">
        <v>5.3829844018741397</v>
      </c>
      <c r="P90">
        <v>29.561717781982601</v>
      </c>
      <c r="Q90">
        <v>-3.9317605786950002E-3</v>
      </c>
    </row>
    <row r="91" spans="1:17" x14ac:dyDescent="0.3">
      <c r="A91" t="s">
        <v>244</v>
      </c>
      <c r="B91" t="s">
        <v>245</v>
      </c>
      <c r="C91" t="str">
        <f>IFERROR(VLOOKUP(Table1[[#This Row],[Ticker]],[1]!Table1[[Symbol]:[Industry]],2,FALSE),"-")</f>
        <v>-</v>
      </c>
      <c r="D91" t="s">
        <v>43</v>
      </c>
      <c r="E91">
        <v>111676.76934225</v>
      </c>
      <c r="F91">
        <v>2257.5</v>
      </c>
      <c r="G91">
        <v>39.1907369711681</v>
      </c>
      <c r="H91">
        <v>2.8725512690311499</v>
      </c>
      <c r="I91">
        <v>17.825034739779198</v>
      </c>
      <c r="J91">
        <v>2.3201180466481399</v>
      </c>
      <c r="K91">
        <v>2080.2672910865799</v>
      </c>
      <c r="L91">
        <v>1785.89684301026</v>
      </c>
      <c r="M91">
        <v>64.0019416689194</v>
      </c>
      <c r="N91">
        <v>0.877101729612492</v>
      </c>
      <c r="O91">
        <v>1.96677740863788</v>
      </c>
      <c r="P91">
        <v>78.317535545023702</v>
      </c>
      <c r="Q91">
        <v>6.5635668594609996E-3</v>
      </c>
    </row>
    <row r="92" spans="1:17" x14ac:dyDescent="0.3">
      <c r="A92" t="s">
        <v>246</v>
      </c>
      <c r="B92" t="s">
        <v>247</v>
      </c>
      <c r="C92" t="str">
        <f>IFERROR(VLOOKUP(Table1[[#This Row],[Ticker]],[1]!Table1[[Symbol]:[Industry]],2,FALSE),"-")</f>
        <v>-</v>
      </c>
      <c r="D92" t="s">
        <v>248</v>
      </c>
      <c r="E92">
        <v>111672.56903906399</v>
      </c>
      <c r="F92">
        <v>81.84</v>
      </c>
      <c r="G92">
        <v>181.45395008861999</v>
      </c>
      <c r="H92">
        <v>-0.42816211095742501</v>
      </c>
      <c r="I92">
        <v>101.45458057435</v>
      </c>
      <c r="J92">
        <v>-2.9795906589785099</v>
      </c>
      <c r="K92">
        <v>73.980952683742402</v>
      </c>
      <c r="L92">
        <v>54.195537073698198</v>
      </c>
      <c r="M92">
        <v>52.908773260939697</v>
      </c>
      <c r="N92">
        <v>0.77795802281579096</v>
      </c>
      <c r="O92">
        <v>5.1319648093841597</v>
      </c>
      <c r="P92">
        <v>228.01603206412801</v>
      </c>
      <c r="Q92">
        <v>0.22202565817377701</v>
      </c>
    </row>
    <row r="93" spans="1:17" x14ac:dyDescent="0.3">
      <c r="A93" t="s">
        <v>249</v>
      </c>
      <c r="B93" t="s">
        <v>250</v>
      </c>
      <c r="C93" t="str">
        <f>IFERROR(VLOOKUP(Table1[[#This Row],[Ticker]],[1]!Table1[[Symbol]:[Industry]],2,FALSE),"-")</f>
        <v>-</v>
      </c>
      <c r="D93" t="s">
        <v>190</v>
      </c>
      <c r="E93">
        <v>110902.384666075</v>
      </c>
      <c r="F93">
        <v>625.75</v>
      </c>
      <c r="G93">
        <v>-20.658875963714198</v>
      </c>
      <c r="H93">
        <v>-7.61045409769513</v>
      </c>
      <c r="I93">
        <v>0.94410641151585695</v>
      </c>
      <c r="J93">
        <v>-7.5693636606689196</v>
      </c>
      <c r="K93">
        <v>638.26673124769798</v>
      </c>
      <c r="L93">
        <v>591.04159455610602</v>
      </c>
      <c r="M93">
        <v>24.455909465719301</v>
      </c>
      <c r="N93">
        <v>0.87390287606027495</v>
      </c>
      <c r="O93">
        <v>7.3911306432281103</v>
      </c>
      <c r="P93">
        <v>27.912919051512599</v>
      </c>
      <c r="Q93">
        <v>-8.1964717345426999E-2</v>
      </c>
    </row>
    <row r="94" spans="1:17" x14ac:dyDescent="0.3">
      <c r="A94" t="s">
        <v>251</v>
      </c>
      <c r="B94" t="s">
        <v>252</v>
      </c>
      <c r="C94" t="str">
        <f>IFERROR(VLOOKUP(Table1[[#This Row],[Ticker]],[1]!Table1[[Symbol]:[Industry]],2,FALSE),"-")</f>
        <v>-</v>
      </c>
      <c r="D94" t="s">
        <v>34</v>
      </c>
      <c r="E94">
        <v>110900.452705952</v>
      </c>
      <c r="F94">
        <v>58.67</v>
      </c>
      <c r="G94">
        <v>-4.0862057907425804</v>
      </c>
      <c r="H94">
        <v>-10.8191147806714</v>
      </c>
      <c r="I94">
        <v>-18.6760825722723</v>
      </c>
      <c r="J94">
        <v>-4.4289554034866097</v>
      </c>
      <c r="K94">
        <v>60.905788390470903</v>
      </c>
      <c r="L94">
        <v>57.877453606943199</v>
      </c>
      <c r="M94">
        <v>46.775320885041502</v>
      </c>
      <c r="N94">
        <v>0.61065466766896304</v>
      </c>
      <c r="O94">
        <v>42.7475711607294</v>
      </c>
      <c r="P94">
        <v>60.081855388812997</v>
      </c>
      <c r="Q94">
        <v>9.0269883036741994E-2</v>
      </c>
    </row>
    <row r="95" spans="1:17" x14ac:dyDescent="0.3">
      <c r="A95" t="s">
        <v>253</v>
      </c>
      <c r="B95" t="s">
        <v>254</v>
      </c>
      <c r="C95" t="str">
        <f>IFERROR(VLOOKUP(Table1[[#This Row],[Ticker]],[1]!Table1[[Symbol]:[Industry]],2,FALSE),"-")</f>
        <v>-</v>
      </c>
      <c r="D95" t="s">
        <v>185</v>
      </c>
      <c r="E95">
        <v>109544.98275159999</v>
      </c>
      <c r="F95">
        <v>37141.9</v>
      </c>
      <c r="G95">
        <v>60.702041035263299</v>
      </c>
      <c r="H95">
        <v>8.2653650947542001</v>
      </c>
      <c r="I95">
        <v>1.92246312911594</v>
      </c>
      <c r="J95">
        <v>3.6790318919382599</v>
      </c>
      <c r="K95">
        <v>33740.731700683697</v>
      </c>
      <c r="L95">
        <v>29936.734797238401</v>
      </c>
      <c r="M95">
        <v>82.527493099848499</v>
      </c>
      <c r="N95">
        <v>1.2001419445869801</v>
      </c>
      <c r="O95">
        <v>0.55220653762999505</v>
      </c>
      <c r="P95">
        <v>99.687634408602094</v>
      </c>
      <c r="Q95">
        <v>0.13401417144936301</v>
      </c>
    </row>
    <row r="96" spans="1:17" x14ac:dyDescent="0.3">
      <c r="A96" t="s">
        <v>255</v>
      </c>
      <c r="B96" t="s">
        <v>256</v>
      </c>
      <c r="C96" t="str">
        <f>IFERROR(VLOOKUP(Table1[[#This Row],[Ticker]],[1]!Table1[[Symbol]:[Industry]],2,FALSE),"-")</f>
        <v>-</v>
      </c>
      <c r="D96" t="s">
        <v>143</v>
      </c>
      <c r="E96">
        <v>108806.7739185</v>
      </c>
      <c r="F96">
        <v>521.85</v>
      </c>
      <c r="G96">
        <v>179.73210984128499</v>
      </c>
      <c r="H96">
        <v>-13.845432916749299</v>
      </c>
      <c r="I96">
        <v>81.226341972180407</v>
      </c>
      <c r="J96">
        <v>-4.6186694065353704</v>
      </c>
      <c r="K96">
        <v>540.01447159400902</v>
      </c>
      <c r="L96">
        <v>396.14281532889601</v>
      </c>
      <c r="M96">
        <v>35.158114599646602</v>
      </c>
      <c r="N96">
        <v>0.24669105975119099</v>
      </c>
      <c r="O96">
        <v>23.9819871610616</v>
      </c>
      <c r="P96">
        <v>267.11220541681303</v>
      </c>
      <c r="Q96">
        <v>0.214884332641992</v>
      </c>
    </row>
    <row r="97" spans="1:17" x14ac:dyDescent="0.3">
      <c r="A97" t="s">
        <v>257</v>
      </c>
      <c r="B97" t="s">
        <v>258</v>
      </c>
      <c r="C97" t="str">
        <f>IFERROR(VLOOKUP(Table1[[#This Row],[Ticker]],[1]!Table1[[Symbol]:[Industry]],2,FALSE),"-")</f>
        <v>-</v>
      </c>
      <c r="D97" t="s">
        <v>54</v>
      </c>
      <c r="E97">
        <v>107578.960715069</v>
      </c>
      <c r="F97">
        <v>2685.15</v>
      </c>
      <c r="G97">
        <v>20.0605118595163</v>
      </c>
      <c r="H97">
        <v>7.7062787346006703</v>
      </c>
      <c r="I97">
        <v>0.175074552628327</v>
      </c>
      <c r="J97">
        <v>8.6092597350350601</v>
      </c>
      <c r="K97">
        <v>2372.19618867297</v>
      </c>
      <c r="L97">
        <v>2160.9945608421199</v>
      </c>
      <c r="M97">
        <v>71.2454325701881</v>
      </c>
      <c r="N97">
        <v>0.89920746935093798</v>
      </c>
      <c r="O97">
        <v>3.5323911140904398</v>
      </c>
      <c r="P97">
        <v>59.5407147737738</v>
      </c>
    </row>
    <row r="98" spans="1:17" x14ac:dyDescent="0.3">
      <c r="A98" t="s">
        <v>259</v>
      </c>
      <c r="B98" t="s">
        <v>260</v>
      </c>
      <c r="C98" t="str">
        <f>IFERROR(VLOOKUP(Table1[[#This Row],[Ticker]],[1]!Table1[[Symbol]:[Industry]],2,FALSE),"-")</f>
        <v>-</v>
      </c>
      <c r="D98" t="s">
        <v>54</v>
      </c>
      <c r="E98">
        <v>107465.79013199999</v>
      </c>
      <c r="F98">
        <v>1063.45</v>
      </c>
      <c r="G98">
        <v>44.504299622039802</v>
      </c>
      <c r="H98">
        <v>-10.004314197884201</v>
      </c>
      <c r="I98">
        <v>-14.5761970923084</v>
      </c>
      <c r="J98">
        <v>-5.1619001741202899</v>
      </c>
      <c r="K98">
        <v>1123.0686956987099</v>
      </c>
      <c r="L98">
        <v>988.65912015002402</v>
      </c>
      <c r="M98">
        <v>36.411031659796102</v>
      </c>
      <c r="N98">
        <v>0.59769139908816704</v>
      </c>
      <c r="O98">
        <v>24.528656730452699</v>
      </c>
      <c r="P98">
        <v>87.309555261999094</v>
      </c>
      <c r="Q98">
        <v>6.3907042483922996E-2</v>
      </c>
    </row>
    <row r="99" spans="1:17" x14ac:dyDescent="0.3">
      <c r="A99" t="s">
        <v>261</v>
      </c>
      <c r="B99" t="s">
        <v>262</v>
      </c>
      <c r="C99" t="str">
        <f>IFERROR(VLOOKUP(Table1[[#This Row],[Ticker]],[1]!Table1[[Symbol]:[Industry]],2,FALSE),"-")</f>
        <v>-</v>
      </c>
      <c r="D99" t="s">
        <v>263</v>
      </c>
      <c r="E99">
        <v>106440.284544575</v>
      </c>
      <c r="F99">
        <v>11762.65</v>
      </c>
      <c r="G99">
        <v>122.32225653713201</v>
      </c>
      <c r="H99">
        <v>3.9840641731776301</v>
      </c>
      <c r="I99">
        <v>7.3287774961533696</v>
      </c>
      <c r="J99">
        <v>6.4221915760599</v>
      </c>
      <c r="K99">
        <v>10771.3829673933</v>
      </c>
      <c r="L99">
        <v>9072.8940269316499</v>
      </c>
      <c r="M99">
        <v>78.286117688740106</v>
      </c>
      <c r="N99">
        <v>0.53765177902449901</v>
      </c>
      <c r="O99">
        <v>13.052755969105601</v>
      </c>
      <c r="P99">
        <v>159.08920704845801</v>
      </c>
      <c r="Q99">
        <v>0.177541285732607</v>
      </c>
    </row>
    <row r="100" spans="1:17" x14ac:dyDescent="0.3">
      <c r="A100" t="s">
        <v>264</v>
      </c>
      <c r="B100" t="s">
        <v>265</v>
      </c>
      <c r="C100" t="str">
        <f>IFERROR(VLOOKUP(Table1[[#This Row],[Ticker]],[1]!Table1[[Symbol]:[Industry]],2,FALSE),"-")</f>
        <v>-</v>
      </c>
      <c r="D100" t="s">
        <v>266</v>
      </c>
      <c r="E100">
        <v>105175.224</v>
      </c>
      <c r="F100">
        <v>3794.2</v>
      </c>
      <c r="G100">
        <v>86.110448724010297</v>
      </c>
      <c r="H100">
        <v>-6.80163047921695</v>
      </c>
      <c r="I100">
        <v>8.6511545223132593</v>
      </c>
      <c r="J100">
        <v>-3.7481460036370899</v>
      </c>
      <c r="K100">
        <v>3768.4964110133401</v>
      </c>
      <c r="L100">
        <v>3234.5645380599799</v>
      </c>
      <c r="M100">
        <v>49.335409810627901</v>
      </c>
      <c r="N100">
        <v>0.62644483282832997</v>
      </c>
      <c r="O100">
        <v>9.9546676506246197</v>
      </c>
      <c r="P100">
        <v>129.49253009133199</v>
      </c>
      <c r="Q100">
        <v>0.21066002681375701</v>
      </c>
    </row>
    <row r="101" spans="1:17" x14ac:dyDescent="0.3">
      <c r="A101" t="s">
        <v>267</v>
      </c>
      <c r="B101" t="s">
        <v>268</v>
      </c>
      <c r="C101" t="str">
        <f>IFERROR(VLOOKUP(Table1[[#This Row],[Ticker]],[1]!Table1[[Symbol]:[Industry]],2,FALSE),"-")</f>
        <v>-</v>
      </c>
      <c r="D101" t="s">
        <v>125</v>
      </c>
      <c r="E101">
        <v>104036.21865585</v>
      </c>
      <c r="F101">
        <v>1028.25</v>
      </c>
      <c r="G101">
        <v>14.911618555370501</v>
      </c>
      <c r="H101">
        <v>1.1823204199218</v>
      </c>
      <c r="I101">
        <v>3.68170332854507</v>
      </c>
      <c r="J101">
        <v>-4.5206126296803504</v>
      </c>
      <c r="K101">
        <v>986.90280517960696</v>
      </c>
      <c r="L101">
        <v>901.55065451489997</v>
      </c>
      <c r="M101">
        <v>58.7227814230747</v>
      </c>
      <c r="N101">
        <v>1.3396097999811301</v>
      </c>
      <c r="O101">
        <v>6.68611718939946</v>
      </c>
      <c r="P101">
        <v>76.796767537826597</v>
      </c>
      <c r="Q101">
        <v>0.108753871400976</v>
      </c>
    </row>
    <row r="102" spans="1:17" x14ac:dyDescent="0.3">
      <c r="A102" t="s">
        <v>269</v>
      </c>
      <c r="B102" t="s">
        <v>270</v>
      </c>
      <c r="C102" t="str">
        <f>IFERROR(VLOOKUP(Table1[[#This Row],[Ticker]],[1]!Table1[[Symbol]:[Industry]],2,FALSE),"-")</f>
        <v>-</v>
      </c>
      <c r="D102" t="s">
        <v>271</v>
      </c>
      <c r="E102">
        <v>103866.806295</v>
      </c>
      <c r="F102">
        <v>393.75</v>
      </c>
      <c r="G102">
        <v>74.304018027536102</v>
      </c>
      <c r="H102">
        <v>-15.1064536709829</v>
      </c>
      <c r="I102">
        <v>19.6770302259137</v>
      </c>
      <c r="J102">
        <v>-11.8117959930482</v>
      </c>
      <c r="K102">
        <v>412.32042107404499</v>
      </c>
      <c r="L102">
        <v>337.44592169930399</v>
      </c>
      <c r="M102">
        <v>33.784088569334301</v>
      </c>
      <c r="N102">
        <v>1.08733293101388</v>
      </c>
      <c r="O102">
        <v>16.9142857142857</v>
      </c>
      <c r="P102">
        <v>136.20275944810999</v>
      </c>
      <c r="Q102">
        <v>4.8494447846800003E-3</v>
      </c>
    </row>
    <row r="103" spans="1:17" x14ac:dyDescent="0.3">
      <c r="A103" t="s">
        <v>272</v>
      </c>
      <c r="B103" t="s">
        <v>273</v>
      </c>
      <c r="C103" t="str">
        <f>IFERROR(VLOOKUP(Table1[[#This Row],[Ticker]],[1]!Table1[[Symbol]:[Industry]],2,FALSE),"-")</f>
        <v>-</v>
      </c>
      <c r="D103" t="s">
        <v>274</v>
      </c>
      <c r="E103">
        <v>103062.685367745</v>
      </c>
      <c r="F103">
        <v>7167.85</v>
      </c>
      <c r="G103">
        <v>8.5184253169755095</v>
      </c>
      <c r="H103">
        <v>0.49822239043918398</v>
      </c>
      <c r="I103">
        <v>-5.7670125936562702</v>
      </c>
      <c r="J103">
        <v>-2.2226274259042</v>
      </c>
      <c r="K103">
        <v>6795.52508998753</v>
      </c>
      <c r="L103">
        <v>6235.9528866659402</v>
      </c>
      <c r="M103">
        <v>73.722619085693694</v>
      </c>
      <c r="N103">
        <v>0.94558029716699199</v>
      </c>
      <c r="O103">
        <v>0.44853059146048302</v>
      </c>
      <c r="P103">
        <v>51.6684299619128</v>
      </c>
      <c r="Q103">
        <v>3.2327173882445999E-2</v>
      </c>
    </row>
    <row r="104" spans="1:17" x14ac:dyDescent="0.3">
      <c r="A104" t="s">
        <v>275</v>
      </c>
      <c r="B104" t="s">
        <v>276</v>
      </c>
      <c r="C104" t="str">
        <f>IFERROR(VLOOKUP(Table1[[#This Row],[Ticker]],[1]!Table1[[Symbol]:[Industry]],2,FALSE),"-")</f>
        <v>-</v>
      </c>
      <c r="D104" t="s">
        <v>122</v>
      </c>
      <c r="E104">
        <v>102821.99061882</v>
      </c>
      <c r="F104">
        <v>7947.7</v>
      </c>
      <c r="G104">
        <v>54.199022897348499</v>
      </c>
      <c r="H104">
        <v>1.9981959701740299</v>
      </c>
      <c r="I104">
        <v>33.203931002946597</v>
      </c>
      <c r="J104">
        <v>-2.8826862669150799</v>
      </c>
      <c r="K104">
        <v>7424.8856365239899</v>
      </c>
      <c r="L104">
        <v>6290.1368874480104</v>
      </c>
      <c r="M104">
        <v>57.710615780686503</v>
      </c>
      <c r="N104">
        <v>0.99592548042930695</v>
      </c>
      <c r="O104">
        <v>3.9338424953131201</v>
      </c>
      <c r="P104">
        <v>100.090633300185</v>
      </c>
      <c r="Q104">
        <v>-2.5514898739300001E-3</v>
      </c>
    </row>
    <row r="105" spans="1:17" x14ac:dyDescent="0.3">
      <c r="A105" t="s">
        <v>277</v>
      </c>
      <c r="B105" t="s">
        <v>278</v>
      </c>
      <c r="C105" t="str">
        <f>IFERROR(VLOOKUP(Table1[[#This Row],[Ticker]],[1]!Table1[[Symbol]:[Industry]],2,FALSE),"-")</f>
        <v>-</v>
      </c>
      <c r="D105" t="s">
        <v>217</v>
      </c>
      <c r="E105">
        <v>101473.13649</v>
      </c>
      <c r="F105">
        <v>6747.4</v>
      </c>
      <c r="G105">
        <v>-2.0186402509590402</v>
      </c>
      <c r="H105">
        <v>-6.2330980140046597</v>
      </c>
      <c r="I105">
        <v>15.321499185399301</v>
      </c>
      <c r="J105">
        <v>-3.20917006994378</v>
      </c>
      <c r="K105">
        <v>6650.8755827813202</v>
      </c>
      <c r="L105">
        <v>5972.0065952770001</v>
      </c>
      <c r="M105">
        <v>59.055521261185298</v>
      </c>
      <c r="N105">
        <v>0.570412041820195</v>
      </c>
      <c r="O105">
        <v>8.6559267273320195</v>
      </c>
      <c r="P105">
        <v>77.516443041304896</v>
      </c>
      <c r="Q105">
        <v>0.12788844028822599</v>
      </c>
    </row>
    <row r="106" spans="1:17" x14ac:dyDescent="0.3">
      <c r="A106" t="s">
        <v>279</v>
      </c>
      <c r="B106" t="s">
        <v>280</v>
      </c>
      <c r="C106" t="str">
        <f>IFERROR(VLOOKUP(Table1[[#This Row],[Ticker]],[1]!Table1[[Symbol]:[Industry]],2,FALSE),"-")</f>
        <v>-</v>
      </c>
      <c r="D106" t="s">
        <v>281</v>
      </c>
      <c r="E106">
        <v>101049.45379473</v>
      </c>
      <c r="F106">
        <v>709.9</v>
      </c>
      <c r="G106">
        <v>39.620163899170301</v>
      </c>
      <c r="H106">
        <v>5.2670787449666099</v>
      </c>
      <c r="I106">
        <v>5.6352946101605097</v>
      </c>
      <c r="J106">
        <v>0.350165335080248</v>
      </c>
      <c r="K106">
        <v>657.70610307579898</v>
      </c>
      <c r="L106">
        <v>576.72824410756095</v>
      </c>
      <c r="M106">
        <v>67.036730353886995</v>
      </c>
      <c r="N106">
        <v>0.61797812552073605</v>
      </c>
      <c r="O106">
        <v>1.4861248063107599</v>
      </c>
      <c r="P106">
        <v>91.038751345532802</v>
      </c>
      <c r="Q106">
        <v>0.19093656945047299</v>
      </c>
    </row>
    <row r="107" spans="1:17" x14ac:dyDescent="0.3">
      <c r="A107" t="s">
        <v>282</v>
      </c>
      <c r="B107" t="s">
        <v>283</v>
      </c>
      <c r="C107" t="str">
        <f>IFERROR(VLOOKUP(Table1[[#This Row],[Ticker]],[1]!Table1[[Symbol]:[Industry]],2,FALSE),"-")</f>
        <v>-</v>
      </c>
      <c r="D107" t="s">
        <v>190</v>
      </c>
      <c r="E107">
        <v>100591.166878559</v>
      </c>
      <c r="F107">
        <v>3698.4</v>
      </c>
      <c r="G107">
        <v>45.532826094378599</v>
      </c>
      <c r="H107">
        <v>-0.55786111334628397</v>
      </c>
      <c r="I107">
        <v>15.569292175446799</v>
      </c>
      <c r="J107">
        <v>-1.8956716625549099</v>
      </c>
      <c r="K107">
        <v>3485.1337301293502</v>
      </c>
      <c r="L107">
        <v>2930.4267999423</v>
      </c>
      <c r="M107">
        <v>65.616778164147902</v>
      </c>
      <c r="N107">
        <v>1.03255952176626</v>
      </c>
      <c r="O107">
        <v>0.88011031797532402</v>
      </c>
      <c r="P107">
        <v>87.917280625984404</v>
      </c>
      <c r="Q107">
        <v>0.102230001183894</v>
      </c>
    </row>
    <row r="108" spans="1:17" x14ac:dyDescent="0.3">
      <c r="A108" t="s">
        <v>284</v>
      </c>
      <c r="B108" t="s">
        <v>285</v>
      </c>
      <c r="C108" t="str">
        <f>IFERROR(VLOOKUP(Table1[[#This Row],[Ticker]],[1]!Table1[[Symbol]:[Industry]],2,FALSE),"-")</f>
        <v>-</v>
      </c>
      <c r="D108" t="s">
        <v>34</v>
      </c>
      <c r="E108">
        <v>99931.364931420001</v>
      </c>
      <c r="F108">
        <v>110.17</v>
      </c>
      <c r="G108">
        <v>15.542981716362901</v>
      </c>
      <c r="H108">
        <v>-8.6522617462005798</v>
      </c>
      <c r="I108">
        <v>-22.810703024277998</v>
      </c>
      <c r="J108">
        <v>-1.5458575602503299</v>
      </c>
      <c r="K108">
        <v>109.478794231566</v>
      </c>
      <c r="L108">
        <v>105.627995792002</v>
      </c>
      <c r="M108">
        <v>65.826707423454494</v>
      </c>
      <c r="N108">
        <v>0.89887983733418897</v>
      </c>
      <c r="O108">
        <v>17.000998456930098</v>
      </c>
      <c r="P108">
        <v>61.020169541069798</v>
      </c>
      <c r="Q108">
        <v>0.13937622869371299</v>
      </c>
    </row>
    <row r="109" spans="1:17" x14ac:dyDescent="0.3">
      <c r="A109" t="s">
        <v>286</v>
      </c>
      <c r="B109" t="s">
        <v>287</v>
      </c>
      <c r="C109" t="str">
        <f>IFERROR(VLOOKUP(Table1[[#This Row],[Ticker]],[1]!Table1[[Symbol]:[Industry]],2,FALSE),"-")</f>
        <v>-</v>
      </c>
      <c r="D109" t="s">
        <v>54</v>
      </c>
      <c r="E109">
        <v>99810.998815280007</v>
      </c>
      <c r="F109">
        <v>2188.15</v>
      </c>
      <c r="G109">
        <v>63.717720985230798</v>
      </c>
      <c r="H109">
        <v>0.94691024339012797</v>
      </c>
      <c r="I109">
        <v>16.359142688717501</v>
      </c>
      <c r="J109">
        <v>-3.2790276368050901</v>
      </c>
      <c r="K109">
        <v>2088.7498432698299</v>
      </c>
      <c r="L109">
        <v>1719.0692338859801</v>
      </c>
      <c r="M109">
        <v>44.544841833903703</v>
      </c>
      <c r="N109">
        <v>0.72481724618298005</v>
      </c>
      <c r="O109">
        <v>5.6600324475013002</v>
      </c>
      <c r="P109">
        <v>98.004705456519801</v>
      </c>
      <c r="Q109">
        <v>9.5356687033784998E-2</v>
      </c>
    </row>
    <row r="110" spans="1:17" x14ac:dyDescent="0.3">
      <c r="A110" t="s">
        <v>288</v>
      </c>
      <c r="B110" t="s">
        <v>289</v>
      </c>
      <c r="C110" t="str">
        <f>IFERROR(VLOOKUP(Table1[[#This Row],[Ticker]],[1]!Table1[[Symbol]:[Industry]],2,FALSE),"-")</f>
        <v>-</v>
      </c>
      <c r="D110" t="s">
        <v>46</v>
      </c>
      <c r="E110">
        <v>99370.522684272</v>
      </c>
      <c r="F110">
        <v>94.11</v>
      </c>
      <c r="G110">
        <v>26.735739727552801</v>
      </c>
      <c r="H110">
        <v>-6.4434033841424796</v>
      </c>
      <c r="I110">
        <v>-8.7177942811226899E-2</v>
      </c>
      <c r="J110">
        <v>-3.4439906031408798</v>
      </c>
      <c r="K110">
        <v>94.439771431459505</v>
      </c>
      <c r="L110">
        <v>85.391066891386302</v>
      </c>
      <c r="M110">
        <v>47.315351792756303</v>
      </c>
      <c r="N110">
        <v>0.93740694663837498</v>
      </c>
      <c r="O110">
        <v>10.243332270747</v>
      </c>
      <c r="P110">
        <v>80.980769230769198</v>
      </c>
      <c r="Q110">
        <v>0.10544105538184299</v>
      </c>
    </row>
    <row r="111" spans="1:17" x14ac:dyDescent="0.3">
      <c r="A111" t="s">
        <v>290</v>
      </c>
      <c r="B111" t="s">
        <v>291</v>
      </c>
      <c r="C111" t="str">
        <f>IFERROR(VLOOKUP(Table1[[#This Row],[Ticker]],[1]!Table1[[Symbol]:[Industry]],2,FALSE),"-")</f>
        <v>-</v>
      </c>
      <c r="D111" t="s">
        <v>292</v>
      </c>
      <c r="E111">
        <v>97844.516302060001</v>
      </c>
      <c r="F111">
        <v>11279.65</v>
      </c>
      <c r="G111">
        <v>139.63781010088701</v>
      </c>
      <c r="H111">
        <v>-3.6656233792675801</v>
      </c>
      <c r="I111">
        <v>9.5615418799144898</v>
      </c>
      <c r="J111">
        <v>-6.0314444533518499</v>
      </c>
      <c r="K111">
        <v>10930.935945248701</v>
      </c>
      <c r="L111">
        <v>8693.4980933859897</v>
      </c>
      <c r="M111">
        <v>46.3919433571144</v>
      </c>
      <c r="N111">
        <v>1.2440701667901899</v>
      </c>
      <c r="O111">
        <v>11.8740386448161</v>
      </c>
      <c r="P111">
        <v>191.554228701406</v>
      </c>
      <c r="Q111">
        <v>9.2011098519775E-2</v>
      </c>
    </row>
    <row r="112" spans="1:17" x14ac:dyDescent="0.3">
      <c r="A112" t="s">
        <v>293</v>
      </c>
      <c r="B112" t="s">
        <v>294</v>
      </c>
      <c r="C112" t="str">
        <f>IFERROR(VLOOKUP(Table1[[#This Row],[Ticker]],[1]!Table1[[Symbol]:[Industry]],2,FALSE),"-")</f>
        <v>-</v>
      </c>
      <c r="D112" t="s">
        <v>161</v>
      </c>
      <c r="E112">
        <v>97724.108058074999</v>
      </c>
      <c r="F112">
        <v>280.64999999999998</v>
      </c>
      <c r="G112">
        <v>92.378326074516195</v>
      </c>
      <c r="H112">
        <v>-9.7557402507698008</v>
      </c>
      <c r="I112">
        <v>-2.10338214840319</v>
      </c>
      <c r="J112">
        <v>2.7039285418647898</v>
      </c>
      <c r="K112">
        <v>283.954252765067</v>
      </c>
      <c r="L112">
        <v>254.39837250680901</v>
      </c>
      <c r="M112">
        <v>61.364974629472201</v>
      </c>
      <c r="N112">
        <v>0.74262909258330001</v>
      </c>
      <c r="O112">
        <v>19.490468555139799</v>
      </c>
      <c r="P112">
        <v>147.26872246696001</v>
      </c>
      <c r="Q112">
        <v>0.15425339378443401</v>
      </c>
    </row>
    <row r="113" spans="1:17" x14ac:dyDescent="0.3">
      <c r="A113" t="s">
        <v>295</v>
      </c>
      <c r="B113" t="s">
        <v>296</v>
      </c>
      <c r="C113" t="str">
        <f>IFERROR(VLOOKUP(Table1[[#This Row],[Ticker]],[1]!Table1[[Symbol]:[Industry]],2,FALSE),"-")</f>
        <v>-</v>
      </c>
      <c r="D113" t="s">
        <v>274</v>
      </c>
      <c r="E113">
        <v>96955.590305955004</v>
      </c>
      <c r="F113">
        <v>997.35</v>
      </c>
      <c r="G113">
        <v>42.8794017679365</v>
      </c>
      <c r="H113">
        <v>10.5675490497082</v>
      </c>
      <c r="I113">
        <v>9.4938192661373098</v>
      </c>
      <c r="J113">
        <v>1.7361362585686799</v>
      </c>
      <c r="K113">
        <v>918.17225824946195</v>
      </c>
      <c r="L113">
        <v>821.64657378709398</v>
      </c>
      <c r="M113">
        <v>58.496013962248803</v>
      </c>
      <c r="N113">
        <v>2.01368392984216</v>
      </c>
      <c r="O113">
        <v>12.0970572015842</v>
      </c>
      <c r="P113">
        <v>85.157337788916706</v>
      </c>
      <c r="Q113">
        <v>0.10822325879879501</v>
      </c>
    </row>
    <row r="114" spans="1:17" x14ac:dyDescent="0.3">
      <c r="A114" t="s">
        <v>297</v>
      </c>
      <c r="B114" t="s">
        <v>298</v>
      </c>
      <c r="C114" t="str">
        <f>IFERROR(VLOOKUP(Table1[[#This Row],[Ticker]],[1]!Table1[[Symbol]:[Industry]],2,FALSE),"-")</f>
        <v>-</v>
      </c>
      <c r="D114" t="s">
        <v>34</v>
      </c>
      <c r="E114">
        <v>96916.312560000006</v>
      </c>
      <c r="F114">
        <v>126.96</v>
      </c>
      <c r="G114">
        <v>-5.9732546023757296</v>
      </c>
      <c r="H114">
        <v>-5.4068405720045103</v>
      </c>
      <c r="I114">
        <v>-34.498411339395602</v>
      </c>
      <c r="J114">
        <v>-0.38119385657243599</v>
      </c>
      <c r="K114">
        <v>126.748980380213</v>
      </c>
      <c r="L114">
        <v>128.584238022937</v>
      </c>
      <c r="M114">
        <v>67.715119126529501</v>
      </c>
      <c r="N114">
        <v>1.02321162395114</v>
      </c>
      <c r="O114">
        <v>35.869565217391298</v>
      </c>
      <c r="P114">
        <v>39.134246575342402</v>
      </c>
      <c r="Q114">
        <v>0.13520349783434801</v>
      </c>
    </row>
    <row r="115" spans="1:17" x14ac:dyDescent="0.3">
      <c r="A115" t="s">
        <v>299</v>
      </c>
      <c r="B115" t="s">
        <v>300</v>
      </c>
      <c r="C115" t="str">
        <f>IFERROR(VLOOKUP(Table1[[#This Row],[Ticker]],[1]!Table1[[Symbol]:[Industry]],2,FALSE),"-")</f>
        <v>-</v>
      </c>
      <c r="D115" t="s">
        <v>225</v>
      </c>
      <c r="E115">
        <v>96715.852434050001</v>
      </c>
      <c r="F115">
        <v>4527.55</v>
      </c>
      <c r="G115">
        <v>36.771875110365897</v>
      </c>
      <c r="H115">
        <v>-2.8632644271074201</v>
      </c>
      <c r="I115">
        <v>-0.33158346634896602</v>
      </c>
      <c r="J115">
        <v>-2.4402587341390598</v>
      </c>
      <c r="K115">
        <v>4309.1234929356797</v>
      </c>
      <c r="L115">
        <v>3811.5437259928399</v>
      </c>
      <c r="M115">
        <v>70.944800491450195</v>
      </c>
      <c r="N115">
        <v>0.700431459568153</v>
      </c>
      <c r="O115">
        <v>0.41192256297555202</v>
      </c>
      <c r="P115">
        <v>76.674536124714606</v>
      </c>
      <c r="Q115">
        <v>2.9681451093275999E-2</v>
      </c>
    </row>
    <row r="116" spans="1:17" x14ac:dyDescent="0.3">
      <c r="A116" t="s">
        <v>301</v>
      </c>
      <c r="B116" t="s">
        <v>302</v>
      </c>
      <c r="C116" t="str">
        <f>IFERROR(VLOOKUP(Table1[[#This Row],[Ticker]],[1]!Table1[[Symbol]:[Industry]],2,FALSE),"-")</f>
        <v>-</v>
      </c>
      <c r="D116" t="s">
        <v>303</v>
      </c>
      <c r="E116">
        <v>94922.206400900002</v>
      </c>
      <c r="F116">
        <v>88.28</v>
      </c>
      <c r="G116">
        <v>-6.7489724368828297</v>
      </c>
      <c r="H116">
        <v>-14.861174748359799</v>
      </c>
      <c r="I116">
        <v>-9.5418874411957795</v>
      </c>
      <c r="J116">
        <v>-4.7508418981032303</v>
      </c>
      <c r="K116">
        <v>91.7003104810114</v>
      </c>
      <c r="L116">
        <v>84.554126335177997</v>
      </c>
      <c r="M116">
        <v>40.131431959173902</v>
      </c>
      <c r="N116">
        <v>0.70453770303493501</v>
      </c>
      <c r="O116">
        <v>22.2247394653375</v>
      </c>
      <c r="P116">
        <v>48.369747899159599</v>
      </c>
      <c r="Q116">
        <v>5.1110385529298002E-2</v>
      </c>
    </row>
    <row r="117" spans="1:17" x14ac:dyDescent="0.3">
      <c r="A117" t="s">
        <v>304</v>
      </c>
      <c r="B117" t="s">
        <v>305</v>
      </c>
      <c r="C117" t="str">
        <f>IFERROR(VLOOKUP(Table1[[#This Row],[Ticker]],[1]!Table1[[Symbol]:[Industry]],2,FALSE),"-")</f>
        <v>-</v>
      </c>
      <c r="D117" t="s">
        <v>80</v>
      </c>
      <c r="E117">
        <v>94254.09880788</v>
      </c>
      <c r="F117">
        <v>26123.1</v>
      </c>
      <c r="G117">
        <v>-32.969181498802698</v>
      </c>
      <c r="H117">
        <v>-0.15241227584162401</v>
      </c>
      <c r="I117">
        <v>-17.4293806726225</v>
      </c>
      <c r="J117">
        <v>-0.32495170184642302</v>
      </c>
      <c r="K117">
        <v>25782.021333703</v>
      </c>
      <c r="L117">
        <v>26019.303352086001</v>
      </c>
      <c r="M117">
        <v>66.322861168722497</v>
      </c>
      <c r="N117">
        <v>0.48773513603336899</v>
      </c>
      <c r="O117">
        <v>17.6650167859097</v>
      </c>
      <c r="P117">
        <v>10.2240506329113</v>
      </c>
      <c r="Q117">
        <v>-7.6569360329485997E-2</v>
      </c>
    </row>
    <row r="118" spans="1:17" x14ac:dyDescent="0.3">
      <c r="A118" t="s">
        <v>306</v>
      </c>
      <c r="B118" t="s">
        <v>307</v>
      </c>
      <c r="C118" t="str">
        <f>IFERROR(VLOOKUP(Table1[[#This Row],[Ticker]],[1]!Table1[[Symbol]:[Industry]],2,FALSE),"-")</f>
        <v>-</v>
      </c>
      <c r="D118" t="s">
        <v>92</v>
      </c>
      <c r="E118">
        <v>93850.760183114995</v>
      </c>
      <c r="F118">
        <v>93.43</v>
      </c>
      <c r="G118">
        <v>47.750610792257802</v>
      </c>
      <c r="H118">
        <v>-9.6148383904896395</v>
      </c>
      <c r="I118">
        <v>-10.118574699955699</v>
      </c>
      <c r="J118">
        <v>-5.4409558229627804</v>
      </c>
      <c r="K118">
        <v>97.098826485880593</v>
      </c>
      <c r="L118">
        <v>89.390816065540207</v>
      </c>
      <c r="M118">
        <v>42.009140085451797</v>
      </c>
      <c r="N118">
        <v>0.44869001350719601</v>
      </c>
      <c r="O118">
        <v>26.725891041421299</v>
      </c>
      <c r="P118">
        <v>93.037190082644599</v>
      </c>
      <c r="Q118">
        <v>0.133316893084027</v>
      </c>
    </row>
    <row r="119" spans="1:17" x14ac:dyDescent="0.3">
      <c r="A119" t="s">
        <v>308</v>
      </c>
      <c r="B119" t="s">
        <v>309</v>
      </c>
      <c r="C119" t="str">
        <f>IFERROR(VLOOKUP(Table1[[#This Row],[Ticker]],[1]!Table1[[Symbol]:[Industry]],2,FALSE),"-")</f>
        <v>-</v>
      </c>
      <c r="D119" t="s">
        <v>130</v>
      </c>
      <c r="E119">
        <v>91917.602053280003</v>
      </c>
      <c r="F119">
        <v>3305.65</v>
      </c>
      <c r="G119">
        <v>76.954422264494795</v>
      </c>
      <c r="H119">
        <v>10.5784644579594</v>
      </c>
      <c r="I119">
        <v>26.324734975235799</v>
      </c>
      <c r="J119">
        <v>10.898872845112599</v>
      </c>
      <c r="K119">
        <v>2986.9285444859802</v>
      </c>
      <c r="L119">
        <v>2654.24394923114</v>
      </c>
      <c r="M119">
        <v>81.318936161752404</v>
      </c>
      <c r="N119">
        <v>1.34253241865338</v>
      </c>
      <c r="O119">
        <v>2.9358825041973402</v>
      </c>
      <c r="P119">
        <v>115.77349869451599</v>
      </c>
      <c r="Q119">
        <v>2.8101425823935999E-2</v>
      </c>
    </row>
    <row r="120" spans="1:17" x14ac:dyDescent="0.3">
      <c r="A120" t="s">
        <v>310</v>
      </c>
      <c r="B120" t="s">
        <v>311</v>
      </c>
      <c r="C120" t="str">
        <f>IFERROR(VLOOKUP(Table1[[#This Row],[Ticker]],[1]!Table1[[Symbol]:[Industry]],2,FALSE),"-")</f>
        <v>-</v>
      </c>
      <c r="D120" t="s">
        <v>69</v>
      </c>
      <c r="E120">
        <v>91773.211568219995</v>
      </c>
      <c r="F120">
        <v>564.20000000000005</v>
      </c>
      <c r="G120">
        <v>173.14859764638501</v>
      </c>
      <c r="H120">
        <v>-21.433589276302399</v>
      </c>
      <c r="I120">
        <v>19.2702892902551</v>
      </c>
      <c r="J120">
        <v>-6.4407442528170797</v>
      </c>
      <c r="K120">
        <v>603.69130039749302</v>
      </c>
      <c r="L120">
        <v>465.00290659010699</v>
      </c>
      <c r="M120">
        <v>33.501509122477103</v>
      </c>
      <c r="N120">
        <v>0.70061971419618996</v>
      </c>
      <c r="O120">
        <v>36.104218362282801</v>
      </c>
      <c r="P120">
        <v>206.63043478260801</v>
      </c>
      <c r="Q120">
        <v>0.114807450228015</v>
      </c>
    </row>
    <row r="121" spans="1:17" x14ac:dyDescent="0.3">
      <c r="A121" t="s">
        <v>312</v>
      </c>
      <c r="B121" t="s">
        <v>313</v>
      </c>
      <c r="C121" t="str">
        <f>IFERROR(VLOOKUP(Table1[[#This Row],[Ticker]],[1]!Table1[[Symbol]:[Industry]],2,FALSE),"-")</f>
        <v>-</v>
      </c>
      <c r="D121" t="s">
        <v>83</v>
      </c>
      <c r="E121">
        <v>90807.735168960004</v>
      </c>
      <c r="F121">
        <v>1889.4</v>
      </c>
      <c r="G121">
        <v>128.265779820566</v>
      </c>
      <c r="H121">
        <v>7.5626140353297799</v>
      </c>
      <c r="I121">
        <v>15.338456988006399</v>
      </c>
      <c r="J121">
        <v>-3.7413143019544299</v>
      </c>
      <c r="K121">
        <v>1721.4259768627201</v>
      </c>
      <c r="L121">
        <v>1409.37718298134</v>
      </c>
      <c r="M121">
        <v>61.085889369107598</v>
      </c>
      <c r="N121">
        <v>1.4965007182810699</v>
      </c>
      <c r="O121">
        <v>4.2606118344447896</v>
      </c>
      <c r="P121">
        <v>173.05441144591299</v>
      </c>
      <c r="Q121">
        <v>0.155905304214941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190</v>
      </c>
      <c r="E122">
        <v>89803.35526728</v>
      </c>
      <c r="F122">
        <v>693.6</v>
      </c>
      <c r="G122">
        <v>-14.221874087203799</v>
      </c>
      <c r="H122">
        <v>-3.8602603418292198</v>
      </c>
      <c r="I122">
        <v>20.545407007195799</v>
      </c>
      <c r="J122">
        <v>-4.5506348145821702</v>
      </c>
      <c r="K122">
        <v>668.09605068134897</v>
      </c>
      <c r="L122">
        <v>605.28230008409696</v>
      </c>
      <c r="M122">
        <v>54.000078950529598</v>
      </c>
      <c r="N122">
        <v>0.65515162631974799</v>
      </c>
      <c r="O122">
        <v>2.4365628604382898</v>
      </c>
      <c r="P122">
        <v>42.628007402837703</v>
      </c>
      <c r="Q122">
        <v>-1.9230377728243001E-2</v>
      </c>
    </row>
    <row r="123" spans="1:17" x14ac:dyDescent="0.3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18</v>
      </c>
      <c r="E123">
        <v>89783.471104815006</v>
      </c>
      <c r="F123">
        <v>421.95</v>
      </c>
      <c r="G123">
        <v>110.117411627081</v>
      </c>
      <c r="H123">
        <v>-2.06249399097717</v>
      </c>
      <c r="I123">
        <v>14.7856259013999</v>
      </c>
      <c r="J123">
        <v>-0.90735822401933997</v>
      </c>
      <c r="K123">
        <v>397.47873581031098</v>
      </c>
      <c r="L123">
        <v>338.10982241226401</v>
      </c>
      <c r="M123">
        <v>64.094348388332094</v>
      </c>
      <c r="N123">
        <v>0.59529952939226105</v>
      </c>
      <c r="O123">
        <v>8.34222064225618</v>
      </c>
      <c r="P123">
        <v>164.60075250836101</v>
      </c>
      <c r="Q123">
        <v>7.4373758567379003E-2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54</v>
      </c>
      <c r="E124">
        <v>88008.869933189999</v>
      </c>
      <c r="F124">
        <v>1515.3</v>
      </c>
      <c r="G124">
        <v>43.406394052610104</v>
      </c>
      <c r="H124">
        <v>-5.4381453573692902</v>
      </c>
      <c r="I124">
        <v>24.7578898808692</v>
      </c>
      <c r="J124">
        <v>-4.79774458903323</v>
      </c>
      <c r="K124">
        <v>1474.39204011269</v>
      </c>
      <c r="L124">
        <v>1241.0686373210999</v>
      </c>
      <c r="M124">
        <v>46.448900172172003</v>
      </c>
      <c r="N124">
        <v>0.96559324051175599</v>
      </c>
      <c r="O124">
        <v>5.0617039530125902</v>
      </c>
      <c r="P124">
        <v>81.549152339303902</v>
      </c>
      <c r="Q124">
        <v>7.7128510803937997E-2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180</v>
      </c>
      <c r="E125">
        <v>87115.956674429995</v>
      </c>
      <c r="F125">
        <v>792.1</v>
      </c>
      <c r="G125">
        <v>-8.3980751925170694</v>
      </c>
      <c r="H125">
        <v>-11.598135430665801</v>
      </c>
      <c r="I125">
        <v>-35.680398485112597</v>
      </c>
      <c r="J125">
        <v>-2.6909230060824298</v>
      </c>
      <c r="K125">
        <v>843.50438862271903</v>
      </c>
      <c r="L125">
        <v>914.13249719828104</v>
      </c>
      <c r="M125">
        <v>40.9199746671908</v>
      </c>
      <c r="N125">
        <v>0.50571625999925696</v>
      </c>
      <c r="O125">
        <v>58.995076379244999</v>
      </c>
      <c r="P125">
        <v>51.743295019157003</v>
      </c>
      <c r="Q125">
        <v>-1.9413361477998999E-2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Row],[Ticker]],[1]!Table1[[Symbol]:[Industry]],2,FALSE),"-")</f>
        <v>-</v>
      </c>
      <c r="D126" t="s">
        <v>324</v>
      </c>
      <c r="E126">
        <v>85414.706550000003</v>
      </c>
      <c r="F126">
        <v>4234.95</v>
      </c>
      <c r="G126">
        <v>56.206099463042598</v>
      </c>
      <c r="H126">
        <v>-8.2950456522641502</v>
      </c>
      <c r="I126">
        <v>105.95128012197701</v>
      </c>
      <c r="J126">
        <v>-2.55823216158905</v>
      </c>
      <c r="K126">
        <v>4395.4649659809202</v>
      </c>
      <c r="L126">
        <v>3430.3016636376601</v>
      </c>
      <c r="M126">
        <v>45.246391175636099</v>
      </c>
      <c r="N126">
        <v>0.46276896229440401</v>
      </c>
      <c r="O126">
        <v>38.372353864862603</v>
      </c>
      <c r="P126">
        <v>143.10849598163</v>
      </c>
      <c r="Q126">
        <v>0.25125244233910599</v>
      </c>
    </row>
    <row r="127" spans="1:17" x14ac:dyDescent="0.3">
      <c r="A127" t="s">
        <v>325</v>
      </c>
      <c r="B127" t="s">
        <v>326</v>
      </c>
      <c r="C127" t="str">
        <f>IFERROR(VLOOKUP(Table1[[#This Row],[Ticker]],[1]!Table1[[Symbol]:[Industry]],2,FALSE),"-")</f>
        <v>-</v>
      </c>
      <c r="D127" t="s">
        <v>327</v>
      </c>
      <c r="E127">
        <v>84369.59895</v>
      </c>
      <c r="F127">
        <v>14100</v>
      </c>
      <c r="G127">
        <v>143.25563229762599</v>
      </c>
      <c r="H127">
        <v>0.94858449768771502</v>
      </c>
      <c r="I127">
        <v>75.461106992292997</v>
      </c>
      <c r="J127">
        <v>-3.37638069052558</v>
      </c>
      <c r="K127">
        <v>12711.570460774999</v>
      </c>
      <c r="L127">
        <v>9785.3188006865203</v>
      </c>
      <c r="M127">
        <v>63.961622150356597</v>
      </c>
      <c r="N127">
        <v>1.07041859453836</v>
      </c>
      <c r="O127">
        <v>2.8226950354609901</v>
      </c>
      <c r="P127">
        <v>187.696388492144</v>
      </c>
      <c r="Q127">
        <v>0.120025421281423</v>
      </c>
    </row>
    <row r="128" spans="1:17" x14ac:dyDescent="0.3">
      <c r="A128" t="s">
        <v>328</v>
      </c>
      <c r="B128" t="s">
        <v>329</v>
      </c>
      <c r="C128" t="str">
        <f>IFERROR(VLOOKUP(Table1[[#This Row],[Ticker]],[1]!Table1[[Symbol]:[Industry]],2,FALSE),"-")</f>
        <v>-</v>
      </c>
      <c r="D128" t="s">
        <v>292</v>
      </c>
      <c r="E128">
        <v>83021.760686094902</v>
      </c>
      <c r="F128">
        <v>5426.45</v>
      </c>
      <c r="G128">
        <v>51.9178202487211</v>
      </c>
      <c r="H128">
        <v>2.7513011806196399</v>
      </c>
      <c r="I128">
        <v>15.266155956388699</v>
      </c>
      <c r="J128">
        <v>-1.85272329493129</v>
      </c>
      <c r="K128">
        <v>4986.8715715722101</v>
      </c>
      <c r="L128">
        <v>4195.0932075916598</v>
      </c>
      <c r="M128">
        <v>63.623940951037603</v>
      </c>
      <c r="N128">
        <v>0.74647389606511005</v>
      </c>
      <c r="O128">
        <v>0.39160040173593602</v>
      </c>
      <c r="P128">
        <v>94.608018935590295</v>
      </c>
      <c r="Q128">
        <v>0.130821691154688</v>
      </c>
    </row>
    <row r="129" spans="1:17" x14ac:dyDescent="0.3">
      <c r="A129" t="s">
        <v>330</v>
      </c>
      <c r="B129" t="s">
        <v>331</v>
      </c>
      <c r="C129" t="str">
        <f>IFERROR(VLOOKUP(Table1[[#This Row],[Ticker]],[1]!Table1[[Symbol]:[Industry]],2,FALSE),"-")</f>
        <v>-</v>
      </c>
      <c r="D129" t="s">
        <v>51</v>
      </c>
      <c r="E129">
        <v>82199.73168225</v>
      </c>
      <c r="F129">
        <v>2047.5</v>
      </c>
      <c r="G129">
        <v>32.2329081939044</v>
      </c>
      <c r="H129">
        <v>2.1198524874849598</v>
      </c>
      <c r="I129">
        <v>18.912358980531501</v>
      </c>
      <c r="J129">
        <v>-3.2659913665547902</v>
      </c>
      <c r="K129">
        <v>1925.1339297295799</v>
      </c>
      <c r="L129">
        <v>1685.3640532301699</v>
      </c>
      <c r="M129">
        <v>62.500298496526803</v>
      </c>
      <c r="N129">
        <v>1.1718003432859501</v>
      </c>
      <c r="O129">
        <v>1.5262515262515199</v>
      </c>
      <c r="P129">
        <v>73.172072567344699</v>
      </c>
      <c r="Q129">
        <v>-2.1210001312719998E-3</v>
      </c>
    </row>
    <row r="130" spans="1:17" x14ac:dyDescent="0.3">
      <c r="A130" t="s">
        <v>332</v>
      </c>
      <c r="B130" t="s">
        <v>333</v>
      </c>
      <c r="C130" t="str">
        <f>IFERROR(VLOOKUP(Table1[[#This Row],[Ticker]],[1]!Table1[[Symbol]:[Industry]],2,FALSE),"-")</f>
        <v>-</v>
      </c>
      <c r="D130" t="s">
        <v>334</v>
      </c>
      <c r="E130">
        <v>79622.012061779998</v>
      </c>
      <c r="F130">
        <v>4116.55</v>
      </c>
      <c r="G130">
        <v>-3.9169215192612898</v>
      </c>
      <c r="H130">
        <v>-3.0325735684483099</v>
      </c>
      <c r="I130">
        <v>-9.1422858066564103</v>
      </c>
      <c r="J130">
        <v>-0.54661765031554799</v>
      </c>
      <c r="K130">
        <v>4071.3851960984998</v>
      </c>
      <c r="L130">
        <v>3818.8277357916299</v>
      </c>
      <c r="M130">
        <v>50.149087204711101</v>
      </c>
      <c r="N130">
        <v>1.6357079678920701</v>
      </c>
      <c r="O130">
        <v>13.7287291542675</v>
      </c>
      <c r="P130">
        <v>42.972996440045101</v>
      </c>
      <c r="Q130">
        <v>0.11803895285501401</v>
      </c>
    </row>
    <row r="131" spans="1:17" x14ac:dyDescent="0.3">
      <c r="A131" t="s">
        <v>335</v>
      </c>
      <c r="B131" t="s">
        <v>336</v>
      </c>
      <c r="C131" t="str">
        <f>IFERROR(VLOOKUP(Table1[[#This Row],[Ticker]],[1]!Table1[[Symbol]:[Industry]],2,FALSE),"-")</f>
        <v>-</v>
      </c>
      <c r="D131" t="s">
        <v>130</v>
      </c>
      <c r="E131">
        <v>78649.186712039998</v>
      </c>
      <c r="F131">
        <v>1825.95</v>
      </c>
      <c r="G131">
        <v>168.71929048802701</v>
      </c>
      <c r="H131">
        <v>4.2555251416315798</v>
      </c>
      <c r="I131">
        <v>39.612240721115498</v>
      </c>
      <c r="J131">
        <v>-7.3998547652989801</v>
      </c>
      <c r="K131">
        <v>1799.18472946785</v>
      </c>
      <c r="L131">
        <v>1496.14065018476</v>
      </c>
      <c r="M131">
        <v>44.319712629483597</v>
      </c>
      <c r="N131">
        <v>0.93838572132272302</v>
      </c>
      <c r="O131">
        <v>13.628522139160401</v>
      </c>
      <c r="P131">
        <v>208.385407870292</v>
      </c>
      <c r="Q131">
        <v>0.14846412496883399</v>
      </c>
    </row>
    <row r="132" spans="1:17" x14ac:dyDescent="0.3">
      <c r="A132" t="s">
        <v>337</v>
      </c>
      <c r="B132" t="s">
        <v>338</v>
      </c>
      <c r="C132" t="str">
        <f>IFERROR(VLOOKUP(Table1[[#This Row],[Ticker]],[1]!Table1[[Symbol]:[Industry]],2,FALSE),"-")</f>
        <v>-</v>
      </c>
      <c r="D132" t="s">
        <v>122</v>
      </c>
      <c r="E132">
        <v>76471.396612540004</v>
      </c>
      <c r="F132">
        <v>1685.9</v>
      </c>
      <c r="G132">
        <v>91.516352312654803</v>
      </c>
      <c r="H132">
        <v>-3.2388686486120299</v>
      </c>
      <c r="I132">
        <v>28.294907418802801</v>
      </c>
      <c r="J132">
        <v>-9.3116159056173409</v>
      </c>
      <c r="K132">
        <v>1667.4367415667</v>
      </c>
      <c r="L132">
        <v>1316.1404900643199</v>
      </c>
      <c r="M132">
        <v>33.014727362111998</v>
      </c>
      <c r="N132">
        <v>1.3978918182625</v>
      </c>
      <c r="O132">
        <v>16.643929058663002</v>
      </c>
      <c r="P132">
        <v>154.937244820807</v>
      </c>
      <c r="Q132">
        <v>1.9521082092056E-2</v>
      </c>
    </row>
    <row r="133" spans="1:17" x14ac:dyDescent="0.3">
      <c r="A133" t="s">
        <v>339</v>
      </c>
      <c r="B133" t="s">
        <v>340</v>
      </c>
      <c r="C133" t="str">
        <f>IFERROR(VLOOKUP(Table1[[#This Row],[Ticker]],[1]!Table1[[Symbol]:[Industry]],2,FALSE),"-")</f>
        <v>-</v>
      </c>
      <c r="D133" t="s">
        <v>341</v>
      </c>
      <c r="E133">
        <v>74317.794843750002</v>
      </c>
      <c r="F133">
        <v>781.25</v>
      </c>
      <c r="G133">
        <v>-33.963846840717203</v>
      </c>
      <c r="H133">
        <v>2.8752345073778498</v>
      </c>
      <c r="I133">
        <v>-7.0267660785791399</v>
      </c>
      <c r="J133">
        <v>-5.5757857362985597</v>
      </c>
      <c r="K133">
        <v>754.38898167256696</v>
      </c>
      <c r="L133">
        <v>744.08212845646301</v>
      </c>
      <c r="M133">
        <v>49.544531425012401</v>
      </c>
      <c r="N133">
        <v>0.84485561130876097</v>
      </c>
      <c r="O133">
        <v>4.6271999999999798</v>
      </c>
      <c r="P133">
        <v>20.572575044370598</v>
      </c>
      <c r="Q133">
        <v>-0.12275862978812301</v>
      </c>
    </row>
    <row r="134" spans="1:17" x14ac:dyDescent="0.3">
      <c r="A134" t="s">
        <v>342</v>
      </c>
      <c r="B134" t="s">
        <v>343</v>
      </c>
      <c r="C134" t="str">
        <f>IFERROR(VLOOKUP(Table1[[#This Row],[Ticker]],[1]!Table1[[Symbol]:[Industry]],2,FALSE),"-")</f>
        <v>-</v>
      </c>
      <c r="D134" t="s">
        <v>54</v>
      </c>
      <c r="E134">
        <v>74096.223975000001</v>
      </c>
      <c r="F134">
        <v>6197.15</v>
      </c>
      <c r="G134">
        <v>42.221485691471997</v>
      </c>
      <c r="H134">
        <v>3.2058505718050299</v>
      </c>
      <c r="I134">
        <v>4.7513160778149297</v>
      </c>
      <c r="J134">
        <v>-2.69286917586088</v>
      </c>
      <c r="K134">
        <v>5863.7633595103998</v>
      </c>
      <c r="L134">
        <v>5186.00950423009</v>
      </c>
      <c r="M134">
        <v>54.694014425982203</v>
      </c>
      <c r="N134">
        <v>0.65643524180475799</v>
      </c>
      <c r="O134">
        <v>3.9171231937261402</v>
      </c>
      <c r="P134">
        <v>79.783870031911803</v>
      </c>
      <c r="Q134">
        <v>2.6278985492579E-2</v>
      </c>
    </row>
    <row r="135" spans="1:17" x14ac:dyDescent="0.3">
      <c r="A135" t="s">
        <v>344</v>
      </c>
      <c r="B135" t="s">
        <v>345</v>
      </c>
      <c r="C135" t="str">
        <f>IFERROR(VLOOKUP(Table1[[#This Row],[Ticker]],[1]!Table1[[Symbol]:[Industry]],2,FALSE),"-")</f>
        <v>-</v>
      </c>
      <c r="D135" t="s">
        <v>89</v>
      </c>
      <c r="E135">
        <v>73908.418152629994</v>
      </c>
      <c r="F135">
        <v>716.7</v>
      </c>
      <c r="G135">
        <v>197.64754545654</v>
      </c>
      <c r="H135">
        <v>23.710502942717699</v>
      </c>
      <c r="I135">
        <v>59.656649157049301</v>
      </c>
      <c r="J135">
        <v>5.2585742233710597</v>
      </c>
      <c r="K135">
        <v>624.04861394245404</v>
      </c>
      <c r="L135">
        <v>468.09975348393903</v>
      </c>
      <c r="M135">
        <v>52.317027299557203</v>
      </c>
      <c r="N135">
        <v>2.0955535430451602</v>
      </c>
      <c r="O135">
        <v>9.7041998046602398</v>
      </c>
      <c r="P135">
        <v>248.67428849428299</v>
      </c>
      <c r="Q135">
        <v>0.24142479483441101</v>
      </c>
    </row>
    <row r="136" spans="1:17" x14ac:dyDescent="0.3">
      <c r="A136" t="s">
        <v>346</v>
      </c>
      <c r="B136" t="s">
        <v>347</v>
      </c>
      <c r="C136" t="str">
        <f>IFERROR(VLOOKUP(Table1[[#This Row],[Ticker]],[1]!Table1[[Symbol]:[Industry]],2,FALSE),"-")</f>
        <v>-</v>
      </c>
      <c r="D136" t="s">
        <v>263</v>
      </c>
      <c r="E136">
        <v>73194.331547519905</v>
      </c>
      <c r="F136">
        <v>8582.4</v>
      </c>
      <c r="G136">
        <v>10.7935263045293</v>
      </c>
      <c r="H136">
        <v>13.632441809951001</v>
      </c>
      <c r="I136">
        <v>15.156736297013399</v>
      </c>
      <c r="J136">
        <v>1.88070331550437</v>
      </c>
      <c r="K136">
        <v>7929.42125651072</v>
      </c>
      <c r="L136">
        <v>7299.4144100685799</v>
      </c>
      <c r="M136">
        <v>68.688334130589496</v>
      </c>
      <c r="N136">
        <v>1.41522796435981</v>
      </c>
      <c r="O136">
        <v>15.7607429157345</v>
      </c>
      <c r="P136">
        <v>61.171830985915399</v>
      </c>
      <c r="Q136">
        <v>0.12598407062650099</v>
      </c>
    </row>
    <row r="137" spans="1:17" x14ac:dyDescent="0.3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164</v>
      </c>
      <c r="E137">
        <v>72868.632605624996</v>
      </c>
      <c r="F137">
        <v>2458.25</v>
      </c>
      <c r="G137">
        <v>-23.569527427189499</v>
      </c>
      <c r="H137">
        <v>-6.3776452430151496</v>
      </c>
      <c r="I137">
        <v>-23.8574035874576</v>
      </c>
      <c r="J137">
        <v>-1.1623590748160699</v>
      </c>
      <c r="K137">
        <v>2476.0744253253001</v>
      </c>
      <c r="L137">
        <v>2430.1154933412399</v>
      </c>
      <c r="M137">
        <v>49.908675692652501</v>
      </c>
      <c r="N137">
        <v>1.0775424464961201</v>
      </c>
      <c r="O137">
        <v>9.5881216312417195</v>
      </c>
      <c r="P137">
        <v>18.057389842718202</v>
      </c>
      <c r="Q137">
        <v>-4.2703677528766998E-2</v>
      </c>
    </row>
    <row r="138" spans="1:17" x14ac:dyDescent="0.3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122</v>
      </c>
      <c r="E138">
        <v>72540</v>
      </c>
      <c r="F138">
        <v>906.75</v>
      </c>
      <c r="G138">
        <v>-0.27295069748372203</v>
      </c>
      <c r="H138">
        <v>-7.5240638830627704</v>
      </c>
      <c r="I138">
        <v>-21.507186574927299</v>
      </c>
      <c r="J138">
        <v>-3.9521100228031698</v>
      </c>
      <c r="K138">
        <v>940.01157294523102</v>
      </c>
      <c r="L138">
        <v>924.71645944337899</v>
      </c>
      <c r="M138">
        <v>43.773201104616199</v>
      </c>
      <c r="N138">
        <v>0.83612745686477397</v>
      </c>
      <c r="O138">
        <v>25.602426247587498</v>
      </c>
      <c r="P138">
        <v>42.671701675713898</v>
      </c>
      <c r="Q138">
        <v>-8.5443791309549998E-3</v>
      </c>
    </row>
    <row r="139" spans="1:17" x14ac:dyDescent="0.3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27</v>
      </c>
      <c r="E139">
        <v>72348.409672319904</v>
      </c>
      <c r="F139">
        <v>10.38</v>
      </c>
      <c r="G139">
        <v>-47.530156713668198</v>
      </c>
      <c r="H139">
        <v>-39.785230371801298</v>
      </c>
      <c r="I139">
        <v>-41.093298557440697</v>
      </c>
      <c r="J139">
        <v>-23.148631953351799</v>
      </c>
      <c r="K139">
        <v>14.0423513102985</v>
      </c>
      <c r="L139">
        <v>14.081901843516301</v>
      </c>
      <c r="M139">
        <v>18.8445772160342</v>
      </c>
      <c r="N139">
        <v>1.20371458715048</v>
      </c>
      <c r="O139">
        <v>84.7784200385356</v>
      </c>
      <c r="P139">
        <v>6.0265577119509901</v>
      </c>
      <c r="Q139">
        <v>-9.1963814368940001E-3</v>
      </c>
    </row>
    <row r="140" spans="1:17" x14ac:dyDescent="0.3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34</v>
      </c>
      <c r="E140">
        <v>71746.036447965002</v>
      </c>
      <c r="F140">
        <v>532.65</v>
      </c>
      <c r="G140">
        <v>-8.9079468022967507</v>
      </c>
      <c r="H140">
        <v>-9.6316232829002502</v>
      </c>
      <c r="I140">
        <v>-14.9933336191884</v>
      </c>
      <c r="J140">
        <v>0.22038877152783201</v>
      </c>
      <c r="K140">
        <v>540.43943580628797</v>
      </c>
      <c r="L140">
        <v>510.99558631720703</v>
      </c>
      <c r="M140">
        <v>56.424754847992602</v>
      </c>
      <c r="N140">
        <v>1.00756127807948</v>
      </c>
      <c r="O140">
        <v>18.783441284145301</v>
      </c>
      <c r="P140">
        <v>36.262471220260899</v>
      </c>
      <c r="Q140">
        <v>0.155078677904399</v>
      </c>
    </row>
    <row r="141" spans="1:17" x14ac:dyDescent="0.3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100</v>
      </c>
      <c r="E141">
        <v>71568.219448110001</v>
      </c>
      <c r="F141">
        <v>613.9</v>
      </c>
      <c r="G141">
        <v>-30.913279012553701</v>
      </c>
      <c r="H141">
        <v>4.1882959614681896</v>
      </c>
      <c r="I141">
        <v>-9.1599090104813108</v>
      </c>
      <c r="J141">
        <v>-4.0974138139291503</v>
      </c>
      <c r="K141">
        <v>578.52015387996596</v>
      </c>
      <c r="L141">
        <v>551.14137459053302</v>
      </c>
      <c r="M141">
        <v>54.492217180415103</v>
      </c>
      <c r="N141">
        <v>0.74189683086717995</v>
      </c>
      <c r="O141">
        <v>2.54113047727644</v>
      </c>
      <c r="P141">
        <v>39.840546697038697</v>
      </c>
      <c r="Q141">
        <v>-7.7677179045216996E-2</v>
      </c>
    </row>
    <row r="142" spans="1:17" hidden="1" x14ac:dyDescent="0.3">
      <c r="A142" t="s">
        <v>358</v>
      </c>
      <c r="B142" t="s">
        <v>359</v>
      </c>
      <c r="C142" t="str">
        <f>IFERROR(VLOOKUP(Table1[[#This Row],[Ticker]],[1]!Table1[[Symbol]:[Industry]],2,FALSE),"-")</f>
        <v>-</v>
      </c>
      <c r="D142" t="s">
        <v>27</v>
      </c>
      <c r="E142">
        <v>71445</v>
      </c>
      <c r="F142">
        <v>1428.9</v>
      </c>
      <c r="G142">
        <v>42.3763460254021</v>
      </c>
      <c r="H142">
        <v>18.452292835243899</v>
      </c>
      <c r="I142">
        <v>56.553215366616897</v>
      </c>
      <c r="J142">
        <v>-1.0403064020265</v>
      </c>
      <c r="K142">
        <v>1231.41836885674</v>
      </c>
      <c r="M142">
        <v>64.905510754565299</v>
      </c>
      <c r="N142">
        <v>1.0601882396045901</v>
      </c>
      <c r="O142">
        <v>3.0163062495625899</v>
      </c>
      <c r="P142">
        <v>89.2582781456953</v>
      </c>
    </row>
    <row r="143" spans="1:17" x14ac:dyDescent="0.3">
      <c r="A143" t="s">
        <v>360</v>
      </c>
      <c r="B143" t="s">
        <v>361</v>
      </c>
      <c r="C143" t="str">
        <f>IFERROR(VLOOKUP(Table1[[#This Row],[Ticker]],[1]!Table1[[Symbol]:[Industry]],2,FALSE),"-")</f>
        <v>-</v>
      </c>
      <c r="D143" t="s">
        <v>24</v>
      </c>
      <c r="E143">
        <v>71282.817081240006</v>
      </c>
      <c r="F143">
        <v>22.79</v>
      </c>
      <c r="G143">
        <v>-1.96081382182081</v>
      </c>
      <c r="H143">
        <v>-11.7993482600112</v>
      </c>
      <c r="I143">
        <v>-22.3655875602024</v>
      </c>
      <c r="J143">
        <v>-5.8386404930615097</v>
      </c>
      <c r="K143">
        <v>23.7870368830839</v>
      </c>
      <c r="L143">
        <v>23.1407361835068</v>
      </c>
      <c r="M143">
        <v>30.146360496875602</v>
      </c>
      <c r="N143">
        <v>0.47235646519580099</v>
      </c>
      <c r="O143">
        <v>44.142167617376003</v>
      </c>
      <c r="P143">
        <v>45.159235668789798</v>
      </c>
      <c r="Q143">
        <v>5.0032501993704001E-2</v>
      </c>
    </row>
    <row r="144" spans="1:17" x14ac:dyDescent="0.3">
      <c r="A144" t="s">
        <v>362</v>
      </c>
      <c r="B144" t="s">
        <v>363</v>
      </c>
      <c r="C144" t="str">
        <f>IFERROR(VLOOKUP(Table1[[#This Row],[Ticker]],[1]!Table1[[Symbol]:[Industry]],2,FALSE),"-")</f>
        <v>-</v>
      </c>
      <c r="D144" t="s">
        <v>125</v>
      </c>
      <c r="E144">
        <v>71165.222401199993</v>
      </c>
      <c r="F144">
        <v>1528.5</v>
      </c>
      <c r="G144">
        <v>7.2622968049041603</v>
      </c>
      <c r="H144">
        <v>-8.7736887999471005</v>
      </c>
      <c r="I144">
        <v>16.109122173854701</v>
      </c>
      <c r="J144">
        <v>-4.4585927178120501</v>
      </c>
      <c r="K144">
        <v>1586.8109011832601</v>
      </c>
      <c r="L144">
        <v>1417.76061472126</v>
      </c>
      <c r="M144">
        <v>28.080592903462399</v>
      </c>
      <c r="N144">
        <v>1.03235524563954</v>
      </c>
      <c r="O144">
        <v>18.0569185475956</v>
      </c>
      <c r="P144">
        <v>52.499251721041603</v>
      </c>
      <c r="Q144">
        <v>8.6426789142178995E-2</v>
      </c>
    </row>
    <row r="145" spans="1:17" x14ac:dyDescent="0.3">
      <c r="A145" t="s">
        <v>364</v>
      </c>
      <c r="B145" t="s">
        <v>365</v>
      </c>
      <c r="C145" t="str">
        <f>IFERROR(VLOOKUP(Table1[[#This Row],[Ticker]],[1]!Table1[[Symbol]:[Industry]],2,FALSE),"-")</f>
        <v>-</v>
      </c>
      <c r="D145" t="s">
        <v>130</v>
      </c>
      <c r="E145">
        <v>71018.788930840004</v>
      </c>
      <c r="F145">
        <v>1953.2</v>
      </c>
      <c r="G145">
        <v>40.186829024030899</v>
      </c>
      <c r="H145">
        <v>8.7880144301714793</v>
      </c>
      <c r="I145">
        <v>11.506048712107599</v>
      </c>
      <c r="J145">
        <v>3.04872063389243</v>
      </c>
      <c r="K145">
        <v>1790.0197131723901</v>
      </c>
      <c r="L145">
        <v>1604.0917015637899</v>
      </c>
      <c r="M145">
        <v>86.721532261867594</v>
      </c>
      <c r="N145">
        <v>0.98496239124089802</v>
      </c>
      <c r="O145">
        <v>0.86012697112429704</v>
      </c>
      <c r="P145">
        <v>85.824374464846301</v>
      </c>
      <c r="Q145">
        <v>8.4920863488777004E-2</v>
      </c>
    </row>
    <row r="146" spans="1:17" x14ac:dyDescent="0.3">
      <c r="A146" t="s">
        <v>366</v>
      </c>
      <c r="B146" t="s">
        <v>367</v>
      </c>
      <c r="C146" t="str">
        <f>IFERROR(VLOOKUP(Table1[[#This Row],[Ticker]],[1]!Table1[[Symbol]:[Industry]],2,FALSE),"-")</f>
        <v>-</v>
      </c>
      <c r="D146" t="s">
        <v>204</v>
      </c>
      <c r="E146">
        <v>70826.62589712</v>
      </c>
      <c r="F146">
        <v>241.2</v>
      </c>
      <c r="G146">
        <v>0.98316029934502303</v>
      </c>
      <c r="H146">
        <v>-13.287498358760301</v>
      </c>
      <c r="I146">
        <v>23.922086881244802</v>
      </c>
      <c r="J146">
        <v>-3.1276499978336001</v>
      </c>
      <c r="K146">
        <v>242.855946725075</v>
      </c>
      <c r="L146">
        <v>214.18777874263901</v>
      </c>
      <c r="M146">
        <v>48.819972170695401</v>
      </c>
      <c r="N146">
        <v>0.81834546465077895</v>
      </c>
      <c r="O146">
        <v>9.7222222222222108</v>
      </c>
      <c r="P146">
        <v>53.094255791812103</v>
      </c>
      <c r="Q146">
        <v>6.2994133852808998E-2</v>
      </c>
    </row>
    <row r="147" spans="1:17" x14ac:dyDescent="0.3">
      <c r="A147" t="s">
        <v>368</v>
      </c>
      <c r="B147" t="s">
        <v>369</v>
      </c>
      <c r="C147" t="str">
        <f>IFERROR(VLOOKUP(Table1[[#This Row],[Ticker]],[1]!Table1[[Symbol]:[Industry]],2,FALSE),"-")</f>
        <v>-</v>
      </c>
      <c r="D147" t="s">
        <v>95</v>
      </c>
      <c r="E147">
        <v>70395.7866029</v>
      </c>
      <c r="F147">
        <v>341</v>
      </c>
      <c r="G147">
        <v>83.467936102606302</v>
      </c>
      <c r="H147">
        <v>3.46577576282926</v>
      </c>
      <c r="I147">
        <v>23.330776043098499</v>
      </c>
      <c r="J147">
        <v>-3.2221505535577002</v>
      </c>
      <c r="K147">
        <v>323.89813047609601</v>
      </c>
      <c r="L147">
        <v>272.30117026959198</v>
      </c>
      <c r="M147">
        <v>58.832384834808899</v>
      </c>
      <c r="N147">
        <v>1.1950551215120699</v>
      </c>
      <c r="O147">
        <v>5.8504398826979296</v>
      </c>
      <c r="P147">
        <v>139.80309423347299</v>
      </c>
    </row>
    <row r="148" spans="1:17" x14ac:dyDescent="0.3">
      <c r="A148" t="s">
        <v>370</v>
      </c>
      <c r="B148" t="s">
        <v>371</v>
      </c>
      <c r="C148" t="str">
        <f>IFERROR(VLOOKUP(Table1[[#This Row],[Ticker]],[1]!Table1[[Symbol]:[Industry]],2,FALSE),"-")</f>
        <v>-</v>
      </c>
      <c r="D148" t="s">
        <v>43</v>
      </c>
      <c r="E148">
        <v>70167.228000000003</v>
      </c>
      <c r="F148">
        <v>399.95</v>
      </c>
      <c r="G148">
        <v>45.793541531659997</v>
      </c>
      <c r="H148">
        <v>-7.1507587542788604</v>
      </c>
      <c r="I148">
        <v>3.13306527326099</v>
      </c>
      <c r="J148">
        <v>-2.6436452092538798</v>
      </c>
      <c r="K148">
        <v>395.57757818893498</v>
      </c>
      <c r="L148">
        <v>355.409930645457</v>
      </c>
      <c r="M148">
        <v>55.5737741997809</v>
      </c>
      <c r="N148">
        <v>0.46558163099435301</v>
      </c>
      <c r="O148">
        <v>16.964620577572099</v>
      </c>
      <c r="P148">
        <v>88.522271977374402</v>
      </c>
      <c r="Q148">
        <v>0.10901056175483</v>
      </c>
    </row>
    <row r="149" spans="1:17" x14ac:dyDescent="0.3">
      <c r="A149" t="s">
        <v>372</v>
      </c>
      <c r="B149" t="s">
        <v>373</v>
      </c>
      <c r="C149" t="str">
        <f>IFERROR(VLOOKUP(Table1[[#This Row],[Ticker]],[1]!Table1[[Symbol]:[Industry]],2,FALSE),"-")</f>
        <v>-</v>
      </c>
      <c r="D149" t="s">
        <v>164</v>
      </c>
      <c r="E149">
        <v>70147.279634369901</v>
      </c>
      <c r="F149">
        <v>4624.05</v>
      </c>
      <c r="G149">
        <v>2.4326606642308302</v>
      </c>
      <c r="H149">
        <v>-0.97079311485376596</v>
      </c>
      <c r="I149">
        <v>2.6849677474657798</v>
      </c>
      <c r="J149">
        <v>-4.0834318075573801</v>
      </c>
      <c r="K149">
        <v>4419.7216553414301</v>
      </c>
      <c r="L149">
        <v>3952.9171576817598</v>
      </c>
      <c r="M149">
        <v>48.632376797156397</v>
      </c>
      <c r="N149">
        <v>0.657767711799773</v>
      </c>
      <c r="O149">
        <v>3.89269147176176</v>
      </c>
      <c r="P149">
        <v>43.604037267080699</v>
      </c>
      <c r="Q149">
        <v>2.215077958854E-2</v>
      </c>
    </row>
    <row r="150" spans="1:17" x14ac:dyDescent="0.3">
      <c r="A150" t="s">
        <v>374</v>
      </c>
      <c r="B150" t="s">
        <v>375</v>
      </c>
      <c r="C150" t="str">
        <f>IFERROR(VLOOKUP(Table1[[#This Row],[Ticker]],[1]!Table1[[Symbol]:[Industry]],2,FALSE),"-")</f>
        <v>-</v>
      </c>
      <c r="D150" t="s">
        <v>376</v>
      </c>
      <c r="E150">
        <v>68661.164459649997</v>
      </c>
      <c r="F150">
        <v>234.29</v>
      </c>
      <c r="G150">
        <v>30.466613761892098</v>
      </c>
      <c r="H150">
        <v>-3.46870835110093</v>
      </c>
      <c r="I150">
        <v>-3.9798957335957099</v>
      </c>
      <c r="J150">
        <v>3.0152685591311101</v>
      </c>
      <c r="K150">
        <v>224.91504842625699</v>
      </c>
      <c r="L150">
        <v>220.258600169478</v>
      </c>
      <c r="M150">
        <v>77.622884834234299</v>
      </c>
      <c r="N150">
        <v>1.2385285267009301</v>
      </c>
      <c r="O150">
        <v>22.220325237952899</v>
      </c>
      <c r="P150">
        <v>66.576608602915002</v>
      </c>
      <c r="Q150">
        <v>9.0847164014605006E-2</v>
      </c>
    </row>
    <row r="151" spans="1:17" x14ac:dyDescent="0.3">
      <c r="A151" t="s">
        <v>377</v>
      </c>
      <c r="B151" t="s">
        <v>378</v>
      </c>
      <c r="C151" t="str">
        <f>IFERROR(VLOOKUP(Table1[[#This Row],[Ticker]],[1]!Table1[[Symbol]:[Industry]],2,FALSE),"-")</f>
        <v>-</v>
      </c>
      <c r="D151" t="s">
        <v>379</v>
      </c>
      <c r="E151">
        <v>66952.687505249996</v>
      </c>
      <c r="F151">
        <v>5270.75</v>
      </c>
      <c r="G151">
        <v>-6.9956440075927304</v>
      </c>
      <c r="H151">
        <v>-9.6314128817444704</v>
      </c>
      <c r="I151">
        <v>14.2949194623561</v>
      </c>
      <c r="J151">
        <v>-6.3937753391057699</v>
      </c>
      <c r="K151">
        <v>5377.1065005660903</v>
      </c>
      <c r="L151">
        <v>4945.6734303938802</v>
      </c>
      <c r="M151">
        <v>41.354525576964697</v>
      </c>
      <c r="N151">
        <v>0.83716696163798998</v>
      </c>
      <c r="O151">
        <v>22.563202580277899</v>
      </c>
      <c r="P151">
        <v>46.369064148847499</v>
      </c>
      <c r="Q151">
        <v>8.5045965773922996E-2</v>
      </c>
    </row>
    <row r="152" spans="1:17" x14ac:dyDescent="0.3">
      <c r="A152" t="s">
        <v>380</v>
      </c>
      <c r="B152" t="s">
        <v>381</v>
      </c>
      <c r="C152" t="str">
        <f>IFERROR(VLOOKUP(Table1[[#This Row],[Ticker]],[1]!Table1[[Symbol]:[Industry]],2,FALSE),"-")</f>
        <v>-</v>
      </c>
      <c r="D152" t="s">
        <v>185</v>
      </c>
      <c r="E152">
        <v>66028.842174999998</v>
      </c>
      <c r="F152">
        <v>1150</v>
      </c>
      <c r="G152">
        <v>58.6553394679581</v>
      </c>
      <c r="H152">
        <v>-2.7569403466196198</v>
      </c>
      <c r="I152">
        <v>51.535379102872</v>
      </c>
      <c r="J152">
        <v>7.6163769532968297</v>
      </c>
      <c r="K152">
        <v>1074.56627037871</v>
      </c>
      <c r="L152">
        <v>888.61171427761803</v>
      </c>
      <c r="M152">
        <v>67.468502066936495</v>
      </c>
      <c r="N152">
        <v>0.71147200586545001</v>
      </c>
      <c r="O152">
        <v>9.1304347826086794</v>
      </c>
      <c r="P152">
        <v>109.62449872402399</v>
      </c>
      <c r="Q152">
        <v>0.12967368175281399</v>
      </c>
    </row>
    <row r="153" spans="1:17" x14ac:dyDescent="0.3">
      <c r="A153" t="s">
        <v>382</v>
      </c>
      <c r="B153" t="s">
        <v>383</v>
      </c>
      <c r="C153" t="str">
        <f>IFERROR(VLOOKUP(Table1[[#This Row],[Ticker]],[1]!Table1[[Symbol]:[Industry]],2,FALSE),"-")</f>
        <v>-</v>
      </c>
      <c r="D153" t="s">
        <v>130</v>
      </c>
      <c r="E153">
        <v>64816.483253019898</v>
      </c>
      <c r="F153">
        <v>1813.1</v>
      </c>
      <c r="G153">
        <v>64.686248204395497</v>
      </c>
      <c r="H153">
        <v>-3.3346569683321001</v>
      </c>
      <c r="I153">
        <v>15.036087291552301</v>
      </c>
      <c r="J153">
        <v>-0.38471200381347098</v>
      </c>
      <c r="K153">
        <v>1773.01904535565</v>
      </c>
      <c r="L153">
        <v>1547.03844725213</v>
      </c>
      <c r="M153">
        <v>56.251721276317198</v>
      </c>
      <c r="N153">
        <v>0.88731821788726295</v>
      </c>
      <c r="O153">
        <v>14.086371408085499</v>
      </c>
      <c r="P153">
        <v>109.843465177512</v>
      </c>
      <c r="Q153">
        <v>0.16902198269622501</v>
      </c>
    </row>
    <row r="154" spans="1:17" x14ac:dyDescent="0.3">
      <c r="A154" t="s">
        <v>384</v>
      </c>
      <c r="B154" t="s">
        <v>385</v>
      </c>
      <c r="C154" t="str">
        <f>IFERROR(VLOOKUP(Table1[[#This Row],[Ticker]],[1]!Table1[[Symbol]:[Industry]],2,FALSE),"-")</f>
        <v>-</v>
      </c>
      <c r="D154" t="s">
        <v>125</v>
      </c>
      <c r="E154">
        <v>64376.116089839998</v>
      </c>
      <c r="F154">
        <v>781.8</v>
      </c>
      <c r="G154">
        <v>35.704284771772997</v>
      </c>
      <c r="H154">
        <v>2.74269677936454</v>
      </c>
      <c r="I154">
        <v>-8.9791891328295197</v>
      </c>
      <c r="J154">
        <v>1.36886258993804</v>
      </c>
      <c r="K154">
        <v>747.536747262115</v>
      </c>
      <c r="L154">
        <v>678.10970487286602</v>
      </c>
      <c r="M154">
        <v>62.168314282294403</v>
      </c>
      <c r="N154">
        <v>0.80281913000557503</v>
      </c>
      <c r="O154">
        <v>8.4676387822972607</v>
      </c>
      <c r="P154">
        <v>83.027039681610603</v>
      </c>
      <c r="Q154">
        <v>0.169828369559162</v>
      </c>
    </row>
    <row r="155" spans="1:17" x14ac:dyDescent="0.3">
      <c r="A155" t="s">
        <v>386</v>
      </c>
      <c r="B155" t="s">
        <v>387</v>
      </c>
      <c r="C155" t="str">
        <f>IFERROR(VLOOKUP(Table1[[#This Row],[Ticker]],[1]!Table1[[Symbol]:[Industry]],2,FALSE),"-")</f>
        <v>-</v>
      </c>
      <c r="D155" t="s">
        <v>388</v>
      </c>
      <c r="E155">
        <v>62604.213484499996</v>
      </c>
      <c r="F155">
        <v>967.5</v>
      </c>
      <c r="G155">
        <v>46.768479207709703</v>
      </c>
      <c r="H155">
        <v>-6.8129455258406297</v>
      </c>
      <c r="I155">
        <v>32.151659028078903</v>
      </c>
      <c r="J155">
        <v>-7.3581277928036304</v>
      </c>
      <c r="K155">
        <v>971.59541049958102</v>
      </c>
      <c r="L155">
        <v>831.60619648368902</v>
      </c>
      <c r="M155">
        <v>40.9935296890675</v>
      </c>
      <c r="N155">
        <v>0.33386161566358502</v>
      </c>
      <c r="O155">
        <v>22.687338501291901</v>
      </c>
      <c r="P155">
        <v>91.205533596837896</v>
      </c>
      <c r="Q155">
        <v>0.14676980065449999</v>
      </c>
    </row>
    <row r="156" spans="1:17" x14ac:dyDescent="0.3">
      <c r="A156" t="s">
        <v>389</v>
      </c>
      <c r="B156" t="s">
        <v>390</v>
      </c>
      <c r="C156" t="str">
        <f>IFERROR(VLOOKUP(Table1[[#This Row],[Ticker]],[1]!Table1[[Symbol]:[Industry]],2,FALSE),"-")</f>
        <v>-</v>
      </c>
      <c r="D156" t="s">
        <v>54</v>
      </c>
      <c r="E156">
        <v>62015.450407939999</v>
      </c>
      <c r="F156">
        <v>29184.7</v>
      </c>
      <c r="G156">
        <v>-4.8094596615357901</v>
      </c>
      <c r="H156">
        <v>-5.6294575860087903</v>
      </c>
      <c r="I156">
        <v>-9.8367172112621208</v>
      </c>
      <c r="J156">
        <v>-1.05787367219383</v>
      </c>
      <c r="K156">
        <v>28604.961768976202</v>
      </c>
      <c r="L156">
        <v>26949.790304079899</v>
      </c>
      <c r="M156">
        <v>59.500132446496401</v>
      </c>
      <c r="N156">
        <v>0.88884497720207001</v>
      </c>
      <c r="O156">
        <v>4.5787690125305298</v>
      </c>
      <c r="P156">
        <v>32.6577272727272</v>
      </c>
      <c r="Q156">
        <v>-5.191673895926E-3</v>
      </c>
    </row>
    <row r="157" spans="1:17" x14ac:dyDescent="0.3">
      <c r="A157" t="s">
        <v>391</v>
      </c>
      <c r="B157" t="s">
        <v>392</v>
      </c>
      <c r="C157" t="str">
        <f>IFERROR(VLOOKUP(Table1[[#This Row],[Ticker]],[1]!Table1[[Symbol]:[Industry]],2,FALSE),"-")</f>
        <v>-</v>
      </c>
      <c r="D157" t="s">
        <v>393</v>
      </c>
      <c r="E157">
        <v>61968.088910805003</v>
      </c>
      <c r="F157">
        <v>1711.85</v>
      </c>
      <c r="G157">
        <v>2.44885604712371</v>
      </c>
      <c r="H157">
        <v>-13.5381774759081</v>
      </c>
      <c r="I157">
        <v>7.8251724327618497</v>
      </c>
      <c r="J157">
        <v>-7.69996515827191</v>
      </c>
      <c r="K157">
        <v>1781.03174404417</v>
      </c>
      <c r="L157">
        <v>1586.4328283805601</v>
      </c>
      <c r="M157">
        <v>22.498867320445299</v>
      </c>
      <c r="N157">
        <v>1.7311053230078399</v>
      </c>
      <c r="O157">
        <v>16.377019014516399</v>
      </c>
      <c r="P157">
        <v>46.318218727295999</v>
      </c>
      <c r="Q157">
        <v>4.1516226014777002E-2</v>
      </c>
    </row>
    <row r="158" spans="1:17" x14ac:dyDescent="0.3">
      <c r="A158" t="s">
        <v>394</v>
      </c>
      <c r="B158" t="s">
        <v>395</v>
      </c>
      <c r="C158" t="str">
        <f>IFERROR(VLOOKUP(Table1[[#This Row],[Ticker]],[1]!Table1[[Symbol]:[Industry]],2,FALSE),"-")</f>
        <v>-</v>
      </c>
      <c r="D158" t="s">
        <v>396</v>
      </c>
      <c r="E158">
        <v>61542.942428584</v>
      </c>
      <c r="F158">
        <v>236.24</v>
      </c>
      <c r="G158">
        <v>2.0270281134313901</v>
      </c>
      <c r="H158">
        <v>0.95802135450124803</v>
      </c>
      <c r="I158">
        <v>14.2551516193846</v>
      </c>
      <c r="J158">
        <v>-3.8975681235646098</v>
      </c>
      <c r="K158">
        <v>223.35040508965901</v>
      </c>
      <c r="L158">
        <v>208.264656258549</v>
      </c>
      <c r="M158">
        <v>74.917038696317903</v>
      </c>
      <c r="N158">
        <v>1.5062126425131199</v>
      </c>
      <c r="O158">
        <v>4.5123603115475799</v>
      </c>
      <c r="P158">
        <v>52.412903225806403</v>
      </c>
      <c r="Q158">
        <v>8.4684803262538993E-2</v>
      </c>
    </row>
    <row r="159" spans="1:17" x14ac:dyDescent="0.3">
      <c r="A159" t="s">
        <v>397</v>
      </c>
      <c r="B159" t="s">
        <v>398</v>
      </c>
      <c r="C159" t="str">
        <f>IFERROR(VLOOKUP(Table1[[#This Row],[Ticker]],[1]!Table1[[Symbol]:[Industry]],2,FALSE),"-")</f>
        <v>-</v>
      </c>
      <c r="D159" t="s">
        <v>327</v>
      </c>
      <c r="E159">
        <v>61463.494878700003</v>
      </c>
      <c r="F159">
        <v>1857.55</v>
      </c>
      <c r="G159">
        <v>82.202760855530599</v>
      </c>
      <c r="H159">
        <v>8.23825617915519</v>
      </c>
      <c r="I159">
        <v>49.561070996450297</v>
      </c>
      <c r="J159">
        <v>-2.5007691106561101</v>
      </c>
      <c r="K159">
        <v>1718.51194090998</v>
      </c>
      <c r="L159">
        <v>1385.97791245094</v>
      </c>
      <c r="M159">
        <v>46.115505829535202</v>
      </c>
      <c r="N159">
        <v>0.83757678828598003</v>
      </c>
      <c r="O159">
        <v>4.7024306209792499</v>
      </c>
      <c r="P159">
        <v>130.265278294285</v>
      </c>
      <c r="Q159">
        <v>3.0102586432224E-2</v>
      </c>
    </row>
    <row r="160" spans="1:17" x14ac:dyDescent="0.3">
      <c r="A160" t="s">
        <v>399</v>
      </c>
      <c r="B160" t="s">
        <v>400</v>
      </c>
      <c r="C160" t="str">
        <f>IFERROR(VLOOKUP(Table1[[#This Row],[Ticker]],[1]!Table1[[Symbol]:[Industry]],2,FALSE),"-")</f>
        <v>-</v>
      </c>
      <c r="D160" t="s">
        <v>27</v>
      </c>
      <c r="E160">
        <v>61136.775000000001</v>
      </c>
      <c r="F160">
        <v>2145.15</v>
      </c>
      <c r="G160">
        <v>-18.983501866486499</v>
      </c>
      <c r="H160">
        <v>5.9719850956382903</v>
      </c>
      <c r="I160">
        <v>-8.9951581046451992</v>
      </c>
      <c r="J160">
        <v>3.2337084881371001</v>
      </c>
      <c r="K160">
        <v>1951.72606516019</v>
      </c>
      <c r="L160">
        <v>1841.4624959225901</v>
      </c>
      <c r="M160">
        <v>77.391573193369695</v>
      </c>
      <c r="N160">
        <v>1.5585914125199001</v>
      </c>
      <c r="O160">
        <v>0.63631913852177902</v>
      </c>
      <c r="P160">
        <v>38.988596604898198</v>
      </c>
      <c r="Q160">
        <v>2.8509355429983001E-2</v>
      </c>
    </row>
    <row r="161" spans="1:17" hidden="1" x14ac:dyDescent="0.3">
      <c r="A161" t="s">
        <v>401</v>
      </c>
      <c r="B161" t="s">
        <v>402</v>
      </c>
      <c r="C161" t="str">
        <f>IFERROR(VLOOKUP(Table1[[#This Row],[Ticker]],[1]!Table1[[Symbol]:[Industry]],2,FALSE),"-")</f>
        <v>-</v>
      </c>
      <c r="D161" t="s">
        <v>143</v>
      </c>
      <c r="E161">
        <v>60343.005414405998</v>
      </c>
      <c r="F161">
        <v>224.51</v>
      </c>
      <c r="G161">
        <v>240.86805265272201</v>
      </c>
      <c r="H161">
        <v>-19.6721092523868</v>
      </c>
      <c r="I161">
        <v>40.371357754742803</v>
      </c>
      <c r="J161">
        <v>-8.6861050057253504</v>
      </c>
      <c r="K161">
        <v>233.31998371384401</v>
      </c>
      <c r="L161">
        <v>180.00491741423599</v>
      </c>
      <c r="M161">
        <v>35.628548712464401</v>
      </c>
      <c r="N161">
        <v>0.29049370388727602</v>
      </c>
      <c r="O161">
        <v>38.078482027526597</v>
      </c>
      <c r="P161">
        <v>379.722222222222</v>
      </c>
    </row>
    <row r="162" spans="1:17" x14ac:dyDescent="0.3">
      <c r="A162" t="s">
        <v>403</v>
      </c>
      <c r="B162" t="s">
        <v>404</v>
      </c>
      <c r="C162" t="str">
        <f>IFERROR(VLOOKUP(Table1[[#This Row],[Ticker]],[1]!Table1[[Symbol]:[Industry]],2,FALSE),"-")</f>
        <v>-</v>
      </c>
      <c r="D162" t="s">
        <v>185</v>
      </c>
      <c r="E162">
        <v>60298.048294250002</v>
      </c>
      <c r="F162">
        <v>3857.75</v>
      </c>
      <c r="G162">
        <v>-7.6904536783146398</v>
      </c>
      <c r="H162">
        <v>-9.9061474153169193</v>
      </c>
      <c r="I162">
        <v>14.511920382962201</v>
      </c>
      <c r="J162">
        <v>-2.3159216488840899</v>
      </c>
      <c r="K162">
        <v>3965.8358475401101</v>
      </c>
      <c r="L162">
        <v>3724.8946593760002</v>
      </c>
      <c r="M162">
        <v>45.628918249552797</v>
      </c>
      <c r="N162">
        <v>0.43773209391715601</v>
      </c>
      <c r="O162">
        <v>28.339057740911102</v>
      </c>
      <c r="P162">
        <v>47.682030472398701</v>
      </c>
      <c r="Q162">
        <v>0.100852514621596</v>
      </c>
    </row>
    <row r="163" spans="1:17" x14ac:dyDescent="0.3">
      <c r="A163" t="s">
        <v>405</v>
      </c>
      <c r="B163" t="s">
        <v>406</v>
      </c>
      <c r="C163" t="str">
        <f>IFERROR(VLOOKUP(Table1[[#This Row],[Ticker]],[1]!Table1[[Symbol]:[Industry]],2,FALSE),"-")</f>
        <v>-</v>
      </c>
      <c r="D163" t="s">
        <v>266</v>
      </c>
      <c r="E163">
        <v>59458.041760754997</v>
      </c>
      <c r="F163">
        <v>5279.45</v>
      </c>
      <c r="G163">
        <v>44.773773122728997</v>
      </c>
      <c r="H163">
        <v>12.3900229876593</v>
      </c>
      <c r="I163">
        <v>9.5737237249061398</v>
      </c>
      <c r="J163">
        <v>-3.3578389819402701</v>
      </c>
      <c r="K163">
        <v>4806.43505583556</v>
      </c>
      <c r="L163">
        <v>4315.7484020898301</v>
      </c>
      <c r="M163">
        <v>71.037134016837996</v>
      </c>
      <c r="N163">
        <v>1.38995244043432</v>
      </c>
      <c r="O163">
        <v>10.6166362026347</v>
      </c>
      <c r="P163">
        <v>111.15688431156801</v>
      </c>
      <c r="Q163">
        <v>0.14985393759082</v>
      </c>
    </row>
    <row r="164" spans="1:17" x14ac:dyDescent="0.3">
      <c r="A164" t="s">
        <v>407</v>
      </c>
      <c r="B164" t="s">
        <v>408</v>
      </c>
      <c r="C164" t="str">
        <f>IFERROR(VLOOKUP(Table1[[#This Row],[Ticker]],[1]!Table1[[Symbol]:[Industry]],2,FALSE),"-")</f>
        <v>-</v>
      </c>
      <c r="D164" t="s">
        <v>409</v>
      </c>
      <c r="E164">
        <v>58889.182400744998</v>
      </c>
      <c r="F164">
        <v>138852.15</v>
      </c>
      <c r="G164">
        <v>-6.76346131561092</v>
      </c>
      <c r="H164">
        <v>-5.2802716094407698</v>
      </c>
      <c r="I164">
        <v>-13.6640461128097</v>
      </c>
      <c r="J164">
        <v>-5.4423272525569999E-3</v>
      </c>
      <c r="K164">
        <v>135506.91815299401</v>
      </c>
      <c r="L164">
        <v>129609.892645991</v>
      </c>
      <c r="M164">
        <v>65.510137026924994</v>
      </c>
      <c r="N164">
        <v>0.695782064716578</v>
      </c>
      <c r="O164">
        <v>9.0692509982740699</v>
      </c>
      <c r="P164">
        <v>30.494008740190701</v>
      </c>
      <c r="Q164">
        <v>5.2495358879262002E-2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409</v>
      </c>
      <c r="E165">
        <v>58253.235448649997</v>
      </c>
      <c r="F165">
        <v>3013.35</v>
      </c>
      <c r="G165">
        <v>-15.3851773618878</v>
      </c>
      <c r="H165">
        <v>0.61272018785968896</v>
      </c>
      <c r="I165">
        <v>13.8191424904666</v>
      </c>
      <c r="J165">
        <v>-3.7486713001942702</v>
      </c>
      <c r="K165">
        <v>3019.5503702546998</v>
      </c>
      <c r="L165">
        <v>2802.72730977017</v>
      </c>
      <c r="M165">
        <v>42.326136785402603</v>
      </c>
      <c r="N165">
        <v>0.66723941168041501</v>
      </c>
      <c r="O165">
        <v>12.0015929115436</v>
      </c>
      <c r="P165">
        <v>37.357553104202701</v>
      </c>
      <c r="Q165">
        <v>-1.7212786015800001E-2</v>
      </c>
    </row>
    <row r="166" spans="1:17" x14ac:dyDescent="0.3">
      <c r="A166" t="s">
        <v>412</v>
      </c>
      <c r="B166" t="s">
        <v>413</v>
      </c>
      <c r="C166" t="str">
        <f>IFERROR(VLOOKUP(Table1[[#This Row],[Ticker]],[1]!Table1[[Symbol]:[Industry]],2,FALSE),"-")</f>
        <v>-</v>
      </c>
      <c r="D166" t="s">
        <v>34</v>
      </c>
      <c r="E166">
        <v>58046.176944480001</v>
      </c>
      <c r="F166">
        <v>48.55</v>
      </c>
      <c r="G166">
        <v>-18.131413539447902</v>
      </c>
      <c r="H166">
        <v>-11.4364134727091</v>
      </c>
      <c r="I166">
        <v>-22.904516393904998</v>
      </c>
      <c r="J166">
        <v>-4.0669993002906297</v>
      </c>
      <c r="K166">
        <v>51.047107979562398</v>
      </c>
      <c r="L166">
        <v>49.714235182396898</v>
      </c>
      <c r="M166">
        <v>44.066625986914602</v>
      </c>
      <c r="N166">
        <v>0.56746173867130101</v>
      </c>
      <c r="O166">
        <v>45.520082389289399</v>
      </c>
      <c r="P166">
        <v>39.712230215827297</v>
      </c>
      <c r="Q166">
        <v>0.11204622522921399</v>
      </c>
    </row>
    <row r="167" spans="1:17" x14ac:dyDescent="0.3">
      <c r="A167" t="s">
        <v>414</v>
      </c>
      <c r="B167" t="s">
        <v>415</v>
      </c>
      <c r="C167" t="str">
        <f>IFERROR(VLOOKUP(Table1[[#This Row],[Ticker]],[1]!Table1[[Symbol]:[Industry]],2,FALSE),"-")</f>
        <v>-</v>
      </c>
      <c r="D167" t="s">
        <v>292</v>
      </c>
      <c r="E167">
        <v>57786.763830334901</v>
      </c>
      <c r="F167">
        <v>5459.95</v>
      </c>
      <c r="G167">
        <v>-17.580751836800399</v>
      </c>
      <c r="H167">
        <v>-6.6255378144237698</v>
      </c>
      <c r="I167">
        <v>-18.389244003829599</v>
      </c>
      <c r="J167">
        <v>-6.3887668996314799</v>
      </c>
      <c r="K167">
        <v>5389.3402945731596</v>
      </c>
      <c r="L167">
        <v>5059.3978561834001</v>
      </c>
      <c r="M167">
        <v>37.829325787941599</v>
      </c>
      <c r="N167">
        <v>0.69461803252935905</v>
      </c>
      <c r="O167">
        <v>9.8911162190129893</v>
      </c>
      <c r="P167">
        <v>32.813184140111801</v>
      </c>
      <c r="Q167">
        <v>-1.6381419929688001E-2</v>
      </c>
    </row>
    <row r="168" spans="1:17" x14ac:dyDescent="0.3">
      <c r="A168" t="s">
        <v>416</v>
      </c>
      <c r="B168" t="s">
        <v>417</v>
      </c>
      <c r="C168" t="str">
        <f>IFERROR(VLOOKUP(Table1[[#This Row],[Ticker]],[1]!Table1[[Symbol]:[Industry]],2,FALSE),"-")</f>
        <v>-</v>
      </c>
      <c r="D168" t="s">
        <v>21</v>
      </c>
      <c r="E168">
        <v>57781.1900987099</v>
      </c>
      <c r="F168">
        <v>3053.7</v>
      </c>
      <c r="G168">
        <v>-8.2379700660166399</v>
      </c>
      <c r="H168">
        <v>-5.5759622427734898</v>
      </c>
      <c r="I168">
        <v>9.30863164874261</v>
      </c>
      <c r="J168">
        <v>-4.1830412253310003</v>
      </c>
      <c r="K168">
        <v>2936.5060003171502</v>
      </c>
      <c r="L168">
        <v>2632.9383841820099</v>
      </c>
      <c r="M168">
        <v>50.210011959585799</v>
      </c>
      <c r="N168">
        <v>0.74448083878175797</v>
      </c>
      <c r="O168">
        <v>4.3913940465664698</v>
      </c>
      <c r="P168">
        <v>47.585906916050398</v>
      </c>
      <c r="Q168">
        <v>-4.2103678134128998E-2</v>
      </c>
    </row>
    <row r="169" spans="1:17" x14ac:dyDescent="0.3">
      <c r="A169" t="s">
        <v>418</v>
      </c>
      <c r="B169" t="s">
        <v>419</v>
      </c>
      <c r="C169" t="str">
        <f>IFERROR(VLOOKUP(Table1[[#This Row],[Ticker]],[1]!Table1[[Symbol]:[Industry]],2,FALSE),"-")</f>
        <v>-</v>
      </c>
      <c r="D169" t="s">
        <v>125</v>
      </c>
      <c r="E169">
        <v>57496.912022880002</v>
      </c>
      <c r="F169">
        <v>139.19999999999999</v>
      </c>
      <c r="G169">
        <v>15.5617246669831</v>
      </c>
      <c r="H169">
        <v>-4.0616120005171901</v>
      </c>
      <c r="I169">
        <v>-12.553418996363501</v>
      </c>
      <c r="J169">
        <v>-0.25097001391145202</v>
      </c>
      <c r="K169">
        <v>135.79904791494499</v>
      </c>
      <c r="L169">
        <v>133.12299613192999</v>
      </c>
      <c r="M169">
        <v>72.845905246526996</v>
      </c>
      <c r="N169">
        <v>0.89206881604574095</v>
      </c>
      <c r="O169">
        <v>25.969827586206801</v>
      </c>
      <c r="P169">
        <v>70.171149144254201</v>
      </c>
      <c r="Q169">
        <v>-1.93085523511E-3</v>
      </c>
    </row>
    <row r="170" spans="1:17" x14ac:dyDescent="0.3">
      <c r="A170" t="s">
        <v>420</v>
      </c>
      <c r="B170" t="s">
        <v>421</v>
      </c>
      <c r="C170" t="str">
        <f>IFERROR(VLOOKUP(Table1[[#This Row],[Ticker]],[1]!Table1[[Symbol]:[Industry]],2,FALSE),"-")</f>
        <v>-</v>
      </c>
      <c r="D170" t="s">
        <v>422</v>
      </c>
      <c r="E170">
        <v>57475.987759463002</v>
      </c>
      <c r="F170">
        <v>201.11</v>
      </c>
      <c r="G170">
        <v>4.6202474401028697</v>
      </c>
      <c r="H170">
        <v>-16.238240513373</v>
      </c>
      <c r="I170">
        <v>5.0418912231236401</v>
      </c>
      <c r="J170">
        <v>-5.2671504718703597</v>
      </c>
      <c r="K170">
        <v>198.96559365821301</v>
      </c>
      <c r="L170">
        <v>179.51705698280401</v>
      </c>
      <c r="M170">
        <v>45.257296938140797</v>
      </c>
      <c r="N170">
        <v>0.59235055244354795</v>
      </c>
      <c r="O170">
        <v>14.265824673064399</v>
      </c>
      <c r="P170">
        <v>47.3333333333333</v>
      </c>
      <c r="Q170">
        <v>-7.6612145226547995E-2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161</v>
      </c>
      <c r="E171">
        <v>57283.071929999998</v>
      </c>
      <c r="F171">
        <v>13516</v>
      </c>
      <c r="G171">
        <v>193.94864183754899</v>
      </c>
      <c r="H171">
        <v>3.7959662329734698</v>
      </c>
      <c r="I171">
        <v>74.352251261619301</v>
      </c>
      <c r="J171">
        <v>9.64636590003973E-2</v>
      </c>
      <c r="K171">
        <v>12141.8186890423</v>
      </c>
      <c r="L171">
        <v>9592.1418875684503</v>
      </c>
      <c r="M171">
        <v>75.335812715300804</v>
      </c>
      <c r="N171">
        <v>0.867621237778881</v>
      </c>
      <c r="O171">
        <v>6.4072210713228701</v>
      </c>
      <c r="P171">
        <v>246.928822608383</v>
      </c>
      <c r="Q171">
        <v>0.16754569078633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231</v>
      </c>
      <c r="E172">
        <v>57026.902536319998</v>
      </c>
      <c r="F172">
        <v>2156.8000000000002</v>
      </c>
      <c r="G172">
        <v>3.3250943708641199</v>
      </c>
      <c r="H172">
        <v>1.26869419677426</v>
      </c>
      <c r="I172">
        <v>6.7767033783344903</v>
      </c>
      <c r="J172">
        <v>-2.4775385910323098</v>
      </c>
      <c r="K172">
        <v>2047.27522062351</v>
      </c>
      <c r="L172">
        <v>1906.7171972803201</v>
      </c>
      <c r="M172">
        <v>63.712574500088301</v>
      </c>
      <c r="N172">
        <v>1.0986230664141801</v>
      </c>
      <c r="O172">
        <v>1.1892618694361701</v>
      </c>
      <c r="P172">
        <v>40.498990293791898</v>
      </c>
      <c r="Q172">
        <v>1.325643696461E-3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51</v>
      </c>
      <c r="E173">
        <v>56111.990046250001</v>
      </c>
      <c r="F173">
        <v>5092.3</v>
      </c>
      <c r="G173">
        <v>25.0938773925857</v>
      </c>
      <c r="H173">
        <v>10.6409119631876</v>
      </c>
      <c r="I173">
        <v>3.7215577785352298</v>
      </c>
      <c r="J173">
        <v>-3.2082441708252998</v>
      </c>
      <c r="K173">
        <v>4659.6060283472698</v>
      </c>
      <c r="L173">
        <v>4199.8631021602996</v>
      </c>
      <c r="M173">
        <v>64.668417763226799</v>
      </c>
      <c r="N173">
        <v>0.93301709724967397</v>
      </c>
      <c r="O173">
        <v>1.44728315299569</v>
      </c>
      <c r="P173">
        <v>73.048560845482001</v>
      </c>
      <c r="Q173">
        <v>7.8803933886964994E-2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24</v>
      </c>
      <c r="E174">
        <v>55394.664929373001</v>
      </c>
      <c r="F174">
        <v>74.03</v>
      </c>
      <c r="G174">
        <v>-55.837520345707198</v>
      </c>
      <c r="H174">
        <v>-7.2124846681635804</v>
      </c>
      <c r="I174">
        <v>-23.861706062690299</v>
      </c>
      <c r="J174">
        <v>-3.2717341281569401</v>
      </c>
      <c r="K174">
        <v>74.414732182700902</v>
      </c>
      <c r="L174">
        <v>77.675648111133697</v>
      </c>
      <c r="M174">
        <v>55.555166136594401</v>
      </c>
      <c r="N174">
        <v>0.994435401760423</v>
      </c>
      <c r="O174">
        <v>32.919086856679698</v>
      </c>
      <c r="P174">
        <v>5.11145818543232</v>
      </c>
      <c r="Q174">
        <v>3.3388626609777997E-2</v>
      </c>
    </row>
    <row r="175" spans="1:17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51</v>
      </c>
      <c r="E175">
        <v>54712.242032009999</v>
      </c>
      <c r="F175">
        <v>735.95</v>
      </c>
      <c r="G175">
        <v>-35.201695825257801</v>
      </c>
      <c r="H175">
        <v>11.091495557706001</v>
      </c>
      <c r="I175">
        <v>11.580949228987899</v>
      </c>
      <c r="J175">
        <v>-2.2658733326622</v>
      </c>
      <c r="K175">
        <v>682.44045991392602</v>
      </c>
      <c r="L175">
        <v>663.31407756429803</v>
      </c>
      <c r="M175">
        <v>64.251919137851601</v>
      </c>
      <c r="N175">
        <v>0.70870978203075596</v>
      </c>
      <c r="O175">
        <v>10.523812759018901</v>
      </c>
      <c r="P175">
        <v>32.914935885858696</v>
      </c>
      <c r="Q175">
        <v>-7.0385412662910003E-3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435</v>
      </c>
      <c r="E176">
        <v>54346.009369859901</v>
      </c>
      <c r="F176">
        <v>891.95</v>
      </c>
      <c r="G176">
        <v>-11.389233247078799</v>
      </c>
      <c r="H176">
        <v>-15.213227127090301</v>
      </c>
      <c r="I176">
        <v>-16.3851137182908</v>
      </c>
      <c r="J176">
        <v>-7.6276867331585096</v>
      </c>
      <c r="K176">
        <v>965.06174891598698</v>
      </c>
      <c r="L176">
        <v>944.19420315417005</v>
      </c>
      <c r="M176">
        <v>25.9234606959952</v>
      </c>
      <c r="N176">
        <v>0.89076736730092998</v>
      </c>
      <c r="O176">
        <v>32.294411121699603</v>
      </c>
      <c r="P176">
        <v>32.691163344242703</v>
      </c>
      <c r="Q176">
        <v>-2.6961044354129999E-3</v>
      </c>
    </row>
    <row r="177" spans="1:17" x14ac:dyDescent="0.3">
      <c r="A177" t="s">
        <v>436</v>
      </c>
      <c r="B177" t="s">
        <v>437</v>
      </c>
      <c r="C177" t="str">
        <f>IFERROR(VLOOKUP(Table1[[#This Row],[Ticker]],[1]!Table1[[Symbol]:[Industry]],2,FALSE),"-")</f>
        <v>-</v>
      </c>
      <c r="D177" t="s">
        <v>438</v>
      </c>
      <c r="E177">
        <v>53955.077892695001</v>
      </c>
      <c r="F177">
        <v>2008.55</v>
      </c>
      <c r="G177">
        <v>-28.6924032975496</v>
      </c>
      <c r="H177">
        <v>-1.29735157677465</v>
      </c>
      <c r="I177">
        <v>-18.353123567806499</v>
      </c>
      <c r="J177">
        <v>3.1005482024841302</v>
      </c>
      <c r="K177">
        <v>2008.37030717384</v>
      </c>
      <c r="L177">
        <v>2024.1844102662001</v>
      </c>
      <c r="M177">
        <v>68.354548877519406</v>
      </c>
      <c r="N177">
        <v>1.03334496504243</v>
      </c>
      <c r="O177">
        <v>22.177690373652599</v>
      </c>
      <c r="P177">
        <v>15.433908045977001</v>
      </c>
      <c r="Q177">
        <v>-7.8627398083720001E-3</v>
      </c>
    </row>
    <row r="178" spans="1:17" x14ac:dyDescent="0.3">
      <c r="A178" t="s">
        <v>439</v>
      </c>
      <c r="B178" t="s">
        <v>440</v>
      </c>
      <c r="C178" t="str">
        <f>IFERROR(VLOOKUP(Table1[[#This Row],[Ticker]],[1]!Table1[[Symbol]:[Industry]],2,FALSE),"-")</f>
        <v>-</v>
      </c>
      <c r="D178" t="s">
        <v>190</v>
      </c>
      <c r="E178">
        <v>53297.769349440001</v>
      </c>
      <c r="F178">
        <v>16419.150000000001</v>
      </c>
      <c r="G178">
        <v>-40.633930240040698</v>
      </c>
      <c r="H178">
        <v>-9.0288207507619092</v>
      </c>
      <c r="I178">
        <v>-19.710364154045301</v>
      </c>
      <c r="J178">
        <v>-4.1144723402925996</v>
      </c>
      <c r="K178">
        <v>16628.303828255699</v>
      </c>
      <c r="L178">
        <v>16479.883064473401</v>
      </c>
      <c r="M178">
        <v>40.197025407404603</v>
      </c>
      <c r="N178">
        <v>1.2182132942559201</v>
      </c>
      <c r="O178">
        <v>17.241148293303802</v>
      </c>
      <c r="P178">
        <v>6.9972108905600399</v>
      </c>
      <c r="Q178">
        <v>-5.0229375562572003E-2</v>
      </c>
    </row>
    <row r="179" spans="1:17" x14ac:dyDescent="0.3">
      <c r="A179" t="s">
        <v>441</v>
      </c>
      <c r="B179" t="s">
        <v>442</v>
      </c>
      <c r="C179" t="str">
        <f>IFERROR(VLOOKUP(Table1[[#This Row],[Ticker]],[1]!Table1[[Symbol]:[Industry]],2,FALSE),"-")</f>
        <v>-</v>
      </c>
      <c r="D179" t="s">
        <v>34</v>
      </c>
      <c r="E179">
        <v>51616.865862671999</v>
      </c>
      <c r="F179">
        <v>59.46</v>
      </c>
      <c r="G179">
        <v>-14.5140818794116</v>
      </c>
      <c r="H179">
        <v>-6.7950650652518396</v>
      </c>
      <c r="I179">
        <v>-17.236097714717001</v>
      </c>
      <c r="J179">
        <v>-3.5333760149109001</v>
      </c>
      <c r="K179">
        <v>60.5643310670836</v>
      </c>
      <c r="L179">
        <v>57.974163827428001</v>
      </c>
      <c r="M179">
        <v>47.639659599585997</v>
      </c>
      <c r="N179">
        <v>0.80940384549377398</v>
      </c>
      <c r="O179">
        <v>29.330642448704999</v>
      </c>
      <c r="P179">
        <v>45.556915544675597</v>
      </c>
      <c r="Q179">
        <v>9.9579113935244004E-2</v>
      </c>
    </row>
    <row r="180" spans="1:17" x14ac:dyDescent="0.3">
      <c r="A180" t="s">
        <v>443</v>
      </c>
      <c r="B180" t="s">
        <v>444</v>
      </c>
      <c r="C180" t="str">
        <f>IFERROR(VLOOKUP(Table1[[#This Row],[Ticker]],[1]!Table1[[Symbol]:[Industry]],2,FALSE),"-")</f>
        <v>-</v>
      </c>
      <c r="D180" t="s">
        <v>445</v>
      </c>
      <c r="E180">
        <v>50888.650229895</v>
      </c>
      <c r="F180">
        <v>3759.05</v>
      </c>
      <c r="G180">
        <v>161.00432470617301</v>
      </c>
      <c r="H180">
        <v>34.485143758211599</v>
      </c>
      <c r="I180">
        <v>43.5769379810095</v>
      </c>
      <c r="J180">
        <v>-4.2324227727028703</v>
      </c>
      <c r="K180">
        <v>3005.1515536766901</v>
      </c>
      <c r="L180">
        <v>2495.8383552473301</v>
      </c>
      <c r="M180">
        <v>62.629559911584998</v>
      </c>
      <c r="N180">
        <v>2.9890944275781401</v>
      </c>
      <c r="O180">
        <v>11.730357404131301</v>
      </c>
      <c r="P180">
        <v>213.11065761525899</v>
      </c>
      <c r="Q180">
        <v>0.198148913412692</v>
      </c>
    </row>
    <row r="181" spans="1:17" x14ac:dyDescent="0.3">
      <c r="A181" t="s">
        <v>446</v>
      </c>
      <c r="B181" t="s">
        <v>447</v>
      </c>
      <c r="C181" t="str">
        <f>IFERROR(VLOOKUP(Table1[[#This Row],[Ticker]],[1]!Table1[[Symbol]:[Industry]],2,FALSE),"-")</f>
        <v>-</v>
      </c>
      <c r="D181" t="s">
        <v>448</v>
      </c>
      <c r="E181">
        <v>50445.002959439997</v>
      </c>
      <c r="F181">
        <v>336.3</v>
      </c>
      <c r="G181">
        <v>6.6639076648630402</v>
      </c>
      <c r="H181">
        <v>-16.051932909690301</v>
      </c>
      <c r="I181">
        <v>7.5044054559347702</v>
      </c>
      <c r="J181">
        <v>-4.1685809559017297</v>
      </c>
      <c r="K181">
        <v>345.33070385866102</v>
      </c>
      <c r="L181">
        <v>307.68436218405998</v>
      </c>
      <c r="M181">
        <v>49.236226427720297</v>
      </c>
      <c r="N181">
        <v>0.93336475794024498</v>
      </c>
      <c r="O181">
        <v>14.2432352066607</v>
      </c>
      <c r="P181">
        <v>75.430359937402201</v>
      </c>
      <c r="Q181">
        <v>2.1535115154911001E-2</v>
      </c>
    </row>
    <row r="182" spans="1:17" x14ac:dyDescent="0.3">
      <c r="A182" t="s">
        <v>449</v>
      </c>
      <c r="B182" t="s">
        <v>450</v>
      </c>
      <c r="C182" t="str">
        <f>IFERROR(VLOOKUP(Table1[[#This Row],[Ticker]],[1]!Table1[[Symbol]:[Industry]],2,FALSE),"-")</f>
        <v>-</v>
      </c>
      <c r="D182" t="s">
        <v>34</v>
      </c>
      <c r="E182">
        <v>50311.532587165901</v>
      </c>
      <c r="F182">
        <v>110.51</v>
      </c>
      <c r="G182">
        <v>-31.2275208653679</v>
      </c>
      <c r="H182">
        <v>-13.487029000323499</v>
      </c>
      <c r="I182">
        <v>-36.359385122167197</v>
      </c>
      <c r="J182">
        <v>-4.3110067745249498</v>
      </c>
      <c r="K182">
        <v>116.657866133132</v>
      </c>
      <c r="L182">
        <v>119.454150124523</v>
      </c>
      <c r="M182">
        <v>36.215867652414502</v>
      </c>
      <c r="N182">
        <v>0.62369006119060499</v>
      </c>
      <c r="O182">
        <v>42.9282417880734</v>
      </c>
      <c r="P182">
        <v>27.905092592592499</v>
      </c>
      <c r="Q182">
        <v>6.5392664754973004E-2</v>
      </c>
    </row>
    <row r="183" spans="1:17" x14ac:dyDescent="0.3">
      <c r="A183" t="s">
        <v>451</v>
      </c>
      <c r="B183" t="s">
        <v>452</v>
      </c>
      <c r="C183" t="str">
        <f>IFERROR(VLOOKUP(Table1[[#This Row],[Ticker]],[1]!Table1[[Symbol]:[Industry]],2,FALSE),"-")</f>
        <v>-</v>
      </c>
      <c r="D183" t="s">
        <v>92</v>
      </c>
      <c r="E183">
        <v>49511.489409825001</v>
      </c>
      <c r="F183">
        <v>125.99</v>
      </c>
      <c r="G183">
        <v>50.477571252285202</v>
      </c>
      <c r="H183">
        <v>-10.398038312454601</v>
      </c>
      <c r="I183">
        <v>-15.3575217183083</v>
      </c>
      <c r="J183">
        <v>-6.1587931574163202</v>
      </c>
      <c r="K183">
        <v>133.95924525370901</v>
      </c>
      <c r="L183">
        <v>121.761577914177</v>
      </c>
      <c r="M183">
        <v>30.0046150026518</v>
      </c>
      <c r="N183">
        <v>0.32427727737028</v>
      </c>
      <c r="O183">
        <v>35.328200650845297</v>
      </c>
      <c r="P183">
        <v>98.722397476340603</v>
      </c>
      <c r="Q183">
        <v>0.16518236289824401</v>
      </c>
    </row>
    <row r="184" spans="1:17" x14ac:dyDescent="0.3">
      <c r="A184" t="s">
        <v>453</v>
      </c>
      <c r="B184" t="s">
        <v>454</v>
      </c>
      <c r="C184" t="str">
        <f>IFERROR(VLOOKUP(Table1[[#This Row],[Ticker]],[1]!Table1[[Symbol]:[Industry]],2,FALSE),"-")</f>
        <v>-</v>
      </c>
      <c r="D184" t="s">
        <v>292</v>
      </c>
      <c r="E184">
        <v>48791.718779449999</v>
      </c>
      <c r="F184">
        <v>7834.3</v>
      </c>
      <c r="G184">
        <v>-26.1561073914121</v>
      </c>
      <c r="H184">
        <v>4.7701091982240298</v>
      </c>
      <c r="I184">
        <v>-17.311603865796901</v>
      </c>
      <c r="J184">
        <v>-1.2072257033518401</v>
      </c>
      <c r="K184">
        <v>7503.2209284812698</v>
      </c>
      <c r="L184">
        <v>7440.8809929178897</v>
      </c>
      <c r="M184">
        <v>55.161703665424902</v>
      </c>
      <c r="N184">
        <v>0.499681639014113</v>
      </c>
      <c r="O184">
        <v>17.432316863025399</v>
      </c>
      <c r="P184">
        <v>22.197092587970999</v>
      </c>
      <c r="Q184">
        <v>7.6111266577950001E-3</v>
      </c>
    </row>
    <row r="185" spans="1:17" x14ac:dyDescent="0.3">
      <c r="A185" t="s">
        <v>455</v>
      </c>
      <c r="B185" t="s">
        <v>456</v>
      </c>
      <c r="C185" t="str">
        <f>IFERROR(VLOOKUP(Table1[[#This Row],[Ticker]],[1]!Table1[[Symbol]:[Industry]],2,FALSE),"-")</f>
        <v>-</v>
      </c>
      <c r="D185" t="s">
        <v>388</v>
      </c>
      <c r="E185">
        <v>48130.868177384997</v>
      </c>
      <c r="F185">
        <v>1634.15</v>
      </c>
      <c r="G185">
        <v>14.0847102994103</v>
      </c>
      <c r="H185">
        <v>-10.736442163720501</v>
      </c>
      <c r="I185">
        <v>34.634996019219102</v>
      </c>
      <c r="J185">
        <v>-8.7086549286534005</v>
      </c>
      <c r="K185">
        <v>1660.6111571097699</v>
      </c>
      <c r="L185">
        <v>1413.87230859754</v>
      </c>
      <c r="M185">
        <v>27.100844418984501</v>
      </c>
      <c r="N185">
        <v>0.95124641347855798</v>
      </c>
      <c r="O185">
        <v>9.4758743077440801</v>
      </c>
      <c r="P185">
        <v>60.360139345468802</v>
      </c>
      <c r="Q185">
        <v>8.9786959497254001E-2</v>
      </c>
    </row>
    <row r="186" spans="1:17" x14ac:dyDescent="0.3">
      <c r="A186" t="s">
        <v>457</v>
      </c>
      <c r="B186" t="s">
        <v>458</v>
      </c>
      <c r="C186" t="str">
        <f>IFERROR(VLOOKUP(Table1[[#This Row],[Ticker]],[1]!Table1[[Symbol]:[Industry]],2,FALSE),"-")</f>
        <v>-</v>
      </c>
      <c r="D186" t="s">
        <v>54</v>
      </c>
      <c r="E186">
        <v>47359.638221479901</v>
      </c>
      <c r="F186">
        <v>1678.3</v>
      </c>
      <c r="G186">
        <v>86.861826567667606</v>
      </c>
      <c r="H186">
        <v>-4.81679635460294</v>
      </c>
      <c r="I186">
        <v>56.195897060102801</v>
      </c>
      <c r="J186">
        <v>-0.53032200863402501</v>
      </c>
      <c r="K186">
        <v>1587.93308903354</v>
      </c>
      <c r="L186">
        <v>1230.4469905605099</v>
      </c>
      <c r="M186">
        <v>46.203735844061903</v>
      </c>
      <c r="N186">
        <v>1.34773172609596</v>
      </c>
      <c r="O186">
        <v>5.4400286003694198</v>
      </c>
      <c r="P186">
        <v>132.419332502423</v>
      </c>
      <c r="Q186">
        <v>0.151554464263221</v>
      </c>
    </row>
    <row r="187" spans="1:17" hidden="1" x14ac:dyDescent="0.3">
      <c r="A187" t="s">
        <v>459</v>
      </c>
      <c r="B187" t="s">
        <v>460</v>
      </c>
      <c r="C187" t="str">
        <f>IFERROR(VLOOKUP(Table1[[#This Row],[Ticker]],[1]!Table1[[Symbol]:[Industry]],2,FALSE),"-")</f>
        <v>-</v>
      </c>
      <c r="D187" t="s">
        <v>92</v>
      </c>
      <c r="E187">
        <v>47302.008306079901</v>
      </c>
      <c r="F187">
        <v>1049.3499999999999</v>
      </c>
      <c r="G187">
        <v>-8.3777881219725003</v>
      </c>
      <c r="H187">
        <v>-0.13793824145836001</v>
      </c>
      <c r="I187">
        <v>5.7990812192422503</v>
      </c>
      <c r="J187">
        <v>-12.4833067269838</v>
      </c>
      <c r="M187">
        <v>45.529961856906901</v>
      </c>
      <c r="O187">
        <v>20.831943584123501</v>
      </c>
      <c r="P187">
        <v>30.825333499563602</v>
      </c>
    </row>
    <row r="188" spans="1:17" x14ac:dyDescent="0.3">
      <c r="A188" t="s">
        <v>461</v>
      </c>
      <c r="B188" t="s">
        <v>462</v>
      </c>
      <c r="C188" t="str">
        <f>IFERROR(VLOOKUP(Table1[[#This Row],[Ticker]],[1]!Table1[[Symbol]:[Industry]],2,FALSE),"-")</f>
        <v>-</v>
      </c>
      <c r="D188" t="s">
        <v>463</v>
      </c>
      <c r="E188">
        <v>47251.853133614997</v>
      </c>
      <c r="F188">
        <v>4351.3500000000004</v>
      </c>
      <c r="G188">
        <v>2.1437362231656798</v>
      </c>
      <c r="H188">
        <v>7.3549147221374396</v>
      </c>
      <c r="I188">
        <v>39.020607288500699</v>
      </c>
      <c r="J188">
        <v>11.0733001615306</v>
      </c>
      <c r="K188">
        <v>3916.0157050883799</v>
      </c>
      <c r="L188">
        <v>3543.5024493524002</v>
      </c>
      <c r="M188">
        <v>83.152215352564198</v>
      </c>
      <c r="N188">
        <v>1.7033391620549001</v>
      </c>
      <c r="O188">
        <v>1.33751594332793</v>
      </c>
      <c r="P188">
        <v>64.3010874490258</v>
      </c>
      <c r="Q188">
        <v>0.12781022311384099</v>
      </c>
    </row>
    <row r="189" spans="1:17" x14ac:dyDescent="0.3">
      <c r="A189" t="s">
        <v>464</v>
      </c>
      <c r="B189" t="s">
        <v>465</v>
      </c>
      <c r="C189" t="str">
        <f>IFERROR(VLOOKUP(Table1[[#This Row],[Ticker]],[1]!Table1[[Symbol]:[Industry]],2,FALSE),"-")</f>
        <v>-</v>
      </c>
      <c r="D189" t="s">
        <v>24</v>
      </c>
      <c r="E189">
        <v>47222.644815045001</v>
      </c>
      <c r="F189">
        <v>192.57</v>
      </c>
      <c r="G189">
        <v>-3.06840885105344</v>
      </c>
      <c r="H189">
        <v>-8.6850930816306402</v>
      </c>
      <c r="I189">
        <v>9.4129905297631904</v>
      </c>
      <c r="J189">
        <v>9.1860815796520598E-2</v>
      </c>
      <c r="K189">
        <v>189.52569407189901</v>
      </c>
      <c r="L189">
        <v>171.68780250992199</v>
      </c>
      <c r="M189">
        <v>67.181037935345103</v>
      </c>
      <c r="N189">
        <v>0.70164503524791999</v>
      </c>
      <c r="O189">
        <v>7.2804694396842704</v>
      </c>
      <c r="P189">
        <v>40.306010928961697</v>
      </c>
      <c r="Q189">
        <v>0.10689323088849099</v>
      </c>
    </row>
    <row r="190" spans="1:17" x14ac:dyDescent="0.3">
      <c r="A190" t="s">
        <v>466</v>
      </c>
      <c r="B190" t="s">
        <v>467</v>
      </c>
      <c r="C190" t="str">
        <f>IFERROR(VLOOKUP(Table1[[#This Row],[Ticker]],[1]!Table1[[Symbol]:[Industry]],2,FALSE),"-")</f>
        <v>-</v>
      </c>
      <c r="D190" t="s">
        <v>143</v>
      </c>
      <c r="E190">
        <v>46964.574000000001</v>
      </c>
      <c r="F190">
        <v>234.6</v>
      </c>
      <c r="G190">
        <v>146.97145767064401</v>
      </c>
      <c r="H190">
        <v>-22.028002405107401</v>
      </c>
      <c r="I190">
        <v>8.2577331080656293</v>
      </c>
      <c r="J190">
        <v>-5.5178120110362299</v>
      </c>
      <c r="K190">
        <v>267.58917453334698</v>
      </c>
      <c r="L190">
        <v>226.249271832489</v>
      </c>
      <c r="M190">
        <v>33.996842331807699</v>
      </c>
      <c r="N190">
        <v>0.55472917893987606</v>
      </c>
      <c r="O190">
        <v>50.767263427109903</v>
      </c>
      <c r="P190">
        <v>232.76595744680799</v>
      </c>
      <c r="Q190">
        <v>0.15722357809301901</v>
      </c>
    </row>
    <row r="191" spans="1:17" x14ac:dyDescent="0.3">
      <c r="A191" t="s">
        <v>468</v>
      </c>
      <c r="B191" t="s">
        <v>469</v>
      </c>
      <c r="C191" t="str">
        <f>IFERROR(VLOOKUP(Table1[[#This Row],[Ticker]],[1]!Table1[[Symbol]:[Industry]],2,FALSE),"-")</f>
        <v>-</v>
      </c>
      <c r="D191" t="s">
        <v>470</v>
      </c>
      <c r="E191">
        <v>46883.301661680001</v>
      </c>
      <c r="F191">
        <v>42033.2</v>
      </c>
      <c r="G191">
        <v>-25.879161070857801</v>
      </c>
      <c r="H191">
        <v>-4.3210995603316498</v>
      </c>
      <c r="I191">
        <v>2.3114795865061701</v>
      </c>
      <c r="J191">
        <v>-5.8960376646149903</v>
      </c>
      <c r="K191">
        <v>41404.813591406302</v>
      </c>
      <c r="L191">
        <v>39158.389987099101</v>
      </c>
      <c r="M191">
        <v>43.3852714392753</v>
      </c>
      <c r="N191">
        <v>1.4102634981751101</v>
      </c>
      <c r="O191">
        <v>4.9170655577020099</v>
      </c>
      <c r="P191">
        <v>27.103527209665501</v>
      </c>
      <c r="Q191">
        <v>-9.1604938347000005E-3</v>
      </c>
    </row>
    <row r="192" spans="1:17" x14ac:dyDescent="0.3">
      <c r="A192" t="s">
        <v>471</v>
      </c>
      <c r="B192" t="s">
        <v>472</v>
      </c>
      <c r="C192" t="str">
        <f>IFERROR(VLOOKUP(Table1[[#This Row],[Ticker]],[1]!Table1[[Symbol]:[Industry]],2,FALSE),"-")</f>
        <v>-</v>
      </c>
      <c r="D192" t="s">
        <v>473</v>
      </c>
      <c r="E192">
        <v>46814.225250000003</v>
      </c>
      <c r="F192">
        <v>4261.6499999999996</v>
      </c>
      <c r="G192">
        <v>7.1269740937308796</v>
      </c>
      <c r="H192">
        <v>27.551489881375701</v>
      </c>
      <c r="I192">
        <v>17.131913376418002</v>
      </c>
      <c r="J192">
        <v>-5.5777260320049402</v>
      </c>
      <c r="K192">
        <v>3707.2139776292902</v>
      </c>
      <c r="L192">
        <v>3395.9693696387399</v>
      </c>
      <c r="M192">
        <v>59.394025209809897</v>
      </c>
      <c r="N192">
        <v>1.0847570965033799</v>
      </c>
      <c r="O192">
        <v>5.8392875998732796</v>
      </c>
      <c r="P192">
        <v>72.118336025848095</v>
      </c>
      <c r="Q192">
        <v>7.5645331775690994E-2</v>
      </c>
    </row>
    <row r="193" spans="1:17" x14ac:dyDescent="0.3">
      <c r="A193" t="s">
        <v>474</v>
      </c>
      <c r="B193" t="s">
        <v>475</v>
      </c>
      <c r="C193" t="str">
        <f>IFERROR(VLOOKUP(Table1[[#This Row],[Ticker]],[1]!Table1[[Symbol]:[Industry]],2,FALSE),"-")</f>
        <v>-</v>
      </c>
      <c r="D193" t="s">
        <v>51</v>
      </c>
      <c r="E193">
        <v>46568.489729264002</v>
      </c>
      <c r="F193">
        <v>186.82</v>
      </c>
      <c r="G193">
        <v>17.711396764821998</v>
      </c>
      <c r="H193">
        <v>6.5290255137406898</v>
      </c>
      <c r="I193">
        <v>0.235390577537231</v>
      </c>
      <c r="J193">
        <v>1.6612114470955699</v>
      </c>
      <c r="K193">
        <v>174.309997343281</v>
      </c>
      <c r="L193">
        <v>163.74472037624901</v>
      </c>
      <c r="M193">
        <v>74.579306789063693</v>
      </c>
      <c r="N193">
        <v>1.3628865542681701</v>
      </c>
      <c r="O193">
        <v>3.9770902472968599</v>
      </c>
      <c r="P193">
        <v>51.762794476035701</v>
      </c>
      <c r="Q193">
        <v>8.5406959028616003E-2</v>
      </c>
    </row>
    <row r="194" spans="1:17" x14ac:dyDescent="0.3">
      <c r="A194" t="s">
        <v>476</v>
      </c>
      <c r="B194" t="s">
        <v>477</v>
      </c>
      <c r="C194" t="str">
        <f>IFERROR(VLOOKUP(Table1[[#This Row],[Ticker]],[1]!Table1[[Symbol]:[Industry]],2,FALSE),"-")</f>
        <v>-</v>
      </c>
      <c r="D194" t="s">
        <v>80</v>
      </c>
      <c r="E194">
        <v>46428.52290412</v>
      </c>
      <c r="F194">
        <v>2472.4</v>
      </c>
      <c r="G194">
        <v>-10.618573402875301</v>
      </c>
      <c r="H194">
        <v>0.540718919394921</v>
      </c>
      <c r="I194">
        <v>-18.224125625109899</v>
      </c>
      <c r="J194">
        <v>-4.4784832992738997</v>
      </c>
      <c r="K194">
        <v>2455.0273243399802</v>
      </c>
      <c r="L194">
        <v>2416.02774486209</v>
      </c>
      <c r="M194">
        <v>56.231325234819899</v>
      </c>
      <c r="N194">
        <v>0.75618048828072504</v>
      </c>
      <c r="O194">
        <v>15.0299304319689</v>
      </c>
      <c r="P194">
        <v>37.127010537992199</v>
      </c>
      <c r="Q194">
        <v>-2.8645399182633001E-2</v>
      </c>
    </row>
    <row r="195" spans="1:17" x14ac:dyDescent="0.3">
      <c r="A195" t="s">
        <v>478</v>
      </c>
      <c r="B195" t="s">
        <v>479</v>
      </c>
      <c r="C195" t="str">
        <f>IFERROR(VLOOKUP(Table1[[#This Row],[Ticker]],[1]!Table1[[Symbol]:[Industry]],2,FALSE),"-")</f>
        <v>-</v>
      </c>
      <c r="D195" t="s">
        <v>185</v>
      </c>
      <c r="E195">
        <v>46227.591246900003</v>
      </c>
      <c r="F195">
        <v>744.1</v>
      </c>
      <c r="G195">
        <v>-4.4221575210746398</v>
      </c>
      <c r="H195">
        <v>-0.48963852402680702</v>
      </c>
      <c r="I195">
        <v>-12.777633752202901</v>
      </c>
      <c r="J195">
        <v>-2.19447306515438</v>
      </c>
      <c r="K195">
        <v>705.219758742115</v>
      </c>
      <c r="L195">
        <v>653.76495623229403</v>
      </c>
      <c r="M195">
        <v>58.668763463894997</v>
      </c>
      <c r="N195">
        <v>1.18486504018561</v>
      </c>
      <c r="O195">
        <v>3.2992877301437802</v>
      </c>
      <c r="P195">
        <v>52.448268797377501</v>
      </c>
      <c r="Q195">
        <v>9.0721907318270009E-3</v>
      </c>
    </row>
    <row r="196" spans="1:17" x14ac:dyDescent="0.3">
      <c r="A196" t="s">
        <v>480</v>
      </c>
      <c r="B196" t="s">
        <v>481</v>
      </c>
      <c r="C196" t="str">
        <f>IFERROR(VLOOKUP(Table1[[#This Row],[Ticker]],[1]!Table1[[Symbol]:[Industry]],2,FALSE),"-")</f>
        <v>-</v>
      </c>
      <c r="D196" t="s">
        <v>54</v>
      </c>
      <c r="E196">
        <v>46201.260622649999</v>
      </c>
      <c r="F196">
        <v>2727.25</v>
      </c>
      <c r="G196">
        <v>45.544241879725298</v>
      </c>
      <c r="H196">
        <v>-12.669389633783201</v>
      </c>
      <c r="I196">
        <v>22.794974036612601</v>
      </c>
      <c r="J196">
        <v>-5.79332203710333</v>
      </c>
      <c r="K196">
        <v>2754.8376781638799</v>
      </c>
      <c r="L196">
        <v>2368.02976388552</v>
      </c>
      <c r="M196">
        <v>37.374848719063799</v>
      </c>
      <c r="N196">
        <v>0.47387595435299901</v>
      </c>
      <c r="O196">
        <v>13.227610230085199</v>
      </c>
      <c r="P196">
        <v>96.9062488718818</v>
      </c>
      <c r="Q196">
        <v>6.1419888842983002E-2</v>
      </c>
    </row>
    <row r="197" spans="1:17" x14ac:dyDescent="0.3">
      <c r="A197" t="s">
        <v>482</v>
      </c>
      <c r="B197" t="s">
        <v>483</v>
      </c>
      <c r="C197" t="str">
        <f>IFERROR(VLOOKUP(Table1[[#This Row],[Ticker]],[1]!Table1[[Symbol]:[Industry]],2,FALSE),"-")</f>
        <v>-</v>
      </c>
      <c r="D197" t="s">
        <v>274</v>
      </c>
      <c r="E197">
        <v>46056.221818739999</v>
      </c>
      <c r="F197">
        <v>610.04999999999995</v>
      </c>
      <c r="G197">
        <v>48.436544136907798</v>
      </c>
      <c r="H197">
        <v>2.5085291364854898</v>
      </c>
      <c r="I197">
        <v>29.274190533855698</v>
      </c>
      <c r="J197">
        <v>-2.39554344429785</v>
      </c>
      <c r="K197">
        <v>545.71325548710195</v>
      </c>
      <c r="L197">
        <v>467.15754550370701</v>
      </c>
      <c r="M197">
        <v>70.466019318695203</v>
      </c>
      <c r="N197">
        <v>0.69729275102754595</v>
      </c>
      <c r="O197">
        <v>2.0981886730595898</v>
      </c>
      <c r="P197">
        <v>94.407265774378502</v>
      </c>
      <c r="Q197">
        <v>9.7230999829615E-2</v>
      </c>
    </row>
    <row r="198" spans="1:17" x14ac:dyDescent="0.3">
      <c r="A198" t="s">
        <v>484</v>
      </c>
      <c r="B198" t="s">
        <v>485</v>
      </c>
      <c r="C198" t="str">
        <f>IFERROR(VLOOKUP(Table1[[#This Row],[Ticker]],[1]!Table1[[Symbol]:[Industry]],2,FALSE),"-")</f>
        <v>-</v>
      </c>
      <c r="D198" t="s">
        <v>21</v>
      </c>
      <c r="E198">
        <v>45846.970341649998</v>
      </c>
      <c r="F198">
        <v>6874.25</v>
      </c>
      <c r="G198">
        <v>-0.94506578420742904</v>
      </c>
      <c r="H198">
        <v>8.96607553718475</v>
      </c>
      <c r="I198">
        <v>4.7822347406793098</v>
      </c>
      <c r="J198">
        <v>-5.0030363413984</v>
      </c>
      <c r="K198">
        <v>6388.7589862783298</v>
      </c>
      <c r="L198">
        <v>5810.6245211900095</v>
      </c>
      <c r="M198">
        <v>54.843988511397903</v>
      </c>
      <c r="N198">
        <v>0.81175074005666903</v>
      </c>
      <c r="O198">
        <v>3.1108848237989699</v>
      </c>
      <c r="P198">
        <v>60.341710886932098</v>
      </c>
      <c r="Q198">
        <v>6.6938329363340002E-3</v>
      </c>
    </row>
    <row r="199" spans="1:17" x14ac:dyDescent="0.3">
      <c r="A199" t="s">
        <v>486</v>
      </c>
      <c r="B199" t="s">
        <v>487</v>
      </c>
      <c r="C199" t="str">
        <f>IFERROR(VLOOKUP(Table1[[#This Row],[Ticker]],[1]!Table1[[Symbol]:[Industry]],2,FALSE),"-")</f>
        <v>-</v>
      </c>
      <c r="D199" t="s">
        <v>21</v>
      </c>
      <c r="E199">
        <v>45653.928325004999</v>
      </c>
      <c r="F199">
        <v>1682.45</v>
      </c>
      <c r="G199">
        <v>21.5209055884858</v>
      </c>
      <c r="H199">
        <v>-15.323015029512501</v>
      </c>
      <c r="I199">
        <v>-1.36102246995219</v>
      </c>
      <c r="J199">
        <v>-7.9796887470254596</v>
      </c>
      <c r="K199">
        <v>1737.62019850511</v>
      </c>
      <c r="L199">
        <v>1572.6615904278101</v>
      </c>
      <c r="M199">
        <v>40.253389460332599</v>
      </c>
      <c r="N199">
        <v>0.86689431665384598</v>
      </c>
      <c r="O199">
        <v>14.636393354928799</v>
      </c>
      <c r="P199">
        <v>62.085741811175303</v>
      </c>
      <c r="Q199">
        <v>0.17512249672557201</v>
      </c>
    </row>
    <row r="200" spans="1:17" hidden="1" x14ac:dyDescent="0.3">
      <c r="A200" t="s">
        <v>488</v>
      </c>
      <c r="B200" t="s">
        <v>489</v>
      </c>
      <c r="C200" t="str">
        <f>IFERROR(VLOOKUP(Table1[[#This Row],[Ticker]],[1]!Table1[[Symbol]:[Industry]],2,FALSE),"-")</f>
        <v>-</v>
      </c>
      <c r="D200" t="s">
        <v>77</v>
      </c>
      <c r="E200">
        <v>45647.678479864997</v>
      </c>
      <c r="F200">
        <v>103.49</v>
      </c>
      <c r="G200">
        <v>-19.839403487627902</v>
      </c>
      <c r="H200">
        <v>-21.544354273086501</v>
      </c>
      <c r="I200">
        <v>-5.6625341464132202</v>
      </c>
      <c r="J200">
        <v>-15.359965570735699</v>
      </c>
      <c r="M200">
        <v>32.356476645326502</v>
      </c>
      <c r="O200">
        <v>52.091989564209101</v>
      </c>
      <c r="P200">
        <v>36.171052631578902</v>
      </c>
    </row>
    <row r="201" spans="1:17" x14ac:dyDescent="0.3">
      <c r="A201" t="s">
        <v>490</v>
      </c>
      <c r="B201" t="s">
        <v>491</v>
      </c>
      <c r="C201" t="str">
        <f>IFERROR(VLOOKUP(Table1[[#This Row],[Ticker]],[1]!Table1[[Symbol]:[Industry]],2,FALSE),"-")</f>
        <v>-</v>
      </c>
      <c r="D201" t="s">
        <v>492</v>
      </c>
      <c r="E201">
        <v>45229.466549159901</v>
      </c>
      <c r="F201">
        <v>687.9</v>
      </c>
      <c r="G201">
        <v>-7.28010295983358</v>
      </c>
      <c r="H201">
        <v>3.3786008347260701</v>
      </c>
      <c r="I201">
        <v>28.542996990359502</v>
      </c>
      <c r="J201">
        <v>0.32369222811929399</v>
      </c>
      <c r="K201">
        <v>640.51331697427202</v>
      </c>
      <c r="L201">
        <v>560.47315354140699</v>
      </c>
      <c r="M201">
        <v>53.561033278442302</v>
      </c>
      <c r="N201">
        <v>0.88449137575150505</v>
      </c>
      <c r="O201">
        <v>4.0049425788632096</v>
      </c>
      <c r="P201">
        <v>63.377271107944402</v>
      </c>
      <c r="Q201">
        <v>-7.0340673070015E-2</v>
      </c>
    </row>
    <row r="202" spans="1:17" x14ac:dyDescent="0.3">
      <c r="A202" t="s">
        <v>493</v>
      </c>
      <c r="B202" t="s">
        <v>494</v>
      </c>
      <c r="C202" t="str">
        <f>IFERROR(VLOOKUP(Table1[[#This Row],[Ticker]],[1]!Table1[[Symbol]:[Industry]],2,FALSE),"-")</f>
        <v>-</v>
      </c>
      <c r="D202" t="s">
        <v>396</v>
      </c>
      <c r="E202">
        <v>45180.386352479902</v>
      </c>
      <c r="F202">
        <v>754.8</v>
      </c>
      <c r="G202">
        <v>218.26550534558999</v>
      </c>
      <c r="H202">
        <v>3.53189192837181</v>
      </c>
      <c r="I202">
        <v>62.0045315134616</v>
      </c>
      <c r="J202">
        <v>-5.7364323230376204</v>
      </c>
      <c r="K202">
        <v>701.14144093244795</v>
      </c>
      <c r="L202">
        <v>545.46057050926595</v>
      </c>
      <c r="M202">
        <v>45.433703303545599</v>
      </c>
      <c r="N202">
        <v>1.0745521142068499</v>
      </c>
      <c r="O202">
        <v>9.8105458399576193</v>
      </c>
      <c r="P202">
        <v>256.98492462311498</v>
      </c>
      <c r="Q202">
        <v>0.12916973724518699</v>
      </c>
    </row>
    <row r="203" spans="1:17" x14ac:dyDescent="0.3">
      <c r="A203" t="s">
        <v>495</v>
      </c>
      <c r="B203" t="s">
        <v>496</v>
      </c>
      <c r="C203" t="str">
        <f>IFERROR(VLOOKUP(Table1[[#This Row],[Ticker]],[1]!Table1[[Symbol]:[Industry]],2,FALSE),"-")</f>
        <v>-</v>
      </c>
      <c r="D203" t="s">
        <v>388</v>
      </c>
      <c r="E203">
        <v>45119.0253005099</v>
      </c>
      <c r="F203">
        <v>601.1</v>
      </c>
      <c r="G203">
        <v>-35.9790326035316</v>
      </c>
      <c r="H203">
        <v>-1.0105624140998299</v>
      </c>
      <c r="I203">
        <v>10.019302455189599</v>
      </c>
      <c r="J203">
        <v>-4.12311374375569</v>
      </c>
      <c r="K203">
        <v>582.03885511258898</v>
      </c>
      <c r="L203">
        <v>560.67764917946499</v>
      </c>
      <c r="M203">
        <v>50.810041669689099</v>
      </c>
      <c r="N203">
        <v>0.87117127992420096</v>
      </c>
      <c r="O203">
        <v>5.6230244551655097</v>
      </c>
      <c r="P203">
        <v>34.234033050468902</v>
      </c>
      <c r="Q203">
        <v>-9.3869050873988003E-2</v>
      </c>
    </row>
    <row r="204" spans="1:17" x14ac:dyDescent="0.3">
      <c r="A204" t="s">
        <v>497</v>
      </c>
      <c r="B204" t="s">
        <v>498</v>
      </c>
      <c r="C204" t="str">
        <f>IFERROR(VLOOKUP(Table1[[#This Row],[Ticker]],[1]!Table1[[Symbol]:[Industry]],2,FALSE),"-")</f>
        <v>-</v>
      </c>
      <c r="D204" t="s">
        <v>114</v>
      </c>
      <c r="E204">
        <v>44923.390981825003</v>
      </c>
      <c r="F204">
        <v>345.65</v>
      </c>
      <c r="G204">
        <v>-32.203682026229799</v>
      </c>
      <c r="H204">
        <v>-13.252532875146001</v>
      </c>
      <c r="I204">
        <v>-14.791241528074901</v>
      </c>
      <c r="J204">
        <v>-6.1269966625398098</v>
      </c>
      <c r="K204">
        <v>356.39609910894399</v>
      </c>
      <c r="L204">
        <v>357.55539537811501</v>
      </c>
      <c r="M204">
        <v>34.8966431514962</v>
      </c>
      <c r="N204">
        <v>0.41593091644272001</v>
      </c>
      <c r="O204">
        <v>18.761753218573698</v>
      </c>
      <c r="P204">
        <v>20.941217634709499</v>
      </c>
      <c r="Q204">
        <v>-1.4229740582636E-2</v>
      </c>
    </row>
    <row r="205" spans="1:17" x14ac:dyDescent="0.3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501</v>
      </c>
      <c r="E205">
        <v>44892.624117824998</v>
      </c>
      <c r="F205">
        <v>705.15</v>
      </c>
      <c r="G205">
        <v>-50.580328199089799</v>
      </c>
      <c r="H205">
        <v>17.720350528595102</v>
      </c>
      <c r="I205">
        <v>57.834860087382999</v>
      </c>
      <c r="J205">
        <v>-1.8071415722801301</v>
      </c>
      <c r="K205">
        <v>581.68065082423902</v>
      </c>
      <c r="L205">
        <v>542.39092348438101</v>
      </c>
      <c r="M205">
        <v>71.638234875920602</v>
      </c>
      <c r="N205">
        <v>1.1367127891184099</v>
      </c>
      <c r="O205">
        <v>41.572715025171902</v>
      </c>
      <c r="P205">
        <v>127.46774193548301</v>
      </c>
      <c r="Q205">
        <v>-5.5526269941331002E-2</v>
      </c>
    </row>
    <row r="206" spans="1:17" x14ac:dyDescent="0.3">
      <c r="A206" t="s">
        <v>502</v>
      </c>
      <c r="B206" t="s">
        <v>503</v>
      </c>
      <c r="C206" t="str">
        <f>IFERROR(VLOOKUP(Table1[[#This Row],[Ticker]],[1]!Table1[[Symbol]:[Industry]],2,FALSE),"-")</f>
        <v>-</v>
      </c>
      <c r="D206" t="s">
        <v>324</v>
      </c>
      <c r="E206">
        <v>44852.642182199997</v>
      </c>
      <c r="F206">
        <v>1704.9</v>
      </c>
      <c r="G206">
        <v>180.15748420102599</v>
      </c>
      <c r="H206">
        <v>-21.917143596673199</v>
      </c>
      <c r="I206">
        <v>71.726408140033399</v>
      </c>
      <c r="J206">
        <v>-3.3716165159590599</v>
      </c>
      <c r="K206">
        <v>1988.5841347599901</v>
      </c>
      <c r="L206">
        <v>1590.14516231581</v>
      </c>
      <c r="M206">
        <v>35.138977779123799</v>
      </c>
      <c r="N206">
        <v>0.59904312589414799</v>
      </c>
      <c r="O206">
        <v>74.758050325532196</v>
      </c>
      <c r="P206">
        <v>291.39118457300202</v>
      </c>
      <c r="Q206">
        <v>0.200426622290686</v>
      </c>
    </row>
    <row r="207" spans="1:17" x14ac:dyDescent="0.3">
      <c r="A207" t="s">
        <v>504</v>
      </c>
      <c r="B207" t="s">
        <v>505</v>
      </c>
      <c r="C207" t="str">
        <f>IFERROR(VLOOKUP(Table1[[#This Row],[Ticker]],[1]!Table1[[Symbol]:[Industry]],2,FALSE),"-")</f>
        <v>-</v>
      </c>
      <c r="D207" t="s">
        <v>506</v>
      </c>
      <c r="E207">
        <v>44639.601594549997</v>
      </c>
      <c r="F207">
        <v>372.85</v>
      </c>
      <c r="G207">
        <v>9.1842415819540797</v>
      </c>
      <c r="H207">
        <v>0.61595177995933703</v>
      </c>
      <c r="I207">
        <v>25.545329444461501</v>
      </c>
      <c r="J207">
        <v>-1.85329516578708</v>
      </c>
      <c r="K207">
        <v>360.19343470425298</v>
      </c>
      <c r="L207">
        <v>318.51577198618497</v>
      </c>
      <c r="M207">
        <v>51.710336348482997</v>
      </c>
      <c r="N207">
        <v>1.1669666212362799</v>
      </c>
      <c r="O207">
        <v>6.1552903312323801</v>
      </c>
      <c r="P207">
        <v>71.425287356321803</v>
      </c>
      <c r="Q207">
        <v>-3.3355083804199E-2</v>
      </c>
    </row>
    <row r="208" spans="1:17" x14ac:dyDescent="0.3">
      <c r="A208" t="s">
        <v>507</v>
      </c>
      <c r="B208" t="s">
        <v>508</v>
      </c>
      <c r="C208" t="str">
        <f>IFERROR(VLOOKUP(Table1[[#This Row],[Ticker]],[1]!Table1[[Symbol]:[Industry]],2,FALSE),"-")</f>
        <v>-</v>
      </c>
      <c r="D208" t="s">
        <v>21</v>
      </c>
      <c r="E208">
        <v>44418.67569235</v>
      </c>
      <c r="F208">
        <v>1094.95</v>
      </c>
      <c r="G208">
        <v>-49.922287535141997</v>
      </c>
      <c r="H208">
        <v>-1.3259122439733999</v>
      </c>
      <c r="I208">
        <v>-11.9952047245906</v>
      </c>
      <c r="J208">
        <v>-2.5014426042394202</v>
      </c>
      <c r="K208">
        <v>1056.16670835232</v>
      </c>
      <c r="L208">
        <v>1082.0191896906899</v>
      </c>
      <c r="M208">
        <v>54.909336547339798</v>
      </c>
      <c r="N208">
        <v>0.982472353326589</v>
      </c>
      <c r="O208">
        <v>27.859719621900499</v>
      </c>
      <c r="P208">
        <v>12.869807236367301</v>
      </c>
    </row>
    <row r="209" spans="1:17" x14ac:dyDescent="0.3">
      <c r="A209" t="s">
        <v>509</v>
      </c>
      <c r="B209" t="s">
        <v>510</v>
      </c>
      <c r="C209" t="str">
        <f>IFERROR(VLOOKUP(Table1[[#This Row],[Ticker]],[1]!Table1[[Symbol]:[Industry]],2,FALSE),"-")</f>
        <v>-</v>
      </c>
      <c r="D209" t="s">
        <v>327</v>
      </c>
      <c r="E209">
        <v>43894.644942239996</v>
      </c>
      <c r="F209">
        <v>2134.8000000000002</v>
      </c>
      <c r="G209">
        <v>104.90376746981001</v>
      </c>
      <c r="H209">
        <v>14.798891350710999</v>
      </c>
      <c r="I209">
        <v>49.560470481300499</v>
      </c>
      <c r="J209">
        <v>5.1618221121180499</v>
      </c>
      <c r="K209">
        <v>1783.3277816386501</v>
      </c>
      <c r="L209">
        <v>1478.1305323982399</v>
      </c>
      <c r="M209">
        <v>87.086895809401696</v>
      </c>
      <c r="N209">
        <v>1.2489124735263299</v>
      </c>
      <c r="O209">
        <v>2.9206483042907898</v>
      </c>
      <c r="P209">
        <v>162.26044226044201</v>
      </c>
      <c r="Q209">
        <v>0.190159996591964</v>
      </c>
    </row>
    <row r="210" spans="1:17" x14ac:dyDescent="0.3">
      <c r="A210" t="s">
        <v>511</v>
      </c>
      <c r="B210" t="s">
        <v>512</v>
      </c>
      <c r="C210" t="str">
        <f>IFERROR(VLOOKUP(Table1[[#This Row],[Ticker]],[1]!Table1[[Symbol]:[Industry]],2,FALSE),"-")</f>
        <v>-</v>
      </c>
      <c r="D210" t="s">
        <v>138</v>
      </c>
      <c r="E210">
        <v>43507.145340324998</v>
      </c>
      <c r="F210">
        <v>49207.75</v>
      </c>
      <c r="G210">
        <v>-12.822193862118599</v>
      </c>
      <c r="H210">
        <v>-11.0393498795043</v>
      </c>
      <c r="I210">
        <v>11.930739389028901</v>
      </c>
      <c r="J210">
        <v>-3.8693748806923902</v>
      </c>
      <c r="K210">
        <v>51151.740348548199</v>
      </c>
      <c r="L210">
        <v>47562.046296066903</v>
      </c>
      <c r="M210">
        <v>35.660542708120197</v>
      </c>
      <c r="N210">
        <v>0.98348677480637103</v>
      </c>
      <c r="O210">
        <v>21.919819540621098</v>
      </c>
      <c r="P210">
        <v>40.6832067288586</v>
      </c>
      <c r="Q210">
        <v>-3.9018443881815003E-2</v>
      </c>
    </row>
    <row r="211" spans="1:17" x14ac:dyDescent="0.3">
      <c r="A211" t="s">
        <v>513</v>
      </c>
      <c r="B211" t="s">
        <v>514</v>
      </c>
      <c r="C211" t="str">
        <f>IFERROR(VLOOKUP(Table1[[#This Row],[Ticker]],[1]!Table1[[Symbol]:[Industry]],2,FALSE),"-")</f>
        <v>-</v>
      </c>
      <c r="D211" t="s">
        <v>125</v>
      </c>
      <c r="E211">
        <v>42899.882688004996</v>
      </c>
      <c r="F211">
        <v>919.25</v>
      </c>
      <c r="G211">
        <v>38.6357107148254</v>
      </c>
      <c r="H211">
        <v>8.9071376147343901</v>
      </c>
      <c r="I211">
        <v>43.273249437989399</v>
      </c>
      <c r="J211">
        <v>2.89615775351225</v>
      </c>
      <c r="K211">
        <v>779.80539602334704</v>
      </c>
      <c r="L211">
        <v>681.57702651418697</v>
      </c>
      <c r="M211">
        <v>76.027211725536006</v>
      </c>
      <c r="N211">
        <v>1.1596596735865901</v>
      </c>
      <c r="O211">
        <v>0.72885504487354402</v>
      </c>
      <c r="P211">
        <v>86.839430894308904</v>
      </c>
    </row>
    <row r="212" spans="1:17" x14ac:dyDescent="0.3">
      <c r="A212" t="s">
        <v>515</v>
      </c>
      <c r="B212" t="s">
        <v>516</v>
      </c>
      <c r="C212" t="str">
        <f>IFERROR(VLOOKUP(Table1[[#This Row],[Ticker]],[1]!Table1[[Symbol]:[Industry]],2,FALSE),"-")</f>
        <v>-</v>
      </c>
      <c r="D212" t="s">
        <v>225</v>
      </c>
      <c r="E212">
        <v>42695.395607550003</v>
      </c>
      <c r="F212">
        <v>674.25</v>
      </c>
      <c r="G212">
        <v>70.447185321202795</v>
      </c>
      <c r="H212">
        <v>-8.8824741933113707</v>
      </c>
      <c r="I212">
        <v>29.048401847417502</v>
      </c>
      <c r="J212">
        <v>-0.72321717766550897</v>
      </c>
      <c r="K212">
        <v>667.35515351290303</v>
      </c>
      <c r="L212">
        <v>574.78044649874903</v>
      </c>
      <c r="M212">
        <v>48.367748202931601</v>
      </c>
      <c r="N212">
        <v>0.75741023424362097</v>
      </c>
      <c r="O212">
        <v>9.6700037078235095</v>
      </c>
      <c r="P212">
        <v>112.02830188679199</v>
      </c>
      <c r="Q212">
        <v>2.7510255246594E-2</v>
      </c>
    </row>
    <row r="213" spans="1:17" x14ac:dyDescent="0.3">
      <c r="A213" t="s">
        <v>517</v>
      </c>
      <c r="B213" t="s">
        <v>518</v>
      </c>
      <c r="C213" t="str">
        <f>IFERROR(VLOOKUP(Table1[[#This Row],[Ticker]],[1]!Table1[[Symbol]:[Industry]],2,FALSE),"-")</f>
        <v>-</v>
      </c>
      <c r="D213" t="s">
        <v>34</v>
      </c>
      <c r="E213">
        <v>42516.567328555997</v>
      </c>
      <c r="F213">
        <v>60.04</v>
      </c>
      <c r="G213">
        <v>-4.3356888438757197</v>
      </c>
      <c r="H213">
        <v>-9.5228443092622701</v>
      </c>
      <c r="I213">
        <v>-17.289386742279401</v>
      </c>
      <c r="J213">
        <v>-3.6446636993835901</v>
      </c>
      <c r="K213">
        <v>61.8965384170466</v>
      </c>
      <c r="L213">
        <v>58.837048205454103</v>
      </c>
      <c r="M213">
        <v>48.036367311616402</v>
      </c>
      <c r="N213">
        <v>0.88301412915385502</v>
      </c>
      <c r="O213">
        <v>22.418387741505601</v>
      </c>
      <c r="P213">
        <v>55.342820181112501</v>
      </c>
      <c r="Q213">
        <v>0.12633558601413999</v>
      </c>
    </row>
    <row r="214" spans="1:17" x14ac:dyDescent="0.3">
      <c r="A214" t="s">
        <v>519</v>
      </c>
      <c r="B214" t="s">
        <v>520</v>
      </c>
      <c r="C214" t="str">
        <f>IFERROR(VLOOKUP(Table1[[#This Row],[Ticker]],[1]!Table1[[Symbol]:[Industry]],2,FALSE),"-")</f>
        <v>-</v>
      </c>
      <c r="D214" t="s">
        <v>438</v>
      </c>
      <c r="E214">
        <v>42092.150621879999</v>
      </c>
      <c r="F214">
        <v>1516.7</v>
      </c>
      <c r="G214">
        <v>-35.121573571973798</v>
      </c>
      <c r="H214">
        <v>0.90051597064699196</v>
      </c>
      <c r="I214">
        <v>-17.3498807531737</v>
      </c>
      <c r="J214">
        <v>1.78014001295781</v>
      </c>
      <c r="K214">
        <v>1462.00591230791</v>
      </c>
      <c r="L214">
        <v>1498.40381383712</v>
      </c>
      <c r="M214">
        <v>72.724540185620896</v>
      </c>
      <c r="N214">
        <v>0.852783240909466</v>
      </c>
      <c r="O214">
        <v>17.910595371530199</v>
      </c>
      <c r="P214">
        <v>16.2222222222222</v>
      </c>
      <c r="Q214">
        <v>5.2753565924559001E-2</v>
      </c>
    </row>
    <row r="215" spans="1:17" x14ac:dyDescent="0.3">
      <c r="A215" t="s">
        <v>521</v>
      </c>
      <c r="B215" t="s">
        <v>522</v>
      </c>
      <c r="C215" t="str">
        <f>IFERROR(VLOOKUP(Table1[[#This Row],[Ticker]],[1]!Table1[[Symbol]:[Industry]],2,FALSE),"-")</f>
        <v>-</v>
      </c>
      <c r="D215" t="s">
        <v>51</v>
      </c>
      <c r="E215">
        <v>42031.995960599997</v>
      </c>
      <c r="F215">
        <v>340.5</v>
      </c>
      <c r="G215">
        <v>-18.688113537031899</v>
      </c>
      <c r="H215">
        <v>3.09122473331864</v>
      </c>
      <c r="I215">
        <v>5.1997299788442302</v>
      </c>
      <c r="J215">
        <v>-2.6493883830038998</v>
      </c>
      <c r="K215">
        <v>314.98544086698399</v>
      </c>
      <c r="L215">
        <v>293.74372365895499</v>
      </c>
      <c r="M215">
        <v>70.146603981008496</v>
      </c>
      <c r="N215">
        <v>1.16084900343119</v>
      </c>
      <c r="O215">
        <v>0.41116005873713601</v>
      </c>
      <c r="P215">
        <v>43.459026753739202</v>
      </c>
      <c r="Q215">
        <v>5.9450625209763998E-2</v>
      </c>
    </row>
    <row r="216" spans="1:17" x14ac:dyDescent="0.3">
      <c r="A216" t="s">
        <v>523</v>
      </c>
      <c r="B216" t="s">
        <v>524</v>
      </c>
      <c r="C216" t="str">
        <f>IFERROR(VLOOKUP(Table1[[#This Row],[Ticker]],[1]!Table1[[Symbol]:[Industry]],2,FALSE),"-")</f>
        <v>-</v>
      </c>
      <c r="D216" t="s">
        <v>180</v>
      </c>
      <c r="E216">
        <v>41678.580118124999</v>
      </c>
      <c r="F216">
        <v>605.45000000000005</v>
      </c>
      <c r="G216">
        <v>6.8351822823525401</v>
      </c>
      <c r="H216">
        <v>-3.18261428575659</v>
      </c>
      <c r="I216">
        <v>-8.9163104837612099</v>
      </c>
      <c r="J216">
        <v>-5.5432139093302402</v>
      </c>
      <c r="K216">
        <v>623.94525481556104</v>
      </c>
      <c r="L216">
        <v>577.77205824958696</v>
      </c>
      <c r="M216">
        <v>28.896740962832599</v>
      </c>
      <c r="N216">
        <v>0.44472902751583798</v>
      </c>
      <c r="O216">
        <v>13.956561235444701</v>
      </c>
      <c r="P216">
        <v>52.487092305754899</v>
      </c>
      <c r="Q216">
        <v>-4.3382578921661002E-2</v>
      </c>
    </row>
    <row r="217" spans="1:17" x14ac:dyDescent="0.3">
      <c r="A217" t="s">
        <v>525</v>
      </c>
      <c r="B217" t="s">
        <v>526</v>
      </c>
      <c r="C217" t="str">
        <f>IFERROR(VLOOKUP(Table1[[#This Row],[Ticker]],[1]!Table1[[Symbol]:[Industry]],2,FALSE),"-")</f>
        <v>-</v>
      </c>
      <c r="D217" t="s">
        <v>164</v>
      </c>
      <c r="E217">
        <v>41651.182127965003</v>
      </c>
      <c r="F217">
        <v>1236.8499999999999</v>
      </c>
      <c r="G217">
        <v>87.649435710635601</v>
      </c>
      <c r="H217">
        <v>23.861112503158498</v>
      </c>
      <c r="I217">
        <v>43.776499092637998</v>
      </c>
      <c r="J217">
        <v>-2.0103937481390499</v>
      </c>
      <c r="K217">
        <v>1068.46213956015</v>
      </c>
      <c r="L217">
        <v>876.33135885685101</v>
      </c>
      <c r="M217">
        <v>72.629041029734296</v>
      </c>
      <c r="N217">
        <v>0.47198876927635602</v>
      </c>
      <c r="O217">
        <v>6.2376197598738896</v>
      </c>
      <c r="P217">
        <v>125.702554744525</v>
      </c>
      <c r="Q217">
        <v>8.0134656559172998E-2</v>
      </c>
    </row>
    <row r="218" spans="1:17" hidden="1" x14ac:dyDescent="0.3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161</v>
      </c>
      <c r="E218">
        <v>41596.039843425002</v>
      </c>
      <c r="F218">
        <v>1624.55</v>
      </c>
      <c r="G218">
        <v>262.33742268032398</v>
      </c>
      <c r="H218">
        <v>-11.5588868580591</v>
      </c>
      <c r="I218">
        <v>66.981769676815503</v>
      </c>
      <c r="J218">
        <v>-1.6954782675691</v>
      </c>
      <c r="K218">
        <v>1625.6919322178401</v>
      </c>
      <c r="L218">
        <v>1229.2986968755899</v>
      </c>
      <c r="M218">
        <v>48.120015694139603</v>
      </c>
      <c r="N218">
        <v>2.8845367730693598</v>
      </c>
      <c r="O218">
        <v>16.3337539626358</v>
      </c>
      <c r="P218">
        <v>365.48710601719199</v>
      </c>
      <c r="Q218">
        <v>0.230110791287572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43</v>
      </c>
      <c r="E219">
        <v>41255.019725339997</v>
      </c>
      <c r="F219">
        <v>1195.4000000000001</v>
      </c>
      <c r="G219">
        <v>-2.51322356276382</v>
      </c>
      <c r="H219">
        <v>6.1909719787562096</v>
      </c>
      <c r="I219">
        <v>1.88411460340362</v>
      </c>
      <c r="J219">
        <v>-0.40496850940097601</v>
      </c>
      <c r="K219">
        <v>1100.6286916149299</v>
      </c>
      <c r="L219">
        <v>1008.8548679384201</v>
      </c>
      <c r="M219">
        <v>71.9697684197033</v>
      </c>
      <c r="N219">
        <v>0.52641749412729899</v>
      </c>
      <c r="O219">
        <v>0.539568345323715</v>
      </c>
      <c r="P219">
        <v>39.935616037459702</v>
      </c>
      <c r="Q219">
        <v>-1.9313113220440999E-2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106</v>
      </c>
      <c r="E220">
        <v>41188.795312499999</v>
      </c>
      <c r="F220">
        <v>1123.6500000000001</v>
      </c>
      <c r="G220">
        <v>83.9200987297327</v>
      </c>
      <c r="H220">
        <v>-20.580093848899701</v>
      </c>
      <c r="I220">
        <v>10.808391019804001</v>
      </c>
      <c r="J220">
        <v>-7.8397269682645003</v>
      </c>
      <c r="K220">
        <v>1289.9550418353599</v>
      </c>
      <c r="L220">
        <v>1138.1808531336101</v>
      </c>
      <c r="M220">
        <v>26.3387393561596</v>
      </c>
      <c r="N220">
        <v>0.49953337423108002</v>
      </c>
      <c r="O220">
        <v>59.720553553152598</v>
      </c>
      <c r="P220">
        <v>149.69999999999999</v>
      </c>
      <c r="Q220">
        <v>0.17234199459774599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266</v>
      </c>
      <c r="E221">
        <v>40326.064886250002</v>
      </c>
      <c r="F221">
        <v>4321.25</v>
      </c>
      <c r="G221">
        <v>-6.3746347043755396</v>
      </c>
      <c r="H221">
        <v>-7.4736890075462004</v>
      </c>
      <c r="I221">
        <v>-5.4527192280054004</v>
      </c>
      <c r="J221">
        <v>-2.4079428915967598</v>
      </c>
      <c r="K221">
        <v>4332.980234912</v>
      </c>
      <c r="L221">
        <v>4013.6520960923899</v>
      </c>
      <c r="M221">
        <v>48.444286337259598</v>
      </c>
      <c r="N221">
        <v>0.73829237742180798</v>
      </c>
      <c r="O221">
        <v>14.549030951692201</v>
      </c>
      <c r="P221">
        <v>29.376805736441</v>
      </c>
      <c r="Q221">
        <v>8.7423452013482006E-2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Row],[Ticker]],[1]!Table1[[Symbol]:[Industry]],2,FALSE),"-")</f>
        <v>-</v>
      </c>
      <c r="D222" t="s">
        <v>537</v>
      </c>
      <c r="E222">
        <v>40111.253122249997</v>
      </c>
      <c r="F222">
        <v>35606.75</v>
      </c>
      <c r="G222">
        <v>-18.2789024765177</v>
      </c>
      <c r="H222">
        <v>-4.4319297067050201</v>
      </c>
      <c r="I222">
        <v>-2.3457626333014598</v>
      </c>
      <c r="J222">
        <v>-3.3863086705236398</v>
      </c>
      <c r="K222">
        <v>35841.484342247102</v>
      </c>
      <c r="L222">
        <v>33783.926094220296</v>
      </c>
      <c r="M222">
        <v>56.189137445443897</v>
      </c>
      <c r="N222">
        <v>0.58875832220259505</v>
      </c>
      <c r="O222">
        <v>14.743693260406999</v>
      </c>
      <c r="P222">
        <v>24.940567985838001</v>
      </c>
      <c r="Q222">
        <v>2.1925891629604E-2</v>
      </c>
    </row>
    <row r="223" spans="1:17" x14ac:dyDescent="0.3">
      <c r="A223" t="s">
        <v>538</v>
      </c>
      <c r="B223" t="s">
        <v>539</v>
      </c>
      <c r="C223" t="str">
        <f>IFERROR(VLOOKUP(Table1[[#This Row],[Ticker]],[1]!Table1[[Symbol]:[Industry]],2,FALSE),"-")</f>
        <v>-</v>
      </c>
      <c r="D223" t="s">
        <v>540</v>
      </c>
      <c r="E223">
        <v>40098.75</v>
      </c>
      <c r="F223">
        <v>471.75</v>
      </c>
      <c r="G223">
        <v>50.3879903474269</v>
      </c>
      <c r="H223">
        <v>-10.1460280331496</v>
      </c>
      <c r="I223">
        <v>35.762261784886</v>
      </c>
      <c r="J223">
        <v>-3.7153825830747702</v>
      </c>
      <c r="K223">
        <v>492.78420341357599</v>
      </c>
      <c r="L223">
        <v>435.28459894483501</v>
      </c>
      <c r="M223">
        <v>43.721017947119797</v>
      </c>
      <c r="N223">
        <v>0.660238563496089</v>
      </c>
      <c r="O223">
        <v>31.499735029146802</v>
      </c>
      <c r="P223">
        <v>95.179975175837797</v>
      </c>
      <c r="Q223">
        <v>0.124765343285844</v>
      </c>
    </row>
    <row r="224" spans="1:17" x14ac:dyDescent="0.3">
      <c r="A224" t="s">
        <v>541</v>
      </c>
      <c r="B224" t="s">
        <v>542</v>
      </c>
      <c r="C224" t="str">
        <f>IFERROR(VLOOKUP(Table1[[#This Row],[Ticker]],[1]!Table1[[Symbol]:[Industry]],2,FALSE),"-")</f>
        <v>-</v>
      </c>
      <c r="D224" t="s">
        <v>54</v>
      </c>
      <c r="E224">
        <v>39772.636882095001</v>
      </c>
      <c r="F224">
        <v>3184.05</v>
      </c>
      <c r="G224">
        <v>56.1325684298792</v>
      </c>
      <c r="H224">
        <v>0.91192700365306301</v>
      </c>
      <c r="I224">
        <v>24.090485896383999</v>
      </c>
      <c r="J224">
        <v>3.7755798173630901E-2</v>
      </c>
      <c r="K224">
        <v>2996.5509002870699</v>
      </c>
      <c r="L224">
        <v>2459.27761467043</v>
      </c>
      <c r="M224">
        <v>47.848126613086798</v>
      </c>
      <c r="N224">
        <v>0.67862632539601597</v>
      </c>
      <c r="O224">
        <v>9.4517988096920398</v>
      </c>
      <c r="P224">
        <v>92.966879791521393</v>
      </c>
      <c r="Q224">
        <v>7.5650972686809995E-2</v>
      </c>
    </row>
    <row r="225" spans="1:17" x14ac:dyDescent="0.3">
      <c r="A225" t="s">
        <v>543</v>
      </c>
      <c r="B225" t="s">
        <v>544</v>
      </c>
      <c r="C225" t="str">
        <f>IFERROR(VLOOKUP(Table1[[#This Row],[Ticker]],[1]!Table1[[Symbol]:[Industry]],2,FALSE),"-")</f>
        <v>-</v>
      </c>
      <c r="D225" t="s">
        <v>545</v>
      </c>
      <c r="E225">
        <v>39379.226231799999</v>
      </c>
      <c r="F225">
        <v>1079.75</v>
      </c>
      <c r="G225">
        <v>76.487497906778998</v>
      </c>
      <c r="H225">
        <v>-10.5219306335869</v>
      </c>
      <c r="I225">
        <v>46.9003400061371</v>
      </c>
      <c r="J225">
        <v>-7.7242777098094004</v>
      </c>
      <c r="K225">
        <v>1045.9771534398201</v>
      </c>
      <c r="L225">
        <v>854.38697359284902</v>
      </c>
      <c r="M225">
        <v>50.750446874368699</v>
      </c>
      <c r="N225">
        <v>0.65649182638994097</v>
      </c>
      <c r="O225">
        <v>12.5260476962259</v>
      </c>
      <c r="P225">
        <v>121.464465183058</v>
      </c>
      <c r="Q225">
        <v>0.12636658426988301</v>
      </c>
    </row>
    <row r="226" spans="1:17" x14ac:dyDescent="0.3">
      <c r="A226" t="s">
        <v>546</v>
      </c>
      <c r="B226" t="s">
        <v>547</v>
      </c>
      <c r="C226" t="str">
        <f>IFERROR(VLOOKUP(Table1[[#This Row],[Ticker]],[1]!Table1[[Symbol]:[Industry]],2,FALSE),"-")</f>
        <v>-</v>
      </c>
      <c r="D226" t="s">
        <v>396</v>
      </c>
      <c r="E226">
        <v>39045.506560970003</v>
      </c>
      <c r="F226">
        <v>2079.35</v>
      </c>
      <c r="G226">
        <v>46.598195417161499</v>
      </c>
      <c r="H226">
        <v>13.033541606925001</v>
      </c>
      <c r="I226">
        <v>72.577428601596395</v>
      </c>
      <c r="J226">
        <v>0.1093281251655</v>
      </c>
      <c r="K226">
        <v>1716.59538496665</v>
      </c>
      <c r="L226">
        <v>1350.9667308092301</v>
      </c>
      <c r="M226">
        <v>83.831214105877507</v>
      </c>
      <c r="N226">
        <v>0.70266868520180403</v>
      </c>
      <c r="O226">
        <v>2.0895953062255201</v>
      </c>
      <c r="P226">
        <v>116.35105608157301</v>
      </c>
      <c r="Q226">
        <v>0.13256200242683999</v>
      </c>
    </row>
    <row r="227" spans="1:17" x14ac:dyDescent="0.3">
      <c r="A227" t="s">
        <v>548</v>
      </c>
      <c r="B227" t="s">
        <v>549</v>
      </c>
      <c r="C227" t="str">
        <f>IFERROR(VLOOKUP(Table1[[#This Row],[Ticker]],[1]!Table1[[Symbol]:[Industry]],2,FALSE),"-")</f>
        <v>-</v>
      </c>
      <c r="D227" t="s">
        <v>43</v>
      </c>
      <c r="E227">
        <v>38868.080000000002</v>
      </c>
      <c r="F227">
        <v>235.85</v>
      </c>
      <c r="G227">
        <v>37.466761317941298</v>
      </c>
      <c r="H227">
        <v>-14.399684193662299</v>
      </c>
      <c r="I227">
        <v>-14.6875698867827</v>
      </c>
      <c r="J227">
        <v>-2.9379725895431301</v>
      </c>
      <c r="K227">
        <v>250.77298820996</v>
      </c>
      <c r="L227">
        <v>233.19235672633499</v>
      </c>
      <c r="M227">
        <v>39.263745441526702</v>
      </c>
      <c r="N227">
        <v>0.29784826152733501</v>
      </c>
      <c r="O227">
        <v>37.672249311002702</v>
      </c>
      <c r="P227">
        <v>81.283627978478094</v>
      </c>
      <c r="Q227">
        <v>2.9032154435254E-2</v>
      </c>
    </row>
    <row r="228" spans="1:17" x14ac:dyDescent="0.3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263</v>
      </c>
      <c r="E228">
        <v>38455.335944744998</v>
      </c>
      <c r="F228">
        <v>2819.45</v>
      </c>
      <c r="G228">
        <v>0.43154695630519002</v>
      </c>
      <c r="H228">
        <v>-4.7578664812762499</v>
      </c>
      <c r="I228">
        <v>12.670101785589701</v>
      </c>
      <c r="J228">
        <v>-5.8097252894374396</v>
      </c>
      <c r="K228">
        <v>2855.94081037145</v>
      </c>
      <c r="L228">
        <v>2556.7416196127001</v>
      </c>
      <c r="M228">
        <v>31.709814857691502</v>
      </c>
      <c r="N228">
        <v>0.43406366745192498</v>
      </c>
      <c r="O228">
        <v>12.397808083136701</v>
      </c>
      <c r="P228">
        <v>46.704997788589097</v>
      </c>
      <c r="Q228">
        <v>-9.1719004310770007E-3</v>
      </c>
    </row>
    <row r="229" spans="1:17" x14ac:dyDescent="0.3">
      <c r="A229" t="s">
        <v>552</v>
      </c>
      <c r="B229" t="s">
        <v>553</v>
      </c>
      <c r="C229" t="str">
        <f>IFERROR(VLOOKUP(Table1[[#This Row],[Ticker]],[1]!Table1[[Symbol]:[Industry]],2,FALSE),"-")</f>
        <v>-</v>
      </c>
      <c r="D229" t="s">
        <v>180</v>
      </c>
      <c r="E229">
        <v>38423.043912000001</v>
      </c>
      <c r="F229">
        <v>548.9</v>
      </c>
      <c r="G229">
        <v>-12.677918043247701</v>
      </c>
      <c r="H229">
        <v>-0.34257011148946998</v>
      </c>
      <c r="I229">
        <v>12.004821249303401</v>
      </c>
      <c r="J229">
        <v>-1.0966356673722799</v>
      </c>
      <c r="K229">
        <v>533.60711755589898</v>
      </c>
      <c r="L229">
        <v>487.856925676071</v>
      </c>
      <c r="M229">
        <v>57.881773138135003</v>
      </c>
      <c r="N229">
        <v>1.3960219184546301</v>
      </c>
      <c r="O229">
        <v>3.9078156312625199</v>
      </c>
      <c r="P229">
        <v>46.1006121905775</v>
      </c>
      <c r="Q229">
        <v>-3.6775198345964002E-2</v>
      </c>
    </row>
    <row r="230" spans="1:17" x14ac:dyDescent="0.3">
      <c r="A230" t="s">
        <v>554</v>
      </c>
      <c r="B230" t="s">
        <v>555</v>
      </c>
      <c r="C230" t="str">
        <f>IFERROR(VLOOKUP(Table1[[#This Row],[Ticker]],[1]!Table1[[Symbol]:[Industry]],2,FALSE),"-")</f>
        <v>-</v>
      </c>
      <c r="D230" t="s">
        <v>149</v>
      </c>
      <c r="E230">
        <v>38257.304042309901</v>
      </c>
      <c r="F230">
        <v>275.89999999999998</v>
      </c>
      <c r="G230">
        <v>75.147129595173396</v>
      </c>
      <c r="H230">
        <v>-2.7020249085600998</v>
      </c>
      <c r="I230">
        <v>9.1871700559531497</v>
      </c>
      <c r="J230">
        <v>2.2217384170185102</v>
      </c>
      <c r="K230">
        <v>268.928697552426</v>
      </c>
      <c r="L230">
        <v>235.37099378881601</v>
      </c>
      <c r="M230">
        <v>52.667325072399599</v>
      </c>
      <c r="N230">
        <v>0.526738284507409</v>
      </c>
      <c r="O230">
        <v>13.0119608553823</v>
      </c>
      <c r="P230">
        <v>136.21575342465701</v>
      </c>
      <c r="Q230">
        <v>0.156756913584539</v>
      </c>
    </row>
    <row r="231" spans="1:17" x14ac:dyDescent="0.3">
      <c r="A231" t="s">
        <v>556</v>
      </c>
      <c r="B231" t="s">
        <v>557</v>
      </c>
      <c r="C231" t="str">
        <f>IFERROR(VLOOKUP(Table1[[#This Row],[Ticker]],[1]!Table1[[Symbol]:[Industry]],2,FALSE),"-")</f>
        <v>-</v>
      </c>
      <c r="D231" t="s">
        <v>217</v>
      </c>
      <c r="E231">
        <v>38041.001037599999</v>
      </c>
      <c r="F231">
        <v>9470.4</v>
      </c>
      <c r="G231">
        <v>29.825433008332801</v>
      </c>
      <c r="H231">
        <v>3.56037558254067</v>
      </c>
      <c r="I231">
        <v>15.1868349249741</v>
      </c>
      <c r="J231">
        <v>-6.2908778143452002</v>
      </c>
      <c r="K231">
        <v>9096.0050312870098</v>
      </c>
      <c r="L231">
        <v>7565.6424639578499</v>
      </c>
      <c r="M231">
        <v>43.925251751206503</v>
      </c>
      <c r="N231">
        <v>0.85004102748039001</v>
      </c>
      <c r="O231">
        <v>12.189559047136299</v>
      </c>
      <c r="P231">
        <v>108.33984138682</v>
      </c>
      <c r="Q231">
        <v>0.27800391193721702</v>
      </c>
    </row>
    <row r="232" spans="1:17" x14ac:dyDescent="0.3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560</v>
      </c>
      <c r="E232">
        <v>37872.526699839997</v>
      </c>
      <c r="F232">
        <v>4196.8</v>
      </c>
      <c r="G232">
        <v>33.957881399144</v>
      </c>
      <c r="H232">
        <v>-13.6035402070603</v>
      </c>
      <c r="I232">
        <v>1.6727923683061601</v>
      </c>
      <c r="J232">
        <v>-10.2743765079378</v>
      </c>
      <c r="K232">
        <v>4371.9723638608803</v>
      </c>
      <c r="L232">
        <v>3866.60921758427</v>
      </c>
      <c r="M232">
        <v>32.355013601505199</v>
      </c>
      <c r="N232">
        <v>1.1678026742280101</v>
      </c>
      <c r="O232">
        <v>20.084349980937802</v>
      </c>
      <c r="P232">
        <v>80.810822454870504</v>
      </c>
      <c r="Q232">
        <v>0.187539950476105</v>
      </c>
    </row>
    <row r="233" spans="1:17" hidden="1" x14ac:dyDescent="0.3">
      <c r="A233" t="s">
        <v>561</v>
      </c>
      <c r="B233" t="s">
        <v>562</v>
      </c>
      <c r="C233" t="str">
        <f>IFERROR(VLOOKUP(Table1[[#This Row],[Ticker]],[1]!Table1[[Symbol]:[Industry]],2,FALSE),"-")</f>
        <v>-</v>
      </c>
      <c r="D233" t="s">
        <v>34</v>
      </c>
      <c r="E233">
        <v>37853.937306494998</v>
      </c>
      <c r="F233">
        <v>55.85</v>
      </c>
      <c r="G233">
        <v>-10.9713595415085</v>
      </c>
      <c r="H233">
        <v>-13.2188359762022</v>
      </c>
      <c r="I233">
        <v>-22.176605783840099</v>
      </c>
      <c r="J233">
        <v>-3.82587308683964</v>
      </c>
      <c r="K233">
        <v>58.455660507814997</v>
      </c>
      <c r="L233">
        <v>56.007951009338797</v>
      </c>
      <c r="M233">
        <v>47.005681442253398</v>
      </c>
      <c r="N233">
        <v>0.49144676395470899</v>
      </c>
      <c r="O233">
        <v>38.764547896150397</v>
      </c>
      <c r="P233">
        <v>52.804377564979397</v>
      </c>
      <c r="Q233">
        <v>0.106318367762805</v>
      </c>
    </row>
    <row r="234" spans="1:17" x14ac:dyDescent="0.3">
      <c r="A234" t="s">
        <v>563</v>
      </c>
      <c r="B234" t="s">
        <v>564</v>
      </c>
      <c r="C234" t="str">
        <f>IFERROR(VLOOKUP(Table1[[#This Row],[Ticker]],[1]!Table1[[Symbol]:[Industry]],2,FALSE),"-")</f>
        <v>-</v>
      </c>
      <c r="D234" t="s">
        <v>54</v>
      </c>
      <c r="E234">
        <v>37524.12236329</v>
      </c>
      <c r="F234">
        <v>1479.05</v>
      </c>
      <c r="G234">
        <v>30.097601873803399</v>
      </c>
      <c r="H234">
        <v>2.7502363979725701</v>
      </c>
      <c r="I234">
        <v>4.0233839807808396</v>
      </c>
      <c r="J234">
        <v>0.42489491722012201</v>
      </c>
      <c r="K234">
        <v>1381.7640172025899</v>
      </c>
      <c r="L234">
        <v>1235.9829755140599</v>
      </c>
      <c r="M234">
        <v>60.660494693273598</v>
      </c>
      <c r="N234">
        <v>0.78167371175858102</v>
      </c>
      <c r="O234">
        <v>2.7585274331496601</v>
      </c>
      <c r="P234">
        <v>67.001637215604305</v>
      </c>
      <c r="Q234">
        <v>-1.7342675563842998E-2</v>
      </c>
    </row>
    <row r="235" spans="1:17" x14ac:dyDescent="0.3">
      <c r="A235" t="s">
        <v>565</v>
      </c>
      <c r="B235" t="s">
        <v>566</v>
      </c>
      <c r="C235" t="str">
        <f>IFERROR(VLOOKUP(Table1[[#This Row],[Ticker]],[1]!Table1[[Symbol]:[Industry]],2,FALSE),"-")</f>
        <v>-</v>
      </c>
      <c r="D235" t="s">
        <v>167</v>
      </c>
      <c r="E235">
        <v>37287.298539673997</v>
      </c>
      <c r="F235">
        <v>203.02</v>
      </c>
      <c r="G235">
        <v>84.634263066034706</v>
      </c>
      <c r="H235">
        <v>5.7250391368095297</v>
      </c>
      <c r="I235">
        <v>14.515308212941299</v>
      </c>
      <c r="J235">
        <v>1.4489460125681899</v>
      </c>
      <c r="K235">
        <v>182.79381928304301</v>
      </c>
      <c r="L235">
        <v>164.985405130945</v>
      </c>
      <c r="M235">
        <v>76.450782564696198</v>
      </c>
      <c r="N235">
        <v>1.39186193986811</v>
      </c>
      <c r="O235">
        <v>2.9455226086099802</v>
      </c>
      <c r="P235">
        <v>129.142212189616</v>
      </c>
      <c r="Q235">
        <v>7.8302376285580996E-2</v>
      </c>
    </row>
    <row r="236" spans="1:17" x14ac:dyDescent="0.3">
      <c r="A236" t="s">
        <v>567</v>
      </c>
      <c r="B236" t="s">
        <v>568</v>
      </c>
      <c r="C236" t="str">
        <f>IFERROR(VLOOKUP(Table1[[#This Row],[Ticker]],[1]!Table1[[Symbol]:[Industry]],2,FALSE),"-")</f>
        <v>-</v>
      </c>
      <c r="D236" t="s">
        <v>46</v>
      </c>
      <c r="E236">
        <v>37085.499000000003</v>
      </c>
      <c r="F236">
        <v>61.41</v>
      </c>
      <c r="G236">
        <v>58.590969319389501</v>
      </c>
      <c r="H236">
        <v>-10.7227997020653</v>
      </c>
      <c r="I236">
        <v>-13.8039344954848</v>
      </c>
      <c r="J236">
        <v>-2.2797794943354499</v>
      </c>
      <c r="K236">
        <v>63.320854129262898</v>
      </c>
      <c r="L236">
        <v>59.0627407697203</v>
      </c>
      <c r="M236">
        <v>47.304825009917003</v>
      </c>
      <c r="N236">
        <v>0.81600500458349901</v>
      </c>
      <c r="O236">
        <v>27.259404005862201</v>
      </c>
      <c r="P236">
        <v>102.006578947368</v>
      </c>
      <c r="Q236">
        <v>0.102805707080055</v>
      </c>
    </row>
    <row r="237" spans="1:17" x14ac:dyDescent="0.3">
      <c r="A237" t="s">
        <v>569</v>
      </c>
      <c r="B237" t="s">
        <v>570</v>
      </c>
      <c r="C237" t="str">
        <f>IFERROR(VLOOKUP(Table1[[#This Row],[Ticker]],[1]!Table1[[Symbol]:[Industry]],2,FALSE),"-")</f>
        <v>-</v>
      </c>
      <c r="D237" t="s">
        <v>40</v>
      </c>
      <c r="E237">
        <v>36956.8542419</v>
      </c>
      <c r="F237">
        <v>7136.95</v>
      </c>
      <c r="G237">
        <v>203.57961889219001</v>
      </c>
      <c r="H237">
        <v>24.5923828150422</v>
      </c>
      <c r="I237">
        <v>113.813574821129</v>
      </c>
      <c r="J237">
        <v>-9.6560573706208697</v>
      </c>
      <c r="K237">
        <v>6015.1676552989802</v>
      </c>
      <c r="L237">
        <v>4160.6523414210897</v>
      </c>
      <c r="M237">
        <v>48.865176641949198</v>
      </c>
      <c r="N237">
        <v>1.0987973902485999</v>
      </c>
      <c r="O237">
        <v>18.818262703255499</v>
      </c>
      <c r="P237">
        <v>258.26263741780002</v>
      </c>
      <c r="Q237">
        <v>0.17371096563239299</v>
      </c>
    </row>
    <row r="238" spans="1:17" x14ac:dyDescent="0.3">
      <c r="A238" t="s">
        <v>571</v>
      </c>
      <c r="B238" t="s">
        <v>572</v>
      </c>
      <c r="C238" t="str">
        <f>IFERROR(VLOOKUP(Table1[[#This Row],[Ticker]],[1]!Table1[[Symbol]:[Industry]],2,FALSE),"-")</f>
        <v>-</v>
      </c>
      <c r="D238" t="s">
        <v>573</v>
      </c>
      <c r="E238">
        <v>36658.948635000001</v>
      </c>
      <c r="F238">
        <v>666.45</v>
      </c>
      <c r="G238">
        <v>10.269767256478801</v>
      </c>
      <c r="H238">
        <v>-6.4030650944810201</v>
      </c>
      <c r="I238">
        <v>-6.7048390070464396</v>
      </c>
      <c r="J238">
        <v>-5.2390191166081301</v>
      </c>
      <c r="K238">
        <v>691.88638435283895</v>
      </c>
      <c r="L238">
        <v>644.572209022631</v>
      </c>
      <c r="M238">
        <v>41.736875047495701</v>
      </c>
      <c r="N238">
        <v>1.27644667763206</v>
      </c>
      <c r="O238">
        <v>24.052817165578801</v>
      </c>
      <c r="P238">
        <v>54.2708333333333</v>
      </c>
      <c r="Q238">
        <v>3.4071708121452E-2</v>
      </c>
    </row>
    <row r="239" spans="1:17" x14ac:dyDescent="0.3">
      <c r="A239" t="s">
        <v>574</v>
      </c>
      <c r="B239" t="s">
        <v>575</v>
      </c>
      <c r="C239" t="str">
        <f>IFERROR(VLOOKUP(Table1[[#This Row],[Ticker]],[1]!Table1[[Symbol]:[Industry]],2,FALSE),"-")</f>
        <v>-</v>
      </c>
      <c r="D239" t="s">
        <v>111</v>
      </c>
      <c r="E239">
        <v>36483.502419495002</v>
      </c>
      <c r="F239">
        <v>342.05</v>
      </c>
      <c r="G239">
        <v>25.851773763316899</v>
      </c>
      <c r="H239">
        <v>2.4927435767234498</v>
      </c>
      <c r="I239">
        <v>46.1031345543241</v>
      </c>
      <c r="J239">
        <v>-1.12842993314984</v>
      </c>
      <c r="K239">
        <v>322.97193020299102</v>
      </c>
      <c r="L239">
        <v>285.52474668634397</v>
      </c>
      <c r="M239">
        <v>62.671279259699602</v>
      </c>
      <c r="N239">
        <v>1.29968115878486</v>
      </c>
      <c r="O239">
        <v>3.4936412805145398</v>
      </c>
      <c r="P239">
        <v>72.100628930817606</v>
      </c>
      <c r="Q239">
        <v>1.5257441421209999E-2</v>
      </c>
    </row>
    <row r="240" spans="1:17" x14ac:dyDescent="0.3">
      <c r="A240" t="s">
        <v>576</v>
      </c>
      <c r="B240" t="s">
        <v>577</v>
      </c>
      <c r="C240" t="str">
        <f>IFERROR(VLOOKUP(Table1[[#This Row],[Ticker]],[1]!Table1[[Symbol]:[Industry]],2,FALSE),"-")</f>
        <v>-</v>
      </c>
      <c r="D240" t="s">
        <v>80</v>
      </c>
      <c r="E240">
        <v>35929.437025674997</v>
      </c>
      <c r="F240">
        <v>1915.75</v>
      </c>
      <c r="G240">
        <v>-52.403425293525899</v>
      </c>
      <c r="H240">
        <v>0.77986768882650104</v>
      </c>
      <c r="I240">
        <v>-21.455870038151499</v>
      </c>
      <c r="J240">
        <v>0.69449037970062</v>
      </c>
      <c r="K240">
        <v>1851.26599269342</v>
      </c>
      <c r="L240">
        <v>1917.0513755035399</v>
      </c>
      <c r="M240">
        <v>62.457376155720198</v>
      </c>
      <c r="N240">
        <v>0.56008358105538902</v>
      </c>
      <c r="O240">
        <v>26.8798120840401</v>
      </c>
      <c r="P240">
        <v>16.007629889790401</v>
      </c>
      <c r="Q240">
        <v>-5.3712769707601998E-2</v>
      </c>
    </row>
    <row r="241" spans="1:17" x14ac:dyDescent="0.3">
      <c r="A241" t="s">
        <v>578</v>
      </c>
      <c r="B241" t="s">
        <v>579</v>
      </c>
      <c r="C241" t="str">
        <f>IFERROR(VLOOKUP(Table1[[#This Row],[Ticker]],[1]!Table1[[Symbol]:[Industry]],2,FALSE),"-")</f>
        <v>-</v>
      </c>
      <c r="D241" t="s">
        <v>409</v>
      </c>
      <c r="E241">
        <v>35835.570878049999</v>
      </c>
      <c r="F241">
        <v>564.25</v>
      </c>
      <c r="G241">
        <v>18.958366600458199</v>
      </c>
      <c r="H241">
        <v>1.9547533806450199</v>
      </c>
      <c r="I241">
        <v>0.54554242028192501</v>
      </c>
      <c r="J241">
        <v>2.9084329994185998</v>
      </c>
      <c r="K241">
        <v>516.10324783033695</v>
      </c>
      <c r="L241">
        <v>487.82220279821502</v>
      </c>
      <c r="M241">
        <v>82.886690130239501</v>
      </c>
      <c r="N241">
        <v>0.78886666814206197</v>
      </c>
      <c r="O241">
        <v>3.6597252990695401</v>
      </c>
      <c r="P241">
        <v>54.589041095890401</v>
      </c>
      <c r="Q241">
        <v>0.119421350248319</v>
      </c>
    </row>
    <row r="242" spans="1:17" x14ac:dyDescent="0.3">
      <c r="A242" t="s">
        <v>580</v>
      </c>
      <c r="B242" t="s">
        <v>581</v>
      </c>
      <c r="C242" t="str">
        <f>IFERROR(VLOOKUP(Table1[[#This Row],[Ticker]],[1]!Table1[[Symbol]:[Industry]],2,FALSE),"-")</f>
        <v>-</v>
      </c>
      <c r="D242" t="s">
        <v>43</v>
      </c>
      <c r="E242">
        <v>35657.670142499999</v>
      </c>
      <c r="F242">
        <v>609</v>
      </c>
      <c r="G242">
        <v>-29.9635623946537</v>
      </c>
      <c r="H242">
        <v>-6.0678190711270998</v>
      </c>
      <c r="I242">
        <v>-6.1723568040589996</v>
      </c>
      <c r="J242">
        <v>-3.4204830119234102</v>
      </c>
      <c r="K242">
        <v>601.32013752774799</v>
      </c>
      <c r="L242">
        <v>577.78266681994501</v>
      </c>
      <c r="M242">
        <v>46.631584972583198</v>
      </c>
      <c r="N242">
        <v>0.65342131949346405</v>
      </c>
      <c r="O242">
        <v>6.2397372742200199</v>
      </c>
      <c r="P242">
        <v>33.905013192612103</v>
      </c>
      <c r="Q242">
        <v>-9.0160657187335999E-2</v>
      </c>
    </row>
    <row r="243" spans="1:17" x14ac:dyDescent="0.3">
      <c r="A243" t="s">
        <v>582</v>
      </c>
      <c r="B243" t="s">
        <v>583</v>
      </c>
      <c r="C243" t="str">
        <f>IFERROR(VLOOKUP(Table1[[#This Row],[Ticker]],[1]!Table1[[Symbol]:[Industry]],2,FALSE),"-")</f>
        <v>-</v>
      </c>
      <c r="D243" t="s">
        <v>80</v>
      </c>
      <c r="E243">
        <v>35405.857973220001</v>
      </c>
      <c r="F243">
        <v>4582.2</v>
      </c>
      <c r="G243">
        <v>11.833441166771401</v>
      </c>
      <c r="H243">
        <v>0.99214516716940504</v>
      </c>
      <c r="I243">
        <v>-5.8858161836863303</v>
      </c>
      <c r="J243">
        <v>-3.4275959240820901</v>
      </c>
      <c r="K243">
        <v>4510.8112356656902</v>
      </c>
      <c r="L243">
        <v>4159.8433846620901</v>
      </c>
      <c r="M243">
        <v>41.142233797248899</v>
      </c>
      <c r="N243">
        <v>1.0279177357684699</v>
      </c>
      <c r="O243">
        <v>6.8373270481428099</v>
      </c>
      <c r="P243">
        <v>50.105645914205603</v>
      </c>
      <c r="Q243">
        <v>1.8306045384397999E-2</v>
      </c>
    </row>
    <row r="244" spans="1:17" x14ac:dyDescent="0.3">
      <c r="A244" t="s">
        <v>584</v>
      </c>
      <c r="B244" t="s">
        <v>585</v>
      </c>
      <c r="C244" t="str">
        <f>IFERROR(VLOOKUP(Table1[[#This Row],[Ticker]],[1]!Table1[[Symbol]:[Industry]],2,FALSE),"-")</f>
        <v>-</v>
      </c>
      <c r="D244" t="s">
        <v>195</v>
      </c>
      <c r="E244">
        <v>35285.169254699998</v>
      </c>
      <c r="F244">
        <v>880.35</v>
      </c>
      <c r="G244">
        <v>-18.790758760485499</v>
      </c>
      <c r="H244">
        <v>-0.92541769263004603</v>
      </c>
      <c r="I244">
        <v>5.70736615475451</v>
      </c>
      <c r="J244">
        <v>-5.1988854493683503</v>
      </c>
      <c r="K244">
        <v>849.26277989588004</v>
      </c>
      <c r="L244">
        <v>766.19590246248094</v>
      </c>
      <c r="M244">
        <v>40.346018055259499</v>
      </c>
      <c r="N244">
        <v>0.64156262847402001</v>
      </c>
      <c r="O244">
        <v>7.3720679275288203</v>
      </c>
      <c r="P244">
        <v>44.877807948654599</v>
      </c>
      <c r="Q244">
        <v>1.1739000141301E-2</v>
      </c>
    </row>
    <row r="245" spans="1:17" x14ac:dyDescent="0.3">
      <c r="A245" t="s">
        <v>586</v>
      </c>
      <c r="B245" t="s">
        <v>587</v>
      </c>
      <c r="C245" t="str">
        <f>IFERROR(VLOOKUP(Table1[[#This Row],[Ticker]],[1]!Table1[[Symbol]:[Industry]],2,FALSE),"-")</f>
        <v>-</v>
      </c>
      <c r="D245" t="s">
        <v>217</v>
      </c>
      <c r="E245">
        <v>35098.385406399997</v>
      </c>
      <c r="F245">
        <v>5483.2</v>
      </c>
      <c r="G245">
        <v>125.51546821598799</v>
      </c>
      <c r="H245">
        <v>5.4811534425232198</v>
      </c>
      <c r="I245">
        <v>75.328888986891698</v>
      </c>
      <c r="J245">
        <v>-3.7106606177072501</v>
      </c>
      <c r="K245">
        <v>4818.3036791112099</v>
      </c>
      <c r="L245">
        <v>3624.6617742274202</v>
      </c>
      <c r="M245">
        <v>61.640175861775298</v>
      </c>
      <c r="N245">
        <v>2.1580803959617998</v>
      </c>
      <c r="O245">
        <v>5.96002334403269</v>
      </c>
      <c r="P245">
        <v>161.092328936717</v>
      </c>
    </row>
    <row r="246" spans="1:17" x14ac:dyDescent="0.3">
      <c r="A246" t="s">
        <v>588</v>
      </c>
      <c r="B246" t="s">
        <v>589</v>
      </c>
      <c r="C246" t="str">
        <f>IFERROR(VLOOKUP(Table1[[#This Row],[Ticker]],[1]!Table1[[Symbol]:[Industry]],2,FALSE),"-")</f>
        <v>-</v>
      </c>
      <c r="D246" t="s">
        <v>225</v>
      </c>
      <c r="E246">
        <v>34890.26314512</v>
      </c>
      <c r="F246">
        <v>6895.95</v>
      </c>
      <c r="G246">
        <v>96.022243014889895</v>
      </c>
      <c r="H246">
        <v>7.8183191959348202</v>
      </c>
      <c r="I246">
        <v>2.6228670220415999</v>
      </c>
      <c r="J246">
        <v>-0.44203184242561799</v>
      </c>
      <c r="K246">
        <v>6716.1630292998698</v>
      </c>
      <c r="L246">
        <v>5986.4967221731304</v>
      </c>
      <c r="M246">
        <v>49.974519033177998</v>
      </c>
      <c r="N246">
        <v>0.55232181446305295</v>
      </c>
      <c r="O246">
        <v>41.486669711932301</v>
      </c>
      <c r="P246">
        <v>139.02772963604801</v>
      </c>
      <c r="Q246">
        <v>0.13811805207522601</v>
      </c>
    </row>
    <row r="247" spans="1:17" x14ac:dyDescent="0.3">
      <c r="A247" t="s">
        <v>590</v>
      </c>
      <c r="B247" t="s">
        <v>591</v>
      </c>
      <c r="C247" t="str">
        <f>IFERROR(VLOOKUP(Table1[[#This Row],[Ticker]],[1]!Table1[[Symbol]:[Industry]],2,FALSE),"-")</f>
        <v>-</v>
      </c>
      <c r="D247" t="s">
        <v>592</v>
      </c>
      <c r="E247">
        <v>34732.806459599997</v>
      </c>
      <c r="F247">
        <v>1277.2</v>
      </c>
      <c r="G247">
        <v>-16.366283336044798</v>
      </c>
      <c r="H247">
        <v>-12.701240083166899</v>
      </c>
      <c r="I247">
        <v>-6.6296023189587396</v>
      </c>
      <c r="J247">
        <v>-1.7813733473083999</v>
      </c>
      <c r="K247">
        <v>1270.9794150615</v>
      </c>
      <c r="L247">
        <v>1201.8955787556399</v>
      </c>
      <c r="M247">
        <v>61.582197662555998</v>
      </c>
      <c r="N247">
        <v>0.57218432397947905</v>
      </c>
      <c r="O247">
        <v>12.8405887879736</v>
      </c>
      <c r="P247">
        <v>29.003585677490999</v>
      </c>
      <c r="Q247">
        <v>0.10763767695601199</v>
      </c>
    </row>
    <row r="248" spans="1:17" hidden="1" x14ac:dyDescent="0.3">
      <c r="A248" t="s">
        <v>593</v>
      </c>
      <c r="B248" t="s">
        <v>594</v>
      </c>
      <c r="C248" t="str">
        <f>IFERROR(VLOOKUP(Table1[[#This Row],[Ticker]],[1]!Table1[[Symbol]:[Industry]],2,FALSE),"-")</f>
        <v>-</v>
      </c>
      <c r="D248" t="s">
        <v>111</v>
      </c>
      <c r="E248">
        <v>34159.722399355</v>
      </c>
      <c r="F248">
        <v>657.95</v>
      </c>
      <c r="G248">
        <v>-36.429696819617902</v>
      </c>
      <c r="H248">
        <v>-2.03894092569803</v>
      </c>
      <c r="I248">
        <v>-22.252827478403098</v>
      </c>
      <c r="J248">
        <v>-5.4503842551041499</v>
      </c>
      <c r="M248">
        <v>61.392703486053101</v>
      </c>
      <c r="O248">
        <v>7.5613648453529896</v>
      </c>
      <c r="P248">
        <v>11.972430224642601</v>
      </c>
    </row>
    <row r="249" spans="1:17" x14ac:dyDescent="0.3">
      <c r="A249" t="s">
        <v>595</v>
      </c>
      <c r="B249" t="s">
        <v>596</v>
      </c>
      <c r="C249" t="str">
        <f>IFERROR(VLOOKUP(Table1[[#This Row],[Ticker]],[1]!Table1[[Symbol]:[Industry]],2,FALSE),"-")</f>
        <v>-</v>
      </c>
      <c r="D249" t="s">
        <v>445</v>
      </c>
      <c r="E249">
        <v>33554.077309499997</v>
      </c>
      <c r="F249">
        <v>4588.3</v>
      </c>
      <c r="G249">
        <v>-14.866272639099099</v>
      </c>
      <c r="H249">
        <v>-4.8021577607748798</v>
      </c>
      <c r="I249">
        <v>-29.517050504182301</v>
      </c>
      <c r="J249">
        <v>-5.89515601752296</v>
      </c>
      <c r="K249">
        <v>4523.5960144462797</v>
      </c>
      <c r="L249">
        <v>4365.0323302727702</v>
      </c>
      <c r="M249">
        <v>43.3875991560299</v>
      </c>
      <c r="N249">
        <v>0.50807916038921597</v>
      </c>
      <c r="O249">
        <v>14.8246627291153</v>
      </c>
      <c r="P249">
        <v>25.339415958696399</v>
      </c>
      <c r="Q249">
        <v>4.1268371082534998E-2</v>
      </c>
    </row>
    <row r="250" spans="1:17" x14ac:dyDescent="0.3">
      <c r="A250" t="s">
        <v>597</v>
      </c>
      <c r="B250" t="s">
        <v>598</v>
      </c>
      <c r="C250" t="str">
        <f>IFERROR(VLOOKUP(Table1[[#This Row],[Ticker]],[1]!Table1[[Symbol]:[Industry]],2,FALSE),"-")</f>
        <v>-</v>
      </c>
      <c r="D250" t="s">
        <v>185</v>
      </c>
      <c r="E250">
        <v>33528.396449280001</v>
      </c>
      <c r="F250">
        <v>2383.6</v>
      </c>
      <c r="G250">
        <v>16.5636767815834</v>
      </c>
      <c r="H250">
        <v>-12.2440831857863</v>
      </c>
      <c r="I250">
        <v>16.074454190853601</v>
      </c>
      <c r="J250">
        <v>-5.3725210224403899</v>
      </c>
      <c r="K250">
        <v>2481.97120097276</v>
      </c>
      <c r="L250">
        <v>2218.0181560030601</v>
      </c>
      <c r="M250">
        <v>33.6414372809813</v>
      </c>
      <c r="N250">
        <v>1.7691188737921999</v>
      </c>
      <c r="O250">
        <v>28.4317838563517</v>
      </c>
      <c r="P250">
        <v>54.774195642998599</v>
      </c>
      <c r="Q250">
        <v>2.5904836142229E-2</v>
      </c>
    </row>
    <row r="251" spans="1:17" x14ac:dyDescent="0.3">
      <c r="A251" t="s">
        <v>599</v>
      </c>
      <c r="B251" t="s">
        <v>600</v>
      </c>
      <c r="C251" t="str">
        <f>IFERROR(VLOOKUP(Table1[[#This Row],[Ticker]],[1]!Table1[[Symbol]:[Industry]],2,FALSE),"-")</f>
        <v>-</v>
      </c>
      <c r="D251" t="s">
        <v>601</v>
      </c>
      <c r="E251">
        <v>33241.450687500001</v>
      </c>
      <c r="F251">
        <v>343.75</v>
      </c>
      <c r="G251">
        <v>86.755141854600794</v>
      </c>
      <c r="H251">
        <v>2.0259022358536298</v>
      </c>
      <c r="I251">
        <v>2.52147186711644</v>
      </c>
      <c r="J251">
        <v>1.9641267738647099</v>
      </c>
      <c r="K251">
        <v>322.59895001496</v>
      </c>
      <c r="L251">
        <v>294.124292998881</v>
      </c>
      <c r="M251">
        <v>76.850497784435802</v>
      </c>
      <c r="N251">
        <v>1.0695701568754099</v>
      </c>
      <c r="O251">
        <v>20.96</v>
      </c>
      <c r="P251">
        <v>153.40950976778399</v>
      </c>
      <c r="Q251">
        <v>0.117482271597278</v>
      </c>
    </row>
    <row r="252" spans="1:17" x14ac:dyDescent="0.3">
      <c r="A252" t="s">
        <v>602</v>
      </c>
      <c r="B252" t="s">
        <v>603</v>
      </c>
      <c r="C252" t="str">
        <f>IFERROR(VLOOKUP(Table1[[#This Row],[Ticker]],[1]!Table1[[Symbol]:[Industry]],2,FALSE),"-")</f>
        <v>-</v>
      </c>
      <c r="D252" t="s">
        <v>604</v>
      </c>
      <c r="E252">
        <v>33104.685899999997</v>
      </c>
      <c r="F252">
        <v>968.5</v>
      </c>
      <c r="G252">
        <v>-3.3065552627971502</v>
      </c>
      <c r="H252">
        <v>8.4632539417527504</v>
      </c>
      <c r="I252">
        <v>-1.9220724589115501</v>
      </c>
      <c r="J252">
        <v>12.2139196758358</v>
      </c>
      <c r="K252">
        <v>883.02331154736498</v>
      </c>
      <c r="L252">
        <v>829.10211050160103</v>
      </c>
      <c r="M252">
        <v>63.505292853424699</v>
      </c>
      <c r="N252">
        <v>2.0148999189286401</v>
      </c>
      <c r="O252">
        <v>8.7248322147650992</v>
      </c>
      <c r="P252">
        <v>36.408450704225302</v>
      </c>
      <c r="Q252">
        <v>8.2953525246807006E-2</v>
      </c>
    </row>
    <row r="253" spans="1:17" x14ac:dyDescent="0.3">
      <c r="A253" t="s">
        <v>605</v>
      </c>
      <c r="B253" t="s">
        <v>606</v>
      </c>
      <c r="C253" t="str">
        <f>IFERROR(VLOOKUP(Table1[[#This Row],[Ticker]],[1]!Table1[[Symbol]:[Industry]],2,FALSE),"-")</f>
        <v>-</v>
      </c>
      <c r="D253" t="s">
        <v>24</v>
      </c>
      <c r="E253">
        <v>33076.459138500002</v>
      </c>
      <c r="F253">
        <v>205.32</v>
      </c>
      <c r="G253">
        <v>-52.016527958377203</v>
      </c>
      <c r="H253">
        <v>-3.6335168028732001</v>
      </c>
      <c r="I253">
        <v>-6.1700482032196096</v>
      </c>
      <c r="J253">
        <v>-7.6813683831224102</v>
      </c>
      <c r="K253">
        <v>201.99713626645999</v>
      </c>
      <c r="L253">
        <v>204.93967925305401</v>
      </c>
      <c r="M253">
        <v>48.5487988475507</v>
      </c>
      <c r="N253">
        <v>0.92575923577957797</v>
      </c>
      <c r="O253">
        <v>28.141437755698401</v>
      </c>
      <c r="P253">
        <v>21.383387525864599</v>
      </c>
      <c r="Q253">
        <v>-7.7223709602059001E-2</v>
      </c>
    </row>
    <row r="254" spans="1:17" x14ac:dyDescent="0.3">
      <c r="A254" t="s">
        <v>607</v>
      </c>
      <c r="B254" t="s">
        <v>608</v>
      </c>
      <c r="C254" t="str">
        <f>IFERROR(VLOOKUP(Table1[[#This Row],[Ticker]],[1]!Table1[[Symbol]:[Industry]],2,FALSE),"-")</f>
        <v>-</v>
      </c>
      <c r="D254" t="s">
        <v>609</v>
      </c>
      <c r="E254">
        <v>32848.923500099998</v>
      </c>
      <c r="F254">
        <v>833.55</v>
      </c>
      <c r="G254">
        <v>7.5465697629890496</v>
      </c>
      <c r="H254">
        <v>2.5199293866642298</v>
      </c>
      <c r="I254">
        <v>23.251407587833501</v>
      </c>
      <c r="J254">
        <v>-2.6483004083521502</v>
      </c>
      <c r="K254">
        <v>809.96912760353803</v>
      </c>
      <c r="L254">
        <v>723.386196175235</v>
      </c>
      <c r="M254">
        <v>61.472874849698798</v>
      </c>
      <c r="N254">
        <v>0.54568555087467796</v>
      </c>
      <c r="O254">
        <v>10.49127226921</v>
      </c>
      <c r="P254">
        <v>46.855179704016798</v>
      </c>
      <c r="Q254">
        <v>3.5213335362649999E-2</v>
      </c>
    </row>
    <row r="255" spans="1:17" x14ac:dyDescent="0.3">
      <c r="A255" t="s">
        <v>610</v>
      </c>
      <c r="B255" t="s">
        <v>611</v>
      </c>
      <c r="C255" t="str">
        <f>IFERROR(VLOOKUP(Table1[[#This Row],[Ticker]],[1]!Table1[[Symbol]:[Industry]],2,FALSE),"-")</f>
        <v>-</v>
      </c>
      <c r="D255" t="s">
        <v>130</v>
      </c>
      <c r="E255">
        <v>32842.077534750002</v>
      </c>
      <c r="F255">
        <v>1344.75</v>
      </c>
      <c r="G255">
        <v>95.111761955706797</v>
      </c>
      <c r="H255">
        <v>12.1758576118111</v>
      </c>
      <c r="I255">
        <v>28.5794993542935</v>
      </c>
      <c r="J255">
        <v>-4.8873139439953697</v>
      </c>
      <c r="K255">
        <v>1267.6546684433299</v>
      </c>
      <c r="L255">
        <v>1101.2687533686001</v>
      </c>
      <c r="M255">
        <v>66.719668191530502</v>
      </c>
      <c r="N255">
        <v>0.89955647078992595</v>
      </c>
      <c r="O255">
        <v>8.0572597137014093</v>
      </c>
      <c r="P255">
        <v>138.00884955752201</v>
      </c>
      <c r="Q255">
        <v>0.149793224549152</v>
      </c>
    </row>
    <row r="256" spans="1:17" hidden="1" x14ac:dyDescent="0.3">
      <c r="A256" t="s">
        <v>612</v>
      </c>
      <c r="B256" t="s">
        <v>613</v>
      </c>
      <c r="C256" t="str">
        <f>IFERROR(VLOOKUP(Table1[[#This Row],[Ticker]],[1]!Table1[[Symbol]:[Industry]],2,FALSE),"-")</f>
        <v>-</v>
      </c>
      <c r="D256" t="s">
        <v>43</v>
      </c>
      <c r="E256">
        <v>32618.595722679998</v>
      </c>
      <c r="F256">
        <v>355.4</v>
      </c>
      <c r="G256">
        <v>-17.171489830937201</v>
      </c>
      <c r="H256">
        <v>-6.4109436937783597</v>
      </c>
      <c r="I256">
        <v>-2.99462048972247</v>
      </c>
      <c r="J256">
        <v>-2.7880216898289598</v>
      </c>
      <c r="K256">
        <v>359.36881264528103</v>
      </c>
      <c r="M256">
        <v>39.694751285376903</v>
      </c>
      <c r="N256">
        <v>0.709875189350469</v>
      </c>
      <c r="O256">
        <v>14.631401238041599</v>
      </c>
      <c r="P256">
        <v>27.589301741159499</v>
      </c>
    </row>
    <row r="257" spans="1:17" x14ac:dyDescent="0.3">
      <c r="A257" t="s">
        <v>614</v>
      </c>
      <c r="B257" t="s">
        <v>615</v>
      </c>
      <c r="C257" t="str">
        <f>IFERROR(VLOOKUP(Table1[[#This Row],[Ticker]],[1]!Table1[[Symbol]:[Industry]],2,FALSE),"-")</f>
        <v>-</v>
      </c>
      <c r="D257" t="s">
        <v>263</v>
      </c>
      <c r="E257">
        <v>32428.277354559999</v>
      </c>
      <c r="F257">
        <v>656.9</v>
      </c>
      <c r="G257">
        <v>132.313510261565</v>
      </c>
      <c r="H257">
        <v>19.294185477635299</v>
      </c>
      <c r="I257">
        <v>93.381808654133806</v>
      </c>
      <c r="J257">
        <v>-4.1385824558267297</v>
      </c>
      <c r="K257">
        <v>531.16415412378001</v>
      </c>
      <c r="L257">
        <v>400.715734847102</v>
      </c>
      <c r="M257">
        <v>76.889835077866394</v>
      </c>
      <c r="N257">
        <v>1.78051873400848</v>
      </c>
      <c r="O257">
        <v>4.8409194702390099</v>
      </c>
      <c r="P257">
        <v>193.25892857142799</v>
      </c>
      <c r="Q257">
        <v>0.24197127036350499</v>
      </c>
    </row>
    <row r="258" spans="1:17" x14ac:dyDescent="0.3">
      <c r="A258" t="s">
        <v>616</v>
      </c>
      <c r="B258" t="s">
        <v>617</v>
      </c>
      <c r="C258" t="str">
        <f>IFERROR(VLOOKUP(Table1[[#This Row],[Ticker]],[1]!Table1[[Symbol]:[Industry]],2,FALSE),"-")</f>
        <v>-</v>
      </c>
      <c r="D258" t="s">
        <v>190</v>
      </c>
      <c r="E258">
        <v>32399.212500000001</v>
      </c>
      <c r="F258">
        <v>742.25</v>
      </c>
      <c r="G258">
        <v>9.4662909265839392</v>
      </c>
      <c r="H258">
        <v>-13.8265574771335</v>
      </c>
      <c r="I258">
        <v>51.395764421661099</v>
      </c>
      <c r="J258">
        <v>-3.8772415790202999</v>
      </c>
      <c r="K258">
        <v>772.844914183627</v>
      </c>
      <c r="L258">
        <v>645.40324816488601</v>
      </c>
      <c r="M258">
        <v>27.058373342532501</v>
      </c>
      <c r="N258">
        <v>0.73418369012187101</v>
      </c>
      <c r="O258">
        <v>15.8639272482317</v>
      </c>
      <c r="P258">
        <v>77.954926876048901</v>
      </c>
      <c r="Q258">
        <v>1.96325631364E-4</v>
      </c>
    </row>
    <row r="259" spans="1:17" x14ac:dyDescent="0.3">
      <c r="A259" t="s">
        <v>618</v>
      </c>
      <c r="B259" t="s">
        <v>619</v>
      </c>
      <c r="C259" t="str">
        <f>IFERROR(VLOOKUP(Table1[[#This Row],[Ticker]],[1]!Table1[[Symbol]:[Industry]],2,FALSE),"-")</f>
        <v>-</v>
      </c>
      <c r="D259" t="s">
        <v>604</v>
      </c>
      <c r="E259">
        <v>32359.037976690001</v>
      </c>
      <c r="F259">
        <v>1332.15</v>
      </c>
      <c r="G259">
        <v>-32.558936846703503</v>
      </c>
      <c r="H259">
        <v>6.3963799595405604</v>
      </c>
      <c r="I259">
        <v>24.877804876820498</v>
      </c>
      <c r="J259">
        <v>0.54982571111147804</v>
      </c>
      <c r="K259">
        <v>1210.8234138285</v>
      </c>
      <c r="L259">
        <v>1137.2414708389001</v>
      </c>
      <c r="M259">
        <v>65.155300191676901</v>
      </c>
      <c r="N259">
        <v>1.53799308843298</v>
      </c>
      <c r="O259">
        <v>11.6916263183575</v>
      </c>
      <c r="P259">
        <v>50.347045877772103</v>
      </c>
      <c r="Q259">
        <v>1.8236171509297999E-2</v>
      </c>
    </row>
    <row r="260" spans="1:17" x14ac:dyDescent="0.3">
      <c r="A260" t="s">
        <v>620</v>
      </c>
      <c r="B260" t="s">
        <v>621</v>
      </c>
      <c r="C260" t="str">
        <f>IFERROR(VLOOKUP(Table1[[#This Row],[Ticker]],[1]!Table1[[Symbol]:[Industry]],2,FALSE),"-")</f>
        <v>-</v>
      </c>
      <c r="D260" t="s">
        <v>435</v>
      </c>
      <c r="E260">
        <v>32321.172796175</v>
      </c>
      <c r="F260">
        <v>436.75</v>
      </c>
      <c r="G260">
        <v>-28.200960584340802</v>
      </c>
      <c r="H260">
        <v>-1.7469991828715301</v>
      </c>
      <c r="I260">
        <v>-23.5590262863264</v>
      </c>
      <c r="J260">
        <v>-0.73899339913498097</v>
      </c>
      <c r="K260">
        <v>417.73879677960798</v>
      </c>
      <c r="L260">
        <v>417.08582270791402</v>
      </c>
      <c r="M260">
        <v>69.526029013088305</v>
      </c>
      <c r="N260">
        <v>0.72133180158785803</v>
      </c>
      <c r="O260">
        <v>11.7344018317115</v>
      </c>
      <c r="P260">
        <v>23.3060417843026</v>
      </c>
      <c r="Q260">
        <v>-6.7894586325298004E-2</v>
      </c>
    </row>
    <row r="261" spans="1:17" hidden="1" x14ac:dyDescent="0.3">
      <c r="A261" t="s">
        <v>622</v>
      </c>
      <c r="B261" t="s">
        <v>623</v>
      </c>
      <c r="C261" t="str">
        <f>IFERROR(VLOOKUP(Table1[[#This Row],[Ticker]],[1]!Table1[[Symbol]:[Industry]],2,FALSE),"-")</f>
        <v>-</v>
      </c>
      <c r="D261" t="s">
        <v>130</v>
      </c>
      <c r="E261">
        <v>32216.064643341</v>
      </c>
      <c r="F261">
        <v>396.13</v>
      </c>
      <c r="G261">
        <v>-3.3513699194555699</v>
      </c>
      <c r="H261">
        <v>0.19266776247171999</v>
      </c>
      <c r="I261">
        <v>-13.6387841954732</v>
      </c>
      <c r="J261">
        <v>6.8448775678034299E-2</v>
      </c>
      <c r="K261">
        <v>380.25687539394102</v>
      </c>
      <c r="L261">
        <v>360.42156049346602</v>
      </c>
      <c r="M261">
        <v>56.330526885428</v>
      </c>
      <c r="N261">
        <v>1.18175140375037</v>
      </c>
      <c r="O261">
        <v>0.72450963067680596</v>
      </c>
      <c r="P261">
        <v>39.482394366197099</v>
      </c>
      <c r="Q261">
        <v>-0.123824141917355</v>
      </c>
    </row>
    <row r="262" spans="1:17" x14ac:dyDescent="0.3">
      <c r="A262" t="s">
        <v>624</v>
      </c>
      <c r="B262" t="s">
        <v>625</v>
      </c>
      <c r="C262" t="str">
        <f>IFERROR(VLOOKUP(Table1[[#This Row],[Ticker]],[1]!Table1[[Symbol]:[Industry]],2,FALSE),"-")</f>
        <v>-</v>
      </c>
      <c r="D262" t="s">
        <v>161</v>
      </c>
      <c r="E262">
        <v>31972.939869631999</v>
      </c>
      <c r="F262">
        <v>245.23</v>
      </c>
      <c r="G262">
        <v>365.24634574886801</v>
      </c>
      <c r="H262">
        <v>6.9860511992279903</v>
      </c>
      <c r="I262">
        <v>75.133948638422495</v>
      </c>
      <c r="J262">
        <v>-4.6200433887776802</v>
      </c>
      <c r="K262">
        <v>215.07402438560999</v>
      </c>
      <c r="L262">
        <v>156.721155013887</v>
      </c>
      <c r="M262">
        <v>53.142515939440003</v>
      </c>
      <c r="N262">
        <v>0.79881762317565597</v>
      </c>
      <c r="O262">
        <v>6.7977001182563299</v>
      </c>
      <c r="P262">
        <v>419.00529100529099</v>
      </c>
      <c r="Q262">
        <v>0.20640185703078401</v>
      </c>
    </row>
    <row r="263" spans="1:17" x14ac:dyDescent="0.3">
      <c r="A263" t="s">
        <v>626</v>
      </c>
      <c r="B263" t="s">
        <v>627</v>
      </c>
      <c r="C263" t="str">
        <f>IFERROR(VLOOKUP(Table1[[#This Row],[Ticker]],[1]!Table1[[Symbol]:[Industry]],2,FALSE),"-")</f>
        <v>-</v>
      </c>
      <c r="D263" t="s">
        <v>560</v>
      </c>
      <c r="E263">
        <v>31960.189240428001</v>
      </c>
      <c r="F263">
        <v>72.290000000000006</v>
      </c>
      <c r="G263">
        <v>-19.113068990247001</v>
      </c>
      <c r="H263">
        <v>-5.6275558661734602</v>
      </c>
      <c r="I263">
        <v>-7.5797693640870101</v>
      </c>
      <c r="J263">
        <v>-2.0843492798737699</v>
      </c>
      <c r="K263">
        <v>70.8393403369721</v>
      </c>
      <c r="L263">
        <v>68.499237137209306</v>
      </c>
      <c r="M263">
        <v>75.061876900339797</v>
      </c>
      <c r="N263">
        <v>0.761542817240763</v>
      </c>
      <c r="O263">
        <v>10.6653755706183</v>
      </c>
      <c r="P263">
        <v>24.961106309420899</v>
      </c>
      <c r="Q263">
        <v>3.4126056992889002E-2</v>
      </c>
    </row>
    <row r="264" spans="1:17" x14ac:dyDescent="0.3">
      <c r="A264" t="s">
        <v>628</v>
      </c>
      <c r="B264" t="s">
        <v>629</v>
      </c>
      <c r="C264" t="str">
        <f>IFERROR(VLOOKUP(Table1[[#This Row],[Ticker]],[1]!Table1[[Symbol]:[Industry]],2,FALSE),"-")</f>
        <v>-</v>
      </c>
      <c r="D264" t="s">
        <v>185</v>
      </c>
      <c r="E264">
        <v>31639.568784939998</v>
      </c>
      <c r="F264">
        <v>14368.1</v>
      </c>
      <c r="G264">
        <v>133.04179994152699</v>
      </c>
      <c r="H264">
        <v>3.8424237085200201</v>
      </c>
      <c r="I264">
        <v>57.4508874334106</v>
      </c>
      <c r="J264">
        <v>2.6104984409033598</v>
      </c>
      <c r="K264">
        <v>13718.4256121087</v>
      </c>
      <c r="L264">
        <v>10909.7285684207</v>
      </c>
      <c r="M264">
        <v>53.692716783227702</v>
      </c>
      <c r="N264">
        <v>1.1336310441449999</v>
      </c>
      <c r="O264">
        <v>5.3545701936929602</v>
      </c>
      <c r="P264">
        <v>178.30862057276701</v>
      </c>
      <c r="Q264">
        <v>0.21252653629490101</v>
      </c>
    </row>
    <row r="265" spans="1:17" x14ac:dyDescent="0.3">
      <c r="A265" t="s">
        <v>630</v>
      </c>
      <c r="B265" t="s">
        <v>631</v>
      </c>
      <c r="C265" t="str">
        <f>IFERROR(VLOOKUP(Table1[[#This Row],[Ticker]],[1]!Table1[[Symbol]:[Industry]],2,FALSE),"-")</f>
        <v>-</v>
      </c>
      <c r="D265" t="s">
        <v>18</v>
      </c>
      <c r="E265">
        <v>31159.453656283</v>
      </c>
      <c r="F265">
        <v>177.79</v>
      </c>
      <c r="G265">
        <v>57.242061227213703</v>
      </c>
      <c r="H265">
        <v>-22.100262375657401</v>
      </c>
      <c r="I265">
        <v>-39.679193462300702</v>
      </c>
      <c r="J265">
        <v>-9.7585967772086306</v>
      </c>
      <c r="K265">
        <v>200.142740582378</v>
      </c>
      <c r="L265">
        <v>191.16030377242399</v>
      </c>
      <c r="M265">
        <v>25.992101965957499</v>
      </c>
      <c r="N265">
        <v>0.35792346911732398</v>
      </c>
      <c r="O265">
        <v>62.691939929129802</v>
      </c>
      <c r="P265">
        <v>96.453038674033095</v>
      </c>
      <c r="Q265">
        <v>0.106683795011073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51</v>
      </c>
      <c r="E266">
        <v>31078.543946400001</v>
      </c>
      <c r="F266">
        <v>399.6</v>
      </c>
      <c r="G266">
        <v>-27.642928439436201</v>
      </c>
      <c r="H266">
        <v>-4.1721848168008098</v>
      </c>
      <c r="I266">
        <v>-35.5925196396256</v>
      </c>
      <c r="J266">
        <v>-1.7306372237747301</v>
      </c>
      <c r="K266">
        <v>395.97971514757</v>
      </c>
      <c r="L266">
        <v>414.23411905056099</v>
      </c>
      <c r="M266">
        <v>53.3282656667444</v>
      </c>
      <c r="N266">
        <v>0.64706855195471902</v>
      </c>
      <c r="O266">
        <v>30.055055055055</v>
      </c>
      <c r="P266">
        <v>18.822479928635101</v>
      </c>
      <c r="Q266">
        <v>9.1529187591283007E-2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445</v>
      </c>
      <c r="E267">
        <v>30697.919999999998</v>
      </c>
      <c r="F267">
        <v>1468.8</v>
      </c>
      <c r="G267">
        <v>87.939520855881199</v>
      </c>
      <c r="H267">
        <v>-11.8272144717538</v>
      </c>
      <c r="I267">
        <v>45.074233302563002</v>
      </c>
      <c r="J267">
        <v>-5.4024291116076002</v>
      </c>
      <c r="K267">
        <v>1365.03028441317</v>
      </c>
      <c r="L267">
        <v>1106.2985299081299</v>
      </c>
      <c r="M267">
        <v>50.5959159444321</v>
      </c>
      <c r="N267">
        <v>0.94254325918331605</v>
      </c>
      <c r="O267">
        <v>13.316993464052301</v>
      </c>
      <c r="P267">
        <v>132.77337559429401</v>
      </c>
      <c r="Q267">
        <v>8.9320464703523006E-2</v>
      </c>
    </row>
    <row r="268" spans="1:17" x14ac:dyDescent="0.3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185</v>
      </c>
      <c r="E268">
        <v>30504.047940479999</v>
      </c>
      <c r="F268">
        <v>16030.3</v>
      </c>
      <c r="G268">
        <v>-29.609971624518</v>
      </c>
      <c r="H268">
        <v>-1.1456350175257399</v>
      </c>
      <c r="I268">
        <v>-12.0205170386559</v>
      </c>
      <c r="J268">
        <v>-4.6678976927729003</v>
      </c>
      <c r="K268">
        <v>15986.803232427499</v>
      </c>
      <c r="L268">
        <v>15243.294551848499</v>
      </c>
      <c r="M268">
        <v>43.206411152393002</v>
      </c>
      <c r="N268">
        <v>0.59463176599384904</v>
      </c>
      <c r="O268">
        <v>13.846902428525899</v>
      </c>
      <c r="P268">
        <v>23.547591522157902</v>
      </c>
      <c r="Q268">
        <v>7.6151839455746995E-2</v>
      </c>
    </row>
    <row r="269" spans="1:17" x14ac:dyDescent="0.3">
      <c r="A269" t="s">
        <v>638</v>
      </c>
      <c r="B269" t="s">
        <v>639</v>
      </c>
      <c r="C269" t="str">
        <f>IFERROR(VLOOKUP(Table1[[#This Row],[Ticker]],[1]!Table1[[Symbol]:[Industry]],2,FALSE),"-")</f>
        <v>-</v>
      </c>
      <c r="D269" t="s">
        <v>54</v>
      </c>
      <c r="E269">
        <v>30453.532237934902</v>
      </c>
      <c r="F269">
        <v>1848.45</v>
      </c>
      <c r="G269">
        <v>-19.962119461501999</v>
      </c>
      <c r="H269">
        <v>-5.9453551460013898</v>
      </c>
      <c r="I269">
        <v>-15.956631217148299</v>
      </c>
      <c r="J269">
        <v>-2.69444287011089</v>
      </c>
      <c r="K269">
        <v>1895.8684750852999</v>
      </c>
      <c r="L269">
        <v>1839.49681410325</v>
      </c>
      <c r="M269">
        <v>45.827563403918603</v>
      </c>
      <c r="N269">
        <v>0.70918158096408102</v>
      </c>
      <c r="O269">
        <v>20.152019259379401</v>
      </c>
      <c r="P269">
        <v>25.314396122165299</v>
      </c>
      <c r="Q269">
        <v>-0.110470607689358</v>
      </c>
    </row>
    <row r="270" spans="1:17" x14ac:dyDescent="0.3">
      <c r="A270" t="s">
        <v>640</v>
      </c>
      <c r="B270" t="s">
        <v>641</v>
      </c>
      <c r="C270" t="str">
        <f>IFERROR(VLOOKUP(Table1[[#This Row],[Ticker]],[1]!Table1[[Symbol]:[Industry]],2,FALSE),"-")</f>
        <v>-</v>
      </c>
      <c r="D270" t="s">
        <v>46</v>
      </c>
      <c r="E270">
        <v>30436.2</v>
      </c>
      <c r="F270">
        <v>169.09</v>
      </c>
      <c r="G270">
        <v>161.01021975455001</v>
      </c>
      <c r="H270">
        <v>-9.4736217323352392</v>
      </c>
      <c r="I270">
        <v>28.1525294271548</v>
      </c>
      <c r="J270">
        <v>-5.4728949919006</v>
      </c>
      <c r="K270">
        <v>175.79334473279599</v>
      </c>
      <c r="L270">
        <v>143.24060541419701</v>
      </c>
      <c r="M270">
        <v>33.6111381618039</v>
      </c>
      <c r="N270">
        <v>0.30471301937809903</v>
      </c>
      <c r="O270">
        <v>24.046365840676501</v>
      </c>
      <c r="P270">
        <v>198.218694885361</v>
      </c>
      <c r="Q270">
        <v>0.121986736476921</v>
      </c>
    </row>
    <row r="271" spans="1:17" x14ac:dyDescent="0.3">
      <c r="A271" t="s">
        <v>642</v>
      </c>
      <c r="B271" t="s">
        <v>643</v>
      </c>
      <c r="C271" t="str">
        <f>IFERROR(VLOOKUP(Table1[[#This Row],[Ticker]],[1]!Table1[[Symbol]:[Industry]],2,FALSE),"-")</f>
        <v>-</v>
      </c>
      <c r="D271" t="s">
        <v>54</v>
      </c>
      <c r="E271">
        <v>30009.389838059898</v>
      </c>
      <c r="F271">
        <v>1178.8499999999999</v>
      </c>
      <c r="G271">
        <v>88.815866860373106</v>
      </c>
      <c r="H271">
        <v>6.1687962022043097</v>
      </c>
      <c r="I271">
        <v>64.383033355863901</v>
      </c>
      <c r="J271">
        <v>0.68418108861832105</v>
      </c>
      <c r="K271">
        <v>1060.0839268301499</v>
      </c>
      <c r="L271">
        <v>818.06390136272205</v>
      </c>
      <c r="M271">
        <v>50.2749570778711</v>
      </c>
      <c r="N271">
        <v>0.85408418458745605</v>
      </c>
      <c r="O271">
        <v>9.2505407812698994</v>
      </c>
      <c r="P271">
        <v>124.86409155937</v>
      </c>
      <c r="Q271">
        <v>8.7680167846844001E-2</v>
      </c>
    </row>
    <row r="272" spans="1:17" x14ac:dyDescent="0.3">
      <c r="A272" t="s">
        <v>644</v>
      </c>
      <c r="B272" t="s">
        <v>645</v>
      </c>
      <c r="C272" t="str">
        <f>IFERROR(VLOOKUP(Table1[[#This Row],[Ticker]],[1]!Table1[[Symbol]:[Industry]],2,FALSE),"-")</f>
        <v>-</v>
      </c>
      <c r="D272" t="s">
        <v>646</v>
      </c>
      <c r="E272">
        <v>29932.316063999999</v>
      </c>
      <c r="F272">
        <v>2710.2</v>
      </c>
      <c r="G272">
        <v>119.73794060790399</v>
      </c>
      <c r="H272">
        <v>10.9910372810991</v>
      </c>
      <c r="I272">
        <v>68.4836031985067</v>
      </c>
      <c r="J272">
        <v>-2.6119920881528498</v>
      </c>
      <c r="K272">
        <v>2461.8703729078102</v>
      </c>
      <c r="L272">
        <v>1968.4232248006499</v>
      </c>
      <c r="M272">
        <v>52.0191376248412</v>
      </c>
      <c r="N272">
        <v>1.09877550394586</v>
      </c>
      <c r="O272">
        <v>8.3480923917054195</v>
      </c>
      <c r="P272">
        <v>158.98991829518801</v>
      </c>
      <c r="Q272">
        <v>0.12172512885042799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54</v>
      </c>
      <c r="E273">
        <v>29858.604160128001</v>
      </c>
      <c r="F273">
        <v>226.29</v>
      </c>
      <c r="G273">
        <v>104.259522468995</v>
      </c>
      <c r="H273">
        <v>14.542057922714999</v>
      </c>
      <c r="I273">
        <v>71.501858247798907</v>
      </c>
      <c r="J273">
        <v>-4.8811547497044296</v>
      </c>
      <c r="K273">
        <v>198.76340747714201</v>
      </c>
      <c r="L273">
        <v>159.51539206719099</v>
      </c>
      <c r="M273">
        <v>58.339589682649901</v>
      </c>
      <c r="N273">
        <v>1.08509251725705</v>
      </c>
      <c r="O273">
        <v>7.8218215564099101</v>
      </c>
      <c r="P273">
        <v>158.617142857142</v>
      </c>
    </row>
    <row r="274" spans="1:17" x14ac:dyDescent="0.3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164</v>
      </c>
      <c r="E274">
        <v>29690.2697606</v>
      </c>
      <c r="F274">
        <v>6859.15</v>
      </c>
      <c r="G274">
        <v>134.02501631436101</v>
      </c>
      <c r="H274">
        <v>-3.9889203429648701</v>
      </c>
      <c r="I274">
        <v>95.159800017317494</v>
      </c>
      <c r="J274">
        <v>-5.2286913212582498</v>
      </c>
      <c r="K274">
        <v>6427.8113407814199</v>
      </c>
      <c r="L274">
        <v>4883.3187991169398</v>
      </c>
      <c r="M274">
        <v>55.966792503713101</v>
      </c>
      <c r="N274">
        <v>0.31701863545841302</v>
      </c>
      <c r="O274">
        <v>15.902116151418101</v>
      </c>
      <c r="P274">
        <v>182.269547325102</v>
      </c>
      <c r="Q274">
        <v>6.3906850860430006E-2</v>
      </c>
    </row>
    <row r="275" spans="1:17" x14ac:dyDescent="0.3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185</v>
      </c>
      <c r="E275">
        <v>29561.90973345</v>
      </c>
      <c r="F275">
        <v>1406.85</v>
      </c>
      <c r="G275">
        <v>-20.4331495725305</v>
      </c>
      <c r="H275">
        <v>-1.0534456284959901</v>
      </c>
      <c r="I275">
        <v>16.1226212536242</v>
      </c>
      <c r="J275">
        <v>-1.4926180079712601</v>
      </c>
      <c r="K275">
        <v>1366.5840116465099</v>
      </c>
      <c r="L275">
        <v>1268.75753852818</v>
      </c>
      <c r="M275">
        <v>58.923725914612099</v>
      </c>
      <c r="N275">
        <v>0.64054290885845699</v>
      </c>
      <c r="O275">
        <v>7.0441056260439998</v>
      </c>
      <c r="P275">
        <v>40.2572154927471</v>
      </c>
      <c r="Q275">
        <v>2.0977776519159001E-2</v>
      </c>
    </row>
    <row r="276" spans="1:17" x14ac:dyDescent="0.3">
      <c r="A276" t="s">
        <v>653</v>
      </c>
      <c r="B276" t="s">
        <v>654</v>
      </c>
      <c r="C276" t="str">
        <f>IFERROR(VLOOKUP(Table1[[#This Row],[Ticker]],[1]!Table1[[Symbol]:[Industry]],2,FALSE),"-")</f>
        <v>-</v>
      </c>
      <c r="D276" t="s">
        <v>54</v>
      </c>
      <c r="E276">
        <v>29331.902522839999</v>
      </c>
      <c r="F276">
        <v>1888.55</v>
      </c>
      <c r="G276">
        <v>0.89571317221264402</v>
      </c>
      <c r="H276">
        <v>-3.5683976916028399</v>
      </c>
      <c r="I276">
        <v>-2.2726935176134901</v>
      </c>
      <c r="J276">
        <v>-0.429428080301827</v>
      </c>
      <c r="K276">
        <v>1894.9304510892</v>
      </c>
      <c r="L276">
        <v>1738.80169084883</v>
      </c>
      <c r="M276">
        <v>43.500383811774697</v>
      </c>
      <c r="N276">
        <v>0.98304002275723401</v>
      </c>
      <c r="O276">
        <v>7.4898731831299203</v>
      </c>
      <c r="P276">
        <v>51.757804652657804</v>
      </c>
      <c r="Q276">
        <v>6.7144840864586997E-2</v>
      </c>
    </row>
    <row r="277" spans="1:17" x14ac:dyDescent="0.3">
      <c r="A277" t="s">
        <v>655</v>
      </c>
      <c r="B277" t="s">
        <v>656</v>
      </c>
      <c r="C277" t="str">
        <f>IFERROR(VLOOKUP(Table1[[#This Row],[Ticker]],[1]!Table1[[Symbol]:[Industry]],2,FALSE),"-")</f>
        <v>-</v>
      </c>
      <c r="D277" t="s">
        <v>445</v>
      </c>
      <c r="E277">
        <v>29094.269170169999</v>
      </c>
      <c r="F277">
        <v>5715.65</v>
      </c>
      <c r="G277">
        <v>167.25529146915801</v>
      </c>
      <c r="H277">
        <v>13.3251657791811</v>
      </c>
      <c r="I277">
        <v>50.874081596146702</v>
      </c>
      <c r="J277">
        <v>-4.1322244650255797</v>
      </c>
      <c r="K277">
        <v>4987.4796117142396</v>
      </c>
      <c r="L277">
        <v>3939.21980868837</v>
      </c>
      <c r="M277">
        <v>60.772195178911403</v>
      </c>
      <c r="N277">
        <v>1.1352120269403601</v>
      </c>
      <c r="O277">
        <v>5.5951641545580904</v>
      </c>
      <c r="P277">
        <v>201.482184772002</v>
      </c>
      <c r="Q277">
        <v>0.136375837429212</v>
      </c>
    </row>
    <row r="278" spans="1:17" x14ac:dyDescent="0.3">
      <c r="A278" t="s">
        <v>657</v>
      </c>
      <c r="B278" t="s">
        <v>658</v>
      </c>
      <c r="C278" t="str">
        <f>IFERROR(VLOOKUP(Table1[[#This Row],[Ticker]],[1]!Table1[[Symbol]:[Industry]],2,FALSE),"-")</f>
        <v>-</v>
      </c>
      <c r="D278" t="s">
        <v>545</v>
      </c>
      <c r="E278">
        <v>29048.832164340001</v>
      </c>
      <c r="F278">
        <v>896.55</v>
      </c>
      <c r="G278">
        <v>12.655087277709301</v>
      </c>
      <c r="H278">
        <v>6.1916325343862599</v>
      </c>
      <c r="I278">
        <v>2.3370984499139902</v>
      </c>
      <c r="J278">
        <v>-0.74484070063974095</v>
      </c>
      <c r="K278">
        <v>823.88185274308</v>
      </c>
      <c r="L278">
        <v>756.01640779751403</v>
      </c>
      <c r="M278">
        <v>80.292557871611507</v>
      </c>
      <c r="N278">
        <v>0.71902929115867198</v>
      </c>
      <c r="O278">
        <v>2.8888517093302202</v>
      </c>
      <c r="P278">
        <v>47.495270214691097</v>
      </c>
      <c r="Q278">
        <v>-2.1841687436649E-2</v>
      </c>
    </row>
    <row r="279" spans="1:17" hidden="1" x14ac:dyDescent="0.3">
      <c r="A279" t="s">
        <v>659</v>
      </c>
      <c r="B279" t="s">
        <v>660</v>
      </c>
      <c r="C279" t="str">
        <f>IFERROR(VLOOKUP(Table1[[#This Row],[Ticker]],[1]!Table1[[Symbol]:[Industry]],2,FALSE),"-")</f>
        <v>-</v>
      </c>
      <c r="D279" t="s">
        <v>143</v>
      </c>
      <c r="E279">
        <v>28967.081805000002</v>
      </c>
      <c r="F279">
        <v>1705.5</v>
      </c>
      <c r="G279">
        <v>250.20169705718999</v>
      </c>
      <c r="H279">
        <v>-7.5527828904802101</v>
      </c>
      <c r="I279">
        <v>109.84923635125899</v>
      </c>
      <c r="J279">
        <v>-2.43670797134356</v>
      </c>
      <c r="K279">
        <v>1485.3241766661199</v>
      </c>
      <c r="L279">
        <v>1075.4965142845799</v>
      </c>
      <c r="M279">
        <v>63.629603957764303</v>
      </c>
      <c r="N279">
        <v>0.62210114314714104</v>
      </c>
      <c r="O279">
        <v>7.2999120492524199</v>
      </c>
      <c r="P279">
        <v>342.98701298701297</v>
      </c>
    </row>
    <row r="280" spans="1:17" x14ac:dyDescent="0.3">
      <c r="A280" t="s">
        <v>661</v>
      </c>
      <c r="B280" t="s">
        <v>662</v>
      </c>
      <c r="C280" t="str">
        <f>IFERROR(VLOOKUP(Table1[[#This Row],[Ticker]],[1]!Table1[[Symbol]:[Industry]],2,FALSE),"-")</f>
        <v>-</v>
      </c>
      <c r="D280" t="s">
        <v>266</v>
      </c>
      <c r="E280">
        <v>28913.51996424</v>
      </c>
      <c r="F280">
        <v>1519.3</v>
      </c>
      <c r="G280">
        <v>-3.9140371749464999</v>
      </c>
      <c r="H280">
        <v>-8.3860537956465002</v>
      </c>
      <c r="I280">
        <v>3.8917935354929698</v>
      </c>
      <c r="J280">
        <v>-2.4686319533518399</v>
      </c>
      <c r="K280">
        <v>1552.58111526026</v>
      </c>
      <c r="L280">
        <v>1439.3854422264001</v>
      </c>
      <c r="M280">
        <v>54.729956003093797</v>
      </c>
      <c r="N280">
        <v>0.75375027983374598</v>
      </c>
      <c r="O280">
        <v>21.184097939840701</v>
      </c>
      <c r="P280">
        <v>48.137675507020198</v>
      </c>
      <c r="Q280">
        <v>4.6912148178411002E-2</v>
      </c>
    </row>
    <row r="281" spans="1:17" x14ac:dyDescent="0.3">
      <c r="A281" t="s">
        <v>663</v>
      </c>
      <c r="B281" t="s">
        <v>664</v>
      </c>
      <c r="C281" t="str">
        <f>IFERROR(VLOOKUP(Table1[[#This Row],[Ticker]],[1]!Table1[[Symbol]:[Industry]],2,FALSE),"-")</f>
        <v>-</v>
      </c>
      <c r="D281" t="s">
        <v>231</v>
      </c>
      <c r="E281">
        <v>28544.335325870001</v>
      </c>
      <c r="F281">
        <v>2133.9499999999998</v>
      </c>
      <c r="G281">
        <v>49.096994397391001</v>
      </c>
      <c r="H281">
        <v>7.7055769100567897</v>
      </c>
      <c r="I281">
        <v>8.3376937979997798</v>
      </c>
      <c r="J281">
        <v>-11.406051238056699</v>
      </c>
      <c r="K281">
        <v>1922.0141481357</v>
      </c>
      <c r="L281">
        <v>1705.6420953270799</v>
      </c>
      <c r="M281">
        <v>58.846780455065399</v>
      </c>
      <c r="N281">
        <v>1.3947458139346001</v>
      </c>
      <c r="O281">
        <v>9.3137140045455702</v>
      </c>
      <c r="P281">
        <v>86.983570646221196</v>
      </c>
      <c r="Q281">
        <v>0.100127222529394</v>
      </c>
    </row>
    <row r="282" spans="1:17" x14ac:dyDescent="0.3">
      <c r="A282" t="s">
        <v>665</v>
      </c>
      <c r="B282" t="s">
        <v>666</v>
      </c>
      <c r="C282" t="str">
        <f>IFERROR(VLOOKUP(Table1[[#This Row],[Ticker]],[1]!Table1[[Symbol]:[Industry]],2,FALSE),"-")</f>
        <v>-</v>
      </c>
      <c r="D282" t="s">
        <v>274</v>
      </c>
      <c r="E282">
        <v>28504.961862389999</v>
      </c>
      <c r="F282">
        <v>1061.45</v>
      </c>
      <c r="G282">
        <v>20.0402058468764</v>
      </c>
      <c r="H282">
        <v>-5.3199880119750098</v>
      </c>
      <c r="I282">
        <v>-36.868220671282202</v>
      </c>
      <c r="J282">
        <v>-7.2468462390661399</v>
      </c>
      <c r="K282">
        <v>1140.4567412583599</v>
      </c>
      <c r="L282">
        <v>1133.1711288382101</v>
      </c>
      <c r="M282">
        <v>26.411543795180901</v>
      </c>
      <c r="N282">
        <v>1.17627000127951</v>
      </c>
      <c r="O282">
        <v>42.625653587074197</v>
      </c>
      <c r="P282">
        <v>54.045424860314903</v>
      </c>
    </row>
    <row r="283" spans="1:17" x14ac:dyDescent="0.3">
      <c r="A283" t="s">
        <v>667</v>
      </c>
      <c r="B283" t="s">
        <v>668</v>
      </c>
      <c r="C283" t="str">
        <f>IFERROR(VLOOKUP(Table1[[#This Row],[Ticker]],[1]!Table1[[Symbol]:[Industry]],2,FALSE),"-")</f>
        <v>-</v>
      </c>
      <c r="D283" t="s">
        <v>266</v>
      </c>
      <c r="E283">
        <v>28353.32568763</v>
      </c>
      <c r="F283">
        <v>3769.45</v>
      </c>
      <c r="G283">
        <v>-10.9186186680767</v>
      </c>
      <c r="H283">
        <v>-4.1416347023951001</v>
      </c>
      <c r="I283">
        <v>14.6961350834695</v>
      </c>
      <c r="J283">
        <v>-1.5631159989321199</v>
      </c>
      <c r="K283">
        <v>3856.2276070997</v>
      </c>
      <c r="L283">
        <v>3624.5627313078598</v>
      </c>
      <c r="M283">
        <v>46.004164531832899</v>
      </c>
      <c r="N283">
        <v>0.61167444703412599</v>
      </c>
      <c r="O283">
        <v>27.814402631683599</v>
      </c>
      <c r="P283">
        <v>49.314715785304003</v>
      </c>
      <c r="Q283">
        <v>7.9474156683126004E-2</v>
      </c>
    </row>
    <row r="284" spans="1:17" x14ac:dyDescent="0.3">
      <c r="A284" t="s">
        <v>669</v>
      </c>
      <c r="B284" t="s">
        <v>670</v>
      </c>
      <c r="C284" t="str">
        <f>IFERROR(VLOOKUP(Table1[[#This Row],[Ticker]],[1]!Table1[[Symbol]:[Industry]],2,FALSE),"-")</f>
        <v>-</v>
      </c>
      <c r="D284" t="s">
        <v>388</v>
      </c>
      <c r="E284">
        <v>28144.985114999999</v>
      </c>
      <c r="F284">
        <v>6262.5</v>
      </c>
      <c r="G284">
        <v>-14.2744503886396</v>
      </c>
      <c r="H284">
        <v>-5.8998922117756596</v>
      </c>
      <c r="I284">
        <v>3.6171947449700101</v>
      </c>
      <c r="J284">
        <v>-6.6918418298950604</v>
      </c>
      <c r="K284">
        <v>6370.7849355387998</v>
      </c>
      <c r="L284">
        <v>5925.8669707324298</v>
      </c>
      <c r="M284">
        <v>38.0309366658594</v>
      </c>
      <c r="N284">
        <v>0.64014794898454197</v>
      </c>
      <c r="O284">
        <v>14.9197604790419</v>
      </c>
      <c r="P284">
        <v>30.119055039581099</v>
      </c>
      <c r="Q284">
        <v>-2.6901019741893999E-2</v>
      </c>
    </row>
    <row r="285" spans="1:17" x14ac:dyDescent="0.3">
      <c r="A285" t="s">
        <v>671</v>
      </c>
      <c r="B285" t="s">
        <v>672</v>
      </c>
      <c r="C285" t="str">
        <f>IFERROR(VLOOKUP(Table1[[#This Row],[Ticker]],[1]!Table1[[Symbol]:[Industry]],2,FALSE),"-")</f>
        <v>-</v>
      </c>
      <c r="D285" t="s">
        <v>190</v>
      </c>
      <c r="E285">
        <v>27800.240809634899</v>
      </c>
      <c r="F285">
        <v>8531.5499999999993</v>
      </c>
      <c r="G285">
        <v>7.2941910171917996</v>
      </c>
      <c r="H285">
        <v>-5.4911628860000796</v>
      </c>
      <c r="I285">
        <v>10.289282368648401</v>
      </c>
      <c r="J285">
        <v>-8.9300889069942198</v>
      </c>
      <c r="K285">
        <v>8430.9221585866107</v>
      </c>
      <c r="L285">
        <v>7342.2712002675298</v>
      </c>
      <c r="M285">
        <v>23.721488187330898</v>
      </c>
      <c r="N285">
        <v>1.6914686574686</v>
      </c>
      <c r="O285">
        <v>12.054667674689799</v>
      </c>
      <c r="P285">
        <v>43.241745787896299</v>
      </c>
      <c r="Q285">
        <v>9.8775713710869996E-3</v>
      </c>
    </row>
    <row r="286" spans="1:17" x14ac:dyDescent="0.3">
      <c r="A286" t="s">
        <v>673</v>
      </c>
      <c r="B286" t="s">
        <v>674</v>
      </c>
      <c r="C286" t="str">
        <f>IFERROR(VLOOKUP(Table1[[#This Row],[Ticker]],[1]!Table1[[Symbol]:[Industry]],2,FALSE),"-")</f>
        <v>-</v>
      </c>
      <c r="D286" t="s">
        <v>263</v>
      </c>
      <c r="E286">
        <v>27385.630805640001</v>
      </c>
      <c r="F286">
        <v>548.65</v>
      </c>
      <c r="G286">
        <v>-3.8097926598385601</v>
      </c>
      <c r="H286">
        <v>-1.07034080850328</v>
      </c>
      <c r="I286">
        <v>37.9778544108907</v>
      </c>
      <c r="J286">
        <v>-11.1801280163439</v>
      </c>
      <c r="K286">
        <v>537.65581655997403</v>
      </c>
      <c r="L286">
        <v>469.99569206147299</v>
      </c>
      <c r="M286">
        <v>39.276977989574597</v>
      </c>
      <c r="N286">
        <v>0.94817862219481897</v>
      </c>
      <c r="O286">
        <v>14.5174519274583</v>
      </c>
      <c r="P286">
        <v>63.240107110978798</v>
      </c>
      <c r="Q286">
        <v>8.5908002163759996E-3</v>
      </c>
    </row>
    <row r="287" spans="1:17" x14ac:dyDescent="0.3">
      <c r="A287" t="s">
        <v>675</v>
      </c>
      <c r="B287" t="s">
        <v>676</v>
      </c>
      <c r="C287" t="str">
        <f>IFERROR(VLOOKUP(Table1[[#This Row],[Ticker]],[1]!Table1[[Symbol]:[Industry]],2,FALSE),"-")</f>
        <v>-</v>
      </c>
      <c r="D287" t="s">
        <v>327</v>
      </c>
      <c r="E287">
        <v>27348.4916748</v>
      </c>
      <c r="F287">
        <v>2155.6</v>
      </c>
      <c r="G287">
        <v>-3.5067777298697198</v>
      </c>
      <c r="H287">
        <v>-1.3918286056422799</v>
      </c>
      <c r="I287">
        <v>57.159944757766297</v>
      </c>
      <c r="J287">
        <v>0.12504659537438501</v>
      </c>
      <c r="K287">
        <v>2053.1235404190402</v>
      </c>
      <c r="L287">
        <v>1759.5749691405899</v>
      </c>
      <c r="M287">
        <v>65.995519180979898</v>
      </c>
      <c r="N287">
        <v>0.51769021454539599</v>
      </c>
      <c r="O287">
        <v>5.77101503061792</v>
      </c>
      <c r="P287">
        <v>81.738470617991695</v>
      </c>
      <c r="Q287">
        <v>-6.5954320902482003E-2</v>
      </c>
    </row>
    <row r="288" spans="1:17" x14ac:dyDescent="0.3">
      <c r="A288" t="s">
        <v>677</v>
      </c>
      <c r="B288" t="s">
        <v>678</v>
      </c>
      <c r="C288" t="str">
        <f>IFERROR(VLOOKUP(Table1[[#This Row],[Ticker]],[1]!Table1[[Symbol]:[Industry]],2,FALSE),"-")</f>
        <v>-</v>
      </c>
      <c r="D288" t="s">
        <v>274</v>
      </c>
      <c r="E288">
        <v>27309.017449999999</v>
      </c>
      <c r="F288">
        <v>3281.2</v>
      </c>
      <c r="G288">
        <v>2.2406880041925898</v>
      </c>
      <c r="H288">
        <v>-4.2385278419271701</v>
      </c>
      <c r="I288">
        <v>25.567211593349601</v>
      </c>
      <c r="J288">
        <v>-0.61862271974151595</v>
      </c>
      <c r="K288">
        <v>3220.3520048557598</v>
      </c>
      <c r="L288">
        <v>2801.0300342784799</v>
      </c>
      <c r="M288">
        <v>40.76710084063</v>
      </c>
      <c r="N288">
        <v>0.630837764398402</v>
      </c>
      <c r="O288">
        <v>5.4309399000365799</v>
      </c>
      <c r="P288">
        <v>68.812059474198605</v>
      </c>
      <c r="Q288">
        <v>-4.5878124444860002E-2</v>
      </c>
    </row>
    <row r="289" spans="1:17" hidden="1" x14ac:dyDescent="0.3">
      <c r="A289" t="s">
        <v>679</v>
      </c>
      <c r="B289" t="s">
        <v>680</v>
      </c>
      <c r="C289" t="str">
        <f>IFERROR(VLOOKUP(Table1[[#This Row],[Ticker]],[1]!Table1[[Symbol]:[Industry]],2,FALSE),"-")</f>
        <v>-</v>
      </c>
      <c r="D289" t="s">
        <v>54</v>
      </c>
      <c r="E289">
        <v>27082.665257339999</v>
      </c>
      <c r="F289">
        <v>1432.2</v>
      </c>
      <c r="G289">
        <v>-27.940597974507298</v>
      </c>
      <c r="H289">
        <v>-1.9881774759081099</v>
      </c>
      <c r="I289">
        <v>-13.7637286332925</v>
      </c>
      <c r="J289">
        <v>-7.49915414656334</v>
      </c>
      <c r="K289">
        <v>1371.14208971976</v>
      </c>
      <c r="M289">
        <v>47.815901038071701</v>
      </c>
      <c r="O289">
        <v>10.3197877391425</v>
      </c>
      <c r="P289">
        <v>16.9142857142857</v>
      </c>
    </row>
    <row r="290" spans="1:17" x14ac:dyDescent="0.3">
      <c r="A290" t="s">
        <v>681</v>
      </c>
      <c r="B290" t="s">
        <v>682</v>
      </c>
      <c r="C290" t="str">
        <f>IFERROR(VLOOKUP(Table1[[#This Row],[Ticker]],[1]!Table1[[Symbol]:[Industry]],2,FALSE),"-")</f>
        <v>-</v>
      </c>
      <c r="D290" t="s">
        <v>57</v>
      </c>
      <c r="E290">
        <v>27052.2413354399</v>
      </c>
      <c r="F290">
        <v>204.08</v>
      </c>
      <c r="G290">
        <v>90.089207551464</v>
      </c>
      <c r="H290">
        <v>2.0596210086300699</v>
      </c>
      <c r="I290">
        <v>52.790822022019597</v>
      </c>
      <c r="J290">
        <v>3.42663964519961</v>
      </c>
      <c r="K290">
        <v>185.80409521956</v>
      </c>
      <c r="L290">
        <v>152.526790382332</v>
      </c>
      <c r="M290">
        <v>65.188330284779497</v>
      </c>
      <c r="N290">
        <v>0.61849063687138095</v>
      </c>
      <c r="O290">
        <v>4.12093296746374</v>
      </c>
      <c r="P290">
        <v>147.97083839611099</v>
      </c>
      <c r="Q290">
        <v>9.0211530322914998E-2</v>
      </c>
    </row>
    <row r="291" spans="1:17" x14ac:dyDescent="0.3">
      <c r="A291" t="s">
        <v>683</v>
      </c>
      <c r="B291" t="s">
        <v>684</v>
      </c>
      <c r="C291" t="str">
        <f>IFERROR(VLOOKUP(Table1[[#This Row],[Ticker]],[1]!Table1[[Symbol]:[Industry]],2,FALSE),"-")</f>
        <v>-</v>
      </c>
      <c r="D291" t="s">
        <v>327</v>
      </c>
      <c r="E291">
        <v>26985.019248525001</v>
      </c>
      <c r="F291">
        <v>419.25</v>
      </c>
      <c r="G291">
        <v>8.3471622996227204</v>
      </c>
      <c r="H291">
        <v>-8.8619165884400601</v>
      </c>
      <c r="I291">
        <v>35.566385708574799</v>
      </c>
      <c r="J291">
        <v>-5.4713838613266299</v>
      </c>
      <c r="K291">
        <v>443.080540531699</v>
      </c>
      <c r="L291">
        <v>382.17990487289097</v>
      </c>
      <c r="M291">
        <v>17.529162307092399</v>
      </c>
      <c r="N291">
        <v>0.86121118806833996</v>
      </c>
      <c r="O291">
        <v>15.444245676803799</v>
      </c>
      <c r="P291">
        <v>60.478468899521502</v>
      </c>
      <c r="Q291">
        <v>-6.8322483177592999E-2</v>
      </c>
    </row>
    <row r="292" spans="1:17" x14ac:dyDescent="0.3">
      <c r="A292" t="s">
        <v>685</v>
      </c>
      <c r="B292" t="s">
        <v>686</v>
      </c>
      <c r="C292" t="str">
        <f>IFERROR(VLOOKUP(Table1[[#This Row],[Ticker]],[1]!Table1[[Symbol]:[Industry]],2,FALSE),"-")</f>
        <v>-</v>
      </c>
      <c r="D292" t="s">
        <v>164</v>
      </c>
      <c r="E292">
        <v>26862.775733710001</v>
      </c>
      <c r="F292">
        <v>1054.45</v>
      </c>
      <c r="G292">
        <v>-31.627639039258298</v>
      </c>
      <c r="H292">
        <v>-7.0151714722689498</v>
      </c>
      <c r="I292">
        <v>-22.1373534303758</v>
      </c>
      <c r="J292">
        <v>0.191701103248229</v>
      </c>
      <c r="K292">
        <v>1059.1590660152301</v>
      </c>
      <c r="L292">
        <v>1058.17850622431</v>
      </c>
      <c r="M292">
        <v>56.175846596705703</v>
      </c>
      <c r="N292">
        <v>0.82529681748633599</v>
      </c>
      <c r="O292">
        <v>27.933994025321201</v>
      </c>
      <c r="P292">
        <v>13.017148981779201</v>
      </c>
      <c r="Q292">
        <v>-7.0851554225169998E-3</v>
      </c>
    </row>
    <row r="293" spans="1:17" x14ac:dyDescent="0.3">
      <c r="A293" t="s">
        <v>687</v>
      </c>
      <c r="B293" t="s">
        <v>688</v>
      </c>
      <c r="C293" t="str">
        <f>IFERROR(VLOOKUP(Table1[[#This Row],[Ticker]],[1]!Table1[[Symbol]:[Industry]],2,FALSE),"-")</f>
        <v>-</v>
      </c>
      <c r="D293" t="s">
        <v>266</v>
      </c>
      <c r="E293">
        <v>26811.196094160001</v>
      </c>
      <c r="F293">
        <v>5423.2</v>
      </c>
      <c r="G293">
        <v>-27.4254621686365</v>
      </c>
      <c r="H293">
        <v>-2.3755581979481701</v>
      </c>
      <c r="I293">
        <v>11.001730722420399</v>
      </c>
      <c r="J293">
        <v>-3.35342900132233</v>
      </c>
      <c r="K293">
        <v>5448.78249407985</v>
      </c>
      <c r="L293">
        <v>5273.9535054240596</v>
      </c>
      <c r="M293">
        <v>61.554534966777197</v>
      </c>
      <c r="N293">
        <v>1.09997378284008</v>
      </c>
      <c r="O293">
        <v>35.528839061808497</v>
      </c>
      <c r="P293">
        <v>34.7546279040874</v>
      </c>
      <c r="Q293">
        <v>4.8659245133368001E-2</v>
      </c>
    </row>
    <row r="294" spans="1:17" x14ac:dyDescent="0.3">
      <c r="A294" t="s">
        <v>689</v>
      </c>
      <c r="B294" t="s">
        <v>690</v>
      </c>
      <c r="C294" t="str">
        <f>IFERROR(VLOOKUP(Table1[[#This Row],[Ticker]],[1]!Table1[[Symbol]:[Industry]],2,FALSE),"-")</f>
        <v>-</v>
      </c>
      <c r="D294" t="s">
        <v>266</v>
      </c>
      <c r="E294">
        <v>26443.257600000001</v>
      </c>
      <c r="F294">
        <v>2388.3000000000002</v>
      </c>
      <c r="G294">
        <v>-16.324906191889099</v>
      </c>
      <c r="H294">
        <v>-8.7465263836873</v>
      </c>
      <c r="I294">
        <v>4.2464981225421798</v>
      </c>
      <c r="J294">
        <v>-2.41536745136065</v>
      </c>
      <c r="K294">
        <v>2461.1346491292202</v>
      </c>
      <c r="L294">
        <v>2367.1756442764399</v>
      </c>
      <c r="M294">
        <v>44.331599324225202</v>
      </c>
      <c r="N294">
        <v>0.53094569198999997</v>
      </c>
      <c r="O294">
        <v>23.937528786165799</v>
      </c>
      <c r="P294">
        <v>27.362414675767901</v>
      </c>
      <c r="Q294">
        <v>4.0693430839688002E-2</v>
      </c>
    </row>
    <row r="295" spans="1:17" x14ac:dyDescent="0.3">
      <c r="A295" t="s">
        <v>691</v>
      </c>
      <c r="B295" t="s">
        <v>692</v>
      </c>
      <c r="C295" t="str">
        <f>IFERROR(VLOOKUP(Table1[[#This Row],[Ticker]],[1]!Table1[[Symbol]:[Industry]],2,FALSE),"-")</f>
        <v>-</v>
      </c>
      <c r="D295" t="s">
        <v>693</v>
      </c>
      <c r="E295">
        <v>26438.804099069999</v>
      </c>
      <c r="F295">
        <v>275.14999999999998</v>
      </c>
      <c r="G295">
        <v>9.3233922068960293</v>
      </c>
      <c r="H295">
        <v>-11.7197564232765</v>
      </c>
      <c r="I295">
        <v>-10.2328107061085</v>
      </c>
      <c r="J295">
        <v>-5.8315587826201396</v>
      </c>
      <c r="K295">
        <v>292.55862806066602</v>
      </c>
      <c r="L295">
        <v>279.81345624753902</v>
      </c>
      <c r="M295">
        <v>27.017377861346699</v>
      </c>
      <c r="N295">
        <v>0.20456067653764801</v>
      </c>
      <c r="O295">
        <v>39.669271306559999</v>
      </c>
      <c r="P295">
        <v>49.375678610206201</v>
      </c>
      <c r="Q295">
        <v>6.8708710795935005E-2</v>
      </c>
    </row>
    <row r="296" spans="1:17" hidden="1" x14ac:dyDescent="0.3">
      <c r="A296" t="s">
        <v>694</v>
      </c>
      <c r="B296" t="s">
        <v>695</v>
      </c>
      <c r="C296" t="str">
        <f>IFERROR(VLOOKUP(Table1[[#This Row],[Ticker]],[1]!Table1[[Symbol]:[Industry]],2,FALSE),"-")</f>
        <v>-</v>
      </c>
      <c r="D296" t="s">
        <v>696</v>
      </c>
      <c r="E296">
        <v>26432.2493326</v>
      </c>
      <c r="F296">
        <v>1162.25</v>
      </c>
      <c r="G296">
        <v>134.36090540874901</v>
      </c>
      <c r="H296">
        <v>-12.846103350783</v>
      </c>
      <c r="I296">
        <v>40.270448899254703</v>
      </c>
      <c r="J296">
        <v>-4.5398701130270904</v>
      </c>
      <c r="K296">
        <v>1162.85998432973</v>
      </c>
      <c r="M296">
        <v>44.738620618095503</v>
      </c>
      <c r="N296">
        <v>0.47882539261521501</v>
      </c>
      <c r="O296">
        <v>24.753710475371001</v>
      </c>
      <c r="P296">
        <v>215.82880434782601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46</v>
      </c>
      <c r="E297">
        <v>26286.000390649999</v>
      </c>
      <c r="F297">
        <v>1022.45</v>
      </c>
      <c r="G297">
        <v>21.028443374035199</v>
      </c>
      <c r="H297">
        <v>8.3070135250826098</v>
      </c>
      <c r="I297">
        <v>32.718116211473202</v>
      </c>
      <c r="J297">
        <v>-3.7681441484737999</v>
      </c>
      <c r="K297">
        <v>920.17866354236503</v>
      </c>
      <c r="L297">
        <v>794.16465904467896</v>
      </c>
      <c r="M297">
        <v>65.368787058284596</v>
      </c>
      <c r="N297">
        <v>0.92525536257480701</v>
      </c>
      <c r="O297">
        <v>1.7164653528289799</v>
      </c>
      <c r="P297">
        <v>85.883101536224004</v>
      </c>
      <c r="Q297">
        <v>8.3739155347944003E-2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448</v>
      </c>
      <c r="E298">
        <v>26263.575000000001</v>
      </c>
      <c r="F298">
        <v>748.25</v>
      </c>
      <c r="G298">
        <v>97.626077344080898</v>
      </c>
      <c r="H298">
        <v>-11.1181334519906</v>
      </c>
      <c r="I298">
        <v>71.961065100394904</v>
      </c>
      <c r="J298">
        <v>-5.7062431185579596</v>
      </c>
      <c r="K298">
        <v>787.48598948116501</v>
      </c>
      <c r="L298">
        <v>645.673633999407</v>
      </c>
      <c r="M298">
        <v>32.347663539045598</v>
      </c>
      <c r="N298">
        <v>0.450664094424374</v>
      </c>
      <c r="O298">
        <v>29.635816906114201</v>
      </c>
      <c r="P298">
        <v>167.23214285714201</v>
      </c>
      <c r="Q298">
        <v>0.112570168245163</v>
      </c>
    </row>
    <row r="299" spans="1:17" hidden="1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114</v>
      </c>
      <c r="E299">
        <v>25966.114266500001</v>
      </c>
      <c r="F299">
        <v>1165</v>
      </c>
      <c r="G299">
        <v>-34.347434611715201</v>
      </c>
      <c r="H299">
        <v>-14.0766566355907</v>
      </c>
      <c r="I299">
        <v>-10.604779887933001</v>
      </c>
      <c r="J299">
        <v>-8.0901985350979899</v>
      </c>
      <c r="K299">
        <v>1219.8494619497901</v>
      </c>
      <c r="L299">
        <v>1139.63267793779</v>
      </c>
      <c r="M299">
        <v>22.3638723490708</v>
      </c>
      <c r="N299">
        <v>0.168057360034401</v>
      </c>
      <c r="O299">
        <v>20.171673819742399</v>
      </c>
      <c r="P299">
        <v>21.3604875253919</v>
      </c>
      <c r="Q299">
        <v>-7.7709549556003996E-2</v>
      </c>
    </row>
    <row r="300" spans="1:17" x14ac:dyDescent="0.3">
      <c r="A300" t="s">
        <v>703</v>
      </c>
      <c r="B300" t="s">
        <v>704</v>
      </c>
      <c r="C300" t="str">
        <f>IFERROR(VLOOKUP(Table1[[#This Row],[Ticker]],[1]!Table1[[Symbol]:[Industry]],2,FALSE),"-")</f>
        <v>-</v>
      </c>
      <c r="D300" t="s">
        <v>573</v>
      </c>
      <c r="E300">
        <v>25927.1196727799</v>
      </c>
      <c r="F300">
        <v>997.8</v>
      </c>
      <c r="G300">
        <v>18.904398953256798</v>
      </c>
      <c r="H300">
        <v>9.9631023630334994</v>
      </c>
      <c r="I300">
        <v>39.595282583607798</v>
      </c>
      <c r="J300">
        <v>-11.2112903269984</v>
      </c>
      <c r="K300">
        <v>938.96245539694098</v>
      </c>
      <c r="L300">
        <v>807.872159029616</v>
      </c>
      <c r="M300">
        <v>41.582352535063599</v>
      </c>
      <c r="N300">
        <v>1.2620212776111599</v>
      </c>
      <c r="O300">
        <v>20.485067147725001</v>
      </c>
      <c r="P300">
        <v>65.198675496688693</v>
      </c>
      <c r="Q300">
        <v>5.9589013461884999E-2</v>
      </c>
    </row>
    <row r="301" spans="1:17" x14ac:dyDescent="0.3">
      <c r="A301" t="s">
        <v>705</v>
      </c>
      <c r="B301" t="s">
        <v>706</v>
      </c>
      <c r="C301" t="str">
        <f>IFERROR(VLOOKUP(Table1[[#This Row],[Ticker]],[1]!Table1[[Symbol]:[Industry]],2,FALSE),"-")</f>
        <v>-</v>
      </c>
      <c r="D301" t="s">
        <v>125</v>
      </c>
      <c r="E301">
        <v>25501.697365240001</v>
      </c>
      <c r="F301">
        <v>917.2</v>
      </c>
      <c r="G301">
        <v>74.454568679453004</v>
      </c>
      <c r="H301">
        <v>8.3489426391659993</v>
      </c>
      <c r="I301">
        <v>33.766481550493403</v>
      </c>
      <c r="J301">
        <v>0.54009972931616401</v>
      </c>
      <c r="K301">
        <v>803.95169477271202</v>
      </c>
      <c r="L301">
        <v>668.20366767972303</v>
      </c>
      <c r="M301">
        <v>64.007074457132902</v>
      </c>
      <c r="N301">
        <v>0.86821751441862904</v>
      </c>
      <c r="O301">
        <v>4.3283907544701101</v>
      </c>
      <c r="P301">
        <v>118.27701094716799</v>
      </c>
      <c r="Q301">
        <v>9.9710839030611995E-2</v>
      </c>
    </row>
    <row r="302" spans="1:17" x14ac:dyDescent="0.3">
      <c r="A302" t="s">
        <v>707</v>
      </c>
      <c r="B302" t="s">
        <v>708</v>
      </c>
      <c r="C302" t="str">
        <f>IFERROR(VLOOKUP(Table1[[#This Row],[Ticker]],[1]!Table1[[Symbol]:[Industry]],2,FALSE),"-")</f>
        <v>-</v>
      </c>
      <c r="D302" t="s">
        <v>438</v>
      </c>
      <c r="E302">
        <v>25490.007180000001</v>
      </c>
      <c r="F302">
        <v>3636.65</v>
      </c>
      <c r="G302">
        <v>8.1088185630069898</v>
      </c>
      <c r="H302">
        <v>-1.4988171163052499</v>
      </c>
      <c r="I302">
        <v>10.658504928717599</v>
      </c>
      <c r="J302">
        <v>-4.60357457818162</v>
      </c>
      <c r="K302">
        <v>3639.9554726575202</v>
      </c>
      <c r="L302">
        <v>3328.0744601905499</v>
      </c>
      <c r="M302">
        <v>30.4319814771662</v>
      </c>
      <c r="N302">
        <v>1.18253102841046</v>
      </c>
      <c r="O302">
        <v>9.4001347393892694</v>
      </c>
      <c r="P302">
        <v>44.877796147640503</v>
      </c>
      <c r="Q302">
        <v>0.101509819648223</v>
      </c>
    </row>
    <row r="303" spans="1:17" x14ac:dyDescent="0.3">
      <c r="A303" t="s">
        <v>709</v>
      </c>
      <c r="B303" t="s">
        <v>710</v>
      </c>
      <c r="C303" t="str">
        <f>IFERROR(VLOOKUP(Table1[[#This Row],[Ticker]],[1]!Table1[[Symbol]:[Industry]],2,FALSE),"-")</f>
        <v>-</v>
      </c>
      <c r="D303" t="s">
        <v>274</v>
      </c>
      <c r="E303">
        <v>25073.690129924998</v>
      </c>
      <c r="F303">
        <v>1234.55</v>
      </c>
      <c r="G303">
        <v>-17.699060414643</v>
      </c>
      <c r="H303">
        <v>-6.2769441687596403</v>
      </c>
      <c r="I303">
        <v>-20.5046079598566</v>
      </c>
      <c r="J303">
        <v>-4.7411010649423497</v>
      </c>
      <c r="K303">
        <v>1262.5045164657699</v>
      </c>
      <c r="L303">
        <v>1218.9433526803</v>
      </c>
      <c r="M303">
        <v>37.538939937191401</v>
      </c>
      <c r="N303">
        <v>0.89922510975844505</v>
      </c>
      <c r="O303">
        <v>17.038597059657299</v>
      </c>
      <c r="P303">
        <v>25.980917393744502</v>
      </c>
      <c r="Q303">
        <v>0.100878229703734</v>
      </c>
    </row>
    <row r="304" spans="1:17" x14ac:dyDescent="0.3">
      <c r="A304" t="s">
        <v>711</v>
      </c>
      <c r="B304" t="s">
        <v>712</v>
      </c>
      <c r="C304" t="str">
        <f>IFERROR(VLOOKUP(Table1[[#This Row],[Ticker]],[1]!Table1[[Symbol]:[Industry]],2,FALSE),"-")</f>
        <v>-</v>
      </c>
      <c r="D304" t="s">
        <v>54</v>
      </c>
      <c r="E304">
        <v>24973.859424480001</v>
      </c>
      <c r="F304">
        <v>463.2</v>
      </c>
      <c r="G304">
        <v>-13.0972687418614</v>
      </c>
      <c r="H304">
        <v>-1.9552891918899999</v>
      </c>
      <c r="I304">
        <v>-2.6540658094069798</v>
      </c>
      <c r="J304">
        <v>-8.5019290510854209</v>
      </c>
      <c r="K304">
        <v>464.26422797184802</v>
      </c>
      <c r="L304">
        <v>434.28426067632898</v>
      </c>
      <c r="M304">
        <v>33.981499638476699</v>
      </c>
      <c r="N304">
        <v>0.685738814991393</v>
      </c>
      <c r="O304">
        <v>11.830742659758201</v>
      </c>
      <c r="P304">
        <v>32.5701202060675</v>
      </c>
      <c r="Q304">
        <v>-7.9427183526976003E-2</v>
      </c>
    </row>
    <row r="305" spans="1:17" x14ac:dyDescent="0.3">
      <c r="A305" t="s">
        <v>713</v>
      </c>
      <c r="B305" t="s">
        <v>714</v>
      </c>
      <c r="C305" t="str">
        <f>IFERROR(VLOOKUP(Table1[[#This Row],[Ticker]],[1]!Table1[[Symbol]:[Industry]],2,FALSE),"-")</f>
        <v>-</v>
      </c>
      <c r="D305" t="s">
        <v>130</v>
      </c>
      <c r="E305">
        <v>24946.058792644999</v>
      </c>
      <c r="F305">
        <v>729.65</v>
      </c>
      <c r="G305">
        <v>206.76861584700501</v>
      </c>
      <c r="H305">
        <v>17.633888484013202</v>
      </c>
      <c r="I305">
        <v>123.069057540272</v>
      </c>
      <c r="J305">
        <v>4.4229559975592601</v>
      </c>
      <c r="K305">
        <v>598.223126044217</v>
      </c>
      <c r="L305">
        <v>439.754700467156</v>
      </c>
      <c r="M305">
        <v>78.683925079912399</v>
      </c>
      <c r="N305">
        <v>1.36352321133967</v>
      </c>
      <c r="O305">
        <v>2.65195641746043</v>
      </c>
      <c r="P305">
        <v>242.31761670185301</v>
      </c>
      <c r="Q305">
        <v>0.237959784488051</v>
      </c>
    </row>
    <row r="306" spans="1:17" hidden="1" x14ac:dyDescent="0.3">
      <c r="A306" t="s">
        <v>715</v>
      </c>
      <c r="B306" t="s">
        <v>716</v>
      </c>
      <c r="C306" t="str">
        <f>IFERROR(VLOOKUP(Table1[[#This Row],[Ticker]],[1]!Table1[[Symbol]:[Industry]],2,FALSE),"-")</f>
        <v>-</v>
      </c>
      <c r="D306" t="s">
        <v>54</v>
      </c>
      <c r="E306">
        <v>24777.6578671799</v>
      </c>
      <c r="F306">
        <v>5416.15</v>
      </c>
      <c r="G306">
        <v>7.0485771453131303</v>
      </c>
      <c r="H306">
        <v>-12.826603938933401</v>
      </c>
      <c r="I306">
        <v>7.6396746360499499</v>
      </c>
      <c r="J306">
        <v>-10.054114659628601</v>
      </c>
      <c r="K306">
        <v>5649.1916481219496</v>
      </c>
      <c r="L306">
        <v>4924.4403434368996</v>
      </c>
      <c r="M306">
        <v>19.544300731659401</v>
      </c>
      <c r="N306">
        <v>0.720563507946822</v>
      </c>
      <c r="O306">
        <v>19.1095150614366</v>
      </c>
      <c r="P306">
        <v>41.607948231910498</v>
      </c>
      <c r="Q306">
        <v>-7.9135741001659002E-2</v>
      </c>
    </row>
    <row r="307" spans="1:17" x14ac:dyDescent="0.3">
      <c r="A307" t="s">
        <v>717</v>
      </c>
      <c r="B307" t="s">
        <v>718</v>
      </c>
      <c r="C307" t="str">
        <f>IFERROR(VLOOKUP(Table1[[#This Row],[Ticker]],[1]!Table1[[Symbol]:[Industry]],2,FALSE),"-")</f>
        <v>-</v>
      </c>
      <c r="D307" t="s">
        <v>54</v>
      </c>
      <c r="E307">
        <v>24769.103922300001</v>
      </c>
      <c r="F307">
        <v>1382.9</v>
      </c>
      <c r="G307">
        <v>25.3469497002982</v>
      </c>
      <c r="H307">
        <v>-14.1701564232765</v>
      </c>
      <c r="I307">
        <v>25.139105614177598</v>
      </c>
      <c r="J307">
        <v>-11.835735070394</v>
      </c>
      <c r="K307">
        <v>1437.59119050256</v>
      </c>
      <c r="L307">
        <v>1160.76965517599</v>
      </c>
      <c r="M307">
        <v>14.099806891448999</v>
      </c>
      <c r="N307">
        <v>0.81429525685641702</v>
      </c>
      <c r="O307">
        <v>18.519054161544499</v>
      </c>
      <c r="P307">
        <v>90.955537144435198</v>
      </c>
      <c r="Q307">
        <v>2.5512189184133002E-2</v>
      </c>
    </row>
    <row r="308" spans="1:17" x14ac:dyDescent="0.3">
      <c r="A308" t="s">
        <v>719</v>
      </c>
      <c r="B308" t="s">
        <v>720</v>
      </c>
      <c r="C308" t="str">
        <f>IFERROR(VLOOKUP(Table1[[#This Row],[Ticker]],[1]!Table1[[Symbol]:[Industry]],2,FALSE),"-")</f>
        <v>-</v>
      </c>
      <c r="D308" t="s">
        <v>100</v>
      </c>
      <c r="E308">
        <v>24579.307075590001</v>
      </c>
      <c r="F308">
        <v>304.05</v>
      </c>
      <c r="G308">
        <v>-40.588839692504202</v>
      </c>
      <c r="H308">
        <v>-0.75224587475332305</v>
      </c>
      <c r="I308">
        <v>-6.0876584113421197</v>
      </c>
      <c r="J308">
        <v>-3.2943809412060898</v>
      </c>
      <c r="K308">
        <v>298.34346819882597</v>
      </c>
      <c r="L308">
        <v>294.60440554245503</v>
      </c>
      <c r="M308">
        <v>44.935236981624399</v>
      </c>
      <c r="N308">
        <v>0.52613448000208196</v>
      </c>
      <c r="O308">
        <v>17.5135668475579</v>
      </c>
      <c r="P308">
        <v>20.726622989874901</v>
      </c>
      <c r="Q308">
        <v>-0.111625994466374</v>
      </c>
    </row>
    <row r="309" spans="1:17" x14ac:dyDescent="0.3">
      <c r="A309" t="s">
        <v>721</v>
      </c>
      <c r="B309" t="s">
        <v>722</v>
      </c>
      <c r="C309" t="str">
        <f>IFERROR(VLOOKUP(Table1[[#This Row],[Ticker]],[1]!Table1[[Symbol]:[Industry]],2,FALSE),"-")</f>
        <v>-</v>
      </c>
      <c r="D309" t="s">
        <v>114</v>
      </c>
      <c r="E309">
        <v>24494.888669399999</v>
      </c>
      <c r="F309">
        <v>978.3</v>
      </c>
      <c r="G309">
        <v>67.0123531885407</v>
      </c>
      <c r="H309">
        <v>6.4974761050165402</v>
      </c>
      <c r="I309">
        <v>83.471094718386198</v>
      </c>
      <c r="J309">
        <v>-1.14948720244314</v>
      </c>
      <c r="K309">
        <v>837.14370656318999</v>
      </c>
      <c r="L309">
        <v>669.43203066889896</v>
      </c>
      <c r="M309">
        <v>72.623372239006798</v>
      </c>
      <c r="N309">
        <v>1.38242309865152</v>
      </c>
      <c r="O309">
        <v>0.99151589491976999</v>
      </c>
      <c r="P309">
        <v>117.30342070191</v>
      </c>
    </row>
    <row r="310" spans="1:17" x14ac:dyDescent="0.3">
      <c r="A310" t="s">
        <v>723</v>
      </c>
      <c r="B310" t="s">
        <v>724</v>
      </c>
      <c r="C310" t="str">
        <f>IFERROR(VLOOKUP(Table1[[#This Row],[Ticker]],[1]!Table1[[Symbol]:[Industry]],2,FALSE),"-")</f>
        <v>-</v>
      </c>
      <c r="D310" t="s">
        <v>396</v>
      </c>
      <c r="E310">
        <v>24432.775723589999</v>
      </c>
      <c r="F310">
        <v>1088.95</v>
      </c>
      <c r="G310">
        <v>-28.939741526004799</v>
      </c>
      <c r="H310">
        <v>-2.0565289736153201</v>
      </c>
      <c r="I310">
        <v>7.7418682994042101</v>
      </c>
      <c r="J310">
        <v>-5.5938874278044004</v>
      </c>
      <c r="K310">
        <v>1025.1732400608801</v>
      </c>
      <c r="L310">
        <v>953.72677774817998</v>
      </c>
      <c r="M310">
        <v>58.327321277540598</v>
      </c>
      <c r="N310">
        <v>0.67042157334232699</v>
      </c>
      <c r="O310">
        <v>5.0369622113044503</v>
      </c>
      <c r="P310">
        <v>47.834645669291298</v>
      </c>
      <c r="Q310">
        <v>-7.1955382753128003E-2</v>
      </c>
    </row>
    <row r="311" spans="1:17" x14ac:dyDescent="0.3">
      <c r="A311" t="s">
        <v>725</v>
      </c>
      <c r="B311" t="s">
        <v>726</v>
      </c>
      <c r="C311" t="str">
        <f>IFERROR(VLOOKUP(Table1[[#This Row],[Ticker]],[1]!Table1[[Symbol]:[Industry]],2,FALSE),"-")</f>
        <v>-</v>
      </c>
      <c r="D311" t="s">
        <v>540</v>
      </c>
      <c r="E311">
        <v>24341.458285180001</v>
      </c>
      <c r="F311">
        <v>1329.95</v>
      </c>
      <c r="G311">
        <v>73.890452746202598</v>
      </c>
      <c r="H311">
        <v>-15.966294684598701</v>
      </c>
      <c r="I311">
        <v>52.645365462464298</v>
      </c>
      <c r="J311">
        <v>-5.3719680315445304</v>
      </c>
      <c r="K311">
        <v>1452.1999994800999</v>
      </c>
      <c r="L311">
        <v>1208.88862712523</v>
      </c>
      <c r="M311">
        <v>15.4293616228723</v>
      </c>
      <c r="N311">
        <v>0.40892806265482601</v>
      </c>
      <c r="O311">
        <v>33.535095304334703</v>
      </c>
      <c r="P311">
        <v>122.02838063439</v>
      </c>
      <c r="Q311">
        <v>4.9092119225634001E-2</v>
      </c>
    </row>
    <row r="312" spans="1:17" x14ac:dyDescent="0.3">
      <c r="A312" t="s">
        <v>727</v>
      </c>
      <c r="B312" t="s">
        <v>728</v>
      </c>
      <c r="C312" t="str">
        <f>IFERROR(VLOOKUP(Table1[[#This Row],[Ticker]],[1]!Table1[[Symbol]:[Industry]],2,FALSE),"-")</f>
        <v>-</v>
      </c>
      <c r="D312" t="s">
        <v>492</v>
      </c>
      <c r="E312">
        <v>24338.382726405998</v>
      </c>
      <c r="F312">
        <v>201.77</v>
      </c>
      <c r="G312">
        <v>-36.123565844386903</v>
      </c>
      <c r="H312">
        <v>7.0184000611822004</v>
      </c>
      <c r="I312">
        <v>10.9938040749867</v>
      </c>
      <c r="J312">
        <v>1.7734394393077699</v>
      </c>
      <c r="K312">
        <v>184.985076181724</v>
      </c>
      <c r="L312">
        <v>175.35016837139099</v>
      </c>
      <c r="M312">
        <v>52.965169260523702</v>
      </c>
      <c r="N312">
        <v>1.8174012157952899</v>
      </c>
      <c r="O312">
        <v>10.521881350052</v>
      </c>
      <c r="P312">
        <v>41.841827768013999</v>
      </c>
      <c r="Q312">
        <v>4.9655232128496998E-2</v>
      </c>
    </row>
    <row r="313" spans="1:17" x14ac:dyDescent="0.3">
      <c r="A313" t="s">
        <v>729</v>
      </c>
      <c r="B313" t="s">
        <v>730</v>
      </c>
      <c r="C313" t="str">
        <f>IFERROR(VLOOKUP(Table1[[#This Row],[Ticker]],[1]!Table1[[Symbol]:[Industry]],2,FALSE),"-")</f>
        <v>-</v>
      </c>
      <c r="D313" t="s">
        <v>263</v>
      </c>
      <c r="E313">
        <v>24238.44401992</v>
      </c>
      <c r="F313">
        <v>245.05</v>
      </c>
      <c r="G313">
        <v>45.357705101379999</v>
      </c>
      <c r="H313">
        <v>-12.6197191028809</v>
      </c>
      <c r="I313">
        <v>12.0797948185695</v>
      </c>
      <c r="J313">
        <v>-6.22827102749857</v>
      </c>
      <c r="K313">
        <v>252.11860635941699</v>
      </c>
      <c r="L313">
        <v>215.644716321548</v>
      </c>
      <c r="M313">
        <v>30.431197133980401</v>
      </c>
      <c r="N313">
        <v>0.24586637536407099</v>
      </c>
      <c r="O313">
        <v>16.057947357682</v>
      </c>
      <c r="P313">
        <v>85.083081570996896</v>
      </c>
      <c r="Q313">
        <v>4.5447598760812002E-2</v>
      </c>
    </row>
    <row r="314" spans="1:17" x14ac:dyDescent="0.3">
      <c r="A314" t="s">
        <v>731</v>
      </c>
      <c r="B314" t="s">
        <v>732</v>
      </c>
      <c r="C314" t="str">
        <f>IFERROR(VLOOKUP(Table1[[#This Row],[Ticker]],[1]!Table1[[Symbol]:[Industry]],2,FALSE),"-")</f>
        <v>-</v>
      </c>
      <c r="D314" t="s">
        <v>396</v>
      </c>
      <c r="E314">
        <v>24229.797841799998</v>
      </c>
      <c r="F314">
        <v>6783.9</v>
      </c>
      <c r="G314">
        <v>126.355532716518</v>
      </c>
      <c r="H314">
        <v>1.9976522177513201</v>
      </c>
      <c r="I314">
        <v>46.078768188374298</v>
      </c>
      <c r="J314">
        <v>-3.04928438514307</v>
      </c>
      <c r="K314">
        <v>6298.58663224049</v>
      </c>
      <c r="L314">
        <v>4911.4013262349799</v>
      </c>
      <c r="M314">
        <v>53.490709335724098</v>
      </c>
      <c r="N314">
        <v>0.65820637532744497</v>
      </c>
      <c r="O314">
        <v>4.6595616091039203</v>
      </c>
      <c r="P314">
        <v>223.042857142857</v>
      </c>
    </row>
    <row r="315" spans="1:17" x14ac:dyDescent="0.3">
      <c r="A315" t="s">
        <v>733</v>
      </c>
      <c r="B315" t="s">
        <v>734</v>
      </c>
      <c r="C315" t="str">
        <f>IFERROR(VLOOKUP(Table1[[#This Row],[Ticker]],[1]!Table1[[Symbol]:[Industry]],2,FALSE),"-")</f>
        <v>-</v>
      </c>
      <c r="D315" t="s">
        <v>735</v>
      </c>
      <c r="E315">
        <v>23822.652805500002</v>
      </c>
      <c r="F315">
        <v>1495.85</v>
      </c>
      <c r="G315">
        <v>-22.2194360521429</v>
      </c>
      <c r="H315">
        <v>8.0570067541547896</v>
      </c>
      <c r="I315">
        <v>11.4293885995036</v>
      </c>
      <c r="J315">
        <v>-0.830327781077286</v>
      </c>
      <c r="K315">
        <v>1427.9769852685099</v>
      </c>
      <c r="L315">
        <v>1345.8722220587199</v>
      </c>
      <c r="M315">
        <v>56.162100416813097</v>
      </c>
      <c r="N315">
        <v>1.0900951506939001</v>
      </c>
      <c r="O315">
        <v>5.5386569508974999</v>
      </c>
      <c r="P315">
        <v>34.718782365920603</v>
      </c>
      <c r="Q315">
        <v>-6.6699395091649998E-3</v>
      </c>
    </row>
    <row r="316" spans="1:17" hidden="1" x14ac:dyDescent="0.3">
      <c r="A316" t="s">
        <v>736</v>
      </c>
      <c r="B316" t="s">
        <v>737</v>
      </c>
      <c r="C316" t="str">
        <f>IFERROR(VLOOKUP(Table1[[#This Row],[Ticker]],[1]!Table1[[Symbol]:[Industry]],2,FALSE),"-")</f>
        <v>-</v>
      </c>
      <c r="D316" t="s">
        <v>125</v>
      </c>
      <c r="E316">
        <v>23580.7425248</v>
      </c>
      <c r="F316">
        <v>388</v>
      </c>
      <c r="G316">
        <v>-14.606392811557299</v>
      </c>
      <c r="H316">
        <v>-10.024350823850799</v>
      </c>
      <c r="I316">
        <v>-20.860802423488799</v>
      </c>
      <c r="J316">
        <v>-0.50580257130754802</v>
      </c>
      <c r="K316">
        <v>412.22715454696203</v>
      </c>
      <c r="L316">
        <v>403.26957020767401</v>
      </c>
      <c r="M316">
        <v>41.745289123852203</v>
      </c>
      <c r="N316">
        <v>0.34020313009327702</v>
      </c>
      <c r="O316">
        <v>48.801546391752503</v>
      </c>
      <c r="P316">
        <v>29.765886287625399</v>
      </c>
      <c r="Q316">
        <v>3.5900901505221003E-2</v>
      </c>
    </row>
    <row r="317" spans="1:17" x14ac:dyDescent="0.3">
      <c r="A317" t="s">
        <v>738</v>
      </c>
      <c r="B317" t="s">
        <v>739</v>
      </c>
      <c r="C317" t="str">
        <f>IFERROR(VLOOKUP(Table1[[#This Row],[Ticker]],[1]!Table1[[Symbol]:[Industry]],2,FALSE),"-")</f>
        <v>-</v>
      </c>
      <c r="D317" t="s">
        <v>740</v>
      </c>
      <c r="E317">
        <v>23546.511192725</v>
      </c>
      <c r="F317">
        <v>2324.65</v>
      </c>
      <c r="G317">
        <v>34.4144353986132</v>
      </c>
      <c r="H317">
        <v>-1.75036140548293</v>
      </c>
      <c r="I317">
        <v>30.1455598910178</v>
      </c>
      <c r="J317">
        <v>-11.5657943478655</v>
      </c>
      <c r="K317">
        <v>2250.7358239748201</v>
      </c>
      <c r="L317">
        <v>1856.6322078646101</v>
      </c>
      <c r="M317">
        <v>36.605802508394397</v>
      </c>
      <c r="N317">
        <v>0.79727959848818297</v>
      </c>
      <c r="O317">
        <v>15.5700858193706</v>
      </c>
      <c r="P317">
        <v>85.957123430125606</v>
      </c>
      <c r="Q317">
        <v>8.9144216789073E-2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54</v>
      </c>
      <c r="E318">
        <v>23504.0355523</v>
      </c>
      <c r="F318">
        <v>1195.75</v>
      </c>
      <c r="G318">
        <v>25.251222435687101</v>
      </c>
      <c r="H318">
        <v>-1.27021160534936</v>
      </c>
      <c r="I318">
        <v>4.4533199267542001</v>
      </c>
      <c r="J318">
        <v>-3.4226161044224899</v>
      </c>
      <c r="K318">
        <v>1123.36529993566</v>
      </c>
      <c r="L318">
        <v>990.30599307263799</v>
      </c>
      <c r="M318">
        <v>58.607660987213698</v>
      </c>
      <c r="N318">
        <v>0.39511958787002399</v>
      </c>
      <c r="O318">
        <v>7.4597532929123904</v>
      </c>
      <c r="P318">
        <v>69.094251573216397</v>
      </c>
      <c r="Q318">
        <v>2.3134042989822998E-2</v>
      </c>
    </row>
    <row r="319" spans="1:17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438</v>
      </c>
      <c r="E319">
        <v>23420.281990115</v>
      </c>
      <c r="F319">
        <v>735.85</v>
      </c>
      <c r="G319">
        <v>77.711389809782403</v>
      </c>
      <c r="H319">
        <v>-1.3922072282854701</v>
      </c>
      <c r="I319">
        <v>52.468398362096799</v>
      </c>
      <c r="J319">
        <v>-2.74574226177084</v>
      </c>
      <c r="K319">
        <v>666.71862575304601</v>
      </c>
      <c r="L319">
        <v>548.83788838720204</v>
      </c>
      <c r="M319">
        <v>60.516107708105302</v>
      </c>
      <c r="N319">
        <v>0.67074615294233597</v>
      </c>
      <c r="O319">
        <v>2.5684582455663501</v>
      </c>
      <c r="P319">
        <v>123.968954497032</v>
      </c>
      <c r="Q319">
        <v>0.18190912679100801</v>
      </c>
    </row>
    <row r="320" spans="1:17" x14ac:dyDescent="0.3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51</v>
      </c>
      <c r="E320">
        <v>23317.678996875002</v>
      </c>
      <c r="F320">
        <v>797.25</v>
      </c>
      <c r="G320">
        <v>-18.9568212385965</v>
      </c>
      <c r="H320">
        <v>4.36205561645051</v>
      </c>
      <c r="I320">
        <v>-4.8782895192595097</v>
      </c>
      <c r="J320">
        <v>1.2441329045292799</v>
      </c>
      <c r="K320">
        <v>758.85117217493598</v>
      </c>
      <c r="L320">
        <v>738.57357478085396</v>
      </c>
      <c r="M320">
        <v>61.733512764685898</v>
      </c>
      <c r="N320">
        <v>3.9126931469928601</v>
      </c>
      <c r="O320">
        <v>8.21574161179052</v>
      </c>
      <c r="P320">
        <v>32.863928005999497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281</v>
      </c>
      <c r="E321">
        <v>23135.3479130899</v>
      </c>
      <c r="F321">
        <v>369.95</v>
      </c>
      <c r="G321">
        <v>31.0338974624371</v>
      </c>
      <c r="H321">
        <v>-7.8023039616979899</v>
      </c>
      <c r="I321">
        <v>-35.533891565384302</v>
      </c>
      <c r="J321">
        <v>-5.0192682331568896</v>
      </c>
      <c r="K321">
        <v>390.196196584473</v>
      </c>
      <c r="L321">
        <v>378.15266351974498</v>
      </c>
      <c r="M321">
        <v>39.918514907044603</v>
      </c>
      <c r="N321">
        <v>0.67924499790581305</v>
      </c>
      <c r="O321">
        <v>35.748074064062699</v>
      </c>
      <c r="P321">
        <v>79.980540014594894</v>
      </c>
      <c r="Q321">
        <v>0.116185689693801</v>
      </c>
    </row>
    <row r="322" spans="1:17" hidden="1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D322" t="s">
        <v>751</v>
      </c>
      <c r="E322">
        <v>23025.673136879999</v>
      </c>
      <c r="F322">
        <v>101.31</v>
      </c>
      <c r="G322">
        <v>59.766480325678799</v>
      </c>
      <c r="H322">
        <v>-5.8022466956500596</v>
      </c>
      <c r="I322">
        <v>9.2809066983784394</v>
      </c>
      <c r="J322">
        <v>0.44387771487530098</v>
      </c>
      <c r="K322">
        <v>99.410931260606006</v>
      </c>
      <c r="L322">
        <v>86.679453510826903</v>
      </c>
      <c r="M322">
        <v>50.681017208567297</v>
      </c>
      <c r="N322">
        <v>0.84323597918208104</v>
      </c>
      <c r="O322">
        <v>5.2215970782745798</v>
      </c>
      <c r="P322">
        <v>100.217391304347</v>
      </c>
      <c r="Q322">
        <v>2.0612820630179999E-2</v>
      </c>
    </row>
    <row r="323" spans="1:17" x14ac:dyDescent="0.3">
      <c r="A323" t="s">
        <v>752</v>
      </c>
      <c r="B323" t="s">
        <v>753</v>
      </c>
      <c r="C323" t="str">
        <f>IFERROR(VLOOKUP(Table1[[#This Row],[Ticker]],[1]!Table1[[Symbol]:[Industry]],2,FALSE),"-")</f>
        <v>-</v>
      </c>
      <c r="D323" t="s">
        <v>180</v>
      </c>
      <c r="E323">
        <v>22915.445036239998</v>
      </c>
      <c r="F323">
        <v>406.15</v>
      </c>
      <c r="G323">
        <v>9.5946419091151096</v>
      </c>
      <c r="H323">
        <v>10.2915449465864</v>
      </c>
      <c r="I323">
        <v>-2.8463569371050501</v>
      </c>
      <c r="J323">
        <v>-3.2600732609298499</v>
      </c>
      <c r="K323">
        <v>381.49444914866899</v>
      </c>
      <c r="L323">
        <v>338.14909539137699</v>
      </c>
      <c r="M323">
        <v>44.878364351740302</v>
      </c>
      <c r="N323">
        <v>0.48000739192891301</v>
      </c>
      <c r="O323">
        <v>15.646928474701401</v>
      </c>
      <c r="P323">
        <v>59.587426326129602</v>
      </c>
      <c r="Q323">
        <v>5.7247363312469997E-3</v>
      </c>
    </row>
    <row r="324" spans="1:17" x14ac:dyDescent="0.3">
      <c r="A324" t="s">
        <v>754</v>
      </c>
      <c r="B324" t="s">
        <v>755</v>
      </c>
      <c r="C324" t="str">
        <f>IFERROR(VLOOKUP(Table1[[#This Row],[Ticker]],[1]!Table1[[Symbol]:[Industry]],2,FALSE),"-")</f>
        <v>-</v>
      </c>
      <c r="D324" t="s">
        <v>756</v>
      </c>
      <c r="E324">
        <v>22736.41705742</v>
      </c>
      <c r="F324">
        <v>329.45</v>
      </c>
      <c r="G324">
        <v>68.244829444810193</v>
      </c>
      <c r="H324">
        <v>1.0216900301309599</v>
      </c>
      <c r="I324">
        <v>49.853637904000003</v>
      </c>
      <c r="J324">
        <v>8.4349457592581203</v>
      </c>
      <c r="K324">
        <v>296.24999921139499</v>
      </c>
      <c r="L324">
        <v>234.449061541486</v>
      </c>
      <c r="M324">
        <v>59.243052212016302</v>
      </c>
      <c r="N324">
        <v>0.89496712971691805</v>
      </c>
      <c r="O324">
        <v>4.7199878585521402</v>
      </c>
      <c r="P324">
        <v>122.15104517869101</v>
      </c>
      <c r="Q324">
        <v>4.5256333814503003E-2</v>
      </c>
    </row>
    <row r="325" spans="1:17" x14ac:dyDescent="0.3">
      <c r="A325" t="s">
        <v>757</v>
      </c>
      <c r="B325" t="s">
        <v>758</v>
      </c>
      <c r="C325" t="str">
        <f>IFERROR(VLOOKUP(Table1[[#This Row],[Ticker]],[1]!Table1[[Symbol]:[Industry]],2,FALSE),"-")</f>
        <v>-</v>
      </c>
      <c r="D325" t="s">
        <v>130</v>
      </c>
      <c r="E325">
        <v>22701.9299718</v>
      </c>
      <c r="F325">
        <v>1996.15</v>
      </c>
      <c r="G325">
        <v>175.778283951974</v>
      </c>
      <c r="H325">
        <v>12.922838657637101</v>
      </c>
      <c r="I325">
        <v>24.1564322420185</v>
      </c>
      <c r="J325">
        <v>4.0392419995799402</v>
      </c>
      <c r="K325">
        <v>1818.7054786620799</v>
      </c>
      <c r="L325">
        <v>1578.29980170823</v>
      </c>
      <c r="M325">
        <v>70.733462279320904</v>
      </c>
      <c r="N325">
        <v>1.26242434978175</v>
      </c>
      <c r="O325">
        <v>8.2485491306763805</v>
      </c>
      <c r="P325">
        <v>219.395078856439</v>
      </c>
      <c r="Q325">
        <v>9.5320240838247999E-2</v>
      </c>
    </row>
    <row r="326" spans="1:17" x14ac:dyDescent="0.3">
      <c r="A326" t="s">
        <v>759</v>
      </c>
      <c r="B326" t="s">
        <v>760</v>
      </c>
      <c r="C326" t="str">
        <f>IFERROR(VLOOKUP(Table1[[#This Row],[Ticker]],[1]!Table1[[Symbol]:[Industry]],2,FALSE),"-")</f>
        <v>-</v>
      </c>
      <c r="D326" t="s">
        <v>161</v>
      </c>
      <c r="E326">
        <v>22616.942359950001</v>
      </c>
      <c r="F326">
        <v>711.5</v>
      </c>
      <c r="G326">
        <v>35.667025458802897</v>
      </c>
      <c r="H326">
        <v>-8.2649980639967193</v>
      </c>
      <c r="I326">
        <v>13.209058898699499</v>
      </c>
      <c r="J326">
        <v>-7.2688093965565796</v>
      </c>
      <c r="K326">
        <v>708.29455031263899</v>
      </c>
      <c r="L326">
        <v>582.60806515510899</v>
      </c>
      <c r="M326">
        <v>32.162614587720398</v>
      </c>
      <c r="N326">
        <v>0.48720779000258202</v>
      </c>
      <c r="O326">
        <v>18.615600843288799</v>
      </c>
      <c r="P326">
        <v>128.044871794871</v>
      </c>
      <c r="Q326">
        <v>0.14484747651490801</v>
      </c>
    </row>
    <row r="327" spans="1:17" x14ac:dyDescent="0.3">
      <c r="A327" t="s">
        <v>761</v>
      </c>
      <c r="B327" t="s">
        <v>762</v>
      </c>
      <c r="C327" t="str">
        <f>IFERROR(VLOOKUP(Table1[[#This Row],[Ticker]],[1]!Table1[[Symbol]:[Industry]],2,FALSE),"-")</f>
        <v>-</v>
      </c>
      <c r="D327" t="s">
        <v>130</v>
      </c>
      <c r="E327">
        <v>22504.192270560001</v>
      </c>
      <c r="F327">
        <v>1601.6</v>
      </c>
      <c r="G327">
        <v>215.95960755404201</v>
      </c>
      <c r="H327">
        <v>1.26609028861974</v>
      </c>
      <c r="I327">
        <v>4.6663271911187501</v>
      </c>
      <c r="J327">
        <v>2.9764226446389301</v>
      </c>
      <c r="K327">
        <v>1478.77646122337</v>
      </c>
      <c r="L327">
        <v>1241.86360262066</v>
      </c>
      <c r="M327">
        <v>84.700438743592599</v>
      </c>
      <c r="N327">
        <v>1.15830279988944</v>
      </c>
      <c r="O327">
        <v>2.8346653346653401</v>
      </c>
      <c r="P327">
        <v>260.72072072072001</v>
      </c>
    </row>
    <row r="328" spans="1:17" x14ac:dyDescent="0.3">
      <c r="A328" t="s">
        <v>763</v>
      </c>
      <c r="B328" t="s">
        <v>764</v>
      </c>
      <c r="C328" t="str">
        <f>IFERROR(VLOOKUP(Table1[[#This Row],[Ticker]],[1]!Table1[[Symbol]:[Industry]],2,FALSE),"-")</f>
        <v>-</v>
      </c>
      <c r="D328" t="s">
        <v>545</v>
      </c>
      <c r="E328">
        <v>22318.230829610002</v>
      </c>
      <c r="F328">
        <v>2475.65</v>
      </c>
      <c r="G328">
        <v>-0.20866204519992201</v>
      </c>
      <c r="H328">
        <v>-7.7613264074123096</v>
      </c>
      <c r="I328">
        <v>-28.190412588454201</v>
      </c>
      <c r="J328">
        <v>-7.4799117438527896</v>
      </c>
      <c r="K328">
        <v>2465.8128866168399</v>
      </c>
      <c r="L328">
        <v>2504.5220832028599</v>
      </c>
      <c r="M328">
        <v>41.474184723126399</v>
      </c>
      <c r="N328">
        <v>0.78659499588645598</v>
      </c>
      <c r="O328">
        <v>57.372811180901898</v>
      </c>
      <c r="P328">
        <v>35.7227049697102</v>
      </c>
      <c r="Q328">
        <v>5.3622218481319997E-2</v>
      </c>
    </row>
    <row r="329" spans="1:17" x14ac:dyDescent="0.3">
      <c r="A329" t="s">
        <v>765</v>
      </c>
      <c r="B329" t="s">
        <v>766</v>
      </c>
      <c r="C329" t="str">
        <f>IFERROR(VLOOKUP(Table1[[#This Row],[Ticker]],[1]!Table1[[Symbol]:[Industry]],2,FALSE),"-")</f>
        <v>-</v>
      </c>
      <c r="D329" t="s">
        <v>693</v>
      </c>
      <c r="E329">
        <v>22317.397940248</v>
      </c>
      <c r="F329">
        <v>154.79</v>
      </c>
      <c r="G329">
        <v>82.871870157378396</v>
      </c>
      <c r="H329">
        <v>0.60634211200975496</v>
      </c>
      <c r="I329">
        <v>51.805818367948298</v>
      </c>
      <c r="J329">
        <v>-4.0498147557800301</v>
      </c>
      <c r="K329">
        <v>143.00986853055699</v>
      </c>
      <c r="L329">
        <v>114.25008462551401</v>
      </c>
      <c r="M329">
        <v>49.732620928649297</v>
      </c>
      <c r="N329">
        <v>0.88100371142726996</v>
      </c>
      <c r="O329">
        <v>10.472252729504399</v>
      </c>
      <c r="P329">
        <v>151.69105691056899</v>
      </c>
      <c r="Q329">
        <v>7.3654748275340007E-2</v>
      </c>
    </row>
    <row r="330" spans="1:17" x14ac:dyDescent="0.3">
      <c r="A330" t="s">
        <v>767</v>
      </c>
      <c r="B330" t="s">
        <v>768</v>
      </c>
      <c r="C330" t="str">
        <f>IFERROR(VLOOKUP(Table1[[#This Row],[Ticker]],[1]!Table1[[Symbol]:[Industry]],2,FALSE),"-")</f>
        <v>-</v>
      </c>
      <c r="D330" t="s">
        <v>560</v>
      </c>
      <c r="E330">
        <v>22313.085738775</v>
      </c>
      <c r="F330">
        <v>1458.95</v>
      </c>
      <c r="G330">
        <v>-1.22981601174074</v>
      </c>
      <c r="H330">
        <v>-6.7353364743586601</v>
      </c>
      <c r="I330">
        <v>31.6808371228982</v>
      </c>
      <c r="J330">
        <v>0.66810763331622702</v>
      </c>
      <c r="K330">
        <v>1451.08115266135</v>
      </c>
      <c r="L330">
        <v>1277.55592132374</v>
      </c>
      <c r="M330">
        <v>55.0741384173444</v>
      </c>
      <c r="N330">
        <v>2.1505661381430499</v>
      </c>
      <c r="O330">
        <v>16.522156345316802</v>
      </c>
      <c r="P330">
        <v>75.512781954887203</v>
      </c>
      <c r="Q330">
        <v>0.122948303880131</v>
      </c>
    </row>
    <row r="331" spans="1:17" x14ac:dyDescent="0.3">
      <c r="A331" t="s">
        <v>769</v>
      </c>
      <c r="B331" t="s">
        <v>770</v>
      </c>
      <c r="C331" t="str">
        <f>IFERROR(VLOOKUP(Table1[[#This Row],[Ticker]],[1]!Table1[[Symbol]:[Industry]],2,FALSE),"-")</f>
        <v>-</v>
      </c>
      <c r="D331" t="s">
        <v>771</v>
      </c>
      <c r="E331">
        <v>22302.41742455</v>
      </c>
      <c r="F331">
        <v>1590.1</v>
      </c>
      <c r="G331">
        <v>14.463529728311499</v>
      </c>
      <c r="H331">
        <v>-9.8480290565835205</v>
      </c>
      <c r="I331">
        <v>30.885175791465699</v>
      </c>
      <c r="J331">
        <v>-3.3435139060051098</v>
      </c>
      <c r="K331">
        <v>1528.0013826238901</v>
      </c>
      <c r="L331">
        <v>1318.85980004352</v>
      </c>
      <c r="M331">
        <v>57.2241172769453</v>
      </c>
      <c r="N331">
        <v>0.27826075798809802</v>
      </c>
      <c r="O331">
        <v>7.8548518961071698</v>
      </c>
      <c r="P331">
        <v>60.916864848454097</v>
      </c>
      <c r="Q331">
        <v>2.435470680461E-2</v>
      </c>
    </row>
    <row r="332" spans="1:17" x14ac:dyDescent="0.3">
      <c r="A332" t="s">
        <v>772</v>
      </c>
      <c r="B332" t="s">
        <v>773</v>
      </c>
      <c r="C332" t="str">
        <f>IFERROR(VLOOKUP(Table1[[#This Row],[Ticker]],[1]!Table1[[Symbol]:[Industry]],2,FALSE),"-")</f>
        <v>-</v>
      </c>
      <c r="D332" t="s">
        <v>54</v>
      </c>
      <c r="E332">
        <v>22300.51312566</v>
      </c>
      <c r="F332">
        <v>2131.65</v>
      </c>
      <c r="G332">
        <v>79.307531149223493</v>
      </c>
      <c r="H332">
        <v>30.660087688281099</v>
      </c>
      <c r="I332">
        <v>23.227847927284301</v>
      </c>
      <c r="J332">
        <v>-1.1380863320772101</v>
      </c>
      <c r="K332">
        <v>1863.5262051121599</v>
      </c>
      <c r="L332">
        <v>1563.1477775825001</v>
      </c>
      <c r="M332">
        <v>49.630475864507297</v>
      </c>
      <c r="N332">
        <v>2.7016996224384999</v>
      </c>
      <c r="O332">
        <v>24.973611990711401</v>
      </c>
      <c r="P332">
        <v>114.79746070133</v>
      </c>
    </row>
    <row r="333" spans="1:17" x14ac:dyDescent="0.3">
      <c r="A333" t="s">
        <v>774</v>
      </c>
      <c r="B333" t="s">
        <v>775</v>
      </c>
      <c r="C333" t="str">
        <f>IFERROR(VLOOKUP(Table1[[#This Row],[Ticker]],[1]!Table1[[Symbol]:[Industry]],2,FALSE),"-")</f>
        <v>-</v>
      </c>
      <c r="D333" t="s">
        <v>164</v>
      </c>
      <c r="E333">
        <v>22267.682559149998</v>
      </c>
      <c r="F333">
        <v>7563.3</v>
      </c>
      <c r="G333">
        <v>-24.934479786429002</v>
      </c>
      <c r="H333">
        <v>-8.4910817306634296</v>
      </c>
      <c r="I333">
        <v>11.2543201963604</v>
      </c>
      <c r="J333">
        <v>-5.3706371616851802</v>
      </c>
      <c r="K333">
        <v>7594.1223361607099</v>
      </c>
      <c r="L333">
        <v>6957.3186939161697</v>
      </c>
      <c r="M333">
        <v>31.2197972350932</v>
      </c>
      <c r="N333">
        <v>0.77488639658129999</v>
      </c>
      <c r="O333">
        <v>7.5641585022410798</v>
      </c>
      <c r="P333">
        <v>46.154961013362602</v>
      </c>
      <c r="Q333">
        <v>-0.10776054270237399</v>
      </c>
    </row>
    <row r="334" spans="1:17" x14ac:dyDescent="0.3">
      <c r="A334" t="s">
        <v>776</v>
      </c>
      <c r="B334" t="s">
        <v>777</v>
      </c>
      <c r="C334" t="str">
        <f>IFERROR(VLOOKUP(Table1[[#This Row],[Ticker]],[1]!Table1[[Symbol]:[Industry]],2,FALSE),"-")</f>
        <v>-</v>
      </c>
      <c r="D334" t="s">
        <v>778</v>
      </c>
      <c r="E334">
        <v>22163.043138289999</v>
      </c>
      <c r="F334">
        <v>522.1</v>
      </c>
      <c r="G334">
        <v>39.108761591516298</v>
      </c>
      <c r="H334">
        <v>-9.6034167296457706</v>
      </c>
      <c r="I334">
        <v>23.589855473070099</v>
      </c>
      <c r="J334">
        <v>-3.9975125503667601</v>
      </c>
      <c r="K334">
        <v>557.68576224477601</v>
      </c>
      <c r="L334">
        <v>486.77529219721703</v>
      </c>
      <c r="M334">
        <v>42.889523799546403</v>
      </c>
      <c r="N334">
        <v>0.801992529918376</v>
      </c>
      <c r="O334">
        <v>43.286726680712498</v>
      </c>
      <c r="P334">
        <v>95.689655172413794</v>
      </c>
      <c r="Q334">
        <v>0.24051026135970799</v>
      </c>
    </row>
    <row r="335" spans="1:17" x14ac:dyDescent="0.3">
      <c r="A335" t="s">
        <v>779</v>
      </c>
      <c r="B335" t="s">
        <v>780</v>
      </c>
      <c r="C335" t="str">
        <f>IFERROR(VLOOKUP(Table1[[#This Row],[Ticker]],[1]!Table1[[Symbol]:[Industry]],2,FALSE),"-")</f>
        <v>-</v>
      </c>
      <c r="D335" t="s">
        <v>396</v>
      </c>
      <c r="E335">
        <v>22058.803348034999</v>
      </c>
      <c r="F335">
        <v>4475.95</v>
      </c>
      <c r="G335">
        <v>45.937823043858899</v>
      </c>
      <c r="H335">
        <v>-5.1521021078523104</v>
      </c>
      <c r="I335">
        <v>29.008081891994699</v>
      </c>
      <c r="J335">
        <v>-6.33214640447195</v>
      </c>
      <c r="K335">
        <v>4279.9460954979504</v>
      </c>
      <c r="L335">
        <v>3584.9051582560101</v>
      </c>
      <c r="M335">
        <v>52.0994489804322</v>
      </c>
      <c r="N335">
        <v>0.820457257954324</v>
      </c>
      <c r="O335">
        <v>9.6973826785375206</v>
      </c>
      <c r="P335">
        <v>100.715246636771</v>
      </c>
      <c r="Q335">
        <v>2.2072924213164001E-2</v>
      </c>
    </row>
    <row r="336" spans="1:17" x14ac:dyDescent="0.3">
      <c r="A336" t="s">
        <v>781</v>
      </c>
      <c r="B336" t="s">
        <v>782</v>
      </c>
      <c r="C336" t="str">
        <f>IFERROR(VLOOKUP(Table1[[#This Row],[Ticker]],[1]!Table1[[Symbol]:[Industry]],2,FALSE),"-")</f>
        <v>-</v>
      </c>
      <c r="D336" t="s">
        <v>274</v>
      </c>
      <c r="E336">
        <v>21713.539307775001</v>
      </c>
      <c r="F336">
        <v>542.65</v>
      </c>
      <c r="G336">
        <v>4.7425221993570004</v>
      </c>
      <c r="H336">
        <v>5.1561084198449203</v>
      </c>
      <c r="I336">
        <v>13.3542028657463</v>
      </c>
      <c r="J336">
        <v>-3.34939851659332</v>
      </c>
      <c r="K336">
        <v>497.60839559661002</v>
      </c>
      <c r="L336">
        <v>433.38241326506898</v>
      </c>
      <c r="M336">
        <v>50.9193097752092</v>
      </c>
      <c r="N336">
        <v>1.1613642043313499</v>
      </c>
      <c r="O336">
        <v>6.8828895236340202</v>
      </c>
      <c r="P336">
        <v>55.042857142857102</v>
      </c>
      <c r="Q336">
        <v>8.8868957967785003E-2</v>
      </c>
    </row>
    <row r="337" spans="1:17" x14ac:dyDescent="0.3">
      <c r="A337" t="s">
        <v>783</v>
      </c>
      <c r="B337" t="s">
        <v>784</v>
      </c>
      <c r="C337" t="str">
        <f>IFERROR(VLOOKUP(Table1[[#This Row],[Ticker]],[1]!Table1[[Symbol]:[Industry]],2,FALSE),"-")</f>
        <v>-</v>
      </c>
      <c r="D337" t="s">
        <v>266</v>
      </c>
      <c r="E337">
        <v>21712.205304719999</v>
      </c>
      <c r="F337">
        <v>686.7</v>
      </c>
      <c r="G337">
        <v>4.4932683862167897</v>
      </c>
      <c r="H337">
        <v>-6.0976888856167903</v>
      </c>
      <c r="I337">
        <v>-0.83364779387064603</v>
      </c>
      <c r="J337">
        <v>-9.3867659376209005</v>
      </c>
      <c r="K337">
        <v>694.70668499222302</v>
      </c>
      <c r="L337">
        <v>640.81197150932701</v>
      </c>
      <c r="M337">
        <v>30.202894149902399</v>
      </c>
      <c r="N337">
        <v>0.78888109109146098</v>
      </c>
      <c r="O337">
        <v>16.346293869229601</v>
      </c>
      <c r="P337">
        <v>47.1079691516709</v>
      </c>
      <c r="Q337">
        <v>0.110548774889518</v>
      </c>
    </row>
    <row r="338" spans="1:17" x14ac:dyDescent="0.3">
      <c r="A338" t="s">
        <v>785</v>
      </c>
      <c r="B338" t="s">
        <v>786</v>
      </c>
      <c r="C338" t="str">
        <f>IFERROR(VLOOKUP(Table1[[#This Row],[Ticker]],[1]!Table1[[Symbol]:[Industry]],2,FALSE),"-")</f>
        <v>-</v>
      </c>
      <c r="D338" t="s">
        <v>292</v>
      </c>
      <c r="E338">
        <v>21675.138553299999</v>
      </c>
      <c r="F338">
        <v>1970.2</v>
      </c>
      <c r="G338">
        <v>-15.3251022161236</v>
      </c>
      <c r="H338">
        <v>-6.4758981536251898</v>
      </c>
      <c r="I338">
        <v>-17.662786194537102</v>
      </c>
      <c r="J338">
        <v>-6.4279939639850001</v>
      </c>
      <c r="K338">
        <v>1952.6015933369699</v>
      </c>
      <c r="L338">
        <v>1869.40218148605</v>
      </c>
      <c r="M338">
        <v>33.4285553793462</v>
      </c>
      <c r="N338">
        <v>0.57442367756180701</v>
      </c>
      <c r="O338">
        <v>24.807126180083198</v>
      </c>
      <c r="P338">
        <v>27.760845600155601</v>
      </c>
      <c r="Q338">
        <v>5.7776898086997999E-2</v>
      </c>
    </row>
    <row r="339" spans="1:17" hidden="1" x14ac:dyDescent="0.3">
      <c r="A339" t="s">
        <v>787</v>
      </c>
      <c r="B339" t="s">
        <v>788</v>
      </c>
      <c r="C339" t="str">
        <f>IFERROR(VLOOKUP(Table1[[#This Row],[Ticker]],[1]!Table1[[Symbol]:[Industry]],2,FALSE),"-")</f>
        <v>-</v>
      </c>
      <c r="D339" t="s">
        <v>604</v>
      </c>
      <c r="E339">
        <v>21627.900475999999</v>
      </c>
      <c r="F339">
        <v>254.8</v>
      </c>
      <c r="G339">
        <v>945.43154404419897</v>
      </c>
      <c r="H339">
        <v>188.154652075033</v>
      </c>
      <c r="I339">
        <v>959.60841338541297</v>
      </c>
      <c r="J339">
        <v>18.322839518119601</v>
      </c>
      <c r="M339">
        <v>100</v>
      </c>
      <c r="O339">
        <v>0</v>
      </c>
      <c r="P339">
        <v>1032.44444444444</v>
      </c>
    </row>
    <row r="340" spans="1:17" x14ac:dyDescent="0.3">
      <c r="A340" t="s">
        <v>789</v>
      </c>
      <c r="B340" t="s">
        <v>790</v>
      </c>
      <c r="C340" t="str">
        <f>IFERROR(VLOOKUP(Table1[[#This Row],[Ticker]],[1]!Table1[[Symbol]:[Industry]],2,FALSE),"-")</f>
        <v>-</v>
      </c>
      <c r="D340" t="s">
        <v>185</v>
      </c>
      <c r="E340">
        <v>21518.613081359999</v>
      </c>
      <c r="F340">
        <v>1819.8</v>
      </c>
      <c r="G340">
        <v>-0.89877773365561298</v>
      </c>
      <c r="H340">
        <v>-8.8781346329073703</v>
      </c>
      <c r="I340">
        <v>-17.711591586859701</v>
      </c>
      <c r="J340">
        <v>-10.291848792912701</v>
      </c>
      <c r="K340">
        <v>1941.57118922223</v>
      </c>
      <c r="L340">
        <v>1828.62123764935</v>
      </c>
      <c r="M340">
        <v>24.4908019939508</v>
      </c>
      <c r="N340">
        <v>1.32028793865156</v>
      </c>
      <c r="O340">
        <v>33.440487965710503</v>
      </c>
      <c r="P340">
        <v>63.452642924507103</v>
      </c>
      <c r="Q340">
        <v>0.199764144815017</v>
      </c>
    </row>
    <row r="341" spans="1:17" x14ac:dyDescent="0.3">
      <c r="A341" t="s">
        <v>791</v>
      </c>
      <c r="B341" t="s">
        <v>792</v>
      </c>
      <c r="C341" t="str">
        <f>IFERROR(VLOOKUP(Table1[[#This Row],[Ticker]],[1]!Table1[[Symbol]:[Industry]],2,FALSE),"-")</f>
        <v>-</v>
      </c>
      <c r="D341" t="s">
        <v>220</v>
      </c>
      <c r="E341">
        <v>21459.94890996</v>
      </c>
      <c r="F341">
        <v>1321.05</v>
      </c>
      <c r="G341">
        <v>75.662019010918399</v>
      </c>
      <c r="H341">
        <v>-2.6593573442281699</v>
      </c>
      <c r="I341">
        <v>5.0963185237726201</v>
      </c>
      <c r="J341">
        <v>-6.9846442343704398</v>
      </c>
      <c r="K341">
        <v>1318.7787067326999</v>
      </c>
      <c r="L341">
        <v>1120.09031220981</v>
      </c>
      <c r="M341">
        <v>38.143290197412497</v>
      </c>
      <c r="N341">
        <v>0.44938169980773501</v>
      </c>
      <c r="O341">
        <v>9.6854774611104801</v>
      </c>
      <c r="P341">
        <v>119.717255717255</v>
      </c>
      <c r="Q341">
        <v>0.153653960981607</v>
      </c>
    </row>
    <row r="342" spans="1:17" hidden="1" x14ac:dyDescent="0.3">
      <c r="A342" t="s">
        <v>793</v>
      </c>
      <c r="B342" t="s">
        <v>794</v>
      </c>
      <c r="C342" t="str">
        <f>IFERROR(VLOOKUP(Table1[[#This Row],[Ticker]],[1]!Table1[[Symbol]:[Industry]],2,FALSE),"-")</f>
        <v>-</v>
      </c>
      <c r="D342" t="s">
        <v>225</v>
      </c>
      <c r="E342">
        <v>21195.568825760001</v>
      </c>
      <c r="F342">
        <v>735.2</v>
      </c>
      <c r="G342">
        <v>40.2651702696906</v>
      </c>
      <c r="H342">
        <v>-5.5508584421912897</v>
      </c>
      <c r="I342">
        <v>42.284357350910597</v>
      </c>
      <c r="J342">
        <v>-7.3557516944521701</v>
      </c>
      <c r="K342">
        <v>715.69274687007203</v>
      </c>
      <c r="L342">
        <v>600.73830813699897</v>
      </c>
      <c r="M342">
        <v>43.5869328486868</v>
      </c>
      <c r="N342">
        <v>1.09121312060499</v>
      </c>
      <c r="O342">
        <v>5.4134929270946497</v>
      </c>
      <c r="P342">
        <v>77.135284905432997</v>
      </c>
      <c r="Q342">
        <v>-3.3861836164888998E-2</v>
      </c>
    </row>
    <row r="343" spans="1:17" x14ac:dyDescent="0.3">
      <c r="A343" t="s">
        <v>795</v>
      </c>
      <c r="B343" t="s">
        <v>796</v>
      </c>
      <c r="C343" t="str">
        <f>IFERROR(VLOOKUP(Table1[[#This Row],[Ticker]],[1]!Table1[[Symbol]:[Industry]],2,FALSE),"-")</f>
        <v>-</v>
      </c>
      <c r="D343" t="s">
        <v>125</v>
      </c>
      <c r="E343">
        <v>21156.02291313</v>
      </c>
      <c r="F343">
        <v>1159.55</v>
      </c>
      <c r="G343">
        <v>129.50203572918099</v>
      </c>
      <c r="H343">
        <v>18.3512392477191</v>
      </c>
      <c r="I343">
        <v>9.0949312096781405</v>
      </c>
      <c r="J343">
        <v>-3.3152986200185199</v>
      </c>
      <c r="K343">
        <v>1010.6165455630399</v>
      </c>
      <c r="L343">
        <v>878.16726497376999</v>
      </c>
      <c r="M343">
        <v>67.479185529342502</v>
      </c>
      <c r="N343">
        <v>1.6491538385878299</v>
      </c>
      <c r="O343">
        <v>13.319822344875099</v>
      </c>
      <c r="P343">
        <v>186.98180918203099</v>
      </c>
      <c r="Q343">
        <v>0.24307928669530399</v>
      </c>
    </row>
    <row r="344" spans="1:17" x14ac:dyDescent="0.3">
      <c r="A344" t="s">
        <v>797</v>
      </c>
      <c r="B344" t="s">
        <v>798</v>
      </c>
      <c r="C344" t="str">
        <f>IFERROR(VLOOKUP(Table1[[#This Row],[Ticker]],[1]!Table1[[Symbol]:[Industry]],2,FALSE),"-")</f>
        <v>-</v>
      </c>
      <c r="D344" t="s">
        <v>46</v>
      </c>
      <c r="E344">
        <v>21142.7931608</v>
      </c>
      <c r="F344">
        <v>224.8</v>
      </c>
      <c r="G344">
        <v>26.004350786434198</v>
      </c>
      <c r="H344">
        <v>-19.938871035919501</v>
      </c>
      <c r="I344">
        <v>-19.4267236037558</v>
      </c>
      <c r="J344">
        <v>-4.0248641548852504</v>
      </c>
      <c r="K344">
        <v>254.22221487182799</v>
      </c>
      <c r="L344">
        <v>234.069411831602</v>
      </c>
      <c r="M344">
        <v>29.577637011222599</v>
      </c>
      <c r="N344">
        <v>0.40405002955899899</v>
      </c>
      <c r="O344">
        <v>56.405693950177898</v>
      </c>
      <c r="P344">
        <v>76.660117878192494</v>
      </c>
      <c r="Q344">
        <v>0.15366830824233499</v>
      </c>
    </row>
    <row r="345" spans="1:17" x14ac:dyDescent="0.3">
      <c r="A345" t="s">
        <v>799</v>
      </c>
      <c r="B345" t="s">
        <v>800</v>
      </c>
      <c r="C345" t="str">
        <f>IFERROR(VLOOKUP(Table1[[#This Row],[Ticker]],[1]!Table1[[Symbol]:[Industry]],2,FALSE),"-")</f>
        <v>-</v>
      </c>
      <c r="D345" t="s">
        <v>473</v>
      </c>
      <c r="E345">
        <v>21114.933716250001</v>
      </c>
      <c r="F345">
        <v>582.45000000000005</v>
      </c>
      <c r="G345">
        <v>-15.3865501683609</v>
      </c>
      <c r="H345">
        <v>-10.5078740419798</v>
      </c>
      <c r="I345">
        <v>-30.417923906036901</v>
      </c>
      <c r="J345">
        <v>1.2908698260075799</v>
      </c>
      <c r="K345">
        <v>625.02803607430303</v>
      </c>
      <c r="L345">
        <v>638.66109928953404</v>
      </c>
      <c r="M345">
        <v>47.992876152885898</v>
      </c>
      <c r="N345">
        <v>0.84325422973726705</v>
      </c>
      <c r="O345">
        <v>32.071422439694302</v>
      </c>
      <c r="P345">
        <v>32.9794520547945</v>
      </c>
      <c r="Q345">
        <v>-8.9955435606555001E-2</v>
      </c>
    </row>
    <row r="346" spans="1:17" x14ac:dyDescent="0.3">
      <c r="A346" t="s">
        <v>801</v>
      </c>
      <c r="B346" t="s">
        <v>802</v>
      </c>
      <c r="C346" t="str">
        <f>IFERROR(VLOOKUP(Table1[[#This Row],[Ticker]],[1]!Table1[[Symbol]:[Industry]],2,FALSE),"-")</f>
        <v>-</v>
      </c>
      <c r="D346" t="s">
        <v>185</v>
      </c>
      <c r="E346">
        <v>20863.033923114999</v>
      </c>
      <c r="F346">
        <v>549.95000000000005</v>
      </c>
      <c r="G346">
        <v>-19.359623821928199</v>
      </c>
      <c r="H346">
        <v>-5.7027779305330304</v>
      </c>
      <c r="I346">
        <v>4.4180928169736804</v>
      </c>
      <c r="J346">
        <v>-5.1116205386164699</v>
      </c>
      <c r="K346">
        <v>568.21365927812894</v>
      </c>
      <c r="L346">
        <v>528.41020507189398</v>
      </c>
      <c r="M346">
        <v>30.340908073394498</v>
      </c>
      <c r="N346">
        <v>0.91240356169915804</v>
      </c>
      <c r="O346">
        <v>13.173924902263799</v>
      </c>
      <c r="P346">
        <v>35.189282202556498</v>
      </c>
      <c r="Q346">
        <v>8.4017443658254004E-2</v>
      </c>
    </row>
    <row r="347" spans="1:17" x14ac:dyDescent="0.3">
      <c r="A347" t="s">
        <v>803</v>
      </c>
      <c r="B347" t="s">
        <v>804</v>
      </c>
      <c r="C347" t="str">
        <f>IFERROR(VLOOKUP(Table1[[#This Row],[Ticker]],[1]!Table1[[Symbol]:[Industry]],2,FALSE),"-")</f>
        <v>-</v>
      </c>
      <c r="D347" t="s">
        <v>693</v>
      </c>
      <c r="E347">
        <v>20762.776295064999</v>
      </c>
      <c r="F347">
        <v>1212.3499999999999</v>
      </c>
      <c r="G347">
        <v>11.1669026110115</v>
      </c>
      <c r="H347">
        <v>-9.7650873354582703</v>
      </c>
      <c r="I347">
        <v>61.002747650203098</v>
      </c>
      <c r="J347">
        <v>-4.7366319533518402</v>
      </c>
      <c r="K347">
        <v>1268.3978966344901</v>
      </c>
      <c r="L347">
        <v>1103.0172216583401</v>
      </c>
      <c r="M347">
        <v>35.410694741716902</v>
      </c>
      <c r="N347">
        <v>0.57243901946906095</v>
      </c>
      <c r="O347">
        <v>23.314224440136901</v>
      </c>
      <c r="P347">
        <v>86.157389635316605</v>
      </c>
      <c r="Q347">
        <v>7.9793610502809004E-2</v>
      </c>
    </row>
    <row r="348" spans="1:17" x14ac:dyDescent="0.3">
      <c r="A348" t="s">
        <v>805</v>
      </c>
      <c r="B348" t="s">
        <v>806</v>
      </c>
      <c r="C348" t="str">
        <f>IFERROR(VLOOKUP(Table1[[#This Row],[Ticker]],[1]!Table1[[Symbol]:[Industry]],2,FALSE),"-")</f>
        <v>-</v>
      </c>
      <c r="D348" t="s">
        <v>545</v>
      </c>
      <c r="E348">
        <v>20745.444411299999</v>
      </c>
      <c r="F348">
        <v>489</v>
      </c>
      <c r="G348">
        <v>-46.705770091669599</v>
      </c>
      <c r="H348">
        <v>2.17917176536226</v>
      </c>
      <c r="I348">
        <v>37.491953811148797</v>
      </c>
      <c r="J348">
        <v>-9.6573414495121792</v>
      </c>
      <c r="K348">
        <v>474.57069266516697</v>
      </c>
      <c r="L348">
        <v>477.244031827892</v>
      </c>
      <c r="M348">
        <v>45.254895736283103</v>
      </c>
      <c r="N348">
        <v>2.8506270910543301</v>
      </c>
      <c r="O348">
        <v>40.086415295576799</v>
      </c>
      <c r="P348">
        <v>60.707243328513201</v>
      </c>
      <c r="Q348">
        <v>5.2673381063485999E-2</v>
      </c>
    </row>
    <row r="349" spans="1:17" hidden="1" x14ac:dyDescent="0.3">
      <c r="A349" t="s">
        <v>807</v>
      </c>
      <c r="B349" t="s">
        <v>808</v>
      </c>
      <c r="C349" t="str">
        <f>IFERROR(VLOOKUP(Table1[[#This Row],[Ticker]],[1]!Table1[[Symbol]:[Industry]],2,FALSE),"-")</f>
        <v>-</v>
      </c>
      <c r="D349" t="s">
        <v>51</v>
      </c>
      <c r="E349">
        <v>20612.412764404999</v>
      </c>
      <c r="F349">
        <v>479.65</v>
      </c>
      <c r="G349">
        <v>12.275856062446101</v>
      </c>
      <c r="H349">
        <v>21.917743576723399</v>
      </c>
      <c r="I349">
        <v>26.452725403660899</v>
      </c>
      <c r="J349">
        <v>6.5808052760853704</v>
      </c>
      <c r="K349">
        <v>432.87533082948198</v>
      </c>
      <c r="M349">
        <v>57.167460990479597</v>
      </c>
      <c r="N349">
        <v>1.2623056727099</v>
      </c>
      <c r="O349">
        <v>7.7452308975294502</v>
      </c>
      <c r="P349">
        <v>64.263698630136901</v>
      </c>
    </row>
    <row r="350" spans="1:17" hidden="1" x14ac:dyDescent="0.3">
      <c r="A350" t="s">
        <v>809</v>
      </c>
      <c r="B350" t="s">
        <v>810</v>
      </c>
      <c r="C350" t="str">
        <f>IFERROR(VLOOKUP(Table1[[#This Row],[Ticker]],[1]!Table1[[Symbol]:[Industry]],2,FALSE),"-")</f>
        <v>-</v>
      </c>
      <c r="D350" t="s">
        <v>473</v>
      </c>
      <c r="E350">
        <v>20527.350120479899</v>
      </c>
      <c r="F350">
        <v>1980.15</v>
      </c>
      <c r="G350">
        <v>-24.3931431080699</v>
      </c>
      <c r="H350">
        <v>-6.1529230065681801</v>
      </c>
      <c r="I350">
        <v>7.8919966667629202</v>
      </c>
      <c r="J350">
        <v>-3.5576299083620802</v>
      </c>
      <c r="K350">
        <v>1966.8133369979901</v>
      </c>
      <c r="L350">
        <v>1853.8501041459899</v>
      </c>
      <c r="M350">
        <v>58.213402451811497</v>
      </c>
      <c r="N350">
        <v>0.96031877876660199</v>
      </c>
      <c r="O350">
        <v>17.667853445445999</v>
      </c>
      <c r="P350">
        <v>35.422650800164099</v>
      </c>
      <c r="Q350">
        <v>-4.2875857665480001E-2</v>
      </c>
    </row>
    <row r="351" spans="1:17" x14ac:dyDescent="0.3">
      <c r="A351" t="s">
        <v>811</v>
      </c>
      <c r="B351" t="s">
        <v>812</v>
      </c>
      <c r="C351" t="str">
        <f>IFERROR(VLOOKUP(Table1[[#This Row],[Ticker]],[1]!Table1[[Symbol]:[Industry]],2,FALSE),"-")</f>
        <v>-</v>
      </c>
      <c r="D351" t="s">
        <v>274</v>
      </c>
      <c r="E351">
        <v>20470.259628119999</v>
      </c>
      <c r="F351">
        <v>411.1</v>
      </c>
      <c r="G351">
        <v>-6.3541935898136304</v>
      </c>
      <c r="H351">
        <v>-0.27995542825165798</v>
      </c>
      <c r="I351">
        <v>-25.108219207648101</v>
      </c>
      <c r="J351">
        <v>-6.6835797325323796</v>
      </c>
      <c r="K351">
        <v>396.75794443165699</v>
      </c>
      <c r="L351">
        <v>379.89351051313002</v>
      </c>
      <c r="M351">
        <v>41.594750035241603</v>
      </c>
      <c r="N351">
        <v>0.66989500680540603</v>
      </c>
      <c r="O351">
        <v>35.733398199951303</v>
      </c>
      <c r="P351">
        <v>32.1440051430408</v>
      </c>
      <c r="Q351">
        <v>9.4733081516022999E-2</v>
      </c>
    </row>
    <row r="352" spans="1:17" x14ac:dyDescent="0.3">
      <c r="A352" t="s">
        <v>813</v>
      </c>
      <c r="B352" t="s">
        <v>814</v>
      </c>
      <c r="C352" t="str">
        <f>IFERROR(VLOOKUP(Table1[[#This Row],[Ticker]],[1]!Table1[[Symbol]:[Industry]],2,FALSE),"-")</f>
        <v>-</v>
      </c>
      <c r="D352" t="s">
        <v>263</v>
      </c>
      <c r="E352">
        <v>20466.022388879999</v>
      </c>
      <c r="F352">
        <v>542.20000000000005</v>
      </c>
      <c r="G352">
        <v>191.16108077959299</v>
      </c>
      <c r="H352">
        <v>2.1843695704841402</v>
      </c>
      <c r="I352">
        <v>88.124585602500304</v>
      </c>
      <c r="J352">
        <v>-3.9601991175309599</v>
      </c>
      <c r="K352">
        <v>440.69430944977302</v>
      </c>
      <c r="L352">
        <v>322.219921921457</v>
      </c>
      <c r="M352">
        <v>74.1342230610596</v>
      </c>
      <c r="N352">
        <v>0.61432025177188998</v>
      </c>
      <c r="O352">
        <v>1.0697159719660501</v>
      </c>
      <c r="P352">
        <v>235.62364593005199</v>
      </c>
      <c r="Q352">
        <v>0.143542571532941</v>
      </c>
    </row>
    <row r="353" spans="1:17" x14ac:dyDescent="0.3">
      <c r="A353" t="s">
        <v>815</v>
      </c>
      <c r="B353" t="s">
        <v>816</v>
      </c>
      <c r="C353" t="str">
        <f>IFERROR(VLOOKUP(Table1[[#This Row],[Ticker]],[1]!Table1[[Symbol]:[Industry]],2,FALSE),"-")</f>
        <v>-</v>
      </c>
      <c r="D353" t="s">
        <v>388</v>
      </c>
      <c r="E353">
        <v>20357.143210570001</v>
      </c>
      <c r="F353">
        <v>508.1</v>
      </c>
      <c r="G353">
        <v>48.376119283630601</v>
      </c>
      <c r="H353">
        <v>-3.9393886251742098</v>
      </c>
      <c r="I353">
        <v>28.823149522572798</v>
      </c>
      <c r="J353">
        <v>-4.4029406473388404</v>
      </c>
      <c r="K353">
        <v>501.37080295761803</v>
      </c>
      <c r="L353">
        <v>433.572551394127</v>
      </c>
      <c r="M353">
        <v>52.214096502724203</v>
      </c>
      <c r="N353">
        <v>0.75174759626001197</v>
      </c>
      <c r="O353">
        <v>13.0387718952962</v>
      </c>
      <c r="P353">
        <v>92.863921047637106</v>
      </c>
      <c r="Q353">
        <v>2.8994009865937E-2</v>
      </c>
    </row>
    <row r="354" spans="1:17" x14ac:dyDescent="0.3">
      <c r="A354" t="s">
        <v>817</v>
      </c>
      <c r="B354" t="s">
        <v>818</v>
      </c>
      <c r="C354" t="str">
        <f>IFERROR(VLOOKUP(Table1[[#This Row],[Ticker]],[1]!Table1[[Symbol]:[Industry]],2,FALSE),"-")</f>
        <v>-</v>
      </c>
      <c r="D354" t="s">
        <v>80</v>
      </c>
      <c r="E354">
        <v>20344.773917999999</v>
      </c>
      <c r="F354">
        <v>861</v>
      </c>
      <c r="G354">
        <v>-40.7047611581838</v>
      </c>
      <c r="H354">
        <v>-0.38250056390154502</v>
      </c>
      <c r="I354">
        <v>-12.6975657466153</v>
      </c>
      <c r="J354">
        <v>-0.96900696828079003</v>
      </c>
      <c r="K354">
        <v>829.79376939536803</v>
      </c>
      <c r="L354">
        <v>841.847226654275</v>
      </c>
      <c r="M354">
        <v>68.701362416004798</v>
      </c>
      <c r="N354">
        <v>0.52407113177468201</v>
      </c>
      <c r="O354">
        <v>22.903600464576002</v>
      </c>
      <c r="P354">
        <v>23</v>
      </c>
      <c r="Q354">
        <v>-8.0005255023714E-2</v>
      </c>
    </row>
    <row r="355" spans="1:17" hidden="1" x14ac:dyDescent="0.3">
      <c r="A355" t="s">
        <v>819</v>
      </c>
      <c r="B355" t="s">
        <v>820</v>
      </c>
      <c r="C355" t="str">
        <f>IFERROR(VLOOKUP(Table1[[#This Row],[Ticker]],[1]!Table1[[Symbol]:[Industry]],2,FALSE),"-")</f>
        <v>-</v>
      </c>
      <c r="D355" t="s">
        <v>130</v>
      </c>
      <c r="E355">
        <v>20173.740000000002</v>
      </c>
      <c r="F355">
        <v>144.94999999999999</v>
      </c>
      <c r="G355">
        <v>-16.410691600845901</v>
      </c>
      <c r="H355">
        <v>-2.0787492290319198</v>
      </c>
      <c r="I355">
        <v>-5.2108785248079199</v>
      </c>
      <c r="J355">
        <v>-1.1414890962089901</v>
      </c>
      <c r="K355">
        <v>140.74362440457401</v>
      </c>
      <c r="L355">
        <v>134.44461516650199</v>
      </c>
      <c r="M355">
        <v>53.328059728626101</v>
      </c>
      <c r="N355">
        <v>0.26047487073341302</v>
      </c>
      <c r="O355">
        <v>6.8299413590893403</v>
      </c>
      <c r="P355">
        <v>20.540540540540501</v>
      </c>
    </row>
    <row r="356" spans="1:17" hidden="1" x14ac:dyDescent="0.3">
      <c r="A356" t="s">
        <v>821</v>
      </c>
      <c r="B356" t="s">
        <v>822</v>
      </c>
      <c r="C356" t="str">
        <f>IFERROR(VLOOKUP(Table1[[#This Row],[Ticker]],[1]!Table1[[Symbol]:[Industry]],2,FALSE),"-")</f>
        <v>-</v>
      </c>
      <c r="D356" t="s">
        <v>130</v>
      </c>
      <c r="E356">
        <v>20155.501969815999</v>
      </c>
      <c r="F356">
        <v>349.93</v>
      </c>
      <c r="G356">
        <v>-20.572835935459299</v>
      </c>
      <c r="H356">
        <v>-1.12450495307553</v>
      </c>
      <c r="I356">
        <v>-16.232956259260298</v>
      </c>
      <c r="J356">
        <v>-3.1147623513196701</v>
      </c>
      <c r="K356">
        <v>344.33862384076298</v>
      </c>
      <c r="L356">
        <v>338.20522355719402</v>
      </c>
      <c r="M356">
        <v>42.778347382377802</v>
      </c>
      <c r="N356">
        <v>0.76938150101658898</v>
      </c>
      <c r="O356">
        <v>4.3065756008344502</v>
      </c>
      <c r="P356">
        <v>14.919540229885</v>
      </c>
      <c r="Q356">
        <v>-0.10379904096142301</v>
      </c>
    </row>
    <row r="357" spans="1:17" hidden="1" x14ac:dyDescent="0.3">
      <c r="A357" t="s">
        <v>823</v>
      </c>
      <c r="B357" t="s">
        <v>824</v>
      </c>
      <c r="C357" t="str">
        <f>IFERROR(VLOOKUP(Table1[[#This Row],[Ticker]],[1]!Table1[[Symbol]:[Industry]],2,FALSE),"-")</f>
        <v>-</v>
      </c>
      <c r="D357" t="s">
        <v>592</v>
      </c>
      <c r="E357">
        <v>20127.929371029899</v>
      </c>
      <c r="F357">
        <v>808.55</v>
      </c>
      <c r="G357">
        <v>-43.982610257452698</v>
      </c>
      <c r="H357">
        <v>-4.9238529268586602</v>
      </c>
      <c r="I357">
        <v>-19.996727812941099</v>
      </c>
      <c r="J357">
        <v>-3.7457560089209401</v>
      </c>
      <c r="K357">
        <v>822.24977301243302</v>
      </c>
      <c r="L357">
        <v>840.98713106386901</v>
      </c>
      <c r="M357">
        <v>35.900298769379503</v>
      </c>
      <c r="N357">
        <v>0.59806393398684299</v>
      </c>
      <c r="O357">
        <v>18.607383587904199</v>
      </c>
      <c r="P357">
        <v>6.6336960105505902</v>
      </c>
      <c r="Q357">
        <v>-0.154515935065828</v>
      </c>
    </row>
    <row r="358" spans="1:17" hidden="1" x14ac:dyDescent="0.3">
      <c r="A358" t="s">
        <v>825</v>
      </c>
      <c r="B358" t="s">
        <v>826</v>
      </c>
      <c r="C358" t="str">
        <f>IFERROR(VLOOKUP(Table1[[#This Row],[Ticker]],[1]!Table1[[Symbol]:[Industry]],2,FALSE),"-")</f>
        <v>-</v>
      </c>
      <c r="D358" t="s">
        <v>125</v>
      </c>
      <c r="E358">
        <v>19864.37108592</v>
      </c>
      <c r="F358">
        <v>13002.25</v>
      </c>
      <c r="G358">
        <v>105.16184781797701</v>
      </c>
      <c r="H358">
        <v>-6.5792872150653903</v>
      </c>
      <c r="I358">
        <v>54.943299186039198</v>
      </c>
      <c r="J358">
        <v>-9.4423382470581405</v>
      </c>
      <c r="K358">
        <v>13688.5883152482</v>
      </c>
      <c r="L358">
        <v>10604.249054395999</v>
      </c>
      <c r="M358">
        <v>28.476505365780302</v>
      </c>
      <c r="N358">
        <v>1.9683907395887501</v>
      </c>
      <c r="O358">
        <v>20.764483070237802</v>
      </c>
      <c r="P358">
        <v>190.920379921017</v>
      </c>
    </row>
    <row r="359" spans="1:17" x14ac:dyDescent="0.3">
      <c r="A359" t="s">
        <v>827</v>
      </c>
      <c r="B359" t="s">
        <v>828</v>
      </c>
      <c r="C359" t="str">
        <f>IFERROR(VLOOKUP(Table1[[#This Row],[Ticker]],[1]!Table1[[Symbol]:[Industry]],2,FALSE),"-")</f>
        <v>-</v>
      </c>
      <c r="D359" t="s">
        <v>161</v>
      </c>
      <c r="E359">
        <v>19822.920021675</v>
      </c>
      <c r="F359">
        <v>829.05</v>
      </c>
      <c r="G359">
        <v>97.200498549196297</v>
      </c>
      <c r="H359">
        <v>0.180553385261777</v>
      </c>
      <c r="I359">
        <v>2.2985302161924199</v>
      </c>
      <c r="J359">
        <v>5.8498886615577597</v>
      </c>
      <c r="K359">
        <v>807.54013392236595</v>
      </c>
      <c r="L359">
        <v>696.58068497205795</v>
      </c>
      <c r="M359">
        <v>57.841153211799799</v>
      </c>
      <c r="N359">
        <v>2.44342296181313</v>
      </c>
      <c r="O359">
        <v>18.2075869971654</v>
      </c>
      <c r="P359">
        <v>176.35</v>
      </c>
      <c r="Q359">
        <v>0.18570286255377699</v>
      </c>
    </row>
    <row r="360" spans="1:17" x14ac:dyDescent="0.3">
      <c r="A360" t="s">
        <v>829</v>
      </c>
      <c r="B360" t="s">
        <v>830</v>
      </c>
      <c r="C360" t="str">
        <f>IFERROR(VLOOKUP(Table1[[#This Row],[Ticker]],[1]!Table1[[Symbol]:[Industry]],2,FALSE),"-")</f>
        <v>-</v>
      </c>
      <c r="D360" t="s">
        <v>37</v>
      </c>
      <c r="E360">
        <v>19774.185479399999</v>
      </c>
      <c r="F360">
        <v>538.5</v>
      </c>
      <c r="G360">
        <v>13.315080109042301</v>
      </c>
      <c r="H360">
        <v>-9.2458831144332194</v>
      </c>
      <c r="I360">
        <v>6.7528803029187596</v>
      </c>
      <c r="J360">
        <v>-5.0522552750366003</v>
      </c>
      <c r="K360">
        <v>533.06495964060298</v>
      </c>
      <c r="L360">
        <v>468.78857279871102</v>
      </c>
      <c r="M360">
        <v>43.051588130825202</v>
      </c>
      <c r="N360">
        <v>0.45276450543193397</v>
      </c>
      <c r="O360">
        <v>10.6499535747446</v>
      </c>
      <c r="P360">
        <v>61.7117117117117</v>
      </c>
      <c r="Q360">
        <v>0.13195115537274099</v>
      </c>
    </row>
    <row r="361" spans="1:17" x14ac:dyDescent="0.3">
      <c r="A361" t="s">
        <v>831</v>
      </c>
      <c r="B361" t="s">
        <v>832</v>
      </c>
      <c r="C361" t="str">
        <f>IFERROR(VLOOKUP(Table1[[#This Row],[Ticker]],[1]!Table1[[Symbol]:[Industry]],2,FALSE),"-")</f>
        <v>-</v>
      </c>
      <c r="D361" t="s">
        <v>833</v>
      </c>
      <c r="E361">
        <v>19610.098962349999</v>
      </c>
      <c r="F361">
        <v>882.65</v>
      </c>
      <c r="G361">
        <v>3.6996215236739398</v>
      </c>
      <c r="H361">
        <v>13.7212770113739</v>
      </c>
      <c r="I361">
        <v>18.7864265385635</v>
      </c>
      <c r="J361">
        <v>-1.1820524376078501</v>
      </c>
      <c r="K361">
        <v>790.03144091569095</v>
      </c>
      <c r="L361">
        <v>717.81181088884796</v>
      </c>
      <c r="M361">
        <v>60.3410455870684</v>
      </c>
      <c r="N361">
        <v>2.4762309690322399</v>
      </c>
      <c r="O361">
        <v>5.93100322891293</v>
      </c>
      <c r="P361">
        <v>48.594276094275997</v>
      </c>
      <c r="Q361">
        <v>6.4523850732253002E-2</v>
      </c>
    </row>
    <row r="362" spans="1:17" x14ac:dyDescent="0.3">
      <c r="A362" t="s">
        <v>834</v>
      </c>
      <c r="B362" t="s">
        <v>835</v>
      </c>
      <c r="C362" t="str">
        <f>IFERROR(VLOOKUP(Table1[[#This Row],[Ticker]],[1]!Table1[[Symbol]:[Industry]],2,FALSE),"-")</f>
        <v>-</v>
      </c>
      <c r="D362" t="s">
        <v>324</v>
      </c>
      <c r="E362">
        <v>19535.125319999999</v>
      </c>
      <c r="F362">
        <v>1705.35</v>
      </c>
      <c r="G362">
        <v>68.704502533273299</v>
      </c>
      <c r="H362">
        <v>-8.9285430341552008</v>
      </c>
      <c r="I362">
        <v>96.564852004899706</v>
      </c>
      <c r="J362">
        <v>-7.85020931037789</v>
      </c>
      <c r="K362">
        <v>1864.23902068644</v>
      </c>
      <c r="L362">
        <v>1473.4704215231</v>
      </c>
      <c r="M362">
        <v>38.233226794958902</v>
      </c>
      <c r="N362">
        <v>0.500878745357212</v>
      </c>
      <c r="O362">
        <v>66.171167209077296</v>
      </c>
      <c r="P362">
        <v>163.04951411383601</v>
      </c>
      <c r="Q362">
        <v>0.18834867584635401</v>
      </c>
    </row>
    <row r="363" spans="1:17" x14ac:dyDescent="0.3">
      <c r="A363" t="s">
        <v>836</v>
      </c>
      <c r="B363" t="s">
        <v>837</v>
      </c>
      <c r="C363" t="str">
        <f>IFERROR(VLOOKUP(Table1[[#This Row],[Ticker]],[1]!Table1[[Symbol]:[Industry]],2,FALSE),"-")</f>
        <v>-</v>
      </c>
      <c r="D363" t="s">
        <v>435</v>
      </c>
      <c r="E363">
        <v>19459.041394060001</v>
      </c>
      <c r="F363">
        <v>8200.9</v>
      </c>
      <c r="G363">
        <v>-10.104643661379599</v>
      </c>
      <c r="H363">
        <v>-6.0711292115620701</v>
      </c>
      <c r="I363">
        <v>18.630481506647602</v>
      </c>
      <c r="J363">
        <v>-8.7209773442503309</v>
      </c>
      <c r="K363">
        <v>8120.9231059407002</v>
      </c>
      <c r="L363">
        <v>7444.3864828478499</v>
      </c>
      <c r="M363">
        <v>47.2673386676666</v>
      </c>
      <c r="N363">
        <v>3.6889810386019302</v>
      </c>
      <c r="O363">
        <v>15.7031545318196</v>
      </c>
      <c r="P363">
        <v>49.471439507162799</v>
      </c>
      <c r="Q363">
        <v>-7.2261461330969997E-3</v>
      </c>
    </row>
    <row r="364" spans="1:17" x14ac:dyDescent="0.3">
      <c r="A364" t="s">
        <v>838</v>
      </c>
      <c r="B364" t="s">
        <v>839</v>
      </c>
      <c r="C364" t="str">
        <f>IFERROR(VLOOKUP(Table1[[#This Row],[Ticker]],[1]!Table1[[Symbol]:[Industry]],2,FALSE),"-")</f>
        <v>-</v>
      </c>
      <c r="D364" t="s">
        <v>51</v>
      </c>
      <c r="E364">
        <v>19424.159648270001</v>
      </c>
      <c r="F364">
        <v>1218.0999999999999</v>
      </c>
      <c r="G364">
        <v>-41.725371285520303</v>
      </c>
      <c r="H364">
        <v>-4.6965379569357104</v>
      </c>
      <c r="I364">
        <v>-32.187165711584903</v>
      </c>
      <c r="J364">
        <v>-5.6757222008627499</v>
      </c>
      <c r="K364">
        <v>1255.39344146332</v>
      </c>
      <c r="L364">
        <v>1351.9641885452099</v>
      </c>
      <c r="M364">
        <v>41.2388522492747</v>
      </c>
      <c r="N364">
        <v>0.85238049565183904</v>
      </c>
      <c r="O364">
        <v>47.4427386914046</v>
      </c>
      <c r="P364">
        <v>5.64614050303555</v>
      </c>
      <c r="Q364">
        <v>5.6827186279554999E-2</v>
      </c>
    </row>
    <row r="365" spans="1:17" x14ac:dyDescent="0.3">
      <c r="A365" t="s">
        <v>840</v>
      </c>
      <c r="B365" t="s">
        <v>841</v>
      </c>
      <c r="C365" t="str">
        <f>IFERROR(VLOOKUP(Table1[[#This Row],[Ticker]],[1]!Table1[[Symbol]:[Industry]],2,FALSE),"-")</f>
        <v>-</v>
      </c>
      <c r="D365" t="s">
        <v>217</v>
      </c>
      <c r="E365">
        <v>19411.72855906</v>
      </c>
      <c r="F365">
        <v>446.2</v>
      </c>
      <c r="G365">
        <v>12.9798012866026</v>
      </c>
      <c r="H365">
        <v>-9.1299191107897393</v>
      </c>
      <c r="I365">
        <v>20.255528054543699</v>
      </c>
      <c r="J365">
        <v>-5.6879046023727202</v>
      </c>
      <c r="K365">
        <v>456.84035666520202</v>
      </c>
      <c r="L365">
        <v>393.14366383795499</v>
      </c>
      <c r="M365">
        <v>36.349492917169499</v>
      </c>
      <c r="N365">
        <v>0.414820189979344</v>
      </c>
      <c r="O365">
        <v>29.415060510981601</v>
      </c>
      <c r="P365">
        <v>58.790035587188598</v>
      </c>
      <c r="Q365">
        <v>4.6305715265432999E-2</v>
      </c>
    </row>
    <row r="366" spans="1:17" x14ac:dyDescent="0.3">
      <c r="A366" t="s">
        <v>842</v>
      </c>
      <c r="B366" t="s">
        <v>843</v>
      </c>
      <c r="C366" t="str">
        <f>IFERROR(VLOOKUP(Table1[[#This Row],[Ticker]],[1]!Table1[[Symbol]:[Industry]],2,FALSE),"-")</f>
        <v>-</v>
      </c>
      <c r="D366" t="s">
        <v>180</v>
      </c>
      <c r="E366">
        <v>19409.339488109999</v>
      </c>
      <c r="F366">
        <v>1964.95</v>
      </c>
      <c r="G366">
        <v>57.502879066901102</v>
      </c>
      <c r="H366">
        <v>4.7136893327661804</v>
      </c>
      <c r="I366">
        <v>25.673291807483199</v>
      </c>
      <c r="J366">
        <v>0.239085250521335</v>
      </c>
      <c r="K366">
        <v>1804.21791493722</v>
      </c>
      <c r="L366">
        <v>1530.73974590182</v>
      </c>
      <c r="M366">
        <v>72.009131892332206</v>
      </c>
      <c r="N366">
        <v>1.2769966467709</v>
      </c>
      <c r="O366">
        <v>1.17305783862184</v>
      </c>
      <c r="P366">
        <v>100.761174968071</v>
      </c>
      <c r="Q366">
        <v>5.5661435893176001E-2</v>
      </c>
    </row>
    <row r="367" spans="1:17" x14ac:dyDescent="0.3">
      <c r="A367" t="s">
        <v>844</v>
      </c>
      <c r="B367" t="s">
        <v>845</v>
      </c>
      <c r="C367" t="str">
        <f>IFERROR(VLOOKUP(Table1[[#This Row],[Ticker]],[1]!Table1[[Symbol]:[Industry]],2,FALSE),"-")</f>
        <v>-</v>
      </c>
      <c r="D367" t="s">
        <v>560</v>
      </c>
      <c r="E367">
        <v>19330.982238044999</v>
      </c>
      <c r="F367">
        <v>1709.85</v>
      </c>
      <c r="G367">
        <v>10.050333707516801</v>
      </c>
      <c r="H367">
        <v>-1.9690528842621</v>
      </c>
      <c r="I367">
        <v>-6.5705190453767797</v>
      </c>
      <c r="J367">
        <v>-1.8710407825265101</v>
      </c>
      <c r="K367">
        <v>1667.5599361387599</v>
      </c>
      <c r="L367">
        <v>1608.53299254326</v>
      </c>
      <c r="M367">
        <v>66.156280746127194</v>
      </c>
      <c r="N367">
        <v>1.35760279990642</v>
      </c>
      <c r="O367">
        <v>11.234903646518701</v>
      </c>
      <c r="P367">
        <v>45.9663650332934</v>
      </c>
    </row>
    <row r="368" spans="1:17" x14ac:dyDescent="0.3">
      <c r="A368" t="s">
        <v>846</v>
      </c>
      <c r="B368" t="s">
        <v>847</v>
      </c>
      <c r="C368" t="str">
        <f>IFERROR(VLOOKUP(Table1[[#This Row],[Ticker]],[1]!Table1[[Symbol]:[Industry]],2,FALSE),"-")</f>
        <v>-</v>
      </c>
      <c r="D368" t="s">
        <v>37</v>
      </c>
      <c r="E368">
        <v>19305.351971600001</v>
      </c>
      <c r="F368">
        <v>874</v>
      </c>
      <c r="G368">
        <v>-22.9199289059483</v>
      </c>
      <c r="H368">
        <v>-9.3548173988862793</v>
      </c>
      <c r="I368">
        <v>-5.09874536862322</v>
      </c>
      <c r="J368">
        <v>-3.7438700485899399</v>
      </c>
      <c r="K368">
        <v>902.22560424595895</v>
      </c>
      <c r="L368">
        <v>865.71755916659401</v>
      </c>
      <c r="M368">
        <v>37.9263194675476</v>
      </c>
      <c r="N368">
        <v>0.614993725125909</v>
      </c>
      <c r="O368">
        <v>17.2768878718535</v>
      </c>
      <c r="P368">
        <v>22.890888638920099</v>
      </c>
    </row>
    <row r="369" spans="1:17" x14ac:dyDescent="0.3">
      <c r="A369" t="s">
        <v>848</v>
      </c>
      <c r="B369" t="s">
        <v>849</v>
      </c>
      <c r="C369" t="str">
        <f>IFERROR(VLOOKUP(Table1[[#This Row],[Ticker]],[1]!Table1[[Symbol]:[Industry]],2,FALSE),"-")</f>
        <v>-</v>
      </c>
      <c r="D369" t="s">
        <v>46</v>
      </c>
      <c r="E369">
        <v>19234.080223379999</v>
      </c>
      <c r="F369">
        <v>306.35000000000002</v>
      </c>
      <c r="G369">
        <v>58.8139134241246</v>
      </c>
      <c r="H369">
        <v>-9.7041940195785408</v>
      </c>
      <c r="I369">
        <v>6.51786429637135</v>
      </c>
      <c r="J369">
        <v>-4.8211391212397103</v>
      </c>
      <c r="K369">
        <v>316.45723976571298</v>
      </c>
      <c r="L369">
        <v>270.64389593928399</v>
      </c>
      <c r="M369">
        <v>37.883063788720797</v>
      </c>
      <c r="N369">
        <v>0.42181074407998798</v>
      </c>
      <c r="O369">
        <v>18.9815570425983</v>
      </c>
      <c r="P369">
        <v>124.35005492493499</v>
      </c>
      <c r="Q369">
        <v>0.14972365002497501</v>
      </c>
    </row>
    <row r="370" spans="1:17" x14ac:dyDescent="0.3">
      <c r="A370" t="s">
        <v>850</v>
      </c>
      <c r="B370" t="s">
        <v>851</v>
      </c>
      <c r="C370" t="str">
        <f>IFERROR(VLOOKUP(Table1[[#This Row],[Ticker]],[1]!Table1[[Symbol]:[Industry]],2,FALSE),"-")</f>
        <v>-</v>
      </c>
      <c r="D370" t="s">
        <v>281</v>
      </c>
      <c r="E370">
        <v>19205.642103999999</v>
      </c>
      <c r="F370">
        <v>880</v>
      </c>
      <c r="G370">
        <v>24.659766442628001</v>
      </c>
      <c r="H370">
        <v>6.9717541884588003</v>
      </c>
      <c r="I370">
        <v>-17.849276901089901</v>
      </c>
      <c r="J370">
        <v>0.31777280717735201</v>
      </c>
      <c r="K370">
        <v>849.05008182356096</v>
      </c>
      <c r="L370">
        <v>776.77204081164905</v>
      </c>
      <c r="M370">
        <v>48.956318480056098</v>
      </c>
      <c r="N370">
        <v>1.0058546899966401</v>
      </c>
      <c r="O370">
        <v>8.8636363636363598</v>
      </c>
      <c r="P370">
        <v>64.4552420108391</v>
      </c>
      <c r="Q370">
        <v>0.166251460809545</v>
      </c>
    </row>
    <row r="371" spans="1:17" hidden="1" x14ac:dyDescent="0.3">
      <c r="A371" t="s">
        <v>852</v>
      </c>
      <c r="B371" t="s">
        <v>853</v>
      </c>
      <c r="C371" t="str">
        <f>IFERROR(VLOOKUP(Table1[[#This Row],[Ticker]],[1]!Table1[[Symbol]:[Industry]],2,FALSE),"-")</f>
        <v>-</v>
      </c>
      <c r="D371" t="s">
        <v>46</v>
      </c>
      <c r="E371">
        <v>19100.3727167</v>
      </c>
      <c r="F371">
        <v>1833.55</v>
      </c>
      <c r="G371">
        <v>598.20277238142796</v>
      </c>
      <c r="H371">
        <v>31.579536862942501</v>
      </c>
      <c r="I371">
        <v>10.992887454074801</v>
      </c>
      <c r="J371">
        <v>7.2029975492210401</v>
      </c>
      <c r="K371">
        <v>1665.78818567761</v>
      </c>
      <c r="L371">
        <v>1479.1106033209901</v>
      </c>
      <c r="M371">
        <v>63.554224932794703</v>
      </c>
      <c r="N371">
        <v>1.54565311661813</v>
      </c>
      <c r="O371">
        <v>65.675874669357199</v>
      </c>
      <c r="P371">
        <v>663.97916666666595</v>
      </c>
      <c r="Q371">
        <v>0.29828028607212198</v>
      </c>
    </row>
    <row r="372" spans="1:17" x14ac:dyDescent="0.3">
      <c r="A372" t="s">
        <v>854</v>
      </c>
      <c r="B372" t="s">
        <v>855</v>
      </c>
      <c r="C372" t="str">
        <f>IFERROR(VLOOKUP(Table1[[#This Row],[Ticker]],[1]!Table1[[Symbol]:[Industry]],2,FALSE),"-")</f>
        <v>-</v>
      </c>
      <c r="D372" t="s">
        <v>125</v>
      </c>
      <c r="E372">
        <v>19025.845975510001</v>
      </c>
      <c r="F372">
        <v>725.45</v>
      </c>
      <c r="G372">
        <v>48.365160090739401</v>
      </c>
      <c r="H372">
        <v>-6.7240632965274898</v>
      </c>
      <c r="I372">
        <v>20.788293260854999</v>
      </c>
      <c r="J372">
        <v>2.0713695108841699</v>
      </c>
      <c r="K372">
        <v>674.33904534513897</v>
      </c>
      <c r="L372">
        <v>582.18078231742004</v>
      </c>
      <c r="M372">
        <v>70.439546725666801</v>
      </c>
      <c r="N372">
        <v>0.58196334765494995</v>
      </c>
      <c r="O372">
        <v>3.38410641670685</v>
      </c>
      <c r="P372">
        <v>92.861890203376305</v>
      </c>
      <c r="Q372">
        <v>0.156620508117642</v>
      </c>
    </row>
    <row r="373" spans="1:17" x14ac:dyDescent="0.3">
      <c r="A373" t="s">
        <v>856</v>
      </c>
      <c r="B373" t="s">
        <v>857</v>
      </c>
      <c r="C373" t="str">
        <f>IFERROR(VLOOKUP(Table1[[#This Row],[Ticker]],[1]!Table1[[Symbol]:[Industry]],2,FALSE),"-")</f>
        <v>-</v>
      </c>
      <c r="D373" t="s">
        <v>185</v>
      </c>
      <c r="E373">
        <v>19016.925302129999</v>
      </c>
      <c r="F373">
        <v>782.3</v>
      </c>
      <c r="G373">
        <v>-6.12236953517509</v>
      </c>
      <c r="H373">
        <v>16.5559775811465</v>
      </c>
      <c r="I373">
        <v>28.800317858788901</v>
      </c>
      <c r="J373">
        <v>14.243313761355299</v>
      </c>
      <c r="K373">
        <v>685.32751666368495</v>
      </c>
      <c r="L373">
        <v>622.02097093522002</v>
      </c>
      <c r="M373">
        <v>66.857422948994795</v>
      </c>
      <c r="N373">
        <v>3.26763596509138</v>
      </c>
      <c r="O373">
        <v>6.6023264732200104</v>
      </c>
      <c r="P373">
        <v>55.976472933904802</v>
      </c>
      <c r="Q373">
        <v>7.9292717404012003E-2</v>
      </c>
    </row>
    <row r="374" spans="1:17" hidden="1" x14ac:dyDescent="0.3">
      <c r="A374" t="s">
        <v>858</v>
      </c>
      <c r="B374" t="s">
        <v>859</v>
      </c>
      <c r="C374" t="str">
        <f>IFERROR(VLOOKUP(Table1[[#This Row],[Ticker]],[1]!Table1[[Symbol]:[Industry]],2,FALSE),"-")</f>
        <v>-</v>
      </c>
      <c r="D374" t="s">
        <v>860</v>
      </c>
      <c r="E374">
        <v>19007.20623648</v>
      </c>
      <c r="F374">
        <v>1750.4</v>
      </c>
      <c r="G374">
        <v>-8.8468173370848504</v>
      </c>
      <c r="H374">
        <v>-3.80936381357676</v>
      </c>
      <c r="I374">
        <v>5.3300520041299002</v>
      </c>
      <c r="J374">
        <v>-5.0109755894095196</v>
      </c>
      <c r="K374">
        <v>1727.4546635458</v>
      </c>
      <c r="M374">
        <v>46.347032191542702</v>
      </c>
      <c r="N374">
        <v>0.58586262334584305</v>
      </c>
      <c r="O374">
        <v>14.3167276051188</v>
      </c>
      <c r="P374">
        <v>42.118296593999901</v>
      </c>
    </row>
    <row r="375" spans="1:17" x14ac:dyDescent="0.3">
      <c r="A375" t="s">
        <v>861</v>
      </c>
      <c r="B375" t="s">
        <v>862</v>
      </c>
      <c r="C375" t="str">
        <f>IFERROR(VLOOKUP(Table1[[#This Row],[Ticker]],[1]!Table1[[Symbol]:[Industry]],2,FALSE),"-")</f>
        <v>-</v>
      </c>
      <c r="D375" t="s">
        <v>228</v>
      </c>
      <c r="E375">
        <v>18800.3873145</v>
      </c>
      <c r="F375">
        <v>2694.55</v>
      </c>
      <c r="G375">
        <v>90.7357732419771</v>
      </c>
      <c r="H375">
        <v>2.0379149201186499</v>
      </c>
      <c r="I375">
        <v>52.161652233395102</v>
      </c>
      <c r="J375">
        <v>-2.8753473680796802</v>
      </c>
      <c r="K375">
        <v>2456.8659735802898</v>
      </c>
      <c r="L375">
        <v>1930.3675567923101</v>
      </c>
      <c r="M375">
        <v>56.499682548027799</v>
      </c>
      <c r="N375">
        <v>0.44143743606240898</v>
      </c>
      <c r="O375">
        <v>6.0640923345270901</v>
      </c>
      <c r="P375">
        <v>130.96472806754301</v>
      </c>
      <c r="Q375">
        <v>8.3303686707164995E-2</v>
      </c>
    </row>
    <row r="376" spans="1:17" x14ac:dyDescent="0.3">
      <c r="A376" t="s">
        <v>863</v>
      </c>
      <c r="B376" t="s">
        <v>864</v>
      </c>
      <c r="C376" t="str">
        <f>IFERROR(VLOOKUP(Table1[[#This Row],[Ticker]],[1]!Table1[[Symbol]:[Industry]],2,FALSE),"-")</f>
        <v>-</v>
      </c>
      <c r="D376" t="s">
        <v>54</v>
      </c>
      <c r="E376">
        <v>18709.931330234998</v>
      </c>
      <c r="F376">
        <v>1181.55</v>
      </c>
      <c r="G376">
        <v>145.05673015694401</v>
      </c>
      <c r="H376">
        <v>28.001909055589699</v>
      </c>
      <c r="I376">
        <v>89.247832046847705</v>
      </c>
      <c r="J376">
        <v>-1.89910209418514</v>
      </c>
      <c r="K376">
        <v>975.80328102922704</v>
      </c>
      <c r="L376">
        <v>739.97633328532902</v>
      </c>
      <c r="M376">
        <v>60.603954693143102</v>
      </c>
      <c r="N376">
        <v>1.6066305440857001</v>
      </c>
      <c r="O376">
        <v>5.5520291142990104</v>
      </c>
      <c r="P376">
        <v>270.68235294117602</v>
      </c>
      <c r="Q376">
        <v>5.7162342864910003E-2</v>
      </c>
    </row>
    <row r="377" spans="1:17" x14ac:dyDescent="0.3">
      <c r="A377" t="s">
        <v>865</v>
      </c>
      <c r="B377" t="s">
        <v>866</v>
      </c>
      <c r="C377" t="str">
        <f>IFERROR(VLOOKUP(Table1[[#This Row],[Ticker]],[1]!Table1[[Symbol]:[Industry]],2,FALSE),"-")</f>
        <v>-</v>
      </c>
      <c r="D377" t="s">
        <v>46</v>
      </c>
      <c r="E377">
        <v>18657.940656819999</v>
      </c>
      <c r="F377">
        <v>1604.3</v>
      </c>
      <c r="G377">
        <v>181.53115244665801</v>
      </c>
      <c r="H377">
        <v>-10.5079917173941</v>
      </c>
      <c r="I377">
        <v>98.438044888989694</v>
      </c>
      <c r="J377">
        <v>-2.28360726082881</v>
      </c>
      <c r="K377">
        <v>1575.2825888923701</v>
      </c>
      <c r="L377">
        <v>1212.07762688757</v>
      </c>
      <c r="M377">
        <v>56.616428474408202</v>
      </c>
      <c r="N377">
        <v>1.45003114407551</v>
      </c>
      <c r="O377">
        <v>11.9927694321511</v>
      </c>
      <c r="P377">
        <v>234.229166666666</v>
      </c>
      <c r="Q377">
        <v>0.18400022304081501</v>
      </c>
    </row>
    <row r="378" spans="1:17" x14ac:dyDescent="0.3">
      <c r="A378" t="s">
        <v>867</v>
      </c>
      <c r="B378" t="s">
        <v>868</v>
      </c>
      <c r="C378" t="str">
        <f>IFERROR(VLOOKUP(Table1[[#This Row],[Ticker]],[1]!Table1[[Symbol]:[Industry]],2,FALSE),"-")</f>
        <v>-</v>
      </c>
      <c r="D378" t="s">
        <v>292</v>
      </c>
      <c r="E378">
        <v>18630.982234800002</v>
      </c>
      <c r="F378">
        <v>1332</v>
      </c>
      <c r="G378">
        <v>171.82188213938801</v>
      </c>
      <c r="H378">
        <v>15.415320783453099</v>
      </c>
      <c r="I378">
        <v>55.0817181485384</v>
      </c>
      <c r="J378">
        <v>5.0878825694697198</v>
      </c>
      <c r="K378">
        <v>1115.2403140230999</v>
      </c>
      <c r="L378">
        <v>906.18025767436302</v>
      </c>
      <c r="M378">
        <v>75.908879738550496</v>
      </c>
      <c r="N378">
        <v>2.3223280039788201</v>
      </c>
      <c r="O378">
        <v>16.2162162162162</v>
      </c>
      <c r="P378">
        <v>212.14482394985001</v>
      </c>
      <c r="Q378">
        <v>0.161556765432604</v>
      </c>
    </row>
    <row r="379" spans="1:17" x14ac:dyDescent="0.3">
      <c r="A379" t="s">
        <v>869</v>
      </c>
      <c r="B379" t="s">
        <v>870</v>
      </c>
      <c r="C379" t="str">
        <f>IFERROR(VLOOKUP(Table1[[#This Row],[Ticker]],[1]!Table1[[Symbol]:[Industry]],2,FALSE),"-")</f>
        <v>-</v>
      </c>
      <c r="D379" t="s">
        <v>604</v>
      </c>
      <c r="E379">
        <v>18575.455064360001</v>
      </c>
      <c r="F379">
        <v>592.6</v>
      </c>
      <c r="G379">
        <v>67.056655075940697</v>
      </c>
      <c r="H379">
        <v>-24.2892223428452</v>
      </c>
      <c r="I379">
        <v>-28.0952403453873</v>
      </c>
      <c r="J379">
        <v>-7.7769393872031598</v>
      </c>
      <c r="K379">
        <v>639.68836500269504</v>
      </c>
      <c r="L379">
        <v>594.37620245342202</v>
      </c>
      <c r="M379">
        <v>44.423176990018703</v>
      </c>
      <c r="N379">
        <v>0.92980438243167296</v>
      </c>
      <c r="O379">
        <v>32.003037462031699</v>
      </c>
      <c r="P379">
        <v>109.955713020372</v>
      </c>
      <c r="Q379">
        <v>0.13588949131770001</v>
      </c>
    </row>
    <row r="380" spans="1:17" x14ac:dyDescent="0.3">
      <c r="A380" t="s">
        <v>871</v>
      </c>
      <c r="B380" t="s">
        <v>872</v>
      </c>
      <c r="C380" t="str">
        <f>IFERROR(VLOOKUP(Table1[[#This Row],[Ticker]],[1]!Table1[[Symbol]:[Industry]],2,FALSE),"-")</f>
        <v>-</v>
      </c>
      <c r="D380" t="s">
        <v>873</v>
      </c>
      <c r="E380">
        <v>18554.619450049999</v>
      </c>
      <c r="F380">
        <v>208.66</v>
      </c>
      <c r="G380">
        <v>25.060430894342101</v>
      </c>
      <c r="H380">
        <v>1.7753275285104</v>
      </c>
      <c r="I380">
        <v>36.519925102230502</v>
      </c>
      <c r="J380">
        <v>-14.359119041781801</v>
      </c>
      <c r="K380">
        <v>202.041360523511</v>
      </c>
      <c r="L380">
        <v>172.60446178620199</v>
      </c>
      <c r="M380">
        <v>42.194563160728201</v>
      </c>
      <c r="N380">
        <v>1.87871379561323</v>
      </c>
      <c r="O380">
        <v>17.128342758554499</v>
      </c>
      <c r="P380">
        <v>71.948908117016899</v>
      </c>
      <c r="Q380">
        <v>-2.2090979384614001E-2</v>
      </c>
    </row>
    <row r="381" spans="1:17" x14ac:dyDescent="0.3">
      <c r="A381" t="s">
        <v>874</v>
      </c>
      <c r="B381" t="s">
        <v>875</v>
      </c>
      <c r="C381" t="str">
        <f>IFERROR(VLOOKUP(Table1[[#This Row],[Ticker]],[1]!Table1[[Symbol]:[Industry]],2,FALSE),"-")</f>
        <v>-</v>
      </c>
      <c r="D381" t="s">
        <v>54</v>
      </c>
      <c r="E381">
        <v>18351.625</v>
      </c>
      <c r="F381">
        <v>7340.65</v>
      </c>
      <c r="G381">
        <v>32.9904092343183</v>
      </c>
      <c r="H381">
        <v>4.6740663383380499</v>
      </c>
      <c r="I381">
        <v>25.2858120064638</v>
      </c>
      <c r="J381">
        <v>8.7595981995978995</v>
      </c>
      <c r="K381">
        <v>6800.0861761445904</v>
      </c>
      <c r="L381">
        <v>6010.6343038315999</v>
      </c>
      <c r="M381">
        <v>59.788520954656697</v>
      </c>
      <c r="N381">
        <v>3.1008930140422799</v>
      </c>
      <c r="O381">
        <v>9.5270854760818295</v>
      </c>
      <c r="P381">
        <v>70.277197865924293</v>
      </c>
      <c r="Q381">
        <v>9.6629875852951005E-2</v>
      </c>
    </row>
    <row r="382" spans="1:17" x14ac:dyDescent="0.3">
      <c r="A382" t="s">
        <v>876</v>
      </c>
      <c r="B382" t="s">
        <v>877</v>
      </c>
      <c r="C382" t="str">
        <f>IFERROR(VLOOKUP(Table1[[#This Row],[Ticker]],[1]!Table1[[Symbol]:[Industry]],2,FALSE),"-")</f>
        <v>-</v>
      </c>
      <c r="D382" t="s">
        <v>592</v>
      </c>
      <c r="E382">
        <v>18328.027204000002</v>
      </c>
      <c r="F382">
        <v>1426</v>
      </c>
      <c r="G382">
        <v>-45.056321715456001</v>
      </c>
      <c r="H382">
        <v>-6.7119917335550401</v>
      </c>
      <c r="I382">
        <v>-15.232844449276101</v>
      </c>
      <c r="J382">
        <v>-3.4104760339300002</v>
      </c>
      <c r="K382">
        <v>1451.4481154447401</v>
      </c>
      <c r="L382">
        <v>1474.60482736835</v>
      </c>
      <c r="M382">
        <v>41.538190247033803</v>
      </c>
      <c r="N382">
        <v>0.49082745146745799</v>
      </c>
      <c r="O382">
        <v>20.915147265077099</v>
      </c>
      <c r="P382">
        <v>12.3719464144996</v>
      </c>
      <c r="Q382">
        <v>-0.12527316860944199</v>
      </c>
    </row>
    <row r="383" spans="1:17" x14ac:dyDescent="0.3">
      <c r="A383" t="s">
        <v>878</v>
      </c>
      <c r="B383" t="s">
        <v>879</v>
      </c>
      <c r="C383" t="str">
        <f>IFERROR(VLOOKUP(Table1[[#This Row],[Ticker]],[1]!Table1[[Symbol]:[Industry]],2,FALSE),"-")</f>
        <v>-</v>
      </c>
      <c r="D383" t="s">
        <v>778</v>
      </c>
      <c r="E383">
        <v>18240.26657114</v>
      </c>
      <c r="F383">
        <v>1009.85</v>
      </c>
      <c r="G383">
        <v>25.080139286450901</v>
      </c>
      <c r="H383">
        <v>-1.28523802724512</v>
      </c>
      <c r="I383">
        <v>34.872569291990601</v>
      </c>
      <c r="J383">
        <v>-4.6432238904216696</v>
      </c>
      <c r="K383">
        <v>946.74414348791004</v>
      </c>
      <c r="L383">
        <v>806.46647385708297</v>
      </c>
      <c r="M383">
        <v>58.5817170395528</v>
      </c>
      <c r="N383">
        <v>0.64351886923963098</v>
      </c>
      <c r="O383">
        <v>2.8568599296925301</v>
      </c>
      <c r="P383">
        <v>73.067694944301607</v>
      </c>
      <c r="Q383">
        <v>0.173102580816199</v>
      </c>
    </row>
    <row r="384" spans="1:17" x14ac:dyDescent="0.3">
      <c r="A384" t="s">
        <v>880</v>
      </c>
      <c r="B384" t="s">
        <v>881</v>
      </c>
      <c r="C384" t="str">
        <f>IFERROR(VLOOKUP(Table1[[#This Row],[Ticker]],[1]!Table1[[Symbol]:[Industry]],2,FALSE),"-")</f>
        <v>-</v>
      </c>
      <c r="D384" t="s">
        <v>573</v>
      </c>
      <c r="E384">
        <v>18006.011563749998</v>
      </c>
      <c r="F384">
        <v>360.5</v>
      </c>
      <c r="G384">
        <v>-4.1269631747871003</v>
      </c>
      <c r="H384">
        <v>14.696398796726699</v>
      </c>
      <c r="I384">
        <v>-3.2406457068607102</v>
      </c>
      <c r="J384">
        <v>4.7680957991771002</v>
      </c>
      <c r="K384">
        <v>330.22710345278102</v>
      </c>
      <c r="L384">
        <v>321.27441547368699</v>
      </c>
      <c r="M384">
        <v>64.437374644883505</v>
      </c>
      <c r="N384">
        <v>1.8681866344229601</v>
      </c>
      <c r="O384">
        <v>8.7378640776698902</v>
      </c>
      <c r="P384">
        <v>29.652940118683599</v>
      </c>
      <c r="Q384">
        <v>-1.0681504066799999E-2</v>
      </c>
    </row>
    <row r="385" spans="1:17" x14ac:dyDescent="0.3">
      <c r="A385" t="s">
        <v>882</v>
      </c>
      <c r="B385" t="s">
        <v>883</v>
      </c>
      <c r="C385" t="str">
        <f>IFERROR(VLOOKUP(Table1[[#This Row],[Ticker]],[1]!Table1[[Symbol]:[Industry]],2,FALSE),"-")</f>
        <v>-</v>
      </c>
      <c r="D385" t="s">
        <v>604</v>
      </c>
      <c r="E385">
        <v>17964.842723099999</v>
      </c>
      <c r="F385">
        <v>35.700000000000003</v>
      </c>
      <c r="G385">
        <v>-38.494563549136302</v>
      </c>
      <c r="H385">
        <v>-10.2436637429184</v>
      </c>
      <c r="I385">
        <v>-23.683865884850199</v>
      </c>
      <c r="J385">
        <v>-4.2227162276564503</v>
      </c>
      <c r="K385">
        <v>37.078208725530999</v>
      </c>
      <c r="L385">
        <v>38.003287819909197</v>
      </c>
      <c r="M385">
        <v>31.945615750934699</v>
      </c>
      <c r="N385">
        <v>0.376672279294609</v>
      </c>
      <c r="O385">
        <v>48.179271708683402</v>
      </c>
      <c r="P385">
        <v>10.185185185185199</v>
      </c>
      <c r="Q385">
        <v>1.0208435569836E-2</v>
      </c>
    </row>
    <row r="386" spans="1:17" x14ac:dyDescent="0.3">
      <c r="A386" t="s">
        <v>884</v>
      </c>
      <c r="B386" t="s">
        <v>885</v>
      </c>
      <c r="C386" t="str">
        <f>IFERROR(VLOOKUP(Table1[[#This Row],[Ticker]],[1]!Table1[[Symbol]:[Industry]],2,FALSE),"-")</f>
        <v>-</v>
      </c>
      <c r="D386" t="s">
        <v>501</v>
      </c>
      <c r="E386">
        <v>17787.78197245</v>
      </c>
      <c r="F386">
        <v>1037.75</v>
      </c>
      <c r="G386">
        <v>92.209004878446393</v>
      </c>
      <c r="H386">
        <v>6.0584161655559603</v>
      </c>
      <c r="I386">
        <v>55.3319988825276</v>
      </c>
      <c r="J386">
        <v>-0.222423301952343</v>
      </c>
      <c r="K386">
        <v>964.46359670613106</v>
      </c>
      <c r="L386">
        <v>753.98517625719296</v>
      </c>
      <c r="M386">
        <v>48.011902452277603</v>
      </c>
      <c r="N386">
        <v>0.79231776823744204</v>
      </c>
      <c r="O386">
        <v>14.5748012527102</v>
      </c>
      <c r="P386">
        <v>143.86088591234801</v>
      </c>
    </row>
    <row r="387" spans="1:17" x14ac:dyDescent="0.3">
      <c r="A387" t="s">
        <v>886</v>
      </c>
      <c r="B387" t="s">
        <v>887</v>
      </c>
      <c r="C387" t="str">
        <f>IFERROR(VLOOKUP(Table1[[#This Row],[Ticker]],[1]!Table1[[Symbol]:[Industry]],2,FALSE),"-")</f>
        <v>-</v>
      </c>
      <c r="D387" t="s">
        <v>57</v>
      </c>
      <c r="E387">
        <v>17734.926814890001</v>
      </c>
      <c r="F387">
        <v>44.15</v>
      </c>
      <c r="G387">
        <v>99.053140372021105</v>
      </c>
      <c r="H387">
        <v>23.577190141608899</v>
      </c>
      <c r="I387">
        <v>40.8253567765463</v>
      </c>
      <c r="J387">
        <v>18.348045307555299</v>
      </c>
      <c r="K387">
        <v>32.480766929035703</v>
      </c>
      <c r="L387">
        <v>27.8044984050977</v>
      </c>
      <c r="M387">
        <v>93.743331911033394</v>
      </c>
      <c r="N387">
        <v>1.2348378754916001</v>
      </c>
      <c r="O387">
        <v>0</v>
      </c>
      <c r="P387">
        <v>183.922829581993</v>
      </c>
      <c r="Q387">
        <v>0.103630811980606</v>
      </c>
    </row>
    <row r="388" spans="1:17" x14ac:dyDescent="0.3">
      <c r="A388" t="s">
        <v>888</v>
      </c>
      <c r="B388" t="s">
        <v>889</v>
      </c>
      <c r="C388" t="str">
        <f>IFERROR(VLOOKUP(Table1[[#This Row],[Ticker]],[1]!Table1[[Symbol]:[Industry]],2,FALSE),"-")</f>
        <v>-</v>
      </c>
      <c r="D388" t="s">
        <v>396</v>
      </c>
      <c r="E388">
        <v>17734.227488623899</v>
      </c>
      <c r="F388">
        <v>110.84</v>
      </c>
      <c r="G388">
        <v>-47.024895316655503</v>
      </c>
      <c r="H388">
        <v>-7.6670461924868896</v>
      </c>
      <c r="I388">
        <v>-18.5119928191959</v>
      </c>
      <c r="J388">
        <v>-3.91633426549057</v>
      </c>
      <c r="K388">
        <v>111.694688391973</v>
      </c>
      <c r="L388">
        <v>113.75710579840801</v>
      </c>
      <c r="M388">
        <v>51.287373044481797</v>
      </c>
      <c r="N388">
        <v>1.2267573110558001</v>
      </c>
      <c r="O388">
        <v>23.6015878744135</v>
      </c>
      <c r="P388">
        <v>6.0669856459330198</v>
      </c>
      <c r="Q388">
        <v>0.101758653772188</v>
      </c>
    </row>
    <row r="389" spans="1:17" x14ac:dyDescent="0.3">
      <c r="A389" t="s">
        <v>890</v>
      </c>
      <c r="B389" t="s">
        <v>891</v>
      </c>
      <c r="C389" t="str">
        <f>IFERROR(VLOOKUP(Table1[[#This Row],[Ticker]],[1]!Table1[[Symbol]:[Industry]],2,FALSE),"-")</f>
        <v>-</v>
      </c>
      <c r="D389" t="s">
        <v>138</v>
      </c>
      <c r="E389">
        <v>17627.350221249999</v>
      </c>
      <c r="F389">
        <v>673.75</v>
      </c>
      <c r="G389">
        <v>247.18395690904299</v>
      </c>
      <c r="H389">
        <v>14.3624391079431</v>
      </c>
      <c r="I389">
        <v>306.20881088282601</v>
      </c>
      <c r="J389">
        <v>4.6216922760044703</v>
      </c>
      <c r="K389">
        <v>526.79313787265801</v>
      </c>
      <c r="L389">
        <v>347.73396744222202</v>
      </c>
      <c r="M389">
        <v>79.267041021997997</v>
      </c>
      <c r="N389">
        <v>1.05922368557955</v>
      </c>
      <c r="O389">
        <v>3.0055658627087198</v>
      </c>
      <c r="P389">
        <v>359.254967451688</v>
      </c>
      <c r="Q389">
        <v>0.28020775764418498</v>
      </c>
    </row>
    <row r="390" spans="1:17" x14ac:dyDescent="0.3">
      <c r="A390" t="s">
        <v>892</v>
      </c>
      <c r="B390" t="s">
        <v>893</v>
      </c>
      <c r="C390" t="str">
        <f>IFERROR(VLOOKUP(Table1[[#This Row],[Ticker]],[1]!Table1[[Symbol]:[Industry]],2,FALSE),"-")</f>
        <v>-</v>
      </c>
      <c r="D390" t="s">
        <v>501</v>
      </c>
      <c r="E390">
        <v>17563.66492083</v>
      </c>
      <c r="F390">
        <v>365.45</v>
      </c>
      <c r="G390">
        <v>14.4606999097656</v>
      </c>
      <c r="H390">
        <v>-50.683670796365199</v>
      </c>
      <c r="I390">
        <v>-7.8733786099086798</v>
      </c>
      <c r="J390">
        <v>-51.837037750453298</v>
      </c>
      <c r="K390">
        <v>345.39254954529599</v>
      </c>
      <c r="L390">
        <v>324.86940750424299</v>
      </c>
      <c r="M390">
        <v>62.977695239811098</v>
      </c>
      <c r="N390">
        <v>0.75833857673620797</v>
      </c>
      <c r="O390">
        <v>13.004514981529599</v>
      </c>
      <c r="P390">
        <v>69.072403423548394</v>
      </c>
      <c r="Q390">
        <v>0.100177616934029</v>
      </c>
    </row>
    <row r="391" spans="1:17" x14ac:dyDescent="0.3">
      <c r="A391" t="s">
        <v>894</v>
      </c>
      <c r="B391" t="s">
        <v>895</v>
      </c>
      <c r="C391" t="str">
        <f>IFERROR(VLOOKUP(Table1[[#This Row],[Ticker]],[1]!Table1[[Symbol]:[Industry]],2,FALSE),"-")</f>
        <v>-</v>
      </c>
      <c r="D391" t="s">
        <v>266</v>
      </c>
      <c r="E391">
        <v>17557.22654679</v>
      </c>
      <c r="F391">
        <v>1209.95</v>
      </c>
      <c r="G391">
        <v>103.627831039746</v>
      </c>
      <c r="H391">
        <v>-12.876574605094699</v>
      </c>
      <c r="I391">
        <v>22.832841227339401</v>
      </c>
      <c r="J391">
        <v>-8.9028544344234799</v>
      </c>
      <c r="K391">
        <v>1268.6837395002899</v>
      </c>
      <c r="L391">
        <v>1061.1694727421</v>
      </c>
      <c r="M391">
        <v>25.808668153968998</v>
      </c>
      <c r="N391">
        <v>0.87138128297052997</v>
      </c>
      <c r="O391">
        <v>19.839662795983301</v>
      </c>
      <c r="P391">
        <v>146.27518827600201</v>
      </c>
      <c r="Q391">
        <v>0.18118515419048301</v>
      </c>
    </row>
    <row r="392" spans="1:17" x14ac:dyDescent="0.3">
      <c r="A392" t="s">
        <v>896</v>
      </c>
      <c r="B392" t="s">
        <v>897</v>
      </c>
      <c r="C392" t="str">
        <f>IFERROR(VLOOKUP(Table1[[#This Row],[Ticker]],[1]!Table1[[Symbol]:[Industry]],2,FALSE),"-")</f>
        <v>-</v>
      </c>
      <c r="D392" t="s">
        <v>21</v>
      </c>
      <c r="E392">
        <v>17536.78010892</v>
      </c>
      <c r="F392">
        <v>631.70000000000005</v>
      </c>
      <c r="G392">
        <v>-14.008420111178401</v>
      </c>
      <c r="H392">
        <v>-2.3856304592662498</v>
      </c>
      <c r="I392">
        <v>-34.641354089529401</v>
      </c>
      <c r="J392">
        <v>-7.0741895181499297</v>
      </c>
      <c r="K392">
        <v>648.70234948663301</v>
      </c>
      <c r="L392">
        <v>639.52690600928804</v>
      </c>
      <c r="M392">
        <v>28.686866651245399</v>
      </c>
      <c r="N392">
        <v>0.37243903006741003</v>
      </c>
      <c r="O392">
        <v>37.723602976096203</v>
      </c>
      <c r="P392">
        <v>34.518739352640502</v>
      </c>
      <c r="Q392">
        <v>6.2518782236410997E-2</v>
      </c>
    </row>
    <row r="393" spans="1:17" x14ac:dyDescent="0.3">
      <c r="A393" t="s">
        <v>898</v>
      </c>
      <c r="B393" t="s">
        <v>899</v>
      </c>
      <c r="C393" t="str">
        <f>IFERROR(VLOOKUP(Table1[[#This Row],[Ticker]],[1]!Table1[[Symbol]:[Industry]],2,FALSE),"-")</f>
        <v>-</v>
      </c>
      <c r="D393" t="s">
        <v>438</v>
      </c>
      <c r="E393">
        <v>17485.9172334</v>
      </c>
      <c r="F393">
        <v>282.8</v>
      </c>
      <c r="G393">
        <v>-9.4160473837867595</v>
      </c>
      <c r="H393">
        <v>-5.4921702163799697</v>
      </c>
      <c r="I393">
        <v>-3.59193534348146</v>
      </c>
      <c r="J393">
        <v>-8.2548747469608106</v>
      </c>
      <c r="K393">
        <v>302.47218824739798</v>
      </c>
      <c r="L393">
        <v>276.17047549752198</v>
      </c>
      <c r="M393">
        <v>20.864885224298799</v>
      </c>
      <c r="N393">
        <v>0.60074636519684499</v>
      </c>
      <c r="O393">
        <v>25.848656294200801</v>
      </c>
      <c r="P393">
        <v>52.206673842841703</v>
      </c>
      <c r="Q393">
        <v>1.1782782805781E-2</v>
      </c>
    </row>
    <row r="394" spans="1:17" x14ac:dyDescent="0.3">
      <c r="A394" t="s">
        <v>900</v>
      </c>
      <c r="B394" t="s">
        <v>901</v>
      </c>
      <c r="C394" t="str">
        <f>IFERROR(VLOOKUP(Table1[[#This Row],[Ticker]],[1]!Table1[[Symbol]:[Industry]],2,FALSE),"-")</f>
        <v>-</v>
      </c>
      <c r="D394" t="s">
        <v>24</v>
      </c>
      <c r="E394">
        <v>17484.6529208869</v>
      </c>
      <c r="F394">
        <v>217.27</v>
      </c>
      <c r="G394">
        <v>26.383359525196202</v>
      </c>
      <c r="H394">
        <v>-7.6944816980018</v>
      </c>
      <c r="I394">
        <v>0.27351501399813199</v>
      </c>
      <c r="J394">
        <v>0.44741099287160702</v>
      </c>
      <c r="K394">
        <v>216.015777163786</v>
      </c>
      <c r="L394">
        <v>193.22737984098001</v>
      </c>
      <c r="M394">
        <v>48.738036091145702</v>
      </c>
      <c r="N394">
        <v>0.83678868249828597</v>
      </c>
      <c r="O394">
        <v>7.1247756247986196</v>
      </c>
      <c r="P394">
        <v>70.407843137254901</v>
      </c>
      <c r="Q394">
        <v>0.184934794847574</v>
      </c>
    </row>
    <row r="395" spans="1:17" hidden="1" x14ac:dyDescent="0.3">
      <c r="A395" t="s">
        <v>902</v>
      </c>
      <c r="B395" t="s">
        <v>903</v>
      </c>
      <c r="C395" t="str">
        <f>IFERROR(VLOOKUP(Table1[[#This Row],[Ticker]],[1]!Table1[[Symbol]:[Industry]],2,FALSE),"-")</f>
        <v>-</v>
      </c>
      <c r="D395" t="s">
        <v>266</v>
      </c>
      <c r="E395">
        <v>17399.562344999998</v>
      </c>
      <c r="F395">
        <v>16287.15</v>
      </c>
      <c r="G395">
        <v>-22.923861404481901</v>
      </c>
      <c r="H395">
        <v>1.73261861874243</v>
      </c>
      <c r="I395">
        <v>-6.3715037288938499</v>
      </c>
      <c r="J395">
        <v>-0.78370834137818801</v>
      </c>
      <c r="K395">
        <v>15831.299763958001</v>
      </c>
      <c r="L395">
        <v>15269.6834891043</v>
      </c>
      <c r="M395">
        <v>55.250265783774402</v>
      </c>
      <c r="N395">
        <v>0.65608242914399095</v>
      </c>
      <c r="O395">
        <v>9.2526930739877908</v>
      </c>
      <c r="P395">
        <v>28.020483717566801</v>
      </c>
      <c r="Q395">
        <v>7.4891207698165999E-2</v>
      </c>
    </row>
    <row r="396" spans="1:17" x14ac:dyDescent="0.3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54</v>
      </c>
      <c r="E396">
        <v>17348.72477728</v>
      </c>
      <c r="F396">
        <v>1274.6500000000001</v>
      </c>
      <c r="G396">
        <v>22.8248552904804</v>
      </c>
      <c r="H396">
        <v>-2.4079565428699099</v>
      </c>
      <c r="I396">
        <v>31.949124961202902</v>
      </c>
      <c r="J396">
        <v>-11.3789670251529</v>
      </c>
      <c r="K396">
        <v>1269.5168331401801</v>
      </c>
      <c r="L396">
        <v>1043.3533624551001</v>
      </c>
      <c r="M396">
        <v>20.249509748599699</v>
      </c>
      <c r="N396">
        <v>1.43568954456996</v>
      </c>
      <c r="O396">
        <v>19.409249597928799</v>
      </c>
      <c r="P396">
        <v>58.538557213930297</v>
      </c>
      <c r="Q396">
        <v>3.7644994151867998E-2</v>
      </c>
    </row>
    <row r="397" spans="1:17" x14ac:dyDescent="0.3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122</v>
      </c>
      <c r="E397">
        <v>17314.118627399999</v>
      </c>
      <c r="F397">
        <v>2889.5</v>
      </c>
      <c r="G397">
        <v>-34.229156852960898</v>
      </c>
      <c r="H397">
        <v>-5.1144954174158297</v>
      </c>
      <c r="I397">
        <v>-11.658125667620601</v>
      </c>
      <c r="J397">
        <v>-5.7693514448490699</v>
      </c>
      <c r="K397">
        <v>2930.6439160385398</v>
      </c>
      <c r="L397">
        <v>2774.6357673581501</v>
      </c>
      <c r="M397">
        <v>29.399632121482998</v>
      </c>
      <c r="N397">
        <v>0.60910944654075405</v>
      </c>
      <c r="O397">
        <v>10.690430870392801</v>
      </c>
      <c r="P397">
        <v>29.573991031390101</v>
      </c>
      <c r="Q397">
        <v>-9.2552886125066E-2</v>
      </c>
    </row>
    <row r="398" spans="1:17" x14ac:dyDescent="0.3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51</v>
      </c>
      <c r="E398">
        <v>17241.028995001001</v>
      </c>
      <c r="F398">
        <v>203.69</v>
      </c>
      <c r="G398">
        <v>11.9182309058423</v>
      </c>
      <c r="H398">
        <v>-11.536932806904</v>
      </c>
      <c r="I398">
        <v>-2.9101659756296199</v>
      </c>
      <c r="J398">
        <v>-7.6917227678935296</v>
      </c>
      <c r="K398">
        <v>206.719902890062</v>
      </c>
      <c r="L398">
        <v>188.21116262087699</v>
      </c>
      <c r="M398">
        <v>40.824053577071197</v>
      </c>
      <c r="N398">
        <v>0.76239596326877201</v>
      </c>
      <c r="O398">
        <v>13.113063969757899</v>
      </c>
      <c r="P398">
        <v>62.497008376545601</v>
      </c>
      <c r="Q398">
        <v>-9.024716353659E-3</v>
      </c>
    </row>
    <row r="399" spans="1:17" x14ac:dyDescent="0.3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448</v>
      </c>
      <c r="E399">
        <v>17219.147288209999</v>
      </c>
      <c r="F399">
        <v>1206.0999999999999</v>
      </c>
      <c r="G399">
        <v>8.3954466134795496</v>
      </c>
      <c r="H399">
        <v>-13.695898018868601</v>
      </c>
      <c r="I399">
        <v>5.18897758958071</v>
      </c>
      <c r="J399">
        <v>-6.4098499020697997</v>
      </c>
      <c r="K399">
        <v>1274.7452497484801</v>
      </c>
      <c r="L399">
        <v>1122.5890209797201</v>
      </c>
      <c r="M399">
        <v>29.094227469719002</v>
      </c>
      <c r="N399">
        <v>0.31087384627466202</v>
      </c>
      <c r="O399">
        <v>27.991045518613699</v>
      </c>
      <c r="P399">
        <v>65.786941580755993</v>
      </c>
      <c r="Q399">
        <v>0.13815487657761999</v>
      </c>
    </row>
    <row r="400" spans="1:17" x14ac:dyDescent="0.3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143</v>
      </c>
      <c r="E400">
        <v>17202.656297681999</v>
      </c>
      <c r="F400">
        <v>65.819999999999993</v>
      </c>
      <c r="G400">
        <v>133.16245211291101</v>
      </c>
      <c r="H400">
        <v>-10.617259890682901</v>
      </c>
      <c r="I400">
        <v>50.500763918336197</v>
      </c>
      <c r="J400">
        <v>-8.9591991423686199</v>
      </c>
      <c r="K400">
        <v>70.542862617248005</v>
      </c>
      <c r="L400">
        <v>55.838830395897503</v>
      </c>
      <c r="M400">
        <v>28.554832107801701</v>
      </c>
      <c r="N400">
        <v>0.416128908819484</v>
      </c>
      <c r="O400">
        <v>38.863567304770598</v>
      </c>
      <c r="P400">
        <v>222.64705882352899</v>
      </c>
      <c r="Q400">
        <v>0.137624536631309</v>
      </c>
    </row>
    <row r="401" spans="1:17" x14ac:dyDescent="0.3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916</v>
      </c>
      <c r="E401">
        <v>17141.47205316</v>
      </c>
      <c r="F401">
        <v>2519.4</v>
      </c>
      <c r="G401">
        <v>178.39520493646299</v>
      </c>
      <c r="H401">
        <v>12.493323901821199</v>
      </c>
      <c r="I401">
        <v>153.27333110532501</v>
      </c>
      <c r="J401">
        <v>-5.2547493549053499</v>
      </c>
      <c r="K401">
        <v>2107.6855315769299</v>
      </c>
      <c r="L401">
        <v>1453.3428734290301</v>
      </c>
      <c r="M401">
        <v>58.896928209930003</v>
      </c>
      <c r="N401">
        <v>0.76647236729286705</v>
      </c>
      <c r="O401">
        <v>7.1683734222433904</v>
      </c>
      <c r="P401">
        <v>245.12328767123199</v>
      </c>
      <c r="Q401">
        <v>0.25295968145267</v>
      </c>
    </row>
    <row r="402" spans="1:17" x14ac:dyDescent="0.3">
      <c r="A402" t="s">
        <v>917</v>
      </c>
      <c r="B402" t="s">
        <v>918</v>
      </c>
      <c r="C402" t="str">
        <f>IFERROR(VLOOKUP(Table1[[#This Row],[Ticker]],[1]!Table1[[Symbol]:[Industry]],2,FALSE),"-")</f>
        <v>-</v>
      </c>
      <c r="D402" t="s">
        <v>51</v>
      </c>
      <c r="E402">
        <v>17091.106339896</v>
      </c>
      <c r="F402">
        <v>207.18</v>
      </c>
      <c r="G402">
        <v>-24.801466355613702</v>
      </c>
      <c r="H402">
        <v>-7.71621164715713</v>
      </c>
      <c r="I402">
        <v>-16.9534544959924</v>
      </c>
      <c r="J402">
        <v>-3.3930018623120701</v>
      </c>
      <c r="K402">
        <v>211.397185131556</v>
      </c>
      <c r="L402">
        <v>211.80740430728699</v>
      </c>
      <c r="M402">
        <v>39.850733949214899</v>
      </c>
      <c r="N402">
        <v>0.63625395869152102</v>
      </c>
      <c r="O402">
        <v>39.6128969977797</v>
      </c>
      <c r="P402">
        <v>13.1976505941811</v>
      </c>
      <c r="Q402">
        <v>3.5972300866323997E-2</v>
      </c>
    </row>
    <row r="403" spans="1:17" x14ac:dyDescent="0.3">
      <c r="A403" t="s">
        <v>919</v>
      </c>
      <c r="B403" t="s">
        <v>920</v>
      </c>
      <c r="C403" t="str">
        <f>IFERROR(VLOOKUP(Table1[[#This Row],[Ticker]],[1]!Table1[[Symbol]:[Industry]],2,FALSE),"-")</f>
        <v>-</v>
      </c>
      <c r="D403" t="s">
        <v>921</v>
      </c>
      <c r="E403">
        <v>17075.611104</v>
      </c>
      <c r="F403">
        <v>1740</v>
      </c>
      <c r="G403">
        <v>-30.231658535404701</v>
      </c>
      <c r="H403">
        <v>10.1412164084543</v>
      </c>
      <c r="I403">
        <v>12.3908047767128</v>
      </c>
      <c r="J403">
        <v>-1.5438947216716199</v>
      </c>
      <c r="K403">
        <v>1559.2544784643801</v>
      </c>
      <c r="L403">
        <v>1495.8602119462601</v>
      </c>
      <c r="M403">
        <v>80.607780746178307</v>
      </c>
      <c r="N403">
        <v>1.0352095505801799</v>
      </c>
      <c r="O403">
        <v>5.1954022988505804</v>
      </c>
      <c r="P403">
        <v>44.494270054808098</v>
      </c>
      <c r="Q403">
        <v>-2.7635185854438998E-2</v>
      </c>
    </row>
    <row r="404" spans="1:17" x14ac:dyDescent="0.3">
      <c r="A404" t="s">
        <v>922</v>
      </c>
      <c r="B404" t="s">
        <v>923</v>
      </c>
      <c r="C404" t="str">
        <f>IFERROR(VLOOKUP(Table1[[#This Row],[Ticker]],[1]!Table1[[Symbol]:[Industry]],2,FALSE),"-")</f>
        <v>-</v>
      </c>
      <c r="D404" t="s">
        <v>125</v>
      </c>
      <c r="E404">
        <v>17063.109525610002</v>
      </c>
      <c r="F404">
        <v>1175.95</v>
      </c>
      <c r="G404">
        <v>134.49387440934601</v>
      </c>
      <c r="H404">
        <v>17.934258523455799</v>
      </c>
      <c r="I404">
        <v>118.908147365057</v>
      </c>
      <c r="J404">
        <v>-15.0542995075549</v>
      </c>
      <c r="K404">
        <v>987.62284420808601</v>
      </c>
      <c r="L404">
        <v>702.49392098017904</v>
      </c>
      <c r="M404">
        <v>55.420949552752802</v>
      </c>
      <c r="N404">
        <v>2.2663728129342902</v>
      </c>
      <c r="O404">
        <v>14.613716569581999</v>
      </c>
      <c r="P404">
        <v>214.34108527131701</v>
      </c>
      <c r="Q404">
        <v>0.20532729336490499</v>
      </c>
    </row>
    <row r="405" spans="1:17" x14ac:dyDescent="0.3">
      <c r="A405" t="s">
        <v>924</v>
      </c>
      <c r="B405" t="s">
        <v>925</v>
      </c>
      <c r="C405" t="str">
        <f>IFERROR(VLOOKUP(Table1[[#This Row],[Ticker]],[1]!Table1[[Symbol]:[Industry]],2,FALSE),"-")</f>
        <v>-</v>
      </c>
      <c r="D405" t="s">
        <v>21</v>
      </c>
      <c r="E405">
        <v>17016.286686179999</v>
      </c>
      <c r="F405">
        <v>615.95000000000005</v>
      </c>
      <c r="G405">
        <v>-5.9871153059334103</v>
      </c>
      <c r="H405">
        <v>-3.98174487010753</v>
      </c>
      <c r="I405">
        <v>-36.4494598022765</v>
      </c>
      <c r="J405">
        <v>-6.7422847224868701</v>
      </c>
      <c r="K405">
        <v>643.30300498273903</v>
      </c>
      <c r="L405">
        <v>645.55035952498395</v>
      </c>
      <c r="M405">
        <v>36.852301812638302</v>
      </c>
      <c r="N405">
        <v>0.79030949949849105</v>
      </c>
      <c r="O405">
        <v>39.9220715967205</v>
      </c>
      <c r="P405">
        <v>30.387383573243</v>
      </c>
      <c r="Q405">
        <v>3.4486830100419003E-2</v>
      </c>
    </row>
    <row r="406" spans="1:17" x14ac:dyDescent="0.3">
      <c r="A406" t="s">
        <v>926</v>
      </c>
      <c r="B406" t="s">
        <v>927</v>
      </c>
      <c r="C406" t="str">
        <f>IFERROR(VLOOKUP(Table1[[#This Row],[Ticker]],[1]!Table1[[Symbol]:[Industry]],2,FALSE),"-")</f>
        <v>-</v>
      </c>
      <c r="D406" t="s">
        <v>778</v>
      </c>
      <c r="E406">
        <v>16820.753623199998</v>
      </c>
      <c r="F406">
        <v>1249</v>
      </c>
      <c r="G406">
        <v>29.9526931755987</v>
      </c>
      <c r="H406">
        <v>-14.9018362485486</v>
      </c>
      <c r="I406">
        <v>18.5000260400742</v>
      </c>
      <c r="J406">
        <v>-4.3562024917270401</v>
      </c>
      <c r="K406">
        <v>1400.11903835163</v>
      </c>
      <c r="L406">
        <v>1225.0074824051601</v>
      </c>
      <c r="M406">
        <v>29.160274853568101</v>
      </c>
      <c r="N406">
        <v>0.498924385447644</v>
      </c>
      <c r="O406">
        <v>51.877502001601201</v>
      </c>
      <c r="P406">
        <v>77.844226114196204</v>
      </c>
      <c r="Q406">
        <v>0.217669989895832</v>
      </c>
    </row>
    <row r="407" spans="1:17" x14ac:dyDescent="0.3">
      <c r="A407" t="s">
        <v>928</v>
      </c>
      <c r="B407" t="s">
        <v>929</v>
      </c>
      <c r="C407" t="str">
        <f>IFERROR(VLOOKUP(Table1[[#This Row],[Ticker]],[1]!Table1[[Symbol]:[Industry]],2,FALSE),"-")</f>
        <v>-</v>
      </c>
      <c r="D407" t="s">
        <v>930</v>
      </c>
      <c r="E407">
        <v>16800.26030564</v>
      </c>
      <c r="F407">
        <v>1411.6</v>
      </c>
      <c r="G407">
        <v>75.254459272108207</v>
      </c>
      <c r="H407">
        <v>3.7145593502051701</v>
      </c>
      <c r="I407">
        <v>-17.759497234253399</v>
      </c>
      <c r="J407">
        <v>2.2200996100699699</v>
      </c>
      <c r="K407">
        <v>1343.88036663349</v>
      </c>
      <c r="L407">
        <v>1239.4345963867199</v>
      </c>
      <c r="M407">
        <v>64.534357341431303</v>
      </c>
      <c r="N407">
        <v>1.48662920651279</v>
      </c>
      <c r="O407">
        <v>20.076508926041299</v>
      </c>
      <c r="P407">
        <v>114.757340635934</v>
      </c>
      <c r="Q407">
        <v>0.180660327294729</v>
      </c>
    </row>
    <row r="408" spans="1:17" x14ac:dyDescent="0.3">
      <c r="A408" t="s">
        <v>931</v>
      </c>
      <c r="B408" t="s">
        <v>932</v>
      </c>
      <c r="C408" t="str">
        <f>IFERROR(VLOOKUP(Table1[[#This Row],[Ticker]],[1]!Table1[[Symbol]:[Industry]],2,FALSE),"-")</f>
        <v>-</v>
      </c>
      <c r="D408" t="s">
        <v>473</v>
      </c>
      <c r="E408">
        <v>16777.6223016</v>
      </c>
      <c r="F408">
        <v>3383.3</v>
      </c>
      <c r="G408">
        <v>-57.1311308928397</v>
      </c>
      <c r="H408">
        <v>-2.5408731668643298</v>
      </c>
      <c r="I408">
        <v>-10.974917677412501</v>
      </c>
      <c r="J408">
        <v>1.57380115325924</v>
      </c>
      <c r="K408">
        <v>3375.2503639505198</v>
      </c>
      <c r="L408">
        <v>3490.5921496952301</v>
      </c>
      <c r="M408">
        <v>66.412032077937994</v>
      </c>
      <c r="N408">
        <v>0.82284822109896505</v>
      </c>
      <c r="O408">
        <v>32.354505955723603</v>
      </c>
      <c r="P408">
        <v>17.641127279681498</v>
      </c>
      <c r="Q408">
        <v>-6.3020102405076994E-2</v>
      </c>
    </row>
    <row r="409" spans="1:17" x14ac:dyDescent="0.3">
      <c r="A409" t="s">
        <v>933</v>
      </c>
      <c r="B409" t="s">
        <v>934</v>
      </c>
      <c r="C409" t="str">
        <f>IFERROR(VLOOKUP(Table1[[#This Row],[Ticker]],[1]!Table1[[Symbol]:[Industry]],2,FALSE),"-")</f>
        <v>-</v>
      </c>
      <c r="D409" t="s">
        <v>540</v>
      </c>
      <c r="E409">
        <v>16713.469269069999</v>
      </c>
      <c r="F409">
        <v>602.95000000000005</v>
      </c>
      <c r="G409">
        <v>102.39621267357199</v>
      </c>
      <c r="H409">
        <v>-14.061551972126001</v>
      </c>
      <c r="I409">
        <v>13.8750455324331</v>
      </c>
      <c r="J409">
        <v>-6.5143641406761397</v>
      </c>
      <c r="K409">
        <v>608.75181462476098</v>
      </c>
      <c r="L409">
        <v>511.829859263223</v>
      </c>
      <c r="M409">
        <v>37.866435144004903</v>
      </c>
      <c r="N409">
        <v>0.44107533074197902</v>
      </c>
      <c r="O409">
        <v>20.0762915664648</v>
      </c>
      <c r="P409">
        <v>142.051384985949</v>
      </c>
      <c r="Q409">
        <v>0.23381953418705401</v>
      </c>
    </row>
    <row r="410" spans="1:17" hidden="1" x14ac:dyDescent="0.3">
      <c r="A410" t="s">
        <v>935</v>
      </c>
      <c r="B410" t="s">
        <v>936</v>
      </c>
      <c r="C410" t="str">
        <f>IFERROR(VLOOKUP(Table1[[#This Row],[Ticker]],[1]!Table1[[Symbol]:[Industry]],2,FALSE),"-")</f>
        <v>-</v>
      </c>
      <c r="D410" t="s">
        <v>473</v>
      </c>
      <c r="E410">
        <v>16581.911432109999</v>
      </c>
      <c r="F410">
        <v>3641.15</v>
      </c>
      <c r="G410">
        <v>12.476511111181299</v>
      </c>
      <c r="H410">
        <v>5.6728936165138499</v>
      </c>
      <c r="I410">
        <v>32.620434990783899</v>
      </c>
      <c r="J410">
        <v>-5.7598018845323704</v>
      </c>
      <c r="K410">
        <v>3402.1918053111599</v>
      </c>
      <c r="L410">
        <v>2913.3429625987301</v>
      </c>
      <c r="M410">
        <v>45.041931978292197</v>
      </c>
      <c r="N410">
        <v>0.40936771346134199</v>
      </c>
      <c r="O410">
        <v>9.0658171182181402</v>
      </c>
      <c r="P410">
        <v>60.615350683722902</v>
      </c>
      <c r="Q410">
        <v>3.0995988652466999E-2</v>
      </c>
    </row>
    <row r="411" spans="1:17" x14ac:dyDescent="0.3">
      <c r="A411" t="s">
        <v>937</v>
      </c>
      <c r="B411" t="s">
        <v>938</v>
      </c>
      <c r="C411" t="str">
        <f>IFERROR(VLOOKUP(Table1[[#This Row],[Ticker]],[1]!Table1[[Symbol]:[Industry]],2,FALSE),"-")</f>
        <v>-</v>
      </c>
      <c r="D411" t="s">
        <v>473</v>
      </c>
      <c r="E411">
        <v>16548.53211969</v>
      </c>
      <c r="F411">
        <v>1557.3</v>
      </c>
      <c r="G411">
        <v>-23.7157310993591</v>
      </c>
      <c r="H411">
        <v>-6.0144995535035299</v>
      </c>
      <c r="I411">
        <v>-0.62693917319194903</v>
      </c>
      <c r="J411">
        <v>-5.7057939175579397</v>
      </c>
      <c r="K411">
        <v>1527.6298675625801</v>
      </c>
      <c r="L411">
        <v>1456.8307282993101</v>
      </c>
      <c r="M411">
        <v>55.831901919459</v>
      </c>
      <c r="N411">
        <v>0.61174609147691505</v>
      </c>
      <c r="O411">
        <v>8.5211584152057895</v>
      </c>
      <c r="P411">
        <v>25.285599356395799</v>
      </c>
      <c r="Q411">
        <v>-9.0452948202662004E-2</v>
      </c>
    </row>
    <row r="412" spans="1:17" x14ac:dyDescent="0.3">
      <c r="A412" t="s">
        <v>939</v>
      </c>
      <c r="B412" t="s">
        <v>940</v>
      </c>
      <c r="C412" t="str">
        <f>IFERROR(VLOOKUP(Table1[[#This Row],[Ticker]],[1]!Table1[[Symbol]:[Industry]],2,FALSE),"-")</f>
        <v>-</v>
      </c>
      <c r="D412" t="s">
        <v>27</v>
      </c>
      <c r="E412">
        <v>16526.959004057899</v>
      </c>
      <c r="F412">
        <v>84.54</v>
      </c>
      <c r="G412">
        <v>-45.799752730299801</v>
      </c>
      <c r="H412">
        <v>-14.1396288993657</v>
      </c>
      <c r="I412">
        <v>-8.8448692650316794</v>
      </c>
      <c r="J412">
        <v>-7.25067735681331</v>
      </c>
      <c r="K412">
        <v>89.860429221170705</v>
      </c>
      <c r="L412">
        <v>86.539545862814407</v>
      </c>
      <c r="M412">
        <v>19.9325963556071</v>
      </c>
      <c r="N412">
        <v>0.20056362472803699</v>
      </c>
      <c r="O412">
        <v>31.771942275845699</v>
      </c>
      <c r="P412">
        <v>29.961568024596399</v>
      </c>
      <c r="Q412">
        <v>7.7355854168288996E-2</v>
      </c>
    </row>
    <row r="413" spans="1:17" x14ac:dyDescent="0.3">
      <c r="A413" t="s">
        <v>941</v>
      </c>
      <c r="B413" t="s">
        <v>942</v>
      </c>
      <c r="C413" t="str">
        <f>IFERROR(VLOOKUP(Table1[[#This Row],[Ticker]],[1]!Table1[[Symbol]:[Industry]],2,FALSE),"-")</f>
        <v>-</v>
      </c>
      <c r="D413" t="s">
        <v>225</v>
      </c>
      <c r="E413">
        <v>16308.57334296</v>
      </c>
      <c r="F413">
        <v>3928.8</v>
      </c>
      <c r="G413">
        <v>98.158236081305503</v>
      </c>
      <c r="H413">
        <v>5.9785390312689097</v>
      </c>
      <c r="I413">
        <v>-9.4888111384495399</v>
      </c>
      <c r="J413">
        <v>-1.2052221644215699</v>
      </c>
      <c r="K413">
        <v>3835.8970485023701</v>
      </c>
      <c r="L413">
        <v>3445.4785938110699</v>
      </c>
      <c r="M413">
        <v>58.172873634826303</v>
      </c>
      <c r="N413">
        <v>0.67343915497862405</v>
      </c>
      <c r="O413">
        <v>9.4469049073508202</v>
      </c>
      <c r="P413">
        <v>142.92339083657899</v>
      </c>
      <c r="Q413">
        <v>0.26126864934701399</v>
      </c>
    </row>
    <row r="414" spans="1:17" x14ac:dyDescent="0.3">
      <c r="A414" t="s">
        <v>943</v>
      </c>
      <c r="B414" t="s">
        <v>944</v>
      </c>
      <c r="C414" t="str">
        <f>IFERROR(VLOOKUP(Table1[[#This Row],[Ticker]],[1]!Table1[[Symbol]:[Industry]],2,FALSE),"-")</f>
        <v>-</v>
      </c>
      <c r="D414" t="s">
        <v>164</v>
      </c>
      <c r="E414">
        <v>16297.14156577</v>
      </c>
      <c r="F414">
        <v>1054.3</v>
      </c>
      <c r="G414">
        <v>-32.718935086411598</v>
      </c>
      <c r="H414">
        <v>-12.9532420215508</v>
      </c>
      <c r="I414">
        <v>2.5490309505396902</v>
      </c>
      <c r="J414">
        <v>-4.0791190907355404</v>
      </c>
      <c r="K414">
        <v>1086.15056958435</v>
      </c>
      <c r="L414">
        <v>1019.20914192678</v>
      </c>
      <c r="M414">
        <v>30.947101115438201</v>
      </c>
      <c r="N414">
        <v>0.54116648921309196</v>
      </c>
      <c r="O414">
        <v>14.7680925732713</v>
      </c>
      <c r="P414">
        <v>26.657856799615502</v>
      </c>
      <c r="Q414">
        <v>-2.5954346670885999E-2</v>
      </c>
    </row>
    <row r="415" spans="1:17" x14ac:dyDescent="0.3">
      <c r="A415" t="s">
        <v>945</v>
      </c>
      <c r="B415" t="s">
        <v>946</v>
      </c>
      <c r="C415" t="str">
        <f>IFERROR(VLOOKUP(Table1[[#This Row],[Ticker]],[1]!Table1[[Symbol]:[Industry]],2,FALSE),"-")</f>
        <v>-</v>
      </c>
      <c r="D415" t="s">
        <v>473</v>
      </c>
      <c r="E415">
        <v>16295.662697719999</v>
      </c>
      <c r="F415">
        <v>866.6</v>
      </c>
      <c r="G415">
        <v>51.934826202673001</v>
      </c>
      <c r="H415">
        <v>-5.0698843295922504</v>
      </c>
      <c r="I415">
        <v>21.566248507982099</v>
      </c>
      <c r="J415">
        <v>-4.342392863313</v>
      </c>
      <c r="K415">
        <v>852.74287773680101</v>
      </c>
      <c r="L415">
        <v>730.82750414114003</v>
      </c>
      <c r="M415">
        <v>45.455927841044002</v>
      </c>
      <c r="N415">
        <v>0.73320245441485998</v>
      </c>
      <c r="O415">
        <v>6.9236095084237199</v>
      </c>
      <c r="P415">
        <v>86.3655913978494</v>
      </c>
      <c r="Q415">
        <v>0.11360513072942301</v>
      </c>
    </row>
    <row r="416" spans="1:17" x14ac:dyDescent="0.3">
      <c r="A416" t="s">
        <v>947</v>
      </c>
      <c r="B416" t="s">
        <v>948</v>
      </c>
      <c r="C416" t="str">
        <f>IFERROR(VLOOKUP(Table1[[#This Row],[Ticker]],[1]!Table1[[Symbol]:[Industry]],2,FALSE),"-")</f>
        <v>-</v>
      </c>
      <c r="D416" t="s">
        <v>473</v>
      </c>
      <c r="E416">
        <v>16147.68955992</v>
      </c>
      <c r="F416">
        <v>5266.7</v>
      </c>
      <c r="G416">
        <v>-25.773446831692102</v>
      </c>
      <c r="H416">
        <v>-9.5084136843275306</v>
      </c>
      <c r="I416">
        <v>10.8057048200398</v>
      </c>
      <c r="J416">
        <v>-6.4272753997313199</v>
      </c>
      <c r="K416">
        <v>5268.0249217007204</v>
      </c>
      <c r="L416">
        <v>4895.5022965272301</v>
      </c>
      <c r="M416">
        <v>43.722681020554703</v>
      </c>
      <c r="N416">
        <v>0.75358208143682304</v>
      </c>
      <c r="O416">
        <v>13.1420054303453</v>
      </c>
      <c r="P416">
        <v>30.979855757274301</v>
      </c>
      <c r="Q416">
        <v>3.2113249666413997E-2</v>
      </c>
    </row>
    <row r="417" spans="1:17" hidden="1" x14ac:dyDescent="0.3">
      <c r="A417" t="s">
        <v>949</v>
      </c>
      <c r="B417" t="s">
        <v>950</v>
      </c>
      <c r="C417" t="str">
        <f>IFERROR(VLOOKUP(Table1[[#This Row],[Ticker]],[1]!Table1[[Symbol]:[Industry]],2,FALSE),"-")</f>
        <v>-</v>
      </c>
      <c r="D417" t="s">
        <v>161</v>
      </c>
      <c r="E417">
        <v>16055.378872044999</v>
      </c>
      <c r="F417">
        <v>13326.65</v>
      </c>
      <c r="G417">
        <v>407.71468034569602</v>
      </c>
      <c r="H417">
        <v>6.1627974399146703</v>
      </c>
      <c r="I417">
        <v>116.78787193182799</v>
      </c>
      <c r="J417">
        <v>-2.7486469060638998</v>
      </c>
      <c r="K417">
        <v>11085.262147014</v>
      </c>
      <c r="L417">
        <v>7750.1138380328302</v>
      </c>
      <c r="M417">
        <v>61.567395338905499</v>
      </c>
      <c r="N417">
        <v>0.70718011129612002</v>
      </c>
      <c r="O417">
        <v>4.3022815186112</v>
      </c>
      <c r="P417">
        <v>466.85027647809397</v>
      </c>
      <c r="Q417">
        <v>0.26137630014517099</v>
      </c>
    </row>
    <row r="418" spans="1:17" x14ac:dyDescent="0.3">
      <c r="A418" t="s">
        <v>951</v>
      </c>
      <c r="B418" t="s">
        <v>952</v>
      </c>
      <c r="C418" t="str">
        <f>IFERROR(VLOOKUP(Table1[[#This Row],[Ticker]],[1]!Table1[[Symbol]:[Industry]],2,FALSE),"-")</f>
        <v>-</v>
      </c>
      <c r="D418" t="s">
        <v>225</v>
      </c>
      <c r="E418">
        <v>16042.935920795</v>
      </c>
      <c r="F418">
        <v>1258.45</v>
      </c>
      <c r="G418">
        <v>27.8385162204012</v>
      </c>
      <c r="H418">
        <v>5.58459140281043</v>
      </c>
      <c r="I418">
        <v>34.144170877413103</v>
      </c>
      <c r="J418">
        <v>-5.7118490210008197</v>
      </c>
      <c r="K418">
        <v>1164.3463568689399</v>
      </c>
      <c r="L418">
        <v>995.288723239413</v>
      </c>
      <c r="M418">
        <v>48.1497875604813</v>
      </c>
      <c r="N418">
        <v>0.652030149578541</v>
      </c>
      <c r="O418">
        <v>6.5596567205689498</v>
      </c>
      <c r="P418">
        <v>69.831309041835297</v>
      </c>
      <c r="Q418">
        <v>-2.04188540518E-3</v>
      </c>
    </row>
    <row r="419" spans="1:17" hidden="1" x14ac:dyDescent="0.3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955</v>
      </c>
      <c r="E419">
        <v>16022.03717636</v>
      </c>
      <c r="F419">
        <v>2640.1</v>
      </c>
      <c r="G419">
        <v>65.779776066872699</v>
      </c>
      <c r="H419">
        <v>-1.30867833369928</v>
      </c>
      <c r="I419">
        <v>57.421476308567897</v>
      </c>
      <c r="J419">
        <v>-7.9877653579090104</v>
      </c>
      <c r="K419">
        <v>2518.2991641953699</v>
      </c>
      <c r="M419">
        <v>41.682648740001802</v>
      </c>
      <c r="N419">
        <v>0.94569169662660602</v>
      </c>
      <c r="O419">
        <v>12.685125563425601</v>
      </c>
      <c r="P419">
        <v>115.412859007832</v>
      </c>
    </row>
    <row r="420" spans="1:17" x14ac:dyDescent="0.3">
      <c r="A420" t="s">
        <v>956</v>
      </c>
      <c r="B420" t="s">
        <v>957</v>
      </c>
      <c r="C420" t="str">
        <f>IFERROR(VLOOKUP(Table1[[#This Row],[Ticker]],[1]!Table1[[Symbol]:[Industry]],2,FALSE),"-")</f>
        <v>-</v>
      </c>
      <c r="D420" t="s">
        <v>46</v>
      </c>
      <c r="E420">
        <v>15969.677453729901</v>
      </c>
      <c r="F420">
        <v>1651.1</v>
      </c>
      <c r="G420">
        <v>4.2133520293974698</v>
      </c>
      <c r="H420">
        <v>1.49912675086012</v>
      </c>
      <c r="I420">
        <v>10.451102827467199</v>
      </c>
      <c r="J420">
        <v>-2.7261944891835999</v>
      </c>
      <c r="K420">
        <v>1629.7155271639199</v>
      </c>
      <c r="L420">
        <v>1489.0116079453101</v>
      </c>
      <c r="M420">
        <v>51.5252631140226</v>
      </c>
      <c r="N420">
        <v>2.05821859380324</v>
      </c>
      <c r="O420">
        <v>12.6521712797528</v>
      </c>
      <c r="P420">
        <v>61.090784916337299</v>
      </c>
      <c r="Q420">
        <v>-5.9204501844081998E-2</v>
      </c>
    </row>
    <row r="421" spans="1:17" x14ac:dyDescent="0.3">
      <c r="A421" t="s">
        <v>958</v>
      </c>
      <c r="B421" t="s">
        <v>959</v>
      </c>
      <c r="C421" t="str">
        <f>IFERROR(VLOOKUP(Table1[[#This Row],[Ticker]],[1]!Table1[[Symbol]:[Industry]],2,FALSE),"-")</f>
        <v>-</v>
      </c>
      <c r="D421" t="s">
        <v>54</v>
      </c>
      <c r="E421">
        <v>15945.0208354799</v>
      </c>
      <c r="F421">
        <v>6923.4</v>
      </c>
      <c r="G421">
        <v>23.1775332419727</v>
      </c>
      <c r="H421">
        <v>-2.06626656866601</v>
      </c>
      <c r="I421">
        <v>24.464752782394999</v>
      </c>
      <c r="J421">
        <v>-4.0367289382940301</v>
      </c>
      <c r="K421">
        <v>6873.1801000233399</v>
      </c>
      <c r="L421">
        <v>5980.2404500008297</v>
      </c>
      <c r="M421">
        <v>27.4348629428926</v>
      </c>
      <c r="N421">
        <v>1.0090353667740899</v>
      </c>
      <c r="O421">
        <v>9.7726550538752797</v>
      </c>
      <c r="P421">
        <v>57.056791997729803</v>
      </c>
      <c r="Q421">
        <v>2.4998665211149001E-2</v>
      </c>
    </row>
    <row r="422" spans="1:17" x14ac:dyDescent="0.3">
      <c r="A422" t="s">
        <v>960</v>
      </c>
      <c r="B422" t="s">
        <v>961</v>
      </c>
      <c r="C422" t="str">
        <f>IFERROR(VLOOKUP(Table1[[#This Row],[Ticker]],[1]!Table1[[Symbol]:[Industry]],2,FALSE),"-")</f>
        <v>-</v>
      </c>
      <c r="D422" t="s">
        <v>54</v>
      </c>
      <c r="E422">
        <v>15893.730642645</v>
      </c>
      <c r="F422">
        <v>12388.05</v>
      </c>
      <c r="G422">
        <v>194.224610651039</v>
      </c>
      <c r="H422">
        <v>-3.0281473493680799</v>
      </c>
      <c r="I422">
        <v>72.768176321810301</v>
      </c>
      <c r="J422">
        <v>-3.78871131843121</v>
      </c>
      <c r="K422">
        <v>11378.393223872599</v>
      </c>
      <c r="L422">
        <v>8163.6525409453197</v>
      </c>
      <c r="M422">
        <v>44.174967802046297</v>
      </c>
      <c r="N422">
        <v>0.57687081850355404</v>
      </c>
      <c r="O422">
        <v>6.7294691254878796</v>
      </c>
      <c r="P422">
        <v>243.05474786076201</v>
      </c>
      <c r="Q422">
        <v>0.179565935530416</v>
      </c>
    </row>
    <row r="423" spans="1:17" hidden="1" x14ac:dyDescent="0.3">
      <c r="A423" t="s">
        <v>962</v>
      </c>
      <c r="B423" t="s">
        <v>963</v>
      </c>
      <c r="C423" t="str">
        <f>IFERROR(VLOOKUP(Table1[[#This Row],[Ticker]],[1]!Table1[[Symbol]:[Industry]],2,FALSE),"-")</f>
        <v>-</v>
      </c>
      <c r="D423" t="s">
        <v>501</v>
      </c>
      <c r="E423">
        <v>15854.346379364901</v>
      </c>
      <c r="F423">
        <v>663.65</v>
      </c>
      <c r="G423">
        <v>-17.069002873638901</v>
      </c>
      <c r="H423">
        <v>13.0423727215751</v>
      </c>
      <c r="I423">
        <v>-2.8921335324242201</v>
      </c>
      <c r="J423">
        <v>-1.6532908051702999</v>
      </c>
      <c r="K423">
        <v>617.76185041497695</v>
      </c>
      <c r="M423">
        <v>51.038370488820902</v>
      </c>
      <c r="N423">
        <v>0.74451080550251003</v>
      </c>
      <c r="O423">
        <v>9.4703533489037994</v>
      </c>
      <c r="P423">
        <v>41.172091044458597</v>
      </c>
    </row>
    <row r="424" spans="1:17" x14ac:dyDescent="0.3">
      <c r="A424" t="s">
        <v>964</v>
      </c>
      <c r="B424" t="s">
        <v>965</v>
      </c>
      <c r="C424" t="str">
        <f>IFERROR(VLOOKUP(Table1[[#This Row],[Ticker]],[1]!Table1[[Symbol]:[Industry]],2,FALSE),"-")</f>
        <v>-</v>
      </c>
      <c r="D424" t="s">
        <v>756</v>
      </c>
      <c r="E424">
        <v>15823.7031804</v>
      </c>
      <c r="F424">
        <v>384.6</v>
      </c>
      <c r="G424">
        <v>17.6858971756911</v>
      </c>
      <c r="H424">
        <v>-9.1928262194469994</v>
      </c>
      <c r="I424">
        <v>2.0336113449143598</v>
      </c>
      <c r="J424">
        <v>-8.2601789011331608</v>
      </c>
      <c r="K424">
        <v>397.79202912977303</v>
      </c>
      <c r="L424">
        <v>350.413255225287</v>
      </c>
      <c r="M424">
        <v>26.302992188254699</v>
      </c>
      <c r="N424">
        <v>1.14118169932297</v>
      </c>
      <c r="O424">
        <v>23.348933957358199</v>
      </c>
      <c r="P424">
        <v>67.362924281984306</v>
      </c>
      <c r="Q424">
        <v>0.177896747184208</v>
      </c>
    </row>
    <row r="425" spans="1:17" x14ac:dyDescent="0.3">
      <c r="A425" t="s">
        <v>966</v>
      </c>
      <c r="B425" t="s">
        <v>967</v>
      </c>
      <c r="C425" t="str">
        <f>IFERROR(VLOOKUP(Table1[[#This Row],[Ticker]],[1]!Table1[[Symbol]:[Industry]],2,FALSE),"-")</f>
        <v>-</v>
      </c>
      <c r="D425" t="s">
        <v>327</v>
      </c>
      <c r="E425">
        <v>15759.83136321</v>
      </c>
      <c r="F425">
        <v>4667.8500000000004</v>
      </c>
      <c r="G425">
        <v>22.479656154995201</v>
      </c>
      <c r="H425">
        <v>8.9435571861909207</v>
      </c>
      <c r="I425">
        <v>9.7080610024393703</v>
      </c>
      <c r="J425">
        <v>3.90155791513221</v>
      </c>
      <c r="K425">
        <v>4419.0093297290596</v>
      </c>
      <c r="L425">
        <v>3921.8974720007</v>
      </c>
      <c r="M425">
        <v>53.547806824766496</v>
      </c>
      <c r="N425">
        <v>2.8614795614751301</v>
      </c>
      <c r="O425">
        <v>14.8526623606156</v>
      </c>
      <c r="P425">
        <v>71.545910585987002</v>
      </c>
      <c r="Q425">
        <v>1.4005339875659001E-2</v>
      </c>
    </row>
    <row r="426" spans="1:17" x14ac:dyDescent="0.3">
      <c r="A426" t="s">
        <v>968</v>
      </c>
      <c r="B426" t="s">
        <v>969</v>
      </c>
      <c r="C426" t="str">
        <f>IFERROR(VLOOKUP(Table1[[#This Row],[Ticker]],[1]!Table1[[Symbol]:[Industry]],2,FALSE),"-")</f>
        <v>-</v>
      </c>
      <c r="D426" t="s">
        <v>161</v>
      </c>
      <c r="E426">
        <v>15759.6070839</v>
      </c>
      <c r="F426">
        <v>702.3</v>
      </c>
      <c r="G426">
        <v>58.177561855176798</v>
      </c>
      <c r="H426">
        <v>3.3729557312844798</v>
      </c>
      <c r="I426">
        <v>29.7722698161834</v>
      </c>
      <c r="J426">
        <v>1.93450343857214</v>
      </c>
      <c r="K426">
        <v>625.59768629856399</v>
      </c>
      <c r="L426">
        <v>553.872714030986</v>
      </c>
      <c r="M426">
        <v>83.537304249616</v>
      </c>
      <c r="N426">
        <v>1.2325541962687501</v>
      </c>
      <c r="O426">
        <v>2.0575252740993899</v>
      </c>
      <c r="P426">
        <v>96.929547844374298</v>
      </c>
      <c r="Q426">
        <v>0.20786496355526901</v>
      </c>
    </row>
    <row r="427" spans="1:17" x14ac:dyDescent="0.3">
      <c r="A427" t="s">
        <v>970</v>
      </c>
      <c r="B427" t="s">
        <v>971</v>
      </c>
      <c r="C427" t="str">
        <f>IFERROR(VLOOKUP(Table1[[#This Row],[Ticker]],[1]!Table1[[Symbol]:[Industry]],2,FALSE),"-")</f>
        <v>-</v>
      </c>
      <c r="D427" t="s">
        <v>266</v>
      </c>
      <c r="E427">
        <v>15733.145488</v>
      </c>
      <c r="F427">
        <v>904</v>
      </c>
      <c r="G427">
        <v>24.569344780031901</v>
      </c>
      <c r="H427">
        <v>-7.3217785316615398</v>
      </c>
      <c r="I427">
        <v>2.8457199284836299</v>
      </c>
      <c r="J427">
        <v>-1.0941080497564399</v>
      </c>
      <c r="K427">
        <v>913.96363537784805</v>
      </c>
      <c r="L427">
        <v>838.49984717443101</v>
      </c>
      <c r="M427">
        <v>55.109929987561102</v>
      </c>
      <c r="N427">
        <v>0.66849594912549803</v>
      </c>
      <c r="O427">
        <v>17.256637168141499</v>
      </c>
      <c r="P427">
        <v>61.734712133681597</v>
      </c>
      <c r="Q427">
        <v>0.15086066902624201</v>
      </c>
    </row>
    <row r="428" spans="1:17" x14ac:dyDescent="0.3">
      <c r="A428" t="s">
        <v>972</v>
      </c>
      <c r="B428" t="s">
        <v>973</v>
      </c>
      <c r="C428" t="str">
        <f>IFERROR(VLOOKUP(Table1[[#This Row],[Ticker]],[1]!Table1[[Symbol]:[Industry]],2,FALSE),"-")</f>
        <v>-</v>
      </c>
      <c r="D428" t="s">
        <v>604</v>
      </c>
      <c r="E428">
        <v>15724.646330723999</v>
      </c>
      <c r="F428">
        <v>165.63</v>
      </c>
      <c r="G428">
        <v>0.311181602568261</v>
      </c>
      <c r="H428">
        <v>-18.819756423276498</v>
      </c>
      <c r="I428">
        <v>-1.2942277748279101</v>
      </c>
      <c r="J428">
        <v>-10.0215601301474</v>
      </c>
      <c r="K428">
        <v>177.51564481174401</v>
      </c>
      <c r="L428">
        <v>157.65881219233299</v>
      </c>
      <c r="M428">
        <v>22.207947937699799</v>
      </c>
      <c r="N428">
        <v>0.67581587466248205</v>
      </c>
      <c r="O428">
        <v>28.569703556118998</v>
      </c>
      <c r="P428">
        <v>43.216601815823502</v>
      </c>
      <c r="Q428">
        <v>-1.9746783216551E-2</v>
      </c>
    </row>
    <row r="429" spans="1:17" x14ac:dyDescent="0.3">
      <c r="A429" t="s">
        <v>974</v>
      </c>
      <c r="B429" t="s">
        <v>975</v>
      </c>
      <c r="C429" t="str">
        <f>IFERROR(VLOOKUP(Table1[[#This Row],[Ticker]],[1]!Table1[[Symbol]:[Industry]],2,FALSE),"-")</f>
        <v>-</v>
      </c>
      <c r="D429" t="s">
        <v>266</v>
      </c>
      <c r="E429">
        <v>15715.819524570001</v>
      </c>
      <c r="F429">
        <v>6587.9</v>
      </c>
      <c r="G429">
        <v>7.5692170846212603</v>
      </c>
      <c r="H429">
        <v>0.97322440294206003</v>
      </c>
      <c r="I429">
        <v>38.767174643514302</v>
      </c>
      <c r="J429">
        <v>-0.115137936097834</v>
      </c>
      <c r="K429">
        <v>5871.9227749742304</v>
      </c>
      <c r="L429">
        <v>5066.00367637829</v>
      </c>
      <c r="M429">
        <v>68.064803106846099</v>
      </c>
      <c r="N429">
        <v>1.2959867729813901</v>
      </c>
      <c r="O429">
        <v>8.0959030950682394</v>
      </c>
      <c r="P429">
        <v>74.188601419864796</v>
      </c>
      <c r="Q429">
        <v>0.141569302512557</v>
      </c>
    </row>
    <row r="430" spans="1:17" x14ac:dyDescent="0.3">
      <c r="A430" t="s">
        <v>976</v>
      </c>
      <c r="B430" t="s">
        <v>977</v>
      </c>
      <c r="C430" t="str">
        <f>IFERROR(VLOOKUP(Table1[[#This Row],[Ticker]],[1]!Table1[[Symbol]:[Industry]],2,FALSE),"-")</f>
        <v>-</v>
      </c>
      <c r="D430" t="s">
        <v>778</v>
      </c>
      <c r="E430">
        <v>15577.958114999999</v>
      </c>
      <c r="F430">
        <v>3740.7</v>
      </c>
      <c r="G430">
        <v>26.352638049114599</v>
      </c>
      <c r="H430">
        <v>-9.3380398579366695</v>
      </c>
      <c r="I430">
        <v>1.1161978258913099</v>
      </c>
      <c r="J430">
        <v>-3.9195337229820399</v>
      </c>
      <c r="K430">
        <v>3987.9986000703102</v>
      </c>
      <c r="L430">
        <v>3631.55277854924</v>
      </c>
      <c r="M430">
        <v>41.341491290512103</v>
      </c>
      <c r="N430">
        <v>0.37764630651495001</v>
      </c>
      <c r="O430">
        <v>46.710508728312803</v>
      </c>
      <c r="P430">
        <v>96.357050996036804</v>
      </c>
      <c r="Q430">
        <v>0.11559976300809301</v>
      </c>
    </row>
    <row r="431" spans="1:17" x14ac:dyDescent="0.3">
      <c r="A431" t="s">
        <v>978</v>
      </c>
      <c r="B431" t="s">
        <v>979</v>
      </c>
      <c r="C431" t="str">
        <f>IFERROR(VLOOKUP(Table1[[#This Row],[Ticker]],[1]!Table1[[Symbol]:[Industry]],2,FALSE),"-")</f>
        <v>-</v>
      </c>
      <c r="D431" t="s">
        <v>190</v>
      </c>
      <c r="E431">
        <v>15541.204567070001</v>
      </c>
      <c r="F431">
        <v>478.45</v>
      </c>
      <c r="G431">
        <v>8.6158970114690501</v>
      </c>
      <c r="H431">
        <v>-4.6622099470660503</v>
      </c>
      <c r="I431">
        <v>6.8026257756346</v>
      </c>
      <c r="J431">
        <v>-2.1316828008094699</v>
      </c>
      <c r="K431">
        <v>481.18226741319302</v>
      </c>
      <c r="L431">
        <v>442.9098854691</v>
      </c>
      <c r="M431">
        <v>43.302990005718499</v>
      </c>
      <c r="N431">
        <v>2.7788381948345999</v>
      </c>
      <c r="O431">
        <v>14.3275159368795</v>
      </c>
      <c r="P431">
        <v>86.675770581349894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21</v>
      </c>
      <c r="E432">
        <v>15536.514866</v>
      </c>
      <c r="F432">
        <v>682.7</v>
      </c>
      <c r="G432">
        <v>-6.7839119474068097</v>
      </c>
      <c r="H432">
        <v>-17.690664469986999</v>
      </c>
      <c r="I432">
        <v>-5.4214129218059197</v>
      </c>
      <c r="J432">
        <v>-13.0648422852117</v>
      </c>
      <c r="K432">
        <v>751.49447833552301</v>
      </c>
      <c r="L432">
        <v>656.16014564102704</v>
      </c>
      <c r="M432">
        <v>20.2063263806224</v>
      </c>
      <c r="N432">
        <v>0.682368773263199</v>
      </c>
      <c r="O432">
        <v>22.967628533762898</v>
      </c>
      <c r="P432">
        <v>49.6164803857111</v>
      </c>
      <c r="Q432">
        <v>2.0581361649646E-2</v>
      </c>
    </row>
    <row r="433" spans="1:17" hidden="1" x14ac:dyDescent="0.3">
      <c r="A433" t="s">
        <v>982</v>
      </c>
      <c r="B433" t="s">
        <v>983</v>
      </c>
      <c r="C433" t="str">
        <f>IFERROR(VLOOKUP(Table1[[#This Row],[Ticker]],[1]!Table1[[Symbol]:[Industry]],2,FALSE),"-")</f>
        <v>-</v>
      </c>
      <c r="D433" t="s">
        <v>751</v>
      </c>
      <c r="E433">
        <v>15502.9956089399</v>
      </c>
      <c r="F433">
        <v>932.11</v>
      </c>
      <c r="G433">
        <v>-3.3428895823896601</v>
      </c>
      <c r="H433">
        <v>-0.47325839741474801</v>
      </c>
      <c r="I433">
        <v>0.27560662183778101</v>
      </c>
      <c r="J433">
        <v>-0.89366803942628203</v>
      </c>
      <c r="K433">
        <v>886.21368468266098</v>
      </c>
      <c r="L433">
        <v>822.605622946121</v>
      </c>
      <c r="M433">
        <v>63.673105172010501</v>
      </c>
      <c r="N433">
        <v>0.31171922179725498</v>
      </c>
      <c r="O433">
        <v>0.29932089560245001</v>
      </c>
      <c r="P433">
        <v>38.496627143324098</v>
      </c>
      <c r="Q433">
        <v>-2.790653939747E-3</v>
      </c>
    </row>
    <row r="434" spans="1:17" x14ac:dyDescent="0.3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125</v>
      </c>
      <c r="E434">
        <v>15476.585378399999</v>
      </c>
      <c r="F434">
        <v>439.2</v>
      </c>
      <c r="G434">
        <v>64.1223457522958</v>
      </c>
      <c r="H434">
        <v>24.7887031365977</v>
      </c>
      <c r="I434">
        <v>89.954661738442894</v>
      </c>
      <c r="J434">
        <v>3.9099138445707098</v>
      </c>
      <c r="K434">
        <v>348.72885559850801</v>
      </c>
      <c r="L434">
        <v>270.84209738095899</v>
      </c>
      <c r="M434">
        <v>72.280023102566105</v>
      </c>
      <c r="N434">
        <v>0.69704611113637505</v>
      </c>
      <c r="O434">
        <v>6.25</v>
      </c>
      <c r="P434">
        <v>143.66158113730901</v>
      </c>
      <c r="Q434">
        <v>0.187761898781206</v>
      </c>
    </row>
    <row r="435" spans="1:17" x14ac:dyDescent="0.3">
      <c r="A435" t="s">
        <v>986</v>
      </c>
      <c r="B435" t="s">
        <v>987</v>
      </c>
      <c r="C435" t="str">
        <f>IFERROR(VLOOKUP(Table1[[#This Row],[Ticker]],[1]!Table1[[Symbol]:[Industry]],2,FALSE),"-")</f>
        <v>-</v>
      </c>
      <c r="D435" t="s">
        <v>54</v>
      </c>
      <c r="E435">
        <v>15291.096497549999</v>
      </c>
      <c r="F435">
        <v>1010.05</v>
      </c>
      <c r="G435">
        <v>302.99141478375202</v>
      </c>
      <c r="H435">
        <v>-7.8859752332573398</v>
      </c>
      <c r="I435">
        <v>70.970754856726998</v>
      </c>
      <c r="J435">
        <v>0.49939267466250897</v>
      </c>
      <c r="K435">
        <v>947.50891368817099</v>
      </c>
      <c r="L435">
        <v>687.37604734007698</v>
      </c>
      <c r="M435">
        <v>45.854090864089002</v>
      </c>
      <c r="N435">
        <v>0.30723524705385302</v>
      </c>
      <c r="O435">
        <v>8.6777882283055305</v>
      </c>
      <c r="P435">
        <v>373.64595545134802</v>
      </c>
      <c r="Q435">
        <v>8.1141398507425994E-2</v>
      </c>
    </row>
    <row r="436" spans="1:17" x14ac:dyDescent="0.3">
      <c r="A436" t="s">
        <v>988</v>
      </c>
      <c r="B436" t="s">
        <v>989</v>
      </c>
      <c r="C436" t="str">
        <f>IFERROR(VLOOKUP(Table1[[#This Row],[Ticker]],[1]!Table1[[Symbol]:[Industry]],2,FALSE),"-")</f>
        <v>-</v>
      </c>
      <c r="D436" t="s">
        <v>125</v>
      </c>
      <c r="E436">
        <v>15116.064974299999</v>
      </c>
      <c r="F436">
        <v>51.58</v>
      </c>
      <c r="G436">
        <v>-33.836013563927601</v>
      </c>
      <c r="H436">
        <v>-11.5615336357061</v>
      </c>
      <c r="I436">
        <v>-27.684510630175801</v>
      </c>
      <c r="J436">
        <v>-4.7401947529683399</v>
      </c>
      <c r="K436">
        <v>54.367074419754402</v>
      </c>
      <c r="L436">
        <v>55.269328080736798</v>
      </c>
      <c r="M436">
        <v>43.628452325421399</v>
      </c>
      <c r="N436">
        <v>0.75035388876251896</v>
      </c>
      <c r="O436">
        <v>42.884839084916599</v>
      </c>
      <c r="P436">
        <v>31.749680715197901</v>
      </c>
    </row>
    <row r="437" spans="1:17" x14ac:dyDescent="0.3">
      <c r="A437" t="s">
        <v>990</v>
      </c>
      <c r="B437" t="s">
        <v>991</v>
      </c>
      <c r="C437" t="str">
        <f>IFERROR(VLOOKUP(Table1[[#This Row],[Ticker]],[1]!Table1[[Symbol]:[Industry]],2,FALSE),"-")</f>
        <v>-</v>
      </c>
      <c r="D437" t="s">
        <v>138</v>
      </c>
      <c r="E437">
        <v>15051.63308</v>
      </c>
      <c r="F437">
        <v>1698.2</v>
      </c>
      <c r="G437">
        <v>84.068231864192398</v>
      </c>
      <c r="H437">
        <v>-12.135897779532501</v>
      </c>
      <c r="I437">
        <v>71.724190515057799</v>
      </c>
      <c r="J437">
        <v>-2.3652491640343398</v>
      </c>
      <c r="K437">
        <v>1603.56097829184</v>
      </c>
      <c r="L437">
        <v>1199.0578836843699</v>
      </c>
      <c r="M437">
        <v>46.363579868101397</v>
      </c>
      <c r="N437">
        <v>0.60771274608481396</v>
      </c>
      <c r="O437">
        <v>16.005181957366599</v>
      </c>
      <c r="P437">
        <v>161.26153846153801</v>
      </c>
      <c r="Q437">
        <v>0.19271299073458101</v>
      </c>
    </row>
    <row r="438" spans="1:17" x14ac:dyDescent="0.3">
      <c r="A438" t="s">
        <v>992</v>
      </c>
      <c r="B438" t="s">
        <v>993</v>
      </c>
      <c r="C438" t="str">
        <f>IFERROR(VLOOKUP(Table1[[#This Row],[Ticker]],[1]!Table1[[Symbol]:[Industry]],2,FALSE),"-")</f>
        <v>-</v>
      </c>
      <c r="D438" t="s">
        <v>248</v>
      </c>
      <c r="E438">
        <v>14994.49685277</v>
      </c>
      <c r="F438">
        <v>642.45000000000005</v>
      </c>
      <c r="G438">
        <v>45.640151074264203</v>
      </c>
      <c r="H438">
        <v>-6.4542509133290302</v>
      </c>
      <c r="I438">
        <v>4.0306837526288701</v>
      </c>
      <c r="J438">
        <v>-10.3493017831034</v>
      </c>
      <c r="K438">
        <v>689.04101029156698</v>
      </c>
      <c r="L438">
        <v>612.34890481352602</v>
      </c>
      <c r="M438">
        <v>31.470835127303101</v>
      </c>
      <c r="N438">
        <v>1.3095554208300899</v>
      </c>
      <c r="O438">
        <v>28.881625029185098</v>
      </c>
      <c r="P438">
        <v>153.93280632411</v>
      </c>
      <c r="Q438">
        <v>3.7476202217272998E-2</v>
      </c>
    </row>
    <row r="439" spans="1:17" x14ac:dyDescent="0.3">
      <c r="A439" t="s">
        <v>994</v>
      </c>
      <c r="B439" t="s">
        <v>995</v>
      </c>
      <c r="C439" t="str">
        <f>IFERROR(VLOOKUP(Table1[[#This Row],[Ticker]],[1]!Table1[[Symbol]:[Industry]],2,FALSE),"-")</f>
        <v>-</v>
      </c>
      <c r="D439" t="s">
        <v>573</v>
      </c>
      <c r="E439">
        <v>14918.5835379</v>
      </c>
      <c r="F439">
        <v>1885.05</v>
      </c>
      <c r="G439">
        <v>-23.639644316974</v>
      </c>
      <c r="H439">
        <v>7.0931195583503701</v>
      </c>
      <c r="I439">
        <v>23.113409209221398</v>
      </c>
      <c r="J439">
        <v>-0.80445851161743398</v>
      </c>
      <c r="K439">
        <v>1776.0572988245899</v>
      </c>
      <c r="L439">
        <v>1671.8534970221599</v>
      </c>
      <c r="M439">
        <v>64.433633810255003</v>
      </c>
      <c r="N439">
        <v>0.93725849788749904</v>
      </c>
      <c r="O439">
        <v>4.9813002307631002</v>
      </c>
      <c r="P439">
        <v>44.227237949502602</v>
      </c>
      <c r="Q439">
        <v>-7.7283689732417005E-2</v>
      </c>
    </row>
    <row r="440" spans="1:17" x14ac:dyDescent="0.3">
      <c r="A440" t="s">
        <v>996</v>
      </c>
      <c r="B440" t="s">
        <v>997</v>
      </c>
      <c r="C440" t="str">
        <f>IFERROR(VLOOKUP(Table1[[#This Row],[Ticker]],[1]!Table1[[Symbol]:[Industry]],2,FALSE),"-")</f>
        <v>-</v>
      </c>
      <c r="D440" t="s">
        <v>998</v>
      </c>
      <c r="E440">
        <v>14814.516867120001</v>
      </c>
      <c r="F440">
        <v>461.6</v>
      </c>
      <c r="G440">
        <v>72.022797611204496</v>
      </c>
      <c r="H440">
        <v>-14.092538257826901</v>
      </c>
      <c r="I440">
        <v>7.58773828311634</v>
      </c>
      <c r="J440">
        <v>-6.0602140556853996</v>
      </c>
      <c r="K440">
        <v>474.78078442005</v>
      </c>
      <c r="L440">
        <v>410.00257511872599</v>
      </c>
      <c r="M440">
        <v>44.326458344130501</v>
      </c>
      <c r="N440">
        <v>0.25184893693931698</v>
      </c>
      <c r="O440">
        <v>33.8388214904679</v>
      </c>
      <c r="P440">
        <v>127.95061728395</v>
      </c>
      <c r="Q440">
        <v>0.115470623366599</v>
      </c>
    </row>
    <row r="441" spans="1:17" x14ac:dyDescent="0.3">
      <c r="A441" t="s">
        <v>999</v>
      </c>
      <c r="B441" t="s">
        <v>1000</v>
      </c>
      <c r="C441" t="str">
        <f>IFERROR(VLOOKUP(Table1[[#This Row],[Ticker]],[1]!Table1[[Symbol]:[Industry]],2,FALSE),"-")</f>
        <v>-</v>
      </c>
      <c r="D441" t="s">
        <v>1001</v>
      </c>
      <c r="E441">
        <v>14707.8879456299</v>
      </c>
      <c r="F441">
        <v>828.3</v>
      </c>
      <c r="G441">
        <v>23.218783384399401</v>
      </c>
      <c r="H441">
        <v>-3.6858045707509102</v>
      </c>
      <c r="I441">
        <v>31.229202348541101</v>
      </c>
      <c r="J441">
        <v>-1.59593147231915</v>
      </c>
      <c r="K441">
        <v>801.38421019689395</v>
      </c>
      <c r="L441">
        <v>694.65926911254098</v>
      </c>
      <c r="M441">
        <v>52.843717448497102</v>
      </c>
      <c r="N441">
        <v>0.59745071748474698</v>
      </c>
      <c r="O441">
        <v>5.6380538452251496</v>
      </c>
      <c r="P441">
        <v>82.968853545394296</v>
      </c>
      <c r="Q441">
        <v>6.6079937057575006E-2</v>
      </c>
    </row>
    <row r="442" spans="1:17" x14ac:dyDescent="0.3">
      <c r="A442" t="s">
        <v>1002</v>
      </c>
      <c r="B442" t="s">
        <v>1003</v>
      </c>
      <c r="C442" t="str">
        <f>IFERROR(VLOOKUP(Table1[[#This Row],[Ticker]],[1]!Table1[[Symbol]:[Industry]],2,FALSE),"-")</f>
        <v>-</v>
      </c>
      <c r="D442" t="s">
        <v>1004</v>
      </c>
      <c r="E442">
        <v>14669.490494400001</v>
      </c>
      <c r="F442">
        <v>763</v>
      </c>
      <c r="G442">
        <v>25.7590443480563</v>
      </c>
      <c r="H442">
        <v>-7.8171854067844002</v>
      </c>
      <c r="I442">
        <v>36.639457178366598</v>
      </c>
      <c r="J442">
        <v>-8.9919577796346406</v>
      </c>
      <c r="K442">
        <v>781.12631136538903</v>
      </c>
      <c r="L442">
        <v>658.80130366257401</v>
      </c>
      <c r="M442">
        <v>32.909538682319997</v>
      </c>
      <c r="N442">
        <v>1.47688116739746</v>
      </c>
      <c r="O442">
        <v>14.901703800786301</v>
      </c>
      <c r="P442">
        <v>70.942085807102004</v>
      </c>
      <c r="Q442">
        <v>-2.3091101914372001E-2</v>
      </c>
    </row>
    <row r="443" spans="1:17" hidden="1" x14ac:dyDescent="0.3">
      <c r="A443" t="s">
        <v>1005</v>
      </c>
      <c r="B443" t="s">
        <v>1006</v>
      </c>
      <c r="C443" t="str">
        <f>IFERROR(VLOOKUP(Table1[[#This Row],[Ticker]],[1]!Table1[[Symbol]:[Industry]],2,FALSE),"-")</f>
        <v>-</v>
      </c>
      <c r="D443" t="s">
        <v>470</v>
      </c>
      <c r="E443">
        <v>14607.6585253299</v>
      </c>
      <c r="F443">
        <v>2397.6999999999998</v>
      </c>
      <c r="G443">
        <v>-49.742607275242698</v>
      </c>
      <c r="H443">
        <v>-24.533089756609801</v>
      </c>
      <c r="I443">
        <v>-35.565737934027901</v>
      </c>
      <c r="J443">
        <v>-2.3703892755275802</v>
      </c>
      <c r="M443">
        <v>39.293753355529198</v>
      </c>
      <c r="O443">
        <v>29.2905701297076</v>
      </c>
      <c r="P443">
        <v>10.2796430871125</v>
      </c>
    </row>
    <row r="444" spans="1:17" x14ac:dyDescent="0.3">
      <c r="A444" t="s">
        <v>1007</v>
      </c>
      <c r="B444" t="s">
        <v>1008</v>
      </c>
      <c r="C444" t="str">
        <f>IFERROR(VLOOKUP(Table1[[#This Row],[Ticker]],[1]!Table1[[Symbol]:[Industry]],2,FALSE),"-")</f>
        <v>-</v>
      </c>
      <c r="D444" t="s">
        <v>54</v>
      </c>
      <c r="E444">
        <v>14580.943585200001</v>
      </c>
      <c r="F444">
        <v>1918.25</v>
      </c>
      <c r="G444">
        <v>55.9172338700455</v>
      </c>
      <c r="H444">
        <v>4.0331495667632398</v>
      </c>
      <c r="I444">
        <v>33.5702619878343</v>
      </c>
      <c r="J444">
        <v>-4.3980009589045999</v>
      </c>
      <c r="K444">
        <v>1791.2414184517099</v>
      </c>
      <c r="L444">
        <v>1483.59434193641</v>
      </c>
      <c r="M444">
        <v>46.3291657583299</v>
      </c>
      <c r="N444">
        <v>0.30444198150250901</v>
      </c>
      <c r="O444">
        <v>12.540075589730201</v>
      </c>
      <c r="P444">
        <v>101.074423480083</v>
      </c>
      <c r="Q444">
        <v>8.3258774529542001E-2</v>
      </c>
    </row>
    <row r="445" spans="1:17" x14ac:dyDescent="0.3">
      <c r="A445" t="s">
        <v>1009</v>
      </c>
      <c r="B445" t="s">
        <v>1010</v>
      </c>
      <c r="C445" t="str">
        <f>IFERROR(VLOOKUP(Table1[[#This Row],[Ticker]],[1]!Table1[[Symbol]:[Industry]],2,FALSE),"-")</f>
        <v>-</v>
      </c>
      <c r="D445" t="s">
        <v>185</v>
      </c>
      <c r="E445">
        <v>14553.3007499049</v>
      </c>
      <c r="F445">
        <v>618.54999999999995</v>
      </c>
      <c r="G445">
        <v>52.910821983848301</v>
      </c>
      <c r="H445">
        <v>-8.2862946996366702</v>
      </c>
      <c r="I445">
        <v>33.646570752737098</v>
      </c>
      <c r="J445">
        <v>8.7687557106168796</v>
      </c>
      <c r="K445">
        <v>540.47640654515101</v>
      </c>
      <c r="L445">
        <v>457.282688534378</v>
      </c>
      <c r="M445">
        <v>73.938837147794302</v>
      </c>
      <c r="N445">
        <v>1.99280122301058</v>
      </c>
      <c r="O445">
        <v>5.4078085845929902</v>
      </c>
      <c r="P445">
        <v>97.619808306709203</v>
      </c>
      <c r="Q445">
        <v>0.16137887724379199</v>
      </c>
    </row>
    <row r="446" spans="1:17" x14ac:dyDescent="0.3">
      <c r="A446" t="s">
        <v>1011</v>
      </c>
      <c r="B446" t="s">
        <v>1012</v>
      </c>
      <c r="C446" t="str">
        <f>IFERROR(VLOOKUP(Table1[[#This Row],[Ticker]],[1]!Table1[[Symbol]:[Industry]],2,FALSE),"-")</f>
        <v>-</v>
      </c>
      <c r="D446" t="s">
        <v>1013</v>
      </c>
      <c r="E446">
        <v>14524.5871535489</v>
      </c>
      <c r="F446">
        <v>185.79</v>
      </c>
      <c r="G446">
        <v>-14.7133017466812</v>
      </c>
      <c r="H446">
        <v>-16.037292758754202</v>
      </c>
      <c r="I446">
        <v>-29.557890606512299</v>
      </c>
      <c r="J446">
        <v>-6.2837052610361601</v>
      </c>
      <c r="K446">
        <v>198.21301200080001</v>
      </c>
      <c r="L446">
        <v>197.334987266252</v>
      </c>
      <c r="M446">
        <v>25.2848702741036</v>
      </c>
      <c r="N446">
        <v>0.87507238150180999</v>
      </c>
      <c r="O446">
        <v>27.8594111631411</v>
      </c>
      <c r="P446">
        <v>36.409691629955901</v>
      </c>
      <c r="Q446">
        <v>2.4961874842939998E-3</v>
      </c>
    </row>
    <row r="447" spans="1:17" x14ac:dyDescent="0.3">
      <c r="A447" t="s">
        <v>1014</v>
      </c>
      <c r="B447" t="s">
        <v>1015</v>
      </c>
      <c r="C447" t="str">
        <f>IFERROR(VLOOKUP(Table1[[#This Row],[Ticker]],[1]!Table1[[Symbol]:[Industry]],2,FALSE),"-")</f>
        <v>-</v>
      </c>
      <c r="D447" t="s">
        <v>21</v>
      </c>
      <c r="E447">
        <v>14381.7082065799</v>
      </c>
      <c r="F447">
        <v>2551.4499999999998</v>
      </c>
      <c r="G447">
        <v>183.95032489014301</v>
      </c>
      <c r="H447">
        <v>-4.3867626928689996</v>
      </c>
      <c r="I447">
        <v>41.098353089417898</v>
      </c>
      <c r="J447">
        <v>-8.4313370531301093</v>
      </c>
      <c r="K447">
        <v>2551.8604439475998</v>
      </c>
      <c r="L447">
        <v>1986.7932810462401</v>
      </c>
      <c r="M447">
        <v>32.775692958259498</v>
      </c>
      <c r="N447">
        <v>0.83874880530778995</v>
      </c>
      <c r="O447">
        <v>14.640694507045</v>
      </c>
      <c r="P447">
        <v>245.444083401028</v>
      </c>
    </row>
    <row r="448" spans="1:17" x14ac:dyDescent="0.3">
      <c r="A448" t="s">
        <v>1016</v>
      </c>
      <c r="B448" t="s">
        <v>1017</v>
      </c>
      <c r="C448" t="str">
        <f>IFERROR(VLOOKUP(Table1[[#This Row],[Ticker]],[1]!Table1[[Symbol]:[Industry]],2,FALSE),"-")</f>
        <v>-</v>
      </c>
      <c r="D448" t="s">
        <v>274</v>
      </c>
      <c r="E448">
        <v>14330.97209376</v>
      </c>
      <c r="F448">
        <v>1411.2</v>
      </c>
      <c r="G448">
        <v>2.93381417818755</v>
      </c>
      <c r="H448">
        <v>5.5877720877690003</v>
      </c>
      <c r="I448">
        <v>-7.0271898895446201</v>
      </c>
      <c r="J448">
        <v>3.5241989913237601</v>
      </c>
      <c r="K448">
        <v>1284.11230057487</v>
      </c>
      <c r="L448">
        <v>1226.4823598294799</v>
      </c>
      <c r="M448">
        <v>75.608505477543602</v>
      </c>
      <c r="N448">
        <v>2.8013214971138698</v>
      </c>
      <c r="O448">
        <v>16.8509070294784</v>
      </c>
      <c r="P448">
        <v>42.121959816707701</v>
      </c>
      <c r="Q448">
        <v>0.129777982197644</v>
      </c>
    </row>
    <row r="449" spans="1:17" x14ac:dyDescent="0.3">
      <c r="A449" t="s">
        <v>1018</v>
      </c>
      <c r="B449" t="s">
        <v>1019</v>
      </c>
      <c r="C449" t="str">
        <f>IFERROR(VLOOKUP(Table1[[#This Row],[Ticker]],[1]!Table1[[Symbol]:[Industry]],2,FALSE),"-")</f>
        <v>-</v>
      </c>
      <c r="D449" t="s">
        <v>54</v>
      </c>
      <c r="E449">
        <v>14237.498571828</v>
      </c>
      <c r="F449">
        <v>314.18</v>
      </c>
      <c r="G449">
        <v>162.94120211052501</v>
      </c>
      <c r="H449">
        <v>27.611751889754999</v>
      </c>
      <c r="I449">
        <v>98.588546387562005</v>
      </c>
      <c r="J449">
        <v>6.5250194695562698</v>
      </c>
      <c r="K449">
        <v>245.375735153965</v>
      </c>
      <c r="L449">
        <v>185.244155589976</v>
      </c>
      <c r="M449">
        <v>70.018260159009401</v>
      </c>
      <c r="N449">
        <v>1.6511749780902001</v>
      </c>
      <c r="O449">
        <v>4.6533834107836203</v>
      </c>
      <c r="P449">
        <v>222.40123140071799</v>
      </c>
      <c r="Q449">
        <v>0.172313239076408</v>
      </c>
    </row>
    <row r="450" spans="1:17" x14ac:dyDescent="0.3">
      <c r="A450" t="s">
        <v>1020</v>
      </c>
      <c r="B450" t="s">
        <v>1021</v>
      </c>
      <c r="C450" t="str">
        <f>IFERROR(VLOOKUP(Table1[[#This Row],[Ticker]],[1]!Table1[[Symbol]:[Industry]],2,FALSE),"-")</f>
        <v>-</v>
      </c>
      <c r="D450" t="s">
        <v>125</v>
      </c>
      <c r="E450">
        <v>14223.076199339999</v>
      </c>
      <c r="F450">
        <v>1063.05</v>
      </c>
      <c r="G450">
        <v>41.026662738823703</v>
      </c>
      <c r="H450">
        <v>3.3130954153888399</v>
      </c>
      <c r="I450">
        <v>36.9973013726554</v>
      </c>
      <c r="J450">
        <v>10.858232053512101</v>
      </c>
      <c r="K450">
        <v>989.48109790034403</v>
      </c>
      <c r="L450">
        <v>890.07746073129499</v>
      </c>
      <c r="M450">
        <v>82.717396460328104</v>
      </c>
      <c r="N450">
        <v>1.46634581311552</v>
      </c>
      <c r="O450">
        <v>15.1356944640421</v>
      </c>
      <c r="P450">
        <v>85.572139303482501</v>
      </c>
      <c r="Q450">
        <v>0.11923703407316601</v>
      </c>
    </row>
    <row r="451" spans="1:17" x14ac:dyDescent="0.3">
      <c r="A451" t="s">
        <v>1022</v>
      </c>
      <c r="B451" t="s">
        <v>1023</v>
      </c>
      <c r="C451" t="str">
        <f>IFERROR(VLOOKUP(Table1[[#This Row],[Ticker]],[1]!Table1[[Symbol]:[Industry]],2,FALSE),"-")</f>
        <v>-</v>
      </c>
      <c r="D451" t="s">
        <v>292</v>
      </c>
      <c r="E451">
        <v>14164.83097992</v>
      </c>
      <c r="F451">
        <v>1025.0999999999999</v>
      </c>
      <c r="G451">
        <v>9.5757145800530701</v>
      </c>
      <c r="H451">
        <v>-2.5571301606502699</v>
      </c>
      <c r="I451">
        <v>-26.0067678398045</v>
      </c>
      <c r="J451">
        <v>-1.0921803404486199</v>
      </c>
      <c r="K451">
        <v>991.510252087205</v>
      </c>
      <c r="L451">
        <v>940.286807017564</v>
      </c>
      <c r="M451">
        <v>74.323695941176297</v>
      </c>
      <c r="N451">
        <v>1.29448769521217</v>
      </c>
      <c r="O451">
        <v>16.964198614769298</v>
      </c>
      <c r="P451">
        <v>64.015999999999906</v>
      </c>
      <c r="Q451">
        <v>2.7594713103449998E-2</v>
      </c>
    </row>
    <row r="452" spans="1:17" x14ac:dyDescent="0.3">
      <c r="A452" t="s">
        <v>1024</v>
      </c>
      <c r="B452" t="s">
        <v>1025</v>
      </c>
      <c r="C452" t="str">
        <f>IFERROR(VLOOKUP(Table1[[#This Row],[Ticker]],[1]!Table1[[Symbol]:[Industry]],2,FALSE),"-")</f>
        <v>-</v>
      </c>
      <c r="D452" t="s">
        <v>393</v>
      </c>
      <c r="E452">
        <v>14025.54640816</v>
      </c>
      <c r="F452">
        <v>403.9</v>
      </c>
      <c r="G452">
        <v>117.08769514084</v>
      </c>
      <c r="H452">
        <v>10.5638014540949</v>
      </c>
      <c r="I452">
        <v>94.3958207515374</v>
      </c>
      <c r="J452">
        <v>-3.3744997612453398</v>
      </c>
      <c r="K452">
        <v>364.29588051446899</v>
      </c>
      <c r="L452">
        <v>267.659367130193</v>
      </c>
      <c r="M452">
        <v>41.306597706181698</v>
      </c>
      <c r="N452">
        <v>1.2488610506958</v>
      </c>
      <c r="O452">
        <v>10.9061648923</v>
      </c>
      <c r="P452">
        <v>168.63984037246399</v>
      </c>
      <c r="Q452">
        <v>0.18562445704004801</v>
      </c>
    </row>
    <row r="453" spans="1:17" x14ac:dyDescent="0.3">
      <c r="A453" t="s">
        <v>1026</v>
      </c>
      <c r="B453" t="s">
        <v>1027</v>
      </c>
      <c r="C453" t="str">
        <f>IFERROR(VLOOKUP(Table1[[#This Row],[Ticker]],[1]!Table1[[Symbol]:[Industry]],2,FALSE),"-")</f>
        <v>-</v>
      </c>
      <c r="D453" t="s">
        <v>46</v>
      </c>
      <c r="E453">
        <v>13972.551884320001</v>
      </c>
      <c r="F453">
        <v>760.15</v>
      </c>
      <c r="G453">
        <v>-3.70743754335553</v>
      </c>
      <c r="H453">
        <v>-5.9338530220051497</v>
      </c>
      <c r="I453">
        <v>23.9755865896262</v>
      </c>
      <c r="J453">
        <v>-2.1107318596060298</v>
      </c>
      <c r="K453">
        <v>724.03423908999798</v>
      </c>
      <c r="L453">
        <v>623.07243816447203</v>
      </c>
      <c r="M453">
        <v>61.703856824992201</v>
      </c>
      <c r="N453">
        <v>0.54433898999447095</v>
      </c>
      <c r="O453">
        <v>6.9459975004933296</v>
      </c>
      <c r="P453">
        <v>69.676339285714207</v>
      </c>
      <c r="Q453">
        <v>7.9635971833652994E-2</v>
      </c>
    </row>
    <row r="454" spans="1:17" hidden="1" x14ac:dyDescent="0.3">
      <c r="A454" t="s">
        <v>1028</v>
      </c>
      <c r="B454" t="s">
        <v>1029</v>
      </c>
      <c r="C454" t="str">
        <f>IFERROR(VLOOKUP(Table1[[#This Row],[Ticker]],[1]!Table1[[Symbol]:[Industry]],2,FALSE),"-")</f>
        <v>-</v>
      </c>
      <c r="D454" t="s">
        <v>77</v>
      </c>
      <c r="E454">
        <v>13939.08153256</v>
      </c>
      <c r="F454">
        <v>12196.7</v>
      </c>
      <c r="G454">
        <v>21.816585284806099</v>
      </c>
      <c r="H454">
        <v>29.653937669629599</v>
      </c>
      <c r="I454">
        <v>53.5533354429963</v>
      </c>
      <c r="J454">
        <v>1.99524388557431</v>
      </c>
      <c r="K454">
        <v>10186.823406531799</v>
      </c>
      <c r="L454">
        <v>8556.1974639384007</v>
      </c>
      <c r="M454">
        <v>75.765684293483503</v>
      </c>
      <c r="N454">
        <v>2.1686046001250401</v>
      </c>
      <c r="O454">
        <v>4.8480326645731804</v>
      </c>
      <c r="P454">
        <v>81.172293935027696</v>
      </c>
      <c r="Q454">
        <v>0.12978558662458201</v>
      </c>
    </row>
    <row r="455" spans="1:17" x14ac:dyDescent="0.3">
      <c r="A455" t="s">
        <v>1030</v>
      </c>
      <c r="B455" t="s">
        <v>1031</v>
      </c>
      <c r="C455" t="str">
        <f>IFERROR(VLOOKUP(Table1[[#This Row],[Ticker]],[1]!Table1[[Symbol]:[Industry]],2,FALSE),"-")</f>
        <v>-</v>
      </c>
      <c r="D455" t="s">
        <v>756</v>
      </c>
      <c r="E455">
        <v>13920.7019815</v>
      </c>
      <c r="F455">
        <v>2965</v>
      </c>
      <c r="G455">
        <v>34.303013174327603</v>
      </c>
      <c r="H455">
        <v>8.1793639563841197E-2</v>
      </c>
      <c r="I455">
        <v>7.47359651780818</v>
      </c>
      <c r="J455">
        <v>2.94524469538442</v>
      </c>
      <c r="K455">
        <v>2679.1010610191602</v>
      </c>
      <c r="L455">
        <v>2440.5104989554502</v>
      </c>
      <c r="M455">
        <v>78.442492108799101</v>
      </c>
      <c r="N455">
        <v>2.4904906619693099</v>
      </c>
      <c r="O455">
        <v>5.1602023608768803</v>
      </c>
      <c r="P455">
        <v>68.753557199772303</v>
      </c>
      <c r="Q455">
        <v>6.9030660544233999E-2</v>
      </c>
    </row>
    <row r="456" spans="1:17" x14ac:dyDescent="0.3">
      <c r="A456" t="s">
        <v>1032</v>
      </c>
      <c r="B456" t="s">
        <v>1033</v>
      </c>
      <c r="C456" t="str">
        <f>IFERROR(VLOOKUP(Table1[[#This Row],[Ticker]],[1]!Table1[[Symbol]:[Industry]],2,FALSE),"-")</f>
        <v>-</v>
      </c>
      <c r="D456" t="s">
        <v>18</v>
      </c>
      <c r="E456">
        <v>13696.126015</v>
      </c>
      <c r="F456">
        <v>919.75</v>
      </c>
      <c r="G456">
        <v>43.254118436302598</v>
      </c>
      <c r="H456">
        <v>-13.870106965022799</v>
      </c>
      <c r="I456">
        <v>-14.395215803579701</v>
      </c>
      <c r="J456">
        <v>1.90856591730167</v>
      </c>
      <c r="K456">
        <v>942.23560719047305</v>
      </c>
      <c r="L456">
        <v>870.33115358851001</v>
      </c>
      <c r="M456">
        <v>57.071171728211198</v>
      </c>
      <c r="N456">
        <v>0.444123295254786</v>
      </c>
      <c r="O456">
        <v>38.624626257135098</v>
      </c>
      <c r="P456">
        <v>93.550084175084095</v>
      </c>
      <c r="Q456">
        <v>0.17795778456033101</v>
      </c>
    </row>
    <row r="457" spans="1:17" x14ac:dyDescent="0.3">
      <c r="A457" t="s">
        <v>1034</v>
      </c>
      <c r="B457" t="s">
        <v>1035</v>
      </c>
      <c r="C457" t="str">
        <f>IFERROR(VLOOKUP(Table1[[#This Row],[Ticker]],[1]!Table1[[Symbol]:[Industry]],2,FALSE),"-")</f>
        <v>-</v>
      </c>
      <c r="D457" t="s">
        <v>106</v>
      </c>
      <c r="E457">
        <v>13682.4820236</v>
      </c>
      <c r="F457">
        <v>2444</v>
      </c>
      <c r="G457">
        <v>-17.191459617725801</v>
      </c>
      <c r="H457">
        <v>-18.693831771633601</v>
      </c>
      <c r="I457">
        <v>-15.0254376871346</v>
      </c>
      <c r="J457">
        <v>-9.7089156412951105</v>
      </c>
      <c r="K457">
        <v>2795.93081365326</v>
      </c>
      <c r="L457">
        <v>2633.98769406069</v>
      </c>
      <c r="M457">
        <v>18.8232387256671</v>
      </c>
      <c r="N457">
        <v>0.47619922104224999</v>
      </c>
      <c r="O457">
        <v>49.549918166939399</v>
      </c>
      <c r="P457">
        <v>40.864553314120997</v>
      </c>
      <c r="Q457">
        <v>0.11886815419161199</v>
      </c>
    </row>
    <row r="458" spans="1:17" x14ac:dyDescent="0.3">
      <c r="A458" t="s">
        <v>1036</v>
      </c>
      <c r="B458" t="s">
        <v>1037</v>
      </c>
      <c r="C458" t="str">
        <f>IFERROR(VLOOKUP(Table1[[#This Row],[Ticker]],[1]!Table1[[Symbol]:[Industry]],2,FALSE),"-")</f>
        <v>-</v>
      </c>
      <c r="D458" t="s">
        <v>161</v>
      </c>
      <c r="E458">
        <v>13662.917632000001</v>
      </c>
      <c r="F458">
        <v>13504.75</v>
      </c>
      <c r="G458">
        <v>155.800656849495</v>
      </c>
      <c r="H458">
        <v>-10.3082532059409</v>
      </c>
      <c r="I458">
        <v>28.134990079384298</v>
      </c>
      <c r="J458">
        <v>-0.96478397763660795</v>
      </c>
      <c r="K458">
        <v>13350.5579682634</v>
      </c>
      <c r="L458">
        <v>10561.244878588201</v>
      </c>
      <c r="M458">
        <v>40.309070031403699</v>
      </c>
      <c r="N458">
        <v>0.59558191519591497</v>
      </c>
      <c r="O458">
        <v>9.59106980877098</v>
      </c>
      <c r="P458">
        <v>220.621787490651</v>
      </c>
      <c r="Q458">
        <v>0.221532713331904</v>
      </c>
    </row>
    <row r="459" spans="1:17" x14ac:dyDescent="0.3">
      <c r="A459" t="s">
        <v>1038</v>
      </c>
      <c r="B459" t="s">
        <v>1039</v>
      </c>
      <c r="C459" t="str">
        <f>IFERROR(VLOOKUP(Table1[[#This Row],[Ticker]],[1]!Table1[[Symbol]:[Industry]],2,FALSE),"-")</f>
        <v>-</v>
      </c>
      <c r="D459" t="s">
        <v>492</v>
      </c>
      <c r="E459">
        <v>13625.447490819901</v>
      </c>
      <c r="F459">
        <v>876.7</v>
      </c>
      <c r="G459">
        <v>-44.665702845532799</v>
      </c>
      <c r="H459">
        <v>-2.6540421375622398</v>
      </c>
      <c r="I459">
        <v>-3.11909022512318</v>
      </c>
      <c r="J459">
        <v>1.5293539951259001</v>
      </c>
      <c r="K459">
        <v>838.99107920405697</v>
      </c>
      <c r="L459">
        <v>829.17272341701596</v>
      </c>
      <c r="M459">
        <v>61.577676369434201</v>
      </c>
      <c r="N459">
        <v>1.4980041906938</v>
      </c>
      <c r="O459">
        <v>14.0641040264628</v>
      </c>
      <c r="P459">
        <v>23.661753297129501</v>
      </c>
      <c r="Q459">
        <v>2.8381003110429001E-2</v>
      </c>
    </row>
    <row r="460" spans="1:17" x14ac:dyDescent="0.3">
      <c r="A460" t="s">
        <v>1040</v>
      </c>
      <c r="B460" t="s">
        <v>1041</v>
      </c>
      <c r="C460" t="str">
        <f>IFERROR(VLOOKUP(Table1[[#This Row],[Ticker]],[1]!Table1[[Symbol]:[Industry]],2,FALSE),"-")</f>
        <v>-</v>
      </c>
      <c r="D460" t="s">
        <v>217</v>
      </c>
      <c r="E460">
        <v>13622.529516205001</v>
      </c>
      <c r="F460">
        <v>1659.65</v>
      </c>
      <c r="G460">
        <v>3.9706817645876802</v>
      </c>
      <c r="H460">
        <v>-4.2466586388196698E-2</v>
      </c>
      <c r="I460">
        <v>-25.056610936912701</v>
      </c>
      <c r="J460">
        <v>-5.0430163518480899</v>
      </c>
      <c r="K460">
        <v>1648.02048865847</v>
      </c>
      <c r="L460">
        <v>1607.10713759805</v>
      </c>
      <c r="M460">
        <v>53.946197169472001</v>
      </c>
      <c r="N460">
        <v>1.1258776153431</v>
      </c>
      <c r="O460">
        <v>33.880637483806801</v>
      </c>
      <c r="P460">
        <v>63.030451866404697</v>
      </c>
      <c r="Q460">
        <v>0.12427444001320399</v>
      </c>
    </row>
    <row r="461" spans="1:17" x14ac:dyDescent="0.3">
      <c r="A461" t="s">
        <v>1042</v>
      </c>
      <c r="B461" t="s">
        <v>1043</v>
      </c>
      <c r="C461" t="str">
        <f>IFERROR(VLOOKUP(Table1[[#This Row],[Ticker]],[1]!Table1[[Symbol]:[Industry]],2,FALSE),"-")</f>
        <v>-</v>
      </c>
      <c r="D461" t="s">
        <v>604</v>
      </c>
      <c r="E461">
        <v>13579.648608</v>
      </c>
      <c r="F461">
        <v>469.6</v>
      </c>
      <c r="G461">
        <v>-12.486771739403601</v>
      </c>
      <c r="H461">
        <v>-10.647823431000401</v>
      </c>
      <c r="I461">
        <v>-12.749648312662501</v>
      </c>
      <c r="J461">
        <v>-7.8486624071128901</v>
      </c>
      <c r="K461">
        <v>493.70167285831599</v>
      </c>
      <c r="L461">
        <v>460.280324057558</v>
      </c>
      <c r="M461">
        <v>27.700413277542701</v>
      </c>
      <c r="N461">
        <v>0.31076517688475402</v>
      </c>
      <c r="O461">
        <v>26.064735945485499</v>
      </c>
      <c r="P461">
        <v>38.7296898079763</v>
      </c>
      <c r="Q461">
        <v>1.0424168818984E-2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388</v>
      </c>
      <c r="E462">
        <v>13523.85819225</v>
      </c>
      <c r="F462">
        <v>1071.3</v>
      </c>
      <c r="G462">
        <v>30.692680127717701</v>
      </c>
      <c r="H462">
        <v>-7.0550613630244801</v>
      </c>
      <c r="I462">
        <v>99.561190579558996</v>
      </c>
      <c r="J462">
        <v>1.04744647802069</v>
      </c>
      <c r="K462">
        <v>964.29911257705101</v>
      </c>
      <c r="L462">
        <v>758.82429871915804</v>
      </c>
      <c r="M462">
        <v>61.911474444495703</v>
      </c>
      <c r="N462">
        <v>0.56196319231647895</v>
      </c>
      <c r="O462">
        <v>4.9192569775039701</v>
      </c>
      <c r="P462">
        <v>138.06666666666601</v>
      </c>
      <c r="Q462">
        <v>9.1119445573054E-2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545</v>
      </c>
      <c r="E463">
        <v>13499.065781388001</v>
      </c>
      <c r="F463">
        <v>141.24</v>
      </c>
      <c r="G463">
        <v>33.241323092974497</v>
      </c>
      <c r="H463">
        <v>45.6588926032911</v>
      </c>
      <c r="I463">
        <v>77.164576846844696</v>
      </c>
      <c r="J463">
        <v>7.0522345295154203</v>
      </c>
      <c r="K463">
        <v>113.115251324597</v>
      </c>
      <c r="L463">
        <v>95.8196348270979</v>
      </c>
      <c r="M463">
        <v>71.360909673381101</v>
      </c>
      <c r="N463">
        <v>1.7032448662899</v>
      </c>
      <c r="O463">
        <v>3.8657604078164698</v>
      </c>
      <c r="P463">
        <v>104.695652173913</v>
      </c>
      <c r="Q463">
        <v>3.2389766356029998E-2</v>
      </c>
    </row>
    <row r="464" spans="1:17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74</v>
      </c>
      <c r="E464">
        <v>13486.5</v>
      </c>
      <c r="F464">
        <v>89.91</v>
      </c>
      <c r="G464">
        <v>20.904273350264301</v>
      </c>
      <c r="H464">
        <v>-16.2954845786163</v>
      </c>
      <c r="I464">
        <v>20.041155224071801</v>
      </c>
      <c r="J464">
        <v>-4.5969674483799396</v>
      </c>
      <c r="K464">
        <v>94.666893239152301</v>
      </c>
      <c r="L464">
        <v>80.540319653625801</v>
      </c>
      <c r="M464">
        <v>33.164160186514998</v>
      </c>
      <c r="N464">
        <v>0.13874092365274401</v>
      </c>
      <c r="O464">
        <v>46.591035479924301</v>
      </c>
      <c r="P464">
        <v>80.905432595573401</v>
      </c>
      <c r="Q464">
        <v>6.3806788108647997E-2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266</v>
      </c>
      <c r="E465">
        <v>13415.34395844</v>
      </c>
      <c r="F465">
        <v>1689.4</v>
      </c>
      <c r="G465">
        <v>73.111894294951597</v>
      </c>
      <c r="H465">
        <v>-14.5709528485429</v>
      </c>
      <c r="I465">
        <v>44.9447277437434</v>
      </c>
      <c r="J465">
        <v>0.82029890257261195</v>
      </c>
      <c r="K465">
        <v>1814.34370799672</v>
      </c>
      <c r="L465">
        <v>1550.0963351006601</v>
      </c>
      <c r="M465">
        <v>51.983744826160901</v>
      </c>
      <c r="N465">
        <v>0.83244959356750803</v>
      </c>
      <c r="O465">
        <v>58.872972653012901</v>
      </c>
      <c r="P465">
        <v>110.320572673513</v>
      </c>
      <c r="Q465">
        <v>0.130936093312919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266</v>
      </c>
      <c r="E466">
        <v>13213.41776</v>
      </c>
      <c r="F466">
        <v>4185.7</v>
      </c>
      <c r="G466">
        <v>9.8540995355614101</v>
      </c>
      <c r="H466">
        <v>-5.2733890281200004</v>
      </c>
      <c r="I466">
        <v>-2.8931846505114098</v>
      </c>
      <c r="J466">
        <v>-2.5685412395776699</v>
      </c>
      <c r="K466">
        <v>4220.10875684037</v>
      </c>
      <c r="L466">
        <v>3921.8746521264602</v>
      </c>
      <c r="M466">
        <v>51.400702470193501</v>
      </c>
      <c r="N466">
        <v>0.50247142861997596</v>
      </c>
      <c r="O466">
        <v>19.4543326086437</v>
      </c>
      <c r="P466">
        <v>51.655797101449203</v>
      </c>
      <c r="Q466">
        <v>0.17519782104942899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54</v>
      </c>
      <c r="E467">
        <v>13177.58708892</v>
      </c>
      <c r="F467">
        <v>543.70000000000005</v>
      </c>
      <c r="G467">
        <v>28.259756466492099</v>
      </c>
      <c r="H467">
        <v>-23.653247919006098</v>
      </c>
      <c r="I467">
        <v>6.2536550812685396</v>
      </c>
      <c r="J467">
        <v>-2.0576236798724401</v>
      </c>
      <c r="K467">
        <v>598.46784483215799</v>
      </c>
      <c r="L467">
        <v>500.13103526290797</v>
      </c>
      <c r="M467">
        <v>28.917738188317099</v>
      </c>
      <c r="N467">
        <v>2.5558498229091202</v>
      </c>
      <c r="O467">
        <v>32.609895162773498</v>
      </c>
      <c r="P467">
        <v>70.465590217902502</v>
      </c>
      <c r="Q467">
        <v>4.2448797869043001E-2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438</v>
      </c>
      <c r="E468">
        <v>13143.840773841999</v>
      </c>
      <c r="F468">
        <v>212.62</v>
      </c>
      <c r="G468">
        <v>192.28961977880701</v>
      </c>
      <c r="H468">
        <v>-6.6071849947050998</v>
      </c>
      <c r="I468">
        <v>3.9768173809285998</v>
      </c>
      <c r="J468">
        <v>-5.04817533234728</v>
      </c>
      <c r="K468">
        <v>210.01508180956199</v>
      </c>
      <c r="L468">
        <v>173.302637113255</v>
      </c>
      <c r="M468">
        <v>42.061944014282901</v>
      </c>
      <c r="N468">
        <v>0.82161481301419403</v>
      </c>
      <c r="O468">
        <v>11.2783369391402</v>
      </c>
      <c r="P468">
        <v>231.44193296960199</v>
      </c>
      <c r="Q468">
        <v>0.188360081260976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609</v>
      </c>
      <c r="E469">
        <v>13113.971641259999</v>
      </c>
      <c r="F469">
        <v>134.6</v>
      </c>
      <c r="G469">
        <v>-82.019548973293297</v>
      </c>
      <c r="H469">
        <v>-7.0639281133048604</v>
      </c>
      <c r="I469">
        <v>-22.477729113183798</v>
      </c>
      <c r="J469">
        <v>-0.93889696967807501</v>
      </c>
      <c r="K469">
        <v>137.87561323565899</v>
      </c>
      <c r="L469">
        <v>164.484319283735</v>
      </c>
      <c r="M469">
        <v>61.003989892021004</v>
      </c>
      <c r="N469">
        <v>0.91153056689409395</v>
      </c>
      <c r="O469">
        <v>122.659732540861</v>
      </c>
      <c r="P469">
        <v>7.2509960159362397</v>
      </c>
      <c r="Q469">
        <v>-0.103354864913031</v>
      </c>
    </row>
    <row r="470" spans="1:17" hidden="1" x14ac:dyDescent="0.3">
      <c r="A470" t="s">
        <v>1060</v>
      </c>
      <c r="B470" t="s">
        <v>1061</v>
      </c>
      <c r="C470" t="str">
        <f>IFERROR(VLOOKUP(Table1[[#This Row],[Ticker]],[1]!Table1[[Symbol]:[Industry]],2,FALSE),"-")</f>
        <v>-</v>
      </c>
      <c r="D470" t="s">
        <v>54</v>
      </c>
      <c r="E470">
        <v>13091.2449519</v>
      </c>
      <c r="F470">
        <v>831.75</v>
      </c>
      <c r="G470">
        <v>-28.856881936497398</v>
      </c>
      <c r="H470">
        <v>-17.515681188166798</v>
      </c>
      <c r="I470">
        <v>-14.6800125952826</v>
      </c>
      <c r="J470">
        <v>-4.9180752547450597</v>
      </c>
      <c r="M470">
        <v>32.510757433169204</v>
      </c>
      <c r="O470">
        <v>41.376615569582199</v>
      </c>
      <c r="P470">
        <v>14.7241379310344</v>
      </c>
    </row>
    <row r="471" spans="1:17" x14ac:dyDescent="0.3">
      <c r="A471" t="s">
        <v>1062</v>
      </c>
      <c r="B471" t="s">
        <v>1063</v>
      </c>
      <c r="C471" t="str">
        <f>IFERROR(VLOOKUP(Table1[[#This Row],[Ticker]],[1]!Table1[[Symbol]:[Industry]],2,FALSE),"-")</f>
        <v>-</v>
      </c>
      <c r="D471" t="s">
        <v>220</v>
      </c>
      <c r="E471">
        <v>13009.601977525999</v>
      </c>
      <c r="F471">
        <v>328.79</v>
      </c>
      <c r="G471">
        <v>58.959573120559099</v>
      </c>
      <c r="H471">
        <v>51.504870442395102</v>
      </c>
      <c r="I471">
        <v>0.98946589845600696</v>
      </c>
      <c r="J471">
        <v>9.8368049398520405</v>
      </c>
      <c r="K471">
        <v>235.85940756726399</v>
      </c>
      <c r="L471">
        <v>208.20647812231999</v>
      </c>
      <c r="M471">
        <v>83.842357115602795</v>
      </c>
      <c r="N471">
        <v>2.42151895321319</v>
      </c>
      <c r="O471">
        <v>6.755071626266</v>
      </c>
      <c r="P471">
        <v>127.61509172724099</v>
      </c>
      <c r="Q471">
        <v>0.104482528733639</v>
      </c>
    </row>
    <row r="472" spans="1:17" hidden="1" x14ac:dyDescent="0.3">
      <c r="A472" t="s">
        <v>1064</v>
      </c>
      <c r="B472" t="s">
        <v>1065</v>
      </c>
      <c r="C472" t="str">
        <f>IFERROR(VLOOKUP(Table1[[#This Row],[Ticker]],[1]!Table1[[Symbol]:[Industry]],2,FALSE),"-")</f>
        <v>-</v>
      </c>
      <c r="D472" t="s">
        <v>1066</v>
      </c>
      <c r="E472">
        <v>12906.893384999599</v>
      </c>
      <c r="F472">
        <v>100</v>
      </c>
      <c r="G472">
        <v>-33.3152806806104</v>
      </c>
      <c r="I472">
        <v>-19.138411339395599</v>
      </c>
      <c r="M472">
        <v>50</v>
      </c>
      <c r="N472">
        <v>1</v>
      </c>
      <c r="O472">
        <v>0</v>
      </c>
      <c r="P472">
        <v>0</v>
      </c>
    </row>
    <row r="473" spans="1:17" x14ac:dyDescent="0.3">
      <c r="A473" t="s">
        <v>1067</v>
      </c>
      <c r="B473" t="s">
        <v>1068</v>
      </c>
      <c r="C473" t="str">
        <f>IFERROR(VLOOKUP(Table1[[#This Row],[Ticker]],[1]!Table1[[Symbol]:[Industry]],2,FALSE),"-")</f>
        <v>-</v>
      </c>
      <c r="D473" t="s">
        <v>409</v>
      </c>
      <c r="E473">
        <v>12825.7129209</v>
      </c>
      <c r="F473">
        <v>3170.75</v>
      </c>
      <c r="G473">
        <v>15.7772100327012</v>
      </c>
      <c r="H473">
        <v>3.9896841361640099</v>
      </c>
      <c r="I473">
        <v>1.5692938532341301</v>
      </c>
      <c r="J473">
        <v>1.9599572316381799</v>
      </c>
      <c r="K473">
        <v>2817.5831488408598</v>
      </c>
      <c r="L473">
        <v>2583.9887384940898</v>
      </c>
      <c r="M473">
        <v>76.706935844696403</v>
      </c>
      <c r="N473">
        <v>0.85584555009457697</v>
      </c>
      <c r="O473">
        <v>1.5091066782306899</v>
      </c>
      <c r="P473">
        <v>54.193109149706999</v>
      </c>
      <c r="Q473">
        <v>8.6622805617174004E-2</v>
      </c>
    </row>
    <row r="474" spans="1:17" x14ac:dyDescent="0.3">
      <c r="A474" t="s">
        <v>1069</v>
      </c>
      <c r="B474" t="s">
        <v>1070</v>
      </c>
      <c r="C474" t="str">
        <f>IFERROR(VLOOKUP(Table1[[#This Row],[Ticker]],[1]!Table1[[Symbol]:[Industry]],2,FALSE),"-")</f>
        <v>-</v>
      </c>
      <c r="D474" t="s">
        <v>80</v>
      </c>
      <c r="E474">
        <v>12787.976058164901</v>
      </c>
      <c r="F474">
        <v>358.05</v>
      </c>
      <c r="G474">
        <v>-39.351233967580598</v>
      </c>
      <c r="H474">
        <v>-0.63242056100631905</v>
      </c>
      <c r="I474">
        <v>-2.71831704578487</v>
      </c>
      <c r="J474">
        <v>-7.0382685616963903</v>
      </c>
      <c r="K474">
        <v>348.17777134222598</v>
      </c>
      <c r="L474">
        <v>343.98124704376301</v>
      </c>
      <c r="M474">
        <v>54.4679860155398</v>
      </c>
      <c r="N474">
        <v>2.2513729283127599</v>
      </c>
      <c r="O474">
        <v>11.157659544756299</v>
      </c>
      <c r="P474">
        <v>22.9145211122554</v>
      </c>
      <c r="Q474">
        <v>-0.107626507912084</v>
      </c>
    </row>
    <row r="475" spans="1:17" x14ac:dyDescent="0.3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80</v>
      </c>
      <c r="E475">
        <v>12688.480120570001</v>
      </c>
      <c r="F475">
        <v>614.45000000000005</v>
      </c>
      <c r="G475">
        <v>-48.872210523254502</v>
      </c>
      <c r="H475">
        <v>-6.1977091791820396</v>
      </c>
      <c r="I475">
        <v>-9.1992451200362009</v>
      </c>
      <c r="J475">
        <v>2.8158350517242901</v>
      </c>
      <c r="K475">
        <v>607.61521143259404</v>
      </c>
      <c r="L475">
        <v>636.90832321338098</v>
      </c>
      <c r="M475">
        <v>60.630407582554902</v>
      </c>
      <c r="N475">
        <v>0.702965656140219</v>
      </c>
      <c r="O475">
        <v>34.103669948734598</v>
      </c>
      <c r="P475">
        <v>21.8542389687655</v>
      </c>
      <c r="Q475">
        <v>4.3825219584387003E-2</v>
      </c>
    </row>
    <row r="476" spans="1:17" x14ac:dyDescent="0.3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24</v>
      </c>
      <c r="E476">
        <v>12635.189819200001</v>
      </c>
      <c r="F476">
        <v>208</v>
      </c>
      <c r="G476">
        <v>-45.810021951119403</v>
      </c>
      <c r="H476">
        <v>-13.129920155127</v>
      </c>
      <c r="I476">
        <v>-32.507840743810497</v>
      </c>
      <c r="J476">
        <v>-6.2863073694551703</v>
      </c>
      <c r="K476">
        <v>222.46044726575599</v>
      </c>
      <c r="L476">
        <v>235.30151329265701</v>
      </c>
      <c r="M476">
        <v>35.335222905747699</v>
      </c>
      <c r="N476">
        <v>0.87692412638073602</v>
      </c>
      <c r="O476">
        <v>44.567307692307601</v>
      </c>
      <c r="P476">
        <v>2.4075624046083299</v>
      </c>
      <c r="Q476">
        <v>3.9656133981739996E-3</v>
      </c>
    </row>
    <row r="477" spans="1:17" x14ac:dyDescent="0.3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114</v>
      </c>
      <c r="E477">
        <v>12611.254619359999</v>
      </c>
      <c r="F477">
        <v>1988.6</v>
      </c>
      <c r="G477">
        <v>-6.1303489547302199</v>
      </c>
      <c r="H477">
        <v>-17.7646410706521</v>
      </c>
      <c r="I477">
        <v>14.2485826573176</v>
      </c>
      <c r="J477">
        <v>-10.6556086975379</v>
      </c>
      <c r="K477">
        <v>2164.2923665399098</v>
      </c>
      <c r="L477">
        <v>1902.3827773359401</v>
      </c>
      <c r="M477">
        <v>12.4215914560382</v>
      </c>
      <c r="N477">
        <v>0.64734046539487899</v>
      </c>
      <c r="O477">
        <v>24.911998390827701</v>
      </c>
      <c r="P477">
        <v>38.082838593201998</v>
      </c>
      <c r="Q477">
        <v>-8.5334919620874E-2</v>
      </c>
    </row>
    <row r="478" spans="1:17" hidden="1" x14ac:dyDescent="0.3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138</v>
      </c>
      <c r="E478">
        <v>12608.51575767</v>
      </c>
      <c r="F478">
        <v>414.95</v>
      </c>
      <c r="G478">
        <v>24.490385795906001</v>
      </c>
      <c r="H478">
        <v>-10.000988355675901</v>
      </c>
      <c r="I478">
        <v>66.646231597698502</v>
      </c>
      <c r="J478">
        <v>-1.7334815192930999</v>
      </c>
      <c r="K478">
        <v>399.96650899286601</v>
      </c>
      <c r="L478">
        <v>322.29455634869601</v>
      </c>
      <c r="M478">
        <v>46.5398368276553</v>
      </c>
      <c r="N478">
        <v>0.85546506365644204</v>
      </c>
      <c r="O478">
        <v>14.845162067718899</v>
      </c>
      <c r="P478">
        <v>102.909535452322</v>
      </c>
      <c r="Q478">
        <v>0.165339824238984</v>
      </c>
    </row>
    <row r="479" spans="1:17" x14ac:dyDescent="0.3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54</v>
      </c>
      <c r="E479">
        <v>12601.953646559999</v>
      </c>
      <c r="F479">
        <v>1370.4</v>
      </c>
      <c r="G479">
        <v>127.987036032136</v>
      </c>
      <c r="H479">
        <v>2.3449945345778702</v>
      </c>
      <c r="I479">
        <v>58.248165581191998</v>
      </c>
      <c r="J479">
        <v>-1.2059997413753101</v>
      </c>
      <c r="K479">
        <v>1242.4787255071001</v>
      </c>
      <c r="L479">
        <v>945.01583002580503</v>
      </c>
      <c r="M479">
        <v>53.7908700176434</v>
      </c>
      <c r="N479">
        <v>0.75927485230640201</v>
      </c>
      <c r="O479">
        <v>4.4220665499124099</v>
      </c>
      <c r="P479">
        <v>193.44753747323301</v>
      </c>
      <c r="Q479">
        <v>8.9951698597291005E-2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435</v>
      </c>
      <c r="E480">
        <v>12592.876235350001</v>
      </c>
      <c r="F480">
        <v>270.35000000000002</v>
      </c>
      <c r="G480">
        <v>49.415371566770403</v>
      </c>
      <c r="H480">
        <v>-8.5087972726556895</v>
      </c>
      <c r="I480">
        <v>21.412667423276499</v>
      </c>
      <c r="J480">
        <v>4.5158218788750597</v>
      </c>
      <c r="K480">
        <v>263.46152952666102</v>
      </c>
      <c r="L480">
        <v>232.21350969684099</v>
      </c>
      <c r="M480">
        <v>65.984115760014603</v>
      </c>
      <c r="N480">
        <v>0.49307252636633903</v>
      </c>
      <c r="O480">
        <v>42.112076937303399</v>
      </c>
      <c r="P480">
        <v>110.389105058365</v>
      </c>
      <c r="Q480">
        <v>9.7048460865303998E-2</v>
      </c>
    </row>
    <row r="481" spans="1:17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54</v>
      </c>
      <c r="E481">
        <v>12492.410753759999</v>
      </c>
      <c r="F481">
        <v>1019.55</v>
      </c>
      <c r="G481">
        <v>31.221151176082799</v>
      </c>
      <c r="H481">
        <v>-3.9037258889253899</v>
      </c>
      <c r="I481">
        <v>15.057047693180801</v>
      </c>
      <c r="J481">
        <v>-20.0137815033263</v>
      </c>
      <c r="K481">
        <v>1061.62917119649</v>
      </c>
      <c r="L481">
        <v>877.29187046629397</v>
      </c>
      <c r="M481">
        <v>21.317093888512801</v>
      </c>
      <c r="N481">
        <v>0.75770805943333297</v>
      </c>
      <c r="O481">
        <v>30.949928890196599</v>
      </c>
      <c r="P481">
        <v>66.811191099476403</v>
      </c>
      <c r="Q481">
        <v>2.2757977602435999E-2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604</v>
      </c>
      <c r="E482">
        <v>12442.892444906</v>
      </c>
      <c r="F482">
        <v>25.06</v>
      </c>
      <c r="G482">
        <v>0.69541450655535098</v>
      </c>
      <c r="H482">
        <v>-16.106676254500101</v>
      </c>
      <c r="I482">
        <v>-25.1046402324538</v>
      </c>
      <c r="J482">
        <v>-5.9231984273402798</v>
      </c>
      <c r="K482">
        <v>26.447514162408599</v>
      </c>
      <c r="L482">
        <v>25.7778167857855</v>
      </c>
      <c r="M482">
        <v>29.583277011980801</v>
      </c>
      <c r="N482">
        <v>0.52595210993224195</v>
      </c>
      <c r="O482">
        <v>55.8260175578611</v>
      </c>
      <c r="P482">
        <v>55.652173913043399</v>
      </c>
      <c r="Q482">
        <v>1.123701597182E-3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1001</v>
      </c>
      <c r="E483">
        <v>12362.184987375</v>
      </c>
      <c r="F483">
        <v>612.75</v>
      </c>
      <c r="G483">
        <v>8.4921712980981905</v>
      </c>
      <c r="H483">
        <v>2.6963811662539201</v>
      </c>
      <c r="I483">
        <v>48.233891310153602</v>
      </c>
      <c r="J483">
        <v>1.6522644438210501</v>
      </c>
      <c r="K483">
        <v>540.39340599944899</v>
      </c>
      <c r="L483">
        <v>455.49132159707102</v>
      </c>
      <c r="M483">
        <v>74.549199004688802</v>
      </c>
      <c r="N483">
        <v>0.77719612227999402</v>
      </c>
      <c r="O483">
        <v>1.99918400652794</v>
      </c>
      <c r="P483">
        <v>78.384279475982495</v>
      </c>
      <c r="Q483">
        <v>4.2501107115754E-2</v>
      </c>
    </row>
    <row r="484" spans="1:17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24</v>
      </c>
      <c r="E484">
        <v>12278.858824511901</v>
      </c>
      <c r="F484">
        <v>165.78</v>
      </c>
      <c r="G484">
        <v>-4.5541156320667397</v>
      </c>
      <c r="H484">
        <v>-4.9691885810768897</v>
      </c>
      <c r="I484">
        <v>2.8932412185726801</v>
      </c>
      <c r="J484">
        <v>-4.1443055146627996</v>
      </c>
      <c r="K484">
        <v>165.94309196978</v>
      </c>
      <c r="L484">
        <v>155.328112724216</v>
      </c>
      <c r="M484">
        <v>40.693098748987801</v>
      </c>
      <c r="N484">
        <v>0.713945748111662</v>
      </c>
      <c r="O484">
        <v>6.65942815779949</v>
      </c>
      <c r="P484">
        <v>33.532017720499297</v>
      </c>
      <c r="Q484">
        <v>-3.1021547457291999E-2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292</v>
      </c>
      <c r="E485">
        <v>12214.67917643</v>
      </c>
      <c r="F485">
        <v>907.7</v>
      </c>
      <c r="G485">
        <v>-46.308331243754402</v>
      </c>
      <c r="H485">
        <v>-9.1037350826183498</v>
      </c>
      <c r="I485">
        <v>-9.1408349942672107</v>
      </c>
      <c r="J485">
        <v>-7.3769617630770101</v>
      </c>
      <c r="K485">
        <v>935.03703582954699</v>
      </c>
      <c r="L485">
        <v>943.50009072214095</v>
      </c>
      <c r="M485">
        <v>32.411188601027398</v>
      </c>
      <c r="N485">
        <v>0.385408082024424</v>
      </c>
      <c r="O485">
        <v>37.490360251184299</v>
      </c>
      <c r="P485">
        <v>16.066747650405901</v>
      </c>
      <c r="Q485">
        <v>-4.2122490254120001E-3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492</v>
      </c>
      <c r="E486">
        <v>12204.5103612</v>
      </c>
      <c r="F486">
        <v>381.6</v>
      </c>
      <c r="G486">
        <v>-0.91641870017878801</v>
      </c>
      <c r="H486">
        <v>-82.289511423580507</v>
      </c>
      <c r="I486">
        <v>1.03164062092553</v>
      </c>
      <c r="J486">
        <v>4.2716579017206104</v>
      </c>
      <c r="K486">
        <v>330.86518971958702</v>
      </c>
      <c r="L486">
        <v>305.56028108043603</v>
      </c>
      <c r="M486">
        <v>81.708295805771996</v>
      </c>
      <c r="N486">
        <v>1.5730711260400401</v>
      </c>
      <c r="O486">
        <v>5.0838574423480001</v>
      </c>
      <c r="P486">
        <v>57.295960428689099</v>
      </c>
      <c r="Q486">
        <v>3.6359137218918001E-2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396</v>
      </c>
      <c r="E487">
        <v>12186.649653768</v>
      </c>
      <c r="F487">
        <v>135.51</v>
      </c>
      <c r="G487">
        <v>125.291589548397</v>
      </c>
      <c r="H487">
        <v>22.476283086648401</v>
      </c>
      <c r="I487">
        <v>97.158476130676107</v>
      </c>
      <c r="J487">
        <v>-2.9018107117662</v>
      </c>
      <c r="K487">
        <v>105.27109995404</v>
      </c>
      <c r="L487">
        <v>80.724011666728799</v>
      </c>
      <c r="M487">
        <v>65.329880673648901</v>
      </c>
      <c r="N487">
        <v>1.0269862992679999</v>
      </c>
      <c r="O487">
        <v>5.7486532359235696</v>
      </c>
      <c r="P487">
        <v>159.59770114942501</v>
      </c>
      <c r="Q487">
        <v>0.110622503987586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473</v>
      </c>
      <c r="E488">
        <v>12181.37532209</v>
      </c>
      <c r="F488">
        <v>918.95</v>
      </c>
      <c r="G488">
        <v>-37.551420738967998</v>
      </c>
      <c r="H488">
        <v>-0.45231967960216102</v>
      </c>
      <c r="I488">
        <v>-2.49078503830401</v>
      </c>
      <c r="J488">
        <v>-6.5396706498895201</v>
      </c>
      <c r="K488">
        <v>928.58508195876698</v>
      </c>
      <c r="L488">
        <v>892.07431618147905</v>
      </c>
      <c r="M488">
        <v>30.227599393612699</v>
      </c>
      <c r="N488">
        <v>0.70795677618983999</v>
      </c>
      <c r="O488">
        <v>16.546058000979301</v>
      </c>
      <c r="P488">
        <v>20.6683737115094</v>
      </c>
      <c r="Q488">
        <v>-2.8731295131197002E-2</v>
      </c>
    </row>
    <row r="489" spans="1:17" x14ac:dyDescent="0.3">
      <c r="A489" t="s">
        <v>1099</v>
      </c>
      <c r="B489" t="s">
        <v>1100</v>
      </c>
      <c r="C489" t="str">
        <f>IFERROR(VLOOKUP(Table1[[#This Row],[Ticker]],[1]!Table1[[Symbol]:[Industry]],2,FALSE),"-")</f>
        <v>-</v>
      </c>
      <c r="D489" t="s">
        <v>470</v>
      </c>
      <c r="E489">
        <v>12139.313771555</v>
      </c>
      <c r="F489">
        <v>1824.05</v>
      </c>
      <c r="G489">
        <v>34.2473914787995</v>
      </c>
      <c r="H489">
        <v>-16.389289025699998</v>
      </c>
      <c r="I489">
        <v>52.524046575321101</v>
      </c>
      <c r="J489">
        <v>-3.6679438650688199</v>
      </c>
      <c r="K489">
        <v>1879.0795027745201</v>
      </c>
      <c r="L489">
        <v>1536.64778153936</v>
      </c>
      <c r="M489">
        <v>32.846462261786002</v>
      </c>
      <c r="N489">
        <v>0.28786121021434502</v>
      </c>
      <c r="O489">
        <v>30.478879416682599</v>
      </c>
      <c r="P489">
        <v>103.03851485677799</v>
      </c>
      <c r="Q489">
        <v>0.19712418072540699</v>
      </c>
    </row>
    <row r="490" spans="1:17" x14ac:dyDescent="0.3">
      <c r="A490" t="s">
        <v>1101</v>
      </c>
      <c r="B490" t="s">
        <v>1102</v>
      </c>
      <c r="C490" t="str">
        <f>IFERROR(VLOOKUP(Table1[[#This Row],[Ticker]],[1]!Table1[[Symbol]:[Industry]],2,FALSE),"-")</f>
        <v>-</v>
      </c>
      <c r="D490" t="s">
        <v>573</v>
      </c>
      <c r="E490">
        <v>12117.347446178999</v>
      </c>
      <c r="F490">
        <v>167.19</v>
      </c>
      <c r="G490">
        <v>-32.039961697725602</v>
      </c>
      <c r="H490">
        <v>-4.2156508514290199</v>
      </c>
      <c r="I490">
        <v>-16.881530605450699</v>
      </c>
      <c r="J490">
        <v>1.92334354435105</v>
      </c>
      <c r="K490">
        <v>164.81267286208501</v>
      </c>
      <c r="L490">
        <v>164.83857378778399</v>
      </c>
      <c r="M490">
        <v>54.305564325431597</v>
      </c>
      <c r="N490">
        <v>1.2720207567400801</v>
      </c>
      <c r="O490">
        <v>25.185344983045301</v>
      </c>
      <c r="P490">
        <v>26.9958222559817</v>
      </c>
      <c r="Q490">
        <v>-3.2009583073344998E-2</v>
      </c>
    </row>
    <row r="491" spans="1:17" x14ac:dyDescent="0.3">
      <c r="A491" t="s">
        <v>1103</v>
      </c>
      <c r="B491" t="s">
        <v>1104</v>
      </c>
      <c r="C491" t="str">
        <f>IFERROR(VLOOKUP(Table1[[#This Row],[Ticker]],[1]!Table1[[Symbol]:[Industry]],2,FALSE),"-")</f>
        <v>-</v>
      </c>
      <c r="D491" t="s">
        <v>473</v>
      </c>
      <c r="E491">
        <v>12079.35160389</v>
      </c>
      <c r="F491">
        <v>764.55</v>
      </c>
      <c r="G491">
        <v>28.477122239715399</v>
      </c>
      <c r="H491">
        <v>8.48367055127855</v>
      </c>
      <c r="I491">
        <v>48.489301881389203</v>
      </c>
      <c r="J491">
        <v>-4.0044878092077001</v>
      </c>
      <c r="K491">
        <v>682.622990695054</v>
      </c>
      <c r="L491">
        <v>568.85934072120699</v>
      </c>
      <c r="M491">
        <v>59.687008449137799</v>
      </c>
      <c r="N491">
        <v>0.66046807834121501</v>
      </c>
      <c r="O491">
        <v>4.6236348178667104</v>
      </c>
      <c r="P491">
        <v>88.243259879354895</v>
      </c>
      <c r="Q491">
        <v>-2.2485199901951001E-2</v>
      </c>
    </row>
    <row r="492" spans="1:17" x14ac:dyDescent="0.3">
      <c r="A492" t="s">
        <v>1105</v>
      </c>
      <c r="B492" t="s">
        <v>1106</v>
      </c>
      <c r="C492" t="str">
        <f>IFERROR(VLOOKUP(Table1[[#This Row],[Ticker]],[1]!Table1[[Symbol]:[Industry]],2,FALSE),"-")</f>
        <v>-</v>
      </c>
      <c r="D492" t="s">
        <v>327</v>
      </c>
      <c r="E492">
        <v>12043.835047529999</v>
      </c>
      <c r="F492">
        <v>879.45</v>
      </c>
      <c r="G492">
        <v>-19.4485104339605</v>
      </c>
      <c r="H492">
        <v>-13.4494387371693</v>
      </c>
      <c r="I492">
        <v>9.6055500132613396</v>
      </c>
      <c r="J492">
        <v>-6.7879252081579402</v>
      </c>
      <c r="K492">
        <v>903.15505817776</v>
      </c>
      <c r="L492">
        <v>825.07234647341295</v>
      </c>
      <c r="M492">
        <v>38.3284497356277</v>
      </c>
      <c r="N492">
        <v>0.44617016686265498</v>
      </c>
      <c r="O492">
        <v>16.550116550116499</v>
      </c>
      <c r="P492">
        <v>35.895851039171703</v>
      </c>
      <c r="Q492">
        <v>-5.4933732195971002E-2</v>
      </c>
    </row>
    <row r="493" spans="1:17" x14ac:dyDescent="0.3">
      <c r="A493" t="s">
        <v>1107</v>
      </c>
      <c r="B493" t="s">
        <v>1108</v>
      </c>
      <c r="C493" t="str">
        <f>IFERROR(VLOOKUP(Table1[[#This Row],[Ticker]],[1]!Table1[[Symbol]:[Industry]],2,FALSE),"-")</f>
        <v>-</v>
      </c>
      <c r="D493" t="s">
        <v>266</v>
      </c>
      <c r="E493">
        <v>12038.93192248</v>
      </c>
      <c r="F493">
        <v>1809.4</v>
      </c>
      <c r="G493">
        <v>59.368814947950298</v>
      </c>
      <c r="H493">
        <v>0.101866444404416</v>
      </c>
      <c r="I493">
        <v>28.069008422228201</v>
      </c>
      <c r="J493">
        <v>-4.7351613190103903</v>
      </c>
      <c r="K493">
        <v>1755.16649807922</v>
      </c>
      <c r="L493">
        <v>1493.1366214862901</v>
      </c>
      <c r="M493">
        <v>49.459382990381698</v>
      </c>
      <c r="N493">
        <v>0.46224209810767503</v>
      </c>
      <c r="O493">
        <v>8.8869238421576107</v>
      </c>
      <c r="P493">
        <v>114.969704170131</v>
      </c>
      <c r="Q493">
        <v>0.123410158425765</v>
      </c>
    </row>
    <row r="494" spans="1:17" x14ac:dyDescent="0.3">
      <c r="A494" t="s">
        <v>1109</v>
      </c>
      <c r="B494" t="s">
        <v>1110</v>
      </c>
      <c r="C494" t="str">
        <f>IFERROR(VLOOKUP(Table1[[#This Row],[Ticker]],[1]!Table1[[Symbol]:[Industry]],2,FALSE),"-")</f>
        <v>-</v>
      </c>
      <c r="D494" t="s">
        <v>24</v>
      </c>
      <c r="E494">
        <v>12005.091211625901</v>
      </c>
      <c r="F494">
        <v>109.02</v>
      </c>
      <c r="G494">
        <v>-31.284396263202801</v>
      </c>
      <c r="H494">
        <v>-6.5945311980512997</v>
      </c>
      <c r="I494">
        <v>-34.6922455764212</v>
      </c>
      <c r="J494">
        <v>-0.67682744207366097</v>
      </c>
      <c r="K494">
        <v>109.896395638564</v>
      </c>
      <c r="L494">
        <v>114.157718766439</v>
      </c>
      <c r="M494">
        <v>62.928040780521997</v>
      </c>
      <c r="N494">
        <v>0.706125772651927</v>
      </c>
      <c r="O494">
        <v>39.882590350394402</v>
      </c>
      <c r="P494">
        <v>15.2431289640591</v>
      </c>
      <c r="Q494">
        <v>0.109706867594766</v>
      </c>
    </row>
    <row r="495" spans="1:17" x14ac:dyDescent="0.3">
      <c r="A495" t="s">
        <v>1111</v>
      </c>
      <c r="B495" t="s">
        <v>1112</v>
      </c>
      <c r="C495" t="str">
        <f>IFERROR(VLOOKUP(Table1[[#This Row],[Ticker]],[1]!Table1[[Symbol]:[Industry]],2,FALSE),"-")</f>
        <v>-</v>
      </c>
      <c r="D495" t="s">
        <v>473</v>
      </c>
      <c r="E495">
        <v>11945.12279661</v>
      </c>
      <c r="F495">
        <v>2335.9499999999998</v>
      </c>
      <c r="G495">
        <v>-33.4328673740726</v>
      </c>
      <c r="H495">
        <v>7.9947409793519597</v>
      </c>
      <c r="I495">
        <v>4.7452331239051304</v>
      </c>
      <c r="J495">
        <v>-5.1185526988846801</v>
      </c>
      <c r="K495">
        <v>2186.8135271139499</v>
      </c>
      <c r="L495">
        <v>2165.1302828588</v>
      </c>
      <c r="M495">
        <v>58.089996930318001</v>
      </c>
      <c r="N495">
        <v>2.8939091366104801</v>
      </c>
      <c r="O495">
        <v>17.082985509107601</v>
      </c>
      <c r="P495">
        <v>29.2007743362831</v>
      </c>
      <c r="Q495">
        <v>-0.12653605326424</v>
      </c>
    </row>
    <row r="496" spans="1:17" x14ac:dyDescent="0.3">
      <c r="A496" t="s">
        <v>1113</v>
      </c>
      <c r="B496" t="s">
        <v>1114</v>
      </c>
      <c r="C496" t="str">
        <f>IFERROR(VLOOKUP(Table1[[#This Row],[Ticker]],[1]!Table1[[Symbol]:[Industry]],2,FALSE),"-")</f>
        <v>-</v>
      </c>
      <c r="D496" t="s">
        <v>21</v>
      </c>
      <c r="E496">
        <v>11943.91569261</v>
      </c>
      <c r="F496">
        <v>798.65</v>
      </c>
      <c r="G496">
        <v>-44.939713567630399</v>
      </c>
      <c r="H496">
        <v>-4.7628736018886002</v>
      </c>
      <c r="I496">
        <v>-14.8147224882429</v>
      </c>
      <c r="J496">
        <v>-4.2048819533518502</v>
      </c>
      <c r="K496">
        <v>803.91297550219804</v>
      </c>
      <c r="L496">
        <v>827.86976229962897</v>
      </c>
      <c r="M496">
        <v>48.929628345529999</v>
      </c>
      <c r="N496">
        <v>0.76925289879139203</v>
      </c>
      <c r="O496">
        <v>20.3280535904338</v>
      </c>
      <c r="P496">
        <v>7.7800269905533099</v>
      </c>
      <c r="Q496">
        <v>-0.149573936990617</v>
      </c>
    </row>
    <row r="497" spans="1:17" x14ac:dyDescent="0.3">
      <c r="A497" t="s">
        <v>1115</v>
      </c>
      <c r="B497" t="s">
        <v>1116</v>
      </c>
      <c r="C497" t="str">
        <f>IFERROR(VLOOKUP(Table1[[#This Row],[Ticker]],[1]!Table1[[Symbol]:[Industry]],2,FALSE),"-")</f>
        <v>-</v>
      </c>
      <c r="D497" t="s">
        <v>92</v>
      </c>
      <c r="E497">
        <v>11938.725276633901</v>
      </c>
      <c r="F497">
        <v>17.420000000000002</v>
      </c>
      <c r="G497">
        <v>31.803202731711799</v>
      </c>
      <c r="H497">
        <v>-9.7307116310477095</v>
      </c>
      <c r="I497">
        <v>-4.1549129895606702</v>
      </c>
      <c r="J497">
        <v>-1.2989209706928899</v>
      </c>
      <c r="K497">
        <v>17.949909074954899</v>
      </c>
      <c r="L497">
        <v>16.9187163512902</v>
      </c>
      <c r="M497">
        <v>47.303550573618097</v>
      </c>
      <c r="N497">
        <v>0.61477764326968598</v>
      </c>
      <c r="O497">
        <v>37.772675086107903</v>
      </c>
      <c r="P497">
        <v>108.622754491018</v>
      </c>
      <c r="Q497">
        <v>0.124684941721905</v>
      </c>
    </row>
    <row r="498" spans="1:17" x14ac:dyDescent="0.3">
      <c r="A498" t="s">
        <v>1117</v>
      </c>
      <c r="B498" t="s">
        <v>1118</v>
      </c>
      <c r="C498" t="str">
        <f>IFERROR(VLOOKUP(Table1[[#This Row],[Ticker]],[1]!Table1[[Symbol]:[Industry]],2,FALSE),"-")</f>
        <v>-</v>
      </c>
      <c r="D498" t="s">
        <v>46</v>
      </c>
      <c r="E498">
        <v>11896.188866917901</v>
      </c>
      <c r="F498">
        <v>211.66</v>
      </c>
      <c r="G498">
        <v>15.688591195489501</v>
      </c>
      <c r="H498">
        <v>-4.2657398027779099</v>
      </c>
      <c r="I498">
        <v>-16.515381036365302</v>
      </c>
      <c r="J498">
        <v>0.23580816626651999</v>
      </c>
      <c r="K498">
        <v>225.84556329150499</v>
      </c>
      <c r="L498">
        <v>216.539495523499</v>
      </c>
      <c r="M498">
        <v>44.041131099672299</v>
      </c>
      <c r="N498">
        <v>0.879391923815806</v>
      </c>
      <c r="O498">
        <v>43.5793253330813</v>
      </c>
      <c r="P498">
        <v>81.760412194074704</v>
      </c>
      <c r="Q498">
        <v>9.9981917276283E-2</v>
      </c>
    </row>
    <row r="499" spans="1:17" x14ac:dyDescent="0.3">
      <c r="A499" t="s">
        <v>1119</v>
      </c>
      <c r="B499" t="s">
        <v>1120</v>
      </c>
      <c r="C499" t="str">
        <f>IFERROR(VLOOKUP(Table1[[#This Row],[Ticker]],[1]!Table1[[Symbol]:[Industry]],2,FALSE),"-")</f>
        <v>-</v>
      </c>
      <c r="D499" t="s">
        <v>1121</v>
      </c>
      <c r="E499">
        <v>11875.934800589999</v>
      </c>
      <c r="F499">
        <v>799.05</v>
      </c>
      <c r="G499">
        <v>56.685908238661902</v>
      </c>
      <c r="H499">
        <v>5.4441136714460603</v>
      </c>
      <c r="I499">
        <v>40.495990818230901</v>
      </c>
      <c r="J499">
        <v>-6.2753037716957802</v>
      </c>
      <c r="K499">
        <v>757.58767206652999</v>
      </c>
      <c r="L499">
        <v>629.04799019952804</v>
      </c>
      <c r="M499">
        <v>41.348274764661298</v>
      </c>
      <c r="N499">
        <v>0.89372340512141601</v>
      </c>
      <c r="O499">
        <v>9.5050372317126506</v>
      </c>
      <c r="P499">
        <v>99.587860621955699</v>
      </c>
      <c r="Q499">
        <v>-5.5583392194423001E-2</v>
      </c>
    </row>
    <row r="500" spans="1:17" x14ac:dyDescent="0.3">
      <c r="A500" t="s">
        <v>1122</v>
      </c>
      <c r="B500" t="s">
        <v>1123</v>
      </c>
      <c r="C500" t="str">
        <f>IFERROR(VLOOKUP(Table1[[#This Row],[Ticker]],[1]!Table1[[Symbol]:[Industry]],2,FALSE),"-")</f>
        <v>-</v>
      </c>
      <c r="D500" t="s">
        <v>573</v>
      </c>
      <c r="E500">
        <v>11787.468915625001</v>
      </c>
      <c r="F500">
        <v>885.25</v>
      </c>
      <c r="G500">
        <v>-16.658497390105001</v>
      </c>
      <c r="H500">
        <v>-3.51264315957811</v>
      </c>
      <c r="I500">
        <v>-1.8012783285931</v>
      </c>
      <c r="J500">
        <v>-5.1635320549434498</v>
      </c>
      <c r="K500">
        <v>859.13419971376402</v>
      </c>
      <c r="L500">
        <v>808.337108454146</v>
      </c>
      <c r="M500">
        <v>55.135325594066202</v>
      </c>
      <c r="N500">
        <v>1.2746375252261299</v>
      </c>
      <c r="O500">
        <v>7.5120022592487903</v>
      </c>
      <c r="P500">
        <v>30.183823529411701</v>
      </c>
      <c r="Q500">
        <v>6.9078255705580004E-3</v>
      </c>
    </row>
    <row r="501" spans="1:17" x14ac:dyDescent="0.3">
      <c r="A501" t="s">
        <v>1124</v>
      </c>
      <c r="B501" t="s">
        <v>1125</v>
      </c>
      <c r="C501" t="str">
        <f>IFERROR(VLOOKUP(Table1[[#This Row],[Ticker]],[1]!Table1[[Symbol]:[Industry]],2,FALSE),"-")</f>
        <v>-</v>
      </c>
      <c r="D501" t="s">
        <v>92</v>
      </c>
      <c r="E501">
        <v>11786.527887385</v>
      </c>
      <c r="F501">
        <v>897.95</v>
      </c>
      <c r="G501">
        <v>194.72295604613001</v>
      </c>
      <c r="H501">
        <v>-9.0841487473703495</v>
      </c>
      <c r="I501">
        <v>-0.52669480812295399</v>
      </c>
      <c r="J501">
        <v>7.71556557751234</v>
      </c>
      <c r="K501">
        <v>889.57767836539597</v>
      </c>
      <c r="L501">
        <v>785.24480869926595</v>
      </c>
      <c r="M501">
        <v>69.689216032923994</v>
      </c>
      <c r="N501">
        <v>0.871747234293485</v>
      </c>
      <c r="O501">
        <v>24.505818809510501</v>
      </c>
      <c r="P501">
        <v>246.69884169884099</v>
      </c>
      <c r="Q501">
        <v>0.29518569223567998</v>
      </c>
    </row>
    <row r="502" spans="1:17" hidden="1" x14ac:dyDescent="0.3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54</v>
      </c>
      <c r="E502">
        <v>11751.144569280001</v>
      </c>
      <c r="F502">
        <v>5102.3999999999996</v>
      </c>
      <c r="G502">
        <v>-29.258994354516801</v>
      </c>
      <c r="H502">
        <v>6.8504791227620103</v>
      </c>
      <c r="I502">
        <v>-15.082125013302001</v>
      </c>
      <c r="J502">
        <v>-1.5808064591459801</v>
      </c>
      <c r="O502">
        <v>5.34258388209469</v>
      </c>
      <c r="P502">
        <v>10.9217391304347</v>
      </c>
    </row>
    <row r="503" spans="1:17" x14ac:dyDescent="0.3">
      <c r="A503" t="s">
        <v>1128</v>
      </c>
      <c r="B503" t="s">
        <v>1129</v>
      </c>
      <c r="C503" t="str">
        <f>IFERROR(VLOOKUP(Table1[[#This Row],[Ticker]],[1]!Table1[[Symbol]:[Industry]],2,FALSE),"-")</f>
        <v>-</v>
      </c>
      <c r="D503" t="s">
        <v>409</v>
      </c>
      <c r="E503">
        <v>11748.608657625</v>
      </c>
      <c r="F503">
        <v>428.75</v>
      </c>
      <c r="G503">
        <v>20.8836044119988</v>
      </c>
      <c r="H503">
        <v>-6.0749607307689801E-2</v>
      </c>
      <c r="I503">
        <v>-17.418363889810799</v>
      </c>
      <c r="J503">
        <v>-2.8105578101949198</v>
      </c>
      <c r="K503">
        <v>421.59741042544101</v>
      </c>
      <c r="L503">
        <v>402.83487371840499</v>
      </c>
      <c r="M503">
        <v>54.866706764027597</v>
      </c>
      <c r="N503">
        <v>0.74100742783973705</v>
      </c>
      <c r="O503">
        <v>29.201166180758001</v>
      </c>
      <c r="P503">
        <v>61.792452830188601</v>
      </c>
      <c r="Q503">
        <v>0.10675099977298499</v>
      </c>
    </row>
    <row r="504" spans="1:17" hidden="1" x14ac:dyDescent="0.3">
      <c r="A504" t="s">
        <v>1130</v>
      </c>
      <c r="B504" t="s">
        <v>1131</v>
      </c>
      <c r="C504" t="str">
        <f>IFERROR(VLOOKUP(Table1[[#This Row],[Ticker]],[1]!Table1[[Symbol]:[Industry]],2,FALSE),"-")</f>
        <v>-</v>
      </c>
      <c r="D504" t="s">
        <v>57</v>
      </c>
      <c r="E504">
        <v>11608.224954366</v>
      </c>
      <c r="F504">
        <v>162.38999999999999</v>
      </c>
      <c r="G504">
        <v>319.02455218847001</v>
      </c>
      <c r="H504">
        <v>22.0138890199194</v>
      </c>
      <c r="I504">
        <v>245.373373172388</v>
      </c>
      <c r="J504">
        <v>12.3890750620721</v>
      </c>
      <c r="K504">
        <v>124.95944294065301</v>
      </c>
      <c r="L504">
        <v>84.016075910762595</v>
      </c>
      <c r="M504">
        <v>80.175031290237499</v>
      </c>
      <c r="N504">
        <v>0.94740221108009404</v>
      </c>
      <c r="O504">
        <v>4.2243980540673798</v>
      </c>
      <c r="P504">
        <v>446.76767676767599</v>
      </c>
      <c r="Q504">
        <v>0.126706908887743</v>
      </c>
    </row>
    <row r="505" spans="1:17" x14ac:dyDescent="0.3">
      <c r="A505" t="s">
        <v>1132</v>
      </c>
      <c r="B505" t="s">
        <v>1133</v>
      </c>
      <c r="C505" t="str">
        <f>IFERROR(VLOOKUP(Table1[[#This Row],[Ticker]],[1]!Table1[[Symbol]:[Industry]],2,FALSE),"-")</f>
        <v>-</v>
      </c>
      <c r="D505" t="s">
        <v>135</v>
      </c>
      <c r="E505">
        <v>11589.51</v>
      </c>
      <c r="F505">
        <v>364.45</v>
      </c>
      <c r="G505">
        <v>-0.44980492413942103</v>
      </c>
      <c r="H505">
        <v>-7.2434307671436802</v>
      </c>
      <c r="I505">
        <v>-15.7483404174098</v>
      </c>
      <c r="J505">
        <v>-5.3628026457834101</v>
      </c>
      <c r="K505">
        <v>375.087526389902</v>
      </c>
      <c r="L505">
        <v>372.935199046126</v>
      </c>
      <c r="M505">
        <v>42.136457871843</v>
      </c>
      <c r="N505">
        <v>0.50667453430089004</v>
      </c>
      <c r="O505">
        <v>38.8393469611743</v>
      </c>
      <c r="P505">
        <v>35.862068965517203</v>
      </c>
      <c r="Q505">
        <v>0.13868805116049901</v>
      </c>
    </row>
    <row r="506" spans="1:17" x14ac:dyDescent="0.3">
      <c r="A506" t="s">
        <v>1134</v>
      </c>
      <c r="B506" t="s">
        <v>1135</v>
      </c>
      <c r="C506" t="str">
        <f>IFERROR(VLOOKUP(Table1[[#This Row],[Ticker]],[1]!Table1[[Symbol]:[Industry]],2,FALSE),"-")</f>
        <v>-</v>
      </c>
      <c r="D506" t="s">
        <v>470</v>
      </c>
      <c r="E506">
        <v>11581.56368935</v>
      </c>
      <c r="F506">
        <v>2369.3000000000002</v>
      </c>
      <c r="G506">
        <v>-10.666421470816299</v>
      </c>
      <c r="H506">
        <v>-3.1859275442471602</v>
      </c>
      <c r="I506">
        <v>11.7838409676165</v>
      </c>
      <c r="J506">
        <v>-8.8549469419392199</v>
      </c>
      <c r="K506">
        <v>2358.4519820942101</v>
      </c>
      <c r="L506">
        <v>2099.0619499818099</v>
      </c>
      <c r="M506">
        <v>27.716489127295201</v>
      </c>
      <c r="N506">
        <v>0.65139303701323803</v>
      </c>
      <c r="O506">
        <v>10.3173933229223</v>
      </c>
      <c r="P506">
        <v>43.715880140725403</v>
      </c>
      <c r="Q506">
        <v>0.19372577758095999</v>
      </c>
    </row>
    <row r="507" spans="1:17" x14ac:dyDescent="0.3">
      <c r="A507" t="s">
        <v>1136</v>
      </c>
      <c r="B507" t="s">
        <v>1137</v>
      </c>
      <c r="C507" t="str">
        <f>IFERROR(VLOOKUP(Table1[[#This Row],[Ticker]],[1]!Table1[[Symbol]:[Industry]],2,FALSE),"-")</f>
        <v>-</v>
      </c>
      <c r="D507" t="s">
        <v>217</v>
      </c>
      <c r="E507">
        <v>11567.212042769999</v>
      </c>
      <c r="F507">
        <v>592.04999999999995</v>
      </c>
      <c r="G507">
        <v>-13.1996385625337</v>
      </c>
      <c r="H507">
        <v>7.87940009031297</v>
      </c>
      <c r="I507">
        <v>-22.421920283281899</v>
      </c>
      <c r="J507">
        <v>-1.40567569647733</v>
      </c>
      <c r="K507">
        <v>545.633469191274</v>
      </c>
      <c r="L507">
        <v>545.95827111515996</v>
      </c>
      <c r="M507">
        <v>69.448118301892606</v>
      </c>
      <c r="N507">
        <v>2.8355358983459298</v>
      </c>
      <c r="O507">
        <v>19.820961067477398</v>
      </c>
      <c r="P507">
        <v>36.354214647627799</v>
      </c>
      <c r="Q507">
        <v>-2.8113974022325999E-2</v>
      </c>
    </row>
    <row r="508" spans="1:17" x14ac:dyDescent="0.3">
      <c r="A508" t="s">
        <v>1138</v>
      </c>
      <c r="B508" t="s">
        <v>1139</v>
      </c>
      <c r="C508" t="str">
        <f>IFERROR(VLOOKUP(Table1[[#This Row],[Ticker]],[1]!Table1[[Symbol]:[Industry]],2,FALSE),"-")</f>
        <v>-</v>
      </c>
      <c r="D508" t="s">
        <v>573</v>
      </c>
      <c r="E508">
        <v>11566.40595054</v>
      </c>
      <c r="F508">
        <v>1297.0999999999999</v>
      </c>
      <c r="G508">
        <v>24.559597605660201</v>
      </c>
      <c r="H508">
        <v>17.174625599195299</v>
      </c>
      <c r="I508">
        <v>25.586832733128698</v>
      </c>
      <c r="J508">
        <v>4.4401376585391503</v>
      </c>
      <c r="K508">
        <v>1125.09386991274</v>
      </c>
      <c r="L508">
        <v>993.50927091473397</v>
      </c>
      <c r="M508">
        <v>66.442174148813606</v>
      </c>
      <c r="N508">
        <v>2.7449057222567799</v>
      </c>
      <c r="O508">
        <v>5.5893917199907497</v>
      </c>
      <c r="P508">
        <v>67.012167643082407</v>
      </c>
      <c r="Q508">
        <v>7.4748299695772999E-2</v>
      </c>
    </row>
    <row r="509" spans="1:17" hidden="1" x14ac:dyDescent="0.3">
      <c r="A509" t="s">
        <v>1140</v>
      </c>
      <c r="B509" t="s">
        <v>1141</v>
      </c>
      <c r="C509" t="str">
        <f>IFERROR(VLOOKUP(Table1[[#This Row],[Ticker]],[1]!Table1[[Symbol]:[Industry]],2,FALSE),"-")</f>
        <v>-</v>
      </c>
      <c r="D509" t="s">
        <v>266</v>
      </c>
      <c r="E509">
        <v>11551.2094908</v>
      </c>
      <c r="F509">
        <v>5691.35</v>
      </c>
      <c r="G509">
        <v>50.004631707458898</v>
      </c>
      <c r="H509">
        <v>4.5595605375830202</v>
      </c>
      <c r="I509">
        <v>48.084553593246198</v>
      </c>
      <c r="J509">
        <v>4.7658065493219501</v>
      </c>
      <c r="K509">
        <v>5294.0683208558903</v>
      </c>
      <c r="L509">
        <v>4515.3706479558095</v>
      </c>
      <c r="M509">
        <v>62.737476489896899</v>
      </c>
      <c r="N509">
        <v>1.81164865138896</v>
      </c>
      <c r="O509">
        <v>5.4055716130619196</v>
      </c>
      <c r="P509">
        <v>91.103537430955399</v>
      </c>
      <c r="Q509">
        <v>0.17855719459057001</v>
      </c>
    </row>
    <row r="510" spans="1:17" hidden="1" x14ac:dyDescent="0.3">
      <c r="A510" t="s">
        <v>1142</v>
      </c>
      <c r="B510" t="s">
        <v>1143</v>
      </c>
      <c r="C510" t="str">
        <f>IFERROR(VLOOKUP(Table1[[#This Row],[Ticker]],[1]!Table1[[Symbol]:[Industry]],2,FALSE),"-")</f>
        <v>-</v>
      </c>
      <c r="D510" t="s">
        <v>83</v>
      </c>
      <c r="E510">
        <v>11516.9498752</v>
      </c>
      <c r="F510">
        <v>89.66</v>
      </c>
      <c r="G510">
        <v>-47.916671289239801</v>
      </c>
      <c r="H510">
        <v>-8.2243316568712004</v>
      </c>
      <c r="I510">
        <v>-23.7655786620209</v>
      </c>
      <c r="J510">
        <v>-4.2700039850141103</v>
      </c>
      <c r="K510">
        <v>92.439167820669297</v>
      </c>
      <c r="L510">
        <v>97.046870684868907</v>
      </c>
      <c r="M510">
        <v>13.715137464591701</v>
      </c>
      <c r="N510">
        <v>1.0985437558425599</v>
      </c>
      <c r="O510">
        <v>17.6667410216373</v>
      </c>
      <c r="P510">
        <v>0.15638963360142799</v>
      </c>
    </row>
    <row r="511" spans="1:17" x14ac:dyDescent="0.3">
      <c r="A511" t="s">
        <v>1144</v>
      </c>
      <c r="B511" t="s">
        <v>1145</v>
      </c>
      <c r="C511" t="str">
        <f>IFERROR(VLOOKUP(Table1[[#This Row],[Ticker]],[1]!Table1[[Symbol]:[Industry]],2,FALSE),"-")</f>
        <v>-</v>
      </c>
      <c r="D511" t="s">
        <v>114</v>
      </c>
      <c r="E511">
        <v>11459.25633104</v>
      </c>
      <c r="F511">
        <v>1949.6</v>
      </c>
      <c r="G511">
        <v>60.916350701705802</v>
      </c>
      <c r="H511">
        <v>19.736590726982499</v>
      </c>
      <c r="I511">
        <v>65.991205980896794</v>
      </c>
      <c r="J511">
        <v>-4.2720252695472203</v>
      </c>
      <c r="K511">
        <v>1657.8517070324999</v>
      </c>
      <c r="L511">
        <v>1346.4763145418899</v>
      </c>
      <c r="M511">
        <v>58.255464266441599</v>
      </c>
      <c r="N511">
        <v>1.8914180682967801</v>
      </c>
      <c r="O511">
        <v>12.843660237997501</v>
      </c>
      <c r="P511">
        <v>102.429654241511</v>
      </c>
      <c r="Q511">
        <v>0.17194212781898499</v>
      </c>
    </row>
    <row r="512" spans="1:17" x14ac:dyDescent="0.3">
      <c r="A512" t="s">
        <v>1146</v>
      </c>
      <c r="B512" t="s">
        <v>1147</v>
      </c>
      <c r="C512" t="str">
        <f>IFERROR(VLOOKUP(Table1[[#This Row],[Ticker]],[1]!Table1[[Symbol]:[Industry]],2,FALSE),"-")</f>
        <v>-</v>
      </c>
      <c r="D512" t="s">
        <v>292</v>
      </c>
      <c r="E512">
        <v>11355.906849305</v>
      </c>
      <c r="F512">
        <v>2087.35</v>
      </c>
      <c r="G512">
        <v>-15.6385414766415</v>
      </c>
      <c r="H512">
        <v>-8.9717490090040499</v>
      </c>
      <c r="I512">
        <v>-5.98144389299663</v>
      </c>
      <c r="J512">
        <v>-4.4701337900962699</v>
      </c>
      <c r="K512">
        <v>2129.8644545850798</v>
      </c>
      <c r="L512">
        <v>2028.9846357794499</v>
      </c>
      <c r="M512">
        <v>54.087087885204603</v>
      </c>
      <c r="N512">
        <v>0.68772409121550904</v>
      </c>
      <c r="O512">
        <v>31.642992310824699</v>
      </c>
      <c r="P512">
        <v>30.459375000000001</v>
      </c>
      <c r="Q512">
        <v>2.2781936168747002E-2</v>
      </c>
    </row>
    <row r="513" spans="1:17" hidden="1" x14ac:dyDescent="0.3">
      <c r="A513" t="s">
        <v>1148</v>
      </c>
      <c r="B513" t="s">
        <v>1149</v>
      </c>
      <c r="C513" t="str">
        <f>IFERROR(VLOOKUP(Table1[[#This Row],[Ticker]],[1]!Table1[[Symbol]:[Industry]],2,FALSE),"-")</f>
        <v>-</v>
      </c>
      <c r="D513" t="s">
        <v>1150</v>
      </c>
      <c r="E513">
        <v>11346.507012489999</v>
      </c>
      <c r="F513">
        <v>1204.45</v>
      </c>
      <c r="G513">
        <v>-16.469141759384101</v>
      </c>
      <c r="H513">
        <v>-6.2428946885200602</v>
      </c>
      <c r="I513">
        <v>16.735016377903602</v>
      </c>
      <c r="J513">
        <v>-3.9511010891543199</v>
      </c>
      <c r="K513">
        <v>1200.42660047238</v>
      </c>
      <c r="M513">
        <v>48.487146498121398</v>
      </c>
      <c r="N513">
        <v>0.89863205287725401</v>
      </c>
      <c r="O513">
        <v>7.9289302171115397</v>
      </c>
      <c r="P513">
        <v>48.112395474667899</v>
      </c>
    </row>
    <row r="514" spans="1:17" x14ac:dyDescent="0.3">
      <c r="A514" t="s">
        <v>1151</v>
      </c>
      <c r="B514" t="s">
        <v>1152</v>
      </c>
      <c r="C514" t="str">
        <f>IFERROR(VLOOKUP(Table1[[#This Row],[Ticker]],[1]!Table1[[Symbol]:[Industry]],2,FALSE),"-")</f>
        <v>-</v>
      </c>
      <c r="D514" t="s">
        <v>1153</v>
      </c>
      <c r="E514">
        <v>11335.57089255</v>
      </c>
      <c r="F514">
        <v>589.45000000000005</v>
      </c>
      <c r="G514">
        <v>31.704316183891201</v>
      </c>
      <c r="H514">
        <v>11.827927707323299</v>
      </c>
      <c r="I514">
        <v>44.916695813401397</v>
      </c>
      <c r="J514">
        <v>15.8367490128597</v>
      </c>
      <c r="K514">
        <v>522.04569037189799</v>
      </c>
      <c r="L514">
        <v>465.463533901223</v>
      </c>
      <c r="M514">
        <v>73.661513838889704</v>
      </c>
      <c r="N514">
        <v>2.7860190366847299</v>
      </c>
      <c r="O514">
        <v>7.2185936042073102</v>
      </c>
      <c r="P514">
        <v>90.390826873384995</v>
      </c>
      <c r="Q514">
        <v>4.4956645899261002E-2</v>
      </c>
    </row>
    <row r="515" spans="1:17" x14ac:dyDescent="0.3">
      <c r="A515" t="s">
        <v>1154</v>
      </c>
      <c r="B515" t="s">
        <v>1155</v>
      </c>
      <c r="C515" t="str">
        <f>IFERROR(VLOOKUP(Table1[[#This Row],[Ticker]],[1]!Table1[[Symbol]:[Industry]],2,FALSE),"-")</f>
        <v>-</v>
      </c>
      <c r="D515" t="s">
        <v>89</v>
      </c>
      <c r="E515">
        <v>11274.418306879999</v>
      </c>
      <c r="F515">
        <v>1450.6</v>
      </c>
      <c r="G515">
        <v>139.046717066291</v>
      </c>
      <c r="H515">
        <v>27.515245852554099</v>
      </c>
      <c r="I515">
        <v>67.170347972189205</v>
      </c>
      <c r="J515">
        <v>8.0075081292295796</v>
      </c>
      <c r="K515">
        <v>1164.3393235091601</v>
      </c>
      <c r="L515">
        <v>926.38685185020302</v>
      </c>
      <c r="M515">
        <v>88.981833528350506</v>
      </c>
      <c r="N515">
        <v>1.3587168206204601</v>
      </c>
      <c r="O515">
        <v>2.1646215359161798</v>
      </c>
      <c r="P515">
        <v>178.961538461538</v>
      </c>
    </row>
    <row r="516" spans="1:17" x14ac:dyDescent="0.3">
      <c r="A516" t="s">
        <v>1156</v>
      </c>
      <c r="B516" t="s">
        <v>1157</v>
      </c>
      <c r="C516" t="str">
        <f>IFERROR(VLOOKUP(Table1[[#This Row],[Ticker]],[1]!Table1[[Symbol]:[Industry]],2,FALSE),"-")</f>
        <v>-</v>
      </c>
      <c r="D516" t="s">
        <v>46</v>
      </c>
      <c r="E516">
        <v>11255.655864375</v>
      </c>
      <c r="F516">
        <v>438.75</v>
      </c>
      <c r="G516">
        <v>-14.637974756888401</v>
      </c>
      <c r="H516">
        <v>-11.0830260623423</v>
      </c>
      <c r="I516">
        <v>-19.377156223433801</v>
      </c>
      <c r="J516">
        <v>-4.9829843713618498</v>
      </c>
      <c r="K516">
        <v>461.11014252753102</v>
      </c>
      <c r="L516">
        <v>441.37793241469399</v>
      </c>
      <c r="M516">
        <v>39.636439651519602</v>
      </c>
      <c r="N516">
        <v>0.60999529679621201</v>
      </c>
      <c r="O516">
        <v>31.008547008547001</v>
      </c>
      <c r="P516">
        <v>41.486617220251503</v>
      </c>
      <c r="Q516">
        <v>-9.7329081174970002E-3</v>
      </c>
    </row>
    <row r="517" spans="1:17" x14ac:dyDescent="0.3">
      <c r="A517" t="s">
        <v>1158</v>
      </c>
      <c r="B517" t="s">
        <v>1159</v>
      </c>
      <c r="C517" t="str">
        <f>IFERROR(VLOOKUP(Table1[[#This Row],[Ticker]],[1]!Table1[[Symbol]:[Industry]],2,FALSE),"-")</f>
        <v>-</v>
      </c>
      <c r="D517" t="s">
        <v>80</v>
      </c>
      <c r="E517">
        <v>11226.026106224999</v>
      </c>
      <c r="F517">
        <v>362.25</v>
      </c>
      <c r="G517">
        <v>22.591756117323701</v>
      </c>
      <c r="H517">
        <v>-5.6474362061801999</v>
      </c>
      <c r="I517">
        <v>54.062640537247802</v>
      </c>
      <c r="J517">
        <v>-4.8433192431971799</v>
      </c>
      <c r="K517">
        <v>349.90404270843999</v>
      </c>
      <c r="L517">
        <v>285.143394242277</v>
      </c>
      <c r="M517">
        <v>41.237526876691398</v>
      </c>
      <c r="N517">
        <v>0.15541676943749</v>
      </c>
      <c r="O517">
        <v>6.2801932367149798</v>
      </c>
      <c r="P517">
        <v>109.939148073022</v>
      </c>
      <c r="Q517">
        <v>5.6046060123905998E-2</v>
      </c>
    </row>
    <row r="518" spans="1:17" hidden="1" x14ac:dyDescent="0.3">
      <c r="A518" t="s">
        <v>1160</v>
      </c>
      <c r="B518" t="s">
        <v>1161</v>
      </c>
      <c r="C518" t="str">
        <f>IFERROR(VLOOKUP(Table1[[#This Row],[Ticker]],[1]!Table1[[Symbol]:[Industry]],2,FALSE),"-")</f>
        <v>-</v>
      </c>
      <c r="D518" t="s">
        <v>327</v>
      </c>
      <c r="E518">
        <v>11192.852162159999</v>
      </c>
      <c r="F518">
        <v>970.95</v>
      </c>
      <c r="G518">
        <v>-44.821842838831301</v>
      </c>
      <c r="H518">
        <v>-5.6851410386611398</v>
      </c>
      <c r="I518">
        <v>-13.5372367241365</v>
      </c>
      <c r="J518">
        <v>-3.3879882377274702</v>
      </c>
      <c r="K518">
        <v>986.43909074533099</v>
      </c>
      <c r="L518">
        <v>996.15794598789796</v>
      </c>
      <c r="M518">
        <v>40.176429971748</v>
      </c>
      <c r="N518">
        <v>0.64721540219267304</v>
      </c>
      <c r="O518">
        <v>18.234718574591799</v>
      </c>
      <c r="P518">
        <v>18.386880448698399</v>
      </c>
      <c r="Q518">
        <v>-7.1359753492570996E-2</v>
      </c>
    </row>
    <row r="519" spans="1:17" hidden="1" x14ac:dyDescent="0.3">
      <c r="A519" t="s">
        <v>1162</v>
      </c>
      <c r="B519" t="s">
        <v>1163</v>
      </c>
      <c r="C519" t="str">
        <f>IFERROR(VLOOKUP(Table1[[#This Row],[Ticker]],[1]!Table1[[Symbol]:[Industry]],2,FALSE),"-")</f>
        <v>-</v>
      </c>
      <c r="D519" t="s">
        <v>125</v>
      </c>
      <c r="E519">
        <v>11170.2010252</v>
      </c>
      <c r="F519">
        <v>679</v>
      </c>
      <c r="G519">
        <v>13.099813659012201</v>
      </c>
      <c r="H519">
        <v>-7.99336753438764</v>
      </c>
      <c r="I519">
        <v>8.9627111962141797</v>
      </c>
      <c r="J519">
        <v>-3.7616478489965899</v>
      </c>
      <c r="K519">
        <v>704.91028967059003</v>
      </c>
      <c r="L519">
        <v>642.76119950168504</v>
      </c>
      <c r="M519">
        <v>37.916565500552601</v>
      </c>
      <c r="N519">
        <v>0.94479968960957195</v>
      </c>
      <c r="O519">
        <v>22.2385861561119</v>
      </c>
      <c r="P519">
        <v>69.75</v>
      </c>
      <c r="Q519">
        <v>9.9920158352114999E-2</v>
      </c>
    </row>
    <row r="520" spans="1:17" x14ac:dyDescent="0.3">
      <c r="A520" t="s">
        <v>1164</v>
      </c>
      <c r="B520" t="s">
        <v>1165</v>
      </c>
      <c r="C520" t="str">
        <f>IFERROR(VLOOKUP(Table1[[#This Row],[Ticker]],[1]!Table1[[Symbol]:[Industry]],2,FALSE),"-")</f>
        <v>-</v>
      </c>
      <c r="D520" t="s">
        <v>274</v>
      </c>
      <c r="E520">
        <v>11073.828443189999</v>
      </c>
      <c r="F520">
        <v>2161.1</v>
      </c>
      <c r="G520">
        <v>17.111058372046699</v>
      </c>
      <c r="H520">
        <v>-0.103137787349549</v>
      </c>
      <c r="I520">
        <v>11.504799880529299</v>
      </c>
      <c r="J520">
        <v>-1.8970355293416401</v>
      </c>
      <c r="K520">
        <v>2102.09023766273</v>
      </c>
      <c r="L520">
        <v>1890.0244172151899</v>
      </c>
      <c r="M520">
        <v>51.697920295408402</v>
      </c>
      <c r="N520">
        <v>0.77923694719424397</v>
      </c>
      <c r="O520">
        <v>2.81800934709175</v>
      </c>
      <c r="P520">
        <v>58.898569905518102</v>
      </c>
      <c r="Q520">
        <v>-6.0509474212667003E-2</v>
      </c>
    </row>
    <row r="521" spans="1:17" hidden="1" x14ac:dyDescent="0.3">
      <c r="A521" t="s">
        <v>1166</v>
      </c>
      <c r="B521" t="s">
        <v>1167</v>
      </c>
      <c r="C521" t="str">
        <f>IFERROR(VLOOKUP(Table1[[#This Row],[Ticker]],[1]!Table1[[Symbol]:[Industry]],2,FALSE),"-")</f>
        <v>-</v>
      </c>
      <c r="D521" t="s">
        <v>327</v>
      </c>
      <c r="E521">
        <v>10994.291139999999</v>
      </c>
      <c r="F521">
        <v>1601</v>
      </c>
      <c r="G521">
        <v>49.593436330699902</v>
      </c>
      <c r="H521">
        <v>-4.1780518565828499</v>
      </c>
      <c r="I521">
        <v>68.541091620571507</v>
      </c>
      <c r="J521">
        <v>5.9226350531638001</v>
      </c>
      <c r="K521">
        <v>1465.7699371035001</v>
      </c>
      <c r="L521">
        <v>1184.97855850015</v>
      </c>
      <c r="M521">
        <v>59.959386190290502</v>
      </c>
      <c r="N521">
        <v>0.42774417041907398</v>
      </c>
      <c r="O521">
        <v>9.2286071205496398</v>
      </c>
      <c r="P521">
        <v>95.243902439024296</v>
      </c>
      <c r="Q521">
        <v>2.1814818360029999E-2</v>
      </c>
    </row>
    <row r="522" spans="1:17" x14ac:dyDescent="0.3">
      <c r="A522" t="s">
        <v>1168</v>
      </c>
      <c r="B522" t="s">
        <v>1169</v>
      </c>
      <c r="C522" t="str">
        <f>IFERROR(VLOOKUP(Table1[[#This Row],[Ticker]],[1]!Table1[[Symbol]:[Industry]],2,FALSE),"-")</f>
        <v>-</v>
      </c>
      <c r="D522" t="s">
        <v>470</v>
      </c>
      <c r="E522">
        <v>10919.232216285</v>
      </c>
      <c r="F522">
        <v>357.65</v>
      </c>
      <c r="G522">
        <v>-11.2296005304141</v>
      </c>
      <c r="H522">
        <v>23.801718440972799</v>
      </c>
      <c r="I522">
        <v>42.401787395924998</v>
      </c>
      <c r="J522">
        <v>3.7675008363977098</v>
      </c>
      <c r="K522">
        <v>307.536872891462</v>
      </c>
      <c r="L522">
        <v>288.12782019389698</v>
      </c>
      <c r="M522">
        <v>74.290129421672702</v>
      </c>
      <c r="N522">
        <v>2.6513119771774099</v>
      </c>
      <c r="O522">
        <v>3.9843422340276802</v>
      </c>
      <c r="P522">
        <v>67.9107981220657</v>
      </c>
      <c r="Q522">
        <v>-3.9965765630615997E-2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Row],[Ticker]],[1]!Table1[[Symbol]:[Industry]],2,FALSE),"-")</f>
        <v>-</v>
      </c>
      <c r="D523" t="s">
        <v>873</v>
      </c>
      <c r="E523">
        <v>10903.488521183999</v>
      </c>
      <c r="F523">
        <v>78.959999999999994</v>
      </c>
      <c r="G523">
        <v>4.0064584498243399</v>
      </c>
      <c r="H523">
        <v>-8.6864230899431902</v>
      </c>
      <c r="I523">
        <v>-3.8683383466949399</v>
      </c>
      <c r="J523">
        <v>-6.5469267158366096</v>
      </c>
      <c r="K523">
        <v>79.441532985458494</v>
      </c>
      <c r="L523">
        <v>74.888952524174101</v>
      </c>
      <c r="M523">
        <v>42.642516264364801</v>
      </c>
      <c r="N523">
        <v>0.64694395152880502</v>
      </c>
      <c r="O523">
        <v>20.1241134751773</v>
      </c>
      <c r="P523">
        <v>63.478260869565197</v>
      </c>
      <c r="Q523">
        <v>5.6369992709801003E-2</v>
      </c>
    </row>
    <row r="524" spans="1:17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-</v>
      </c>
      <c r="D524" t="s">
        <v>473</v>
      </c>
      <c r="E524">
        <v>10760.517232</v>
      </c>
      <c r="F524">
        <v>3035</v>
      </c>
      <c r="G524">
        <v>-16.3505820525851</v>
      </c>
      <c r="H524">
        <v>-0.107947774109238</v>
      </c>
      <c r="I524">
        <v>12.74356841118</v>
      </c>
      <c r="J524">
        <v>-9.6764224767374891</v>
      </c>
      <c r="K524">
        <v>2970.0988271373199</v>
      </c>
      <c r="L524">
        <v>2766.9847386701599</v>
      </c>
      <c r="M524">
        <v>40.567450025544602</v>
      </c>
      <c r="N524">
        <v>1.7277073408011601</v>
      </c>
      <c r="O524">
        <v>11.0378912685337</v>
      </c>
      <c r="P524">
        <v>35.068980863373298</v>
      </c>
      <c r="Q524">
        <v>-7.7145790017263002E-2</v>
      </c>
    </row>
    <row r="525" spans="1:17" hidden="1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-</v>
      </c>
      <c r="D525" t="s">
        <v>751</v>
      </c>
      <c r="E525">
        <v>10739.054693185</v>
      </c>
      <c r="F525">
        <v>120.05</v>
      </c>
      <c r="G525">
        <v>27.523411709528901</v>
      </c>
      <c r="H525">
        <v>-3.0576043844581</v>
      </c>
      <c r="I525">
        <v>1.09193417888175</v>
      </c>
      <c r="J525">
        <v>-0.96895847698633997</v>
      </c>
      <c r="K525">
        <v>116.320921646459</v>
      </c>
      <c r="L525">
        <v>105.047625466021</v>
      </c>
      <c r="M525">
        <v>54.041415573722702</v>
      </c>
      <c r="N525">
        <v>1.5808364442773</v>
      </c>
      <c r="O525">
        <v>2.7905039566847201</v>
      </c>
      <c r="P525">
        <v>67.784765897973401</v>
      </c>
      <c r="Q525">
        <v>2.1133606920337E-2</v>
      </c>
    </row>
    <row r="526" spans="1:17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125</v>
      </c>
      <c r="E526">
        <v>10717.7764917</v>
      </c>
      <c r="F526">
        <v>351.7</v>
      </c>
      <c r="G526">
        <v>-32.150315917198903</v>
      </c>
      <c r="H526">
        <v>2.6651833357596102</v>
      </c>
      <c r="I526">
        <v>-6.2512343212605401</v>
      </c>
      <c r="J526">
        <v>-0.413638430968089</v>
      </c>
      <c r="K526">
        <v>352.71427661585102</v>
      </c>
      <c r="L526">
        <v>341.10409691518998</v>
      </c>
      <c r="M526">
        <v>51.380906516776598</v>
      </c>
      <c r="N526">
        <v>0.68418212546259305</v>
      </c>
      <c r="O526">
        <v>21.637759454080101</v>
      </c>
      <c r="P526">
        <v>39.121835443037902</v>
      </c>
      <c r="Q526">
        <v>0.14914876511717201</v>
      </c>
    </row>
    <row r="527" spans="1:17" hidden="1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-</v>
      </c>
      <c r="D527" t="s">
        <v>1180</v>
      </c>
      <c r="E527">
        <v>10697.7</v>
      </c>
      <c r="F527">
        <v>845</v>
      </c>
      <c r="G527">
        <v>922.93471931938905</v>
      </c>
      <c r="H527">
        <v>-2.0841941132461299</v>
      </c>
      <c r="I527">
        <v>523.44713999140197</v>
      </c>
      <c r="J527">
        <v>-3.1486319533518499</v>
      </c>
      <c r="K527">
        <v>682.19612853414003</v>
      </c>
      <c r="L527">
        <v>341.84326552158598</v>
      </c>
      <c r="M527">
        <v>96.496904397449001</v>
      </c>
      <c r="N527">
        <v>0</v>
      </c>
      <c r="O527">
        <v>0.57988165680473702</v>
      </c>
      <c r="P527">
        <v>1155.5720653789001</v>
      </c>
      <c r="Q527">
        <v>0.294147338359671</v>
      </c>
    </row>
    <row r="528" spans="1:17" x14ac:dyDescent="0.3">
      <c r="A528" t="s">
        <v>1181</v>
      </c>
      <c r="B528" t="s">
        <v>1182</v>
      </c>
      <c r="C528" t="str">
        <f>IFERROR(VLOOKUP(Table1[[#This Row],[Ticker]],[1]!Table1[[Symbol]:[Industry]],2,FALSE),"-")</f>
        <v>-</v>
      </c>
      <c r="D528" t="s">
        <v>80</v>
      </c>
      <c r="E528">
        <v>10637.937961719999</v>
      </c>
      <c r="F528">
        <v>211.34</v>
      </c>
      <c r="G528">
        <v>28.259642866790099</v>
      </c>
      <c r="H528">
        <v>20.458594092187301</v>
      </c>
      <c r="I528">
        <v>4.7420107004636503</v>
      </c>
      <c r="J528">
        <v>0.486845629494156</v>
      </c>
      <c r="K528">
        <v>185.02665379152199</v>
      </c>
      <c r="L528">
        <v>167.631919106043</v>
      </c>
      <c r="M528">
        <v>55.806236919574602</v>
      </c>
      <c r="N528">
        <v>2.4453438105330898</v>
      </c>
      <c r="O528">
        <v>16.4001135610863</v>
      </c>
      <c r="P528">
        <v>76.116666666666603</v>
      </c>
      <c r="Q528">
        <v>4.4534179135008997E-2</v>
      </c>
    </row>
    <row r="529" spans="1:17" hidden="1" x14ac:dyDescent="0.3">
      <c r="A529" t="s">
        <v>1183</v>
      </c>
      <c r="B529" t="s">
        <v>1184</v>
      </c>
      <c r="C529" t="str">
        <f>IFERROR(VLOOKUP(Table1[[#This Row],[Ticker]],[1]!Table1[[Symbol]:[Industry]],2,FALSE),"-")</f>
        <v>-</v>
      </c>
      <c r="D529" t="s">
        <v>751</v>
      </c>
      <c r="E529">
        <v>10625.948094249999</v>
      </c>
      <c r="F529">
        <v>557.45000000000005</v>
      </c>
      <c r="G529">
        <v>-10.761088181819501</v>
      </c>
      <c r="H529">
        <v>1.09425285135563</v>
      </c>
      <c r="I529">
        <v>-1.79533888538985</v>
      </c>
      <c r="J529">
        <v>-1.2015342310888</v>
      </c>
      <c r="K529">
        <v>530.96409045139796</v>
      </c>
      <c r="L529">
        <v>503.57796800981498</v>
      </c>
      <c r="M529">
        <v>77.9215973242584</v>
      </c>
      <c r="N529">
        <v>1.16022260988544</v>
      </c>
      <c r="O529">
        <v>0.23858642030674099</v>
      </c>
      <c r="P529">
        <v>29.6093931643803</v>
      </c>
      <c r="Q529">
        <v>-1.3416788414562999E-2</v>
      </c>
    </row>
    <row r="530" spans="1:17" x14ac:dyDescent="0.3">
      <c r="A530" t="s">
        <v>1185</v>
      </c>
      <c r="B530" t="s">
        <v>1186</v>
      </c>
      <c r="C530" t="str">
        <f>IFERROR(VLOOKUP(Table1[[#This Row],[Ticker]],[1]!Table1[[Symbol]:[Industry]],2,FALSE),"-")</f>
        <v>-</v>
      </c>
      <c r="D530" t="s">
        <v>95</v>
      </c>
      <c r="E530">
        <v>10574.764591339999</v>
      </c>
      <c r="F530">
        <v>218.74</v>
      </c>
      <c r="G530">
        <v>41.816825003937197</v>
      </c>
      <c r="H530">
        <v>-9.5651565088563206</v>
      </c>
      <c r="I530">
        <v>-18.0103484637599</v>
      </c>
      <c r="J530">
        <v>-3.21148268286924</v>
      </c>
      <c r="K530">
        <v>223.601283182516</v>
      </c>
      <c r="L530">
        <v>199.51496853537901</v>
      </c>
      <c r="M530">
        <v>37.833650913293098</v>
      </c>
      <c r="N530">
        <v>0.25390097269002099</v>
      </c>
      <c r="O530">
        <v>14.606382006034501</v>
      </c>
      <c r="P530">
        <v>88.163440860215005</v>
      </c>
      <c r="Q530">
        <v>7.0759607410043002E-2</v>
      </c>
    </row>
    <row r="531" spans="1:17" x14ac:dyDescent="0.3">
      <c r="A531" t="s">
        <v>1187</v>
      </c>
      <c r="B531" t="s">
        <v>1188</v>
      </c>
      <c r="C531" t="str">
        <f>IFERROR(VLOOKUP(Table1[[#This Row],[Ticker]],[1]!Table1[[Symbol]:[Industry]],2,FALSE),"-")</f>
        <v>-</v>
      </c>
      <c r="D531" t="s">
        <v>735</v>
      </c>
      <c r="E531">
        <v>10520.395218289999</v>
      </c>
      <c r="F531">
        <v>8156.9</v>
      </c>
      <c r="G531">
        <v>-38.095029348362701</v>
      </c>
      <c r="H531">
        <v>-19.925100719268301</v>
      </c>
      <c r="I531">
        <v>0.65744708328019597</v>
      </c>
      <c r="J531">
        <v>-2.9964683198540301</v>
      </c>
      <c r="K531">
        <v>8831.5416518275506</v>
      </c>
      <c r="L531">
        <v>8280.6084677523504</v>
      </c>
      <c r="M531">
        <v>23.551698236225999</v>
      </c>
      <c r="N531">
        <v>0.49112379972689502</v>
      </c>
      <c r="O531">
        <v>32.280032855619098</v>
      </c>
      <c r="P531">
        <v>23.754399805801601</v>
      </c>
      <c r="Q531">
        <v>3.0853039968783001E-2</v>
      </c>
    </row>
    <row r="532" spans="1:17" x14ac:dyDescent="0.3">
      <c r="A532" t="s">
        <v>1189</v>
      </c>
      <c r="B532" t="s">
        <v>1190</v>
      </c>
      <c r="C532" t="str">
        <f>IFERROR(VLOOKUP(Table1[[#This Row],[Ticker]],[1]!Table1[[Symbol]:[Industry]],2,FALSE),"-")</f>
        <v>-</v>
      </c>
      <c r="D532" t="s">
        <v>46</v>
      </c>
      <c r="E532">
        <v>10482.93489771</v>
      </c>
      <c r="F532">
        <v>6631.35</v>
      </c>
      <c r="G532">
        <v>28.389467057690901</v>
      </c>
      <c r="H532">
        <v>-11.470303115979499</v>
      </c>
      <c r="I532">
        <v>20.006118435248599</v>
      </c>
      <c r="J532">
        <v>-2.2195160996933101</v>
      </c>
      <c r="K532">
        <v>6242.3333653608997</v>
      </c>
      <c r="L532">
        <v>5308.3475308937204</v>
      </c>
      <c r="M532">
        <v>56.240635810152199</v>
      </c>
      <c r="N532">
        <v>0.48623340886517202</v>
      </c>
      <c r="O532">
        <v>12.3451484237749</v>
      </c>
      <c r="P532">
        <v>97.071278919449</v>
      </c>
      <c r="Q532">
        <v>0.20854086786095799</v>
      </c>
    </row>
    <row r="533" spans="1:17" hidden="1" x14ac:dyDescent="0.3">
      <c r="A533" t="s">
        <v>1191</v>
      </c>
      <c r="B533" t="s">
        <v>1192</v>
      </c>
      <c r="C533" t="str">
        <f>IFERROR(VLOOKUP(Table1[[#This Row],[Ticker]],[1]!Table1[[Symbol]:[Industry]],2,FALSE),"-")</f>
        <v>-</v>
      </c>
      <c r="D533" t="s">
        <v>89</v>
      </c>
      <c r="E533">
        <v>10471.933515945</v>
      </c>
      <c r="F533">
        <v>771.65</v>
      </c>
      <c r="G533">
        <v>-36.044386945579497</v>
      </c>
      <c r="H533">
        <v>-9.8016841341199097</v>
      </c>
      <c r="I533">
        <v>-21.8675176043647</v>
      </c>
      <c r="J533">
        <v>0.75097940294878995</v>
      </c>
      <c r="O533">
        <v>9.8943821680813802</v>
      </c>
      <c r="P533">
        <v>13.29467038614</v>
      </c>
    </row>
    <row r="534" spans="1:17" x14ac:dyDescent="0.3">
      <c r="A534" t="s">
        <v>1193</v>
      </c>
      <c r="B534" t="s">
        <v>1194</v>
      </c>
      <c r="C534" t="str">
        <f>IFERROR(VLOOKUP(Table1[[#This Row],[Ticker]],[1]!Table1[[Symbol]:[Industry]],2,FALSE),"-")</f>
        <v>-</v>
      </c>
      <c r="D534" t="s">
        <v>225</v>
      </c>
      <c r="E534">
        <v>10460.97275008</v>
      </c>
      <c r="F534">
        <v>9426.7999999999993</v>
      </c>
      <c r="G534">
        <v>64.460818681591604</v>
      </c>
      <c r="H534">
        <v>25.079709268512001</v>
      </c>
      <c r="I534">
        <v>15.723783669152301</v>
      </c>
      <c r="J534">
        <v>13.087528086909799</v>
      </c>
      <c r="K534">
        <v>7527.7835822749103</v>
      </c>
      <c r="L534">
        <v>6619.5056433661603</v>
      </c>
      <c r="M534">
        <v>90.5743690822746</v>
      </c>
      <c r="N534">
        <v>2.0558281219611501</v>
      </c>
      <c r="O534">
        <v>1.17855475877286</v>
      </c>
      <c r="P534">
        <v>113.759637188208</v>
      </c>
      <c r="Q534">
        <v>6.6372279396506001E-2</v>
      </c>
    </row>
    <row r="535" spans="1:17" hidden="1" x14ac:dyDescent="0.3">
      <c r="A535" t="s">
        <v>1195</v>
      </c>
      <c r="B535" t="s">
        <v>1196</v>
      </c>
      <c r="C535" t="str">
        <f>IFERROR(VLOOKUP(Table1[[#This Row],[Ticker]],[1]!Table1[[Symbol]:[Industry]],2,FALSE),"-")</f>
        <v>-</v>
      </c>
      <c r="D535" t="s">
        <v>1197</v>
      </c>
      <c r="E535">
        <v>10362.014977500001</v>
      </c>
      <c r="F535">
        <v>1141.6500000000001</v>
      </c>
      <c r="G535">
        <v>-11.856692457832599</v>
      </c>
      <c r="H535">
        <v>-10.102775291201</v>
      </c>
      <c r="I535">
        <v>-25.244999052200999</v>
      </c>
      <c r="J535">
        <v>-2.31460723827391</v>
      </c>
      <c r="K535">
        <v>1201.9899771082</v>
      </c>
      <c r="M535">
        <v>43.777938901434801</v>
      </c>
      <c r="N535">
        <v>0.91417516920258501</v>
      </c>
      <c r="O535">
        <v>31.9931677834713</v>
      </c>
      <c r="P535">
        <v>42.430291310585702</v>
      </c>
    </row>
    <row r="536" spans="1:17" x14ac:dyDescent="0.3">
      <c r="A536" t="s">
        <v>1198</v>
      </c>
      <c r="B536" t="s">
        <v>1199</v>
      </c>
      <c r="C536" t="str">
        <f>IFERROR(VLOOKUP(Table1[[#This Row],[Ticker]],[1]!Table1[[Symbol]:[Industry]],2,FALSE),"-")</f>
        <v>-</v>
      </c>
      <c r="D536" t="s">
        <v>1001</v>
      </c>
      <c r="E536">
        <v>10334.173069279999</v>
      </c>
      <c r="F536">
        <v>472.1</v>
      </c>
      <c r="G536">
        <v>-9.6479591350963396</v>
      </c>
      <c r="H536">
        <v>1.1815698366704199</v>
      </c>
      <c r="I536">
        <v>28.5543776485599</v>
      </c>
      <c r="J536">
        <v>-4.7592187403850801</v>
      </c>
      <c r="K536">
        <v>445.99754281029402</v>
      </c>
      <c r="L536">
        <v>386.26439030997801</v>
      </c>
      <c r="M536">
        <v>46.150769422975799</v>
      </c>
      <c r="N536">
        <v>1.38739297752858</v>
      </c>
      <c r="O536">
        <v>9.7225164160135602</v>
      </c>
      <c r="P536">
        <v>76.485981308411198</v>
      </c>
      <c r="Q536">
        <v>9.1198978802881997E-2</v>
      </c>
    </row>
    <row r="537" spans="1:17" hidden="1" x14ac:dyDescent="0.3">
      <c r="A537" t="s">
        <v>1200</v>
      </c>
      <c r="B537" t="s">
        <v>1201</v>
      </c>
      <c r="C537" t="str">
        <f>IFERROR(VLOOKUP(Table1[[#This Row],[Ticker]],[1]!Table1[[Symbol]:[Industry]],2,FALSE),"-")</f>
        <v>-</v>
      </c>
      <c r="D537" t="s">
        <v>225</v>
      </c>
      <c r="E537">
        <v>10319.7868564</v>
      </c>
      <c r="F537">
        <v>2492.3000000000002</v>
      </c>
      <c r="G537">
        <v>87.398498986410402</v>
      </c>
      <c r="H537">
        <v>-4.8400420448279702</v>
      </c>
      <c r="I537">
        <v>76.282453521230806</v>
      </c>
      <c r="J537">
        <v>3.84598423282391</v>
      </c>
      <c r="K537">
        <v>2289.8548220336702</v>
      </c>
      <c r="L537">
        <v>1806.28903521855</v>
      </c>
      <c r="M537">
        <v>70.259562479053997</v>
      </c>
      <c r="N537">
        <v>0.51436736363743096</v>
      </c>
      <c r="O537">
        <v>9.84632668619345</v>
      </c>
      <c r="P537">
        <v>131.71253253997699</v>
      </c>
      <c r="Q537">
        <v>0.173743668220841</v>
      </c>
    </row>
    <row r="538" spans="1:17" x14ac:dyDescent="0.3">
      <c r="A538" t="s">
        <v>1202</v>
      </c>
      <c r="B538" t="s">
        <v>1203</v>
      </c>
      <c r="C538" t="str">
        <f>IFERROR(VLOOKUP(Table1[[#This Row],[Ticker]],[1]!Table1[[Symbol]:[Industry]],2,FALSE),"-")</f>
        <v>-</v>
      </c>
      <c r="D538" t="s">
        <v>930</v>
      </c>
      <c r="E538">
        <v>10295.601990200001</v>
      </c>
      <c r="F538">
        <v>1400.2</v>
      </c>
      <c r="G538">
        <v>63.176439779675803</v>
      </c>
      <c r="H538">
        <v>-7.1850468361526598</v>
      </c>
      <c r="I538">
        <v>40.5104114187139</v>
      </c>
      <c r="J538">
        <v>-3.6974950227081802</v>
      </c>
      <c r="K538">
        <v>1373.8300978674899</v>
      </c>
      <c r="L538">
        <v>1157.48558162625</v>
      </c>
      <c r="M538">
        <v>54.732488928546601</v>
      </c>
      <c r="N538">
        <v>0.44857672994085901</v>
      </c>
      <c r="O538">
        <v>13.644479360091401</v>
      </c>
      <c r="P538">
        <v>113.44512195121899</v>
      </c>
      <c r="Q538">
        <v>6.2310715886546998E-2</v>
      </c>
    </row>
    <row r="539" spans="1:17" x14ac:dyDescent="0.3">
      <c r="A539" t="s">
        <v>1204</v>
      </c>
      <c r="B539" t="s">
        <v>1205</v>
      </c>
      <c r="C539" t="str">
        <f>IFERROR(VLOOKUP(Table1[[#This Row],[Ticker]],[1]!Table1[[Symbol]:[Industry]],2,FALSE),"-")</f>
        <v>-</v>
      </c>
      <c r="D539" t="s">
        <v>1001</v>
      </c>
      <c r="E539">
        <v>10242.2927876759</v>
      </c>
      <c r="F539">
        <v>48.12</v>
      </c>
      <c r="G539">
        <v>-45.5050617025082</v>
      </c>
      <c r="H539">
        <v>-1.37439603435242</v>
      </c>
      <c r="I539">
        <v>-0.90745310843745397</v>
      </c>
      <c r="J539">
        <v>-1.5290306244481899</v>
      </c>
      <c r="K539">
        <v>47.587607092894601</v>
      </c>
      <c r="L539">
        <v>46.893091136244202</v>
      </c>
      <c r="M539">
        <v>54.614513443181302</v>
      </c>
      <c r="N539">
        <v>0.66874247533030595</v>
      </c>
      <c r="O539">
        <v>17.9343308395677</v>
      </c>
      <c r="P539">
        <v>31.655266757865899</v>
      </c>
      <c r="Q539">
        <v>4.8070162058913998E-2</v>
      </c>
    </row>
    <row r="540" spans="1:17" x14ac:dyDescent="0.3">
      <c r="A540" t="s">
        <v>1206</v>
      </c>
      <c r="B540" t="s">
        <v>1207</v>
      </c>
      <c r="C540" t="str">
        <f>IFERROR(VLOOKUP(Table1[[#This Row],[Ticker]],[1]!Table1[[Symbol]:[Industry]],2,FALSE),"-")</f>
        <v>-</v>
      </c>
      <c r="D540" t="s">
        <v>470</v>
      </c>
      <c r="E540">
        <v>10172.15487201</v>
      </c>
      <c r="F540">
        <v>388.65</v>
      </c>
      <c r="G540">
        <v>94.899634175525705</v>
      </c>
      <c r="H540">
        <v>-8.2760056626583101</v>
      </c>
      <c r="I540">
        <v>21.804471706841799</v>
      </c>
      <c r="J540">
        <v>-4.9436307154216701</v>
      </c>
      <c r="K540">
        <v>391.68353907455202</v>
      </c>
      <c r="L540">
        <v>331.97807845544901</v>
      </c>
      <c r="M540">
        <v>35.3616653950752</v>
      </c>
      <c r="N540">
        <v>0.41135461622911002</v>
      </c>
      <c r="O540">
        <v>8.4008748231056298</v>
      </c>
      <c r="P540">
        <v>137.63375114643799</v>
      </c>
      <c r="Q540">
        <v>0.162955828564018</v>
      </c>
    </row>
    <row r="541" spans="1:17" hidden="1" x14ac:dyDescent="0.3">
      <c r="A541" t="s">
        <v>1208</v>
      </c>
      <c r="B541" t="s">
        <v>1209</v>
      </c>
      <c r="C541" t="str">
        <f>IFERROR(VLOOKUP(Table1[[#This Row],[Ticker]],[1]!Table1[[Symbol]:[Industry]],2,FALSE),"-")</f>
        <v>-</v>
      </c>
      <c r="D541" t="s">
        <v>266</v>
      </c>
      <c r="E541">
        <v>10170.96208308</v>
      </c>
      <c r="F541">
        <v>84.47</v>
      </c>
      <c r="G541">
        <v>77.596080118390802</v>
      </c>
      <c r="H541">
        <v>-8.8085204682203493</v>
      </c>
      <c r="I541">
        <v>70.468771601120594</v>
      </c>
      <c r="J541">
        <v>-1.54340008652663</v>
      </c>
      <c r="K541">
        <v>83.3391827023964</v>
      </c>
      <c r="L541">
        <v>67.428782905383201</v>
      </c>
      <c r="M541">
        <v>47.8081362611914</v>
      </c>
      <c r="N541">
        <v>0.52616843116410805</v>
      </c>
      <c r="O541">
        <v>24.3044868000473</v>
      </c>
      <c r="P541">
        <v>116.03580562659801</v>
      </c>
      <c r="Q541">
        <v>9.4858684964043996E-2</v>
      </c>
    </row>
    <row r="542" spans="1:17" hidden="1" x14ac:dyDescent="0.3">
      <c r="A542" t="s">
        <v>1210</v>
      </c>
      <c r="B542" t="s">
        <v>1211</v>
      </c>
      <c r="C542" t="str">
        <f>IFERROR(VLOOKUP(Table1[[#This Row],[Ticker]],[1]!Table1[[Symbol]:[Industry]],2,FALSE),"-")</f>
        <v>-</v>
      </c>
      <c r="D542" t="s">
        <v>396</v>
      </c>
      <c r="E542">
        <v>10167.2600164</v>
      </c>
      <c r="F542">
        <v>9000.5</v>
      </c>
      <c r="G542">
        <v>38.719200759811599</v>
      </c>
      <c r="H542">
        <v>-16.786804807006501</v>
      </c>
      <c r="I542">
        <v>-3.64299561107712</v>
      </c>
      <c r="J542">
        <v>-10.1692431100376</v>
      </c>
      <c r="K542">
        <v>9481.7016981518209</v>
      </c>
      <c r="L542">
        <v>8530.5779674408095</v>
      </c>
      <c r="M542">
        <v>18.947546754323</v>
      </c>
      <c r="N542">
        <v>0.55373467178080404</v>
      </c>
      <c r="O542">
        <v>27.758457863452001</v>
      </c>
      <c r="P542">
        <v>72.420068581061599</v>
      </c>
      <c r="Q542">
        <v>0.140641397345311</v>
      </c>
    </row>
    <row r="543" spans="1:17" x14ac:dyDescent="0.3">
      <c r="A543" t="s">
        <v>1212</v>
      </c>
      <c r="B543" t="s">
        <v>1213</v>
      </c>
      <c r="C543" t="str">
        <f>IFERROR(VLOOKUP(Table1[[#This Row],[Ticker]],[1]!Table1[[Symbol]:[Industry]],2,FALSE),"-")</f>
        <v>-</v>
      </c>
      <c r="D543" t="s">
        <v>130</v>
      </c>
      <c r="E543">
        <v>10160.843815169999</v>
      </c>
      <c r="F543">
        <v>188.7</v>
      </c>
      <c r="G543">
        <v>-18.847582773422001</v>
      </c>
      <c r="H543">
        <v>-13.5160363212504</v>
      </c>
      <c r="I543">
        <v>-24.3381099075946</v>
      </c>
      <c r="J543">
        <v>-2.5014170992404399</v>
      </c>
      <c r="K543">
        <v>196.97771442991501</v>
      </c>
      <c r="L543">
        <v>197.32455371829701</v>
      </c>
      <c r="M543">
        <v>41.995464509648897</v>
      </c>
      <c r="N543">
        <v>0.59365360990461002</v>
      </c>
      <c r="O543">
        <v>50.980392156862699</v>
      </c>
      <c r="P543">
        <v>39.210623386204297</v>
      </c>
      <c r="Q543">
        <v>0.14834331698894801</v>
      </c>
    </row>
    <row r="544" spans="1:17" x14ac:dyDescent="0.3">
      <c r="A544" t="s">
        <v>1214</v>
      </c>
      <c r="B544" t="s">
        <v>1215</v>
      </c>
      <c r="C544" t="str">
        <f>IFERROR(VLOOKUP(Table1[[#This Row],[Ticker]],[1]!Table1[[Symbol]:[Industry]],2,FALSE),"-")</f>
        <v>-</v>
      </c>
      <c r="D544" t="s">
        <v>396</v>
      </c>
      <c r="E544">
        <v>10088.88098485</v>
      </c>
      <c r="F544">
        <v>326.5</v>
      </c>
      <c r="G544">
        <v>284.20390090506697</v>
      </c>
      <c r="H544">
        <v>14.038169240950699</v>
      </c>
      <c r="I544">
        <v>169.16180941115601</v>
      </c>
      <c r="J544">
        <v>-4.40649358857197</v>
      </c>
      <c r="K544">
        <v>271.66968237260699</v>
      </c>
      <c r="L544">
        <v>194.93464980946001</v>
      </c>
      <c r="M544">
        <v>61.124173191182898</v>
      </c>
      <c r="N544">
        <v>0.79396256555488798</v>
      </c>
      <c r="O544">
        <v>6.58499234303215</v>
      </c>
      <c r="P544">
        <v>323.47600518806701</v>
      </c>
      <c r="Q544">
        <v>0.118210380159425</v>
      </c>
    </row>
    <row r="545" spans="1:17" x14ac:dyDescent="0.3">
      <c r="A545" t="s">
        <v>1216</v>
      </c>
      <c r="B545" t="s">
        <v>1217</v>
      </c>
      <c r="C545" t="str">
        <f>IFERROR(VLOOKUP(Table1[[#This Row],[Ticker]],[1]!Table1[[Symbol]:[Industry]],2,FALSE),"-")</f>
        <v>-</v>
      </c>
      <c r="D545" t="s">
        <v>111</v>
      </c>
      <c r="E545">
        <v>10063.1713485</v>
      </c>
      <c r="F545">
        <v>728.15</v>
      </c>
      <c r="G545">
        <v>34.114013409985098</v>
      </c>
      <c r="H545">
        <v>-2.4085799109724402</v>
      </c>
      <c r="I545">
        <v>-4.0522725690463801</v>
      </c>
      <c r="J545">
        <v>-3.73378960170652</v>
      </c>
      <c r="K545">
        <v>715.73310343198705</v>
      </c>
      <c r="L545">
        <v>651.472293049266</v>
      </c>
      <c r="M545">
        <v>51.222865915674298</v>
      </c>
      <c r="N545">
        <v>0.80794377236424297</v>
      </c>
      <c r="O545">
        <v>11.2476824830048</v>
      </c>
      <c r="P545">
        <v>68.924718710126399</v>
      </c>
    </row>
    <row r="546" spans="1:17" x14ac:dyDescent="0.3">
      <c r="A546" t="s">
        <v>1218</v>
      </c>
      <c r="B546" t="s">
        <v>1219</v>
      </c>
      <c r="C546" t="str">
        <f>IFERROR(VLOOKUP(Table1[[#This Row],[Ticker]],[1]!Table1[[Symbol]:[Industry]],2,FALSE),"-")</f>
        <v>-</v>
      </c>
      <c r="D546" t="s">
        <v>46</v>
      </c>
      <c r="E546">
        <v>10058.50927174</v>
      </c>
      <c r="F546">
        <v>1543.4</v>
      </c>
      <c r="G546">
        <v>31.6924704286</v>
      </c>
      <c r="H546">
        <v>-7.0105225636989799</v>
      </c>
      <c r="I546">
        <v>49.806911850358603</v>
      </c>
      <c r="J546">
        <v>-4.1556205175195702</v>
      </c>
      <c r="K546">
        <v>1560.3085674686799</v>
      </c>
      <c r="L546">
        <v>1340.12218461724</v>
      </c>
      <c r="M546">
        <v>48.884582608250099</v>
      </c>
      <c r="N546">
        <v>1.03027345864215</v>
      </c>
      <c r="O546">
        <v>21.802513930283698</v>
      </c>
      <c r="P546">
        <v>91.702894050428498</v>
      </c>
      <c r="Q546">
        <v>9.0474485219945999E-2</v>
      </c>
    </row>
    <row r="547" spans="1:17" x14ac:dyDescent="0.3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21</v>
      </c>
      <c r="E547">
        <v>10029.013191644999</v>
      </c>
      <c r="F547">
        <v>1592.85</v>
      </c>
      <c r="G547">
        <v>-30.653426405852901</v>
      </c>
      <c r="H547">
        <v>-7.0650877579839104</v>
      </c>
      <c r="I547">
        <v>-19.6163869720104</v>
      </c>
      <c r="J547">
        <v>-8.0663161766675504</v>
      </c>
      <c r="K547">
        <v>1611.8813174852501</v>
      </c>
      <c r="L547">
        <v>1585.8884146410501</v>
      </c>
      <c r="M547">
        <v>43.7237573214733</v>
      </c>
      <c r="N547">
        <v>0.53336905905417997</v>
      </c>
      <c r="O547">
        <v>21.948080484665802</v>
      </c>
      <c r="P547">
        <v>14.920096677608999</v>
      </c>
      <c r="Q547">
        <v>-7.3520288681185E-2</v>
      </c>
    </row>
    <row r="548" spans="1:17" x14ac:dyDescent="0.3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388</v>
      </c>
      <c r="E548">
        <v>10016.449143600001</v>
      </c>
      <c r="F548">
        <v>181.56</v>
      </c>
      <c r="G548">
        <v>8.6948874852089002</v>
      </c>
      <c r="H548">
        <v>-12.6317902372994</v>
      </c>
      <c r="I548">
        <v>23.094256110663</v>
      </c>
      <c r="J548">
        <v>-7.7097645144844202</v>
      </c>
      <c r="K548">
        <v>193.18971787494999</v>
      </c>
      <c r="L548">
        <v>171.609896120819</v>
      </c>
      <c r="M548">
        <v>30.028278221761202</v>
      </c>
      <c r="N548">
        <v>0.23084206620664499</v>
      </c>
      <c r="O548">
        <v>34.941617096276701</v>
      </c>
      <c r="P548">
        <v>54.387755102040799</v>
      </c>
      <c r="Q548">
        <v>7.8383396034551994E-2</v>
      </c>
    </row>
    <row r="549" spans="1:17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130</v>
      </c>
      <c r="E549">
        <v>9940.1290886899897</v>
      </c>
      <c r="F549">
        <v>419.15</v>
      </c>
      <c r="G549">
        <v>240.75879339346301</v>
      </c>
      <c r="H549">
        <v>-11.97193033632</v>
      </c>
      <c r="I549">
        <v>80.030037223208197</v>
      </c>
      <c r="J549">
        <v>-7.7499274637382598</v>
      </c>
      <c r="K549">
        <v>447.06984044261998</v>
      </c>
      <c r="L549">
        <v>359.06761424102899</v>
      </c>
      <c r="M549">
        <v>29.031523135695899</v>
      </c>
      <c r="N549">
        <v>0.85387792372818605</v>
      </c>
      <c r="O549">
        <v>35.894071334844298</v>
      </c>
      <c r="P549">
        <v>280.526554698138</v>
      </c>
      <c r="Q549">
        <v>0.10472592940009399</v>
      </c>
    </row>
    <row r="550" spans="1:17" hidden="1" x14ac:dyDescent="0.3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185</v>
      </c>
      <c r="E550">
        <v>9905.9244211200003</v>
      </c>
      <c r="F550">
        <v>2248.8000000000002</v>
      </c>
      <c r="G550">
        <v>82.635168255866304</v>
      </c>
      <c r="H550">
        <v>-0.67817090720523299</v>
      </c>
      <c r="I550">
        <v>-4.79167958743166</v>
      </c>
      <c r="J550">
        <v>-6.7623900466642404</v>
      </c>
      <c r="K550">
        <v>2122.4894637125499</v>
      </c>
      <c r="L550">
        <v>1820.6661777525301</v>
      </c>
      <c r="M550">
        <v>50.401167681106102</v>
      </c>
      <c r="N550">
        <v>0.61405021326374898</v>
      </c>
      <c r="O550">
        <v>6.6791177516897804</v>
      </c>
      <c r="P550">
        <v>136.99019917799501</v>
      </c>
      <c r="Q550">
        <v>0.14934873204702401</v>
      </c>
    </row>
    <row r="551" spans="1:17" hidden="1" x14ac:dyDescent="0.3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130</v>
      </c>
      <c r="E551">
        <v>9889.6398479399995</v>
      </c>
      <c r="F551">
        <v>614.45000000000005</v>
      </c>
      <c r="G551">
        <v>83.766506989412505</v>
      </c>
      <c r="H551">
        <v>-12.199718616093101</v>
      </c>
      <c r="I551">
        <v>117.09765171327599</v>
      </c>
      <c r="J551">
        <v>0.78857636230364903</v>
      </c>
      <c r="K551">
        <v>576.79192488242199</v>
      </c>
      <c r="L551">
        <v>418.25898239441602</v>
      </c>
      <c r="M551">
        <v>57.685632658518202</v>
      </c>
      <c r="N551">
        <v>0.85249640304283403</v>
      </c>
      <c r="O551">
        <v>13.719586622182399</v>
      </c>
      <c r="P551">
        <v>153.120494335736</v>
      </c>
    </row>
    <row r="552" spans="1:17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1232</v>
      </c>
      <c r="E552">
        <v>9856.1313951749999</v>
      </c>
      <c r="F552">
        <v>906.75</v>
      </c>
      <c r="G552">
        <v>-53.4957384270893</v>
      </c>
      <c r="H552">
        <v>-7.8807643808362098</v>
      </c>
      <c r="I552">
        <v>-22.242707129094299</v>
      </c>
      <c r="J552">
        <v>-4.7161820503137202</v>
      </c>
      <c r="K552">
        <v>940.24599398917405</v>
      </c>
      <c r="L552">
        <v>996.474894111705</v>
      </c>
      <c r="M552">
        <v>16.8301383622115</v>
      </c>
      <c r="N552">
        <v>0.89020326098759595</v>
      </c>
      <c r="O552">
        <v>43.038323683484897</v>
      </c>
      <c r="P552">
        <v>6.1768149882903902</v>
      </c>
      <c r="Q552">
        <v>-8.4283309857028005E-2</v>
      </c>
    </row>
    <row r="553" spans="1:17" x14ac:dyDescent="0.3">
      <c r="A553" t="s">
        <v>1233</v>
      </c>
      <c r="B553" t="s">
        <v>1234</v>
      </c>
      <c r="C553" t="str">
        <f>IFERROR(VLOOKUP(Table1[[#This Row],[Ticker]],[1]!Table1[[Symbol]:[Industry]],2,FALSE),"-")</f>
        <v>-</v>
      </c>
      <c r="D553" t="s">
        <v>388</v>
      </c>
      <c r="E553">
        <v>9815.6376244000003</v>
      </c>
      <c r="F553">
        <v>668</v>
      </c>
      <c r="G553">
        <v>-22.902057540114502</v>
      </c>
      <c r="H553">
        <v>-5.9638021851069896</v>
      </c>
      <c r="I553">
        <v>-12.641799143301601</v>
      </c>
      <c r="J553">
        <v>-2.6198112235792399</v>
      </c>
      <c r="K553">
        <v>670.54654418339703</v>
      </c>
      <c r="L553">
        <v>670.74826945263499</v>
      </c>
      <c r="M553">
        <v>56.777806263569197</v>
      </c>
      <c r="N553">
        <v>0.48762388716060601</v>
      </c>
      <c r="O553">
        <v>21.991017964071801</v>
      </c>
      <c r="P553">
        <v>13.172384582803801</v>
      </c>
      <c r="Q553">
        <v>3.6612794192594E-2</v>
      </c>
    </row>
    <row r="554" spans="1:17" x14ac:dyDescent="0.3">
      <c r="A554" t="s">
        <v>1235</v>
      </c>
      <c r="B554" t="s">
        <v>1236</v>
      </c>
      <c r="C554" t="str">
        <f>IFERROR(VLOOKUP(Table1[[#This Row],[Ticker]],[1]!Table1[[Symbol]:[Industry]],2,FALSE),"-")</f>
        <v>-</v>
      </c>
      <c r="D554" t="s">
        <v>122</v>
      </c>
      <c r="E554">
        <v>9814.9241470300003</v>
      </c>
      <c r="F554">
        <v>1154.1500000000001</v>
      </c>
      <c r="G554">
        <v>25.757147132772499</v>
      </c>
      <c r="H554">
        <v>-15.8641011407025</v>
      </c>
      <c r="I554">
        <v>28.839023111530601</v>
      </c>
      <c r="J554">
        <v>-6.0946900446381598</v>
      </c>
      <c r="K554">
        <v>1193.29126117685</v>
      </c>
      <c r="L554">
        <v>1028.3182218545701</v>
      </c>
      <c r="M554">
        <v>34.072105029311402</v>
      </c>
      <c r="N554">
        <v>0.40142728948404299</v>
      </c>
      <c r="O554">
        <v>19.910756834033599</v>
      </c>
      <c r="P554">
        <v>65.826149425287298</v>
      </c>
      <c r="Q554">
        <v>-4.7527095787380002E-3</v>
      </c>
    </row>
    <row r="555" spans="1:17" x14ac:dyDescent="0.3">
      <c r="A555" t="s">
        <v>1237</v>
      </c>
      <c r="B555" t="s">
        <v>1238</v>
      </c>
      <c r="C555" t="str">
        <f>IFERROR(VLOOKUP(Table1[[#This Row],[Ticker]],[1]!Table1[[Symbol]:[Industry]],2,FALSE),"-")</f>
        <v>-</v>
      </c>
      <c r="D555" t="s">
        <v>143</v>
      </c>
      <c r="E555">
        <v>9788.9466793970005</v>
      </c>
      <c r="F555">
        <v>90.91</v>
      </c>
      <c r="G555">
        <v>-24.048453757533501</v>
      </c>
      <c r="H555">
        <v>4.0277406663625701</v>
      </c>
      <c r="I555">
        <v>-6.2768346789363196</v>
      </c>
      <c r="J555">
        <v>3.95331535478102</v>
      </c>
      <c r="K555">
        <v>86.186354939204605</v>
      </c>
      <c r="L555">
        <v>85.3768198219515</v>
      </c>
      <c r="M555">
        <v>51.3345034503675</v>
      </c>
      <c r="N555">
        <v>4.0424335012480102</v>
      </c>
      <c r="O555">
        <v>16.389836101638998</v>
      </c>
      <c r="P555">
        <v>25.566298342541401</v>
      </c>
    </row>
    <row r="556" spans="1:17" x14ac:dyDescent="0.3">
      <c r="A556" t="s">
        <v>1239</v>
      </c>
      <c r="B556" t="s">
        <v>1240</v>
      </c>
      <c r="C556" t="str">
        <f>IFERROR(VLOOKUP(Table1[[#This Row],[Ticker]],[1]!Table1[[Symbol]:[Industry]],2,FALSE),"-")</f>
        <v>-</v>
      </c>
      <c r="D556" t="s">
        <v>21</v>
      </c>
      <c r="E556">
        <v>9787.9860371800005</v>
      </c>
      <c r="F556">
        <v>475.15</v>
      </c>
      <c r="G556">
        <v>-17.973613002494101</v>
      </c>
      <c r="H556">
        <v>-10.305572376622299</v>
      </c>
      <c r="I556">
        <v>-14.571950071790001</v>
      </c>
      <c r="J556">
        <v>-4.8752506583878104</v>
      </c>
      <c r="K556">
        <v>490.85508672332799</v>
      </c>
      <c r="L556">
        <v>482.55038430130799</v>
      </c>
      <c r="M556">
        <v>40.847077955160501</v>
      </c>
      <c r="N556">
        <v>0.75599108934512005</v>
      </c>
      <c r="O556">
        <v>21.014416500052601</v>
      </c>
      <c r="P556">
        <v>20.949471808578298</v>
      </c>
      <c r="Q556">
        <v>-9.1540484917116999E-2</v>
      </c>
    </row>
    <row r="557" spans="1:17" x14ac:dyDescent="0.3">
      <c r="A557" t="s">
        <v>1241</v>
      </c>
      <c r="B557" t="s">
        <v>1242</v>
      </c>
      <c r="C557" t="str">
        <f>IFERROR(VLOOKUP(Table1[[#This Row],[Ticker]],[1]!Table1[[Symbol]:[Industry]],2,FALSE),"-")</f>
        <v>-</v>
      </c>
      <c r="D557" t="s">
        <v>86</v>
      </c>
      <c r="E557">
        <v>9785.85961313999</v>
      </c>
      <c r="F557">
        <v>889.8</v>
      </c>
      <c r="G557">
        <v>-3.4079881775080199</v>
      </c>
      <c r="H557">
        <v>6.8196908129043603</v>
      </c>
      <c r="I557">
        <v>-3.2413094181973601</v>
      </c>
      <c r="J557">
        <v>0.182763395485354</v>
      </c>
      <c r="K557">
        <v>816.05826608835798</v>
      </c>
      <c r="L557">
        <v>761.91833318532997</v>
      </c>
      <c r="M557">
        <v>67.171062193360996</v>
      </c>
      <c r="N557">
        <v>1.0397552276981801</v>
      </c>
      <c r="O557">
        <v>6.0238255787817598</v>
      </c>
      <c r="P557">
        <v>44.448051948051898</v>
      </c>
      <c r="Q557">
        <v>0.144690112450471</v>
      </c>
    </row>
    <row r="558" spans="1:17" hidden="1" x14ac:dyDescent="0.3">
      <c r="A558" t="s">
        <v>1243</v>
      </c>
      <c r="B558" t="s">
        <v>1244</v>
      </c>
      <c r="C558" t="str">
        <f>IFERROR(VLOOKUP(Table1[[#This Row],[Ticker]],[1]!Table1[[Symbol]:[Industry]],2,FALSE),"-")</f>
        <v>-</v>
      </c>
      <c r="D558" t="s">
        <v>217</v>
      </c>
      <c r="E558">
        <v>9759.0954572299997</v>
      </c>
      <c r="F558">
        <v>12284.05</v>
      </c>
      <c r="G558">
        <v>30.904498070099699</v>
      </c>
      <c r="H558">
        <v>-4.2598239758880396</v>
      </c>
      <c r="I558">
        <v>16.539977845256001</v>
      </c>
      <c r="J558">
        <v>-3.4226179207174301</v>
      </c>
      <c r="K558">
        <v>11851.7952741847</v>
      </c>
      <c r="L558">
        <v>10352.091091784299</v>
      </c>
      <c r="M558">
        <v>62.930223763683898</v>
      </c>
      <c r="N558">
        <v>0.69724056099782905</v>
      </c>
      <c r="O558">
        <v>5.8120082546065897</v>
      </c>
      <c r="P558">
        <v>90.598138091543802</v>
      </c>
      <c r="Q558">
        <v>0.13881666761729999</v>
      </c>
    </row>
    <row r="559" spans="1:17" hidden="1" x14ac:dyDescent="0.3">
      <c r="A559" t="s">
        <v>1245</v>
      </c>
      <c r="B559" t="s">
        <v>1246</v>
      </c>
      <c r="C559" t="str">
        <f>IFERROR(VLOOKUP(Table1[[#This Row],[Ticker]],[1]!Table1[[Symbol]:[Industry]],2,FALSE),"-")</f>
        <v>-</v>
      </c>
      <c r="D559" t="s">
        <v>130</v>
      </c>
      <c r="E559">
        <v>9717.1900299270001</v>
      </c>
      <c r="F559">
        <v>282.83</v>
      </c>
      <c r="G559">
        <v>-15.8755929340672</v>
      </c>
      <c r="H559">
        <v>1.0903559362740101</v>
      </c>
      <c r="I559">
        <v>-5.9248976095101504</v>
      </c>
      <c r="J559">
        <v>-2.8684801749200002</v>
      </c>
      <c r="K559">
        <v>272.563804228712</v>
      </c>
      <c r="L559">
        <v>263.18859602754702</v>
      </c>
      <c r="M559">
        <v>22.227502817667499</v>
      </c>
      <c r="N559">
        <v>0.98126654521234402</v>
      </c>
      <c r="O559">
        <v>0.76724534172472003</v>
      </c>
      <c r="P559">
        <v>21.856958207669098</v>
      </c>
    </row>
    <row r="560" spans="1:17" x14ac:dyDescent="0.3">
      <c r="A560" t="s">
        <v>1247</v>
      </c>
      <c r="B560" t="s">
        <v>1248</v>
      </c>
      <c r="C560" t="str">
        <f>IFERROR(VLOOKUP(Table1[[#This Row],[Ticker]],[1]!Table1[[Symbol]:[Industry]],2,FALSE),"-")</f>
        <v>-</v>
      </c>
      <c r="D560" t="s">
        <v>281</v>
      </c>
      <c r="E560">
        <v>9654.4542594390005</v>
      </c>
      <c r="F560">
        <v>121.93</v>
      </c>
      <c r="G560">
        <v>-27.4732667917215</v>
      </c>
      <c r="H560">
        <v>-13.3268955426605</v>
      </c>
      <c r="I560">
        <v>-27.046266324289899</v>
      </c>
      <c r="J560">
        <v>-9.64977786626247</v>
      </c>
      <c r="K560">
        <v>132.23385223587999</v>
      </c>
      <c r="L560">
        <v>131.970170183455</v>
      </c>
      <c r="M560">
        <v>19.457712393106501</v>
      </c>
      <c r="N560">
        <v>0.69952110785884802</v>
      </c>
      <c r="O560">
        <v>29.582547363241101</v>
      </c>
      <c r="P560">
        <v>21.022332506203401</v>
      </c>
      <c r="Q560">
        <v>0.105518470206845</v>
      </c>
    </row>
    <row r="561" spans="1:17" hidden="1" x14ac:dyDescent="0.3">
      <c r="A561" t="s">
        <v>1249</v>
      </c>
      <c r="B561" t="s">
        <v>1250</v>
      </c>
      <c r="C561" t="str">
        <f>IFERROR(VLOOKUP(Table1[[#This Row],[Ticker]],[1]!Table1[[Symbol]:[Industry]],2,FALSE),"-")</f>
        <v>-</v>
      </c>
      <c r="D561" t="s">
        <v>231</v>
      </c>
      <c r="E561">
        <v>9651.3987602550005</v>
      </c>
      <c r="F561">
        <v>345.05</v>
      </c>
      <c r="G561">
        <v>-24.774859164410302</v>
      </c>
      <c r="H561">
        <v>-6.2786856110701398E-3</v>
      </c>
      <c r="I561">
        <v>-10.597989823195499</v>
      </c>
      <c r="J561">
        <v>-4.8138873866005198</v>
      </c>
      <c r="K561">
        <v>331.53530355890899</v>
      </c>
      <c r="M561">
        <v>46.608675265974803</v>
      </c>
      <c r="O561">
        <v>7.9263874800753404</v>
      </c>
      <c r="P561">
        <v>22.336465165750699</v>
      </c>
    </row>
    <row r="562" spans="1:17" x14ac:dyDescent="0.3">
      <c r="A562" t="s">
        <v>1251</v>
      </c>
      <c r="B562" t="s">
        <v>1252</v>
      </c>
      <c r="C562" t="str">
        <f>IFERROR(VLOOKUP(Table1[[#This Row],[Ticker]],[1]!Table1[[Symbol]:[Industry]],2,FALSE),"-")</f>
        <v>-</v>
      </c>
      <c r="D562" t="s">
        <v>80</v>
      </c>
      <c r="E562">
        <v>9636.0640968449898</v>
      </c>
      <c r="F562">
        <v>1251.3499999999999</v>
      </c>
      <c r="G562">
        <v>-27.7740163951973</v>
      </c>
      <c r="H562">
        <v>-9.5868488349970402</v>
      </c>
      <c r="I562">
        <v>-30.8846557854073</v>
      </c>
      <c r="J562">
        <v>-7.04567126492545</v>
      </c>
      <c r="K562">
        <v>1362.9998268792899</v>
      </c>
      <c r="L562">
        <v>1409.1461729016601</v>
      </c>
      <c r="M562">
        <v>20.933104913092802</v>
      </c>
      <c r="N562">
        <v>0.73372267175083805</v>
      </c>
      <c r="O562">
        <v>44.004475166819802</v>
      </c>
      <c r="P562">
        <v>9.9749527617875895</v>
      </c>
      <c r="Q562">
        <v>-4.0267606051121001E-2</v>
      </c>
    </row>
    <row r="563" spans="1:17" x14ac:dyDescent="0.3">
      <c r="A563" t="s">
        <v>1253</v>
      </c>
      <c r="B563" t="s">
        <v>1254</v>
      </c>
      <c r="C563" t="str">
        <f>IFERROR(VLOOKUP(Table1[[#This Row],[Ticker]],[1]!Table1[[Symbol]:[Industry]],2,FALSE),"-")</f>
        <v>-</v>
      </c>
      <c r="D563" t="s">
        <v>46</v>
      </c>
      <c r="E563">
        <v>9635.0973959999992</v>
      </c>
      <c r="F563">
        <v>342.6</v>
      </c>
      <c r="G563">
        <v>-10.3212042131898</v>
      </c>
      <c r="H563">
        <v>-3.82560437649291</v>
      </c>
      <c r="I563">
        <v>17.219797615828199</v>
      </c>
      <c r="J563">
        <v>0.73106729476844201</v>
      </c>
      <c r="K563">
        <v>342.53119751598098</v>
      </c>
      <c r="L563">
        <v>312.648410433523</v>
      </c>
      <c r="M563">
        <v>55.094537942510399</v>
      </c>
      <c r="N563">
        <v>0.65001042025410904</v>
      </c>
      <c r="O563">
        <v>21.2492702860478</v>
      </c>
      <c r="P563">
        <v>44.709609292502599</v>
      </c>
      <c r="Q563">
        <v>-9.9485029856330003E-3</v>
      </c>
    </row>
    <row r="564" spans="1:17" hidden="1" x14ac:dyDescent="0.3">
      <c r="A564" t="s">
        <v>1255</v>
      </c>
      <c r="B564" t="s">
        <v>1256</v>
      </c>
      <c r="C564" t="str">
        <f>IFERROR(VLOOKUP(Table1[[#This Row],[Ticker]],[1]!Table1[[Symbol]:[Industry]],2,FALSE),"-")</f>
        <v>-</v>
      </c>
      <c r="D564" t="s">
        <v>83</v>
      </c>
      <c r="E564">
        <v>9591.9028099999996</v>
      </c>
      <c r="F564">
        <v>144.11000000000001</v>
      </c>
      <c r="G564">
        <v>-28.758943163379001</v>
      </c>
      <c r="H564">
        <v>2.4193257380854201</v>
      </c>
      <c r="I564">
        <v>-10.3022207193518</v>
      </c>
      <c r="J564">
        <v>-1.2639624737456501</v>
      </c>
      <c r="K564">
        <v>140.36098490316201</v>
      </c>
      <c r="L564">
        <v>137.18170743262399</v>
      </c>
      <c r="M564">
        <v>19.599037825510401</v>
      </c>
      <c r="N564">
        <v>0.61213082818231201</v>
      </c>
      <c r="O564">
        <v>0.92290611338559003</v>
      </c>
      <c r="P564">
        <v>14.373015873015801</v>
      </c>
      <c r="Q564">
        <v>-1.3388827299693999E-2</v>
      </c>
    </row>
    <row r="565" spans="1:17" x14ac:dyDescent="0.3">
      <c r="A565" t="s">
        <v>1257</v>
      </c>
      <c r="B565" t="s">
        <v>1258</v>
      </c>
      <c r="C565" t="str">
        <f>IFERROR(VLOOKUP(Table1[[#This Row],[Ticker]],[1]!Table1[[Symbol]:[Industry]],2,FALSE),"-")</f>
        <v>-</v>
      </c>
      <c r="D565" t="s">
        <v>292</v>
      </c>
      <c r="E565">
        <v>9548.6612030399992</v>
      </c>
      <c r="F565">
        <v>585.15</v>
      </c>
      <c r="G565">
        <v>31.981329488880998</v>
      </c>
      <c r="H565">
        <v>-2.2412120247902201</v>
      </c>
      <c r="I565">
        <v>32.180440483722997</v>
      </c>
      <c r="J565">
        <v>-3.1829372706760402</v>
      </c>
      <c r="K565">
        <v>546.62417719936002</v>
      </c>
      <c r="L565">
        <v>468.02858639591801</v>
      </c>
      <c r="M565">
        <v>66.743602316397499</v>
      </c>
      <c r="N565">
        <v>0.81227835043734498</v>
      </c>
      <c r="O565">
        <v>2.8625138853285401</v>
      </c>
      <c r="P565">
        <v>70.052310374890993</v>
      </c>
      <c r="Q565">
        <v>0.122014924137304</v>
      </c>
    </row>
    <row r="566" spans="1:17" x14ac:dyDescent="0.3">
      <c r="A566" t="s">
        <v>1259</v>
      </c>
      <c r="B566" t="s">
        <v>1260</v>
      </c>
      <c r="C566" t="str">
        <f>IFERROR(VLOOKUP(Table1[[#This Row],[Ticker]],[1]!Table1[[Symbol]:[Industry]],2,FALSE),"-")</f>
        <v>-</v>
      </c>
      <c r="D566" t="s">
        <v>228</v>
      </c>
      <c r="E566">
        <v>9540.5698840000005</v>
      </c>
      <c r="F566">
        <v>714.5</v>
      </c>
      <c r="G566">
        <v>-22.359461129403002</v>
      </c>
      <c r="H566">
        <v>-6.5482700387508403</v>
      </c>
      <c r="I566">
        <v>1.8914861790255999</v>
      </c>
      <c r="J566">
        <v>-8.1357000613165695</v>
      </c>
      <c r="K566">
        <v>699.64748832637599</v>
      </c>
      <c r="L566">
        <v>640.65798321919601</v>
      </c>
      <c r="M566">
        <v>38.268771206132101</v>
      </c>
      <c r="N566">
        <v>0.657924954082175</v>
      </c>
      <c r="O566">
        <v>19.664100769769</v>
      </c>
      <c r="P566">
        <v>29.532269760696099</v>
      </c>
      <c r="Q566">
        <v>5.9669839324203E-2</v>
      </c>
    </row>
    <row r="567" spans="1:17" x14ac:dyDescent="0.3">
      <c r="A567" t="s">
        <v>1261</v>
      </c>
      <c r="B567" t="s">
        <v>1262</v>
      </c>
      <c r="C567" t="str">
        <f>IFERROR(VLOOKUP(Table1[[#This Row],[Ticker]],[1]!Table1[[Symbol]:[Industry]],2,FALSE),"-")</f>
        <v>-</v>
      </c>
      <c r="D567" t="s">
        <v>263</v>
      </c>
      <c r="E567">
        <v>9506.2606488199999</v>
      </c>
      <c r="F567">
        <v>2287.9</v>
      </c>
      <c r="G567">
        <v>101.908078184346</v>
      </c>
      <c r="H567">
        <v>11.0916488720391</v>
      </c>
      <c r="I567">
        <v>91.533780189149397</v>
      </c>
      <c r="J567">
        <v>6.1933469131226904</v>
      </c>
      <c r="K567">
        <v>1887.2563485636999</v>
      </c>
      <c r="L567">
        <v>1471.1840646491401</v>
      </c>
      <c r="M567">
        <v>73.729998438475505</v>
      </c>
      <c r="N567">
        <v>1.2233402925369801</v>
      </c>
      <c r="O567">
        <v>3.4573189387647898</v>
      </c>
      <c r="P567">
        <v>162.34376791652301</v>
      </c>
      <c r="Q567">
        <v>9.1135467095904005E-2</v>
      </c>
    </row>
    <row r="568" spans="1:17" hidden="1" x14ac:dyDescent="0.3">
      <c r="A568" t="s">
        <v>1263</v>
      </c>
      <c r="B568" t="s">
        <v>1264</v>
      </c>
      <c r="C568" t="str">
        <f>IFERROR(VLOOKUP(Table1[[#This Row],[Ticker]],[1]!Table1[[Symbol]:[Industry]],2,FALSE),"-")</f>
        <v>-</v>
      </c>
      <c r="D568" t="s">
        <v>60</v>
      </c>
      <c r="E568">
        <v>9498.9649197300005</v>
      </c>
      <c r="F568">
        <v>6961.45</v>
      </c>
      <c r="G568">
        <v>44.0306884686374</v>
      </c>
      <c r="H568">
        <v>-25.190993183945501</v>
      </c>
      <c r="I568">
        <v>-23.454953157827301</v>
      </c>
      <c r="J568">
        <v>-1.6644472132996899</v>
      </c>
      <c r="K568">
        <v>7856.3730209201503</v>
      </c>
      <c r="L568">
        <v>7094.3342429852901</v>
      </c>
      <c r="M568">
        <v>23.936272497429499</v>
      </c>
      <c r="N568">
        <v>1.1826804331110601</v>
      </c>
      <c r="O568">
        <v>47.639500391441402</v>
      </c>
      <c r="P568">
        <v>118.817187401772</v>
      </c>
      <c r="Q568">
        <v>0.133895434314561</v>
      </c>
    </row>
    <row r="569" spans="1:17" hidden="1" x14ac:dyDescent="0.3">
      <c r="A569" t="s">
        <v>1265</v>
      </c>
      <c r="B569" t="s">
        <v>1266</v>
      </c>
      <c r="C569" t="str">
        <f>IFERROR(VLOOKUP(Table1[[#This Row],[Ticker]],[1]!Table1[[Symbol]:[Industry]],2,FALSE),"-")</f>
        <v>-</v>
      </c>
      <c r="D569" t="s">
        <v>161</v>
      </c>
      <c r="E569">
        <v>9488.9924273249999</v>
      </c>
      <c r="F569">
        <v>632.25</v>
      </c>
      <c r="G569">
        <v>249.98268840092899</v>
      </c>
      <c r="H569">
        <v>-18.7193191634382</v>
      </c>
      <c r="I569">
        <v>57.000326646396204</v>
      </c>
      <c r="J569">
        <v>3.3759582105825601</v>
      </c>
      <c r="K569">
        <v>687.64059461357601</v>
      </c>
      <c r="L569">
        <v>552.42237757662394</v>
      </c>
      <c r="M569">
        <v>37.506390374004198</v>
      </c>
      <c r="N569">
        <v>1.25402636734956</v>
      </c>
      <c r="O569">
        <v>33.760379596678497</v>
      </c>
      <c r="P569">
        <v>345.24647887323903</v>
      </c>
      <c r="Q569">
        <v>0.25102764610532102</v>
      </c>
    </row>
    <row r="570" spans="1:17" hidden="1" x14ac:dyDescent="0.3">
      <c r="A570" t="s">
        <v>1267</v>
      </c>
      <c r="B570" t="s">
        <v>1268</v>
      </c>
      <c r="C570" t="str">
        <f>IFERROR(VLOOKUP(Table1[[#This Row],[Ticker]],[1]!Table1[[Symbol]:[Industry]],2,FALSE),"-")</f>
        <v>-</v>
      </c>
      <c r="D570" t="s">
        <v>266</v>
      </c>
      <c r="E570">
        <v>9486.7182260000009</v>
      </c>
      <c r="F570">
        <v>6163</v>
      </c>
      <c r="G570">
        <v>-9.5776534394595796</v>
      </c>
      <c r="H570">
        <v>-3.9517261717744701</v>
      </c>
      <c r="I570">
        <v>-3.28492473783353</v>
      </c>
      <c r="J570">
        <v>-0.65646881498702303</v>
      </c>
      <c r="K570">
        <v>6130.1918266196999</v>
      </c>
      <c r="L570">
        <v>5735.7175525183702</v>
      </c>
      <c r="M570">
        <v>52.737416773202099</v>
      </c>
      <c r="N570">
        <v>0.46255718273221103</v>
      </c>
      <c r="O570">
        <v>13.564822326788899</v>
      </c>
      <c r="P570">
        <v>33.398268398268399</v>
      </c>
      <c r="Q570">
        <v>0.109779219570432</v>
      </c>
    </row>
    <row r="571" spans="1:17" hidden="1" x14ac:dyDescent="0.3">
      <c r="A571" t="s">
        <v>1269</v>
      </c>
      <c r="B571" t="s">
        <v>1270</v>
      </c>
      <c r="C571" t="str">
        <f>IFERROR(VLOOKUP(Table1[[#This Row],[Ticker]],[1]!Table1[[Symbol]:[Industry]],2,FALSE),"-")</f>
        <v>-</v>
      </c>
      <c r="D571" t="s">
        <v>1271</v>
      </c>
      <c r="E571">
        <v>9435.9825347999395</v>
      </c>
      <c r="F571">
        <v>552.5</v>
      </c>
      <c r="G571">
        <v>-22.2934782089938</v>
      </c>
      <c r="H571">
        <v>1.09452929100917</v>
      </c>
      <c r="I571">
        <v>3.7759379375787399</v>
      </c>
      <c r="J571">
        <v>2.1937948724509102</v>
      </c>
      <c r="K571">
        <v>506.04297090531099</v>
      </c>
      <c r="L571">
        <v>485.16010801328201</v>
      </c>
      <c r="N571">
        <v>0.86401437067973197</v>
      </c>
      <c r="O571">
        <v>6.4253393665158303</v>
      </c>
      <c r="P571">
        <v>39.116202945990104</v>
      </c>
    </row>
    <row r="572" spans="1:17" x14ac:dyDescent="0.3">
      <c r="A572" t="s">
        <v>1272</v>
      </c>
      <c r="B572" t="s">
        <v>1273</v>
      </c>
      <c r="C572" t="str">
        <f>IFERROR(VLOOKUP(Table1[[#This Row],[Ticker]],[1]!Table1[[Symbol]:[Industry]],2,FALSE),"-")</f>
        <v>-</v>
      </c>
      <c r="D572" t="s">
        <v>860</v>
      </c>
      <c r="E572">
        <v>9397.4230651620001</v>
      </c>
      <c r="F572">
        <v>201.93</v>
      </c>
      <c r="G572">
        <v>34.609875244545499</v>
      </c>
      <c r="H572">
        <v>-10.0040828781803</v>
      </c>
      <c r="I572">
        <v>6.2060951782952101</v>
      </c>
      <c r="J572">
        <v>-9.0572417734245594</v>
      </c>
      <c r="K572">
        <v>217.278209006759</v>
      </c>
      <c r="L572">
        <v>194.62653407985101</v>
      </c>
      <c r="M572">
        <v>34.743450079846099</v>
      </c>
      <c r="N572">
        <v>0.85140156429470804</v>
      </c>
      <c r="O572">
        <v>30.738374684296499</v>
      </c>
      <c r="P572">
        <v>77.8335535006605</v>
      </c>
      <c r="Q572">
        <v>0.115440652197825</v>
      </c>
    </row>
    <row r="573" spans="1:17" hidden="1" x14ac:dyDescent="0.3">
      <c r="A573" t="s">
        <v>1274</v>
      </c>
      <c r="B573" t="s">
        <v>1275</v>
      </c>
      <c r="C573" t="str">
        <f>IFERROR(VLOOKUP(Table1[[#This Row],[Ticker]],[1]!Table1[[Symbol]:[Industry]],2,FALSE),"-")</f>
        <v>-</v>
      </c>
      <c r="D573" t="s">
        <v>130</v>
      </c>
      <c r="E573">
        <v>9385.3037488000009</v>
      </c>
      <c r="F573">
        <v>744.8</v>
      </c>
      <c r="G573">
        <v>-3.6721127084607299</v>
      </c>
      <c r="H573">
        <v>-8.4843406958340193</v>
      </c>
      <c r="I573">
        <v>-0.10373018229164099</v>
      </c>
      <c r="J573">
        <v>3.3594853921337502</v>
      </c>
      <c r="K573">
        <v>717.66480123971201</v>
      </c>
      <c r="L573">
        <v>674.82051437981397</v>
      </c>
      <c r="M573">
        <v>60.391955431556298</v>
      </c>
      <c r="N573">
        <v>0.53430078497596101</v>
      </c>
      <c r="O573">
        <v>6.1157357679914197</v>
      </c>
      <c r="P573">
        <v>43.783783783783697</v>
      </c>
    </row>
    <row r="574" spans="1:17" x14ac:dyDescent="0.3">
      <c r="A574" t="s">
        <v>1276</v>
      </c>
      <c r="B574" t="s">
        <v>1277</v>
      </c>
      <c r="C574" t="str">
        <f>IFERROR(VLOOKUP(Table1[[#This Row],[Ticker]],[1]!Table1[[Symbol]:[Industry]],2,FALSE),"-")</f>
        <v>-</v>
      </c>
      <c r="D574" t="s">
        <v>545</v>
      </c>
      <c r="E574">
        <v>9335.9216749999996</v>
      </c>
      <c r="F574">
        <v>468.25</v>
      </c>
      <c r="G574">
        <v>92.211510409094501</v>
      </c>
      <c r="H574">
        <v>3.9649657989456801</v>
      </c>
      <c r="I574">
        <v>59.822032000944397</v>
      </c>
      <c r="J574">
        <v>-3.1592702512241901</v>
      </c>
      <c r="K574">
        <v>429.64873850500101</v>
      </c>
      <c r="L574">
        <v>344.91361158990901</v>
      </c>
      <c r="M574">
        <v>66.113742299273198</v>
      </c>
      <c r="N574">
        <v>0.8719555075041</v>
      </c>
      <c r="O574">
        <v>1.86865990389748</v>
      </c>
      <c r="P574">
        <v>141.989664082687</v>
      </c>
      <c r="Q574">
        <v>0.33500777152619299</v>
      </c>
    </row>
    <row r="575" spans="1:17" x14ac:dyDescent="0.3">
      <c r="A575" t="s">
        <v>1278</v>
      </c>
      <c r="B575" t="s">
        <v>1279</v>
      </c>
      <c r="C575" t="str">
        <f>IFERROR(VLOOKUP(Table1[[#This Row],[Ticker]],[1]!Table1[[Symbol]:[Industry]],2,FALSE),"-")</f>
        <v>-</v>
      </c>
      <c r="D575" t="s">
        <v>274</v>
      </c>
      <c r="E575">
        <v>9330.4167883999999</v>
      </c>
      <c r="F575">
        <v>909.2</v>
      </c>
      <c r="G575">
        <v>63.886758143812003</v>
      </c>
      <c r="H575">
        <v>-5.9067129450156601</v>
      </c>
      <c r="I575">
        <v>23.862532353589501</v>
      </c>
      <c r="J575">
        <v>-2.03752084224074</v>
      </c>
      <c r="K575">
        <v>871.43618674715003</v>
      </c>
      <c r="L575">
        <v>746.24875507094805</v>
      </c>
      <c r="M575">
        <v>49.1972223137927</v>
      </c>
      <c r="N575">
        <v>0.51474293397620796</v>
      </c>
      <c r="O575">
        <v>7.0171579410470697</v>
      </c>
      <c r="P575">
        <v>100.396737932554</v>
      </c>
      <c r="Q575">
        <v>3.6943534855193999E-2</v>
      </c>
    </row>
    <row r="576" spans="1:17" x14ac:dyDescent="0.3">
      <c r="A576" t="s">
        <v>1280</v>
      </c>
      <c r="B576" t="s">
        <v>1281</v>
      </c>
      <c r="C576" t="str">
        <f>IFERROR(VLOOKUP(Table1[[#This Row],[Ticker]],[1]!Table1[[Symbol]:[Industry]],2,FALSE),"-")</f>
        <v>-</v>
      </c>
      <c r="D576" t="s">
        <v>217</v>
      </c>
      <c r="E576">
        <v>9315.7972832199994</v>
      </c>
      <c r="F576">
        <v>2413.6999999999998</v>
      </c>
      <c r="G576">
        <v>6.7921057654786603</v>
      </c>
      <c r="H576">
        <v>14.744019274903399</v>
      </c>
      <c r="I576">
        <v>7.9753680533946998</v>
      </c>
      <c r="J576">
        <v>2.7214391660722401</v>
      </c>
      <c r="K576">
        <v>2132.4886823817701</v>
      </c>
      <c r="L576">
        <v>2021.51184743871</v>
      </c>
      <c r="M576">
        <v>79.299874328729103</v>
      </c>
      <c r="N576">
        <v>3.4740304565782401</v>
      </c>
      <c r="O576">
        <v>13.6429547996851</v>
      </c>
      <c r="P576">
        <v>65.107052465968906</v>
      </c>
      <c r="Q576">
        <v>-8.3749561073159992E-3</v>
      </c>
    </row>
    <row r="577" spans="1:17" x14ac:dyDescent="0.3">
      <c r="A577" t="s">
        <v>1282</v>
      </c>
      <c r="B577" t="s">
        <v>1283</v>
      </c>
      <c r="C577" t="str">
        <f>IFERROR(VLOOKUP(Table1[[#This Row],[Ticker]],[1]!Table1[[Symbol]:[Industry]],2,FALSE),"-")</f>
        <v>-</v>
      </c>
      <c r="D577" t="s">
        <v>266</v>
      </c>
      <c r="E577">
        <v>9311.1104485039996</v>
      </c>
      <c r="F577">
        <v>81.37</v>
      </c>
      <c r="G577">
        <v>69.057944119056003</v>
      </c>
      <c r="H577">
        <v>-6.0901966748488601</v>
      </c>
      <c r="I577">
        <v>54.729110028125703</v>
      </c>
      <c r="J577">
        <v>-4.4190722049241797</v>
      </c>
      <c r="K577">
        <v>78.002139991732605</v>
      </c>
      <c r="L577">
        <v>64.896439186344907</v>
      </c>
      <c r="M577">
        <v>61.488452763505798</v>
      </c>
      <c r="N577">
        <v>0.75810519525434905</v>
      </c>
      <c r="O577">
        <v>14.7843185449182</v>
      </c>
      <c r="P577">
        <v>105.56988570172599</v>
      </c>
      <c r="Q577">
        <v>0.22540543299898</v>
      </c>
    </row>
    <row r="578" spans="1:17" x14ac:dyDescent="0.3">
      <c r="A578" t="s">
        <v>1284</v>
      </c>
      <c r="B578" t="s">
        <v>1285</v>
      </c>
      <c r="C578" t="str">
        <f>IFERROR(VLOOKUP(Table1[[#This Row],[Ticker]],[1]!Table1[[Symbol]:[Industry]],2,FALSE),"-")</f>
        <v>-</v>
      </c>
      <c r="D578" t="s">
        <v>545</v>
      </c>
      <c r="E578">
        <v>9276.3396528550002</v>
      </c>
      <c r="F578">
        <v>280.85000000000002</v>
      </c>
      <c r="G578">
        <v>-18.7527679333128</v>
      </c>
      <c r="H578">
        <v>-3.2875430210243701</v>
      </c>
      <c r="I578">
        <v>12.9641286417896</v>
      </c>
      <c r="J578">
        <v>-6.1639731630150498</v>
      </c>
      <c r="K578">
        <v>264.45302412515002</v>
      </c>
      <c r="L578">
        <v>237.445982943605</v>
      </c>
      <c r="M578">
        <v>54.587662453818503</v>
      </c>
      <c r="N578">
        <v>0.458592313291527</v>
      </c>
      <c r="O578">
        <v>5.4477479081359999</v>
      </c>
      <c r="P578">
        <v>39.310515873015802</v>
      </c>
      <c r="Q578">
        <v>3.4466144762872998E-2</v>
      </c>
    </row>
    <row r="579" spans="1:17" x14ac:dyDescent="0.3">
      <c r="A579" t="s">
        <v>1286</v>
      </c>
      <c r="B579" t="s">
        <v>1287</v>
      </c>
      <c r="C579" t="str">
        <f>IFERROR(VLOOKUP(Table1[[#This Row],[Ticker]],[1]!Table1[[Symbol]:[Industry]],2,FALSE),"-")</f>
        <v>-</v>
      </c>
      <c r="D579" t="s">
        <v>46</v>
      </c>
      <c r="E579">
        <v>9264.5044051200002</v>
      </c>
      <c r="F579">
        <v>539.29999999999995</v>
      </c>
      <c r="G579">
        <v>115.611559845583</v>
      </c>
      <c r="H579">
        <v>-4.3595091531745398</v>
      </c>
      <c r="I579">
        <v>53.134388532829099</v>
      </c>
      <c r="J579">
        <v>10.559233215187399</v>
      </c>
      <c r="K579">
        <v>515.15072089620196</v>
      </c>
      <c r="L579">
        <v>416.62742231205198</v>
      </c>
      <c r="M579">
        <v>56.387159470276799</v>
      </c>
      <c r="N579">
        <v>1.4803042929343999</v>
      </c>
      <c r="O579">
        <v>14.036714259224899</v>
      </c>
      <c r="P579">
        <v>186.86170212765899</v>
      </c>
      <c r="Q579">
        <v>0.217087898490401</v>
      </c>
    </row>
    <row r="580" spans="1:17" x14ac:dyDescent="0.3">
      <c r="A580" t="s">
        <v>1288</v>
      </c>
      <c r="B580" t="s">
        <v>1289</v>
      </c>
      <c r="C580" t="str">
        <f>IFERROR(VLOOKUP(Table1[[#This Row],[Ticker]],[1]!Table1[[Symbol]:[Industry]],2,FALSE),"-")</f>
        <v>-</v>
      </c>
      <c r="D580" t="s">
        <v>24</v>
      </c>
      <c r="E580">
        <v>9220.6893168389997</v>
      </c>
      <c r="F580">
        <v>80.989999999999995</v>
      </c>
      <c r="G580">
        <v>-40.490065780896899</v>
      </c>
      <c r="H580">
        <v>-7.5658890530882603</v>
      </c>
      <c r="I580">
        <v>-32.285864422505597</v>
      </c>
      <c r="J580">
        <v>-5.7779992243327696</v>
      </c>
      <c r="K580">
        <v>84.1975652801884</v>
      </c>
      <c r="L580">
        <v>90.259662507114598</v>
      </c>
      <c r="M580">
        <v>39.523885804645403</v>
      </c>
      <c r="N580">
        <v>0.82994580785959504</v>
      </c>
      <c r="O580">
        <v>43.844919125818002</v>
      </c>
      <c r="P580">
        <v>8.5656836461126105</v>
      </c>
      <c r="Q580">
        <v>7.6733002634580003E-3</v>
      </c>
    </row>
    <row r="581" spans="1:17" x14ac:dyDescent="0.3">
      <c r="A581" t="s">
        <v>1290</v>
      </c>
      <c r="B581" t="s">
        <v>1291</v>
      </c>
      <c r="C581" t="str">
        <f>IFERROR(VLOOKUP(Table1[[#This Row],[Ticker]],[1]!Table1[[Symbol]:[Industry]],2,FALSE),"-")</f>
        <v>-</v>
      </c>
      <c r="D581" t="s">
        <v>185</v>
      </c>
      <c r="E581">
        <v>9220.359402</v>
      </c>
      <c r="F581">
        <v>467.7</v>
      </c>
      <c r="G581">
        <v>17.507034701524301</v>
      </c>
      <c r="H581">
        <v>-0.179255472812483</v>
      </c>
      <c r="I581">
        <v>54.019678257050003</v>
      </c>
      <c r="J581">
        <v>-1.10959586132263</v>
      </c>
      <c r="K581">
        <v>430.52455452741799</v>
      </c>
      <c r="L581">
        <v>344.35816415371698</v>
      </c>
      <c r="M581">
        <v>63.177910122891603</v>
      </c>
      <c r="N581">
        <v>0.98019881530273101</v>
      </c>
      <c r="O581">
        <v>3.76309600171049</v>
      </c>
      <c r="P581">
        <v>94.793835901707595</v>
      </c>
    </row>
    <row r="582" spans="1:17" hidden="1" x14ac:dyDescent="0.3">
      <c r="A582" t="s">
        <v>1292</v>
      </c>
      <c r="B582" t="s">
        <v>1293</v>
      </c>
      <c r="C582" t="str">
        <f>IFERROR(VLOOKUP(Table1[[#This Row],[Ticker]],[1]!Table1[[Symbol]:[Industry]],2,FALSE),"-")</f>
        <v>-</v>
      </c>
      <c r="D582" t="s">
        <v>130</v>
      </c>
      <c r="E582">
        <v>9197.9</v>
      </c>
      <c r="F582">
        <v>4598.95</v>
      </c>
      <c r="G582">
        <v>-37.586587779680997</v>
      </c>
      <c r="H582">
        <v>-7.22728330499696</v>
      </c>
      <c r="I582">
        <v>-21.537604887782699</v>
      </c>
      <c r="J582">
        <v>-5.6955272536213402</v>
      </c>
      <c r="K582">
        <v>4625.9869633875296</v>
      </c>
      <c r="L582">
        <v>4750.3985622821501</v>
      </c>
      <c r="M582">
        <v>50.690352588437101</v>
      </c>
      <c r="N582">
        <v>0.58275585531862295</v>
      </c>
      <c r="O582">
        <v>51.643309885952199</v>
      </c>
      <c r="P582">
        <v>9.4662302886045797</v>
      </c>
      <c r="Q582">
        <v>2.9688886799711E-2</v>
      </c>
    </row>
    <row r="583" spans="1:17" x14ac:dyDescent="0.3">
      <c r="A583" t="s">
        <v>1294</v>
      </c>
      <c r="B583" t="s">
        <v>1295</v>
      </c>
      <c r="C583" t="str">
        <f>IFERROR(VLOOKUP(Table1[[#This Row],[Ticker]],[1]!Table1[[Symbol]:[Industry]],2,FALSE),"-")</f>
        <v>-</v>
      </c>
      <c r="D583" t="s">
        <v>185</v>
      </c>
      <c r="E583">
        <v>9185.6548956400002</v>
      </c>
      <c r="F583">
        <v>1701.1</v>
      </c>
      <c r="G583">
        <v>47.758751998084499</v>
      </c>
      <c r="H583">
        <v>7.5948258883141104</v>
      </c>
      <c r="I583">
        <v>49.814262842458596</v>
      </c>
      <c r="J583">
        <v>4.6319323099710203</v>
      </c>
      <c r="K583">
        <v>1478.9830392241499</v>
      </c>
      <c r="L583">
        <v>1218.8606594125999</v>
      </c>
      <c r="M583">
        <v>79.114598670324796</v>
      </c>
      <c r="N583">
        <v>1.3036114570920301</v>
      </c>
      <c r="O583">
        <v>3.3625301275645101</v>
      </c>
      <c r="P583">
        <v>107.32480195002999</v>
      </c>
      <c r="Q583">
        <v>7.7315688993396997E-2</v>
      </c>
    </row>
    <row r="584" spans="1:17" x14ac:dyDescent="0.3">
      <c r="A584" t="s">
        <v>1296</v>
      </c>
      <c r="B584" t="s">
        <v>1297</v>
      </c>
      <c r="C584" t="str">
        <f>IFERROR(VLOOKUP(Table1[[#This Row],[Ticker]],[1]!Table1[[Symbol]:[Industry]],2,FALSE),"-")</f>
        <v>-</v>
      </c>
      <c r="D584" t="s">
        <v>1298</v>
      </c>
      <c r="E584">
        <v>9131.1095910999993</v>
      </c>
      <c r="F584">
        <v>1468.25</v>
      </c>
      <c r="G584">
        <v>185.41911636703901</v>
      </c>
      <c r="H584">
        <v>2.92791816700842</v>
      </c>
      <c r="I584">
        <v>80.243717938170803</v>
      </c>
      <c r="J584">
        <v>0.95621826062817294</v>
      </c>
      <c r="K584">
        <v>1333.0968857994301</v>
      </c>
      <c r="L584">
        <v>1030.8922261492201</v>
      </c>
      <c r="M584">
        <v>65.883072926818798</v>
      </c>
      <c r="N584">
        <v>1.03663154338775</v>
      </c>
      <c r="O584">
        <v>5.43163630171974</v>
      </c>
      <c r="P584">
        <v>237.17992880927699</v>
      </c>
      <c r="Q584">
        <v>0.171084262071966</v>
      </c>
    </row>
    <row r="585" spans="1:17" hidden="1" x14ac:dyDescent="0.3">
      <c r="A585" t="s">
        <v>1299</v>
      </c>
      <c r="B585" t="s">
        <v>1300</v>
      </c>
      <c r="C585" t="str">
        <f>IFERROR(VLOOKUP(Table1[[#This Row],[Ticker]],[1]!Table1[[Symbol]:[Industry]],2,FALSE),"-")</f>
        <v>-</v>
      </c>
      <c r="D585" t="s">
        <v>125</v>
      </c>
      <c r="E585">
        <v>9083.0211745249999</v>
      </c>
      <c r="F585">
        <v>376.45</v>
      </c>
      <c r="G585">
        <v>272.12359923322902</v>
      </c>
      <c r="H585">
        <v>-0.83972404335208695</v>
      </c>
      <c r="I585">
        <v>76.369249008565802</v>
      </c>
      <c r="J585">
        <v>-6.5454732669642697</v>
      </c>
      <c r="K585">
        <v>359.47661207769198</v>
      </c>
      <c r="L585">
        <v>275.27089631144901</v>
      </c>
      <c r="M585">
        <v>43.703650079140097</v>
      </c>
      <c r="N585">
        <v>0.44158718787464302</v>
      </c>
      <c r="O585">
        <v>6.0831451720016103</v>
      </c>
      <c r="P585">
        <v>378.031746031745</v>
      </c>
      <c r="Q585">
        <v>0.14740816983663099</v>
      </c>
    </row>
    <row r="586" spans="1:17" x14ac:dyDescent="0.3">
      <c r="A586" t="s">
        <v>1301</v>
      </c>
      <c r="B586" t="s">
        <v>1302</v>
      </c>
      <c r="C586" t="str">
        <f>IFERROR(VLOOKUP(Table1[[#This Row],[Ticker]],[1]!Table1[[Symbol]:[Industry]],2,FALSE),"-")</f>
        <v>-</v>
      </c>
      <c r="D586" t="s">
        <v>80</v>
      </c>
      <c r="E586">
        <v>9057.65333035</v>
      </c>
      <c r="F586">
        <v>769.75</v>
      </c>
      <c r="G586">
        <v>-11.9131830542402</v>
      </c>
      <c r="H586">
        <v>-5.0919005300607001</v>
      </c>
      <c r="I586">
        <v>-29.778067712741301</v>
      </c>
      <c r="J586">
        <v>-4.6147010954773302</v>
      </c>
      <c r="K586">
        <v>800.47176760996899</v>
      </c>
      <c r="L586">
        <v>811.35760597565297</v>
      </c>
      <c r="M586">
        <v>33.168195487261698</v>
      </c>
      <c r="N586">
        <v>0.576558860444078</v>
      </c>
      <c r="O586">
        <v>29.899317960376699</v>
      </c>
      <c r="P586">
        <v>21.950253485424501</v>
      </c>
      <c r="Q586">
        <v>2.744557823483E-3</v>
      </c>
    </row>
    <row r="587" spans="1:17" x14ac:dyDescent="0.3">
      <c r="A587" t="s">
        <v>1303</v>
      </c>
      <c r="B587" t="s">
        <v>1304</v>
      </c>
      <c r="C587" t="str">
        <f>IFERROR(VLOOKUP(Table1[[#This Row],[Ticker]],[1]!Table1[[Symbol]:[Industry]],2,FALSE),"-")</f>
        <v>-</v>
      </c>
      <c r="D587" t="s">
        <v>274</v>
      </c>
      <c r="E587">
        <v>9055.6511285300003</v>
      </c>
      <c r="F587">
        <v>1381.15</v>
      </c>
      <c r="G587">
        <v>-7.8588359535689101</v>
      </c>
      <c r="H587">
        <v>-1.9396367299905699</v>
      </c>
      <c r="I587">
        <v>-2.6299124571146701</v>
      </c>
      <c r="J587">
        <v>-3.0940666568804001</v>
      </c>
      <c r="K587">
        <v>1336.1668971351501</v>
      </c>
      <c r="L587">
        <v>1237.7557718538401</v>
      </c>
      <c r="M587">
        <v>57.9981972775646</v>
      </c>
      <c r="N587">
        <v>2.3052431821138302</v>
      </c>
      <c r="O587">
        <v>19.751656228505201</v>
      </c>
      <c r="P587">
        <v>41.380898761388003</v>
      </c>
    </row>
    <row r="588" spans="1:17" x14ac:dyDescent="0.3">
      <c r="A588" t="s">
        <v>1305</v>
      </c>
      <c r="B588" t="s">
        <v>1306</v>
      </c>
      <c r="C588" t="str">
        <f>IFERROR(VLOOKUP(Table1[[#This Row],[Ticker]],[1]!Table1[[Symbol]:[Industry]],2,FALSE),"-")</f>
        <v>-</v>
      </c>
      <c r="D588" t="s">
        <v>54</v>
      </c>
      <c r="E588">
        <v>9008.9268473749999</v>
      </c>
      <c r="F588">
        <v>519.35</v>
      </c>
      <c r="G588">
        <v>-7.6863498630003502</v>
      </c>
      <c r="H588">
        <v>4.7179362047950999</v>
      </c>
      <c r="I588">
        <v>19.948358880207898</v>
      </c>
      <c r="J588">
        <v>-3.9033489344839198</v>
      </c>
      <c r="K588">
        <v>483.77590344129902</v>
      </c>
      <c r="L588">
        <v>413.15093775565202</v>
      </c>
      <c r="M588">
        <v>52.806087722128403</v>
      </c>
      <c r="N588">
        <v>0.57110768731811501</v>
      </c>
      <c r="O588">
        <v>6.5466448445171901</v>
      </c>
      <c r="P588">
        <v>62.550860719874798</v>
      </c>
    </row>
    <row r="589" spans="1:17" hidden="1" x14ac:dyDescent="0.3">
      <c r="A589" t="s">
        <v>1307</v>
      </c>
      <c r="B589" t="s">
        <v>1308</v>
      </c>
      <c r="C589" t="str">
        <f>IFERROR(VLOOKUP(Table1[[#This Row],[Ticker]],[1]!Table1[[Symbol]:[Industry]],2,FALSE),"-")</f>
        <v>-</v>
      </c>
      <c r="D589" t="s">
        <v>21</v>
      </c>
      <c r="E589">
        <v>8995.7141475999997</v>
      </c>
      <c r="F589">
        <v>1629.2</v>
      </c>
      <c r="G589">
        <v>131.81083811515799</v>
      </c>
      <c r="H589">
        <v>-16.688177475908098</v>
      </c>
      <c r="I589">
        <v>37.964840751923198</v>
      </c>
      <c r="J589">
        <v>-9.0729556703101899</v>
      </c>
      <c r="K589">
        <v>1708.0228454379001</v>
      </c>
      <c r="L589">
        <v>1338.8860259974499</v>
      </c>
      <c r="M589">
        <v>33.409325286456401</v>
      </c>
      <c r="N589">
        <v>1.0996466610987301</v>
      </c>
      <c r="O589">
        <v>22.253253130370702</v>
      </c>
      <c r="P589">
        <v>169.289256198347</v>
      </c>
      <c r="Q589">
        <v>0.23783116858592801</v>
      </c>
    </row>
    <row r="590" spans="1:17" x14ac:dyDescent="0.3">
      <c r="A590" t="s">
        <v>1309</v>
      </c>
      <c r="B590" t="s">
        <v>1310</v>
      </c>
      <c r="C590" t="str">
        <f>IFERROR(VLOOKUP(Table1[[#This Row],[Ticker]],[1]!Table1[[Symbol]:[Industry]],2,FALSE),"-")</f>
        <v>-</v>
      </c>
      <c r="D590" t="s">
        <v>1153</v>
      </c>
      <c r="E590">
        <v>8973.1384600500005</v>
      </c>
      <c r="F590">
        <v>701.95</v>
      </c>
      <c r="G590">
        <v>105.89071693397401</v>
      </c>
      <c r="H590">
        <v>-15.2704714385982</v>
      </c>
      <c r="I590">
        <v>29.453883326142002</v>
      </c>
      <c r="J590">
        <v>-0.28122215575723902</v>
      </c>
      <c r="K590">
        <v>665.44331451860501</v>
      </c>
      <c r="L590">
        <v>519.08966166830896</v>
      </c>
      <c r="M590">
        <v>56.387526669647599</v>
      </c>
      <c r="N590">
        <v>0.58803379807747602</v>
      </c>
      <c r="O590">
        <v>11.824204003134099</v>
      </c>
      <c r="P590">
        <v>145.953048353188</v>
      </c>
      <c r="Q590">
        <v>0.185833108441119</v>
      </c>
    </row>
    <row r="591" spans="1:17" x14ac:dyDescent="0.3">
      <c r="A591" t="s">
        <v>1311</v>
      </c>
      <c r="B591" t="s">
        <v>1312</v>
      </c>
      <c r="C591" t="str">
        <f>IFERROR(VLOOKUP(Table1[[#This Row],[Ticker]],[1]!Table1[[Symbol]:[Industry]],2,FALSE),"-")</f>
        <v>-</v>
      </c>
      <c r="D591" t="s">
        <v>185</v>
      </c>
      <c r="E591">
        <v>8938.7683319999996</v>
      </c>
      <c r="F591">
        <v>585.04999999999995</v>
      </c>
      <c r="G591">
        <v>-15.314070515221101</v>
      </c>
      <c r="H591">
        <v>-5.34789495141505</v>
      </c>
      <c r="I591">
        <v>-3.6414219010381599</v>
      </c>
      <c r="J591">
        <v>-2.2794484590585999</v>
      </c>
      <c r="K591">
        <v>579.10176032072002</v>
      </c>
      <c r="L591">
        <v>550.48457803158897</v>
      </c>
      <c r="M591">
        <v>60.026724205936802</v>
      </c>
      <c r="N591">
        <v>0.72525905114492295</v>
      </c>
      <c r="O591">
        <v>20.981112725408</v>
      </c>
      <c r="P591">
        <v>35.115473441108499</v>
      </c>
      <c r="Q591">
        <v>6.3893732888470001E-2</v>
      </c>
    </row>
    <row r="592" spans="1:17" x14ac:dyDescent="0.3">
      <c r="A592" t="s">
        <v>1313</v>
      </c>
      <c r="B592" t="s">
        <v>1314</v>
      </c>
      <c r="C592" t="str">
        <f>IFERROR(VLOOKUP(Table1[[#This Row],[Ticker]],[1]!Table1[[Symbol]:[Industry]],2,FALSE),"-")</f>
        <v>-</v>
      </c>
      <c r="D592" t="s">
        <v>24</v>
      </c>
      <c r="E592">
        <v>8904.2890652740007</v>
      </c>
      <c r="F592">
        <v>235.78</v>
      </c>
      <c r="G592">
        <v>-37.683562976290801</v>
      </c>
      <c r="H592">
        <v>-9.7867667774330799E-2</v>
      </c>
      <c r="I592">
        <v>-16.7366740972675</v>
      </c>
      <c r="J592">
        <v>-2.87616398962414</v>
      </c>
      <c r="K592">
        <v>227.21319094573801</v>
      </c>
      <c r="L592">
        <v>223.387159972821</v>
      </c>
      <c r="M592">
        <v>59.738076986719399</v>
      </c>
      <c r="N592">
        <v>0.98536720331060001</v>
      </c>
      <c r="O592">
        <v>21.532784799389201</v>
      </c>
      <c r="P592">
        <v>22.8020833333333</v>
      </c>
      <c r="Q592">
        <v>0.12331095941138</v>
      </c>
    </row>
    <row r="593" spans="1:17" hidden="1" x14ac:dyDescent="0.3">
      <c r="A593" t="s">
        <v>1315</v>
      </c>
      <c r="B593" t="s">
        <v>1316</v>
      </c>
      <c r="C593" t="str">
        <f>IFERROR(VLOOKUP(Table1[[#This Row],[Ticker]],[1]!Table1[[Symbol]:[Industry]],2,FALSE),"-")</f>
        <v>-</v>
      </c>
      <c r="D593" t="s">
        <v>46</v>
      </c>
      <c r="E593">
        <v>8895.4376319999992</v>
      </c>
      <c r="F593">
        <v>812.8</v>
      </c>
      <c r="G593">
        <v>265.60496471816202</v>
      </c>
      <c r="H593">
        <v>-3.4933147742542401</v>
      </c>
      <c r="I593">
        <v>308.76366815520799</v>
      </c>
      <c r="J593">
        <v>5.6656528055594002</v>
      </c>
      <c r="K593">
        <v>661.48068995881101</v>
      </c>
      <c r="L593">
        <v>418.14843519869402</v>
      </c>
      <c r="M593">
        <v>64.134485260783606</v>
      </c>
      <c r="N593">
        <v>0.93639928955304697</v>
      </c>
      <c r="O593">
        <v>9.1227854330708702</v>
      </c>
      <c r="P593">
        <v>425.91394370753699</v>
      </c>
    </row>
    <row r="594" spans="1:17" x14ac:dyDescent="0.3">
      <c r="A594" t="s">
        <v>1317</v>
      </c>
      <c r="B594" t="s">
        <v>1318</v>
      </c>
      <c r="C594" t="str">
        <f>IFERROR(VLOOKUP(Table1[[#This Row],[Ticker]],[1]!Table1[[Symbol]:[Industry]],2,FALSE),"-")</f>
        <v>-</v>
      </c>
      <c r="D594" t="s">
        <v>54</v>
      </c>
      <c r="E594">
        <v>8882.9181830399993</v>
      </c>
      <c r="F594">
        <v>545.6</v>
      </c>
      <c r="G594">
        <v>12.2945405096751</v>
      </c>
      <c r="H594">
        <v>0.19244556658641501</v>
      </c>
      <c r="I594">
        <v>10.5502028750089</v>
      </c>
      <c r="J594">
        <v>-6.5254347860662598</v>
      </c>
      <c r="K594">
        <v>535.750112578271</v>
      </c>
      <c r="L594">
        <v>470.041329565382</v>
      </c>
      <c r="M594">
        <v>39.331855712307302</v>
      </c>
      <c r="N594">
        <v>3.3180061579991902</v>
      </c>
      <c r="O594">
        <v>20.756964809384101</v>
      </c>
      <c r="P594">
        <v>58.928051267113297</v>
      </c>
      <c r="Q594">
        <v>2.9299006925985999E-2</v>
      </c>
    </row>
    <row r="595" spans="1:17" hidden="1" x14ac:dyDescent="0.3">
      <c r="A595" t="s">
        <v>1319</v>
      </c>
      <c r="B595" t="s">
        <v>1320</v>
      </c>
      <c r="C595" t="str">
        <f>IFERROR(VLOOKUP(Table1[[#This Row],[Ticker]],[1]!Table1[[Symbol]:[Industry]],2,FALSE),"-")</f>
        <v>-</v>
      </c>
      <c r="D595" t="s">
        <v>248</v>
      </c>
      <c r="E595">
        <v>8862.2199105599993</v>
      </c>
      <c r="F595">
        <v>1499.2</v>
      </c>
      <c r="G595">
        <v>87.968852160717901</v>
      </c>
      <c r="H595">
        <v>-13.5828476265985</v>
      </c>
      <c r="I595">
        <v>-6.5731825223366798</v>
      </c>
      <c r="J595">
        <v>-3.9124724103277</v>
      </c>
      <c r="K595">
        <v>1569.3740848479099</v>
      </c>
      <c r="M595">
        <v>39.346999617375502</v>
      </c>
      <c r="N595">
        <v>0.80267211010233597</v>
      </c>
      <c r="O595">
        <v>38.740661686232599</v>
      </c>
      <c r="P595">
        <v>133.374844333748</v>
      </c>
    </row>
    <row r="596" spans="1:17" x14ac:dyDescent="0.3">
      <c r="A596" t="s">
        <v>1321</v>
      </c>
      <c r="B596" t="s">
        <v>1322</v>
      </c>
      <c r="C596" t="str">
        <f>IFERROR(VLOOKUP(Table1[[#This Row],[Ticker]],[1]!Table1[[Symbol]:[Industry]],2,FALSE),"-")</f>
        <v>-</v>
      </c>
      <c r="D596" t="s">
        <v>379</v>
      </c>
      <c r="E596">
        <v>8858.1760913100006</v>
      </c>
      <c r="F596">
        <v>390.35</v>
      </c>
      <c r="G596">
        <v>116.909078293748</v>
      </c>
      <c r="H596">
        <v>-3.8585780435486599</v>
      </c>
      <c r="I596">
        <v>37.001588660604298</v>
      </c>
      <c r="J596">
        <v>-8.6626506449406406</v>
      </c>
      <c r="K596">
        <v>381.28159641591498</v>
      </c>
      <c r="L596">
        <v>291.746815516222</v>
      </c>
      <c r="M596">
        <v>35.5889785956523</v>
      </c>
      <c r="N596">
        <v>0.89607989298866897</v>
      </c>
      <c r="O596">
        <v>14.461380812091701</v>
      </c>
      <c r="P596">
        <v>178.622412562455</v>
      </c>
      <c r="Q596">
        <v>0.16859668078464601</v>
      </c>
    </row>
    <row r="597" spans="1:17" x14ac:dyDescent="0.3">
      <c r="A597" t="s">
        <v>1323</v>
      </c>
      <c r="B597" t="s">
        <v>1324</v>
      </c>
      <c r="C597" t="str">
        <f>IFERROR(VLOOKUP(Table1[[#This Row],[Ticker]],[1]!Table1[[Symbol]:[Industry]],2,FALSE),"-")</f>
        <v>-</v>
      </c>
      <c r="D597" t="s">
        <v>435</v>
      </c>
      <c r="E597">
        <v>8817.0442136199999</v>
      </c>
      <c r="F597">
        <v>200.14</v>
      </c>
      <c r="G597">
        <v>-38.055880395032098</v>
      </c>
      <c r="H597">
        <v>-0.92225757411280496</v>
      </c>
      <c r="I597">
        <v>9.4449487633990401</v>
      </c>
      <c r="J597">
        <v>-3.8039848168526098</v>
      </c>
      <c r="K597">
        <v>196.32996375823001</v>
      </c>
      <c r="L597">
        <v>193.197711214343</v>
      </c>
      <c r="M597">
        <v>44.211687640340699</v>
      </c>
      <c r="N597">
        <v>0.83958998972016496</v>
      </c>
      <c r="O597">
        <v>15.494154092135499</v>
      </c>
      <c r="P597">
        <v>38.027586206896501</v>
      </c>
    </row>
    <row r="598" spans="1:17" x14ac:dyDescent="0.3">
      <c r="A598" t="s">
        <v>1325</v>
      </c>
      <c r="B598" t="s">
        <v>1326</v>
      </c>
      <c r="C598" t="str">
        <f>IFERROR(VLOOKUP(Table1[[#This Row],[Ticker]],[1]!Table1[[Symbol]:[Industry]],2,FALSE),"-")</f>
        <v>-</v>
      </c>
      <c r="D598" t="s">
        <v>393</v>
      </c>
      <c r="E598">
        <v>8781.7120816499992</v>
      </c>
      <c r="F598">
        <v>644.54999999999995</v>
      </c>
      <c r="G598">
        <v>15.404147099731</v>
      </c>
      <c r="H598">
        <v>-11.4701617608186</v>
      </c>
      <c r="I598">
        <v>11.376927326191</v>
      </c>
      <c r="J598">
        <v>-8.6602142640046598</v>
      </c>
      <c r="K598">
        <v>664.50903604391306</v>
      </c>
      <c r="L598">
        <v>577.16728470626902</v>
      </c>
      <c r="M598">
        <v>25.484508016243002</v>
      </c>
      <c r="N598">
        <v>0.17924825147215301</v>
      </c>
      <c r="O598">
        <v>23.031572414863</v>
      </c>
      <c r="P598">
        <v>67.025136045607596</v>
      </c>
      <c r="Q598">
        <v>-8.3843987474570003E-3</v>
      </c>
    </row>
    <row r="599" spans="1:17" x14ac:dyDescent="0.3">
      <c r="A599" t="s">
        <v>1327</v>
      </c>
      <c r="B599" t="s">
        <v>1328</v>
      </c>
      <c r="C599" t="str">
        <f>IFERROR(VLOOKUP(Table1[[#This Row],[Ticker]],[1]!Table1[[Symbol]:[Industry]],2,FALSE),"-")</f>
        <v>-</v>
      </c>
      <c r="D599" t="s">
        <v>130</v>
      </c>
      <c r="E599">
        <v>8771.8574956199991</v>
      </c>
      <c r="F599">
        <v>565.15</v>
      </c>
      <c r="G599">
        <v>-28.1710946340988</v>
      </c>
      <c r="H599">
        <v>-5.7664816147732196</v>
      </c>
      <c r="I599">
        <v>-16.996716056547299</v>
      </c>
      <c r="J599">
        <v>4.8866632686513496</v>
      </c>
      <c r="K599">
        <v>569.53637935939696</v>
      </c>
      <c r="L599">
        <v>570.85062775837196</v>
      </c>
      <c r="M599">
        <v>60.419843757161999</v>
      </c>
      <c r="N599">
        <v>1.1475671405736501</v>
      </c>
      <c r="O599">
        <v>20.109705387950001</v>
      </c>
      <c r="P599">
        <v>18.978947368421</v>
      </c>
      <c r="Q599">
        <v>7.5134713337004E-2</v>
      </c>
    </row>
    <row r="600" spans="1:17" hidden="1" x14ac:dyDescent="0.3">
      <c r="A600" t="s">
        <v>1329</v>
      </c>
      <c r="B600" t="s">
        <v>1330</v>
      </c>
      <c r="C600" t="str">
        <f>IFERROR(VLOOKUP(Table1[[#This Row],[Ticker]],[1]!Table1[[Symbol]:[Industry]],2,FALSE),"-")</f>
        <v>-</v>
      </c>
      <c r="D600" t="s">
        <v>54</v>
      </c>
      <c r="E600">
        <v>8716.4184851099999</v>
      </c>
      <c r="F600">
        <v>5251.05</v>
      </c>
      <c r="G600">
        <v>-27.751683792605998</v>
      </c>
      <c r="H600">
        <v>-3.12944841584912</v>
      </c>
      <c r="I600">
        <v>-9.3171228181311907</v>
      </c>
      <c r="J600">
        <v>0.29514500440174601</v>
      </c>
      <c r="K600">
        <v>5199.8935909500096</v>
      </c>
      <c r="L600">
        <v>5069.7868955550102</v>
      </c>
      <c r="M600">
        <v>52.115350847510499</v>
      </c>
      <c r="N600">
        <v>0.74675410295890099</v>
      </c>
      <c r="O600">
        <v>7.4613648698831803</v>
      </c>
      <c r="P600">
        <v>13.2533888343703</v>
      </c>
      <c r="Q600">
        <v>-7.2369532289404001E-2</v>
      </c>
    </row>
    <row r="601" spans="1:17" x14ac:dyDescent="0.3">
      <c r="A601" t="s">
        <v>1331</v>
      </c>
      <c r="B601" t="s">
        <v>1332</v>
      </c>
      <c r="C601" t="str">
        <f>IFERROR(VLOOKUP(Table1[[#This Row],[Ticker]],[1]!Table1[[Symbol]:[Industry]],2,FALSE),"-")</f>
        <v>-</v>
      </c>
      <c r="D601" t="s">
        <v>388</v>
      </c>
      <c r="E601">
        <v>8711.5157608600002</v>
      </c>
      <c r="F601">
        <v>218.62</v>
      </c>
      <c r="G601">
        <v>-8.3181394570541105</v>
      </c>
      <c r="H601">
        <v>-12.839869559668699</v>
      </c>
      <c r="I601">
        <v>-8.2763423738784194</v>
      </c>
      <c r="J601">
        <v>-7.0240917536671503</v>
      </c>
      <c r="K601">
        <v>229.28499865725701</v>
      </c>
      <c r="L601">
        <v>224.96780084688999</v>
      </c>
      <c r="M601">
        <v>36.249925815760399</v>
      </c>
      <c r="N601">
        <v>0.42637618887252399</v>
      </c>
      <c r="O601">
        <v>47.401884548531598</v>
      </c>
      <c r="P601">
        <v>31.540312876052901</v>
      </c>
      <c r="Q601">
        <v>4.8635401504795998E-2</v>
      </c>
    </row>
    <row r="602" spans="1:17" x14ac:dyDescent="0.3">
      <c r="A602" t="s">
        <v>1333</v>
      </c>
      <c r="B602" t="s">
        <v>1334</v>
      </c>
      <c r="C602" t="str">
        <f>IFERROR(VLOOKUP(Table1[[#This Row],[Ticker]],[1]!Table1[[Symbol]:[Industry]],2,FALSE),"-")</f>
        <v>-</v>
      </c>
      <c r="D602" t="s">
        <v>130</v>
      </c>
      <c r="E602">
        <v>8669.0662764200006</v>
      </c>
      <c r="F602">
        <v>591.79999999999995</v>
      </c>
      <c r="G602">
        <v>0.95584807718876796</v>
      </c>
      <c r="H602">
        <v>-13.1656032580192</v>
      </c>
      <c r="I602">
        <v>29.163806427801401</v>
      </c>
      <c r="J602">
        <v>-3.3379769916511899</v>
      </c>
      <c r="K602">
        <v>574.59183434692795</v>
      </c>
      <c r="L602">
        <v>511.30306418851598</v>
      </c>
      <c r="M602">
        <v>61.160094790056498</v>
      </c>
      <c r="N602">
        <v>1.20641440660521</v>
      </c>
      <c r="O602">
        <v>18.114227779655302</v>
      </c>
      <c r="P602">
        <v>55.716353111432603</v>
      </c>
      <c r="Q602">
        <v>3.197857994649E-3</v>
      </c>
    </row>
    <row r="603" spans="1:17" hidden="1" x14ac:dyDescent="0.3">
      <c r="A603" t="s">
        <v>1335</v>
      </c>
      <c r="B603" t="s">
        <v>1336</v>
      </c>
      <c r="C603" t="str">
        <f>IFERROR(VLOOKUP(Table1[[#This Row],[Ticker]],[1]!Table1[[Symbol]:[Industry]],2,FALSE),"-")</f>
        <v>-</v>
      </c>
      <c r="D603" t="s">
        <v>751</v>
      </c>
      <c r="E603">
        <v>8642.3479203879997</v>
      </c>
      <c r="F603">
        <v>559.15</v>
      </c>
      <c r="G603">
        <v>-10.7860261773891</v>
      </c>
      <c r="H603">
        <v>-0.91499451851462898</v>
      </c>
      <c r="I603">
        <v>-2.0340300040517798</v>
      </c>
      <c r="J603">
        <v>-2.2440981859409601</v>
      </c>
      <c r="K603">
        <v>531.39024970494802</v>
      </c>
      <c r="L603">
        <v>504.03451059720402</v>
      </c>
      <c r="M603">
        <v>73.886051750125603</v>
      </c>
      <c r="N603">
        <v>0.67969370305724097</v>
      </c>
      <c r="O603">
        <v>0.20388089063756401</v>
      </c>
      <c r="P603">
        <v>30.298510940740499</v>
      </c>
      <c r="Q603">
        <v>-1.0545973830429E-2</v>
      </c>
    </row>
    <row r="604" spans="1:17" hidden="1" x14ac:dyDescent="0.3">
      <c r="A604" t="s">
        <v>1337</v>
      </c>
      <c r="B604" t="s">
        <v>1338</v>
      </c>
      <c r="C604" t="str">
        <f>IFERROR(VLOOKUP(Table1[[#This Row],[Ticker]],[1]!Table1[[Symbol]:[Industry]],2,FALSE),"-")</f>
        <v>-</v>
      </c>
      <c r="D604" t="s">
        <v>292</v>
      </c>
      <c r="E604">
        <v>8637.3788750999993</v>
      </c>
      <c r="F604">
        <v>513.9</v>
      </c>
      <c r="G604">
        <v>154.342150049868</v>
      </c>
      <c r="H604">
        <v>-1.68383409317945</v>
      </c>
      <c r="I604">
        <v>103.040576987452</v>
      </c>
      <c r="J604">
        <v>2.8693321185044298</v>
      </c>
      <c r="K604">
        <v>488.10475115613002</v>
      </c>
      <c r="L604">
        <v>357.866526920257</v>
      </c>
      <c r="M604">
        <v>47.443367302760898</v>
      </c>
      <c r="N604">
        <v>0.30146951287948198</v>
      </c>
      <c r="O604">
        <v>13.6407861451644</v>
      </c>
      <c r="P604">
        <v>190.91423719218699</v>
      </c>
      <c r="Q604">
        <v>8.0714696092736002E-2</v>
      </c>
    </row>
    <row r="605" spans="1:17" x14ac:dyDescent="0.3">
      <c r="A605" t="s">
        <v>1339</v>
      </c>
      <c r="B605" t="s">
        <v>1340</v>
      </c>
      <c r="C605" t="str">
        <f>IFERROR(VLOOKUP(Table1[[#This Row],[Ticker]],[1]!Table1[[Symbol]:[Industry]],2,FALSE),"-")</f>
        <v>-</v>
      </c>
      <c r="D605" t="s">
        <v>438</v>
      </c>
      <c r="E605">
        <v>8632.9018101000001</v>
      </c>
      <c r="F605">
        <v>644.25</v>
      </c>
      <c r="G605">
        <v>-27.431477574356801</v>
      </c>
      <c r="H605">
        <v>-7.70386759265251</v>
      </c>
      <c r="I605">
        <v>-43.156573858560598</v>
      </c>
      <c r="J605">
        <v>-4.7576179885673797</v>
      </c>
      <c r="K605">
        <v>657.42370256441495</v>
      </c>
      <c r="L605">
        <v>713.72099505373296</v>
      </c>
      <c r="M605">
        <v>43.485533503788503</v>
      </c>
      <c r="N605">
        <v>0.51101871109863095</v>
      </c>
      <c r="O605">
        <v>70.275514163756299</v>
      </c>
      <c r="P605">
        <v>13.1752305665349</v>
      </c>
      <c r="Q605">
        <v>0.14750982594845</v>
      </c>
    </row>
    <row r="606" spans="1:17" x14ac:dyDescent="0.3">
      <c r="A606" t="s">
        <v>1341</v>
      </c>
      <c r="B606" t="s">
        <v>1342</v>
      </c>
      <c r="C606" t="str">
        <f>IFERROR(VLOOKUP(Table1[[#This Row],[Ticker]],[1]!Table1[[Symbol]:[Industry]],2,FALSE),"-")</f>
        <v>-</v>
      </c>
      <c r="D606" t="s">
        <v>1153</v>
      </c>
      <c r="E606">
        <v>8606.9637746989993</v>
      </c>
      <c r="F606">
        <v>82.21</v>
      </c>
      <c r="G606">
        <v>-5.8579163395251603</v>
      </c>
      <c r="H606">
        <v>-21.037915831657799</v>
      </c>
      <c r="I606">
        <v>-28.748086985354998</v>
      </c>
      <c r="J606">
        <v>-13.5112693159892</v>
      </c>
      <c r="K606">
        <v>89.333255805643304</v>
      </c>
      <c r="L606">
        <v>87.504333447341196</v>
      </c>
      <c r="M606">
        <v>27.4800644893735</v>
      </c>
      <c r="N606">
        <v>0.55988203643293299</v>
      </c>
      <c r="O606">
        <v>65.065077241211497</v>
      </c>
      <c r="P606">
        <v>30.9076433121019</v>
      </c>
      <c r="Q606">
        <v>4.0233484529421999E-2</v>
      </c>
    </row>
    <row r="607" spans="1:17" x14ac:dyDescent="0.3">
      <c r="A607" t="s">
        <v>1343</v>
      </c>
      <c r="B607" t="s">
        <v>1344</v>
      </c>
      <c r="C607" t="str">
        <f>IFERROR(VLOOKUP(Table1[[#This Row],[Ticker]],[1]!Table1[[Symbol]:[Industry]],2,FALSE),"-")</f>
        <v>-</v>
      </c>
      <c r="D607" t="s">
        <v>292</v>
      </c>
      <c r="E607">
        <v>8606.1305596999991</v>
      </c>
      <c r="F607">
        <v>730.15</v>
      </c>
      <c r="G607">
        <v>-3.9248855007415502</v>
      </c>
      <c r="H607">
        <v>-6.4199697850581003</v>
      </c>
      <c r="I607">
        <v>-24.344513254358301</v>
      </c>
      <c r="J607">
        <v>-6.3050070435808703</v>
      </c>
      <c r="K607">
        <v>751.66138419812796</v>
      </c>
      <c r="L607">
        <v>719.48648132904395</v>
      </c>
      <c r="M607">
        <v>40.851110776130596</v>
      </c>
      <c r="N607">
        <v>1.1251452232725001</v>
      </c>
      <c r="O607">
        <v>26.234335410532001</v>
      </c>
      <c r="P607">
        <v>33.727106227106198</v>
      </c>
      <c r="Q607">
        <v>7.4380427434141999E-2</v>
      </c>
    </row>
    <row r="608" spans="1:17" hidden="1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435</v>
      </c>
      <c r="E608">
        <v>8557.8161674500006</v>
      </c>
      <c r="F608">
        <v>1098.9000000000001</v>
      </c>
      <c r="G608">
        <v>6.6987347363482304</v>
      </c>
      <c r="H608">
        <v>-2.7643004983213499</v>
      </c>
      <c r="I608">
        <v>13.900329580701101</v>
      </c>
      <c r="J608">
        <v>-2.2943194931137199</v>
      </c>
      <c r="K608">
        <v>1053.0901176894399</v>
      </c>
      <c r="L608">
        <v>933.37579147142003</v>
      </c>
      <c r="M608">
        <v>50.364388729936799</v>
      </c>
      <c r="N608">
        <v>0.45548024863782699</v>
      </c>
      <c r="O608">
        <v>12.6581126581126</v>
      </c>
      <c r="P608">
        <v>45.040586022569798</v>
      </c>
      <c r="Q608">
        <v>9.9060306605134998E-2</v>
      </c>
    </row>
    <row r="609" spans="1:17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263</v>
      </c>
      <c r="E609">
        <v>8529.1984972800001</v>
      </c>
      <c r="F609">
        <v>691.2</v>
      </c>
      <c r="G609">
        <v>-15.0198844800285</v>
      </c>
      <c r="H609">
        <v>-19.794109059083901</v>
      </c>
      <c r="I609">
        <v>-10.5189409221724</v>
      </c>
      <c r="J609">
        <v>-6.3771611789268698</v>
      </c>
      <c r="K609">
        <v>715.71962793984596</v>
      </c>
      <c r="L609">
        <v>674.98693930248498</v>
      </c>
      <c r="M609">
        <v>38.941972934100598</v>
      </c>
      <c r="N609">
        <v>0.27611297591573303</v>
      </c>
      <c r="O609">
        <v>21.195023148148099</v>
      </c>
      <c r="P609">
        <v>35.516125870012701</v>
      </c>
    </row>
    <row r="610" spans="1:17" x14ac:dyDescent="0.3">
      <c r="A610" t="s">
        <v>1349</v>
      </c>
      <c r="B610" t="s">
        <v>1350</v>
      </c>
      <c r="C610" t="str">
        <f>IFERROR(VLOOKUP(Table1[[#This Row],[Ticker]],[1]!Table1[[Symbol]:[Industry]],2,FALSE),"-")</f>
        <v>-</v>
      </c>
      <c r="D610" t="s">
        <v>89</v>
      </c>
      <c r="E610">
        <v>8494.6290204300003</v>
      </c>
      <c r="F610">
        <v>287.7</v>
      </c>
      <c r="G610">
        <v>-76.580908761856705</v>
      </c>
      <c r="H610">
        <v>-9.3230676815546794</v>
      </c>
      <c r="I610">
        <v>-16.186183749486901</v>
      </c>
      <c r="J610">
        <v>-4.2120967904016</v>
      </c>
      <c r="K610">
        <v>294.25807617731198</v>
      </c>
      <c r="L610">
        <v>332.17196816927498</v>
      </c>
      <c r="M610">
        <v>42.677449445712703</v>
      </c>
      <c r="N610">
        <v>0.46120778455155598</v>
      </c>
      <c r="O610">
        <v>77.9631560653458</v>
      </c>
      <c r="P610">
        <v>10.229885057471201</v>
      </c>
      <c r="Q610">
        <v>-9.6977982019233994E-2</v>
      </c>
    </row>
    <row r="611" spans="1:17" x14ac:dyDescent="0.3">
      <c r="A611" t="s">
        <v>1351</v>
      </c>
      <c r="B611" t="s">
        <v>1352</v>
      </c>
      <c r="C611" t="str">
        <f>IFERROR(VLOOKUP(Table1[[#This Row],[Ticker]],[1]!Table1[[Symbol]:[Industry]],2,FALSE),"-")</f>
        <v>-</v>
      </c>
      <c r="D611" t="s">
        <v>778</v>
      </c>
      <c r="E611">
        <v>8461.9158582660002</v>
      </c>
      <c r="F611">
        <v>211.83</v>
      </c>
      <c r="G611">
        <v>31.021414431879801</v>
      </c>
      <c r="H611">
        <v>-19.364488033614499</v>
      </c>
      <c r="I611">
        <v>7.8960714192250201</v>
      </c>
      <c r="J611">
        <v>-4.8994890962089999</v>
      </c>
      <c r="K611">
        <v>233.63632864710701</v>
      </c>
      <c r="L611">
        <v>203.257563646357</v>
      </c>
      <c r="M611">
        <v>31.213606820307</v>
      </c>
      <c r="N611">
        <v>0.40591450710189803</v>
      </c>
      <c r="O611">
        <v>39.9660104801019</v>
      </c>
      <c r="P611">
        <v>91.355013550135496</v>
      </c>
      <c r="Q611">
        <v>0.16212613169496401</v>
      </c>
    </row>
    <row r="612" spans="1:17" hidden="1" x14ac:dyDescent="0.3">
      <c r="A612" t="s">
        <v>1353</v>
      </c>
      <c r="B612" t="s">
        <v>1354</v>
      </c>
      <c r="C612" t="str">
        <f>IFERROR(VLOOKUP(Table1[[#This Row],[Ticker]],[1]!Table1[[Symbol]:[Industry]],2,FALSE),"-")</f>
        <v>-</v>
      </c>
      <c r="D612" t="s">
        <v>266</v>
      </c>
      <c r="E612">
        <v>8399.8649130499998</v>
      </c>
      <c r="F612">
        <v>1295.45</v>
      </c>
      <c r="G612">
        <v>77.773199032604495</v>
      </c>
      <c r="H612">
        <v>-4.4897867344456204</v>
      </c>
      <c r="I612">
        <v>65.806980908444999</v>
      </c>
      <c r="J612">
        <v>-2.4244687855231701</v>
      </c>
      <c r="K612">
        <v>1284.99241175886</v>
      </c>
      <c r="L612">
        <v>1058.8944780792499</v>
      </c>
      <c r="M612">
        <v>50.900435830611102</v>
      </c>
      <c r="N612">
        <v>1.20988804358399</v>
      </c>
      <c r="O612">
        <v>12.2968852522289</v>
      </c>
      <c r="P612">
        <v>139.43258478883601</v>
      </c>
    </row>
    <row r="613" spans="1:17" hidden="1" x14ac:dyDescent="0.3">
      <c r="A613" t="s">
        <v>1355</v>
      </c>
      <c r="B613" t="s">
        <v>1356</v>
      </c>
      <c r="C613" t="str">
        <f>IFERROR(VLOOKUP(Table1[[#This Row],[Ticker]],[1]!Table1[[Symbol]:[Industry]],2,FALSE),"-")</f>
        <v>-</v>
      </c>
      <c r="D613" t="s">
        <v>119</v>
      </c>
      <c r="E613">
        <v>8388.4763050000001</v>
      </c>
      <c r="F613">
        <v>2615</v>
      </c>
      <c r="G613">
        <v>-47.3102552244384</v>
      </c>
      <c r="H613">
        <v>-13.2776511601186</v>
      </c>
      <c r="I613">
        <v>-13.913374621290099</v>
      </c>
      <c r="J613">
        <v>-5.0678048856826798</v>
      </c>
      <c r="K613">
        <v>2719.7033012286201</v>
      </c>
      <c r="L613">
        <v>2704.6748073224398</v>
      </c>
      <c r="M613">
        <v>40.301598427811399</v>
      </c>
      <c r="N613">
        <v>1.3460695762060799</v>
      </c>
      <c r="O613">
        <v>33.843212237093702</v>
      </c>
      <c r="P613">
        <v>11.3239676458067</v>
      </c>
      <c r="Q613">
        <v>-1.574289444127E-2</v>
      </c>
    </row>
    <row r="614" spans="1:17" hidden="1" x14ac:dyDescent="0.3">
      <c r="A614" t="s">
        <v>1357</v>
      </c>
      <c r="B614" t="s">
        <v>1358</v>
      </c>
      <c r="C614" t="str">
        <f>IFERROR(VLOOKUP(Table1[[#This Row],[Ticker]],[1]!Table1[[Symbol]:[Industry]],2,FALSE),"-")</f>
        <v>-</v>
      </c>
      <c r="D614" t="s">
        <v>751</v>
      </c>
      <c r="E614">
        <v>8375.5088797930002</v>
      </c>
      <c r="F614">
        <v>275.56</v>
      </c>
      <c r="G614">
        <v>1.3209630287754199</v>
      </c>
      <c r="H614">
        <v>-7.9841146399833599E-2</v>
      </c>
      <c r="I614">
        <v>0.64424460496424596</v>
      </c>
      <c r="J614">
        <v>-1.2892198393376</v>
      </c>
      <c r="K614">
        <v>262.81106388307199</v>
      </c>
      <c r="L614">
        <v>242.72350642878999</v>
      </c>
      <c r="M614">
        <v>59.785019392106697</v>
      </c>
      <c r="N614">
        <v>1.2927130770986199</v>
      </c>
      <c r="O614">
        <v>0.25039918710989501</v>
      </c>
      <c r="P614">
        <v>39.949212798374802</v>
      </c>
      <c r="Q614">
        <v>1.1816369177710001E-3</v>
      </c>
    </row>
    <row r="615" spans="1:17" hidden="1" x14ac:dyDescent="0.3">
      <c r="A615" t="s">
        <v>1359</v>
      </c>
      <c r="B615" t="s">
        <v>1360</v>
      </c>
      <c r="C615" t="str">
        <f>IFERROR(VLOOKUP(Table1[[#This Row],[Ticker]],[1]!Table1[[Symbol]:[Industry]],2,FALSE),"-")</f>
        <v>-</v>
      </c>
      <c r="D615" t="s">
        <v>1361</v>
      </c>
      <c r="E615">
        <v>8369.7008711939998</v>
      </c>
      <c r="F615">
        <v>1230.3900000000001</v>
      </c>
      <c r="K615">
        <v>1221.0284065276701</v>
      </c>
      <c r="L615">
        <v>1201.49851616978</v>
      </c>
      <c r="M615">
        <v>68.273684852772604</v>
      </c>
      <c r="N615">
        <v>1</v>
      </c>
      <c r="Q615">
        <v>-6.1080809493942997E-2</v>
      </c>
    </row>
    <row r="616" spans="1:17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80</v>
      </c>
      <c r="E616">
        <v>8324.9040489489998</v>
      </c>
      <c r="F616">
        <v>205.97</v>
      </c>
      <c r="G616">
        <v>1.2616549613366299</v>
      </c>
      <c r="H616">
        <v>-12.742354288045201</v>
      </c>
      <c r="I616">
        <v>-27.5351202564514</v>
      </c>
      <c r="J616">
        <v>-8.1467960803942496</v>
      </c>
      <c r="K616">
        <v>213.67412445415101</v>
      </c>
      <c r="L616">
        <v>203.012169004561</v>
      </c>
      <c r="M616">
        <v>32.261031775503497</v>
      </c>
      <c r="N616">
        <v>1.0997822293978801</v>
      </c>
      <c r="O616">
        <v>24.2899451376414</v>
      </c>
      <c r="P616">
        <v>40.115646258503297</v>
      </c>
      <c r="Q616">
        <v>6.3185936183418001E-2</v>
      </c>
    </row>
    <row r="617" spans="1:17" x14ac:dyDescent="0.3">
      <c r="A617" t="s">
        <v>1364</v>
      </c>
      <c r="B617" t="s">
        <v>1365</v>
      </c>
      <c r="C617" t="str">
        <f>IFERROR(VLOOKUP(Table1[[#This Row],[Ticker]],[1]!Table1[[Symbol]:[Industry]],2,FALSE),"-")</f>
        <v>-</v>
      </c>
      <c r="D617" t="s">
        <v>998</v>
      </c>
      <c r="E617">
        <v>8258.3167958399899</v>
      </c>
      <c r="F617">
        <v>869.8</v>
      </c>
      <c r="G617">
        <v>67.238097230387893</v>
      </c>
      <c r="H617">
        <v>-5.33266364906844</v>
      </c>
      <c r="I617">
        <v>40.136446745204204</v>
      </c>
      <c r="J617">
        <v>-5.8604216242993203</v>
      </c>
      <c r="K617">
        <v>883.86642550629597</v>
      </c>
      <c r="L617">
        <v>754.67794315870105</v>
      </c>
      <c r="M617">
        <v>37.476352860359697</v>
      </c>
      <c r="N617">
        <v>0.99402815580934301</v>
      </c>
      <c r="O617">
        <v>21.75212692573</v>
      </c>
      <c r="P617">
        <v>109.312958729394</v>
      </c>
      <c r="Q617">
        <v>0.145510871717969</v>
      </c>
    </row>
    <row r="618" spans="1:17" x14ac:dyDescent="0.3">
      <c r="A618" t="s">
        <v>1366</v>
      </c>
      <c r="B618" t="s">
        <v>1367</v>
      </c>
      <c r="C618" t="str">
        <f>IFERROR(VLOOKUP(Table1[[#This Row],[Ticker]],[1]!Table1[[Symbol]:[Industry]],2,FALSE),"-")</f>
        <v>-</v>
      </c>
      <c r="D618" t="s">
        <v>122</v>
      </c>
      <c r="E618">
        <v>8245.3213232500002</v>
      </c>
      <c r="F618">
        <v>690.25</v>
      </c>
      <c r="G618">
        <v>-42.677765087412297</v>
      </c>
      <c r="H618">
        <v>7.0857783925001199</v>
      </c>
      <c r="I618">
        <v>-18.371987981731401</v>
      </c>
      <c r="J618">
        <v>-0.76520456992445796</v>
      </c>
      <c r="K618">
        <v>681.31454192842602</v>
      </c>
      <c r="L618">
        <v>700.47219324771697</v>
      </c>
      <c r="M618">
        <v>54.5667291533073</v>
      </c>
      <c r="N618">
        <v>0.45518993634013</v>
      </c>
      <c r="O618">
        <v>22.9989134371604</v>
      </c>
      <c r="P618">
        <v>15.310725025058399</v>
      </c>
      <c r="Q618">
        <v>-0.101573322743676</v>
      </c>
    </row>
    <row r="619" spans="1:17" hidden="1" x14ac:dyDescent="0.3">
      <c r="A619" t="s">
        <v>1368</v>
      </c>
      <c r="B619" t="s">
        <v>1369</v>
      </c>
      <c r="C619" t="str">
        <f>IFERROR(VLOOKUP(Table1[[#This Row],[Ticker]],[1]!Table1[[Symbol]:[Industry]],2,FALSE),"-")</f>
        <v>-</v>
      </c>
      <c r="D619" t="s">
        <v>281</v>
      </c>
      <c r="E619">
        <v>8185.8627073600001</v>
      </c>
      <c r="F619">
        <v>367.9</v>
      </c>
      <c r="G619">
        <v>-41.683898364296603</v>
      </c>
      <c r="H619">
        <v>-12.4146931321372</v>
      </c>
      <c r="I619">
        <v>-43.321821952481699</v>
      </c>
      <c r="J619">
        <v>-8.3434371481570402</v>
      </c>
      <c r="K619">
        <v>398.05980076455501</v>
      </c>
      <c r="M619">
        <v>34.546196913877999</v>
      </c>
      <c r="N619">
        <v>0.84138030541533004</v>
      </c>
      <c r="O619">
        <v>46.303343299809697</v>
      </c>
      <c r="P619">
        <v>3.21223172955533</v>
      </c>
    </row>
    <row r="620" spans="1:17" x14ac:dyDescent="0.3">
      <c r="A620" t="s">
        <v>1370</v>
      </c>
      <c r="B620" t="s">
        <v>1371</v>
      </c>
      <c r="C620" t="str">
        <f>IFERROR(VLOOKUP(Table1[[#This Row],[Ticker]],[1]!Table1[[Symbol]:[Industry]],2,FALSE),"-")</f>
        <v>-</v>
      </c>
      <c r="D620" t="s">
        <v>89</v>
      </c>
      <c r="E620">
        <v>8172.6734933349999</v>
      </c>
      <c r="F620">
        <v>3338.45</v>
      </c>
      <c r="G620">
        <v>54.238090105906402</v>
      </c>
      <c r="H620">
        <v>6.1330914833832599</v>
      </c>
      <c r="I620">
        <v>9.5753951918145699</v>
      </c>
      <c r="J620">
        <v>-4.9476904999832101</v>
      </c>
      <c r="K620">
        <v>3186.21575219741</v>
      </c>
      <c r="L620">
        <v>2661.5461704547602</v>
      </c>
      <c r="M620">
        <v>51.131899916102498</v>
      </c>
      <c r="N620">
        <v>0.57728400542591296</v>
      </c>
      <c r="O620">
        <v>5.5864248378738601</v>
      </c>
      <c r="P620">
        <v>115.238064536926</v>
      </c>
      <c r="Q620">
        <v>0.184573182208189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Row],[Ticker]],[1]!Table1[[Symbol]:[Industry]],2,FALSE),"-")</f>
        <v>-</v>
      </c>
      <c r="D621" t="s">
        <v>21</v>
      </c>
      <c r="E621">
        <v>8151.4911419</v>
      </c>
      <c r="F621">
        <v>2640.65</v>
      </c>
      <c r="G621">
        <v>-23.578542467133499</v>
      </c>
      <c r="H621">
        <v>-17.227102551668299</v>
      </c>
      <c r="I621">
        <v>-16.395380776977099</v>
      </c>
      <c r="J621">
        <v>-5.4715101821341303</v>
      </c>
      <c r="K621">
        <v>2756.5154490643799</v>
      </c>
      <c r="L621">
        <v>2654.4333454154798</v>
      </c>
      <c r="M621">
        <v>36.014314471066697</v>
      </c>
      <c r="N621">
        <v>0.63402521448402405</v>
      </c>
      <c r="O621">
        <v>19.099464147084898</v>
      </c>
      <c r="P621">
        <v>25.562872970209899</v>
      </c>
      <c r="Q621">
        <v>-4.1940341010333997E-2</v>
      </c>
    </row>
    <row r="622" spans="1:17" hidden="1" x14ac:dyDescent="0.3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266</v>
      </c>
      <c r="E622">
        <v>8121.7286624999997</v>
      </c>
      <c r="F622">
        <v>4126.8500000000004</v>
      </c>
      <c r="G622">
        <v>363.83566498858602</v>
      </c>
      <c r="H622">
        <v>-13.091594609540101</v>
      </c>
      <c r="I622">
        <v>190.18587753366899</v>
      </c>
      <c r="J622">
        <v>-5.0771015351008897</v>
      </c>
      <c r="K622">
        <v>4168.8205776339901</v>
      </c>
      <c r="L622">
        <v>2881.3576620736098</v>
      </c>
      <c r="M622">
        <v>34.634249645811899</v>
      </c>
      <c r="N622">
        <v>0.48172811489865303</v>
      </c>
      <c r="O622">
        <v>22.9860547390867</v>
      </c>
      <c r="P622">
        <v>407.482784062961</v>
      </c>
      <c r="Q622">
        <v>0.15337049594878399</v>
      </c>
    </row>
    <row r="623" spans="1:17" x14ac:dyDescent="0.3">
      <c r="A623" t="s">
        <v>1376</v>
      </c>
      <c r="B623" t="s">
        <v>1377</v>
      </c>
      <c r="C623" t="str">
        <f>IFERROR(VLOOKUP(Table1[[#This Row],[Ticker]],[1]!Table1[[Symbol]:[Industry]],2,FALSE),"-")</f>
        <v>-</v>
      </c>
      <c r="D623" t="s">
        <v>1378</v>
      </c>
      <c r="E623">
        <v>8102.7811020199997</v>
      </c>
      <c r="F623">
        <v>398.2</v>
      </c>
      <c r="G623">
        <v>51.507183928347501</v>
      </c>
      <c r="H623">
        <v>-8.0208114526495091</v>
      </c>
      <c r="I623">
        <v>23.944592613173398</v>
      </c>
      <c r="J623">
        <v>0.590286201601253</v>
      </c>
      <c r="K623">
        <v>418.572550541</v>
      </c>
      <c r="L623">
        <v>389.141887911602</v>
      </c>
      <c r="M623">
        <v>55.5490465229623</v>
      </c>
      <c r="N623">
        <v>0.57084969098157801</v>
      </c>
      <c r="O623">
        <v>47.664490205926597</v>
      </c>
      <c r="P623">
        <v>92.320695484182494</v>
      </c>
      <c r="Q623">
        <v>8.4812164395930006E-2</v>
      </c>
    </row>
    <row r="624" spans="1:17" x14ac:dyDescent="0.3">
      <c r="A624" t="s">
        <v>1379</v>
      </c>
      <c r="B624" t="s">
        <v>1380</v>
      </c>
      <c r="C624" t="str">
        <f>IFERROR(VLOOKUP(Table1[[#This Row],[Ticker]],[1]!Table1[[Symbol]:[Industry]],2,FALSE),"-")</f>
        <v>-</v>
      </c>
      <c r="D624" t="s">
        <v>54</v>
      </c>
      <c r="E624">
        <v>8091.21972792</v>
      </c>
      <c r="F624">
        <v>827.4</v>
      </c>
      <c r="G624">
        <v>101.37483419671101</v>
      </c>
      <c r="H624">
        <v>15.393918790398599</v>
      </c>
      <c r="I624">
        <v>67.844639508061903</v>
      </c>
      <c r="J624">
        <v>-10.4632942268279</v>
      </c>
      <c r="K624">
        <v>761.28873825019105</v>
      </c>
      <c r="L624">
        <v>576.74514847973001</v>
      </c>
      <c r="M624">
        <v>43.178321500675601</v>
      </c>
      <c r="N624">
        <v>0.93073561275467998</v>
      </c>
      <c r="O624">
        <v>15.965675610345601</v>
      </c>
      <c r="P624">
        <v>178.77358490565999</v>
      </c>
      <c r="Q624">
        <v>2.8841153798944998E-2</v>
      </c>
    </row>
    <row r="625" spans="1:17" x14ac:dyDescent="0.3">
      <c r="A625" t="s">
        <v>1381</v>
      </c>
      <c r="B625" t="s">
        <v>1382</v>
      </c>
      <c r="C625" t="str">
        <f>IFERROR(VLOOKUP(Table1[[#This Row],[Ticker]],[1]!Table1[[Symbol]:[Industry]],2,FALSE),"-")</f>
        <v>-</v>
      </c>
      <c r="D625" t="s">
        <v>130</v>
      </c>
      <c r="E625">
        <v>8090.1859314509902</v>
      </c>
      <c r="F625">
        <v>127.23</v>
      </c>
      <c r="G625">
        <v>20.623013330278798</v>
      </c>
      <c r="H625">
        <v>-12.020901734658</v>
      </c>
      <c r="I625">
        <v>-7.6309617337865401</v>
      </c>
      <c r="J625">
        <v>-0.45534931710344301</v>
      </c>
      <c r="K625">
        <v>131.135969098902</v>
      </c>
      <c r="L625">
        <v>121.328996505311</v>
      </c>
      <c r="M625">
        <v>49.0609405453962</v>
      </c>
      <c r="N625">
        <v>0.73414711438841695</v>
      </c>
      <c r="O625">
        <v>29.183368702349998</v>
      </c>
      <c r="P625">
        <v>84.391304347826093</v>
      </c>
      <c r="Q625">
        <v>-1.5274337432674E-2</v>
      </c>
    </row>
    <row r="626" spans="1:17" x14ac:dyDescent="0.3">
      <c r="A626" t="s">
        <v>1383</v>
      </c>
      <c r="B626" t="s">
        <v>1384</v>
      </c>
      <c r="C626" t="str">
        <f>IFERROR(VLOOKUP(Table1[[#This Row],[Ticker]],[1]!Table1[[Symbol]:[Industry]],2,FALSE),"-")</f>
        <v>-</v>
      </c>
      <c r="D626" t="s">
        <v>473</v>
      </c>
      <c r="E626">
        <v>8089.3247712000002</v>
      </c>
      <c r="F626">
        <v>736.5</v>
      </c>
      <c r="G626">
        <v>-49.8686457383942</v>
      </c>
      <c r="H626">
        <v>-10.400056754149499</v>
      </c>
      <c r="I626">
        <v>-35.483254592462401</v>
      </c>
      <c r="J626">
        <v>-5.7159333322093602</v>
      </c>
      <c r="K626">
        <v>770.68635573390497</v>
      </c>
      <c r="L626">
        <v>827.55259597580596</v>
      </c>
      <c r="M626">
        <v>14.0984652241121</v>
      </c>
      <c r="N626">
        <v>0.33697001568903301</v>
      </c>
      <c r="O626">
        <v>50.210454854039298</v>
      </c>
      <c r="P626">
        <v>2.2348695169350301</v>
      </c>
      <c r="Q626">
        <v>-4.7028436700279001E-2</v>
      </c>
    </row>
    <row r="627" spans="1:17" x14ac:dyDescent="0.3">
      <c r="A627" t="s">
        <v>1385</v>
      </c>
      <c r="B627" t="s">
        <v>1386</v>
      </c>
      <c r="C627" t="str">
        <f>IFERROR(VLOOKUP(Table1[[#This Row],[Ticker]],[1]!Table1[[Symbol]:[Industry]],2,FALSE),"-")</f>
        <v>-</v>
      </c>
      <c r="D627" t="s">
        <v>438</v>
      </c>
      <c r="E627">
        <v>8088.8858058399901</v>
      </c>
      <c r="F627">
        <v>511.6</v>
      </c>
      <c r="G627">
        <v>-26.609680513752501</v>
      </c>
      <c r="H627">
        <v>0.60290727021625801</v>
      </c>
      <c r="I627">
        <v>-2.33475837135913</v>
      </c>
      <c r="J627">
        <v>-5.0167327175749001</v>
      </c>
      <c r="K627">
        <v>512.34530399554001</v>
      </c>
      <c r="L627">
        <v>497.886145136614</v>
      </c>
      <c r="M627">
        <v>48.685060079092899</v>
      </c>
      <c r="N627">
        <v>0.55604122627820796</v>
      </c>
      <c r="O627">
        <v>23.9053948397185</v>
      </c>
      <c r="P627">
        <v>27.010923535253198</v>
      </c>
      <c r="Q627">
        <v>-2.9481469376666E-2</v>
      </c>
    </row>
    <row r="628" spans="1:17" x14ac:dyDescent="0.3">
      <c r="A628" t="s">
        <v>1387</v>
      </c>
      <c r="B628" t="s">
        <v>1388</v>
      </c>
      <c r="C628" t="str">
        <f>IFERROR(VLOOKUP(Table1[[#This Row],[Ticker]],[1]!Table1[[Symbol]:[Industry]],2,FALSE),"-")</f>
        <v>-</v>
      </c>
      <c r="D628" t="s">
        <v>135</v>
      </c>
      <c r="E628">
        <v>8075.8213099199902</v>
      </c>
      <c r="F628">
        <v>490.25</v>
      </c>
      <c r="G628">
        <v>69.777894311622106</v>
      </c>
      <c r="H628">
        <v>-10.033348656286201</v>
      </c>
      <c r="I628">
        <v>13.955113840460401</v>
      </c>
      <c r="J628">
        <v>-4.8798850987972502</v>
      </c>
      <c r="K628">
        <v>507.899803962205</v>
      </c>
      <c r="L628">
        <v>465.66334263782301</v>
      </c>
      <c r="M628">
        <v>55.590716742397703</v>
      </c>
      <c r="N628">
        <v>0.88382331372349099</v>
      </c>
      <c r="O628">
        <v>29.484956654767899</v>
      </c>
      <c r="P628">
        <v>105.756855064353</v>
      </c>
    </row>
    <row r="629" spans="1:17" x14ac:dyDescent="0.3">
      <c r="A629" t="s">
        <v>1389</v>
      </c>
      <c r="B629" t="s">
        <v>1390</v>
      </c>
      <c r="C629" t="str">
        <f>IFERROR(VLOOKUP(Table1[[#This Row],[Ticker]],[1]!Table1[[Symbol]:[Industry]],2,FALSE),"-")</f>
        <v>-</v>
      </c>
      <c r="D629" t="s">
        <v>473</v>
      </c>
      <c r="E629">
        <v>8038.3327471949997</v>
      </c>
      <c r="F629">
        <v>290.64999999999998</v>
      </c>
      <c r="G629">
        <v>-30.991746091629601</v>
      </c>
      <c r="H629">
        <v>1.3283998516085299E-2</v>
      </c>
      <c r="I629">
        <v>3.7579945802660499</v>
      </c>
      <c r="J629">
        <v>-3.0143361668821602</v>
      </c>
      <c r="K629">
        <v>285.41611406007399</v>
      </c>
      <c r="L629">
        <v>269.506584991728</v>
      </c>
      <c r="M629">
        <v>40.915597259151298</v>
      </c>
      <c r="N629">
        <v>0.70974600157757795</v>
      </c>
      <c r="O629">
        <v>11.990366420092901</v>
      </c>
      <c r="P629">
        <v>32.113636363636303</v>
      </c>
      <c r="Q629">
        <v>-0.11616321887726</v>
      </c>
    </row>
    <row r="630" spans="1:17" hidden="1" x14ac:dyDescent="0.3">
      <c r="A630" t="s">
        <v>1391</v>
      </c>
      <c r="B630" t="s">
        <v>1392</v>
      </c>
      <c r="C630" t="str">
        <f>IFERROR(VLOOKUP(Table1[[#This Row],[Ticker]],[1]!Table1[[Symbol]:[Industry]],2,FALSE),"-")</f>
        <v>-</v>
      </c>
      <c r="D630" t="s">
        <v>396</v>
      </c>
      <c r="E630">
        <v>8018.8379337300003</v>
      </c>
      <c r="F630">
        <v>363.35</v>
      </c>
      <c r="G630">
        <v>174.738979599169</v>
      </c>
      <c r="H630">
        <v>10.8762884225658</v>
      </c>
      <c r="I630">
        <v>62.718445517461099</v>
      </c>
      <c r="J630">
        <v>-7.5736383850472402</v>
      </c>
      <c r="K630">
        <v>344.86196678346101</v>
      </c>
      <c r="L630">
        <v>259.25759200391502</v>
      </c>
      <c r="M630">
        <v>34.232146360398303</v>
      </c>
      <c r="N630">
        <v>0.765317304851036</v>
      </c>
      <c r="O630">
        <v>19.168845465804299</v>
      </c>
      <c r="P630">
        <v>222.11879432624099</v>
      </c>
      <c r="Q630">
        <v>0.16852738663169201</v>
      </c>
    </row>
    <row r="631" spans="1:17" x14ac:dyDescent="0.3">
      <c r="A631" t="s">
        <v>1393</v>
      </c>
      <c r="B631" t="s">
        <v>1394</v>
      </c>
      <c r="C631" t="str">
        <f>IFERROR(VLOOKUP(Table1[[#This Row],[Ticker]],[1]!Table1[[Symbol]:[Industry]],2,FALSE),"-")</f>
        <v>-</v>
      </c>
      <c r="D631" t="s">
        <v>138</v>
      </c>
      <c r="E631">
        <v>8010.8630039099999</v>
      </c>
      <c r="F631">
        <v>451.1</v>
      </c>
      <c r="G631">
        <v>-51.497923285126603</v>
      </c>
      <c r="H631">
        <v>-4.0838161772308297</v>
      </c>
      <c r="I631">
        <v>-23.798667072249899</v>
      </c>
      <c r="J631">
        <v>-0.82798038579633804</v>
      </c>
      <c r="K631">
        <v>447.64508788759798</v>
      </c>
      <c r="L631">
        <v>474.00910567853299</v>
      </c>
      <c r="M631">
        <v>55.915420519354399</v>
      </c>
      <c r="N631">
        <v>1.6725391079185301</v>
      </c>
      <c r="O631">
        <v>56.328973620039903</v>
      </c>
      <c r="P631">
        <v>16.835016835016798</v>
      </c>
      <c r="Q631">
        <v>2.8415703038325999E-2</v>
      </c>
    </row>
    <row r="632" spans="1:17" hidden="1" x14ac:dyDescent="0.3">
      <c r="A632" t="s">
        <v>1395</v>
      </c>
      <c r="B632" t="s">
        <v>1396</v>
      </c>
      <c r="C632" t="str">
        <f>IFERROR(VLOOKUP(Table1[[#This Row],[Ticker]],[1]!Table1[[Symbol]:[Industry]],2,FALSE),"-")</f>
        <v>-</v>
      </c>
      <c r="D632" t="s">
        <v>604</v>
      </c>
      <c r="E632">
        <v>8008.1727795300003</v>
      </c>
      <c r="F632">
        <v>4033.7</v>
      </c>
      <c r="G632">
        <v>-6.4554061661198503</v>
      </c>
      <c r="H632">
        <v>4.9703024034275396</v>
      </c>
      <c r="I632">
        <v>1.5930952229125701</v>
      </c>
      <c r="J632">
        <v>4.62599653331075</v>
      </c>
      <c r="K632">
        <v>3847.1867803257001</v>
      </c>
      <c r="L632">
        <v>3606.2517849539699</v>
      </c>
      <c r="M632">
        <v>55.800430969952302</v>
      </c>
      <c r="N632">
        <v>3.1365980956277899</v>
      </c>
      <c r="O632">
        <v>7.4683293254332197</v>
      </c>
      <c r="P632">
        <v>33.277163767325803</v>
      </c>
      <c r="Q632">
        <v>-1.9088765225667999E-2</v>
      </c>
    </row>
    <row r="633" spans="1:17" x14ac:dyDescent="0.3">
      <c r="A633" t="s">
        <v>1397</v>
      </c>
      <c r="B633" t="s">
        <v>1398</v>
      </c>
      <c r="C633" t="str">
        <f>IFERROR(VLOOKUP(Table1[[#This Row],[Ticker]],[1]!Table1[[Symbol]:[Industry]],2,FALSE),"-")</f>
        <v>-</v>
      </c>
      <c r="D633" t="s">
        <v>1399</v>
      </c>
      <c r="E633">
        <v>7997.8550770000002</v>
      </c>
      <c r="F633">
        <v>650.6</v>
      </c>
      <c r="G633">
        <v>-4.4325548485977402</v>
      </c>
      <c r="H633">
        <v>-16.133353063070501</v>
      </c>
      <c r="I633">
        <v>16.248124921139102</v>
      </c>
      <c r="J633">
        <v>-4.8899814992499202</v>
      </c>
      <c r="K633">
        <v>657.67211020907496</v>
      </c>
      <c r="L633">
        <v>583.88887792924504</v>
      </c>
      <c r="M633">
        <v>39.339078686808698</v>
      </c>
      <c r="N633">
        <v>1.0044796996136001</v>
      </c>
      <c r="O633">
        <v>18.106363356901301</v>
      </c>
      <c r="P633">
        <v>59.872220174468602</v>
      </c>
      <c r="Q633">
        <v>0.13033475124518701</v>
      </c>
    </row>
    <row r="634" spans="1:17" x14ac:dyDescent="0.3">
      <c r="A634" t="s">
        <v>1400</v>
      </c>
      <c r="B634" t="s">
        <v>1401</v>
      </c>
      <c r="C634" t="str">
        <f>IFERROR(VLOOKUP(Table1[[#This Row],[Ticker]],[1]!Table1[[Symbol]:[Industry]],2,FALSE),"-")</f>
        <v>-</v>
      </c>
      <c r="D634" t="s">
        <v>57</v>
      </c>
      <c r="E634">
        <v>7996.0876255399899</v>
      </c>
      <c r="F634">
        <v>14.89</v>
      </c>
      <c r="G634">
        <v>92.290779925450195</v>
      </c>
      <c r="H634">
        <v>-12.4978891014092</v>
      </c>
      <c r="I634">
        <v>54.001123544325203</v>
      </c>
      <c r="J634">
        <v>-5.4243146581632997</v>
      </c>
      <c r="K634">
        <v>15.6062054633658</v>
      </c>
      <c r="L634">
        <v>13.141099018615799</v>
      </c>
      <c r="M634">
        <v>40.438429687341497</v>
      </c>
      <c r="N634">
        <v>0.763456986530749</v>
      </c>
      <c r="O634">
        <v>41.705842847548702</v>
      </c>
      <c r="P634">
        <v>136.34920634920601</v>
      </c>
      <c r="Q634">
        <v>0.106978737831371</v>
      </c>
    </row>
    <row r="635" spans="1:17" x14ac:dyDescent="0.3">
      <c r="A635" t="s">
        <v>1402</v>
      </c>
      <c r="B635" t="s">
        <v>1403</v>
      </c>
      <c r="C635" t="str">
        <f>IFERROR(VLOOKUP(Table1[[#This Row],[Ticker]],[1]!Table1[[Symbol]:[Industry]],2,FALSE),"-")</f>
        <v>-</v>
      </c>
      <c r="D635" t="s">
        <v>24</v>
      </c>
      <c r="E635">
        <v>7980.4441866179995</v>
      </c>
      <c r="F635">
        <v>41.26</v>
      </c>
      <c r="G635">
        <v>-50.877718243047902</v>
      </c>
      <c r="H635">
        <v>-9.5425490310794103</v>
      </c>
      <c r="I635">
        <v>-28.755059751224799</v>
      </c>
      <c r="J635">
        <v>-5.6013299211163998</v>
      </c>
      <c r="K635">
        <v>43.577269414782798</v>
      </c>
      <c r="L635">
        <v>47.031152188314501</v>
      </c>
      <c r="M635">
        <v>28.883349677101499</v>
      </c>
      <c r="N635">
        <v>0.76155976734044994</v>
      </c>
      <c r="O635">
        <v>52.690256907416398</v>
      </c>
      <c r="P635">
        <v>3.1499999999999799</v>
      </c>
      <c r="Q635">
        <v>6.4455899968202002E-2</v>
      </c>
    </row>
    <row r="636" spans="1:17" x14ac:dyDescent="0.3">
      <c r="A636" t="s">
        <v>1404</v>
      </c>
      <c r="B636" t="s">
        <v>1405</v>
      </c>
      <c r="C636" t="str">
        <f>IFERROR(VLOOKUP(Table1[[#This Row],[Ticker]],[1]!Table1[[Symbol]:[Industry]],2,FALSE),"-")</f>
        <v>-</v>
      </c>
      <c r="D636" t="s">
        <v>327</v>
      </c>
      <c r="E636">
        <v>7962.7603783519999</v>
      </c>
      <c r="F636">
        <v>206.96</v>
      </c>
      <c r="G636">
        <v>12.6882466562502</v>
      </c>
      <c r="H636">
        <v>-11.093758388088499</v>
      </c>
      <c r="I636">
        <v>-11.3186666142068</v>
      </c>
      <c r="J636">
        <v>-3.99424797753931</v>
      </c>
      <c r="K636">
        <v>217.376454814292</v>
      </c>
      <c r="L636">
        <v>205.36867926038099</v>
      </c>
      <c r="M636">
        <v>34.631759960082</v>
      </c>
      <c r="N636">
        <v>0.478306609899665</v>
      </c>
      <c r="O636">
        <v>26.5945110166215</v>
      </c>
      <c r="P636">
        <v>54.447761194029802</v>
      </c>
    </row>
    <row r="637" spans="1:17" hidden="1" x14ac:dyDescent="0.3">
      <c r="A637" t="s">
        <v>1406</v>
      </c>
      <c r="B637" t="s">
        <v>1407</v>
      </c>
      <c r="C637" t="str">
        <f>IFERROR(VLOOKUP(Table1[[#This Row],[Ticker]],[1]!Table1[[Symbol]:[Industry]],2,FALSE),"-")</f>
        <v>-</v>
      </c>
      <c r="D637" t="s">
        <v>154</v>
      </c>
      <c r="E637">
        <v>7925.9443873520004</v>
      </c>
      <c r="F637">
        <v>61.84</v>
      </c>
      <c r="G637">
        <v>35.738847258153903</v>
      </c>
      <c r="H637">
        <v>-12.267827639893699</v>
      </c>
      <c r="I637">
        <v>-17.860979305330801</v>
      </c>
      <c r="J637">
        <v>-19.529329004290101</v>
      </c>
      <c r="K637">
        <v>62.673278431297902</v>
      </c>
      <c r="L637">
        <v>57.4569515291738</v>
      </c>
      <c r="M637">
        <v>38.516952540875202</v>
      </c>
      <c r="N637">
        <v>3.4875149965447299</v>
      </c>
      <c r="O637">
        <v>29.2043984476067</v>
      </c>
      <c r="P637">
        <v>81.882352941176407</v>
      </c>
      <c r="Q637">
        <v>-2.4495591106497999E-2</v>
      </c>
    </row>
    <row r="638" spans="1:17" hidden="1" x14ac:dyDescent="0.3">
      <c r="A638" t="s">
        <v>1408</v>
      </c>
      <c r="B638" t="s">
        <v>1409</v>
      </c>
      <c r="C638" t="str">
        <f>IFERROR(VLOOKUP(Table1[[#This Row],[Ticker]],[1]!Table1[[Symbol]:[Industry]],2,FALSE),"-")</f>
        <v>-</v>
      </c>
      <c r="D638" t="s">
        <v>573</v>
      </c>
      <c r="E638">
        <v>7915.5870232999996</v>
      </c>
      <c r="F638">
        <v>737</v>
      </c>
      <c r="G638">
        <v>1.98855629387092</v>
      </c>
      <c r="H638">
        <v>-6.7844451263164798</v>
      </c>
      <c r="I638">
        <v>13.165690626316501</v>
      </c>
      <c r="J638">
        <v>-4.1539938836467503</v>
      </c>
      <c r="K638">
        <v>732.09295658849703</v>
      </c>
      <c r="M638">
        <v>48.1442859394351</v>
      </c>
      <c r="N638">
        <v>3.0118626004012201</v>
      </c>
      <c r="O638">
        <v>8.4124830393487091</v>
      </c>
      <c r="P638">
        <v>41.9628238466724</v>
      </c>
    </row>
    <row r="639" spans="1:17" x14ac:dyDescent="0.3">
      <c r="A639" t="s">
        <v>1410</v>
      </c>
      <c r="B639" t="s">
        <v>1411</v>
      </c>
      <c r="C639" t="str">
        <f>IFERROR(VLOOKUP(Table1[[#This Row],[Ticker]],[1]!Table1[[Symbol]:[Industry]],2,FALSE),"-")</f>
        <v>-</v>
      </c>
      <c r="D639" t="s">
        <v>263</v>
      </c>
      <c r="E639">
        <v>7910.7463189699902</v>
      </c>
      <c r="F639">
        <v>3405.05</v>
      </c>
      <c r="G639">
        <v>128.97481329566401</v>
      </c>
      <c r="H639">
        <v>-8.1414955537113105</v>
      </c>
      <c r="I639">
        <v>79.262171326299907</v>
      </c>
      <c r="J639">
        <v>-0.108780238801339</v>
      </c>
      <c r="K639">
        <v>3016.6070051131401</v>
      </c>
      <c r="L639">
        <v>2231.0105062078001</v>
      </c>
      <c r="M639">
        <v>63.237342007861599</v>
      </c>
      <c r="N639">
        <v>0.59203947033511395</v>
      </c>
      <c r="O639">
        <v>5.4301698947151804</v>
      </c>
      <c r="P639">
        <v>168.114173228346</v>
      </c>
      <c r="Q639">
        <v>0.13359863699484101</v>
      </c>
    </row>
    <row r="640" spans="1:17" x14ac:dyDescent="0.3">
      <c r="A640" t="s">
        <v>1412</v>
      </c>
      <c r="B640" t="s">
        <v>1413</v>
      </c>
      <c r="C640" t="str">
        <f>IFERROR(VLOOKUP(Table1[[#This Row],[Ticker]],[1]!Table1[[Symbol]:[Industry]],2,FALSE),"-")</f>
        <v>-</v>
      </c>
      <c r="D640" t="s">
        <v>604</v>
      </c>
      <c r="E640">
        <v>7878.5137619399902</v>
      </c>
      <c r="F640">
        <v>591.4</v>
      </c>
      <c r="G640">
        <v>53.334553625843697</v>
      </c>
      <c r="H640">
        <v>10.620556688269399</v>
      </c>
      <c r="I640">
        <v>15.270679569695201</v>
      </c>
      <c r="J640">
        <v>-3.16558110589422</v>
      </c>
      <c r="K640">
        <v>543.105921725229</v>
      </c>
      <c r="L640">
        <v>478.08076189342</v>
      </c>
      <c r="M640">
        <v>57.116033064750098</v>
      </c>
      <c r="N640">
        <v>0.89785889172909294</v>
      </c>
      <c r="O640">
        <v>5.32634426783902</v>
      </c>
      <c r="P640">
        <v>97.891919022921101</v>
      </c>
      <c r="Q640">
        <v>7.8950714228060007E-2</v>
      </c>
    </row>
    <row r="641" spans="1:17" x14ac:dyDescent="0.3">
      <c r="A641" t="s">
        <v>1414</v>
      </c>
      <c r="B641" t="s">
        <v>1415</v>
      </c>
      <c r="C641" t="str">
        <f>IFERROR(VLOOKUP(Table1[[#This Row],[Ticker]],[1]!Table1[[Symbol]:[Industry]],2,FALSE),"-")</f>
        <v>-</v>
      </c>
      <c r="D641" t="s">
        <v>281</v>
      </c>
      <c r="E641">
        <v>7841.2343183000003</v>
      </c>
      <c r="F641">
        <v>389</v>
      </c>
      <c r="G641">
        <v>-34.846732395583203</v>
      </c>
      <c r="H641">
        <v>-9.0714571035486404</v>
      </c>
      <c r="I641">
        <v>-20.757025401105299</v>
      </c>
      <c r="J641">
        <v>-7.4932921475266001</v>
      </c>
      <c r="K641">
        <v>419.18570861103802</v>
      </c>
      <c r="L641">
        <v>410.08279815154498</v>
      </c>
      <c r="M641">
        <v>14.4392071369594</v>
      </c>
      <c r="N641">
        <v>0.68788188546877904</v>
      </c>
      <c r="O641">
        <v>29.8200514138817</v>
      </c>
      <c r="P641">
        <v>11.861969805895001</v>
      </c>
      <c r="Q641">
        <v>3.3812768468517003E-2</v>
      </c>
    </row>
    <row r="642" spans="1:17" x14ac:dyDescent="0.3">
      <c r="A642" t="s">
        <v>1416</v>
      </c>
      <c r="B642" t="s">
        <v>1417</v>
      </c>
      <c r="C642" t="str">
        <f>IFERROR(VLOOKUP(Table1[[#This Row],[Ticker]],[1]!Table1[[Symbol]:[Industry]],2,FALSE),"-")</f>
        <v>-</v>
      </c>
      <c r="D642" t="s">
        <v>125</v>
      </c>
      <c r="E642">
        <v>7821.1054339599996</v>
      </c>
      <c r="F642">
        <v>720.85</v>
      </c>
      <c r="G642">
        <v>13.744442887502901</v>
      </c>
      <c r="H642">
        <v>-3.0280594094382298</v>
      </c>
      <c r="I642">
        <v>22.8730149805412</v>
      </c>
      <c r="J642">
        <v>2.41028043335508</v>
      </c>
      <c r="K642">
        <v>653.23623124618405</v>
      </c>
      <c r="L642">
        <v>603.63290219450096</v>
      </c>
      <c r="M642">
        <v>72.316095904251199</v>
      </c>
      <c r="N642">
        <v>1.2999555580089801</v>
      </c>
      <c r="O642">
        <v>16.757994034819902</v>
      </c>
      <c r="P642">
        <v>59.9046140195208</v>
      </c>
      <c r="Q642">
        <v>4.9739746236799998E-2</v>
      </c>
    </row>
    <row r="643" spans="1:17" x14ac:dyDescent="0.3">
      <c r="A643" t="s">
        <v>1418</v>
      </c>
      <c r="B643" t="s">
        <v>1419</v>
      </c>
      <c r="C643" t="str">
        <f>IFERROR(VLOOKUP(Table1[[#This Row],[Ticker]],[1]!Table1[[Symbol]:[Industry]],2,FALSE),"-")</f>
        <v>-</v>
      </c>
      <c r="D643" t="s">
        <v>86</v>
      </c>
      <c r="E643">
        <v>7821.0379191699903</v>
      </c>
      <c r="F643">
        <v>3952.7</v>
      </c>
      <c r="G643">
        <v>60.748937701164898</v>
      </c>
      <c r="H643">
        <v>3.3478259943058801</v>
      </c>
      <c r="I643">
        <v>71.046110035733605</v>
      </c>
      <c r="J643">
        <v>5.6992497247185003</v>
      </c>
      <c r="K643">
        <v>3535.5903710289499</v>
      </c>
      <c r="L643">
        <v>2818.7991672726598</v>
      </c>
      <c r="M643">
        <v>70.910412103043598</v>
      </c>
      <c r="N643">
        <v>1.0978548638229499</v>
      </c>
      <c r="O643">
        <v>3.72656665064385</v>
      </c>
      <c r="P643">
        <v>147.81818181818099</v>
      </c>
      <c r="Q643">
        <v>-2.1195284884923001E-2</v>
      </c>
    </row>
    <row r="644" spans="1:17" x14ac:dyDescent="0.3">
      <c r="A644" t="s">
        <v>1420</v>
      </c>
      <c r="B644" t="s">
        <v>1421</v>
      </c>
      <c r="C644" t="str">
        <f>IFERROR(VLOOKUP(Table1[[#This Row],[Ticker]],[1]!Table1[[Symbol]:[Industry]],2,FALSE),"-")</f>
        <v>-</v>
      </c>
      <c r="D644" t="s">
        <v>1422</v>
      </c>
      <c r="E644">
        <v>7804.5034690000002</v>
      </c>
      <c r="F644">
        <v>245</v>
      </c>
      <c r="G644">
        <v>-2.0535608842000301</v>
      </c>
      <c r="H644">
        <v>-5.8627863657710702</v>
      </c>
      <c r="I644">
        <v>16.633270566949498</v>
      </c>
      <c r="J644">
        <v>-2.8431165971852499</v>
      </c>
      <c r="K644">
        <v>239.527574291169</v>
      </c>
      <c r="L644">
        <v>212.738081461001</v>
      </c>
      <c r="M644">
        <v>42.333162544496503</v>
      </c>
      <c r="N644">
        <v>0.75739090603644399</v>
      </c>
      <c r="O644">
        <v>9.7959183673469408</v>
      </c>
      <c r="P644">
        <v>44.457547169811299</v>
      </c>
      <c r="Q644">
        <v>-3.3206358548983003E-2</v>
      </c>
    </row>
    <row r="645" spans="1:17" x14ac:dyDescent="0.3">
      <c r="A645" t="s">
        <v>1423</v>
      </c>
      <c r="B645" t="s">
        <v>1424</v>
      </c>
      <c r="C645" t="str">
        <f>IFERROR(VLOOKUP(Table1[[#This Row],[Ticker]],[1]!Table1[[Symbol]:[Industry]],2,FALSE),"-")</f>
        <v>-</v>
      </c>
      <c r="D645" t="s">
        <v>470</v>
      </c>
      <c r="E645">
        <v>7782.1998967549998</v>
      </c>
      <c r="F645">
        <v>548.04999999999995</v>
      </c>
      <c r="G645">
        <v>-49.515586491007902</v>
      </c>
      <c r="H645">
        <v>17.915878248295801</v>
      </c>
      <c r="I645">
        <v>0.40570470379332901</v>
      </c>
      <c r="J645">
        <v>10.282711180961501</v>
      </c>
      <c r="K645">
        <v>494.29347573130298</v>
      </c>
      <c r="L645">
        <v>519.95878711336297</v>
      </c>
      <c r="M645">
        <v>62.886686396385102</v>
      </c>
      <c r="N645">
        <v>3.0428134351429801</v>
      </c>
      <c r="O645">
        <v>27.251163215035099</v>
      </c>
      <c r="P645">
        <v>27.8996499416569</v>
      </c>
      <c r="Q645">
        <v>-2.4059868211482E-2</v>
      </c>
    </row>
    <row r="646" spans="1:17" x14ac:dyDescent="0.3">
      <c r="A646" t="s">
        <v>1425</v>
      </c>
      <c r="B646" t="s">
        <v>1426</v>
      </c>
      <c r="C646" t="str">
        <f>IFERROR(VLOOKUP(Table1[[#This Row],[Ticker]],[1]!Table1[[Symbol]:[Industry]],2,FALSE),"-")</f>
        <v>-</v>
      </c>
      <c r="D646" t="s">
        <v>21</v>
      </c>
      <c r="E646">
        <v>7777.2908903039997</v>
      </c>
      <c r="F646">
        <v>28.08</v>
      </c>
      <c r="G646">
        <v>37.4941945817583</v>
      </c>
      <c r="H646">
        <v>-9.9483354639359494</v>
      </c>
      <c r="I646">
        <v>-34.348096281097398</v>
      </c>
      <c r="J646">
        <v>-1.9135550474150598E-2</v>
      </c>
      <c r="K646">
        <v>28.967123423135199</v>
      </c>
      <c r="L646">
        <v>27.9863004603503</v>
      </c>
      <c r="M646">
        <v>45.2250212410109</v>
      </c>
      <c r="N646">
        <v>0.35696644206393702</v>
      </c>
      <c r="O646">
        <v>44.240716866415198</v>
      </c>
      <c r="P646">
        <v>72.813105470725006</v>
      </c>
      <c r="Q646">
        <v>2.9505429256193001E-2</v>
      </c>
    </row>
    <row r="647" spans="1:17" x14ac:dyDescent="0.3">
      <c r="A647" t="s">
        <v>1427</v>
      </c>
      <c r="B647" t="s">
        <v>1428</v>
      </c>
      <c r="C647" t="str">
        <f>IFERROR(VLOOKUP(Table1[[#This Row],[Ticker]],[1]!Table1[[Symbol]:[Industry]],2,FALSE),"-")</f>
        <v>-</v>
      </c>
      <c r="D647" t="s">
        <v>46</v>
      </c>
      <c r="E647">
        <v>7771.3257086499998</v>
      </c>
      <c r="F647">
        <v>531.5</v>
      </c>
      <c r="G647">
        <v>41.491494520836603</v>
      </c>
      <c r="H647">
        <v>-5.6038892646049403</v>
      </c>
      <c r="I647">
        <v>9.6320308168732502</v>
      </c>
      <c r="J647">
        <v>-3.6758239622308699</v>
      </c>
      <c r="K647">
        <v>533.47578688184399</v>
      </c>
      <c r="L647">
        <v>465.80366174388701</v>
      </c>
      <c r="M647">
        <v>43.487951716147798</v>
      </c>
      <c r="N647">
        <v>0.92781567658293096</v>
      </c>
      <c r="O647">
        <v>10.630291627469401</v>
      </c>
      <c r="P647">
        <v>85.676855895196496</v>
      </c>
      <c r="Q647">
        <v>-2.1470441579109E-2</v>
      </c>
    </row>
    <row r="648" spans="1:17" x14ac:dyDescent="0.3">
      <c r="A648" t="s">
        <v>1429</v>
      </c>
      <c r="B648" t="s">
        <v>1430</v>
      </c>
      <c r="C648" t="str">
        <f>IFERROR(VLOOKUP(Table1[[#This Row],[Ticker]],[1]!Table1[[Symbol]:[Industry]],2,FALSE),"-")</f>
        <v>-</v>
      </c>
      <c r="D648" t="s">
        <v>609</v>
      </c>
      <c r="E648">
        <v>7764.3371646399901</v>
      </c>
      <c r="F648">
        <v>45.29</v>
      </c>
      <c r="G648">
        <v>-30.7331742253442</v>
      </c>
      <c r="H648">
        <v>-13.494060842261799</v>
      </c>
      <c r="I648">
        <v>-25.660599161893</v>
      </c>
      <c r="J648">
        <v>-10.187365814243099</v>
      </c>
      <c r="K648">
        <v>46.762341484160601</v>
      </c>
      <c r="L648">
        <v>46.705590688958999</v>
      </c>
      <c r="M648">
        <v>37.6881466093391</v>
      </c>
      <c r="N648">
        <v>0.56313514825951305</v>
      </c>
      <c r="O648">
        <v>51.689114594833299</v>
      </c>
      <c r="P648">
        <v>17.1798188874514</v>
      </c>
      <c r="Q648">
        <v>2.6220535314650001E-3</v>
      </c>
    </row>
    <row r="649" spans="1:17" hidden="1" x14ac:dyDescent="0.3">
      <c r="A649" t="s">
        <v>1431</v>
      </c>
      <c r="B649" t="s">
        <v>1432</v>
      </c>
      <c r="C649" t="str">
        <f>IFERROR(VLOOKUP(Table1[[#This Row],[Ticker]],[1]!Table1[[Symbol]:[Industry]],2,FALSE),"-")</f>
        <v>-</v>
      </c>
      <c r="D649" t="s">
        <v>1433</v>
      </c>
      <c r="E649">
        <v>7746.7273511699996</v>
      </c>
      <c r="F649">
        <v>1914.45</v>
      </c>
      <c r="G649">
        <v>83.496723849400894</v>
      </c>
      <c r="H649">
        <v>-13.085403819358699</v>
      </c>
      <c r="I649">
        <v>70.956911865847104</v>
      </c>
      <c r="J649">
        <v>-9.6724878442963504</v>
      </c>
      <c r="K649">
        <v>1883.58417045691</v>
      </c>
      <c r="L649">
        <v>1430.4320393615501</v>
      </c>
      <c r="M649">
        <v>26.1212894540542</v>
      </c>
      <c r="N649">
        <v>0.31564200729227698</v>
      </c>
      <c r="O649">
        <v>16.2213690616103</v>
      </c>
      <c r="P649">
        <v>147.025806451612</v>
      </c>
    </row>
    <row r="650" spans="1:17" x14ac:dyDescent="0.3">
      <c r="A650" t="s">
        <v>1434</v>
      </c>
      <c r="B650" t="s">
        <v>1435</v>
      </c>
      <c r="C650" t="str">
        <f>IFERROR(VLOOKUP(Table1[[#This Row],[Ticker]],[1]!Table1[[Symbol]:[Industry]],2,FALSE),"-")</f>
        <v>-</v>
      </c>
      <c r="D650" t="s">
        <v>46</v>
      </c>
      <c r="E650">
        <v>7699.3788839999997</v>
      </c>
      <c r="F650">
        <v>564</v>
      </c>
      <c r="G650">
        <v>62.654142529952402</v>
      </c>
      <c r="H650">
        <v>-10.180396109960499</v>
      </c>
      <c r="I650">
        <v>67.523842508031095</v>
      </c>
      <c r="J650">
        <v>-2.7330835159870999</v>
      </c>
      <c r="K650">
        <v>552.58805416507096</v>
      </c>
      <c r="L650">
        <v>436.270060729264</v>
      </c>
      <c r="M650">
        <v>40.384050743693599</v>
      </c>
      <c r="N650">
        <v>0.51756455427374304</v>
      </c>
      <c r="O650">
        <v>9.7517730496453794</v>
      </c>
      <c r="P650">
        <v>133.78238341968901</v>
      </c>
      <c r="Q650">
        <v>0.186137057853832</v>
      </c>
    </row>
    <row r="651" spans="1:17" x14ac:dyDescent="0.3">
      <c r="A651" t="s">
        <v>1436</v>
      </c>
      <c r="B651" t="s">
        <v>1437</v>
      </c>
      <c r="C651" t="str">
        <f>IFERROR(VLOOKUP(Table1[[#This Row],[Ticker]],[1]!Table1[[Symbol]:[Industry]],2,FALSE),"-")</f>
        <v>-</v>
      </c>
      <c r="D651" t="s">
        <v>646</v>
      </c>
      <c r="E651">
        <v>7684.9373355600001</v>
      </c>
      <c r="F651">
        <v>453.65</v>
      </c>
      <c r="G651">
        <v>-17.351579249117499</v>
      </c>
      <c r="H651">
        <v>-8.1691894346162996</v>
      </c>
      <c r="I651">
        <v>20.769067457828601</v>
      </c>
      <c r="J651">
        <v>-2.7560046221270702</v>
      </c>
      <c r="K651">
        <v>471.04175824444701</v>
      </c>
      <c r="L651">
        <v>437.16910185180097</v>
      </c>
      <c r="M651">
        <v>45.219586983263902</v>
      </c>
      <c r="N651">
        <v>0.360450527176083</v>
      </c>
      <c r="O651">
        <v>40.8023806899592</v>
      </c>
      <c r="P651">
        <v>42.165465371356902</v>
      </c>
      <c r="Q651">
        <v>6.8969402414282996E-2</v>
      </c>
    </row>
    <row r="652" spans="1:17" x14ac:dyDescent="0.3">
      <c r="A652" t="s">
        <v>1438</v>
      </c>
      <c r="B652" t="s">
        <v>1439</v>
      </c>
      <c r="C652" t="str">
        <f>IFERROR(VLOOKUP(Table1[[#This Row],[Ticker]],[1]!Table1[[Symbol]:[Industry]],2,FALSE),"-")</f>
        <v>-</v>
      </c>
      <c r="D652" t="s">
        <v>604</v>
      </c>
      <c r="E652">
        <v>7645.8877957000004</v>
      </c>
      <c r="F652">
        <v>386.05</v>
      </c>
      <c r="G652">
        <v>32.4069773146675</v>
      </c>
      <c r="H652">
        <v>-11.1035483252349</v>
      </c>
      <c r="I652">
        <v>-7.8687759452466501</v>
      </c>
      <c r="J652">
        <v>-8.9457334026272104</v>
      </c>
      <c r="K652">
        <v>397.79830271416199</v>
      </c>
      <c r="L652">
        <v>353.67259800178601</v>
      </c>
      <c r="M652">
        <v>38.849923506580602</v>
      </c>
      <c r="N652">
        <v>0.45997868419548099</v>
      </c>
      <c r="O652">
        <v>16.733583732677101</v>
      </c>
      <c r="P652">
        <v>79.391263940520403</v>
      </c>
      <c r="Q652">
        <v>2.3671377594815999E-2</v>
      </c>
    </row>
    <row r="653" spans="1:17" x14ac:dyDescent="0.3">
      <c r="A653" t="s">
        <v>1440</v>
      </c>
      <c r="B653" t="s">
        <v>1441</v>
      </c>
      <c r="C653" t="str">
        <f>IFERROR(VLOOKUP(Table1[[#This Row],[Ticker]],[1]!Table1[[Symbol]:[Industry]],2,FALSE),"-")</f>
        <v>-</v>
      </c>
      <c r="D653" t="s">
        <v>46</v>
      </c>
      <c r="E653">
        <v>7637.5866533999997</v>
      </c>
      <c r="F653">
        <v>1140.1500000000001</v>
      </c>
      <c r="G653">
        <v>24.885080079761401</v>
      </c>
      <c r="H653">
        <v>-13.732466989892099</v>
      </c>
      <c r="I653">
        <v>-7.5941174490664496</v>
      </c>
      <c r="J653">
        <v>-5.2311078772962203</v>
      </c>
      <c r="K653">
        <v>1246.6923571329</v>
      </c>
      <c r="L653">
        <v>1123.5544278183099</v>
      </c>
      <c r="M653">
        <v>36.351266984873703</v>
      </c>
      <c r="N653">
        <v>0.61563189607565105</v>
      </c>
      <c r="O653">
        <v>35.284830943296903</v>
      </c>
      <c r="P653">
        <v>75.407692307692301</v>
      </c>
      <c r="Q653">
        <v>0.12734245780015599</v>
      </c>
    </row>
    <row r="654" spans="1:17" hidden="1" x14ac:dyDescent="0.3">
      <c r="A654" t="s">
        <v>1442</v>
      </c>
      <c r="B654" t="s">
        <v>1443</v>
      </c>
      <c r="C654" t="str">
        <f>IFERROR(VLOOKUP(Table1[[#This Row],[Ticker]],[1]!Table1[[Symbol]:[Industry]],2,FALSE),"-")</f>
        <v>-</v>
      </c>
      <c r="D654" t="s">
        <v>161</v>
      </c>
      <c r="E654">
        <v>7590.7759837909998</v>
      </c>
      <c r="F654">
        <v>208.39</v>
      </c>
      <c r="G654">
        <v>191.027131770751</v>
      </c>
      <c r="H654">
        <v>-2.0644419106621301</v>
      </c>
      <c r="I654">
        <v>55.173592006484697</v>
      </c>
      <c r="J654">
        <v>-6.0807942515083901</v>
      </c>
      <c r="K654">
        <v>193.9146129305</v>
      </c>
      <c r="L654">
        <v>150.26220666080599</v>
      </c>
      <c r="M654">
        <v>48.215982704101897</v>
      </c>
      <c r="N654">
        <v>0.96778770888249699</v>
      </c>
      <c r="O654">
        <v>7.8026776716733002</v>
      </c>
      <c r="P654">
        <v>245.01655629139</v>
      </c>
    </row>
    <row r="655" spans="1:17" x14ac:dyDescent="0.3">
      <c r="A655" t="s">
        <v>1444</v>
      </c>
      <c r="B655" t="s">
        <v>1445</v>
      </c>
      <c r="C655" t="str">
        <f>IFERROR(VLOOKUP(Table1[[#This Row],[Ticker]],[1]!Table1[[Symbol]:[Industry]],2,FALSE),"-")</f>
        <v>-</v>
      </c>
      <c r="D655" t="s">
        <v>1446</v>
      </c>
      <c r="E655">
        <v>7575.7088190000004</v>
      </c>
      <c r="F655">
        <v>989.75</v>
      </c>
      <c r="G655">
        <v>-15.6280036294808</v>
      </c>
      <c r="H655">
        <v>1.54387994035983</v>
      </c>
      <c r="I655">
        <v>27.774161022189599</v>
      </c>
      <c r="J655">
        <v>-12.581575247681201</v>
      </c>
      <c r="K655">
        <v>954.18071508749199</v>
      </c>
      <c r="L655">
        <v>840.34104296713599</v>
      </c>
      <c r="M655">
        <v>41.433530664414498</v>
      </c>
      <c r="N655">
        <v>1.84242730176267</v>
      </c>
      <c r="O655">
        <v>12.856782015660499</v>
      </c>
      <c r="P655">
        <v>67.328825021132701</v>
      </c>
      <c r="Q655">
        <v>-2.5625076390197E-2</v>
      </c>
    </row>
    <row r="656" spans="1:17" x14ac:dyDescent="0.3">
      <c r="A656" t="s">
        <v>1447</v>
      </c>
      <c r="B656" t="s">
        <v>1448</v>
      </c>
      <c r="C656" t="str">
        <f>IFERROR(VLOOKUP(Table1[[#This Row],[Ticker]],[1]!Table1[[Symbol]:[Industry]],2,FALSE),"-")</f>
        <v>-</v>
      </c>
      <c r="D656" t="s">
        <v>24</v>
      </c>
      <c r="E656">
        <v>7556.5313848799997</v>
      </c>
      <c r="F656">
        <v>477.2</v>
      </c>
      <c r="G656">
        <v>-45.197840001079399</v>
      </c>
      <c r="H656">
        <v>-1.6930717871579299</v>
      </c>
      <c r="I656">
        <v>-14.569549720024501</v>
      </c>
      <c r="J656">
        <v>-6.7466968596207497</v>
      </c>
      <c r="K656">
        <v>472.445089341342</v>
      </c>
      <c r="L656">
        <v>478.57413565378801</v>
      </c>
      <c r="M656">
        <v>44.709808127488998</v>
      </c>
      <c r="N656">
        <v>0.75714626508293903</v>
      </c>
      <c r="O656">
        <v>25.733445096395599</v>
      </c>
      <c r="P656">
        <v>8.9373359205570093</v>
      </c>
      <c r="Q656">
        <v>-0.129157836789311</v>
      </c>
    </row>
    <row r="657" spans="1:17" hidden="1" x14ac:dyDescent="0.3">
      <c r="A657" t="s">
        <v>1449</v>
      </c>
      <c r="B657" t="s">
        <v>1450</v>
      </c>
      <c r="C657" t="str">
        <f>IFERROR(VLOOKUP(Table1[[#This Row],[Ticker]],[1]!Table1[[Symbol]:[Industry]],2,FALSE),"-")</f>
        <v>-</v>
      </c>
      <c r="D657" t="s">
        <v>89</v>
      </c>
      <c r="E657">
        <v>7521.392363256</v>
      </c>
      <c r="F657">
        <v>161.61000000000001</v>
      </c>
      <c r="G657">
        <v>477.68660967855698</v>
      </c>
      <c r="H657">
        <v>25.836620781608101</v>
      </c>
      <c r="I657">
        <v>179.58617276411599</v>
      </c>
      <c r="J657">
        <v>1.45453187311294</v>
      </c>
      <c r="K657">
        <v>113.730124103332</v>
      </c>
      <c r="L657">
        <v>74.316701782328295</v>
      </c>
      <c r="M657">
        <v>80.975397363598304</v>
      </c>
      <c r="N657">
        <v>1.34891890204878</v>
      </c>
      <c r="O657">
        <v>9.9003774518901994E-2</v>
      </c>
      <c r="P657">
        <v>535.00982318271099</v>
      </c>
      <c r="Q657">
        <v>0.133955675782369</v>
      </c>
    </row>
    <row r="658" spans="1:17" x14ac:dyDescent="0.3">
      <c r="A658" t="s">
        <v>1451</v>
      </c>
      <c r="B658" t="s">
        <v>1452</v>
      </c>
      <c r="C658" t="str">
        <f>IFERROR(VLOOKUP(Table1[[#This Row],[Ticker]],[1]!Table1[[Symbol]:[Industry]],2,FALSE),"-")</f>
        <v>-</v>
      </c>
      <c r="D658" t="s">
        <v>130</v>
      </c>
      <c r="E658">
        <v>7485.7087299449904</v>
      </c>
      <c r="F658">
        <v>253.67</v>
      </c>
      <c r="G658">
        <v>164.41946110342701</v>
      </c>
      <c r="H658">
        <v>12.129318708031899</v>
      </c>
      <c r="I658">
        <v>58.875623748323598</v>
      </c>
      <c r="J658">
        <v>5.3513680466481404</v>
      </c>
      <c r="K658">
        <v>225.17940639985599</v>
      </c>
      <c r="L658">
        <v>178.76812561244401</v>
      </c>
      <c r="M658">
        <v>68.061828547694205</v>
      </c>
      <c r="N658">
        <v>0.55771265114753898</v>
      </c>
      <c r="O658">
        <v>2.4953679977924099</v>
      </c>
      <c r="P658">
        <v>201.449792038027</v>
      </c>
      <c r="Q658">
        <v>0.16916511572583401</v>
      </c>
    </row>
    <row r="659" spans="1:17" hidden="1" x14ac:dyDescent="0.3">
      <c r="A659" t="s">
        <v>1453</v>
      </c>
      <c r="B659" t="s">
        <v>1454</v>
      </c>
      <c r="C659" t="str">
        <f>IFERROR(VLOOKUP(Table1[[#This Row],[Ticker]],[1]!Table1[[Symbol]:[Industry]],2,FALSE),"-")</f>
        <v>-</v>
      </c>
      <c r="D659" t="s">
        <v>114</v>
      </c>
      <c r="E659">
        <v>7461.0167473600004</v>
      </c>
      <c r="F659">
        <v>651.20000000000005</v>
      </c>
      <c r="G659">
        <v>-17.1850978897053</v>
      </c>
      <c r="H659">
        <v>8.9817384489640499</v>
      </c>
      <c r="I659">
        <v>16.811484276470701</v>
      </c>
      <c r="J659">
        <v>1.2858871086995201</v>
      </c>
      <c r="K659">
        <v>587.218394278662</v>
      </c>
      <c r="L659">
        <v>549.55862325363103</v>
      </c>
      <c r="M659">
        <v>68.615719536269907</v>
      </c>
      <c r="N659">
        <v>1.27185848643056</v>
      </c>
      <c r="O659">
        <v>4.2843980343980403</v>
      </c>
      <c r="P659">
        <v>39.443254817987103</v>
      </c>
      <c r="Q659">
        <v>4.3902167382184998E-2</v>
      </c>
    </row>
    <row r="660" spans="1:17" x14ac:dyDescent="0.3">
      <c r="A660" t="s">
        <v>1455</v>
      </c>
      <c r="B660" t="s">
        <v>1456</v>
      </c>
      <c r="C660" t="str">
        <f>IFERROR(VLOOKUP(Table1[[#This Row],[Ticker]],[1]!Table1[[Symbol]:[Industry]],2,FALSE),"-")</f>
        <v>-</v>
      </c>
      <c r="D660" t="s">
        <v>185</v>
      </c>
      <c r="E660">
        <v>7446.5018496000002</v>
      </c>
      <c r="F660">
        <v>518.4</v>
      </c>
      <c r="G660">
        <v>30.917255356139101</v>
      </c>
      <c r="H660">
        <v>-8.0812268489260699</v>
      </c>
      <c r="I660">
        <v>35.032592378076401</v>
      </c>
      <c r="J660">
        <v>-2.0412655595145801</v>
      </c>
      <c r="K660">
        <v>507.53250211999102</v>
      </c>
      <c r="L660">
        <v>424.867199683644</v>
      </c>
      <c r="M660">
        <v>44.455650630443699</v>
      </c>
      <c r="N660">
        <v>0.43540192671674799</v>
      </c>
      <c r="O660">
        <v>7.9378858024691201</v>
      </c>
      <c r="P660">
        <v>90.904069232185506</v>
      </c>
      <c r="Q660">
        <v>0.134487446213823</v>
      </c>
    </row>
    <row r="661" spans="1:17" hidden="1" x14ac:dyDescent="0.3">
      <c r="A661" t="s">
        <v>1457</v>
      </c>
      <c r="B661" t="s">
        <v>1458</v>
      </c>
      <c r="C661" t="str">
        <f>IFERROR(VLOOKUP(Table1[[#This Row],[Ticker]],[1]!Table1[[Symbol]:[Industry]],2,FALSE),"-")</f>
        <v>-</v>
      </c>
      <c r="D661" t="s">
        <v>1459</v>
      </c>
      <c r="E661">
        <v>7432.5451199999998</v>
      </c>
      <c r="F661">
        <v>3567.85</v>
      </c>
      <c r="G661">
        <v>800.92143050032701</v>
      </c>
      <c r="H661">
        <v>2.76379301777366</v>
      </c>
      <c r="I661">
        <v>98.148433971201101</v>
      </c>
      <c r="J661">
        <v>-0.65142368981193499</v>
      </c>
      <c r="K661">
        <v>3412.4799333973201</v>
      </c>
      <c r="L661">
        <v>2333.2200533578002</v>
      </c>
      <c r="M661">
        <v>36.353922712530398</v>
      </c>
      <c r="N661">
        <v>0.45215049819407299</v>
      </c>
      <c r="O661">
        <v>10.710932354218899</v>
      </c>
      <c r="P661">
        <v>883.28510403747998</v>
      </c>
    </row>
    <row r="662" spans="1:17" x14ac:dyDescent="0.3">
      <c r="A662" t="s">
        <v>1460</v>
      </c>
      <c r="B662" t="s">
        <v>1461</v>
      </c>
      <c r="C662" t="str">
        <f>IFERROR(VLOOKUP(Table1[[#This Row],[Ticker]],[1]!Table1[[Symbol]:[Industry]],2,FALSE),"-")</f>
        <v>-</v>
      </c>
      <c r="D662" t="s">
        <v>473</v>
      </c>
      <c r="E662">
        <v>7408.8126599999996</v>
      </c>
      <c r="F662">
        <v>2286.6</v>
      </c>
      <c r="G662">
        <v>-31.722478281410101</v>
      </c>
      <c r="H662">
        <v>-0.65082279977271196</v>
      </c>
      <c r="I662">
        <v>-7.7029475123043598</v>
      </c>
      <c r="J662">
        <v>-6.1052748964787096</v>
      </c>
      <c r="K662">
        <v>2268.2717681557801</v>
      </c>
      <c r="L662">
        <v>2262.83411230503</v>
      </c>
      <c r="M662">
        <v>48.330607018678997</v>
      </c>
      <c r="N662">
        <v>1.10568418902996</v>
      </c>
      <c r="O662">
        <v>19.609901163299199</v>
      </c>
      <c r="P662">
        <v>16.663265306122401</v>
      </c>
      <c r="Q662">
        <v>-0.113008627985227</v>
      </c>
    </row>
    <row r="663" spans="1:17" x14ac:dyDescent="0.3">
      <c r="A663" t="s">
        <v>1462</v>
      </c>
      <c r="B663" t="s">
        <v>1463</v>
      </c>
      <c r="C663" t="str">
        <f>IFERROR(VLOOKUP(Table1[[#This Row],[Ticker]],[1]!Table1[[Symbol]:[Industry]],2,FALSE),"-")</f>
        <v>-</v>
      </c>
      <c r="D663" t="s">
        <v>46</v>
      </c>
      <c r="E663">
        <v>7396.12321488</v>
      </c>
      <c r="F663">
        <v>198.72</v>
      </c>
      <c r="G663">
        <v>-4.5272055023861899</v>
      </c>
      <c r="H663">
        <v>-8.0264311317606492</v>
      </c>
      <c r="I663">
        <v>-24.011556384871898</v>
      </c>
      <c r="J663">
        <v>-1.90796325395115</v>
      </c>
      <c r="K663">
        <v>193.661379962187</v>
      </c>
      <c r="L663">
        <v>190.44037626919501</v>
      </c>
      <c r="M663">
        <v>71.129830540929802</v>
      </c>
      <c r="N663">
        <v>0.89574826831087195</v>
      </c>
      <c r="O663">
        <v>25.452898550724601</v>
      </c>
      <c r="P663">
        <v>44.839650145772602</v>
      </c>
      <c r="Q663">
        <v>0.102422066823109</v>
      </c>
    </row>
    <row r="664" spans="1:17" x14ac:dyDescent="0.3">
      <c r="A664" t="s">
        <v>1464</v>
      </c>
      <c r="B664" t="s">
        <v>1465</v>
      </c>
      <c r="C664" t="str">
        <f>IFERROR(VLOOKUP(Table1[[#This Row],[Ticker]],[1]!Table1[[Symbol]:[Industry]],2,FALSE),"-")</f>
        <v>-</v>
      </c>
      <c r="D664" t="s">
        <v>164</v>
      </c>
      <c r="E664">
        <v>7390.35507375</v>
      </c>
      <c r="F664">
        <v>1067.55</v>
      </c>
      <c r="G664">
        <v>91.574123153389905</v>
      </c>
      <c r="H664">
        <v>-5.85557726776917E-2</v>
      </c>
      <c r="I664">
        <v>55.869785381915698</v>
      </c>
      <c r="J664">
        <v>-2.6236603301963499</v>
      </c>
      <c r="K664">
        <v>981.29650805998699</v>
      </c>
      <c r="L664">
        <v>790.25583225408297</v>
      </c>
      <c r="M664">
        <v>67.650996574467598</v>
      </c>
      <c r="N664">
        <v>0.99086954494228596</v>
      </c>
      <c r="O664">
        <v>3.5080324106599301</v>
      </c>
      <c r="P664">
        <v>144.23472889498899</v>
      </c>
      <c r="Q664">
        <v>3.8339393759345003E-2</v>
      </c>
    </row>
    <row r="665" spans="1:17" x14ac:dyDescent="0.3">
      <c r="A665" t="s">
        <v>1466</v>
      </c>
      <c r="B665" t="s">
        <v>1467</v>
      </c>
      <c r="C665" t="str">
        <f>IFERROR(VLOOKUP(Table1[[#This Row],[Ticker]],[1]!Table1[[Symbol]:[Industry]],2,FALSE),"-")</f>
        <v>-</v>
      </c>
      <c r="D665" t="s">
        <v>1468</v>
      </c>
      <c r="E665">
        <v>7355.7297289600001</v>
      </c>
      <c r="F665">
        <v>275.89999999999998</v>
      </c>
      <c r="G665">
        <v>-50.499732128906899</v>
      </c>
      <c r="H665">
        <v>-1.2324783167676401</v>
      </c>
      <c r="I665">
        <v>-21.698891650185001</v>
      </c>
      <c r="J665">
        <v>-8.2638081051133501</v>
      </c>
      <c r="K665">
        <v>281.47114232663603</v>
      </c>
      <c r="L665">
        <v>284.00044165059398</v>
      </c>
      <c r="M665">
        <v>40.641542808539398</v>
      </c>
      <c r="N665">
        <v>0.77808064556304402</v>
      </c>
      <c r="O665">
        <v>32.276187024284098</v>
      </c>
      <c r="P665">
        <v>10.337932413517199</v>
      </c>
      <c r="Q665">
        <v>7.4013287197659997E-2</v>
      </c>
    </row>
    <row r="666" spans="1:17" x14ac:dyDescent="0.3">
      <c r="A666" t="s">
        <v>1469</v>
      </c>
      <c r="B666" t="s">
        <v>1470</v>
      </c>
      <c r="C666" t="str">
        <f>IFERROR(VLOOKUP(Table1[[#This Row],[Ticker]],[1]!Table1[[Symbol]:[Industry]],2,FALSE),"-")</f>
        <v>-</v>
      </c>
      <c r="D666" t="s">
        <v>604</v>
      </c>
      <c r="E666">
        <v>7327.85668257</v>
      </c>
      <c r="F666">
        <v>521.70000000000005</v>
      </c>
      <c r="G666">
        <v>-15.6430127207592</v>
      </c>
      <c r="H666">
        <v>-17.099143702663799</v>
      </c>
      <c r="I666">
        <v>-6.7151810840352404</v>
      </c>
      <c r="J666">
        <v>-5.5205396713171897</v>
      </c>
      <c r="K666">
        <v>543.05761952173202</v>
      </c>
      <c r="L666">
        <v>512.493967323932</v>
      </c>
      <c r="M666">
        <v>32.136602843287399</v>
      </c>
      <c r="N666">
        <v>0.53423664223725298</v>
      </c>
      <c r="O666">
        <v>27.659574468085001</v>
      </c>
      <c r="P666">
        <v>32.1763364580694</v>
      </c>
      <c r="Q666">
        <v>7.4818027205506996E-2</v>
      </c>
    </row>
    <row r="667" spans="1:17" x14ac:dyDescent="0.3">
      <c r="A667" t="s">
        <v>1471</v>
      </c>
      <c r="B667" t="s">
        <v>1472</v>
      </c>
      <c r="C667" t="str">
        <f>IFERROR(VLOOKUP(Table1[[#This Row],[Ticker]],[1]!Table1[[Symbol]:[Industry]],2,FALSE),"-")</f>
        <v>-</v>
      </c>
      <c r="D667" t="s">
        <v>149</v>
      </c>
      <c r="E667">
        <v>7319.3738000000003</v>
      </c>
      <c r="F667">
        <v>390.7</v>
      </c>
      <c r="G667">
        <v>-38.185015280074701</v>
      </c>
      <c r="H667">
        <v>-11.0779516789685</v>
      </c>
      <c r="I667">
        <v>-11.0609562909862</v>
      </c>
      <c r="J667">
        <v>-3.1359141611605699</v>
      </c>
      <c r="K667">
        <v>419.72945145431999</v>
      </c>
      <c r="L667">
        <v>419.64172910046199</v>
      </c>
      <c r="M667">
        <v>40.809110153961299</v>
      </c>
      <c r="N667">
        <v>0.27714386723545598</v>
      </c>
      <c r="O667">
        <v>40.133094445866298</v>
      </c>
      <c r="P667">
        <v>13.2463768115941</v>
      </c>
      <c r="Q667">
        <v>6.9087504979983005E-2</v>
      </c>
    </row>
    <row r="668" spans="1:17" hidden="1" x14ac:dyDescent="0.3">
      <c r="A668" t="s">
        <v>1473</v>
      </c>
      <c r="B668" t="s">
        <v>1474</v>
      </c>
      <c r="C668" t="str">
        <f>IFERROR(VLOOKUP(Table1[[#This Row],[Ticker]],[1]!Table1[[Symbol]:[Industry]],2,FALSE),"-")</f>
        <v>-</v>
      </c>
      <c r="D668" t="s">
        <v>266</v>
      </c>
      <c r="E668">
        <v>7289.3045570000004</v>
      </c>
      <c r="F668">
        <v>3215</v>
      </c>
      <c r="G668">
        <v>27.6077115360224</v>
      </c>
      <c r="H668">
        <v>-21.833699304114099</v>
      </c>
      <c r="I668">
        <v>69.2478537490843</v>
      </c>
      <c r="J668">
        <v>-4.4463324650342297</v>
      </c>
      <c r="K668">
        <v>3264.9494590558802</v>
      </c>
      <c r="L668">
        <v>2701.5685977638</v>
      </c>
      <c r="M668">
        <v>43.672686115383399</v>
      </c>
      <c r="N668">
        <v>0.56587264787523195</v>
      </c>
      <c r="O668">
        <v>22.332814930015498</v>
      </c>
      <c r="P668">
        <v>109.787928221859</v>
      </c>
      <c r="Q668">
        <v>0.13432973337337001</v>
      </c>
    </row>
    <row r="669" spans="1:17" x14ac:dyDescent="0.3">
      <c r="A669" t="s">
        <v>1475</v>
      </c>
      <c r="B669" t="s">
        <v>1476</v>
      </c>
      <c r="C669" t="str">
        <f>IFERROR(VLOOKUP(Table1[[#This Row],[Ticker]],[1]!Table1[[Symbol]:[Industry]],2,FALSE),"-")</f>
        <v>-</v>
      </c>
      <c r="D669" t="s">
        <v>185</v>
      </c>
      <c r="E669">
        <v>7259.1946295999996</v>
      </c>
      <c r="F669">
        <v>529.6</v>
      </c>
      <c r="G669">
        <v>-0.99797899416445501</v>
      </c>
      <c r="H669">
        <v>-12.528815656726</v>
      </c>
      <c r="I669">
        <v>11.304938414298899</v>
      </c>
      <c r="J669">
        <v>-3.6837427306706698</v>
      </c>
      <c r="K669">
        <v>526.02882017249703</v>
      </c>
      <c r="L669">
        <v>469.86800362141599</v>
      </c>
      <c r="M669">
        <v>48.599227105505001</v>
      </c>
      <c r="N669">
        <v>0.77937123807741704</v>
      </c>
      <c r="O669">
        <v>20.770392749244699</v>
      </c>
      <c r="P669">
        <v>49.710247349823298</v>
      </c>
      <c r="Q669">
        <v>3.9191028284560003E-2</v>
      </c>
    </row>
    <row r="670" spans="1:17" x14ac:dyDescent="0.3">
      <c r="A670" t="s">
        <v>1477</v>
      </c>
      <c r="B670" t="s">
        <v>1478</v>
      </c>
      <c r="C670" t="str">
        <f>IFERROR(VLOOKUP(Table1[[#This Row],[Ticker]],[1]!Table1[[Symbol]:[Industry]],2,FALSE),"-")</f>
        <v>-</v>
      </c>
      <c r="D670" t="s">
        <v>470</v>
      </c>
      <c r="E670">
        <v>7237.4739009199902</v>
      </c>
      <c r="F670">
        <v>1340.05</v>
      </c>
      <c r="G670">
        <v>-28.1101776384121</v>
      </c>
      <c r="H670">
        <v>9.0126100153761595</v>
      </c>
      <c r="I670">
        <v>0.31160425983774298</v>
      </c>
      <c r="J670">
        <v>-1.8151444596146</v>
      </c>
      <c r="K670">
        <v>1187.22100800574</v>
      </c>
      <c r="L670">
        <v>1140.31482906121</v>
      </c>
      <c r="M670">
        <v>79.965402486160897</v>
      </c>
      <c r="N670">
        <v>1.3568133117849099</v>
      </c>
      <c r="O670">
        <v>1.2312973396514999</v>
      </c>
      <c r="P670">
        <v>43.5819136397728</v>
      </c>
      <c r="Q670">
        <v>-3.3551127048741997E-2</v>
      </c>
    </row>
    <row r="671" spans="1:17" x14ac:dyDescent="0.3">
      <c r="A671" t="s">
        <v>1479</v>
      </c>
      <c r="B671" t="s">
        <v>1480</v>
      </c>
      <c r="C671" t="str">
        <f>IFERROR(VLOOKUP(Table1[[#This Row],[Ticker]],[1]!Table1[[Symbol]:[Industry]],2,FALSE),"-")</f>
        <v>-</v>
      </c>
      <c r="D671" t="s">
        <v>185</v>
      </c>
      <c r="E671">
        <v>7228.3506124199903</v>
      </c>
      <c r="F671">
        <v>1783.95</v>
      </c>
      <c r="G671">
        <v>65.099801067804606</v>
      </c>
      <c r="H671">
        <v>-19.517565012119402</v>
      </c>
      <c r="I671">
        <v>11.573048215117799</v>
      </c>
      <c r="J671">
        <v>-9.1522207767304593</v>
      </c>
      <c r="K671">
        <v>1865.9803466364499</v>
      </c>
      <c r="L671">
        <v>1543.4510834126099</v>
      </c>
      <c r="M671">
        <v>22.2514788049529</v>
      </c>
      <c r="N671">
        <v>0.47971010007285098</v>
      </c>
      <c r="O671">
        <v>21.752291263768601</v>
      </c>
      <c r="P671">
        <v>109.87647058823499</v>
      </c>
      <c r="Q671">
        <v>2.8306799979699E-2</v>
      </c>
    </row>
    <row r="672" spans="1:17" x14ac:dyDescent="0.3">
      <c r="A672" t="s">
        <v>1481</v>
      </c>
      <c r="B672" t="s">
        <v>1482</v>
      </c>
      <c r="C672" t="str">
        <f>IFERROR(VLOOKUP(Table1[[#This Row],[Ticker]],[1]!Table1[[Symbol]:[Industry]],2,FALSE),"-")</f>
        <v>-</v>
      </c>
      <c r="D672" t="s">
        <v>46</v>
      </c>
      <c r="E672">
        <v>7211.7282057119901</v>
      </c>
      <c r="F672">
        <v>42.93</v>
      </c>
      <c r="G672">
        <v>39.349914479501798</v>
      </c>
      <c r="H672">
        <v>-14.735411638252801</v>
      </c>
      <c r="I672">
        <v>15.8615886606043</v>
      </c>
      <c r="J672">
        <v>-3.5126820102346801</v>
      </c>
      <c r="K672">
        <v>46.0932463609102</v>
      </c>
      <c r="L672">
        <v>40.499523602289102</v>
      </c>
      <c r="M672">
        <v>37.974462335171701</v>
      </c>
      <c r="N672">
        <v>0.45869721364502603</v>
      </c>
      <c r="O672">
        <v>33.938970416957801</v>
      </c>
      <c r="P672">
        <v>89.492735366394299</v>
      </c>
      <c r="Q672">
        <v>0.130036962310875</v>
      </c>
    </row>
    <row r="673" spans="1:17" x14ac:dyDescent="0.3">
      <c r="A673" t="s">
        <v>1483</v>
      </c>
      <c r="B673" t="s">
        <v>1484</v>
      </c>
      <c r="C673" t="str">
        <f>IFERROR(VLOOKUP(Table1[[#This Row],[Ticker]],[1]!Table1[[Symbol]:[Industry]],2,FALSE),"-")</f>
        <v>-</v>
      </c>
      <c r="D673" t="s">
        <v>545</v>
      </c>
      <c r="E673">
        <v>7201.2558002750002</v>
      </c>
      <c r="F673">
        <v>332.45</v>
      </c>
      <c r="G673">
        <v>-10.2585735440987</v>
      </c>
      <c r="H673">
        <v>12.2836918525855</v>
      </c>
      <c r="I673">
        <v>-15.202314296939599</v>
      </c>
      <c r="J673">
        <v>7.5423719579910404</v>
      </c>
      <c r="K673">
        <v>304.540889845864</v>
      </c>
      <c r="L673">
        <v>311.93062042937498</v>
      </c>
      <c r="M673">
        <v>72.606346152010403</v>
      </c>
      <c r="N673">
        <v>1.49751959268553</v>
      </c>
      <c r="O673">
        <v>21.907053692284499</v>
      </c>
      <c r="P673">
        <v>30.603024945983101</v>
      </c>
      <c r="Q673">
        <v>8.5962109345114002E-2</v>
      </c>
    </row>
    <row r="674" spans="1:17" x14ac:dyDescent="0.3">
      <c r="A674" t="s">
        <v>1485</v>
      </c>
      <c r="B674" t="s">
        <v>1486</v>
      </c>
      <c r="C674" t="str">
        <f>IFERROR(VLOOKUP(Table1[[#This Row],[Ticker]],[1]!Table1[[Symbol]:[Industry]],2,FALSE),"-")</f>
        <v>-</v>
      </c>
      <c r="D674" t="s">
        <v>21</v>
      </c>
      <c r="E674">
        <v>7140.4394360750002</v>
      </c>
      <c r="F674">
        <v>862.25</v>
      </c>
      <c r="G674">
        <v>47.525742809322402</v>
      </c>
      <c r="H674">
        <v>3.7673287003301499</v>
      </c>
      <c r="I674">
        <v>-2.6417552561692901</v>
      </c>
      <c r="J674">
        <v>-2.7802654286597899</v>
      </c>
      <c r="K674">
        <v>837.95668081932797</v>
      </c>
      <c r="L674">
        <v>723.52340204995505</v>
      </c>
      <c r="M674">
        <v>54.1108644550878</v>
      </c>
      <c r="N674">
        <v>0.64794088331516497</v>
      </c>
      <c r="O674">
        <v>7.5906059727457196</v>
      </c>
      <c r="P674">
        <v>107.771084337349</v>
      </c>
      <c r="Q674">
        <v>0.123588384155914</v>
      </c>
    </row>
    <row r="675" spans="1:17" x14ac:dyDescent="0.3">
      <c r="A675" t="s">
        <v>1487</v>
      </c>
      <c r="B675" t="s">
        <v>1488</v>
      </c>
      <c r="C675" t="str">
        <f>IFERROR(VLOOKUP(Table1[[#This Row],[Ticker]],[1]!Table1[[Symbol]:[Industry]],2,FALSE),"-")</f>
        <v>-</v>
      </c>
      <c r="D675" t="s">
        <v>54</v>
      </c>
      <c r="E675">
        <v>7139.8042939500001</v>
      </c>
      <c r="F675">
        <v>1744.5</v>
      </c>
      <c r="G675">
        <v>6.6815093041420104</v>
      </c>
      <c r="H675">
        <v>22.783949701055398</v>
      </c>
      <c r="I675">
        <v>36.100743276844597</v>
      </c>
      <c r="J675">
        <v>1.10755600996012</v>
      </c>
      <c r="K675">
        <v>1431.9275057769401</v>
      </c>
      <c r="L675">
        <v>1279.8852568152699</v>
      </c>
      <c r="M675">
        <v>77.553222061987398</v>
      </c>
      <c r="N675">
        <v>1.76494737291312</v>
      </c>
      <c r="O675">
        <v>0.82831756950416602</v>
      </c>
      <c r="P675">
        <v>73.677136741500306</v>
      </c>
      <c r="Q675">
        <v>1.8136339028759999E-2</v>
      </c>
    </row>
    <row r="676" spans="1:17" x14ac:dyDescent="0.3">
      <c r="A676" t="s">
        <v>1489</v>
      </c>
      <c r="B676" t="s">
        <v>1490</v>
      </c>
      <c r="C676" t="str">
        <f>IFERROR(VLOOKUP(Table1[[#This Row],[Ticker]],[1]!Table1[[Symbol]:[Industry]],2,FALSE),"-")</f>
        <v>-</v>
      </c>
      <c r="D676" t="s">
        <v>114</v>
      </c>
      <c r="E676">
        <v>7095.4552555350001</v>
      </c>
      <c r="F676">
        <v>1176.1500000000001</v>
      </c>
      <c r="G676">
        <v>38.197661353658603</v>
      </c>
      <c r="H676">
        <v>-7.7873567322321797</v>
      </c>
      <c r="I676">
        <v>25.957813679109101</v>
      </c>
      <c r="J676">
        <v>-4.2548633090031496</v>
      </c>
      <c r="K676">
        <v>1187.86027906205</v>
      </c>
      <c r="L676">
        <v>1018.51280708108</v>
      </c>
      <c r="M676">
        <v>33.739861591041503</v>
      </c>
      <c r="N676">
        <v>0.37592636524760897</v>
      </c>
      <c r="O676">
        <v>14.4496875398545</v>
      </c>
      <c r="P676">
        <v>80.598848368521999</v>
      </c>
      <c r="Q676">
        <v>6.6581303072539996E-2</v>
      </c>
    </row>
    <row r="677" spans="1:17" x14ac:dyDescent="0.3">
      <c r="A677" t="s">
        <v>1491</v>
      </c>
      <c r="B677" t="s">
        <v>1492</v>
      </c>
      <c r="C677" t="str">
        <f>IFERROR(VLOOKUP(Table1[[#This Row],[Ticker]],[1]!Table1[[Symbol]:[Industry]],2,FALSE),"-")</f>
        <v>-</v>
      </c>
      <c r="D677" t="s">
        <v>409</v>
      </c>
      <c r="E677">
        <v>7092.7620899530002</v>
      </c>
      <c r="F677">
        <v>228.31</v>
      </c>
      <c r="G677">
        <v>122.78118594866601</v>
      </c>
      <c r="H677">
        <v>0.74315748400823001</v>
      </c>
      <c r="I677">
        <v>17.4514779815735</v>
      </c>
      <c r="J677">
        <v>-1.56913356926518</v>
      </c>
      <c r="K677">
        <v>212.752368547581</v>
      </c>
      <c r="L677">
        <v>181.68355840813899</v>
      </c>
      <c r="M677">
        <v>74.380564545880702</v>
      </c>
      <c r="N677">
        <v>0.747664413523212</v>
      </c>
      <c r="O677">
        <v>0.30222066488545501</v>
      </c>
      <c r="P677">
        <v>220.210378681626</v>
      </c>
      <c r="Q677">
        <v>0.13949149549939599</v>
      </c>
    </row>
    <row r="678" spans="1:17" hidden="1" x14ac:dyDescent="0.3">
      <c r="A678" t="s">
        <v>1493</v>
      </c>
      <c r="B678" t="s">
        <v>1494</v>
      </c>
      <c r="C678" t="str">
        <f>IFERROR(VLOOKUP(Table1[[#This Row],[Ticker]],[1]!Table1[[Symbol]:[Industry]],2,FALSE),"-")</f>
        <v>-</v>
      </c>
      <c r="D678" t="s">
        <v>1001</v>
      </c>
      <c r="E678">
        <v>7091.0119812000003</v>
      </c>
      <c r="F678">
        <v>751.65</v>
      </c>
      <c r="G678">
        <v>502.060881618628</v>
      </c>
      <c r="H678">
        <v>-6.5282142639937</v>
      </c>
      <c r="I678">
        <v>130.994700141469</v>
      </c>
      <c r="J678">
        <v>-8.8157142476161905</v>
      </c>
      <c r="K678">
        <v>766.34514450608594</v>
      </c>
      <c r="L678">
        <v>590.86032028678903</v>
      </c>
      <c r="M678">
        <v>39.567479410865801</v>
      </c>
      <c r="N678">
        <v>0.48332958043975799</v>
      </c>
      <c r="O678">
        <v>21.1601144149537</v>
      </c>
      <c r="P678">
        <v>572.91853178155702</v>
      </c>
      <c r="Q678">
        <v>0.23912894932453299</v>
      </c>
    </row>
    <row r="679" spans="1:17" x14ac:dyDescent="0.3">
      <c r="A679" t="s">
        <v>1495</v>
      </c>
      <c r="B679" t="s">
        <v>1496</v>
      </c>
      <c r="C679" t="str">
        <f>IFERROR(VLOOKUP(Table1[[#This Row],[Ticker]],[1]!Table1[[Symbol]:[Industry]],2,FALSE),"-")</f>
        <v>-</v>
      </c>
      <c r="D679" t="s">
        <v>100</v>
      </c>
      <c r="E679">
        <v>7051.1275036750003</v>
      </c>
      <c r="F679">
        <v>1480.25</v>
      </c>
      <c r="G679">
        <v>-35.650912257821503</v>
      </c>
      <c r="H679">
        <v>-3.6358980745015601</v>
      </c>
      <c r="I679">
        <v>-3.8855597023808301</v>
      </c>
      <c r="J679">
        <v>-3.94596743982743</v>
      </c>
      <c r="K679">
        <v>1464.8906570234799</v>
      </c>
      <c r="L679">
        <v>1432.11097182705</v>
      </c>
      <c r="M679">
        <v>50.709586259146697</v>
      </c>
      <c r="N679">
        <v>0.39804588203278302</v>
      </c>
      <c r="O679">
        <v>7.2791758148961199</v>
      </c>
      <c r="P679">
        <v>18.419999999999899</v>
      </c>
      <c r="Q679">
        <v>-0.13578561120112401</v>
      </c>
    </row>
    <row r="680" spans="1:17" hidden="1" x14ac:dyDescent="0.3">
      <c r="A680" t="s">
        <v>1497</v>
      </c>
      <c r="B680" t="s">
        <v>1498</v>
      </c>
      <c r="C680" t="str">
        <f>IFERROR(VLOOKUP(Table1[[#This Row],[Ticker]],[1]!Table1[[Symbol]:[Industry]],2,FALSE),"-")</f>
        <v>-</v>
      </c>
      <c r="D680" t="s">
        <v>217</v>
      </c>
      <c r="E680">
        <v>7012.4038954199996</v>
      </c>
      <c r="F680">
        <v>1330.7</v>
      </c>
      <c r="G680">
        <v>4362.29282742749</v>
      </c>
      <c r="H680">
        <v>-14.5208057204454</v>
      </c>
      <c r="I680">
        <v>140.890899847707</v>
      </c>
      <c r="J680">
        <v>-3.99645804030837</v>
      </c>
      <c r="K680">
        <v>1379.1719386279301</v>
      </c>
      <c r="L680">
        <v>857.77533147868701</v>
      </c>
      <c r="M680">
        <v>36.627863722761901</v>
      </c>
      <c r="N680">
        <v>2.1329436891861899</v>
      </c>
      <c r="O680">
        <v>23.619147816938401</v>
      </c>
    </row>
    <row r="681" spans="1:17" x14ac:dyDescent="0.3">
      <c r="A681" t="s">
        <v>1499</v>
      </c>
      <c r="B681" t="s">
        <v>1500</v>
      </c>
      <c r="C681" t="str">
        <f>IFERROR(VLOOKUP(Table1[[#This Row],[Ticker]],[1]!Table1[[Symbol]:[Industry]],2,FALSE),"-")</f>
        <v>-</v>
      </c>
      <c r="D681" t="s">
        <v>185</v>
      </c>
      <c r="E681">
        <v>7006.3234787699903</v>
      </c>
      <c r="F681">
        <v>2440.9</v>
      </c>
      <c r="G681">
        <v>111.964325408923</v>
      </c>
      <c r="H681">
        <v>-14.373085999512201</v>
      </c>
      <c r="I681">
        <v>62.719732007348398</v>
      </c>
      <c r="J681">
        <v>-2.0554470872568298</v>
      </c>
      <c r="K681">
        <v>2477.3500085871301</v>
      </c>
      <c r="L681">
        <v>1913.10325918026</v>
      </c>
      <c r="M681">
        <v>30.60401148579</v>
      </c>
      <c r="N681">
        <v>0.31328587388040202</v>
      </c>
      <c r="O681">
        <v>20.943094760129402</v>
      </c>
      <c r="P681">
        <v>182.315521628498</v>
      </c>
      <c r="Q681">
        <v>0.14412837165193301</v>
      </c>
    </row>
    <row r="682" spans="1:17" x14ac:dyDescent="0.3">
      <c r="A682" t="s">
        <v>1501</v>
      </c>
      <c r="B682" t="s">
        <v>1502</v>
      </c>
      <c r="C682" t="str">
        <f>IFERROR(VLOOKUP(Table1[[#This Row],[Ticker]],[1]!Table1[[Symbol]:[Industry]],2,FALSE),"-")</f>
        <v>-</v>
      </c>
      <c r="D682" t="s">
        <v>393</v>
      </c>
      <c r="E682">
        <v>6984.5750543800004</v>
      </c>
      <c r="F682">
        <v>305.14999999999998</v>
      </c>
      <c r="G682">
        <v>-60.2866819011441</v>
      </c>
      <c r="H682">
        <v>-2.6123985637447502</v>
      </c>
      <c r="I682">
        <v>-11.955411690642601</v>
      </c>
      <c r="J682">
        <v>-5.6063402201887396</v>
      </c>
      <c r="K682">
        <v>302.33930467603</v>
      </c>
      <c r="L682">
        <v>314.45459565634002</v>
      </c>
      <c r="M682">
        <v>49.045375376642298</v>
      </c>
      <c r="N682">
        <v>1.07909113315523</v>
      </c>
      <c r="O682">
        <v>40.242503686711402</v>
      </c>
      <c r="P682">
        <v>18.206469107108202</v>
      </c>
      <c r="Q682">
        <v>-3.3732441237596E-2</v>
      </c>
    </row>
    <row r="683" spans="1:17" x14ac:dyDescent="0.3">
      <c r="A683" t="s">
        <v>1503</v>
      </c>
      <c r="B683" t="s">
        <v>1504</v>
      </c>
      <c r="C683" t="str">
        <f>IFERROR(VLOOKUP(Table1[[#This Row],[Ticker]],[1]!Table1[[Symbol]:[Industry]],2,FALSE),"-")</f>
        <v>-</v>
      </c>
      <c r="D683" t="s">
        <v>130</v>
      </c>
      <c r="E683">
        <v>6971.9945949000003</v>
      </c>
      <c r="F683">
        <v>836.1</v>
      </c>
      <c r="G683">
        <v>49.040226407721001</v>
      </c>
      <c r="H683">
        <v>-7.6927975316117596</v>
      </c>
      <c r="I683">
        <v>-6.3804882106026799</v>
      </c>
      <c r="J683">
        <v>1.7382403257578301</v>
      </c>
      <c r="K683">
        <v>858.09740488465002</v>
      </c>
      <c r="L683">
        <v>770.15994986572196</v>
      </c>
      <c r="M683">
        <v>49.764744544179997</v>
      </c>
      <c r="N683">
        <v>1.1209735003447701</v>
      </c>
      <c r="O683">
        <v>32.759239325439502</v>
      </c>
      <c r="P683">
        <v>131.094527363184</v>
      </c>
      <c r="Q683">
        <v>0.137020957187549</v>
      </c>
    </row>
    <row r="684" spans="1:17" hidden="1" x14ac:dyDescent="0.3">
      <c r="A684" t="s">
        <v>1505</v>
      </c>
      <c r="B684" t="s">
        <v>1506</v>
      </c>
      <c r="C684" t="str">
        <f>IFERROR(VLOOKUP(Table1[[#This Row],[Ticker]],[1]!Table1[[Symbol]:[Industry]],2,FALSE),"-")</f>
        <v>-</v>
      </c>
      <c r="D684" t="s">
        <v>266</v>
      </c>
      <c r="E684">
        <v>6959.4096959999997</v>
      </c>
      <c r="F684">
        <v>3160.05</v>
      </c>
      <c r="G684">
        <v>-22.843335216530701</v>
      </c>
      <c r="H684">
        <v>-1.32164772973283</v>
      </c>
      <c r="I684">
        <v>11.2051788272435</v>
      </c>
      <c r="J684">
        <v>-3.19858668187912</v>
      </c>
      <c r="K684">
        <v>3217.8061472720901</v>
      </c>
      <c r="L684">
        <v>2950.6933069574202</v>
      </c>
      <c r="M684">
        <v>41.587223993630403</v>
      </c>
      <c r="N684">
        <v>0.74271360648925799</v>
      </c>
      <c r="O684">
        <v>23.099318048764999</v>
      </c>
      <c r="P684">
        <v>50.550262029537798</v>
      </c>
      <c r="Q684">
        <v>8.8099328897703999E-2</v>
      </c>
    </row>
    <row r="685" spans="1:17" hidden="1" x14ac:dyDescent="0.3">
      <c r="A685" t="s">
        <v>1507</v>
      </c>
      <c r="B685" t="s">
        <v>1508</v>
      </c>
      <c r="C685" t="str">
        <f>IFERROR(VLOOKUP(Table1[[#This Row],[Ticker]],[1]!Table1[[Symbol]:[Industry]],2,FALSE),"-")</f>
        <v>-</v>
      </c>
      <c r="D685" t="s">
        <v>125</v>
      </c>
      <c r="E685">
        <v>6955.78094736</v>
      </c>
      <c r="F685">
        <v>444.3</v>
      </c>
      <c r="G685">
        <v>-6.4992395788550397</v>
      </c>
      <c r="H685">
        <v>14.634963401356901</v>
      </c>
      <c r="I685">
        <v>7.6776297623597101</v>
      </c>
      <c r="J685">
        <v>-1.3862603380390499</v>
      </c>
      <c r="K685">
        <v>388.31793830764502</v>
      </c>
      <c r="M685">
        <v>65.650385426746197</v>
      </c>
      <c r="O685">
        <v>3.7362142696376099</v>
      </c>
      <c r="P685">
        <v>36.665641341125799</v>
      </c>
    </row>
    <row r="686" spans="1:17" hidden="1" x14ac:dyDescent="0.3">
      <c r="A686" t="s">
        <v>1509</v>
      </c>
      <c r="B686" t="s">
        <v>1510</v>
      </c>
      <c r="C686" t="str">
        <f>IFERROR(VLOOKUP(Table1[[#This Row],[Ticker]],[1]!Table1[[Symbol]:[Industry]],2,FALSE),"-")</f>
        <v>-</v>
      </c>
      <c r="D686" t="s">
        <v>54</v>
      </c>
      <c r="E686">
        <v>6954.8572731249997</v>
      </c>
      <c r="F686">
        <v>1371.25</v>
      </c>
      <c r="G686">
        <v>135.66274991962399</v>
      </c>
      <c r="H686">
        <v>-5.2230403063241999</v>
      </c>
      <c r="I686">
        <v>9.2978739600938507</v>
      </c>
      <c r="J686">
        <v>-5.5583980331599196</v>
      </c>
      <c r="K686">
        <v>1379.4087639954701</v>
      </c>
      <c r="L686">
        <v>1112.8055721933499</v>
      </c>
      <c r="M686">
        <v>35.619456285218597</v>
      </c>
      <c r="N686">
        <v>0.56931519975186295</v>
      </c>
      <c r="O686">
        <v>15.9525979945305</v>
      </c>
      <c r="P686">
        <v>217.382247425066</v>
      </c>
      <c r="Q686">
        <v>0.10977339631751901</v>
      </c>
    </row>
    <row r="687" spans="1:17" hidden="1" x14ac:dyDescent="0.3">
      <c r="A687" t="s">
        <v>1511</v>
      </c>
      <c r="B687" t="s">
        <v>1512</v>
      </c>
      <c r="C687" t="str">
        <f>IFERROR(VLOOKUP(Table1[[#This Row],[Ticker]],[1]!Table1[[Symbol]:[Industry]],2,FALSE),"-")</f>
        <v>-</v>
      </c>
      <c r="D687" t="s">
        <v>445</v>
      </c>
      <c r="E687">
        <v>6902.8441420050003</v>
      </c>
      <c r="F687">
        <v>7176.05</v>
      </c>
      <c r="G687">
        <v>-5.3349341587588501</v>
      </c>
      <c r="H687">
        <v>17.800689613687499</v>
      </c>
      <c r="I687">
        <v>15.330164158112099</v>
      </c>
      <c r="J687">
        <v>-3.0534332778551598</v>
      </c>
      <c r="K687">
        <v>6325.0688459271796</v>
      </c>
      <c r="L687">
        <v>5783.6001489658702</v>
      </c>
      <c r="M687">
        <v>78.770119141734497</v>
      </c>
      <c r="N687">
        <v>1.26636059470451</v>
      </c>
      <c r="O687">
        <v>3.60853115571937</v>
      </c>
      <c r="P687">
        <v>43.999076935425599</v>
      </c>
      <c r="Q687">
        <v>8.6755381703606999E-2</v>
      </c>
    </row>
    <row r="688" spans="1:17" x14ac:dyDescent="0.3">
      <c r="A688" t="s">
        <v>1513</v>
      </c>
      <c r="B688" t="s">
        <v>1514</v>
      </c>
      <c r="C688" t="str">
        <f>IFERROR(VLOOKUP(Table1[[#This Row],[Ticker]],[1]!Table1[[Symbol]:[Industry]],2,FALSE),"-")</f>
        <v>-</v>
      </c>
      <c r="D688" t="s">
        <v>54</v>
      </c>
      <c r="E688">
        <v>6901.6006119960002</v>
      </c>
      <c r="F688">
        <v>212.67</v>
      </c>
      <c r="G688">
        <v>-38.309696584117198</v>
      </c>
      <c r="H688">
        <v>-8.2966589004021802</v>
      </c>
      <c r="I688">
        <v>-61.1822865267509</v>
      </c>
      <c r="J688">
        <v>-5.0270348571631098</v>
      </c>
      <c r="K688">
        <v>225.131257853325</v>
      </c>
      <c r="L688">
        <v>253.73789040659901</v>
      </c>
      <c r="M688">
        <v>25.609472468687599</v>
      </c>
      <c r="N688">
        <v>0.71813795118401103</v>
      </c>
      <c r="O688">
        <v>122.31626463535</v>
      </c>
      <c r="P688">
        <v>8.4497705252422293</v>
      </c>
      <c r="Q688">
        <v>-3.6565368138902002E-2</v>
      </c>
    </row>
    <row r="689" spans="1:17" x14ac:dyDescent="0.3">
      <c r="A689" t="s">
        <v>1515</v>
      </c>
      <c r="B689" t="s">
        <v>1516</v>
      </c>
      <c r="C689" t="str">
        <f>IFERROR(VLOOKUP(Table1[[#This Row],[Ticker]],[1]!Table1[[Symbol]:[Industry]],2,FALSE),"-")</f>
        <v>-</v>
      </c>
      <c r="D689" t="s">
        <v>1517</v>
      </c>
      <c r="E689">
        <v>6895.9608282999998</v>
      </c>
      <c r="F689">
        <v>506.2</v>
      </c>
      <c r="G689">
        <v>-12.489406471277499</v>
      </c>
      <c r="H689">
        <v>4.67088806736795</v>
      </c>
      <c r="I689">
        <v>-13.7459482954648</v>
      </c>
      <c r="J689">
        <v>-0.31743015700312499</v>
      </c>
      <c r="K689">
        <v>493.50591343834401</v>
      </c>
      <c r="L689">
        <v>461.94827870576398</v>
      </c>
      <c r="M689">
        <v>43.716998703677604</v>
      </c>
      <c r="N689">
        <v>0.73525679376664399</v>
      </c>
      <c r="O689">
        <v>13.966811536941901</v>
      </c>
      <c r="P689">
        <v>47.881974875839802</v>
      </c>
    </row>
    <row r="690" spans="1:17" x14ac:dyDescent="0.3">
      <c r="A690" t="s">
        <v>1518</v>
      </c>
      <c r="B690" t="s">
        <v>1519</v>
      </c>
      <c r="C690" t="str">
        <f>IFERROR(VLOOKUP(Table1[[#This Row],[Ticker]],[1]!Table1[[Symbol]:[Industry]],2,FALSE),"-")</f>
        <v>-</v>
      </c>
      <c r="D690" t="s">
        <v>604</v>
      </c>
      <c r="E690">
        <v>6894.8939540000001</v>
      </c>
      <c r="F690">
        <v>343.85</v>
      </c>
      <c r="G690">
        <v>-39.559316127099798</v>
      </c>
      <c r="H690">
        <v>-13.1062356736112</v>
      </c>
      <c r="I690">
        <v>-14.6723624255266</v>
      </c>
      <c r="J690">
        <v>-5.92995734004122</v>
      </c>
      <c r="K690">
        <v>358.825330359058</v>
      </c>
      <c r="L690">
        <v>349.83261312927499</v>
      </c>
      <c r="M690">
        <v>36.8373137273963</v>
      </c>
      <c r="N690">
        <v>1.34380848004011</v>
      </c>
      <c r="O690">
        <v>27.0757597789733</v>
      </c>
      <c r="P690">
        <v>28.422035480859002</v>
      </c>
      <c r="Q690">
        <v>0.11395464723798999</v>
      </c>
    </row>
    <row r="691" spans="1:17" x14ac:dyDescent="0.3">
      <c r="A691" t="s">
        <v>1520</v>
      </c>
      <c r="B691" t="s">
        <v>1521</v>
      </c>
      <c r="C691" t="str">
        <f>IFERROR(VLOOKUP(Table1[[#This Row],[Ticker]],[1]!Table1[[Symbol]:[Industry]],2,FALSE),"-")</f>
        <v>-</v>
      </c>
      <c r="D691" t="s">
        <v>388</v>
      </c>
      <c r="E691">
        <v>6815.6233737900002</v>
      </c>
      <c r="F691">
        <v>83.65</v>
      </c>
      <c r="G691">
        <v>-16.6486140139437</v>
      </c>
      <c r="H691">
        <v>-9.7191833251756208</v>
      </c>
      <c r="I691">
        <v>6.3679652547528596</v>
      </c>
      <c r="J691">
        <v>-5.8727698843863401</v>
      </c>
      <c r="K691">
        <v>84.725823782639907</v>
      </c>
      <c r="L691">
        <v>77.713740683662095</v>
      </c>
      <c r="M691">
        <v>42.209858574233103</v>
      </c>
      <c r="N691">
        <v>0.41278891046577598</v>
      </c>
      <c r="O691">
        <v>17.573221757322099</v>
      </c>
      <c r="P691">
        <v>42.625745950554098</v>
      </c>
      <c r="Q691">
        <v>5.6366214481228999E-2</v>
      </c>
    </row>
    <row r="692" spans="1:17" x14ac:dyDescent="0.3">
      <c r="A692" t="s">
        <v>1522</v>
      </c>
      <c r="B692" t="s">
        <v>1523</v>
      </c>
      <c r="C692" t="str">
        <f>IFERROR(VLOOKUP(Table1[[#This Row],[Ticker]],[1]!Table1[[Symbol]:[Industry]],2,FALSE),"-")</f>
        <v>-</v>
      </c>
      <c r="D692" t="s">
        <v>1013</v>
      </c>
      <c r="E692">
        <v>6792.5916659650002</v>
      </c>
      <c r="F692">
        <v>791.15</v>
      </c>
      <c r="G692">
        <v>141.24657946167599</v>
      </c>
      <c r="H692">
        <v>34.707606760803003</v>
      </c>
      <c r="I692">
        <v>180.25610143259999</v>
      </c>
      <c r="J692">
        <v>25.695165902697099</v>
      </c>
      <c r="K692">
        <v>566.02478447416104</v>
      </c>
      <c r="L692">
        <v>400.44668830526399</v>
      </c>
      <c r="M692">
        <v>70.595500487070197</v>
      </c>
      <c r="N692">
        <v>1.0955529277790299</v>
      </c>
      <c r="O692">
        <v>10.4468179232762</v>
      </c>
      <c r="P692">
        <v>266.61260426320598</v>
      </c>
      <c r="Q692">
        <v>7.9971730478354E-2</v>
      </c>
    </row>
    <row r="693" spans="1:17" x14ac:dyDescent="0.3">
      <c r="A693" t="s">
        <v>1524</v>
      </c>
      <c r="B693" t="s">
        <v>1525</v>
      </c>
      <c r="C693" t="str">
        <f>IFERROR(VLOOKUP(Table1[[#This Row],[Ticker]],[1]!Table1[[Symbol]:[Industry]],2,FALSE),"-")</f>
        <v>-</v>
      </c>
      <c r="D693" t="s">
        <v>388</v>
      </c>
      <c r="E693">
        <v>6785.4147200999996</v>
      </c>
      <c r="F693">
        <v>1505.25</v>
      </c>
      <c r="G693">
        <v>43.181172388510703</v>
      </c>
      <c r="H693">
        <v>-21.1085244091364</v>
      </c>
      <c r="I693">
        <v>37.129431899638803</v>
      </c>
      <c r="J693">
        <v>-5.7232012513718997</v>
      </c>
      <c r="K693">
        <v>1641.1646118235001</v>
      </c>
      <c r="L693">
        <v>1398.95160346173</v>
      </c>
      <c r="M693">
        <v>36.547634108851298</v>
      </c>
      <c r="N693">
        <v>0.63056111701982898</v>
      </c>
      <c r="O693">
        <v>27.938880584620399</v>
      </c>
      <c r="P693">
        <v>96.867643212136997</v>
      </c>
      <c r="Q693">
        <v>5.5414028672504001E-2</v>
      </c>
    </row>
    <row r="694" spans="1:17" x14ac:dyDescent="0.3">
      <c r="A694" t="s">
        <v>1526</v>
      </c>
      <c r="B694" t="s">
        <v>1527</v>
      </c>
      <c r="C694" t="str">
        <f>IFERROR(VLOOKUP(Table1[[#This Row],[Ticker]],[1]!Table1[[Symbol]:[Industry]],2,FALSE),"-")</f>
        <v>-</v>
      </c>
      <c r="D694" t="s">
        <v>470</v>
      </c>
      <c r="E694">
        <v>6778.0595097599999</v>
      </c>
      <c r="F694">
        <v>949.2</v>
      </c>
      <c r="G694">
        <v>-9.6973865606651195</v>
      </c>
      <c r="H694">
        <v>-2.93965897597222</v>
      </c>
      <c r="I694">
        <v>12.804874732330701</v>
      </c>
      <c r="J694">
        <v>-2.4629834659656802</v>
      </c>
      <c r="K694">
        <v>936.19822392184994</v>
      </c>
      <c r="L694">
        <v>859.97755710539798</v>
      </c>
      <c r="M694">
        <v>46.898673498837098</v>
      </c>
      <c r="N694">
        <v>0.55284662700207199</v>
      </c>
      <c r="O694">
        <v>18.836915297092201</v>
      </c>
      <c r="P694">
        <v>38.226299694189599</v>
      </c>
      <c r="Q694">
        <v>0.14917797770383601</v>
      </c>
    </row>
    <row r="695" spans="1:17" x14ac:dyDescent="0.3">
      <c r="A695" t="s">
        <v>1528</v>
      </c>
      <c r="B695" t="s">
        <v>1529</v>
      </c>
      <c r="C695" t="str">
        <f>IFERROR(VLOOKUP(Table1[[#This Row],[Ticker]],[1]!Table1[[Symbol]:[Industry]],2,FALSE),"-")</f>
        <v>-</v>
      </c>
      <c r="D695" t="s">
        <v>263</v>
      </c>
      <c r="E695">
        <v>6751.1600211049999</v>
      </c>
      <c r="F695">
        <v>1371.05</v>
      </c>
      <c r="G695">
        <v>124.643327033406</v>
      </c>
      <c r="H695">
        <v>-2.2074708513497101</v>
      </c>
      <c r="I695">
        <v>26.3388023058905</v>
      </c>
      <c r="J695">
        <v>-2.5976101217273899</v>
      </c>
      <c r="K695">
        <v>1326.6118830380201</v>
      </c>
      <c r="L695">
        <v>1063.05158831117</v>
      </c>
      <c r="M695">
        <v>41.577004522502399</v>
      </c>
      <c r="N695">
        <v>0.52340195530275202</v>
      </c>
      <c r="O695">
        <v>10.393494037416501</v>
      </c>
      <c r="P695">
        <v>162.62810075663199</v>
      </c>
      <c r="Q695">
        <v>8.7959427865307999E-2</v>
      </c>
    </row>
    <row r="696" spans="1:17" hidden="1" x14ac:dyDescent="0.3">
      <c r="A696" t="s">
        <v>1530</v>
      </c>
      <c r="B696" t="s">
        <v>1531</v>
      </c>
      <c r="C696" t="str">
        <f>IFERROR(VLOOKUP(Table1[[#This Row],[Ticker]],[1]!Table1[[Symbol]:[Industry]],2,FALSE),"-")</f>
        <v>-</v>
      </c>
      <c r="D696" t="s">
        <v>1066</v>
      </c>
      <c r="E696">
        <v>6746.8437323999997</v>
      </c>
      <c r="F696">
        <v>131.5</v>
      </c>
      <c r="G696">
        <v>-23.5490035520628</v>
      </c>
      <c r="H696">
        <v>-4.0534728983723101</v>
      </c>
      <c r="I696">
        <v>-14.773331974316299</v>
      </c>
      <c r="J696">
        <v>-3.1486319533518499</v>
      </c>
      <c r="K696">
        <v>123.40259093004499</v>
      </c>
      <c r="M696">
        <v>1.05563603616817</v>
      </c>
      <c r="N696">
        <v>0.92105263157894701</v>
      </c>
      <c r="O696">
        <v>0.65399239543726395</v>
      </c>
      <c r="P696">
        <v>10.970464135021</v>
      </c>
    </row>
    <row r="697" spans="1:17" hidden="1" x14ac:dyDescent="0.3">
      <c r="A697" t="s">
        <v>1532</v>
      </c>
      <c r="B697" t="s">
        <v>1533</v>
      </c>
      <c r="C697" t="str">
        <f>IFERROR(VLOOKUP(Table1[[#This Row],[Ticker]],[1]!Table1[[Symbol]:[Industry]],2,FALSE),"-")</f>
        <v>-</v>
      </c>
      <c r="D697" t="s">
        <v>46</v>
      </c>
      <c r="E697">
        <v>6702.532026975</v>
      </c>
      <c r="F697">
        <v>384.75</v>
      </c>
      <c r="G697">
        <v>-33.832410609504997</v>
      </c>
      <c r="H697">
        <v>-8.9709795515196795</v>
      </c>
      <c r="I697">
        <v>-19.6555412682903</v>
      </c>
      <c r="J697">
        <v>-4.4463418770159802</v>
      </c>
      <c r="M697">
        <v>49.697752186804202</v>
      </c>
      <c r="O697">
        <v>10.4093567251462</v>
      </c>
      <c r="P697">
        <v>4.5800489263386703</v>
      </c>
    </row>
    <row r="698" spans="1:17" x14ac:dyDescent="0.3">
      <c r="A698" t="s">
        <v>1534</v>
      </c>
      <c r="B698" t="s">
        <v>1535</v>
      </c>
      <c r="C698" t="str">
        <f>IFERROR(VLOOKUP(Table1[[#This Row],[Ticker]],[1]!Table1[[Symbol]:[Industry]],2,FALSE),"-")</f>
        <v>-</v>
      </c>
      <c r="D698" t="s">
        <v>130</v>
      </c>
      <c r="E698">
        <v>6697.2191979999998</v>
      </c>
      <c r="F698">
        <v>950.5</v>
      </c>
      <c r="G698">
        <v>4.94932038128497</v>
      </c>
      <c r="H698">
        <v>-4.2472373393070697</v>
      </c>
      <c r="I698">
        <v>-2.6769765541233501</v>
      </c>
      <c r="J698">
        <v>-4.5005454308892796</v>
      </c>
      <c r="K698">
        <v>940.63581231599699</v>
      </c>
      <c r="L698">
        <v>872.29711910546905</v>
      </c>
      <c r="M698">
        <v>44.421242866559602</v>
      </c>
      <c r="N698">
        <v>0.59019188359461705</v>
      </c>
      <c r="O698">
        <v>8.3534981588637702</v>
      </c>
      <c r="P698">
        <v>54.289424559694801</v>
      </c>
      <c r="Q698">
        <v>3.1543124496005E-2</v>
      </c>
    </row>
    <row r="699" spans="1:17" x14ac:dyDescent="0.3">
      <c r="A699" t="s">
        <v>1536</v>
      </c>
      <c r="B699" t="s">
        <v>1537</v>
      </c>
      <c r="C699" t="str">
        <f>IFERROR(VLOOKUP(Table1[[#This Row],[Ticker]],[1]!Table1[[Symbol]:[Industry]],2,FALSE),"-")</f>
        <v>-</v>
      </c>
      <c r="D699" t="s">
        <v>604</v>
      </c>
      <c r="E699">
        <v>6691.8528749999996</v>
      </c>
      <c r="F699">
        <v>375</v>
      </c>
      <c r="G699">
        <v>44.451962742001498</v>
      </c>
      <c r="H699">
        <v>-8.5395570112862291</v>
      </c>
      <c r="I699">
        <v>17.101370676953099</v>
      </c>
      <c r="J699">
        <v>3.8704075465060699</v>
      </c>
      <c r="K699">
        <v>364.09668116099999</v>
      </c>
      <c r="L699">
        <v>332.862450037972</v>
      </c>
      <c r="M699">
        <v>56.000780841173601</v>
      </c>
      <c r="N699">
        <v>1.0799414165656001</v>
      </c>
      <c r="O699">
        <v>16.88</v>
      </c>
      <c r="P699">
        <v>81.159420289855007</v>
      </c>
      <c r="Q699">
        <v>0.105183323042424</v>
      </c>
    </row>
    <row r="700" spans="1:17" hidden="1" x14ac:dyDescent="0.3">
      <c r="A700" t="s">
        <v>1538</v>
      </c>
      <c r="B700" t="s">
        <v>1539</v>
      </c>
      <c r="C700" t="str">
        <f>IFERROR(VLOOKUP(Table1[[#This Row],[Ticker]],[1]!Table1[[Symbol]:[Industry]],2,FALSE),"-")</f>
        <v>-</v>
      </c>
      <c r="D700" t="s">
        <v>46</v>
      </c>
      <c r="E700">
        <v>6683.1336000000001</v>
      </c>
      <c r="F700">
        <v>660</v>
      </c>
      <c r="G700">
        <v>4157.9721055352502</v>
      </c>
      <c r="H700">
        <v>181.03745139846001</v>
      </c>
      <c r="I700">
        <v>323.814608794832</v>
      </c>
      <c r="J700">
        <v>18.3904245044981</v>
      </c>
      <c r="K700">
        <v>339.67607303443202</v>
      </c>
      <c r="L700">
        <v>185.70615503987801</v>
      </c>
      <c r="M700">
        <v>99.855113968723003</v>
      </c>
      <c r="N700">
        <v>2.3986197110121998</v>
      </c>
      <c r="O700">
        <v>0</v>
      </c>
      <c r="P700">
        <v>4191.2873862158604</v>
      </c>
    </row>
    <row r="701" spans="1:17" hidden="1" x14ac:dyDescent="0.3">
      <c r="A701" t="s">
        <v>1540</v>
      </c>
      <c r="B701" t="s">
        <v>1541</v>
      </c>
      <c r="C701" t="str">
        <f>IFERROR(VLOOKUP(Table1[[#This Row],[Ticker]],[1]!Table1[[Symbol]:[Industry]],2,FALSE),"-")</f>
        <v>-</v>
      </c>
      <c r="D701" t="s">
        <v>1361</v>
      </c>
      <c r="E701">
        <v>6636.6662775300001</v>
      </c>
      <c r="F701">
        <v>1417.38</v>
      </c>
      <c r="G701">
        <v>-24.156739023570498</v>
      </c>
      <c r="H701">
        <v>-3.9558871155836801</v>
      </c>
      <c r="I701">
        <v>-14.447414419455001</v>
      </c>
      <c r="J701">
        <v>-2.7904911650166002</v>
      </c>
      <c r="K701">
        <v>1400.57832922947</v>
      </c>
      <c r="L701">
        <v>1364.9194741444701</v>
      </c>
      <c r="M701">
        <v>77.088001342421407</v>
      </c>
      <c r="N701">
        <v>0.57985967758308199</v>
      </c>
      <c r="O701">
        <v>2.7917707319138101</v>
      </c>
      <c r="P701">
        <v>12.6379783049231</v>
      </c>
      <c r="Q701">
        <v>-5.5078309021881003E-2</v>
      </c>
    </row>
    <row r="702" spans="1:17" x14ac:dyDescent="0.3">
      <c r="A702" t="s">
        <v>1542</v>
      </c>
      <c r="B702" t="s">
        <v>1543</v>
      </c>
      <c r="C702" t="str">
        <f>IFERROR(VLOOKUP(Table1[[#This Row],[Ticker]],[1]!Table1[[Symbol]:[Industry]],2,FALSE),"-")</f>
        <v>-</v>
      </c>
      <c r="D702" t="s">
        <v>46</v>
      </c>
      <c r="E702">
        <v>6626.4715372849996</v>
      </c>
      <c r="F702">
        <v>236.05</v>
      </c>
      <c r="G702">
        <v>79.438211883607593</v>
      </c>
      <c r="H702">
        <v>-6.3232673691666497</v>
      </c>
      <c r="I702">
        <v>27.887437305886099</v>
      </c>
      <c r="J702">
        <v>-5.3790542575748903</v>
      </c>
      <c r="K702">
        <v>238.588336054872</v>
      </c>
      <c r="L702">
        <v>198.83394504102699</v>
      </c>
      <c r="M702">
        <v>39.007466277036698</v>
      </c>
      <c r="N702">
        <v>0.66249664374307404</v>
      </c>
      <c r="O702">
        <v>20.626985808091501</v>
      </c>
      <c r="P702">
        <v>130.292682926829</v>
      </c>
      <c r="Q702">
        <v>8.7381467991765993E-2</v>
      </c>
    </row>
    <row r="703" spans="1:17" x14ac:dyDescent="0.3">
      <c r="A703" t="s">
        <v>1544</v>
      </c>
      <c r="B703" t="s">
        <v>1545</v>
      </c>
      <c r="C703" t="str">
        <f>IFERROR(VLOOKUP(Table1[[#This Row],[Ticker]],[1]!Table1[[Symbol]:[Industry]],2,FALSE),"-")</f>
        <v>-</v>
      </c>
      <c r="D703" t="s">
        <v>435</v>
      </c>
      <c r="E703">
        <v>6591.5195178719996</v>
      </c>
      <c r="F703">
        <v>67.069999999999993</v>
      </c>
      <c r="G703">
        <v>-29.612149640795899</v>
      </c>
      <c r="H703">
        <v>-12.102245410060601</v>
      </c>
      <c r="I703">
        <v>-22.9117255431259</v>
      </c>
      <c r="J703">
        <v>-5.1992427735961897</v>
      </c>
      <c r="K703">
        <v>66.603170676124506</v>
      </c>
      <c r="L703">
        <v>68.669134091611198</v>
      </c>
      <c r="M703">
        <v>47.328544050967302</v>
      </c>
      <c r="N703">
        <v>0.66391877332635396</v>
      </c>
      <c r="O703">
        <v>46.1159982108245</v>
      </c>
      <c r="P703">
        <v>14.395360736824101</v>
      </c>
      <c r="Q703">
        <v>1.1040678523639E-2</v>
      </c>
    </row>
    <row r="704" spans="1:17" x14ac:dyDescent="0.3">
      <c r="A704" t="s">
        <v>1546</v>
      </c>
      <c r="B704" t="s">
        <v>1547</v>
      </c>
      <c r="C704" t="str">
        <f>IFERROR(VLOOKUP(Table1[[#This Row],[Ticker]],[1]!Table1[[Symbol]:[Industry]],2,FALSE),"-")</f>
        <v>-</v>
      </c>
      <c r="D704" t="s">
        <v>266</v>
      </c>
      <c r="E704">
        <v>6529.1376415199902</v>
      </c>
      <c r="F704">
        <v>1452.3</v>
      </c>
      <c r="G704">
        <v>-55.119022772412798</v>
      </c>
      <c r="H704">
        <v>-0.10839500228660599</v>
      </c>
      <c r="I704">
        <v>0.90622413754266795</v>
      </c>
      <c r="J704">
        <v>-3.3516392134420001</v>
      </c>
      <c r="K704">
        <v>1399.6637738261099</v>
      </c>
      <c r="L704">
        <v>1417.1344034112401</v>
      </c>
      <c r="M704">
        <v>65.291997550355703</v>
      </c>
      <c r="N704">
        <v>0.45942423237082097</v>
      </c>
      <c r="O704">
        <v>30.685808717207099</v>
      </c>
      <c r="P704">
        <v>27.0492520339427</v>
      </c>
      <c r="Q704">
        <v>-4.4451624395338001E-2</v>
      </c>
    </row>
    <row r="705" spans="1:17" hidden="1" x14ac:dyDescent="0.3">
      <c r="A705" t="s">
        <v>1548</v>
      </c>
      <c r="B705" t="s">
        <v>1549</v>
      </c>
      <c r="C705" t="str">
        <f>IFERROR(VLOOKUP(Table1[[#This Row],[Ticker]],[1]!Table1[[Symbol]:[Industry]],2,FALSE),"-")</f>
        <v>-</v>
      </c>
      <c r="D705" t="s">
        <v>266</v>
      </c>
      <c r="E705">
        <v>6511.6210657599904</v>
      </c>
      <c r="F705">
        <v>2391.0500000000002</v>
      </c>
      <c r="G705">
        <v>-27.025133762337799</v>
      </c>
      <c r="H705">
        <v>-3.5816809359268902</v>
      </c>
      <c r="I705">
        <v>13.727225468783899</v>
      </c>
      <c r="J705">
        <v>-4.6060695277881498</v>
      </c>
      <c r="K705">
        <v>2428.3548782778198</v>
      </c>
      <c r="L705">
        <v>2294.6732732976898</v>
      </c>
      <c r="M705">
        <v>32.915158775265802</v>
      </c>
      <c r="N705">
        <v>0.68044146134178196</v>
      </c>
      <c r="O705">
        <v>15.727400096192</v>
      </c>
      <c r="P705">
        <v>39.014534883720899</v>
      </c>
      <c r="Q705">
        <v>8.6277737933244003E-2</v>
      </c>
    </row>
    <row r="706" spans="1:17" x14ac:dyDescent="0.3">
      <c r="A706" t="s">
        <v>1550</v>
      </c>
      <c r="B706" t="s">
        <v>1551</v>
      </c>
      <c r="C706" t="str">
        <f>IFERROR(VLOOKUP(Table1[[#This Row],[Ticker]],[1]!Table1[[Symbol]:[Industry]],2,FALSE),"-")</f>
        <v>-</v>
      </c>
      <c r="D706" t="s">
        <v>1552</v>
      </c>
      <c r="E706">
        <v>6502.4860489499997</v>
      </c>
      <c r="F706">
        <v>498.1</v>
      </c>
      <c r="G706">
        <v>-12.0640635433173</v>
      </c>
      <c r="H706">
        <v>-7.2947637027096999</v>
      </c>
      <c r="I706">
        <v>-22.644804210375899</v>
      </c>
      <c r="J706">
        <v>-3.0390374530031501</v>
      </c>
      <c r="K706">
        <v>507.15471650177</v>
      </c>
      <c r="L706">
        <v>504.378501579464</v>
      </c>
      <c r="M706">
        <v>42.558729890412202</v>
      </c>
      <c r="N706">
        <v>0.262194637594027</v>
      </c>
      <c r="O706">
        <v>34.380646456534798</v>
      </c>
      <c r="P706">
        <v>27.375015982610901</v>
      </c>
      <c r="Q706">
        <v>4.0169951647072002E-2</v>
      </c>
    </row>
    <row r="707" spans="1:17" hidden="1" x14ac:dyDescent="0.3">
      <c r="A707" t="s">
        <v>1553</v>
      </c>
      <c r="B707" t="s">
        <v>1554</v>
      </c>
      <c r="C707" t="str">
        <f>IFERROR(VLOOKUP(Table1[[#This Row],[Ticker]],[1]!Table1[[Symbol]:[Industry]],2,FALSE),"-")</f>
        <v>-</v>
      </c>
      <c r="D707" t="s">
        <v>1361</v>
      </c>
      <c r="E707">
        <v>6496.9056107910001</v>
      </c>
      <c r="F707">
        <v>1194.1600000000001</v>
      </c>
      <c r="G707">
        <v>-23.693946857688399</v>
      </c>
      <c r="H707">
        <v>-2.9450761163711601</v>
      </c>
      <c r="I707">
        <v>-13.9353455302158</v>
      </c>
      <c r="J707">
        <v>-2.2715426405036201</v>
      </c>
      <c r="K707">
        <v>1175.1639210435301</v>
      </c>
      <c r="L707">
        <v>1143.96002476535</v>
      </c>
      <c r="M707">
        <v>63.340787818078198</v>
      </c>
      <c r="N707">
        <v>0.50613035388728</v>
      </c>
      <c r="O707">
        <v>10.988477255978999</v>
      </c>
      <c r="P707">
        <v>37.924024901537301</v>
      </c>
    </row>
    <row r="708" spans="1:17" hidden="1" x14ac:dyDescent="0.3">
      <c r="A708" t="s">
        <v>1555</v>
      </c>
      <c r="B708" t="s">
        <v>1556</v>
      </c>
      <c r="C708" t="str">
        <f>IFERROR(VLOOKUP(Table1[[#This Row],[Ticker]],[1]!Table1[[Symbol]:[Industry]],2,FALSE),"-")</f>
        <v>-</v>
      </c>
      <c r="D708" t="s">
        <v>40</v>
      </c>
      <c r="E708">
        <v>6488.4358682000002</v>
      </c>
      <c r="F708">
        <v>382.7</v>
      </c>
      <c r="G708">
        <v>-12.534308625753001</v>
      </c>
      <c r="H708">
        <v>-96.733336670190099</v>
      </c>
      <c r="I708">
        <v>-0.85352394283208699</v>
      </c>
      <c r="J708">
        <v>-17.411777970052299</v>
      </c>
      <c r="K708">
        <v>407.67124092330698</v>
      </c>
      <c r="L708">
        <v>367.82645240563801</v>
      </c>
      <c r="M708">
        <v>29.498004660384801</v>
      </c>
      <c r="N708">
        <v>0.62665113446537901</v>
      </c>
      <c r="O708">
        <v>27.031617454925499</v>
      </c>
      <c r="P708">
        <v>33.260525482747603</v>
      </c>
      <c r="Q708">
        <v>-1.18001772632E-2</v>
      </c>
    </row>
    <row r="709" spans="1:17" x14ac:dyDescent="0.3">
      <c r="A709" t="s">
        <v>1557</v>
      </c>
      <c r="B709" t="s">
        <v>1558</v>
      </c>
      <c r="C709" t="str">
        <f>IFERROR(VLOOKUP(Table1[[#This Row],[Ticker]],[1]!Table1[[Symbol]:[Industry]],2,FALSE),"-")</f>
        <v>-</v>
      </c>
      <c r="D709" t="s">
        <v>24</v>
      </c>
      <c r="E709">
        <v>6488.3690952799998</v>
      </c>
      <c r="F709">
        <v>24.8</v>
      </c>
      <c r="G709">
        <v>-29.6774588680974</v>
      </c>
      <c r="H709">
        <v>-10.975345547143499</v>
      </c>
      <c r="I709">
        <v>-31.814467677423799</v>
      </c>
      <c r="J709">
        <v>-3.8280883882039598</v>
      </c>
      <c r="K709">
        <v>25.5775678663999</v>
      </c>
      <c r="L709">
        <v>25.919439820114601</v>
      </c>
      <c r="M709">
        <v>43.592225093688</v>
      </c>
      <c r="N709">
        <v>0.61808396500271501</v>
      </c>
      <c r="O709">
        <v>48.716633336231602</v>
      </c>
      <c r="P709">
        <v>17.1264754106708</v>
      </c>
      <c r="Q709">
        <v>9.5683178914346995E-2</v>
      </c>
    </row>
    <row r="710" spans="1:17" x14ac:dyDescent="0.3">
      <c r="A710" t="s">
        <v>1559</v>
      </c>
      <c r="B710" t="s">
        <v>1560</v>
      </c>
      <c r="C710" t="str">
        <f>IFERROR(VLOOKUP(Table1[[#This Row],[Ticker]],[1]!Table1[[Symbol]:[Industry]],2,FALSE),"-")</f>
        <v>-</v>
      </c>
      <c r="D710" t="s">
        <v>860</v>
      </c>
      <c r="E710">
        <v>6482.1245806440002</v>
      </c>
      <c r="F710">
        <v>36.58</v>
      </c>
      <c r="G710">
        <v>-45.1707023673574</v>
      </c>
      <c r="H710">
        <v>-21.316106788239999</v>
      </c>
      <c r="I710">
        <v>-36.096413609543198</v>
      </c>
      <c r="J710">
        <v>-19.9486319533518</v>
      </c>
      <c r="K710">
        <v>40.571715421532197</v>
      </c>
      <c r="L710">
        <v>42.393850838273202</v>
      </c>
      <c r="M710">
        <v>34.674835960013503</v>
      </c>
      <c r="N710">
        <v>3.37407432895764</v>
      </c>
      <c r="O710">
        <v>47.621651175505697</v>
      </c>
      <c r="P710">
        <v>11.5924344112263</v>
      </c>
      <c r="Q710">
        <v>-7.221034731261E-3</v>
      </c>
    </row>
    <row r="711" spans="1:17" hidden="1" x14ac:dyDescent="0.3">
      <c r="A711" t="s">
        <v>1561</v>
      </c>
      <c r="B711" t="s">
        <v>1562</v>
      </c>
      <c r="C711" t="str">
        <f>IFERROR(VLOOKUP(Table1[[#This Row],[Ticker]],[1]!Table1[[Symbol]:[Industry]],2,FALSE),"-")</f>
        <v>-</v>
      </c>
      <c r="D711" t="s">
        <v>1563</v>
      </c>
      <c r="E711">
        <v>6456.5125991099903</v>
      </c>
      <c r="F711">
        <v>506.1</v>
      </c>
      <c r="G711">
        <v>-5.4961115936044802</v>
      </c>
      <c r="H711">
        <v>-17.497722524971401</v>
      </c>
      <c r="I711">
        <v>-20.271445135058801</v>
      </c>
      <c r="J711">
        <v>-8.4427496004106608</v>
      </c>
      <c r="K711">
        <v>556.06712037437501</v>
      </c>
      <c r="L711">
        <v>545.31067801730501</v>
      </c>
      <c r="M711">
        <v>23.881709178740799</v>
      </c>
      <c r="N711">
        <v>1.2563027787643</v>
      </c>
      <c r="O711">
        <v>30.8041888954752</v>
      </c>
      <c r="P711">
        <v>30.370942812982999</v>
      </c>
      <c r="Q711">
        <v>5.1649060303915001E-2</v>
      </c>
    </row>
    <row r="712" spans="1:17" hidden="1" x14ac:dyDescent="0.3">
      <c r="A712" t="s">
        <v>1564</v>
      </c>
      <c r="B712" t="s">
        <v>1565</v>
      </c>
      <c r="C712" t="str">
        <f>IFERROR(VLOOKUP(Table1[[#This Row],[Ticker]],[1]!Table1[[Symbol]:[Industry]],2,FALSE),"-")</f>
        <v>-</v>
      </c>
      <c r="D712" t="s">
        <v>46</v>
      </c>
      <c r="E712">
        <v>6456.3153836250003</v>
      </c>
      <c r="F712">
        <v>600</v>
      </c>
      <c r="G712">
        <v>1712.27069286599</v>
      </c>
      <c r="H712">
        <v>-87.068144340510401</v>
      </c>
      <c r="I712">
        <v>218.18660131029199</v>
      </c>
      <c r="J712">
        <v>-4.8714845997529004</v>
      </c>
      <c r="K712">
        <v>600.90340191507698</v>
      </c>
      <c r="L712">
        <v>380.71456477049298</v>
      </c>
      <c r="M712">
        <v>41.040324337000797</v>
      </c>
      <c r="N712">
        <v>0.61170192166187698</v>
      </c>
      <c r="O712">
        <v>25.663333333333298</v>
      </c>
      <c r="P712">
        <v>1812.6554032515101</v>
      </c>
    </row>
    <row r="713" spans="1:17" hidden="1" x14ac:dyDescent="0.3">
      <c r="A713" t="s">
        <v>1566</v>
      </c>
      <c r="B713" t="s">
        <v>1567</v>
      </c>
      <c r="C713" t="str">
        <f>IFERROR(VLOOKUP(Table1[[#This Row],[Ticker]],[1]!Table1[[Symbol]:[Industry]],2,FALSE),"-")</f>
        <v>-</v>
      </c>
      <c r="D713" t="s">
        <v>263</v>
      </c>
      <c r="E713">
        <v>6415.1688228749999</v>
      </c>
      <c r="F713">
        <v>531.45000000000005</v>
      </c>
      <c r="G713">
        <v>274.73908049875001</v>
      </c>
      <c r="H713">
        <v>57.872742334796001</v>
      </c>
      <c r="I713">
        <v>259.79206994402603</v>
      </c>
      <c r="J713">
        <v>0.70971899802235505</v>
      </c>
      <c r="K713">
        <v>351.83697518229002</v>
      </c>
      <c r="L713">
        <v>221.698963478275</v>
      </c>
      <c r="M713">
        <v>77.708514331277797</v>
      </c>
      <c r="N713">
        <v>0.994982173080323</v>
      </c>
      <c r="O713">
        <v>1.8628281117696699</v>
      </c>
      <c r="P713">
        <v>418.89279437609798</v>
      </c>
      <c r="Q713">
        <v>0.230535281129923</v>
      </c>
    </row>
    <row r="714" spans="1:17" hidden="1" x14ac:dyDescent="0.3">
      <c r="A714" t="s">
        <v>1568</v>
      </c>
      <c r="B714" t="s">
        <v>1569</v>
      </c>
      <c r="C714" t="str">
        <f>IFERROR(VLOOKUP(Table1[[#This Row],[Ticker]],[1]!Table1[[Symbol]:[Industry]],2,FALSE),"-")</f>
        <v>-</v>
      </c>
      <c r="D714" t="s">
        <v>89</v>
      </c>
      <c r="E714">
        <v>6411.8466477000002</v>
      </c>
      <c r="F714">
        <v>2336.75</v>
      </c>
      <c r="G714">
        <v>60.1322957919256</v>
      </c>
      <c r="H714">
        <v>17.024792030648101</v>
      </c>
      <c r="I714">
        <v>77.293162298802002</v>
      </c>
      <c r="J714">
        <v>2.1890056887124301</v>
      </c>
      <c r="K714">
        <v>2009.5439761390001</v>
      </c>
      <c r="L714">
        <v>1590.54558462962</v>
      </c>
      <c r="M714">
        <v>64.798105861186897</v>
      </c>
      <c r="N714">
        <v>1.10464161985328</v>
      </c>
      <c r="O714">
        <v>5.4776933775543002</v>
      </c>
      <c r="P714">
        <v>104.97807017543801</v>
      </c>
      <c r="Q714">
        <v>0.127831704875845</v>
      </c>
    </row>
    <row r="715" spans="1:17" x14ac:dyDescent="0.3">
      <c r="A715" t="s">
        <v>1570</v>
      </c>
      <c r="B715" t="s">
        <v>1571</v>
      </c>
      <c r="C715" t="str">
        <f>IFERROR(VLOOKUP(Table1[[#This Row],[Ticker]],[1]!Table1[[Symbol]:[Industry]],2,FALSE),"-")</f>
        <v>-</v>
      </c>
      <c r="D715" t="s">
        <v>388</v>
      </c>
      <c r="E715">
        <v>6405.8052366000002</v>
      </c>
      <c r="F715">
        <v>329.4</v>
      </c>
      <c r="G715">
        <v>19.822794633197098</v>
      </c>
      <c r="H715">
        <v>-7.9192670268654304</v>
      </c>
      <c r="I715">
        <v>9.5083373425023794</v>
      </c>
      <c r="J715">
        <v>-3.8477200992485101</v>
      </c>
      <c r="K715">
        <v>331.01889490210601</v>
      </c>
      <c r="L715">
        <v>294.85501687215998</v>
      </c>
      <c r="M715">
        <v>52.9317812726988</v>
      </c>
      <c r="N715">
        <v>0.27144719830913799</v>
      </c>
      <c r="O715">
        <v>13.2969034608378</v>
      </c>
      <c r="P715">
        <v>60.604583130180401</v>
      </c>
      <c r="Q715">
        <v>-1.398825435054E-2</v>
      </c>
    </row>
    <row r="716" spans="1:17" x14ac:dyDescent="0.3">
      <c r="A716" t="s">
        <v>1572</v>
      </c>
      <c r="B716" t="s">
        <v>1573</v>
      </c>
      <c r="C716" t="str">
        <f>IFERROR(VLOOKUP(Table1[[#This Row],[Ticker]],[1]!Table1[[Symbol]:[Industry]],2,FALSE),"-")</f>
        <v>-</v>
      </c>
      <c r="D716" t="s">
        <v>161</v>
      </c>
      <c r="E716">
        <v>6402.1932904949999</v>
      </c>
      <c r="F716">
        <v>409.95</v>
      </c>
      <c r="G716">
        <v>30.337413930168001</v>
      </c>
      <c r="H716">
        <v>-12.104979790974101</v>
      </c>
      <c r="I716">
        <v>26.647506157048099</v>
      </c>
      <c r="J716">
        <v>-4.8727698843863401</v>
      </c>
      <c r="K716">
        <v>405.217120320189</v>
      </c>
      <c r="L716">
        <v>345.19171455444803</v>
      </c>
      <c r="M716">
        <v>51.806806005433401</v>
      </c>
      <c r="N716">
        <v>0.69448834682414395</v>
      </c>
      <c r="O716">
        <v>10.013416270276799</v>
      </c>
      <c r="P716">
        <v>81.353682813536807</v>
      </c>
      <c r="Q716">
        <v>0.177689340578463</v>
      </c>
    </row>
    <row r="717" spans="1:17" hidden="1" x14ac:dyDescent="0.3">
      <c r="A717" t="s">
        <v>1574</v>
      </c>
      <c r="B717" t="s">
        <v>1575</v>
      </c>
      <c r="C717" t="str">
        <f>IFERROR(VLOOKUP(Table1[[#This Row],[Ticker]],[1]!Table1[[Symbol]:[Industry]],2,FALSE),"-")</f>
        <v>-</v>
      </c>
      <c r="D717" t="s">
        <v>1576</v>
      </c>
      <c r="E717">
        <v>6399.0567917500002</v>
      </c>
      <c r="F717">
        <v>497.35</v>
      </c>
      <c r="G717">
        <v>86.916752264525201</v>
      </c>
      <c r="H717">
        <v>-0.944022766122116</v>
      </c>
      <c r="I717">
        <v>31.482424517660601</v>
      </c>
      <c r="J717">
        <v>-0.71374521550133996</v>
      </c>
      <c r="K717">
        <v>480.678395132444</v>
      </c>
      <c r="L717">
        <v>394.63856542455397</v>
      </c>
      <c r="M717">
        <v>42.5426735699901</v>
      </c>
      <c r="N717">
        <v>0.48801871546248399</v>
      </c>
      <c r="O717">
        <v>15.6026942796823</v>
      </c>
      <c r="P717">
        <v>128.14220183486199</v>
      </c>
      <c r="Q717">
        <v>0.16353175885347701</v>
      </c>
    </row>
    <row r="718" spans="1:17" hidden="1" x14ac:dyDescent="0.3">
      <c r="A718" t="s">
        <v>1577</v>
      </c>
      <c r="B718" t="s">
        <v>1578</v>
      </c>
      <c r="C718" t="str">
        <f>IFERROR(VLOOKUP(Table1[[#This Row],[Ticker]],[1]!Table1[[Symbol]:[Industry]],2,FALSE),"-")</f>
        <v>-</v>
      </c>
      <c r="D718" t="s">
        <v>46</v>
      </c>
      <c r="E718">
        <v>6347.84</v>
      </c>
      <c r="F718">
        <v>90</v>
      </c>
      <c r="G718">
        <v>-38.478610501474499</v>
      </c>
      <c r="H718">
        <v>-4.8197564232765302</v>
      </c>
      <c r="I718">
        <v>-21.3123243828739</v>
      </c>
      <c r="J718">
        <v>-3.1486319533518499</v>
      </c>
      <c r="K718">
        <v>90.301984189483505</v>
      </c>
      <c r="L718">
        <v>91.881510937393003</v>
      </c>
      <c r="M718">
        <v>53.081674366169402</v>
      </c>
      <c r="N718">
        <v>0.33155080213903698</v>
      </c>
      <c r="O718">
        <v>9.44444444444445</v>
      </c>
      <c r="P718">
        <v>5.8823529411764701</v>
      </c>
    </row>
    <row r="719" spans="1:17" x14ac:dyDescent="0.3">
      <c r="A719" t="s">
        <v>1579</v>
      </c>
      <c r="B719" t="s">
        <v>1580</v>
      </c>
      <c r="C719" t="str">
        <f>IFERROR(VLOOKUP(Table1[[#This Row],[Ticker]],[1]!Table1[[Symbol]:[Industry]],2,FALSE),"-")</f>
        <v>-</v>
      </c>
      <c r="D719" t="s">
        <v>1581</v>
      </c>
      <c r="E719">
        <v>6344.1882901199997</v>
      </c>
      <c r="F719">
        <v>356.1</v>
      </c>
      <c r="G719">
        <v>16.906191582625102</v>
      </c>
      <c r="H719">
        <v>1.9574396209352101</v>
      </c>
      <c r="I719">
        <v>20.728045848349801</v>
      </c>
      <c r="J719">
        <v>7.0916082868883903</v>
      </c>
      <c r="K719">
        <v>336.51059990552301</v>
      </c>
      <c r="L719">
        <v>302.99798223883801</v>
      </c>
      <c r="M719">
        <v>61.6454315574899</v>
      </c>
      <c r="N719">
        <v>1.0917790302150101</v>
      </c>
      <c r="O719">
        <v>13.423195731536</v>
      </c>
      <c r="P719">
        <v>53.161290322580598</v>
      </c>
      <c r="Q719">
        <v>0.129495015336171</v>
      </c>
    </row>
    <row r="720" spans="1:17" hidden="1" x14ac:dyDescent="0.3">
      <c r="A720" t="s">
        <v>1582</v>
      </c>
      <c r="B720" t="s">
        <v>1583</v>
      </c>
      <c r="C720" t="str">
        <f>IFERROR(VLOOKUP(Table1[[#This Row],[Ticker]],[1]!Table1[[Symbol]:[Industry]],2,FALSE),"-")</f>
        <v>-</v>
      </c>
      <c r="D720" t="s">
        <v>21</v>
      </c>
      <c r="E720">
        <v>6331.9211251999996</v>
      </c>
      <c r="F720">
        <v>108.35</v>
      </c>
      <c r="G720">
        <v>-9.3592115809651002</v>
      </c>
      <c r="H720">
        <v>-14.0274652027197</v>
      </c>
      <c r="I720">
        <v>-8.23769486037828</v>
      </c>
      <c r="J720">
        <v>-15.5815109289817</v>
      </c>
      <c r="K720">
        <v>123.39273800682101</v>
      </c>
      <c r="L720">
        <v>111.853655014304</v>
      </c>
      <c r="M720">
        <v>27.722782402908901</v>
      </c>
      <c r="N720">
        <v>1.12996821434116</v>
      </c>
      <c r="O720">
        <v>32.164282418089499</v>
      </c>
      <c r="P720">
        <v>34.9819359661143</v>
      </c>
      <c r="Q720">
        <v>0.26554830843869398</v>
      </c>
    </row>
    <row r="721" spans="1:17" x14ac:dyDescent="0.3">
      <c r="A721" t="s">
        <v>1584</v>
      </c>
      <c r="B721" t="s">
        <v>1585</v>
      </c>
      <c r="C721" t="str">
        <f>IFERROR(VLOOKUP(Table1[[#This Row],[Ticker]],[1]!Table1[[Symbol]:[Industry]],2,FALSE),"-")</f>
        <v>-</v>
      </c>
      <c r="D721" t="s">
        <v>438</v>
      </c>
      <c r="E721">
        <v>6280.9748979899996</v>
      </c>
      <c r="F721">
        <v>568.1</v>
      </c>
      <c r="G721">
        <v>-52.9104968719627</v>
      </c>
      <c r="H721">
        <v>-6.4304486782456802</v>
      </c>
      <c r="I721">
        <v>-18.740779458155</v>
      </c>
      <c r="J721">
        <v>-4.7087211013031398</v>
      </c>
      <c r="K721">
        <v>598.35621817947299</v>
      </c>
      <c r="L721">
        <v>628.82083149937102</v>
      </c>
      <c r="M721">
        <v>39.688926481205201</v>
      </c>
      <c r="N721">
        <v>0.58446235591347795</v>
      </c>
      <c r="O721">
        <v>36.5956697764477</v>
      </c>
      <c r="P721">
        <v>8.9671046322048404</v>
      </c>
      <c r="Q721">
        <v>-7.8615140027723004E-2</v>
      </c>
    </row>
    <row r="722" spans="1:17" hidden="1" x14ac:dyDescent="0.3">
      <c r="A722" t="s">
        <v>1586</v>
      </c>
      <c r="B722" t="s">
        <v>1587</v>
      </c>
      <c r="C722" t="str">
        <f>IFERROR(VLOOKUP(Table1[[#This Row],[Ticker]],[1]!Table1[[Symbol]:[Industry]],2,FALSE),"-")</f>
        <v>-</v>
      </c>
      <c r="D722" t="s">
        <v>1066</v>
      </c>
      <c r="E722">
        <v>6266.1528877000001</v>
      </c>
      <c r="F722">
        <v>113</v>
      </c>
      <c r="G722">
        <v>-35.054411115393002</v>
      </c>
      <c r="H722">
        <v>-4.8197564232765302</v>
      </c>
      <c r="I722">
        <v>-20.877541774178201</v>
      </c>
      <c r="M722">
        <v>50</v>
      </c>
      <c r="N722">
        <v>0.2</v>
      </c>
      <c r="O722">
        <v>1.76991150442478</v>
      </c>
      <c r="P722">
        <v>0</v>
      </c>
    </row>
    <row r="723" spans="1:17" x14ac:dyDescent="0.3">
      <c r="A723" t="s">
        <v>1588</v>
      </c>
      <c r="B723" t="s">
        <v>1589</v>
      </c>
      <c r="C723" t="str">
        <f>IFERROR(VLOOKUP(Table1[[#This Row],[Ticker]],[1]!Table1[[Symbol]:[Industry]],2,FALSE),"-")</f>
        <v>-</v>
      </c>
      <c r="D723" t="s">
        <v>470</v>
      </c>
      <c r="E723">
        <v>6260.3225505800001</v>
      </c>
      <c r="F723">
        <v>2081.8000000000002</v>
      </c>
      <c r="G723">
        <v>6.71296980704681</v>
      </c>
      <c r="H723">
        <v>-14.154190914943699</v>
      </c>
      <c r="I723">
        <v>69.952828044772502</v>
      </c>
      <c r="J723">
        <v>-6.5204074391447904</v>
      </c>
      <c r="K723">
        <v>2138.5931342107101</v>
      </c>
      <c r="L723">
        <v>1726.54393828806</v>
      </c>
      <c r="M723">
        <v>21.295945784832998</v>
      </c>
      <c r="N723">
        <v>0.31894271322595003</v>
      </c>
      <c r="O723">
        <v>19.752137573253901</v>
      </c>
      <c r="P723">
        <v>94.243060415208703</v>
      </c>
      <c r="Q723">
        <v>-8.7794839508222006E-2</v>
      </c>
    </row>
    <row r="724" spans="1:17" x14ac:dyDescent="0.3">
      <c r="A724" t="s">
        <v>1590</v>
      </c>
      <c r="B724" t="s">
        <v>1591</v>
      </c>
      <c r="C724" t="str">
        <f>IFERROR(VLOOKUP(Table1[[#This Row],[Ticker]],[1]!Table1[[Symbol]:[Industry]],2,FALSE),"-")</f>
        <v>-</v>
      </c>
      <c r="D724" t="s">
        <v>263</v>
      </c>
      <c r="E724">
        <v>6228.8488293</v>
      </c>
      <c r="F724">
        <v>650.5</v>
      </c>
      <c r="G724">
        <v>-28.488916970997899</v>
      </c>
      <c r="H724">
        <v>-11.483068671695101</v>
      </c>
      <c r="I724">
        <v>27.917087699826599</v>
      </c>
      <c r="J724">
        <v>-6.9563214118302596</v>
      </c>
      <c r="K724">
        <v>635.73093562757902</v>
      </c>
      <c r="L724">
        <v>572.87197507007204</v>
      </c>
      <c r="M724">
        <v>44.156932271139098</v>
      </c>
      <c r="N724">
        <v>0.35139013277014303</v>
      </c>
      <c r="O724">
        <v>11.729438893158999</v>
      </c>
      <c r="P724">
        <v>49.557420393148597</v>
      </c>
      <c r="Q724">
        <v>3.2875126548814998E-2</v>
      </c>
    </row>
    <row r="725" spans="1:17" x14ac:dyDescent="0.3">
      <c r="A725" t="s">
        <v>1592</v>
      </c>
      <c r="B725" t="s">
        <v>1593</v>
      </c>
      <c r="C725" t="str">
        <f>IFERROR(VLOOKUP(Table1[[#This Row],[Ticker]],[1]!Table1[[Symbol]:[Industry]],2,FALSE),"-")</f>
        <v>-</v>
      </c>
      <c r="D725" t="s">
        <v>1422</v>
      </c>
      <c r="E725">
        <v>6206.4197593299996</v>
      </c>
      <c r="F725">
        <v>959.3</v>
      </c>
      <c r="G725">
        <v>-27.758502511596301</v>
      </c>
      <c r="H725">
        <v>-1.7946016033061201</v>
      </c>
      <c r="I725">
        <v>13.1970832115768</v>
      </c>
      <c r="J725">
        <v>3.9681771634572698</v>
      </c>
      <c r="K725">
        <v>871.96136671771399</v>
      </c>
      <c r="L725">
        <v>801.07814895933404</v>
      </c>
      <c r="M725">
        <v>73.339390544005894</v>
      </c>
      <c r="N725">
        <v>0.67932467494105697</v>
      </c>
      <c r="O725">
        <v>13.520275200667101</v>
      </c>
      <c r="P725">
        <v>57.159239842726002</v>
      </c>
      <c r="Q725">
        <v>0.124488579489694</v>
      </c>
    </row>
    <row r="726" spans="1:17" x14ac:dyDescent="0.3">
      <c r="A726" t="s">
        <v>1594</v>
      </c>
      <c r="B726" t="s">
        <v>1595</v>
      </c>
      <c r="C726" t="str">
        <f>IFERROR(VLOOKUP(Table1[[#This Row],[Ticker]],[1]!Table1[[Symbol]:[Industry]],2,FALSE),"-")</f>
        <v>-</v>
      </c>
      <c r="D726" t="s">
        <v>388</v>
      </c>
      <c r="E726">
        <v>6167.0610663999996</v>
      </c>
      <c r="F726">
        <v>125.71</v>
      </c>
      <c r="G726">
        <v>39.481970178495999</v>
      </c>
      <c r="H726">
        <v>-15.2258477938349</v>
      </c>
      <c r="I726">
        <v>24.0392651981897</v>
      </c>
      <c r="J726">
        <v>-9.9678136515480595</v>
      </c>
      <c r="K726">
        <v>132.45746440909801</v>
      </c>
      <c r="L726">
        <v>115.09311466951</v>
      </c>
      <c r="M726">
        <v>32.777238759854697</v>
      </c>
      <c r="N726">
        <v>0.23243428091450299</v>
      </c>
      <c r="O726">
        <v>35.192108821891601</v>
      </c>
      <c r="P726">
        <v>93.251345119139103</v>
      </c>
      <c r="Q726">
        <v>7.2035116513615993E-2</v>
      </c>
    </row>
    <row r="727" spans="1:17" x14ac:dyDescent="0.3">
      <c r="A727" t="s">
        <v>1596</v>
      </c>
      <c r="B727" t="s">
        <v>1597</v>
      </c>
      <c r="C727" t="str">
        <f>IFERROR(VLOOKUP(Table1[[#This Row],[Ticker]],[1]!Table1[[Symbol]:[Industry]],2,FALSE),"-")</f>
        <v>-</v>
      </c>
      <c r="D727" t="s">
        <v>693</v>
      </c>
      <c r="E727">
        <v>6155.8810124699903</v>
      </c>
      <c r="F727">
        <v>126.21</v>
      </c>
      <c r="G727">
        <v>-54.507912588197001</v>
      </c>
      <c r="H727">
        <v>-13.9483278518479</v>
      </c>
      <c r="I727">
        <v>-7.4975444663306501</v>
      </c>
      <c r="J727">
        <v>-4.8864862825400799</v>
      </c>
      <c r="K727">
        <v>132.86773737389001</v>
      </c>
      <c r="L727">
        <v>137.45569311546799</v>
      </c>
      <c r="M727">
        <v>32.392413751843698</v>
      </c>
      <c r="N727">
        <v>0.497619818758955</v>
      </c>
      <c r="O727">
        <v>34.6565248395531</v>
      </c>
      <c r="P727">
        <v>15.2602739726027</v>
      </c>
      <c r="Q727">
        <v>-0.10934528388062401</v>
      </c>
    </row>
    <row r="728" spans="1:17" hidden="1" x14ac:dyDescent="0.3">
      <c r="A728" t="s">
        <v>1598</v>
      </c>
      <c r="B728" t="s">
        <v>1599</v>
      </c>
      <c r="C728" t="str">
        <f>IFERROR(VLOOKUP(Table1[[#This Row],[Ticker]],[1]!Table1[[Symbol]:[Industry]],2,FALSE),"-")</f>
        <v>-</v>
      </c>
      <c r="D728" t="s">
        <v>225</v>
      </c>
      <c r="E728">
        <v>6137.2374524999996</v>
      </c>
      <c r="F728">
        <v>5542.9</v>
      </c>
      <c r="G728">
        <v>120.18452494926299</v>
      </c>
      <c r="H728">
        <v>-4.6061118990395498</v>
      </c>
      <c r="I728">
        <v>51.683044197840204</v>
      </c>
      <c r="J728">
        <v>0.47799362331594902</v>
      </c>
      <c r="K728">
        <v>5208.2424250066797</v>
      </c>
      <c r="L728">
        <v>4170.2872612953097</v>
      </c>
      <c r="M728">
        <v>59.638535948557298</v>
      </c>
      <c r="N728">
        <v>0.60603810687338899</v>
      </c>
      <c r="O728">
        <v>3.73631131718055</v>
      </c>
      <c r="P728">
        <v>172.73353507023799</v>
      </c>
      <c r="Q728">
        <v>0.12747174498775801</v>
      </c>
    </row>
    <row r="729" spans="1:17" hidden="1" x14ac:dyDescent="0.3">
      <c r="A729" t="s">
        <v>1600</v>
      </c>
      <c r="B729" t="s">
        <v>1601</v>
      </c>
      <c r="C729" t="str">
        <f>IFERROR(VLOOKUP(Table1[[#This Row],[Ticker]],[1]!Table1[[Symbol]:[Industry]],2,FALSE),"-")</f>
        <v>-</v>
      </c>
      <c r="D729" t="s">
        <v>1602</v>
      </c>
      <c r="E729">
        <v>6111.2962872839998</v>
      </c>
      <c r="F729">
        <v>48.04</v>
      </c>
      <c r="G729">
        <v>10.002141753757</v>
      </c>
      <c r="H729">
        <v>-0.81975642327653797</v>
      </c>
      <c r="I729">
        <v>49.009996080975299</v>
      </c>
      <c r="J729">
        <v>1.80549648701511</v>
      </c>
      <c r="K729">
        <v>40.2993671068349</v>
      </c>
      <c r="L729">
        <v>35.669171884755698</v>
      </c>
      <c r="M729">
        <v>78.986817270123495</v>
      </c>
      <c r="N729">
        <v>1.25376164800558</v>
      </c>
      <c r="O729">
        <v>1.9775187343880001</v>
      </c>
      <c r="P729">
        <v>75.9706959706959</v>
      </c>
      <c r="Q729">
        <v>0.181855226874959</v>
      </c>
    </row>
    <row r="730" spans="1:17" hidden="1" x14ac:dyDescent="0.3">
      <c r="A730" t="s">
        <v>1603</v>
      </c>
      <c r="B730" t="s">
        <v>1604</v>
      </c>
      <c r="C730" t="str">
        <f>IFERROR(VLOOKUP(Table1[[#This Row],[Ticker]],[1]!Table1[[Symbol]:[Industry]],2,FALSE),"-")</f>
        <v>-</v>
      </c>
      <c r="D730" t="s">
        <v>274</v>
      </c>
      <c r="E730">
        <v>6083.5694041400002</v>
      </c>
      <c r="F730">
        <v>5513.1</v>
      </c>
      <c r="G730">
        <v>81.177191015300494</v>
      </c>
      <c r="H730">
        <v>-7.6509520697445197</v>
      </c>
      <c r="I730">
        <v>31.476275580066599</v>
      </c>
      <c r="J730">
        <v>-3.0783515525733498</v>
      </c>
      <c r="K730">
        <v>5175.9696277932999</v>
      </c>
      <c r="L730">
        <v>4240.5272046402197</v>
      </c>
      <c r="M730">
        <v>56.6189186988952</v>
      </c>
      <c r="N730">
        <v>0.89270843545202605</v>
      </c>
      <c r="O730">
        <v>4.6598102700839696</v>
      </c>
      <c r="P730">
        <v>131.915699141847</v>
      </c>
      <c r="Q730">
        <v>0.141530155611018</v>
      </c>
    </row>
    <row r="731" spans="1:17" x14ac:dyDescent="0.3">
      <c r="A731" t="s">
        <v>1605</v>
      </c>
      <c r="B731" t="s">
        <v>1606</v>
      </c>
      <c r="C731" t="str">
        <f>IFERROR(VLOOKUP(Table1[[#This Row],[Ticker]],[1]!Table1[[Symbol]:[Industry]],2,FALSE),"-")</f>
        <v>-</v>
      </c>
      <c r="D731" t="s">
        <v>873</v>
      </c>
      <c r="E731">
        <v>6067.8745721790001</v>
      </c>
      <c r="F731">
        <v>204.99</v>
      </c>
      <c r="G731">
        <v>19.776578916103499</v>
      </c>
      <c r="H731">
        <v>-3.6701090462115098</v>
      </c>
      <c r="I731">
        <v>-11.8699654995212</v>
      </c>
      <c r="J731">
        <v>-12.0060857074323</v>
      </c>
      <c r="K731">
        <v>215.92572412060801</v>
      </c>
      <c r="L731">
        <v>200.12622538938399</v>
      </c>
      <c r="M731">
        <v>28.892618021144202</v>
      </c>
      <c r="N731">
        <v>1.64924677261329</v>
      </c>
      <c r="O731">
        <v>24.2011805453924</v>
      </c>
      <c r="P731">
        <v>63.208598726114602</v>
      </c>
      <c r="Q731">
        <v>5.2022365331751003E-2</v>
      </c>
    </row>
    <row r="732" spans="1:17" hidden="1" x14ac:dyDescent="0.3">
      <c r="A732" t="s">
        <v>1607</v>
      </c>
      <c r="B732" t="s">
        <v>1608</v>
      </c>
      <c r="C732" t="str">
        <f>IFERROR(VLOOKUP(Table1[[#This Row],[Ticker]],[1]!Table1[[Symbol]:[Industry]],2,FALSE),"-")</f>
        <v>-</v>
      </c>
      <c r="D732" t="s">
        <v>24</v>
      </c>
      <c r="E732">
        <v>6061.0064362499998</v>
      </c>
      <c r="F732">
        <v>579.5</v>
      </c>
      <c r="G732">
        <v>24.093384265742898</v>
      </c>
      <c r="H732">
        <v>-7.82243290370476</v>
      </c>
      <c r="I732">
        <v>26.978583113453499</v>
      </c>
      <c r="J732">
        <v>-3.85924839170801</v>
      </c>
      <c r="K732">
        <v>596.90211598907399</v>
      </c>
      <c r="M732">
        <v>47.0367032141883</v>
      </c>
      <c r="N732">
        <v>1.1039548243047801</v>
      </c>
      <c r="O732">
        <v>31.302847282139702</v>
      </c>
      <c r="P732">
        <v>58.767123287671197</v>
      </c>
    </row>
    <row r="733" spans="1:17" x14ac:dyDescent="0.3">
      <c r="A733" t="s">
        <v>1609</v>
      </c>
      <c r="B733" t="s">
        <v>1610</v>
      </c>
      <c r="C733" t="str">
        <f>IFERROR(VLOOKUP(Table1[[#This Row],[Ticker]],[1]!Table1[[Symbol]:[Industry]],2,FALSE),"-")</f>
        <v>-</v>
      </c>
      <c r="D733" t="s">
        <v>263</v>
      </c>
      <c r="E733">
        <v>6060.9491355800001</v>
      </c>
      <c r="F733">
        <v>180.2</v>
      </c>
      <c r="G733">
        <v>-24.8590664163913</v>
      </c>
      <c r="H733">
        <v>2.0998461060820799</v>
      </c>
      <c r="I733">
        <v>-3.7365541507949702</v>
      </c>
      <c r="J733">
        <v>-6.5229652504020397</v>
      </c>
      <c r="K733">
        <v>170.81081044053701</v>
      </c>
      <c r="L733">
        <v>167.20437180086799</v>
      </c>
      <c r="M733">
        <v>59.993731988500201</v>
      </c>
      <c r="N733">
        <v>1.5963300971827299</v>
      </c>
      <c r="O733">
        <v>21.864594894561598</v>
      </c>
      <c r="P733">
        <v>38.562091503267901</v>
      </c>
      <c r="Q733">
        <v>-6.2448111596743003E-2</v>
      </c>
    </row>
    <row r="734" spans="1:17" x14ac:dyDescent="0.3">
      <c r="A734" t="s">
        <v>1611</v>
      </c>
      <c r="B734" t="s">
        <v>1612</v>
      </c>
      <c r="C734" t="str">
        <f>IFERROR(VLOOKUP(Table1[[#This Row],[Ticker]],[1]!Table1[[Symbol]:[Industry]],2,FALSE),"-")</f>
        <v>-</v>
      </c>
      <c r="D734" t="s">
        <v>327</v>
      </c>
      <c r="E734">
        <v>6026.0437120799998</v>
      </c>
      <c r="F734">
        <v>2216.1999999999998</v>
      </c>
      <c r="G734">
        <v>43.9807193193895</v>
      </c>
      <c r="H734">
        <v>10.0307991033</v>
      </c>
      <c r="I734">
        <v>105.150628231497</v>
      </c>
      <c r="J734">
        <v>-0.65351976640462295</v>
      </c>
      <c r="K734">
        <v>2018.2846154235001</v>
      </c>
      <c r="L734">
        <v>1640.4952410210999</v>
      </c>
      <c r="M734">
        <v>62.607264957033401</v>
      </c>
      <c r="N734">
        <v>1.1655257992956001</v>
      </c>
      <c r="O734">
        <v>6.2629726558974799</v>
      </c>
      <c r="P734">
        <v>132.95317180848201</v>
      </c>
      <c r="Q734">
        <v>-1.4816677306850001E-2</v>
      </c>
    </row>
    <row r="735" spans="1:17" hidden="1" x14ac:dyDescent="0.3">
      <c r="A735" t="s">
        <v>1613</v>
      </c>
      <c r="B735" t="s">
        <v>1614</v>
      </c>
      <c r="C735" t="str">
        <f>IFERROR(VLOOKUP(Table1[[#This Row],[Ticker]],[1]!Table1[[Symbol]:[Industry]],2,FALSE),"-")</f>
        <v>-</v>
      </c>
      <c r="D735" t="s">
        <v>501</v>
      </c>
      <c r="E735">
        <v>6023.4754332049997</v>
      </c>
      <c r="F735">
        <v>417.85</v>
      </c>
      <c r="G735">
        <v>-35.823446802868901</v>
      </c>
      <c r="H735">
        <v>-6.8593766319273302</v>
      </c>
      <c r="I735">
        <v>-24.150914180950501</v>
      </c>
      <c r="J735">
        <v>-3.89685048066776</v>
      </c>
      <c r="K735">
        <v>420.27397852446802</v>
      </c>
      <c r="L735">
        <v>433.10552311308197</v>
      </c>
      <c r="M735">
        <v>54.241656284700099</v>
      </c>
      <c r="N735">
        <v>0.52784543382252003</v>
      </c>
      <c r="O735">
        <v>35.108292449443503</v>
      </c>
      <c r="P735">
        <v>6.3231552162849898</v>
      </c>
      <c r="Q735">
        <v>-6.8065416275016999E-2</v>
      </c>
    </row>
    <row r="736" spans="1:17" x14ac:dyDescent="0.3">
      <c r="A736" t="s">
        <v>1615</v>
      </c>
      <c r="B736" t="s">
        <v>1616</v>
      </c>
      <c r="C736" t="str">
        <f>IFERROR(VLOOKUP(Table1[[#This Row],[Ticker]],[1]!Table1[[Symbol]:[Industry]],2,FALSE),"-")</f>
        <v>-</v>
      </c>
      <c r="D736" t="s">
        <v>263</v>
      </c>
      <c r="E736">
        <v>5982.1721548799997</v>
      </c>
      <c r="F736">
        <v>814.6</v>
      </c>
      <c r="G736">
        <v>-15.555974572912501</v>
      </c>
      <c r="H736">
        <v>0.21197521770261599</v>
      </c>
      <c r="I736">
        <v>-0.72003657562186096</v>
      </c>
      <c r="J736">
        <v>-1.77988195335184</v>
      </c>
      <c r="K736">
        <v>792.73139742774799</v>
      </c>
      <c r="L736">
        <v>770.46125215644702</v>
      </c>
      <c r="M736">
        <v>57.334904503558597</v>
      </c>
      <c r="N736">
        <v>1.1726398343978599</v>
      </c>
      <c r="O736">
        <v>6.7149521237417096</v>
      </c>
      <c r="P736">
        <v>26.2945736434108</v>
      </c>
      <c r="Q736">
        <v>-6.6908379872610002E-3</v>
      </c>
    </row>
    <row r="737" spans="1:17" x14ac:dyDescent="0.3">
      <c r="A737" t="s">
        <v>1617</v>
      </c>
      <c r="B737" t="s">
        <v>1618</v>
      </c>
      <c r="C737" t="str">
        <f>IFERROR(VLOOKUP(Table1[[#This Row],[Ticker]],[1]!Table1[[Symbol]:[Industry]],2,FALSE),"-")</f>
        <v>-</v>
      </c>
      <c r="D737" t="s">
        <v>46</v>
      </c>
      <c r="E737">
        <v>5925.3657748599999</v>
      </c>
      <c r="F737">
        <v>783.1</v>
      </c>
      <c r="G737">
        <v>49.076707208058401</v>
      </c>
      <c r="H737">
        <v>-14.3477132252274</v>
      </c>
      <c r="I737">
        <v>7.2903907271203101</v>
      </c>
      <c r="J737">
        <v>-2.6584991015525299</v>
      </c>
      <c r="K737">
        <v>798.77691581864894</v>
      </c>
      <c r="L737">
        <v>698.35577974717103</v>
      </c>
      <c r="M737">
        <v>54.8788867275493</v>
      </c>
      <c r="N737">
        <v>0.74648393914046396</v>
      </c>
      <c r="O737">
        <v>19.6271229728004</v>
      </c>
      <c r="P737">
        <v>98.983610722906803</v>
      </c>
      <c r="Q737">
        <v>0.158985279387169</v>
      </c>
    </row>
    <row r="738" spans="1:17" x14ac:dyDescent="0.3">
      <c r="A738" t="s">
        <v>1619</v>
      </c>
      <c r="B738" t="s">
        <v>1620</v>
      </c>
      <c r="C738" t="str">
        <f>IFERROR(VLOOKUP(Table1[[#This Row],[Ticker]],[1]!Table1[[Symbol]:[Industry]],2,FALSE),"-")</f>
        <v>-</v>
      </c>
      <c r="D738" t="s">
        <v>80</v>
      </c>
      <c r="E738">
        <v>5875.6360367999996</v>
      </c>
      <c r="F738">
        <v>286.8</v>
      </c>
      <c r="G738">
        <v>31.939689068741298</v>
      </c>
      <c r="H738">
        <v>-21.526705063759898</v>
      </c>
      <c r="I738">
        <v>25.0546505007249</v>
      </c>
      <c r="J738">
        <v>-7.6515761861194296</v>
      </c>
      <c r="K738">
        <v>299.479015164472</v>
      </c>
      <c r="L738">
        <v>260.84600260980199</v>
      </c>
      <c r="M738">
        <v>44.884198445225202</v>
      </c>
      <c r="N738">
        <v>0.40599610682811699</v>
      </c>
      <c r="O738">
        <v>28.870292887029201</v>
      </c>
      <c r="P738">
        <v>72.823139499849304</v>
      </c>
      <c r="Q738">
        <v>5.5514303878497998E-2</v>
      </c>
    </row>
    <row r="739" spans="1:17" x14ac:dyDescent="0.3">
      <c r="A739" t="s">
        <v>1621</v>
      </c>
      <c r="B739" t="s">
        <v>1622</v>
      </c>
      <c r="C739" t="str">
        <f>IFERROR(VLOOKUP(Table1[[#This Row],[Ticker]],[1]!Table1[[Symbol]:[Industry]],2,FALSE),"-")</f>
        <v>-</v>
      </c>
      <c r="D739" t="s">
        <v>1004</v>
      </c>
      <c r="E739">
        <v>5862.7283761199997</v>
      </c>
      <c r="F739">
        <v>127.82</v>
      </c>
      <c r="G739">
        <v>-57.960822316572099</v>
      </c>
      <c r="H739">
        <v>-13.637289552736201</v>
      </c>
      <c r="I739">
        <v>-36.939054426212302</v>
      </c>
      <c r="J739">
        <v>-11.2704221220972</v>
      </c>
      <c r="K739">
        <v>136.64148005330799</v>
      </c>
      <c r="L739">
        <v>149.26793357896801</v>
      </c>
      <c r="M739">
        <v>35.607075069564601</v>
      </c>
      <c r="N739">
        <v>1.53891208076976</v>
      </c>
      <c r="O739">
        <v>64.762947895478007</v>
      </c>
      <c r="P739">
        <v>3.66585563665855</v>
      </c>
      <c r="Q739">
        <v>3.2080263973442998E-2</v>
      </c>
    </row>
    <row r="740" spans="1:17" x14ac:dyDescent="0.3">
      <c r="A740" t="s">
        <v>1623</v>
      </c>
      <c r="B740" t="s">
        <v>1624</v>
      </c>
      <c r="C740" t="str">
        <f>IFERROR(VLOOKUP(Table1[[#This Row],[Ticker]],[1]!Table1[[Symbol]:[Industry]],2,FALSE),"-")</f>
        <v>-</v>
      </c>
      <c r="D740" t="s">
        <v>185</v>
      </c>
      <c r="E740">
        <v>5840.5613841599998</v>
      </c>
      <c r="F740">
        <v>479.2</v>
      </c>
      <c r="G740">
        <v>16.411324537324202</v>
      </c>
      <c r="H740">
        <v>-12.368018971539</v>
      </c>
      <c r="I740">
        <v>9.3506622629638905</v>
      </c>
      <c r="J740">
        <v>-5.7221239684062697</v>
      </c>
      <c r="K740">
        <v>490.67714869492698</v>
      </c>
      <c r="L740">
        <v>436.59321961015502</v>
      </c>
      <c r="M740">
        <v>36.543901108745601</v>
      </c>
      <c r="N740">
        <v>0.54907212875228295</v>
      </c>
      <c r="O740">
        <v>13.209515859766199</v>
      </c>
      <c r="P740">
        <v>54.133161788356297</v>
      </c>
      <c r="Q740">
        <v>0.175661298312662</v>
      </c>
    </row>
    <row r="741" spans="1:17" hidden="1" x14ac:dyDescent="0.3">
      <c r="A741" t="s">
        <v>1625</v>
      </c>
      <c r="B741" t="s">
        <v>1626</v>
      </c>
      <c r="C741" t="str">
        <f>IFERROR(VLOOKUP(Table1[[#This Row],[Ticker]],[1]!Table1[[Symbol]:[Industry]],2,FALSE),"-")</f>
        <v>-</v>
      </c>
      <c r="D741" t="s">
        <v>860</v>
      </c>
      <c r="E741">
        <v>5804.0152980000003</v>
      </c>
      <c r="F741">
        <v>676.7</v>
      </c>
      <c r="G741">
        <v>48.642234780534999</v>
      </c>
      <c r="H741">
        <v>-15.087409063810499</v>
      </c>
      <c r="I741">
        <v>-8.8728092536860395</v>
      </c>
      <c r="J741">
        <v>-3.3524165239486399</v>
      </c>
      <c r="K741">
        <v>725.51198146363902</v>
      </c>
      <c r="L741">
        <v>668.26488209777699</v>
      </c>
      <c r="M741">
        <v>38.201741631822003</v>
      </c>
      <c r="N741">
        <v>0.255056921408989</v>
      </c>
      <c r="O741">
        <v>37.549874390424101</v>
      </c>
      <c r="P741">
        <v>83.114598836422601</v>
      </c>
      <c r="Q741">
        <v>3.9305389364426999E-2</v>
      </c>
    </row>
    <row r="742" spans="1:17" hidden="1" x14ac:dyDescent="0.3">
      <c r="A742" t="s">
        <v>1627</v>
      </c>
      <c r="B742" t="s">
        <v>1628</v>
      </c>
      <c r="C742" t="str">
        <f>IFERROR(VLOOKUP(Table1[[#This Row],[Ticker]],[1]!Table1[[Symbol]:[Industry]],2,FALSE),"-")</f>
        <v>-</v>
      </c>
      <c r="D742" t="s">
        <v>274</v>
      </c>
      <c r="E742">
        <v>5792.9126234799996</v>
      </c>
      <c r="F742">
        <v>415.6</v>
      </c>
      <c r="G742">
        <v>-11.8658359114695</v>
      </c>
      <c r="H742">
        <v>3.0114911576807502</v>
      </c>
      <c r="I742">
        <v>0.76926321340294301</v>
      </c>
      <c r="J742">
        <v>-2.0723228470512098</v>
      </c>
      <c r="K742">
        <v>391.70594909711701</v>
      </c>
      <c r="L742">
        <v>368.02788485926902</v>
      </c>
      <c r="M742">
        <v>55.414588390818999</v>
      </c>
      <c r="N742">
        <v>0.77929683853986198</v>
      </c>
      <c r="O742">
        <v>2.9836381135707399</v>
      </c>
      <c r="P742">
        <v>32.356687898089099</v>
      </c>
      <c r="Q742">
        <v>4.0779009663575998E-2</v>
      </c>
    </row>
    <row r="743" spans="1:17" x14ac:dyDescent="0.3">
      <c r="A743" t="s">
        <v>1629</v>
      </c>
      <c r="B743" t="s">
        <v>1630</v>
      </c>
      <c r="C743" t="str">
        <f>IFERROR(VLOOKUP(Table1[[#This Row],[Ticker]],[1]!Table1[[Symbol]:[Industry]],2,FALSE),"-")</f>
        <v>-</v>
      </c>
      <c r="D743" t="s">
        <v>130</v>
      </c>
      <c r="E743">
        <v>5771.25</v>
      </c>
      <c r="F743">
        <v>202.5</v>
      </c>
      <c r="G743">
        <v>35.9991005902925</v>
      </c>
      <c r="H743">
        <v>-8.1141663611647292</v>
      </c>
      <c r="I743">
        <v>-18.0148158337776</v>
      </c>
      <c r="J743">
        <v>-1.3865404500838701</v>
      </c>
      <c r="K743">
        <v>199.307581558175</v>
      </c>
      <c r="L743">
        <v>188.91758300453299</v>
      </c>
      <c r="M743">
        <v>62.282734890622898</v>
      </c>
      <c r="N743">
        <v>0.63363420993947595</v>
      </c>
      <c r="O743">
        <v>30.839506172839499</v>
      </c>
      <c r="P743">
        <v>84.762773722627699</v>
      </c>
      <c r="Q743">
        <v>2.5289063814280002E-2</v>
      </c>
    </row>
    <row r="744" spans="1:17" hidden="1" x14ac:dyDescent="0.3">
      <c r="A744" t="s">
        <v>1631</v>
      </c>
      <c r="B744" t="s">
        <v>1632</v>
      </c>
      <c r="C744" t="str">
        <f>IFERROR(VLOOKUP(Table1[[#This Row],[Ticker]],[1]!Table1[[Symbol]:[Industry]],2,FALSE),"-")</f>
        <v>-</v>
      </c>
      <c r="D744" t="s">
        <v>473</v>
      </c>
      <c r="E744">
        <v>5760.1866267599999</v>
      </c>
      <c r="F744">
        <v>1474.6</v>
      </c>
      <c r="G744">
        <v>-13.7789642084962</v>
      </c>
      <c r="H744">
        <v>-9.3454224401706192</v>
      </c>
      <c r="I744">
        <v>28.115433278139701</v>
      </c>
      <c r="J744">
        <v>-3.4877644524192299</v>
      </c>
      <c r="K744">
        <v>1468.77982554754</v>
      </c>
      <c r="L744">
        <v>1333.25318699938</v>
      </c>
      <c r="M744">
        <v>48.871499276843402</v>
      </c>
      <c r="N744">
        <v>0.48105831552959599</v>
      </c>
      <c r="O744">
        <v>16.641801166417999</v>
      </c>
      <c r="P744">
        <v>51.241025641025601</v>
      </c>
      <c r="Q744">
        <v>-4.5598974238334998E-2</v>
      </c>
    </row>
    <row r="745" spans="1:17" x14ac:dyDescent="0.3">
      <c r="A745" t="s">
        <v>1633</v>
      </c>
      <c r="B745" t="s">
        <v>1634</v>
      </c>
      <c r="C745" t="str">
        <f>IFERROR(VLOOKUP(Table1[[#This Row],[Ticker]],[1]!Table1[[Symbol]:[Industry]],2,FALSE),"-")</f>
        <v>-</v>
      </c>
      <c r="D745" t="s">
        <v>473</v>
      </c>
      <c r="E745">
        <v>5752.7895383750001</v>
      </c>
      <c r="F745">
        <v>514.45000000000005</v>
      </c>
      <c r="G745">
        <v>29.202489024017598</v>
      </c>
      <c r="H745">
        <v>7.4457400111721697</v>
      </c>
      <c r="I745">
        <v>26.063395039379301</v>
      </c>
      <c r="J745">
        <v>-7.9756408819232796</v>
      </c>
      <c r="K745">
        <v>463.79265453551199</v>
      </c>
      <c r="L745">
        <v>399.37205652319199</v>
      </c>
      <c r="M745">
        <v>53.017626674375201</v>
      </c>
      <c r="N745">
        <v>1.5120579888118399</v>
      </c>
      <c r="O745">
        <v>10.992321897171699</v>
      </c>
      <c r="P745">
        <v>76.726210924081002</v>
      </c>
      <c r="Q745">
        <v>5.7189872739400001E-3</v>
      </c>
    </row>
    <row r="746" spans="1:17" hidden="1" x14ac:dyDescent="0.3">
      <c r="A746" t="s">
        <v>1635</v>
      </c>
      <c r="B746" t="s">
        <v>1636</v>
      </c>
      <c r="C746" t="str">
        <f>IFERROR(VLOOKUP(Table1[[#This Row],[Ticker]],[1]!Table1[[Symbol]:[Industry]],2,FALSE),"-")</f>
        <v>-</v>
      </c>
      <c r="D746" t="s">
        <v>473</v>
      </c>
      <c r="E746">
        <v>5736.2992861900002</v>
      </c>
      <c r="F746">
        <v>2174.35</v>
      </c>
      <c r="G746">
        <v>-7.8913074457234798</v>
      </c>
      <c r="H746">
        <v>41.441728593443699</v>
      </c>
      <c r="I746">
        <v>57.861059538539898</v>
      </c>
      <c r="J746">
        <v>14.786392523728599</v>
      </c>
      <c r="K746">
        <v>1721.30252179433</v>
      </c>
      <c r="L746">
        <v>1566.7623384732301</v>
      </c>
      <c r="M746">
        <v>69.895310721744806</v>
      </c>
      <c r="N746">
        <v>3.08078821091059</v>
      </c>
      <c r="O746">
        <v>9.9179065007933396</v>
      </c>
      <c r="P746">
        <v>84.893707482993193</v>
      </c>
      <c r="Q746">
        <v>4.4158583503273001E-2</v>
      </c>
    </row>
    <row r="747" spans="1:17" hidden="1" x14ac:dyDescent="0.3">
      <c r="A747" t="s">
        <v>1637</v>
      </c>
      <c r="B747" t="s">
        <v>1638</v>
      </c>
      <c r="C747" t="str">
        <f>IFERROR(VLOOKUP(Table1[[#This Row],[Ticker]],[1]!Table1[[Symbol]:[Industry]],2,FALSE),"-")</f>
        <v>-</v>
      </c>
      <c r="D747" t="s">
        <v>54</v>
      </c>
      <c r="E747">
        <v>5716.1683279749996</v>
      </c>
      <c r="F747">
        <v>1314.25</v>
      </c>
      <c r="G747">
        <v>-18.987935197595299</v>
      </c>
      <c r="H747">
        <v>-2.94759083546306</v>
      </c>
      <c r="I747">
        <v>14.085106146666099</v>
      </c>
      <c r="J747">
        <v>-7.9895023686456801</v>
      </c>
      <c r="K747">
        <v>1301.3714905221</v>
      </c>
      <c r="M747">
        <v>37.303590369312602</v>
      </c>
      <c r="N747">
        <v>0.83722822742663106</v>
      </c>
      <c r="O747">
        <v>14.9629066007228</v>
      </c>
      <c r="P747">
        <v>35.489690721649403</v>
      </c>
    </row>
    <row r="748" spans="1:17" x14ac:dyDescent="0.3">
      <c r="A748" t="s">
        <v>1639</v>
      </c>
      <c r="B748" t="s">
        <v>1640</v>
      </c>
      <c r="C748" t="str">
        <f>IFERROR(VLOOKUP(Table1[[#This Row],[Ticker]],[1]!Table1[[Symbol]:[Industry]],2,FALSE),"-")</f>
        <v>-</v>
      </c>
      <c r="D748" t="s">
        <v>231</v>
      </c>
      <c r="E748">
        <v>5708.61432479</v>
      </c>
      <c r="F748">
        <v>295.85000000000002</v>
      </c>
      <c r="G748">
        <v>14.6467098170139</v>
      </c>
      <c r="H748">
        <v>16.878356784270601</v>
      </c>
      <c r="I748">
        <v>30.8109044234021</v>
      </c>
      <c r="J748">
        <v>-7.3515076051135804</v>
      </c>
      <c r="K748">
        <v>278.63032467608099</v>
      </c>
      <c r="L748">
        <v>243.511703218679</v>
      </c>
      <c r="M748">
        <v>40.3257977154827</v>
      </c>
      <c r="N748">
        <v>1.0396671206899899</v>
      </c>
      <c r="O748">
        <v>11.509210748690201</v>
      </c>
      <c r="P748">
        <v>67.146892655367196</v>
      </c>
      <c r="Q748">
        <v>0.193933962706205</v>
      </c>
    </row>
    <row r="749" spans="1:17" hidden="1" x14ac:dyDescent="0.3">
      <c r="A749" t="s">
        <v>1641</v>
      </c>
      <c r="B749" t="s">
        <v>1642</v>
      </c>
      <c r="C749" t="str">
        <f>IFERROR(VLOOKUP(Table1[[#This Row],[Ticker]],[1]!Table1[[Symbol]:[Industry]],2,FALSE),"-")</f>
        <v>-</v>
      </c>
      <c r="D749" t="s">
        <v>292</v>
      </c>
      <c r="E749">
        <v>5705.7044024699999</v>
      </c>
      <c r="F749">
        <v>3379.3</v>
      </c>
      <c r="G749">
        <v>841.67029346826405</v>
      </c>
      <c r="H749">
        <v>26.515537694370501</v>
      </c>
      <c r="I749">
        <v>273.005481901103</v>
      </c>
      <c r="J749">
        <v>16.094051234001199</v>
      </c>
      <c r="K749">
        <v>2412.9920417943999</v>
      </c>
      <c r="L749">
        <v>1542.03077218002</v>
      </c>
      <c r="M749">
        <v>88.902938016693597</v>
      </c>
      <c r="N749">
        <v>0.71643900594570697</v>
      </c>
      <c r="O749">
        <v>3.12786671795932</v>
      </c>
      <c r="P749">
        <v>952.08592777085903</v>
      </c>
      <c r="Q749">
        <v>0.29946027677825099</v>
      </c>
    </row>
    <row r="750" spans="1:17" x14ac:dyDescent="0.3">
      <c r="A750" t="s">
        <v>1643</v>
      </c>
      <c r="B750" t="s">
        <v>1644</v>
      </c>
      <c r="C750" t="str">
        <f>IFERROR(VLOOKUP(Table1[[#This Row],[Ticker]],[1]!Table1[[Symbol]:[Industry]],2,FALSE),"-")</f>
        <v>-</v>
      </c>
      <c r="D750" t="s">
        <v>114</v>
      </c>
      <c r="E750">
        <v>5646.1726200000003</v>
      </c>
      <c r="F750">
        <v>608.45000000000005</v>
      </c>
      <c r="G750">
        <v>124.338752772703</v>
      </c>
      <c r="H750">
        <v>7.117425857043</v>
      </c>
      <c r="I750">
        <v>60.160247862018799</v>
      </c>
      <c r="J750">
        <v>2.57888240830466</v>
      </c>
      <c r="K750">
        <v>561.83449768198898</v>
      </c>
      <c r="L750">
        <v>445.43352768609202</v>
      </c>
      <c r="M750">
        <v>67.916261775146694</v>
      </c>
      <c r="N750">
        <v>0.87668006826459599</v>
      </c>
      <c r="O750">
        <v>19.541457802613099</v>
      </c>
      <c r="P750">
        <v>190.70711896798801</v>
      </c>
      <c r="Q750">
        <v>8.350675206225E-2</v>
      </c>
    </row>
    <row r="751" spans="1:17" hidden="1" x14ac:dyDescent="0.3">
      <c r="A751" t="s">
        <v>1645</v>
      </c>
      <c r="B751" t="s">
        <v>1646</v>
      </c>
      <c r="C751" t="str">
        <f>IFERROR(VLOOKUP(Table1[[#This Row],[Ticker]],[1]!Table1[[Symbol]:[Industry]],2,FALSE),"-")</f>
        <v>-</v>
      </c>
      <c r="D751" t="s">
        <v>545</v>
      </c>
      <c r="E751">
        <v>5638.1164480999996</v>
      </c>
      <c r="F751">
        <v>5415.4</v>
      </c>
      <c r="G751">
        <v>35.923902406096701</v>
      </c>
      <c r="H751">
        <v>-11.6567788999879</v>
      </c>
      <c r="I751">
        <v>16.003333519857598</v>
      </c>
      <c r="J751">
        <v>-1.2510810092501501</v>
      </c>
      <c r="K751">
        <v>5616.8831891584496</v>
      </c>
      <c r="L751">
        <v>5029.7135611400699</v>
      </c>
      <c r="M751">
        <v>43.994875033338701</v>
      </c>
      <c r="N751">
        <v>0.52526635980090397</v>
      </c>
      <c r="O751">
        <v>23.700926986002798</v>
      </c>
      <c r="P751">
        <v>89.508678611422098</v>
      </c>
      <c r="Q751">
        <v>0.131442725974139</v>
      </c>
    </row>
    <row r="752" spans="1:17" hidden="1" x14ac:dyDescent="0.3">
      <c r="A752" t="s">
        <v>1647</v>
      </c>
      <c r="B752" t="s">
        <v>1648</v>
      </c>
      <c r="C752" t="str">
        <f>IFERROR(VLOOKUP(Table1[[#This Row],[Ticker]],[1]!Table1[[Symbol]:[Industry]],2,FALSE),"-")</f>
        <v>-</v>
      </c>
      <c r="D752" t="s">
        <v>122</v>
      </c>
      <c r="E752">
        <v>5615.1011276359995</v>
      </c>
      <c r="F752">
        <v>144.62</v>
      </c>
      <c r="G752">
        <v>-46.047600255797398</v>
      </c>
      <c r="H752">
        <v>-18.328331893306501</v>
      </c>
      <c r="I752">
        <v>-31.870730914582701</v>
      </c>
      <c r="J752">
        <v>-7.2649338154884102</v>
      </c>
      <c r="K752">
        <v>158.77557784566801</v>
      </c>
      <c r="M752">
        <v>36.6875511803363</v>
      </c>
      <c r="N752">
        <v>0.47333773186335898</v>
      </c>
      <c r="O752">
        <v>36.564790485410001</v>
      </c>
      <c r="P752">
        <v>7.1259259259259302</v>
      </c>
    </row>
    <row r="753" spans="1:17" x14ac:dyDescent="0.3">
      <c r="A753" t="s">
        <v>1649</v>
      </c>
      <c r="B753" t="s">
        <v>1650</v>
      </c>
      <c r="C753" t="str">
        <f>IFERROR(VLOOKUP(Table1[[#This Row],[Ticker]],[1]!Table1[[Symbol]:[Industry]],2,FALSE),"-")</f>
        <v>-</v>
      </c>
      <c r="D753" t="s">
        <v>492</v>
      </c>
      <c r="E753">
        <v>5610.7318461719997</v>
      </c>
      <c r="F753">
        <v>112.62</v>
      </c>
      <c r="G753">
        <v>-42.124997279800702</v>
      </c>
      <c r="H753">
        <v>-4.1795857110866104</v>
      </c>
      <c r="I753">
        <v>-8.7807435294985492</v>
      </c>
      <c r="J753">
        <v>0.31571905213260099</v>
      </c>
      <c r="K753">
        <v>108.41007899587299</v>
      </c>
      <c r="L753">
        <v>108.688144733488</v>
      </c>
      <c r="M753">
        <v>65.723827083323499</v>
      </c>
      <c r="N753">
        <v>0.92523800303939496</v>
      </c>
      <c r="O753">
        <v>18.717812111525401</v>
      </c>
      <c r="P753">
        <v>23.081967213114702</v>
      </c>
      <c r="Q753">
        <v>-9.2546831221215001E-2</v>
      </c>
    </row>
    <row r="754" spans="1:17" hidden="1" x14ac:dyDescent="0.3">
      <c r="A754" t="s">
        <v>1651</v>
      </c>
      <c r="B754" t="s">
        <v>1652</v>
      </c>
      <c r="C754" t="str">
        <f>IFERROR(VLOOKUP(Table1[[#This Row],[Ticker]],[1]!Table1[[Symbol]:[Industry]],2,FALSE),"-")</f>
        <v>-</v>
      </c>
      <c r="D754" t="s">
        <v>21</v>
      </c>
      <c r="E754">
        <v>5608.1748102250003</v>
      </c>
      <c r="F754">
        <v>474.05</v>
      </c>
      <c r="G754">
        <v>-38.995742280291999</v>
      </c>
      <c r="H754">
        <v>-6.1464224096016604</v>
      </c>
      <c r="I754">
        <v>-14.1323198563964</v>
      </c>
      <c r="J754">
        <v>-8.9088658714805096</v>
      </c>
      <c r="K754">
        <v>492.45381068809399</v>
      </c>
      <c r="L754">
        <v>474.708166183792</v>
      </c>
      <c r="M754">
        <v>30.2760652839263</v>
      </c>
      <c r="N754">
        <v>1.1302169093465499</v>
      </c>
      <c r="O754">
        <v>26.357979116126899</v>
      </c>
      <c r="P754">
        <v>21.520123045372902</v>
      </c>
      <c r="Q754">
        <v>6.8983951110630007E-2</v>
      </c>
    </row>
    <row r="755" spans="1:17" hidden="1" x14ac:dyDescent="0.3">
      <c r="A755" t="s">
        <v>1653</v>
      </c>
      <c r="B755" t="s">
        <v>1654</v>
      </c>
      <c r="C755" t="str">
        <f>IFERROR(VLOOKUP(Table1[[#This Row],[Ticker]],[1]!Table1[[Symbol]:[Industry]],2,FALSE),"-")</f>
        <v>-</v>
      </c>
      <c r="D755" t="s">
        <v>292</v>
      </c>
      <c r="E755">
        <v>5599.1614499999996</v>
      </c>
      <c r="F755">
        <v>2888.25</v>
      </c>
      <c r="G755">
        <v>503.79868990762401</v>
      </c>
      <c r="H755">
        <v>-19.6957648335298</v>
      </c>
      <c r="I755">
        <v>145.17181515339701</v>
      </c>
      <c r="J755">
        <v>6.8226639683572996</v>
      </c>
      <c r="K755">
        <v>2775.5214705878798</v>
      </c>
      <c r="L755">
        <v>1848.9692375612899</v>
      </c>
      <c r="M755">
        <v>50.802865447581098</v>
      </c>
      <c r="N755">
        <v>1.9865560022478701</v>
      </c>
      <c r="O755">
        <v>23.8466199255604</v>
      </c>
      <c r="P755">
        <v>566.51923076923003</v>
      </c>
      <c r="Q755">
        <v>0.31251728837910697</v>
      </c>
    </row>
    <row r="756" spans="1:17" x14ac:dyDescent="0.3">
      <c r="A756" t="s">
        <v>1655</v>
      </c>
      <c r="B756" t="s">
        <v>1656</v>
      </c>
      <c r="C756" t="str">
        <f>IFERROR(VLOOKUP(Table1[[#This Row],[Ticker]],[1]!Table1[[Symbol]:[Industry]],2,FALSE),"-")</f>
        <v>-</v>
      </c>
      <c r="D756" t="s">
        <v>195</v>
      </c>
      <c r="E756">
        <v>5557.6399406</v>
      </c>
      <c r="F756">
        <v>613.25</v>
      </c>
      <c r="G756">
        <v>4.7885364570992897</v>
      </c>
      <c r="H756">
        <v>-12.616191070809601</v>
      </c>
      <c r="I756">
        <v>18.639616070175201</v>
      </c>
      <c r="J756">
        <v>-9.4409188275061098</v>
      </c>
      <c r="K756">
        <v>638.35302329011995</v>
      </c>
      <c r="L756">
        <v>558.698238278541</v>
      </c>
      <c r="M756">
        <v>22.0522453560298</v>
      </c>
      <c r="N756">
        <v>0.76659714952690805</v>
      </c>
      <c r="O756">
        <v>17.6844679983693</v>
      </c>
      <c r="P756">
        <v>65.251953651306906</v>
      </c>
    </row>
    <row r="757" spans="1:17" x14ac:dyDescent="0.3">
      <c r="A757" t="s">
        <v>1657</v>
      </c>
      <c r="B757" t="s">
        <v>1658</v>
      </c>
      <c r="C757" t="str">
        <f>IFERROR(VLOOKUP(Table1[[#This Row],[Ticker]],[1]!Table1[[Symbol]:[Industry]],2,FALSE),"-")</f>
        <v>-</v>
      </c>
      <c r="D757" t="s">
        <v>51</v>
      </c>
      <c r="E757">
        <v>5509.4998173000004</v>
      </c>
      <c r="F757">
        <v>61.35</v>
      </c>
      <c r="G757">
        <v>69.830414683627893</v>
      </c>
      <c r="H757">
        <v>-8.0210242521196395</v>
      </c>
      <c r="I757">
        <v>-21.834684138761201</v>
      </c>
      <c r="J757">
        <v>-3.9122387770724001</v>
      </c>
      <c r="K757">
        <v>63.915635352633103</v>
      </c>
      <c r="L757">
        <v>62.100386272374401</v>
      </c>
      <c r="M757">
        <v>49.749322268690698</v>
      </c>
      <c r="N757">
        <v>1.6255190315308801</v>
      </c>
      <c r="O757">
        <v>62.396088019559798</v>
      </c>
      <c r="P757">
        <v>105.872483221476</v>
      </c>
      <c r="Q757">
        <v>3.1525927070025002E-2</v>
      </c>
    </row>
    <row r="758" spans="1:17" x14ac:dyDescent="0.3">
      <c r="A758" t="s">
        <v>1659</v>
      </c>
      <c r="B758" t="s">
        <v>1660</v>
      </c>
      <c r="C758" t="str">
        <f>IFERROR(VLOOKUP(Table1[[#This Row],[Ticker]],[1]!Table1[[Symbol]:[Industry]],2,FALSE),"-")</f>
        <v>-</v>
      </c>
      <c r="D758" t="s">
        <v>396</v>
      </c>
      <c r="E758">
        <v>5449.9521781949998</v>
      </c>
      <c r="F758">
        <v>300.35000000000002</v>
      </c>
      <c r="G758">
        <v>-32.650550482867096</v>
      </c>
      <c r="H758">
        <v>1.35550682855284</v>
      </c>
      <c r="I758">
        <v>-13.138764259812101</v>
      </c>
      <c r="J758">
        <v>-3.41686330289083</v>
      </c>
      <c r="K758">
        <v>289.56633451329401</v>
      </c>
      <c r="L758">
        <v>291.76872275737702</v>
      </c>
      <c r="M758">
        <v>68.857293432210597</v>
      </c>
      <c r="N758">
        <v>1.0929730426869899</v>
      </c>
      <c r="O758">
        <v>29.165973031463199</v>
      </c>
      <c r="P758">
        <v>11.467804787530101</v>
      </c>
      <c r="Q758">
        <v>-3.1009205043620001E-3</v>
      </c>
    </row>
    <row r="759" spans="1:17" hidden="1" x14ac:dyDescent="0.3">
      <c r="A759" t="s">
        <v>1661</v>
      </c>
      <c r="B759" t="s">
        <v>1662</v>
      </c>
      <c r="C759" t="str">
        <f>IFERROR(VLOOKUP(Table1[[#This Row],[Ticker]],[1]!Table1[[Symbol]:[Industry]],2,FALSE),"-")</f>
        <v>-</v>
      </c>
      <c r="D759" t="s">
        <v>292</v>
      </c>
      <c r="E759">
        <v>5432.7072636900002</v>
      </c>
      <c r="F759">
        <v>431.85</v>
      </c>
      <c r="G759">
        <v>107.672442533675</v>
      </c>
      <c r="H759">
        <v>11.5818608273973</v>
      </c>
      <c r="I759">
        <v>36.287178007374102</v>
      </c>
      <c r="J759">
        <v>-8.0274865789025007</v>
      </c>
      <c r="K759">
        <v>374.972317023568</v>
      </c>
      <c r="L759">
        <v>304.31774826192799</v>
      </c>
      <c r="M759">
        <v>62.148818452849802</v>
      </c>
      <c r="N759">
        <v>1.1792144045738899</v>
      </c>
      <c r="O759">
        <v>14.217899733703799</v>
      </c>
      <c r="P759">
        <v>153.95471920023499</v>
      </c>
    </row>
    <row r="760" spans="1:17" x14ac:dyDescent="0.3">
      <c r="A760" t="s">
        <v>1663</v>
      </c>
      <c r="B760" t="s">
        <v>1664</v>
      </c>
      <c r="C760" t="str">
        <f>IFERROR(VLOOKUP(Table1[[#This Row],[Ticker]],[1]!Table1[[Symbol]:[Industry]],2,FALSE),"-")</f>
        <v>-</v>
      </c>
      <c r="D760" t="s">
        <v>266</v>
      </c>
      <c r="E760">
        <v>5368.2315335599997</v>
      </c>
      <c r="F760">
        <v>676.9</v>
      </c>
      <c r="G760">
        <v>-33.484884692114001</v>
      </c>
      <c r="H760">
        <v>-21.771429285730001</v>
      </c>
      <c r="I760">
        <v>-20.075042394569</v>
      </c>
      <c r="J760">
        <v>-7.3989355464656397</v>
      </c>
      <c r="K760">
        <v>728.40277509542102</v>
      </c>
      <c r="L760">
        <v>703.69222099751005</v>
      </c>
      <c r="M760">
        <v>29.895148331250599</v>
      </c>
      <c r="N760">
        <v>0.72459937347535497</v>
      </c>
      <c r="O760">
        <v>30.565814743684399</v>
      </c>
      <c r="P760">
        <v>16.586290044781201</v>
      </c>
    </row>
    <row r="761" spans="1:17" x14ac:dyDescent="0.3">
      <c r="A761" t="s">
        <v>1665</v>
      </c>
      <c r="B761" t="s">
        <v>1666</v>
      </c>
      <c r="C761" t="str">
        <f>IFERROR(VLOOKUP(Table1[[#This Row],[Ticker]],[1]!Table1[[Symbol]:[Industry]],2,FALSE),"-")</f>
        <v>-</v>
      </c>
      <c r="D761" t="s">
        <v>266</v>
      </c>
      <c r="E761">
        <v>5347.2472994399996</v>
      </c>
      <c r="F761">
        <v>1738.4</v>
      </c>
      <c r="G761">
        <v>-65.459392472639706</v>
      </c>
      <c r="H761">
        <v>-8.6767777932598094</v>
      </c>
      <c r="I761">
        <v>-15.7606758493861</v>
      </c>
      <c r="J761">
        <v>-3.8625331970131498</v>
      </c>
      <c r="K761">
        <v>1798.03534015421</v>
      </c>
      <c r="L761">
        <v>1903.30671544501</v>
      </c>
      <c r="M761">
        <v>39.975244898282199</v>
      </c>
      <c r="N761">
        <v>0.39480272605066002</v>
      </c>
      <c r="O761">
        <v>60.138633225954898</v>
      </c>
      <c r="P761">
        <v>8.65</v>
      </c>
      <c r="Q761">
        <v>-8.8745095855999995E-5</v>
      </c>
    </row>
    <row r="762" spans="1:17" x14ac:dyDescent="0.3">
      <c r="A762" t="s">
        <v>1667</v>
      </c>
      <c r="B762" t="s">
        <v>1668</v>
      </c>
      <c r="C762" t="str">
        <f>IFERROR(VLOOKUP(Table1[[#This Row],[Ticker]],[1]!Table1[[Symbol]:[Industry]],2,FALSE),"-")</f>
        <v>-</v>
      </c>
      <c r="D762" t="s">
        <v>24</v>
      </c>
      <c r="E762">
        <v>5323.6300478249996</v>
      </c>
      <c r="F762">
        <v>314.85000000000002</v>
      </c>
      <c r="G762">
        <v>-37.70337664174</v>
      </c>
      <c r="H762">
        <v>-8.1902048132855505</v>
      </c>
      <c r="I762">
        <v>-28.8458962834736</v>
      </c>
      <c r="J762">
        <v>-3.3816597613369299</v>
      </c>
      <c r="K762">
        <v>329.48841780328098</v>
      </c>
      <c r="L762">
        <v>343.270312339817</v>
      </c>
      <c r="M762">
        <v>34.630624746874702</v>
      </c>
      <c r="N762">
        <v>0.60267812450848801</v>
      </c>
      <c r="O762">
        <v>34.111481657932302</v>
      </c>
      <c r="P762">
        <v>2.3403217942467198</v>
      </c>
      <c r="Q762">
        <v>-4.0252194021336E-2</v>
      </c>
    </row>
    <row r="763" spans="1:17" x14ac:dyDescent="0.3">
      <c r="A763" t="s">
        <v>1669</v>
      </c>
      <c r="B763" t="s">
        <v>1670</v>
      </c>
      <c r="C763" t="str">
        <f>IFERROR(VLOOKUP(Table1[[#This Row],[Ticker]],[1]!Table1[[Symbol]:[Industry]],2,FALSE),"-")</f>
        <v>-</v>
      </c>
      <c r="D763" t="s">
        <v>135</v>
      </c>
      <c r="E763">
        <v>5322.72</v>
      </c>
      <c r="F763">
        <v>8871.2000000000007</v>
      </c>
      <c r="G763">
        <v>55.518027818931898</v>
      </c>
      <c r="H763">
        <v>6.3426246531446502</v>
      </c>
      <c r="I763">
        <v>33.732923562078497</v>
      </c>
      <c r="J763">
        <v>-5.5085203870657899</v>
      </c>
      <c r="K763">
        <v>8009.5187890935804</v>
      </c>
      <c r="L763">
        <v>6930.9377696066103</v>
      </c>
      <c r="M763">
        <v>56.3286487834445</v>
      </c>
      <c r="N763">
        <v>1.70541376671028</v>
      </c>
      <c r="O763">
        <v>7.6517269366038301</v>
      </c>
      <c r="P763">
        <v>92.150407208456002</v>
      </c>
      <c r="Q763">
        <v>0.113971623486924</v>
      </c>
    </row>
    <row r="764" spans="1:17" hidden="1" x14ac:dyDescent="0.3">
      <c r="A764" t="s">
        <v>1671</v>
      </c>
      <c r="B764" t="s">
        <v>1672</v>
      </c>
      <c r="C764" t="str">
        <f>IFERROR(VLOOKUP(Table1[[#This Row],[Ticker]],[1]!Table1[[Symbol]:[Industry]],2,FALSE),"-")</f>
        <v>-</v>
      </c>
      <c r="D764" t="s">
        <v>220</v>
      </c>
      <c r="E764">
        <v>5313.2347997449997</v>
      </c>
      <c r="F764">
        <v>485.7</v>
      </c>
      <c r="G764">
        <v>93.281483996228502</v>
      </c>
      <c r="H764">
        <v>-0.72415620600330699</v>
      </c>
      <c r="I764">
        <v>34.297064888688297</v>
      </c>
      <c r="J764">
        <v>8.7514030810986991</v>
      </c>
      <c r="K764">
        <v>414.73624186096799</v>
      </c>
      <c r="L764">
        <v>338.068714501984</v>
      </c>
      <c r="M764">
        <v>77.320432213121094</v>
      </c>
      <c r="N764">
        <v>1.3642201967087699</v>
      </c>
      <c r="O764">
        <v>1.91476219888819</v>
      </c>
      <c r="P764">
        <v>147.155506687041</v>
      </c>
      <c r="Q764">
        <v>0.165728834525878</v>
      </c>
    </row>
    <row r="765" spans="1:17" x14ac:dyDescent="0.3">
      <c r="A765" t="s">
        <v>1673</v>
      </c>
      <c r="B765" t="s">
        <v>1674</v>
      </c>
      <c r="C765" t="str">
        <f>IFERROR(VLOOKUP(Table1[[#This Row],[Ticker]],[1]!Table1[[Symbol]:[Industry]],2,FALSE),"-")</f>
        <v>-</v>
      </c>
      <c r="D765" t="s">
        <v>1675</v>
      </c>
      <c r="E765">
        <v>5300.3703654000001</v>
      </c>
      <c r="F765">
        <v>1036.5</v>
      </c>
      <c r="G765">
        <v>32.723966415905302</v>
      </c>
      <c r="H765">
        <v>-9.2302584794019698</v>
      </c>
      <c r="I765">
        <v>44.657416726343897</v>
      </c>
      <c r="J765">
        <v>-5.2226100099232902</v>
      </c>
      <c r="K765">
        <v>1061.20912278582</v>
      </c>
      <c r="L765">
        <v>881.11020367571996</v>
      </c>
      <c r="M765">
        <v>32.7660635090865</v>
      </c>
      <c r="N765">
        <v>0.45604925793047402</v>
      </c>
      <c r="O765">
        <v>15.870718765074701</v>
      </c>
      <c r="P765">
        <v>79.325259515570906</v>
      </c>
      <c r="Q765">
        <v>4.8594819464245001E-2</v>
      </c>
    </row>
    <row r="766" spans="1:17" hidden="1" x14ac:dyDescent="0.3">
      <c r="A766" t="s">
        <v>1676</v>
      </c>
      <c r="B766" t="s">
        <v>1677</v>
      </c>
      <c r="C766" t="str">
        <f>IFERROR(VLOOKUP(Table1[[#This Row],[Ticker]],[1]!Table1[[Symbol]:[Industry]],2,FALSE),"-")</f>
        <v>-</v>
      </c>
      <c r="D766" t="s">
        <v>161</v>
      </c>
      <c r="E766">
        <v>5176.3768351999997</v>
      </c>
      <c r="F766">
        <v>4579.6000000000004</v>
      </c>
      <c r="G766">
        <v>115.735063968826</v>
      </c>
      <c r="H766">
        <v>-10.1933374346284</v>
      </c>
      <c r="I766">
        <v>36.591628480649</v>
      </c>
      <c r="J766">
        <v>-7.81978991812844</v>
      </c>
      <c r="K766">
        <v>4819.8103729611103</v>
      </c>
      <c r="L766">
        <v>3884.9140979438598</v>
      </c>
      <c r="M766">
        <v>29.723696646233101</v>
      </c>
      <c r="N766">
        <v>0.38435563313953602</v>
      </c>
      <c r="O766">
        <v>24.239016507991899</v>
      </c>
      <c r="P766">
        <v>167.42189781021901</v>
      </c>
      <c r="Q766">
        <v>0.20038242500662501</v>
      </c>
    </row>
    <row r="767" spans="1:17" hidden="1" x14ac:dyDescent="0.3">
      <c r="A767" t="s">
        <v>1678</v>
      </c>
      <c r="B767" t="s">
        <v>1679</v>
      </c>
      <c r="C767" t="str">
        <f>IFERROR(VLOOKUP(Table1[[#This Row],[Ticker]],[1]!Table1[[Symbol]:[Industry]],2,FALSE),"-")</f>
        <v>-</v>
      </c>
      <c r="D767" t="s">
        <v>1680</v>
      </c>
      <c r="E767">
        <v>5168.879891351</v>
      </c>
      <c r="F767">
        <v>63.77</v>
      </c>
      <c r="G767">
        <v>-5.8262762823697196</v>
      </c>
      <c r="H767">
        <v>0.39993303823652099</v>
      </c>
      <c r="I767">
        <v>-5.87020530031928</v>
      </c>
      <c r="J767">
        <v>0.26045895573905897</v>
      </c>
      <c r="K767">
        <v>61.010959412942</v>
      </c>
      <c r="L767">
        <v>58.2445899145225</v>
      </c>
      <c r="M767">
        <v>56.425916595309197</v>
      </c>
      <c r="N767">
        <v>0.92963710458933901</v>
      </c>
      <c r="O767">
        <v>1.6151795515132401</v>
      </c>
      <c r="P767">
        <v>33.410041841004201</v>
      </c>
      <c r="Q767">
        <v>-3.0196124243903E-2</v>
      </c>
    </row>
    <row r="768" spans="1:17" x14ac:dyDescent="0.3">
      <c r="A768" t="s">
        <v>1681</v>
      </c>
      <c r="B768" t="s">
        <v>1682</v>
      </c>
      <c r="C768" t="str">
        <f>IFERROR(VLOOKUP(Table1[[#This Row],[Ticker]],[1]!Table1[[Symbol]:[Industry]],2,FALSE),"-")</f>
        <v>-</v>
      </c>
      <c r="D768" t="s">
        <v>327</v>
      </c>
      <c r="E768">
        <v>5160.2542673150001</v>
      </c>
      <c r="F768">
        <v>241.85</v>
      </c>
      <c r="G768">
        <v>-24.716268556676798</v>
      </c>
      <c r="H768">
        <v>-14.535833119441699</v>
      </c>
      <c r="I768">
        <v>5.04644103544386</v>
      </c>
      <c r="J768">
        <v>-5.9280641550592099</v>
      </c>
      <c r="K768">
        <v>258.39307175035998</v>
      </c>
      <c r="L768">
        <v>243.74102592547399</v>
      </c>
      <c r="M768">
        <v>27.010522825116599</v>
      </c>
      <c r="N768">
        <v>0.61631587953016898</v>
      </c>
      <c r="O768">
        <v>22.8447384742609</v>
      </c>
      <c r="P768">
        <v>27.962962962962902</v>
      </c>
      <c r="Q768">
        <v>-0.10644568434184799</v>
      </c>
    </row>
    <row r="769" spans="1:17" x14ac:dyDescent="0.3">
      <c r="A769" t="s">
        <v>1683</v>
      </c>
      <c r="B769" t="s">
        <v>1684</v>
      </c>
      <c r="C769" t="str">
        <f>IFERROR(VLOOKUP(Table1[[#This Row],[Ticker]],[1]!Table1[[Symbol]:[Industry]],2,FALSE),"-")</f>
        <v>-</v>
      </c>
      <c r="D769" t="s">
        <v>473</v>
      </c>
      <c r="E769">
        <v>5157.3827324800004</v>
      </c>
      <c r="F769">
        <v>932.8</v>
      </c>
      <c r="G769">
        <v>-19.434191680488301</v>
      </c>
      <c r="H769">
        <v>-3.1350911964946699</v>
      </c>
      <c r="I769">
        <v>18.727388246770399</v>
      </c>
      <c r="J769">
        <v>4.0409142538561302E-2</v>
      </c>
      <c r="K769">
        <v>885.22891214595404</v>
      </c>
      <c r="L769">
        <v>813.10525052007495</v>
      </c>
      <c r="M769">
        <v>61.961619540039699</v>
      </c>
      <c r="N769">
        <v>0.72257973492552097</v>
      </c>
      <c r="O769">
        <v>4.2774442538593602</v>
      </c>
      <c r="P769">
        <v>41.989496917573597</v>
      </c>
      <c r="Q769">
        <v>-0.130540459591546</v>
      </c>
    </row>
    <row r="770" spans="1:17" hidden="1" x14ac:dyDescent="0.3">
      <c r="A770" t="s">
        <v>1685</v>
      </c>
      <c r="B770" t="s">
        <v>1686</v>
      </c>
      <c r="C770" t="str">
        <f>IFERROR(VLOOKUP(Table1[[#This Row],[Ticker]],[1]!Table1[[Symbol]:[Industry]],2,FALSE),"-")</f>
        <v>-</v>
      </c>
      <c r="D770" t="s">
        <v>92</v>
      </c>
      <c r="E770">
        <v>5118.0763200000001</v>
      </c>
      <c r="F770">
        <v>480</v>
      </c>
      <c r="G770">
        <v>24356.480637686702</v>
      </c>
      <c r="H770">
        <v>16.7115378850078</v>
      </c>
      <c r="I770">
        <v>2094.883728882</v>
      </c>
      <c r="J770">
        <v>-3.1486319533518499</v>
      </c>
      <c r="K770">
        <v>206.86543855216499</v>
      </c>
      <c r="L770">
        <v>71.054172692089494</v>
      </c>
      <c r="M770">
        <v>99.999543569318305</v>
      </c>
      <c r="N770">
        <v>0.55168773204439203</v>
      </c>
      <c r="O770">
        <v>0</v>
      </c>
      <c r="P770">
        <v>29168.2926829268</v>
      </c>
      <c r="Q770">
        <v>0.133390249701901</v>
      </c>
    </row>
    <row r="771" spans="1:17" x14ac:dyDescent="0.3">
      <c r="A771" t="s">
        <v>1687</v>
      </c>
      <c r="B771" t="s">
        <v>1688</v>
      </c>
      <c r="C771" t="str">
        <f>IFERROR(VLOOKUP(Table1[[#This Row],[Ticker]],[1]!Table1[[Symbol]:[Industry]],2,FALSE),"-")</f>
        <v>-</v>
      </c>
      <c r="D771" t="s">
        <v>396</v>
      </c>
      <c r="E771">
        <v>5110.3547351999996</v>
      </c>
      <c r="F771">
        <v>46.4</v>
      </c>
      <c r="G771">
        <v>-40.048949022318901</v>
      </c>
      <c r="H771">
        <v>-12.151772233553199</v>
      </c>
      <c r="I771">
        <v>-24.153764461197099</v>
      </c>
      <c r="J771">
        <v>-3.9944767408333401</v>
      </c>
      <c r="K771">
        <v>48.737875976535598</v>
      </c>
      <c r="L771">
        <v>50.944040370656303</v>
      </c>
      <c r="M771">
        <v>34.168811521438997</v>
      </c>
      <c r="N771">
        <v>0.96649124086669902</v>
      </c>
      <c r="O771">
        <v>47.198275862068897</v>
      </c>
      <c r="P771">
        <v>3.45596432552952</v>
      </c>
    </row>
    <row r="772" spans="1:17" x14ac:dyDescent="0.3">
      <c r="A772" t="s">
        <v>1689</v>
      </c>
      <c r="B772" t="s">
        <v>1690</v>
      </c>
      <c r="C772" t="str">
        <f>IFERROR(VLOOKUP(Table1[[#This Row],[Ticker]],[1]!Table1[[Symbol]:[Industry]],2,FALSE),"-")</f>
        <v>-</v>
      </c>
      <c r="D772" t="s">
        <v>1121</v>
      </c>
      <c r="E772">
        <v>5104.5392677500004</v>
      </c>
      <c r="F772">
        <v>3045.15</v>
      </c>
      <c r="G772">
        <v>-13.738197510893899</v>
      </c>
      <c r="H772">
        <v>-10.5733151285347</v>
      </c>
      <c r="I772">
        <v>-11.982735359383</v>
      </c>
      <c r="J772">
        <v>-5.1518116035903203</v>
      </c>
      <c r="K772">
        <v>3116.2941385180002</v>
      </c>
      <c r="L772">
        <v>3003.4835553032699</v>
      </c>
      <c r="M772">
        <v>35.409436697536002</v>
      </c>
      <c r="N772">
        <v>0.56306700494898798</v>
      </c>
      <c r="O772">
        <v>21.504687782211001</v>
      </c>
      <c r="P772">
        <v>32.397826086956499</v>
      </c>
      <c r="Q772">
        <v>-7.6582880815079996E-2</v>
      </c>
    </row>
    <row r="773" spans="1:17" x14ac:dyDescent="0.3">
      <c r="A773" t="s">
        <v>1691</v>
      </c>
      <c r="B773" t="s">
        <v>1692</v>
      </c>
      <c r="C773" t="str">
        <f>IFERROR(VLOOKUP(Table1[[#This Row],[Ticker]],[1]!Table1[[Symbol]:[Industry]],2,FALSE),"-")</f>
        <v>-</v>
      </c>
      <c r="D773" t="s">
        <v>1001</v>
      </c>
      <c r="E773">
        <v>5103.5953479419904</v>
      </c>
      <c r="F773">
        <v>40.01</v>
      </c>
      <c r="G773">
        <v>21.4622821820588</v>
      </c>
      <c r="H773">
        <v>-7.3377420347873299</v>
      </c>
      <c r="I773">
        <v>18.117163274669501</v>
      </c>
      <c r="J773">
        <v>0.471046863879863</v>
      </c>
      <c r="K773">
        <v>39.81300398626</v>
      </c>
      <c r="L773">
        <v>35.228917959990902</v>
      </c>
      <c r="M773">
        <v>54.877087144406097</v>
      </c>
      <c r="N773">
        <v>0.60795417371043903</v>
      </c>
      <c r="O773">
        <v>15.221194701324601</v>
      </c>
      <c r="P773">
        <v>77.822222222222194</v>
      </c>
      <c r="Q773">
        <v>8.2022603397130994E-2</v>
      </c>
    </row>
    <row r="774" spans="1:17" x14ac:dyDescent="0.3">
      <c r="A774" t="s">
        <v>1693</v>
      </c>
      <c r="B774" t="s">
        <v>1694</v>
      </c>
      <c r="C774" t="str">
        <f>IFERROR(VLOOKUP(Table1[[#This Row],[Ticker]],[1]!Table1[[Symbol]:[Industry]],2,FALSE),"-")</f>
        <v>-</v>
      </c>
      <c r="D774" t="s">
        <v>80</v>
      </c>
      <c r="E774">
        <v>5075.9071852839998</v>
      </c>
      <c r="F774">
        <v>223.99</v>
      </c>
      <c r="G774">
        <v>-8.5992450458665406</v>
      </c>
      <c r="H774">
        <v>-7.3800038565855104</v>
      </c>
      <c r="I774">
        <v>-2.6589521610285298</v>
      </c>
      <c r="J774">
        <v>-2.7858161487414201</v>
      </c>
      <c r="K774">
        <v>226.476621263889</v>
      </c>
      <c r="L774">
        <v>214.73678612079399</v>
      </c>
      <c r="M774">
        <v>40.487504358115899</v>
      </c>
      <c r="N774">
        <v>0.95950200524913698</v>
      </c>
      <c r="O774">
        <v>10.272780034822899</v>
      </c>
      <c r="P774">
        <v>26.727015558698699</v>
      </c>
      <c r="Q774">
        <v>-9.0476150081941001E-2</v>
      </c>
    </row>
    <row r="775" spans="1:17" hidden="1" x14ac:dyDescent="0.3">
      <c r="A775" t="s">
        <v>1695</v>
      </c>
      <c r="B775" t="s">
        <v>1696</v>
      </c>
      <c r="C775" t="str">
        <f>IFERROR(VLOOKUP(Table1[[#This Row],[Ticker]],[1]!Table1[[Symbol]:[Industry]],2,FALSE),"-")</f>
        <v>-</v>
      </c>
      <c r="D775" t="s">
        <v>473</v>
      </c>
      <c r="E775">
        <v>5073.674685</v>
      </c>
      <c r="F775">
        <v>111.9</v>
      </c>
      <c r="G775">
        <v>40.712713098549699</v>
      </c>
      <c r="H775">
        <v>-6.3335178911664398</v>
      </c>
      <c r="I775">
        <v>5.9873853731168998</v>
      </c>
      <c r="J775">
        <v>-0.47048752484874601</v>
      </c>
      <c r="K775">
        <v>99.211939858836104</v>
      </c>
      <c r="L775">
        <v>87.334110050476795</v>
      </c>
      <c r="M775">
        <v>75.546003147756295</v>
      </c>
      <c r="N775">
        <v>1.1072970024115001</v>
      </c>
      <c r="O775">
        <v>5.4512957998212599</v>
      </c>
      <c r="P775">
        <v>99.643175735949995</v>
      </c>
      <c r="Q775">
        <v>0.13719785492440201</v>
      </c>
    </row>
    <row r="776" spans="1:17" hidden="1" x14ac:dyDescent="0.3">
      <c r="A776" t="s">
        <v>1697</v>
      </c>
      <c r="B776" t="s">
        <v>1698</v>
      </c>
      <c r="C776" t="str">
        <f>IFERROR(VLOOKUP(Table1[[#This Row],[Ticker]],[1]!Table1[[Symbol]:[Industry]],2,FALSE),"-")</f>
        <v>-</v>
      </c>
      <c r="D776" t="s">
        <v>388</v>
      </c>
      <c r="E776">
        <v>5057.7609497000003</v>
      </c>
      <c r="F776">
        <v>560.6</v>
      </c>
      <c r="G776">
        <v>-3.8015923359182699</v>
      </c>
      <c r="H776">
        <v>-9.5209038800328099</v>
      </c>
      <c r="I776">
        <v>50.4064245898346</v>
      </c>
      <c r="J776">
        <v>-4.9919905703918799</v>
      </c>
      <c r="K776">
        <v>544.42528616992797</v>
      </c>
      <c r="L776">
        <v>473.60656817770803</v>
      </c>
      <c r="M776">
        <v>52.5090990086738</v>
      </c>
      <c r="N776">
        <v>0.54194818006616696</v>
      </c>
      <c r="O776">
        <v>13.601498394577201</v>
      </c>
      <c r="P776">
        <v>76.261594088979706</v>
      </c>
      <c r="Q776">
        <v>4.7025601036691997E-2</v>
      </c>
    </row>
    <row r="777" spans="1:17" x14ac:dyDescent="0.3">
      <c r="A777" t="s">
        <v>1699</v>
      </c>
      <c r="B777" t="s">
        <v>1700</v>
      </c>
      <c r="C777" t="str">
        <f>IFERROR(VLOOKUP(Table1[[#This Row],[Ticker]],[1]!Table1[[Symbol]:[Industry]],2,FALSE),"-")</f>
        <v>-</v>
      </c>
      <c r="D777" t="s">
        <v>435</v>
      </c>
      <c r="E777">
        <v>5056.5536959499996</v>
      </c>
      <c r="F777">
        <v>578.1</v>
      </c>
      <c r="G777">
        <v>-52.348894125988501</v>
      </c>
      <c r="H777">
        <v>6.8658297638836299</v>
      </c>
      <c r="I777">
        <v>-14.7128333047135</v>
      </c>
      <c r="J777">
        <v>-5.2638397119004603</v>
      </c>
      <c r="K777">
        <v>571.88779791714501</v>
      </c>
      <c r="L777">
        <v>592.72471667945001</v>
      </c>
      <c r="M777">
        <v>41.823688825315699</v>
      </c>
      <c r="N777">
        <v>0.55213143653088603</v>
      </c>
      <c r="O777">
        <v>38.211382113821102</v>
      </c>
      <c r="P777">
        <v>13.075794621026899</v>
      </c>
      <c r="Q777">
        <v>3.4682468222769998E-2</v>
      </c>
    </row>
    <row r="778" spans="1:17" x14ac:dyDescent="0.3">
      <c r="A778" t="s">
        <v>1701</v>
      </c>
      <c r="B778" t="s">
        <v>1702</v>
      </c>
      <c r="C778" t="str">
        <f>IFERROR(VLOOKUP(Table1[[#This Row],[Ticker]],[1]!Table1[[Symbol]:[Industry]],2,FALSE),"-")</f>
        <v>-</v>
      </c>
      <c r="D778" t="s">
        <v>1422</v>
      </c>
      <c r="E778">
        <v>5054.0819051400003</v>
      </c>
      <c r="F778">
        <v>699.9</v>
      </c>
      <c r="G778">
        <v>16.012647631742801</v>
      </c>
      <c r="H778">
        <v>-18.070902870778099</v>
      </c>
      <c r="I778">
        <v>48.221703438222598</v>
      </c>
      <c r="J778">
        <v>-6.2293425794746904</v>
      </c>
      <c r="K778">
        <v>687.72203724548694</v>
      </c>
      <c r="L778">
        <v>552.86276489977899</v>
      </c>
      <c r="M778">
        <v>24.8253246352639</v>
      </c>
      <c r="N778">
        <v>0.195472201625016</v>
      </c>
      <c r="O778">
        <v>22.846120874410602</v>
      </c>
      <c r="P778">
        <v>86.639999999999901</v>
      </c>
      <c r="Q778">
        <v>1.3742306591293E-2</v>
      </c>
    </row>
    <row r="779" spans="1:17" x14ac:dyDescent="0.3">
      <c r="A779" t="s">
        <v>1703</v>
      </c>
      <c r="B779" t="s">
        <v>1704</v>
      </c>
      <c r="C779" t="str">
        <f>IFERROR(VLOOKUP(Table1[[#This Row],[Ticker]],[1]!Table1[[Symbol]:[Industry]],2,FALSE),"-")</f>
        <v>-</v>
      </c>
      <c r="D779" t="s">
        <v>470</v>
      </c>
      <c r="E779">
        <v>5051.4054317999999</v>
      </c>
      <c r="F779">
        <v>304.5</v>
      </c>
      <c r="G779">
        <v>-65.255379026609504</v>
      </c>
      <c r="H779">
        <v>-12.2354532301998</v>
      </c>
      <c r="I779">
        <v>-36.360104964514598</v>
      </c>
      <c r="J779">
        <v>-3.62978672480333</v>
      </c>
      <c r="K779">
        <v>317.60670395986199</v>
      </c>
      <c r="L779">
        <v>353.39710770225201</v>
      </c>
      <c r="M779">
        <v>35.692191780583499</v>
      </c>
      <c r="N779">
        <v>0.67223723929708601</v>
      </c>
      <c r="O779">
        <v>78.128078817733893</v>
      </c>
      <c r="P779">
        <v>15.933752141633301</v>
      </c>
      <c r="Q779">
        <v>-0.11141976098608899</v>
      </c>
    </row>
    <row r="780" spans="1:17" hidden="1" x14ac:dyDescent="0.3">
      <c r="A780" t="s">
        <v>1705</v>
      </c>
      <c r="B780" t="s">
        <v>1706</v>
      </c>
      <c r="C780" t="str">
        <f>IFERROR(VLOOKUP(Table1[[#This Row],[Ticker]],[1]!Table1[[Symbol]:[Industry]],2,FALSE),"-")</f>
        <v>-</v>
      </c>
      <c r="D780" t="s">
        <v>114</v>
      </c>
      <c r="E780">
        <v>5019.6870454500004</v>
      </c>
      <c r="F780">
        <v>402.85</v>
      </c>
      <c r="G780">
        <v>-22.245526062468699</v>
      </c>
      <c r="H780">
        <v>5.4596553414293396</v>
      </c>
      <c r="I780">
        <v>-8.0380252390095706</v>
      </c>
      <c r="J780">
        <v>1.7324869277670201</v>
      </c>
      <c r="K780">
        <v>347.01723378664798</v>
      </c>
      <c r="M780">
        <v>81.114635666628502</v>
      </c>
      <c r="N780">
        <v>2.2987855416045999</v>
      </c>
      <c r="O780">
        <v>1.75003102891893</v>
      </c>
      <c r="P780">
        <v>33.814980900182597</v>
      </c>
    </row>
    <row r="781" spans="1:17" hidden="1" x14ac:dyDescent="0.3">
      <c r="A781" t="s">
        <v>1707</v>
      </c>
      <c r="B781" t="s">
        <v>1708</v>
      </c>
      <c r="C781" t="str">
        <f>IFERROR(VLOOKUP(Table1[[#This Row],[Ticker]],[1]!Table1[[Symbol]:[Industry]],2,FALSE),"-")</f>
        <v>-</v>
      </c>
      <c r="D781" t="s">
        <v>185</v>
      </c>
      <c r="E781">
        <v>5018.2991043449902</v>
      </c>
      <c r="F781">
        <v>7389.15</v>
      </c>
      <c r="G781">
        <v>50.332244514801502</v>
      </c>
      <c r="H781">
        <v>-4.8497660263495099</v>
      </c>
      <c r="I781">
        <v>-10.1627382745263</v>
      </c>
      <c r="J781">
        <v>-4.8644275002821598</v>
      </c>
      <c r="K781">
        <v>7517.8061156150097</v>
      </c>
      <c r="L781">
        <v>6843.7806102616596</v>
      </c>
      <c r="M781">
        <v>32.536266002302597</v>
      </c>
      <c r="N781">
        <v>0.47030120216217502</v>
      </c>
      <c r="O781">
        <v>22.922122300941201</v>
      </c>
      <c r="P781">
        <v>95.736480311519003</v>
      </c>
      <c r="Q781">
        <v>8.1835447640871001E-2</v>
      </c>
    </row>
    <row r="782" spans="1:17" x14ac:dyDescent="0.3">
      <c r="A782" t="s">
        <v>1709</v>
      </c>
      <c r="B782" t="s">
        <v>1710</v>
      </c>
      <c r="C782" t="str">
        <f>IFERROR(VLOOKUP(Table1[[#This Row],[Ticker]],[1]!Table1[[Symbol]:[Industry]],2,FALSE),"-")</f>
        <v>-</v>
      </c>
      <c r="D782" t="s">
        <v>1446</v>
      </c>
      <c r="E782">
        <v>4995.7069342949999</v>
      </c>
      <c r="F782">
        <v>887.75</v>
      </c>
      <c r="G782">
        <v>-1.2783951299299801</v>
      </c>
      <c r="H782">
        <v>-0.37857995268829803</v>
      </c>
      <c r="I782">
        <v>-22.941846350502502</v>
      </c>
      <c r="J782">
        <v>0.51204062955333496</v>
      </c>
      <c r="K782">
        <v>861.23955187103604</v>
      </c>
      <c r="L782">
        <v>852.31290261761296</v>
      </c>
      <c r="M782">
        <v>61.376104931470401</v>
      </c>
      <c r="N782">
        <v>0.66397918506908005</v>
      </c>
      <c r="O782">
        <v>24.573359617009299</v>
      </c>
      <c r="P782">
        <v>32.499999999999901</v>
      </c>
      <c r="Q782">
        <v>0.145005784092062</v>
      </c>
    </row>
    <row r="783" spans="1:17" hidden="1" x14ac:dyDescent="0.3">
      <c r="A783" t="s">
        <v>1711</v>
      </c>
      <c r="B783" t="s">
        <v>1712</v>
      </c>
      <c r="C783" t="str">
        <f>IFERROR(VLOOKUP(Table1[[#This Row],[Ticker]],[1]!Table1[[Symbol]:[Industry]],2,FALSE),"-")</f>
        <v>-</v>
      </c>
      <c r="D783" t="s">
        <v>125</v>
      </c>
      <c r="E783">
        <v>4970.5400110359997</v>
      </c>
      <c r="F783">
        <v>51.19</v>
      </c>
      <c r="G783">
        <v>10.476854150850199</v>
      </c>
      <c r="H783">
        <v>3.5118411605601598</v>
      </c>
      <c r="I783">
        <v>-19.740353086968401</v>
      </c>
      <c r="J783">
        <v>-0.46353817250288898</v>
      </c>
      <c r="K783">
        <v>48.9581840373964</v>
      </c>
      <c r="L783">
        <v>46.883058730302999</v>
      </c>
      <c r="M783">
        <v>56.138814076634503</v>
      </c>
      <c r="N783">
        <v>0.92291147120994999</v>
      </c>
      <c r="O783">
        <v>27.759327993748801</v>
      </c>
      <c r="P783">
        <v>60.219092331768302</v>
      </c>
      <c r="Q783">
        <v>6.9195870329645998E-2</v>
      </c>
    </row>
    <row r="784" spans="1:17" hidden="1" x14ac:dyDescent="0.3">
      <c r="A784" t="s">
        <v>1713</v>
      </c>
      <c r="B784" t="s">
        <v>1714</v>
      </c>
      <c r="C784" t="str">
        <f>IFERROR(VLOOKUP(Table1[[#This Row],[Ticker]],[1]!Table1[[Symbol]:[Industry]],2,FALSE),"-")</f>
        <v>-</v>
      </c>
      <c r="D784" t="s">
        <v>501</v>
      </c>
      <c r="E784">
        <v>4929.5748310199997</v>
      </c>
      <c r="F784">
        <v>702.1</v>
      </c>
      <c r="G784">
        <v>33.157748365032703</v>
      </c>
      <c r="H784">
        <v>-24.5322705157229</v>
      </c>
      <c r="I784">
        <v>47.3346177062474</v>
      </c>
      <c r="J784">
        <v>-5.5938374328039098</v>
      </c>
      <c r="K784">
        <v>696.370546122787</v>
      </c>
      <c r="M784">
        <v>36.0547508660866</v>
      </c>
      <c r="N784">
        <v>0.58095635931404299</v>
      </c>
      <c r="O784">
        <v>34.738641219199501</v>
      </c>
      <c r="P784">
        <v>89.041464728055999</v>
      </c>
    </row>
    <row r="785" spans="1:17" hidden="1" x14ac:dyDescent="0.3">
      <c r="A785" t="s">
        <v>1715</v>
      </c>
      <c r="B785" t="s">
        <v>1716</v>
      </c>
      <c r="C785" t="str">
        <f>IFERROR(VLOOKUP(Table1[[#This Row],[Ticker]],[1]!Table1[[Symbol]:[Industry]],2,FALSE),"-")</f>
        <v>-</v>
      </c>
      <c r="E785">
        <v>4915.6145745599997</v>
      </c>
      <c r="F785">
        <v>304.60000000000002</v>
      </c>
      <c r="G785">
        <v>-39.128515065273298</v>
      </c>
      <c r="H785">
        <v>-14.9314722640098</v>
      </c>
      <c r="I785">
        <v>-24.951645724058601</v>
      </c>
      <c r="J785">
        <v>-13.260347794085099</v>
      </c>
      <c r="O785">
        <v>14.9047931713722</v>
      </c>
      <c r="P785">
        <v>0.52805280528054299</v>
      </c>
    </row>
    <row r="786" spans="1:17" hidden="1" x14ac:dyDescent="0.3">
      <c r="A786" t="s">
        <v>1717</v>
      </c>
      <c r="B786" t="s">
        <v>1718</v>
      </c>
      <c r="C786" t="str">
        <f>IFERROR(VLOOKUP(Table1[[#This Row],[Ticker]],[1]!Table1[[Symbol]:[Industry]],2,FALSE),"-")</f>
        <v>-</v>
      </c>
      <c r="D786" t="s">
        <v>266</v>
      </c>
      <c r="E786">
        <v>4907.5942324500002</v>
      </c>
      <c r="F786">
        <v>1069.95</v>
      </c>
      <c r="G786">
        <v>175.740178591486</v>
      </c>
      <c r="H786">
        <v>-0.166932587757923</v>
      </c>
      <c r="I786">
        <v>94.403151378895899</v>
      </c>
      <c r="J786">
        <v>1.12117946331059</v>
      </c>
      <c r="K786">
        <v>943.33554395379997</v>
      </c>
      <c r="L786">
        <v>705.67715784584504</v>
      </c>
      <c r="M786">
        <v>70.753844399986207</v>
      </c>
      <c r="N786">
        <v>1.8685916895610499</v>
      </c>
      <c r="O786">
        <v>1.96738165334828</v>
      </c>
      <c r="P786">
        <v>245.47949628672899</v>
      </c>
      <c r="Q786">
        <v>0.100710496362676</v>
      </c>
    </row>
    <row r="787" spans="1:17" hidden="1" x14ac:dyDescent="0.3">
      <c r="A787" t="s">
        <v>1719</v>
      </c>
      <c r="B787" t="s">
        <v>1720</v>
      </c>
      <c r="C787" t="str">
        <f>IFERROR(VLOOKUP(Table1[[#This Row],[Ticker]],[1]!Table1[[Symbol]:[Industry]],2,FALSE),"-")</f>
        <v>-</v>
      </c>
      <c r="D787" t="s">
        <v>185</v>
      </c>
      <c r="E787">
        <v>4885.8314962499999</v>
      </c>
      <c r="F787">
        <v>748.95</v>
      </c>
      <c r="G787">
        <v>54.485622027513898</v>
      </c>
      <c r="H787">
        <v>-2.7760964139871498</v>
      </c>
      <c r="I787">
        <v>24.503706036898901</v>
      </c>
      <c r="J787">
        <v>-3.8203364033938199</v>
      </c>
      <c r="K787">
        <v>737.22125828097899</v>
      </c>
      <c r="L787">
        <v>632.60614831853695</v>
      </c>
      <c r="M787">
        <v>41.232109667346002</v>
      </c>
      <c r="N787">
        <v>0.40166596447932501</v>
      </c>
      <c r="O787">
        <v>10.4746645303424</v>
      </c>
      <c r="P787">
        <v>113.589048909168</v>
      </c>
      <c r="Q787">
        <v>7.6526200383192994E-2</v>
      </c>
    </row>
    <row r="788" spans="1:17" hidden="1" x14ac:dyDescent="0.3">
      <c r="A788" t="s">
        <v>1721</v>
      </c>
      <c r="B788" t="s">
        <v>1722</v>
      </c>
      <c r="C788" t="str">
        <f>IFERROR(VLOOKUP(Table1[[#This Row],[Ticker]],[1]!Table1[[Symbol]:[Industry]],2,FALSE),"-")</f>
        <v>-</v>
      </c>
      <c r="D788" t="s">
        <v>1723</v>
      </c>
      <c r="E788">
        <v>4859.8253500000001</v>
      </c>
      <c r="F788">
        <v>434.25</v>
      </c>
      <c r="G788">
        <v>23.562694085246701</v>
      </c>
      <c r="H788">
        <v>4.3474243293452997</v>
      </c>
      <c r="I788">
        <v>-31.366809520295099</v>
      </c>
      <c r="J788">
        <v>-0.26491102311929898</v>
      </c>
      <c r="K788">
        <v>421.34868697973502</v>
      </c>
      <c r="L788">
        <v>410.51232962788299</v>
      </c>
      <c r="M788">
        <v>48.091303512750997</v>
      </c>
      <c r="N788">
        <v>0.72047694272817697</v>
      </c>
      <c r="O788">
        <v>47.0351180195739</v>
      </c>
      <c r="P788">
        <v>56.877974765857097</v>
      </c>
      <c r="Q788">
        <v>0.229526395061665</v>
      </c>
    </row>
    <row r="789" spans="1:17" hidden="1" x14ac:dyDescent="0.3">
      <c r="A789" t="s">
        <v>1724</v>
      </c>
      <c r="B789" t="s">
        <v>1725</v>
      </c>
      <c r="C789" t="str">
        <f>IFERROR(VLOOKUP(Table1[[#This Row],[Ticker]],[1]!Table1[[Symbol]:[Industry]],2,FALSE),"-")</f>
        <v>-</v>
      </c>
      <c r="D789" t="s">
        <v>388</v>
      </c>
      <c r="E789">
        <v>4856.1823578000003</v>
      </c>
      <c r="F789">
        <v>11429.7</v>
      </c>
      <c r="G789">
        <v>-8.0191607965918408</v>
      </c>
      <c r="H789">
        <v>-16.4414572457509</v>
      </c>
      <c r="I789">
        <v>14.2435460309386</v>
      </c>
      <c r="J789">
        <v>-16.6186895657649</v>
      </c>
      <c r="K789">
        <v>12221.673064270901</v>
      </c>
      <c r="L789">
        <v>10760.4369444942</v>
      </c>
      <c r="M789">
        <v>27.545740943460601</v>
      </c>
      <c r="N789">
        <v>0.79216713521709103</v>
      </c>
      <c r="O789">
        <v>24.977033517940001</v>
      </c>
      <c r="P789">
        <v>37.166001620113398</v>
      </c>
      <c r="Q789">
        <v>-4.1447695081937998E-2</v>
      </c>
    </row>
    <row r="790" spans="1:17" x14ac:dyDescent="0.3">
      <c r="A790" t="s">
        <v>1726</v>
      </c>
      <c r="B790" t="s">
        <v>1727</v>
      </c>
      <c r="C790" t="str">
        <f>IFERROR(VLOOKUP(Table1[[#This Row],[Ticker]],[1]!Table1[[Symbol]:[Industry]],2,FALSE),"-")</f>
        <v>-</v>
      </c>
      <c r="D790" t="s">
        <v>274</v>
      </c>
      <c r="E790">
        <v>4854.4014249849997</v>
      </c>
      <c r="F790">
        <v>567.70000000000005</v>
      </c>
      <c r="G790">
        <v>23.898787444562601</v>
      </c>
      <c r="H790">
        <v>2.1723280094411401</v>
      </c>
      <c r="I790">
        <v>22.238752152074799</v>
      </c>
      <c r="J790">
        <v>0.229315784060525</v>
      </c>
      <c r="K790">
        <v>505.80621078995898</v>
      </c>
      <c r="L790">
        <v>443.41932863840702</v>
      </c>
      <c r="M790">
        <v>59.738557360735001</v>
      </c>
      <c r="N790">
        <v>1.9734667257779399</v>
      </c>
      <c r="O790">
        <v>5.1611766778227803</v>
      </c>
      <c r="P790">
        <v>64.981110142400397</v>
      </c>
    </row>
    <row r="791" spans="1:17" x14ac:dyDescent="0.3">
      <c r="A791" t="s">
        <v>1728</v>
      </c>
      <c r="B791" t="s">
        <v>1729</v>
      </c>
      <c r="C791" t="str">
        <f>IFERROR(VLOOKUP(Table1[[#This Row],[Ticker]],[1]!Table1[[Symbol]:[Industry]],2,FALSE),"-")</f>
        <v>-</v>
      </c>
      <c r="D791" t="s">
        <v>185</v>
      </c>
      <c r="E791">
        <v>4816.0928317199996</v>
      </c>
      <c r="F791">
        <v>120.72</v>
      </c>
      <c r="G791">
        <v>-31.312745826364502</v>
      </c>
      <c r="H791">
        <v>-10.284872702346201</v>
      </c>
      <c r="I791">
        <v>-23.3288875298718</v>
      </c>
      <c r="J791">
        <v>-5.58082652891789</v>
      </c>
      <c r="K791">
        <v>126.346407999007</v>
      </c>
      <c r="L791">
        <v>124.139417324061</v>
      </c>
      <c r="M791">
        <v>37.227371449196298</v>
      </c>
      <c r="N791">
        <v>1.26184854993123</v>
      </c>
      <c r="O791">
        <v>23.972829688535398</v>
      </c>
      <c r="P791">
        <v>17.948216902784502</v>
      </c>
      <c r="Q791">
        <v>6.8867764542770004E-3</v>
      </c>
    </row>
    <row r="792" spans="1:17" x14ac:dyDescent="0.3">
      <c r="A792" t="s">
        <v>1730</v>
      </c>
      <c r="B792" t="s">
        <v>1731</v>
      </c>
      <c r="C792" t="str">
        <f>IFERROR(VLOOKUP(Table1[[#This Row],[Ticker]],[1]!Table1[[Symbol]:[Industry]],2,FALSE),"-")</f>
        <v>-</v>
      </c>
      <c r="D792" t="s">
        <v>74</v>
      </c>
      <c r="E792">
        <v>4815.3599999999997</v>
      </c>
      <c r="F792">
        <v>684</v>
      </c>
      <c r="G792">
        <v>36.855138525758498</v>
      </c>
      <c r="H792">
        <v>-22.684667008100099</v>
      </c>
      <c r="I792">
        <v>-37.505758278171101</v>
      </c>
      <c r="J792">
        <v>-8.4759300034911202</v>
      </c>
      <c r="K792">
        <v>788.42440028136195</v>
      </c>
      <c r="L792">
        <v>778.62900340603096</v>
      </c>
      <c r="M792">
        <v>20.1491286385873</v>
      </c>
      <c r="N792">
        <v>0.58255471220170296</v>
      </c>
      <c r="O792">
        <v>70.321637426900494</v>
      </c>
      <c r="P792">
        <v>71.471546753572298</v>
      </c>
      <c r="Q792">
        <v>7.3082095100667002E-2</v>
      </c>
    </row>
    <row r="793" spans="1:17" hidden="1" x14ac:dyDescent="0.3">
      <c r="A793" t="s">
        <v>1732</v>
      </c>
      <c r="B793" t="s">
        <v>1733</v>
      </c>
      <c r="C793" t="str">
        <f>IFERROR(VLOOKUP(Table1[[#This Row],[Ticker]],[1]!Table1[[Symbol]:[Industry]],2,FALSE),"-")</f>
        <v>-</v>
      </c>
      <c r="D793" t="s">
        <v>1552</v>
      </c>
      <c r="E793">
        <v>4813.6450127400003</v>
      </c>
      <c r="F793">
        <v>403.1</v>
      </c>
      <c r="G793">
        <v>-9.9165301876371093</v>
      </c>
      <c r="H793">
        <v>-10.5914290540049</v>
      </c>
      <c r="I793">
        <v>-7.9384113393956603</v>
      </c>
      <c r="J793">
        <v>-3.9144962859557899</v>
      </c>
      <c r="K793">
        <v>401.464243475888</v>
      </c>
      <c r="L793">
        <v>370.46700899982102</v>
      </c>
      <c r="M793">
        <v>35.962414139247997</v>
      </c>
      <c r="N793">
        <v>0.45879993816768699</v>
      </c>
      <c r="O793">
        <v>11.5728107169436</v>
      </c>
      <c r="P793">
        <v>41.314636283961399</v>
      </c>
      <c r="Q793">
        <v>7.2080970455761006E-2</v>
      </c>
    </row>
    <row r="794" spans="1:17" x14ac:dyDescent="0.3">
      <c r="A794" t="s">
        <v>1734</v>
      </c>
      <c r="B794" t="s">
        <v>1735</v>
      </c>
      <c r="C794" t="str">
        <f>IFERROR(VLOOKUP(Table1[[#This Row],[Ticker]],[1]!Table1[[Symbol]:[Industry]],2,FALSE),"-")</f>
        <v>-</v>
      </c>
      <c r="D794" t="s">
        <v>185</v>
      </c>
      <c r="E794">
        <v>4805.6956867500003</v>
      </c>
      <c r="F794">
        <v>671.95</v>
      </c>
      <c r="G794">
        <v>10.0034779842077</v>
      </c>
      <c r="H794">
        <v>-4.67910944718653</v>
      </c>
      <c r="I794">
        <v>-3.9502738576094298</v>
      </c>
      <c r="J794">
        <v>-2.7925488672984402</v>
      </c>
      <c r="K794">
        <v>675.21073039463295</v>
      </c>
      <c r="L794">
        <v>622.62666087591401</v>
      </c>
      <c r="M794">
        <v>46.2096396435957</v>
      </c>
      <c r="N794">
        <v>0.31563636508730603</v>
      </c>
      <c r="O794">
        <v>18.929979909219401</v>
      </c>
      <c r="P794">
        <v>63.590992087644501</v>
      </c>
      <c r="Q794">
        <v>0.128366929038673</v>
      </c>
    </row>
    <row r="795" spans="1:17" hidden="1" x14ac:dyDescent="0.3">
      <c r="A795" t="s">
        <v>1736</v>
      </c>
      <c r="B795" t="s">
        <v>1737</v>
      </c>
      <c r="C795" t="str">
        <f>IFERROR(VLOOKUP(Table1[[#This Row],[Ticker]],[1]!Table1[[Symbol]:[Industry]],2,FALSE),"-")</f>
        <v>-</v>
      </c>
      <c r="D795" t="s">
        <v>266</v>
      </c>
      <c r="E795">
        <v>4797.97181774</v>
      </c>
      <c r="F795">
        <v>390.05</v>
      </c>
      <c r="G795">
        <v>806.56423739167803</v>
      </c>
      <c r="H795">
        <v>46.7706237163666</v>
      </c>
      <c r="I795">
        <v>275.15019113722798</v>
      </c>
      <c r="J795">
        <v>1.06470137998148</v>
      </c>
      <c r="K795">
        <v>293.519091094457</v>
      </c>
      <c r="L795">
        <v>179.482059176912</v>
      </c>
      <c r="M795">
        <v>71.114290017585105</v>
      </c>
      <c r="N795">
        <v>1.4496393217619501</v>
      </c>
      <c r="O795">
        <v>7.5118574541725502</v>
      </c>
      <c r="P795">
        <v>878.54992473657796</v>
      </c>
      <c r="Q795">
        <v>0.30136265101127802</v>
      </c>
    </row>
    <row r="796" spans="1:17" hidden="1" x14ac:dyDescent="0.3">
      <c r="A796" t="s">
        <v>1738</v>
      </c>
      <c r="B796" t="s">
        <v>1739</v>
      </c>
      <c r="C796" t="str">
        <f>IFERROR(VLOOKUP(Table1[[#This Row],[Ticker]],[1]!Table1[[Symbol]:[Industry]],2,FALSE),"-")</f>
        <v>-</v>
      </c>
      <c r="D796" t="s">
        <v>393</v>
      </c>
      <c r="E796">
        <v>4784.0157435000001</v>
      </c>
      <c r="F796">
        <v>802.7</v>
      </c>
      <c r="G796">
        <v>68.886341567361697</v>
      </c>
      <c r="H796">
        <v>-10.557742693299399</v>
      </c>
      <c r="I796">
        <v>114.95316054745101</v>
      </c>
      <c r="J796">
        <v>-1.5641683281977099</v>
      </c>
      <c r="K796">
        <v>774.74763928742902</v>
      </c>
      <c r="L796">
        <v>606.145784294902</v>
      </c>
      <c r="M796">
        <v>46.440132935344998</v>
      </c>
      <c r="N796">
        <v>0.93146024005636097</v>
      </c>
      <c r="O796">
        <v>13.460819733399701</v>
      </c>
      <c r="P796">
        <v>166.191344718952</v>
      </c>
      <c r="Q796">
        <v>0.14869434615011701</v>
      </c>
    </row>
    <row r="797" spans="1:17" x14ac:dyDescent="0.3">
      <c r="A797" t="s">
        <v>1740</v>
      </c>
      <c r="B797" t="s">
        <v>1741</v>
      </c>
      <c r="C797" t="str">
        <f>IFERROR(VLOOKUP(Table1[[#This Row],[Ticker]],[1]!Table1[[Symbol]:[Industry]],2,FALSE),"-")</f>
        <v>-</v>
      </c>
      <c r="D797" t="s">
        <v>54</v>
      </c>
      <c r="E797">
        <v>4769.8564285349903</v>
      </c>
      <c r="F797">
        <v>191.43</v>
      </c>
      <c r="G797">
        <v>78.560756950822906</v>
      </c>
      <c r="H797">
        <v>7.3080920526039099</v>
      </c>
      <c r="I797">
        <v>49.596714266598099</v>
      </c>
      <c r="J797">
        <v>1.8042766339057601</v>
      </c>
      <c r="K797">
        <v>162.05114814661999</v>
      </c>
      <c r="L797">
        <v>134.83285860161001</v>
      </c>
      <c r="M797">
        <v>74.252751973124205</v>
      </c>
      <c r="N797">
        <v>1.26606966422857</v>
      </c>
      <c r="O797">
        <v>3.3537063156245002</v>
      </c>
      <c r="P797">
        <v>112.7</v>
      </c>
      <c r="Q797">
        <v>-1.4867818147217E-2</v>
      </c>
    </row>
    <row r="798" spans="1:17" hidden="1" x14ac:dyDescent="0.3">
      <c r="A798" t="s">
        <v>1742</v>
      </c>
      <c r="B798" t="s">
        <v>1743</v>
      </c>
      <c r="C798" t="str">
        <f>IFERROR(VLOOKUP(Table1[[#This Row],[Ticker]],[1]!Table1[[Symbol]:[Industry]],2,FALSE),"-")</f>
        <v>-</v>
      </c>
      <c r="D798" t="s">
        <v>185</v>
      </c>
      <c r="E798">
        <v>4763.6708920350002</v>
      </c>
      <c r="F798">
        <v>620.95000000000005</v>
      </c>
      <c r="G798">
        <v>2.7684361723372</v>
      </c>
      <c r="H798">
        <v>-2.6843228409445898</v>
      </c>
      <c r="I798">
        <v>-6.3409544819933004</v>
      </c>
      <c r="J798">
        <v>1.56293052063467</v>
      </c>
      <c r="K798">
        <v>609.75934873998597</v>
      </c>
      <c r="L798">
        <v>564.86220160036805</v>
      </c>
      <c r="M798">
        <v>52.772944156428103</v>
      </c>
      <c r="N798">
        <v>0.55783993342386995</v>
      </c>
      <c r="O798">
        <v>13.2136242853691</v>
      </c>
      <c r="P798">
        <v>54.753894080996801</v>
      </c>
      <c r="Q798">
        <v>0.15087181149941301</v>
      </c>
    </row>
    <row r="799" spans="1:17" x14ac:dyDescent="0.3">
      <c r="A799" t="s">
        <v>1744</v>
      </c>
      <c r="B799" t="s">
        <v>1745</v>
      </c>
      <c r="C799" t="str">
        <f>IFERROR(VLOOKUP(Table1[[#This Row],[Ticker]],[1]!Table1[[Symbol]:[Industry]],2,FALSE),"-")</f>
        <v>-</v>
      </c>
      <c r="D799" t="s">
        <v>54</v>
      </c>
      <c r="E799">
        <v>4761.3136500000001</v>
      </c>
      <c r="F799">
        <v>517.9</v>
      </c>
      <c r="G799">
        <v>-38.876914524519897</v>
      </c>
      <c r="H799">
        <v>-13.227847892053999</v>
      </c>
      <c r="I799">
        <v>-2.2837181986014401</v>
      </c>
      <c r="J799">
        <v>-4.4377314794181899</v>
      </c>
      <c r="K799">
        <v>533.57593975476004</v>
      </c>
      <c r="L799">
        <v>514.18956467022804</v>
      </c>
      <c r="M799">
        <v>31.994931029679101</v>
      </c>
      <c r="N799">
        <v>0.50943665864590904</v>
      </c>
      <c r="O799">
        <v>22.610542575786798</v>
      </c>
      <c r="P799">
        <v>20.148474654912398</v>
      </c>
      <c r="Q799">
        <v>-4.7629593515218997E-2</v>
      </c>
    </row>
    <row r="800" spans="1:17" hidden="1" x14ac:dyDescent="0.3">
      <c r="A800" t="s">
        <v>1746</v>
      </c>
      <c r="B800" t="s">
        <v>1747</v>
      </c>
      <c r="C800" t="str">
        <f>IFERROR(VLOOKUP(Table1[[#This Row],[Ticker]],[1]!Table1[[Symbol]:[Industry]],2,FALSE),"-")</f>
        <v>-</v>
      </c>
      <c r="D800" t="s">
        <v>604</v>
      </c>
      <c r="E800">
        <v>4758.4972147500002</v>
      </c>
      <c r="F800">
        <v>1880.25</v>
      </c>
      <c r="G800">
        <v>61.076034904812097</v>
      </c>
      <c r="H800">
        <v>-9.9038165926609292</v>
      </c>
      <c r="I800">
        <v>75.222762942183806</v>
      </c>
      <c r="J800">
        <v>-1.7331808458423901</v>
      </c>
      <c r="K800">
        <v>1753.6049164349199</v>
      </c>
      <c r="L800">
        <v>1368.29815432951</v>
      </c>
      <c r="M800">
        <v>48.964522745210303</v>
      </c>
      <c r="N800">
        <v>0.58539040554440702</v>
      </c>
      <c r="O800">
        <v>9.0014625714665595</v>
      </c>
      <c r="P800">
        <v>131.800530111569</v>
      </c>
      <c r="Q800">
        <v>0.14906604122348999</v>
      </c>
    </row>
    <row r="801" spans="1:17" x14ac:dyDescent="0.3">
      <c r="A801" t="s">
        <v>1748</v>
      </c>
      <c r="B801" t="s">
        <v>1749</v>
      </c>
      <c r="C801" t="str">
        <f>IFERROR(VLOOKUP(Table1[[#This Row],[Ticker]],[1]!Table1[[Symbol]:[Industry]],2,FALSE),"-")</f>
        <v>-</v>
      </c>
      <c r="D801" t="s">
        <v>473</v>
      </c>
      <c r="E801">
        <v>4753.2538268099997</v>
      </c>
      <c r="F801">
        <v>414.95</v>
      </c>
      <c r="G801">
        <v>-2.0227636738077099</v>
      </c>
      <c r="H801">
        <v>4.1748816464285596</v>
      </c>
      <c r="I801">
        <v>-7.9066729665234003</v>
      </c>
      <c r="J801">
        <v>-0.17244147716137501</v>
      </c>
      <c r="K801">
        <v>380.96647278947199</v>
      </c>
      <c r="L801">
        <v>363.97058540080599</v>
      </c>
      <c r="M801">
        <v>69.809529388654894</v>
      </c>
      <c r="N801">
        <v>2.2239376054208102</v>
      </c>
      <c r="O801">
        <v>10.579587902156799</v>
      </c>
      <c r="P801">
        <v>47.380571834487597</v>
      </c>
      <c r="Q801">
        <v>0.11615195170343801</v>
      </c>
    </row>
    <row r="802" spans="1:17" x14ac:dyDescent="0.3">
      <c r="A802" t="s">
        <v>1750</v>
      </c>
      <c r="B802" t="s">
        <v>1751</v>
      </c>
      <c r="C802" t="str">
        <f>IFERROR(VLOOKUP(Table1[[#This Row],[Ticker]],[1]!Table1[[Symbol]:[Industry]],2,FALSE),"-")</f>
        <v>-</v>
      </c>
      <c r="D802" t="s">
        <v>833</v>
      </c>
      <c r="E802">
        <v>4738.9356797749997</v>
      </c>
      <c r="F802">
        <v>386.45</v>
      </c>
      <c r="G802">
        <v>-28.444181630406899</v>
      </c>
      <c r="H802">
        <v>-6.2874795041961198</v>
      </c>
      <c r="I802">
        <v>5.5631052788682904</v>
      </c>
      <c r="J802">
        <v>-7.6070702405055002</v>
      </c>
      <c r="K802">
        <v>371.45142107271801</v>
      </c>
      <c r="L802">
        <v>350.02300427615398</v>
      </c>
      <c r="M802">
        <v>49.345080876614198</v>
      </c>
      <c r="N802">
        <v>0.58763806760543702</v>
      </c>
      <c r="O802">
        <v>16.418682882649701</v>
      </c>
      <c r="P802">
        <v>44.224668781489001</v>
      </c>
      <c r="Q802">
        <v>-2.9068871369730001E-3</v>
      </c>
    </row>
    <row r="803" spans="1:17" hidden="1" x14ac:dyDescent="0.3">
      <c r="A803" t="s">
        <v>1752</v>
      </c>
      <c r="B803" t="s">
        <v>1753</v>
      </c>
      <c r="C803" t="str">
        <f>IFERROR(VLOOKUP(Table1[[#This Row],[Ticker]],[1]!Table1[[Symbol]:[Industry]],2,FALSE),"-")</f>
        <v>-</v>
      </c>
      <c r="D803" t="s">
        <v>54</v>
      </c>
      <c r="E803">
        <v>4737.0597278550003</v>
      </c>
      <c r="F803">
        <v>86.45</v>
      </c>
      <c r="G803">
        <v>103.85893056767399</v>
      </c>
      <c r="H803">
        <v>5.38885979694318</v>
      </c>
      <c r="I803">
        <v>86.940253738077502</v>
      </c>
      <c r="J803">
        <v>-0.82198438888193603</v>
      </c>
      <c r="K803">
        <v>76.945856249143404</v>
      </c>
      <c r="L803">
        <v>58.061382709179597</v>
      </c>
      <c r="M803">
        <v>46.000301950596302</v>
      </c>
      <c r="N803">
        <v>0.53678689967160298</v>
      </c>
      <c r="O803">
        <v>16.7148640832851</v>
      </c>
      <c r="P803">
        <v>176.198083067092</v>
      </c>
      <c r="Q803">
        <v>3.7911967769556E-2</v>
      </c>
    </row>
    <row r="804" spans="1:17" x14ac:dyDescent="0.3">
      <c r="A804" t="s">
        <v>1754</v>
      </c>
      <c r="B804" t="s">
        <v>1755</v>
      </c>
      <c r="C804" t="str">
        <f>IFERROR(VLOOKUP(Table1[[#This Row],[Ticker]],[1]!Table1[[Symbol]:[Industry]],2,FALSE),"-")</f>
        <v>-</v>
      </c>
      <c r="D804" t="s">
        <v>54</v>
      </c>
      <c r="E804">
        <v>4731.5838119999999</v>
      </c>
      <c r="F804">
        <v>587.9</v>
      </c>
      <c r="G804">
        <v>77.288337445844803</v>
      </c>
      <c r="H804">
        <v>2.6331583749297298</v>
      </c>
      <c r="I804">
        <v>57.037794833813699</v>
      </c>
      <c r="J804">
        <v>-8.6165189661339401</v>
      </c>
      <c r="K804">
        <v>537.78452780692101</v>
      </c>
      <c r="L804">
        <v>415.83365325536602</v>
      </c>
      <c r="M804">
        <v>39.208418487290999</v>
      </c>
      <c r="N804">
        <v>0.66413817457486402</v>
      </c>
      <c r="O804">
        <v>14.815444803538</v>
      </c>
      <c r="P804">
        <v>150.27671349510399</v>
      </c>
      <c r="Q804">
        <v>2.99863218395E-3</v>
      </c>
    </row>
    <row r="805" spans="1:17" x14ac:dyDescent="0.3">
      <c r="A805" t="s">
        <v>1756</v>
      </c>
      <c r="B805" t="s">
        <v>1757</v>
      </c>
      <c r="C805" t="str">
        <f>IFERROR(VLOOKUP(Table1[[#This Row],[Ticker]],[1]!Table1[[Symbol]:[Industry]],2,FALSE),"-")</f>
        <v>-</v>
      </c>
      <c r="D805" t="s">
        <v>122</v>
      </c>
      <c r="E805">
        <v>4719.6024813000004</v>
      </c>
      <c r="F805">
        <v>997.8</v>
      </c>
      <c r="G805">
        <v>49.633014148872498</v>
      </c>
      <c r="H805">
        <v>9.3049194869928797</v>
      </c>
      <c r="I805">
        <v>38.504372450793099</v>
      </c>
      <c r="J805">
        <v>-0.78260566417086297</v>
      </c>
      <c r="K805">
        <v>909.58293871261503</v>
      </c>
      <c r="L805">
        <v>804.35534301110204</v>
      </c>
      <c r="M805">
        <v>60.507475486961198</v>
      </c>
      <c r="N805">
        <v>2.6047638773525899</v>
      </c>
      <c r="O805">
        <v>3.6580477049508802</v>
      </c>
      <c r="P805">
        <v>85.103422688062295</v>
      </c>
      <c r="Q805">
        <v>-3.0333970432495E-2</v>
      </c>
    </row>
    <row r="806" spans="1:17" x14ac:dyDescent="0.3">
      <c r="A806" t="s">
        <v>1758</v>
      </c>
      <c r="B806" t="s">
        <v>1759</v>
      </c>
      <c r="C806" t="str">
        <f>IFERROR(VLOOKUP(Table1[[#This Row],[Ticker]],[1]!Table1[[Symbol]:[Industry]],2,FALSE),"-")</f>
        <v>-</v>
      </c>
      <c r="D806" t="s">
        <v>46</v>
      </c>
      <c r="E806">
        <v>4715.8294566499999</v>
      </c>
      <c r="F806">
        <v>681.5</v>
      </c>
      <c r="G806">
        <v>-20.7915458502628</v>
      </c>
      <c r="H806">
        <v>-11.4683317285682</v>
      </c>
      <c r="I806">
        <v>29.013762573647799</v>
      </c>
      <c r="J806">
        <v>-2.85708676384747</v>
      </c>
      <c r="K806">
        <v>683.801375922793</v>
      </c>
      <c r="L806">
        <v>625.52085912803898</v>
      </c>
      <c r="M806">
        <v>41.920950158365301</v>
      </c>
      <c r="N806">
        <v>0.35080522139622999</v>
      </c>
      <c r="O806">
        <v>48.063096111518703</v>
      </c>
      <c r="P806">
        <v>59.6953719976567</v>
      </c>
      <c r="Q806">
        <v>0.14017216902694299</v>
      </c>
    </row>
    <row r="807" spans="1:17" x14ac:dyDescent="0.3">
      <c r="A807" t="s">
        <v>1760</v>
      </c>
      <c r="B807" t="s">
        <v>1761</v>
      </c>
      <c r="C807" t="str">
        <f>IFERROR(VLOOKUP(Table1[[#This Row],[Ticker]],[1]!Table1[[Symbol]:[Industry]],2,FALSE),"-")</f>
        <v>-</v>
      </c>
      <c r="D807" t="s">
        <v>263</v>
      </c>
      <c r="E807">
        <v>4670.2532541</v>
      </c>
      <c r="F807">
        <v>280.2</v>
      </c>
      <c r="G807">
        <v>-12.954455938342299</v>
      </c>
      <c r="H807">
        <v>-8.0759689339877596</v>
      </c>
      <c r="I807">
        <v>-5.3977983903394504</v>
      </c>
      <c r="J807">
        <v>-3.58954906093562</v>
      </c>
      <c r="K807">
        <v>286.07671910428797</v>
      </c>
      <c r="L807">
        <v>272.39691373815799</v>
      </c>
      <c r="M807">
        <v>49.1005364938828</v>
      </c>
      <c r="N807">
        <v>0.41507262099575298</v>
      </c>
      <c r="O807">
        <v>19.9143468950749</v>
      </c>
      <c r="P807">
        <v>33.238231098430802</v>
      </c>
      <c r="Q807">
        <v>-4.1685761414876003E-2</v>
      </c>
    </row>
    <row r="808" spans="1:17" x14ac:dyDescent="0.3">
      <c r="A808" t="s">
        <v>1762</v>
      </c>
      <c r="B808" t="s">
        <v>1763</v>
      </c>
      <c r="C808" t="str">
        <f>IFERROR(VLOOKUP(Table1[[#This Row],[Ticker]],[1]!Table1[[Symbol]:[Industry]],2,FALSE),"-")</f>
        <v>-</v>
      </c>
      <c r="D808" t="s">
        <v>46</v>
      </c>
      <c r="E808">
        <v>4657.2091484129996</v>
      </c>
      <c r="F808">
        <v>57.69</v>
      </c>
      <c r="G808">
        <v>-21.944624309954001</v>
      </c>
      <c r="H808">
        <v>1.82494429061692</v>
      </c>
      <c r="I808">
        <v>-16.395757732984201</v>
      </c>
      <c r="J808">
        <v>-4.63662654246244</v>
      </c>
      <c r="K808">
        <v>58.403794863986803</v>
      </c>
      <c r="L808">
        <v>57.667395833137803</v>
      </c>
      <c r="M808">
        <v>44.360517987972401</v>
      </c>
      <c r="N808">
        <v>0.94882299343473597</v>
      </c>
      <c r="O808">
        <v>36.938810885768703</v>
      </c>
      <c r="P808">
        <v>37.193816884661103</v>
      </c>
      <c r="Q808">
        <v>0.106336585222682</v>
      </c>
    </row>
    <row r="809" spans="1:17" x14ac:dyDescent="0.3">
      <c r="A809" t="s">
        <v>1764</v>
      </c>
      <c r="B809" t="s">
        <v>1765</v>
      </c>
      <c r="C809" t="str">
        <f>IFERROR(VLOOKUP(Table1[[#This Row],[Ticker]],[1]!Table1[[Symbol]:[Industry]],2,FALSE),"-")</f>
        <v>-</v>
      </c>
      <c r="D809" t="s">
        <v>54</v>
      </c>
      <c r="E809">
        <v>4655.2198162499999</v>
      </c>
      <c r="F809">
        <v>377.55</v>
      </c>
      <c r="G809">
        <v>-5.2671205992131096</v>
      </c>
      <c r="H809">
        <v>9.0771570631154308</v>
      </c>
      <c r="I809">
        <v>20.954353039082999</v>
      </c>
      <c r="J809">
        <v>-5.8376420858537896</v>
      </c>
      <c r="K809">
        <v>352.814385296235</v>
      </c>
      <c r="L809">
        <v>321.287035668523</v>
      </c>
      <c r="M809">
        <v>51.909591168605502</v>
      </c>
      <c r="N809">
        <v>1.18497656048783</v>
      </c>
      <c r="O809">
        <v>8.8332671169381491</v>
      </c>
      <c r="P809">
        <v>50.959616153538498</v>
      </c>
      <c r="Q809">
        <v>-6.022135125855E-2</v>
      </c>
    </row>
    <row r="810" spans="1:17" hidden="1" x14ac:dyDescent="0.3">
      <c r="A810" t="s">
        <v>1766</v>
      </c>
      <c r="B810" t="s">
        <v>1767</v>
      </c>
      <c r="C810" t="str">
        <f>IFERROR(VLOOKUP(Table1[[#This Row],[Ticker]],[1]!Table1[[Symbol]:[Industry]],2,FALSE),"-")</f>
        <v>-</v>
      </c>
      <c r="D810" t="s">
        <v>161</v>
      </c>
      <c r="E810">
        <v>4604.5355</v>
      </c>
      <c r="F810">
        <v>267.55</v>
      </c>
      <c r="G810">
        <v>4424.6063547537997</v>
      </c>
      <c r="H810">
        <v>132.802621199101</v>
      </c>
      <c r="I810">
        <v>624.05603310504796</v>
      </c>
      <c r="J810">
        <v>17.8627640580441</v>
      </c>
      <c r="K810">
        <v>146.028689997822</v>
      </c>
      <c r="L810">
        <v>74.112557423448393</v>
      </c>
      <c r="M810">
        <v>86.728221482209307</v>
      </c>
      <c r="N810">
        <v>1.7896931797050799</v>
      </c>
      <c r="O810">
        <v>0</v>
      </c>
      <c r="P810">
        <v>4929.13533834586</v>
      </c>
      <c r="Q810">
        <v>0.27417147173875001</v>
      </c>
    </row>
    <row r="811" spans="1:17" hidden="1" x14ac:dyDescent="0.3">
      <c r="A811" t="s">
        <v>1768</v>
      </c>
      <c r="B811" t="s">
        <v>1769</v>
      </c>
      <c r="C811" t="str">
        <f>IFERROR(VLOOKUP(Table1[[#This Row],[Ticker]],[1]!Table1[[Symbol]:[Industry]],2,FALSE),"-")</f>
        <v>-</v>
      </c>
      <c r="D811" t="s">
        <v>292</v>
      </c>
      <c r="E811">
        <v>4601.1997772499999</v>
      </c>
      <c r="F811">
        <v>242.75</v>
      </c>
      <c r="G811">
        <v>139.16198949561499</v>
      </c>
      <c r="H811">
        <v>-1.8567934603135701</v>
      </c>
      <c r="I811">
        <v>146.33621683208199</v>
      </c>
      <c r="J811">
        <v>-8.19607028352263</v>
      </c>
      <c r="K811">
        <v>246.66790153047199</v>
      </c>
      <c r="L811">
        <v>186.27764185132199</v>
      </c>
      <c r="M811">
        <v>37.921790924445098</v>
      </c>
      <c r="N811">
        <v>0.710123277526579</v>
      </c>
      <c r="O811">
        <v>34.624098867147197</v>
      </c>
      <c r="P811">
        <v>215.25974025974</v>
      </c>
      <c r="Q811">
        <v>0.14069496259318701</v>
      </c>
    </row>
    <row r="812" spans="1:17" hidden="1" x14ac:dyDescent="0.3">
      <c r="A812" t="s">
        <v>1770</v>
      </c>
      <c r="B812" t="s">
        <v>1771</v>
      </c>
      <c r="C812" t="str">
        <f>IFERROR(VLOOKUP(Table1[[#This Row],[Ticker]],[1]!Table1[[Symbol]:[Industry]],2,FALSE),"-")</f>
        <v>-</v>
      </c>
      <c r="D812" t="s">
        <v>1552</v>
      </c>
      <c r="E812">
        <v>4583.5837983000001</v>
      </c>
      <c r="F812">
        <v>8730</v>
      </c>
      <c r="G812">
        <v>-3.8284815112244801</v>
      </c>
      <c r="H812">
        <v>-5.2101017681100004</v>
      </c>
      <c r="I812">
        <v>24.477822394790898</v>
      </c>
      <c r="J812">
        <v>-5.2067900024593703</v>
      </c>
      <c r="K812">
        <v>8539.3503690542202</v>
      </c>
      <c r="L812">
        <v>7673.2719816281897</v>
      </c>
      <c r="M812">
        <v>38.1374274892976</v>
      </c>
      <c r="N812">
        <v>0.37098222194515701</v>
      </c>
      <c r="O812">
        <v>4.2268041237113403</v>
      </c>
      <c r="P812">
        <v>50.256882470890901</v>
      </c>
      <c r="Q812">
        <v>2.7294082233400001E-3</v>
      </c>
    </row>
    <row r="813" spans="1:17" x14ac:dyDescent="0.3">
      <c r="A813" t="s">
        <v>1772</v>
      </c>
      <c r="B813" t="s">
        <v>1773</v>
      </c>
      <c r="C813" t="str">
        <f>IFERROR(VLOOKUP(Table1[[#This Row],[Ticker]],[1]!Table1[[Symbol]:[Industry]],2,FALSE),"-")</f>
        <v>-</v>
      </c>
      <c r="D813" t="s">
        <v>435</v>
      </c>
      <c r="E813">
        <v>4581.7339761200001</v>
      </c>
      <c r="F813">
        <v>91.7</v>
      </c>
      <c r="G813">
        <v>-29.1107352260649</v>
      </c>
      <c r="H813">
        <v>-13.086423089943199</v>
      </c>
      <c r="I813">
        <v>-26.605616182987902</v>
      </c>
      <c r="J813">
        <v>-7.9359205233159704</v>
      </c>
      <c r="K813">
        <v>99.598311035540902</v>
      </c>
      <c r="L813">
        <v>100.333970297237</v>
      </c>
      <c r="M813">
        <v>9.7337475463187992</v>
      </c>
      <c r="N813">
        <v>0.72831721278133899</v>
      </c>
      <c r="O813">
        <v>32.551799345692402</v>
      </c>
      <c r="P813">
        <v>7.5659824046920798</v>
      </c>
      <c r="Q813">
        <v>-8.3343853205089993E-3</v>
      </c>
    </row>
    <row r="814" spans="1:17" hidden="1" x14ac:dyDescent="0.3">
      <c r="A814" t="s">
        <v>1774</v>
      </c>
      <c r="B814" t="s">
        <v>1775</v>
      </c>
      <c r="C814" t="str">
        <f>IFERROR(VLOOKUP(Table1[[#This Row],[Ticker]],[1]!Table1[[Symbol]:[Industry]],2,FALSE),"-")</f>
        <v>-</v>
      </c>
      <c r="D814" t="s">
        <v>185</v>
      </c>
      <c r="E814">
        <v>4576.9065668800004</v>
      </c>
      <c r="F814">
        <v>2262.1999999999998</v>
      </c>
      <c r="G814">
        <v>16.325863688498199</v>
      </c>
      <c r="H814">
        <v>27.268638132555399</v>
      </c>
      <c r="I814">
        <v>48.556177244740702</v>
      </c>
      <c r="J814">
        <v>-9.8337708049057895</v>
      </c>
      <c r="K814">
        <v>1947.07385301863</v>
      </c>
      <c r="M814">
        <v>57.287754755038399</v>
      </c>
      <c r="N814">
        <v>1.8352254244769299</v>
      </c>
      <c r="O814">
        <v>14.9323667226593</v>
      </c>
      <c r="P814">
        <v>87.905972256831902</v>
      </c>
    </row>
    <row r="815" spans="1:17" x14ac:dyDescent="0.3">
      <c r="A815" t="s">
        <v>1776</v>
      </c>
      <c r="B815" t="s">
        <v>1777</v>
      </c>
      <c r="C815" t="str">
        <f>IFERROR(VLOOKUP(Table1[[#This Row],[Ticker]],[1]!Table1[[Symbol]:[Industry]],2,FALSE),"-")</f>
        <v>-</v>
      </c>
      <c r="D815" t="s">
        <v>125</v>
      </c>
      <c r="E815">
        <v>4575.6667140150003</v>
      </c>
      <c r="F815">
        <v>232.81</v>
      </c>
      <c r="G815">
        <v>-35.041747544265903</v>
      </c>
      <c r="H815">
        <v>-7.7987283858933596</v>
      </c>
      <c r="I815">
        <v>-5.4012362413573101E-2</v>
      </c>
      <c r="J815">
        <v>-1.04993156698023</v>
      </c>
      <c r="K815">
        <v>225.64019232944199</v>
      </c>
      <c r="L815">
        <v>219.96904394871899</v>
      </c>
      <c r="M815">
        <v>55.015179270153403</v>
      </c>
      <c r="N815">
        <v>1.10045274428506</v>
      </c>
      <c r="O815">
        <v>19.4106782354709</v>
      </c>
      <c r="P815">
        <v>39.490713001797403</v>
      </c>
      <c r="Q815">
        <v>6.6047228052108997E-2</v>
      </c>
    </row>
    <row r="816" spans="1:17" x14ac:dyDescent="0.3">
      <c r="A816" t="s">
        <v>1778</v>
      </c>
      <c r="B816" t="s">
        <v>1779</v>
      </c>
      <c r="C816" t="str">
        <f>IFERROR(VLOOKUP(Table1[[#This Row],[Ticker]],[1]!Table1[[Symbol]:[Industry]],2,FALSE),"-")</f>
        <v>-</v>
      </c>
      <c r="D816" t="s">
        <v>833</v>
      </c>
      <c r="E816">
        <v>4573.0665047250004</v>
      </c>
      <c r="F816">
        <v>369.55</v>
      </c>
      <c r="G816">
        <v>86.524100640032003</v>
      </c>
      <c r="H816">
        <v>-10.9158002152645</v>
      </c>
      <c r="I816">
        <v>40.425491942124196</v>
      </c>
      <c r="J816">
        <v>-4.7135771802689099</v>
      </c>
      <c r="K816">
        <v>367.67150771854199</v>
      </c>
      <c r="L816">
        <v>296.19006856091198</v>
      </c>
      <c r="M816">
        <v>32.373041172054798</v>
      </c>
      <c r="N816">
        <v>0.59788305905976202</v>
      </c>
      <c r="O816">
        <v>11.473413611148599</v>
      </c>
      <c r="P816">
        <v>148.27007054081199</v>
      </c>
      <c r="Q816">
        <v>6.9672134201235997E-2</v>
      </c>
    </row>
    <row r="817" spans="1:17" hidden="1" x14ac:dyDescent="0.3">
      <c r="A817" t="s">
        <v>1780</v>
      </c>
      <c r="B817" t="s">
        <v>1781</v>
      </c>
      <c r="C817" t="str">
        <f>IFERROR(VLOOKUP(Table1[[#This Row],[Ticker]],[1]!Table1[[Symbol]:[Industry]],2,FALSE),"-")</f>
        <v>-</v>
      </c>
      <c r="D817" t="s">
        <v>46</v>
      </c>
      <c r="E817">
        <v>4569.0138946919997</v>
      </c>
      <c r="F817">
        <v>29.22</v>
      </c>
      <c r="G817">
        <v>98.585263595080804</v>
      </c>
      <c r="H817">
        <v>14.118769731744401</v>
      </c>
      <c r="I817">
        <v>56.553860998631201</v>
      </c>
      <c r="J817">
        <v>-8.1791197582298896</v>
      </c>
      <c r="K817">
        <v>25.861942655212101</v>
      </c>
      <c r="L817">
        <v>20.8955006246176</v>
      </c>
      <c r="M817">
        <v>40.667261744662703</v>
      </c>
      <c r="N817">
        <v>0.81859014005798403</v>
      </c>
      <c r="O817">
        <v>14.4763860369609</v>
      </c>
      <c r="P817">
        <v>136.377388759778</v>
      </c>
      <c r="Q817">
        <v>0.122328250993239</v>
      </c>
    </row>
    <row r="818" spans="1:17" hidden="1" x14ac:dyDescent="0.3">
      <c r="A818" t="s">
        <v>1782</v>
      </c>
      <c r="B818" t="s">
        <v>1783</v>
      </c>
      <c r="C818" t="str">
        <f>IFERROR(VLOOKUP(Table1[[#This Row],[Ticker]],[1]!Table1[[Symbol]:[Industry]],2,FALSE),"-")</f>
        <v>-</v>
      </c>
      <c r="D818" t="s">
        <v>266</v>
      </c>
      <c r="E818">
        <v>4540.3830684000004</v>
      </c>
      <c r="F818">
        <v>1280.25</v>
      </c>
      <c r="G818">
        <v>81.275735075339895</v>
      </c>
      <c r="H818">
        <v>-14.9983091330148</v>
      </c>
      <c r="I818">
        <v>51.9836898435221</v>
      </c>
      <c r="J818">
        <v>-4.5902391920605297</v>
      </c>
      <c r="K818">
        <v>1255.00365504663</v>
      </c>
      <c r="L818">
        <v>984.52549622913295</v>
      </c>
      <c r="M818">
        <v>36.002508009651599</v>
      </c>
      <c r="N818">
        <v>0.408133309593256</v>
      </c>
      <c r="O818">
        <v>13.024799843780499</v>
      </c>
      <c r="P818">
        <v>119.127086007702</v>
      </c>
      <c r="Q818">
        <v>0.222407471442716</v>
      </c>
    </row>
    <row r="819" spans="1:17" hidden="1" x14ac:dyDescent="0.3">
      <c r="A819" t="s">
        <v>1784</v>
      </c>
      <c r="B819" t="s">
        <v>1785</v>
      </c>
      <c r="C819" t="str">
        <f>IFERROR(VLOOKUP(Table1[[#This Row],[Ticker]],[1]!Table1[[Symbol]:[Industry]],2,FALSE),"-")</f>
        <v>-</v>
      </c>
      <c r="D819" t="s">
        <v>1446</v>
      </c>
      <c r="E819">
        <v>4535.9593863239998</v>
      </c>
      <c r="F819">
        <v>83.64</v>
      </c>
      <c r="G819">
        <v>27.840788683551398</v>
      </c>
      <c r="H819">
        <v>-17.668803306326499</v>
      </c>
      <c r="I819">
        <v>-7.1705398534518903</v>
      </c>
      <c r="J819">
        <v>-0.73913927869390905</v>
      </c>
      <c r="K819">
        <v>86.932320343014396</v>
      </c>
      <c r="L819">
        <v>77.407702608015001</v>
      </c>
      <c r="M819">
        <v>37.422085564820897</v>
      </c>
      <c r="N819">
        <v>0.77091958597856503</v>
      </c>
      <c r="O819">
        <v>23.445719751315099</v>
      </c>
      <c r="P819">
        <v>94.965034965034903</v>
      </c>
      <c r="Q819">
        <v>0.161152427439026</v>
      </c>
    </row>
    <row r="820" spans="1:17" hidden="1" x14ac:dyDescent="0.3">
      <c r="A820" t="s">
        <v>1786</v>
      </c>
      <c r="B820" t="s">
        <v>1787</v>
      </c>
      <c r="C820" t="str">
        <f>IFERROR(VLOOKUP(Table1[[#This Row],[Ticker]],[1]!Table1[[Symbol]:[Industry]],2,FALSE),"-")</f>
        <v>-</v>
      </c>
      <c r="D820" t="s">
        <v>54</v>
      </c>
      <c r="E820">
        <v>4507.376115</v>
      </c>
      <c r="F820">
        <v>640.20000000000005</v>
      </c>
      <c r="G820">
        <v>24.330619344014</v>
      </c>
      <c r="H820">
        <v>2.9062156352994601</v>
      </c>
      <c r="I820">
        <v>12.3735032045648</v>
      </c>
      <c r="J820">
        <v>-5.9801813346620998</v>
      </c>
      <c r="K820">
        <v>592.94165114848602</v>
      </c>
      <c r="L820">
        <v>530.92494074870103</v>
      </c>
      <c r="M820">
        <v>59.870115156963898</v>
      </c>
      <c r="N820">
        <v>2.5697823110074198</v>
      </c>
      <c r="O820">
        <v>8.5129646985317091</v>
      </c>
      <c r="P820">
        <v>60.451127819548802</v>
      </c>
      <c r="Q820">
        <v>7.8750265634406E-2</v>
      </c>
    </row>
    <row r="821" spans="1:17" hidden="1" x14ac:dyDescent="0.3">
      <c r="A821" t="s">
        <v>1788</v>
      </c>
      <c r="B821" t="s">
        <v>1789</v>
      </c>
      <c r="C821" t="str">
        <f>IFERROR(VLOOKUP(Table1[[#This Row],[Ticker]],[1]!Table1[[Symbol]:[Industry]],2,FALSE),"-")</f>
        <v>-</v>
      </c>
      <c r="D821" t="s">
        <v>125</v>
      </c>
      <c r="E821">
        <v>4505.9418158999997</v>
      </c>
      <c r="F821">
        <v>430.5</v>
      </c>
      <c r="G821">
        <v>-26.252361008886901</v>
      </c>
      <c r="K821">
        <v>425.76520424318301</v>
      </c>
      <c r="L821">
        <v>384.46648021701702</v>
      </c>
      <c r="M821">
        <v>38.331602171758398</v>
      </c>
      <c r="N821">
        <v>1</v>
      </c>
      <c r="O821">
        <v>7.2938443670151001</v>
      </c>
      <c r="P821">
        <v>18.939079983423099</v>
      </c>
      <c r="Q821">
        <v>9.3594908740256E-2</v>
      </c>
    </row>
    <row r="822" spans="1:17" x14ac:dyDescent="0.3">
      <c r="A822" t="s">
        <v>1790</v>
      </c>
      <c r="B822" t="s">
        <v>1791</v>
      </c>
      <c r="C822" t="str">
        <f>IFERROR(VLOOKUP(Table1[[#This Row],[Ticker]],[1]!Table1[[Symbol]:[Industry]],2,FALSE),"-")</f>
        <v>-</v>
      </c>
      <c r="D822" t="s">
        <v>119</v>
      </c>
      <c r="E822">
        <v>4505.0963228699902</v>
      </c>
      <c r="F822">
        <v>263.45</v>
      </c>
      <c r="G822">
        <v>38.537295966486703</v>
      </c>
      <c r="H822">
        <v>-10.415037081124201</v>
      </c>
      <c r="I822">
        <v>-2.7992636246683502</v>
      </c>
      <c r="J822">
        <v>-7.0255886333664002</v>
      </c>
      <c r="K822">
        <v>275.01305783619398</v>
      </c>
      <c r="L822">
        <v>251.38231309307801</v>
      </c>
      <c r="M822">
        <v>27.989364246697701</v>
      </c>
      <c r="N822">
        <v>0.78438064835864196</v>
      </c>
      <c r="O822">
        <v>21.6359840576959</v>
      </c>
      <c r="P822">
        <v>103.593508500772</v>
      </c>
      <c r="Q822">
        <v>7.1091653882306996E-2</v>
      </c>
    </row>
    <row r="823" spans="1:17" hidden="1" x14ac:dyDescent="0.3">
      <c r="A823" t="s">
        <v>1792</v>
      </c>
      <c r="B823" t="s">
        <v>1793</v>
      </c>
      <c r="C823" t="str">
        <f>IFERROR(VLOOKUP(Table1[[#This Row],[Ticker]],[1]!Table1[[Symbol]:[Industry]],2,FALSE),"-")</f>
        <v>-</v>
      </c>
      <c r="D823" t="s">
        <v>43</v>
      </c>
      <c r="E823">
        <v>4479.2256437199903</v>
      </c>
      <c r="F823">
        <v>636.54999999999995</v>
      </c>
      <c r="G823">
        <v>3.8426594185061198</v>
      </c>
      <c r="H823">
        <v>9.76430509367556</v>
      </c>
      <c r="I823">
        <v>11.7581545664237</v>
      </c>
      <c r="J823">
        <v>-4.9165546441901196</v>
      </c>
      <c r="K823">
        <v>611.01051951670001</v>
      </c>
      <c r="M823">
        <v>39.601532985044599</v>
      </c>
      <c r="N823">
        <v>1.7296769936418299</v>
      </c>
      <c r="O823">
        <v>12.504909276568901</v>
      </c>
      <c r="P823">
        <v>47.845778655208399</v>
      </c>
    </row>
    <row r="824" spans="1:17" hidden="1" x14ac:dyDescent="0.3">
      <c r="A824" t="s">
        <v>1794</v>
      </c>
      <c r="B824" t="s">
        <v>1795</v>
      </c>
      <c r="C824" t="str">
        <f>IFERROR(VLOOKUP(Table1[[#This Row],[Ticker]],[1]!Table1[[Symbol]:[Industry]],2,FALSE),"-")</f>
        <v>-</v>
      </c>
      <c r="D824" t="s">
        <v>604</v>
      </c>
      <c r="E824">
        <v>4478.1520880799999</v>
      </c>
      <c r="F824">
        <v>2238.8000000000002</v>
      </c>
      <c r="G824">
        <v>92.797583856695397</v>
      </c>
      <c r="H824">
        <v>2.8444411075876501</v>
      </c>
      <c r="I824">
        <v>21.0055636214807</v>
      </c>
      <c r="J824">
        <v>-4.5082066620952101</v>
      </c>
      <c r="K824">
        <v>2075.0657024064699</v>
      </c>
      <c r="L824">
        <v>1722.0382542600601</v>
      </c>
      <c r="M824">
        <v>54.362714313219101</v>
      </c>
      <c r="N824">
        <v>0.46758263445738701</v>
      </c>
      <c r="O824">
        <v>7.5620868322315404</v>
      </c>
      <c r="P824">
        <v>132.300907911802</v>
      </c>
      <c r="Q824">
        <v>0.18685964513682199</v>
      </c>
    </row>
    <row r="825" spans="1:17" hidden="1" x14ac:dyDescent="0.3">
      <c r="A825" t="s">
        <v>1796</v>
      </c>
      <c r="B825" t="s">
        <v>1797</v>
      </c>
      <c r="C825" t="str">
        <f>IFERROR(VLOOKUP(Table1[[#This Row],[Ticker]],[1]!Table1[[Symbol]:[Industry]],2,FALSE),"-")</f>
        <v>-</v>
      </c>
      <c r="D825" t="s">
        <v>248</v>
      </c>
      <c r="E825">
        <v>4472.1845281199903</v>
      </c>
      <c r="F825">
        <v>1059.5999999999999</v>
      </c>
      <c r="G825">
        <v>570.03686004292001</v>
      </c>
      <c r="H825">
        <v>0.73986700768580704</v>
      </c>
      <c r="I825">
        <v>121.57035740208499</v>
      </c>
      <c r="J825">
        <v>-5.5519201545123904</v>
      </c>
      <c r="K825">
        <v>891.59025734827901</v>
      </c>
      <c r="L825">
        <v>606.67902897337501</v>
      </c>
      <c r="M825">
        <v>61.292641850933599</v>
      </c>
      <c r="N825">
        <v>0.787812240843488</v>
      </c>
      <c r="O825">
        <v>11.2684031710079</v>
      </c>
      <c r="P825">
        <v>634.30353430353398</v>
      </c>
      <c r="Q825">
        <v>0.210794821070274</v>
      </c>
    </row>
    <row r="826" spans="1:17" hidden="1" x14ac:dyDescent="0.3">
      <c r="A826" t="s">
        <v>1798</v>
      </c>
      <c r="B826" t="s">
        <v>1799</v>
      </c>
      <c r="C826" t="str">
        <f>IFERROR(VLOOKUP(Table1[[#This Row],[Ticker]],[1]!Table1[[Symbol]:[Industry]],2,FALSE),"-")</f>
        <v>-</v>
      </c>
      <c r="D826" t="s">
        <v>1001</v>
      </c>
      <c r="E826">
        <v>4470.8419395000001</v>
      </c>
      <c r="F826">
        <v>3565.35</v>
      </c>
      <c r="G826">
        <v>-0.31953314256210003</v>
      </c>
      <c r="H826">
        <v>4.8629594909676399</v>
      </c>
      <c r="I826">
        <v>31.874951925391802</v>
      </c>
      <c r="J826">
        <v>2.0102885863782798</v>
      </c>
      <c r="K826">
        <v>3246.3820923233998</v>
      </c>
      <c r="L826">
        <v>2903.7214450707002</v>
      </c>
      <c r="M826">
        <v>73.2223958879744</v>
      </c>
      <c r="N826">
        <v>1.15611766133188</v>
      </c>
      <c r="O826">
        <v>1.63939024219221</v>
      </c>
      <c r="P826">
        <v>62.860862415494204</v>
      </c>
      <c r="Q826">
        <v>3.4224787152350999E-2</v>
      </c>
    </row>
    <row r="827" spans="1:17" hidden="1" x14ac:dyDescent="0.3">
      <c r="A827" t="s">
        <v>1800</v>
      </c>
      <c r="B827" t="s">
        <v>1801</v>
      </c>
      <c r="C827" t="str">
        <f>IFERROR(VLOOKUP(Table1[[#This Row],[Ticker]],[1]!Table1[[Symbol]:[Industry]],2,FALSE),"-")</f>
        <v>-</v>
      </c>
      <c r="D827" t="s">
        <v>266</v>
      </c>
      <c r="E827">
        <v>4467.9894528750001</v>
      </c>
      <c r="F827">
        <v>490.75</v>
      </c>
      <c r="G827">
        <v>-16.8167643601356</v>
      </c>
      <c r="H827">
        <v>-15.2263478615713</v>
      </c>
      <c r="I827">
        <v>12.6242413656654</v>
      </c>
      <c r="J827">
        <v>-5.8334568560755802</v>
      </c>
      <c r="K827">
        <v>520.76827695131396</v>
      </c>
      <c r="L827">
        <v>480.71903307632198</v>
      </c>
      <c r="M827">
        <v>27.9472078301511</v>
      </c>
      <c r="N827">
        <v>0.40940028794904798</v>
      </c>
      <c r="O827">
        <v>25.084055017829801</v>
      </c>
      <c r="P827">
        <v>36.281588447653398</v>
      </c>
      <c r="Q827">
        <v>-5.8212130971995998E-2</v>
      </c>
    </row>
    <row r="828" spans="1:17" x14ac:dyDescent="0.3">
      <c r="A828" t="s">
        <v>1802</v>
      </c>
      <c r="B828" t="s">
        <v>1803</v>
      </c>
      <c r="C828" t="str">
        <f>IFERROR(VLOOKUP(Table1[[#This Row],[Ticker]],[1]!Table1[[Symbol]:[Industry]],2,FALSE),"-")</f>
        <v>-</v>
      </c>
      <c r="D828" t="s">
        <v>396</v>
      </c>
      <c r="E828">
        <v>4467.1215472329995</v>
      </c>
      <c r="F828">
        <v>120.11</v>
      </c>
      <c r="G828">
        <v>-47.675351981858199</v>
      </c>
      <c r="H828">
        <v>-6.9189774154864496</v>
      </c>
      <c r="I828">
        <v>-14.604033619639299</v>
      </c>
      <c r="J828">
        <v>-4.1519487029372497</v>
      </c>
      <c r="K828">
        <v>120.948087330825</v>
      </c>
      <c r="L828">
        <v>125.98507381653501</v>
      </c>
      <c r="M828">
        <v>51.081061519627603</v>
      </c>
      <c r="N828">
        <v>0.82701305911336398</v>
      </c>
      <c r="O828">
        <v>27.882774123719901</v>
      </c>
      <c r="P828">
        <v>10.4459770114942</v>
      </c>
    </row>
    <row r="829" spans="1:17" x14ac:dyDescent="0.3">
      <c r="A829" t="s">
        <v>1804</v>
      </c>
      <c r="B829" t="s">
        <v>1805</v>
      </c>
      <c r="C829" t="str">
        <f>IFERROR(VLOOKUP(Table1[[#This Row],[Ticker]],[1]!Table1[[Symbol]:[Industry]],2,FALSE),"-")</f>
        <v>-</v>
      </c>
      <c r="D829" t="s">
        <v>266</v>
      </c>
      <c r="E829">
        <v>4463.8220054399999</v>
      </c>
      <c r="F829">
        <v>1399.65</v>
      </c>
      <c r="G829">
        <v>0.71229760149243004</v>
      </c>
      <c r="H829">
        <v>2.5546728004677601</v>
      </c>
      <c r="I829">
        <v>-7.3586724902162501</v>
      </c>
      <c r="J829">
        <v>-0.46304243370119003</v>
      </c>
      <c r="K829">
        <v>1371.6396665915099</v>
      </c>
      <c r="L829">
        <v>1277.36623139725</v>
      </c>
      <c r="M829">
        <v>54.011943437890601</v>
      </c>
      <c r="N829">
        <v>0.60488974007766405</v>
      </c>
      <c r="O829">
        <v>12.513842746400799</v>
      </c>
      <c r="P829">
        <v>45.206971677559899</v>
      </c>
      <c r="Q829">
        <v>0.129302007294335</v>
      </c>
    </row>
    <row r="830" spans="1:17" x14ac:dyDescent="0.3">
      <c r="A830" t="s">
        <v>1806</v>
      </c>
      <c r="B830" t="s">
        <v>1807</v>
      </c>
      <c r="C830" t="str">
        <f>IFERROR(VLOOKUP(Table1[[#This Row],[Ticker]],[1]!Table1[[Symbol]:[Industry]],2,FALSE),"-")</f>
        <v>-</v>
      </c>
      <c r="D830" t="s">
        <v>185</v>
      </c>
      <c r="E830">
        <v>4463.1563445000002</v>
      </c>
      <c r="F830">
        <v>1695.75</v>
      </c>
      <c r="G830">
        <v>55.295235683430299</v>
      </c>
      <c r="H830">
        <v>2.3738943703742499</v>
      </c>
      <c r="I830">
        <v>35.498648664251903</v>
      </c>
      <c r="J830">
        <v>-4.3020277378951803</v>
      </c>
      <c r="K830">
        <v>1532.0304970033501</v>
      </c>
      <c r="L830">
        <v>1283.7468997850001</v>
      </c>
      <c r="M830">
        <v>59.127321574073797</v>
      </c>
      <c r="N830">
        <v>0.40338501323176201</v>
      </c>
      <c r="O830">
        <v>3.0340557275541702</v>
      </c>
      <c r="P830">
        <v>106.295620437956</v>
      </c>
      <c r="Q830">
        <v>0.120769571101772</v>
      </c>
    </row>
    <row r="831" spans="1:17" hidden="1" x14ac:dyDescent="0.3">
      <c r="A831" t="s">
        <v>1808</v>
      </c>
      <c r="B831" t="s">
        <v>1809</v>
      </c>
      <c r="C831" t="str">
        <f>IFERROR(VLOOKUP(Table1[[#This Row],[Ticker]],[1]!Table1[[Symbol]:[Industry]],2,FALSE),"-")</f>
        <v>-</v>
      </c>
      <c r="D831" t="s">
        <v>751</v>
      </c>
      <c r="E831">
        <v>4449.3999170859997</v>
      </c>
      <c r="F831">
        <v>291.55</v>
      </c>
      <c r="G831">
        <v>1.3063197257247099</v>
      </c>
      <c r="H831">
        <v>-6.4718390182334495E-2</v>
      </c>
      <c r="I831">
        <v>0.45221994162488899</v>
      </c>
      <c r="J831">
        <v>-1.15494995966985</v>
      </c>
      <c r="K831">
        <v>278.05199560695002</v>
      </c>
      <c r="L831">
        <v>256.75816024807699</v>
      </c>
      <c r="M831">
        <v>58.987597709054498</v>
      </c>
      <c r="N831">
        <v>1.2948547093679701</v>
      </c>
      <c r="O831">
        <v>0.12347796261362699</v>
      </c>
      <c r="P831">
        <v>39.926089460549001</v>
      </c>
      <c r="Q831">
        <v>3.7892634135868998E-2</v>
      </c>
    </row>
    <row r="832" spans="1:17" x14ac:dyDescent="0.3">
      <c r="A832" t="s">
        <v>1810</v>
      </c>
      <c r="B832" t="s">
        <v>1811</v>
      </c>
      <c r="C832" t="str">
        <f>IFERROR(VLOOKUP(Table1[[#This Row],[Ticker]],[1]!Table1[[Symbol]:[Industry]],2,FALSE),"-")</f>
        <v>-</v>
      </c>
      <c r="D832" t="s">
        <v>125</v>
      </c>
      <c r="E832">
        <v>4436.1017125199996</v>
      </c>
      <c r="F832">
        <v>246.15</v>
      </c>
      <c r="G832">
        <v>-9.7460035721766793</v>
      </c>
      <c r="H832">
        <v>-1.30682538879377</v>
      </c>
      <c r="I832">
        <v>9.3994476684372295</v>
      </c>
      <c r="J832">
        <v>8.3519716310106702</v>
      </c>
      <c r="K832">
        <v>223.542576361377</v>
      </c>
      <c r="L832">
        <v>214.727086864234</v>
      </c>
      <c r="M832">
        <v>81.555310660222503</v>
      </c>
      <c r="N832">
        <v>0.82749157163944198</v>
      </c>
      <c r="O832">
        <v>11.700182815356399</v>
      </c>
      <c r="P832">
        <v>54.762653253693799</v>
      </c>
      <c r="Q832">
        <v>9.6031119488910993E-2</v>
      </c>
    </row>
    <row r="833" spans="1:17" x14ac:dyDescent="0.3">
      <c r="A833" t="s">
        <v>1812</v>
      </c>
      <c r="B833" t="s">
        <v>1813</v>
      </c>
      <c r="C833" t="str">
        <f>IFERROR(VLOOKUP(Table1[[#This Row],[Ticker]],[1]!Table1[[Symbol]:[Industry]],2,FALSE),"-")</f>
        <v>-</v>
      </c>
      <c r="D833" t="s">
        <v>1814</v>
      </c>
      <c r="E833">
        <v>4426.8473298640001</v>
      </c>
      <c r="F833">
        <v>65.5</v>
      </c>
      <c r="G833">
        <v>-29.511794151291799</v>
      </c>
      <c r="H833">
        <v>-16.474799341731401</v>
      </c>
      <c r="I833">
        <v>13.721629228555599</v>
      </c>
      <c r="J833">
        <v>-7.2679914875585396</v>
      </c>
      <c r="K833">
        <v>69.085772771753398</v>
      </c>
      <c r="L833">
        <v>64.999281699304305</v>
      </c>
      <c r="M833">
        <v>31.856530187144202</v>
      </c>
      <c r="N833">
        <v>0.48181889907641801</v>
      </c>
      <c r="O833">
        <v>28.534351145038102</v>
      </c>
      <c r="P833">
        <v>50.229357798165097</v>
      </c>
      <c r="Q833">
        <v>5.4997077824722997E-2</v>
      </c>
    </row>
    <row r="834" spans="1:17" hidden="1" x14ac:dyDescent="0.3">
      <c r="A834" t="s">
        <v>1815</v>
      </c>
      <c r="B834" t="s">
        <v>1816</v>
      </c>
      <c r="C834" t="str">
        <f>IFERROR(VLOOKUP(Table1[[#This Row],[Ticker]],[1]!Table1[[Symbol]:[Industry]],2,FALSE),"-")</f>
        <v>-</v>
      </c>
      <c r="D834" t="s">
        <v>125</v>
      </c>
      <c r="E834">
        <v>4423.2271142500003</v>
      </c>
      <c r="F834">
        <v>2158.3000000000002</v>
      </c>
      <c r="G834">
        <v>37.618865757436502</v>
      </c>
      <c r="H834">
        <v>-10.9806259884939</v>
      </c>
      <c r="I834">
        <v>-1.5903475084496199</v>
      </c>
      <c r="J834">
        <v>-7.6486319533518401</v>
      </c>
      <c r="K834">
        <v>2211.0964194573698</v>
      </c>
      <c r="L834">
        <v>1924.3043342988101</v>
      </c>
      <c r="M834">
        <v>37.144670563603903</v>
      </c>
      <c r="N834">
        <v>0.51436318978425399</v>
      </c>
      <c r="O834">
        <v>13.5314831117082</v>
      </c>
      <c r="P834">
        <v>79.409808811304998</v>
      </c>
      <c r="Q834">
        <v>0.27396750253016799</v>
      </c>
    </row>
    <row r="835" spans="1:17" x14ac:dyDescent="0.3">
      <c r="A835" t="s">
        <v>1817</v>
      </c>
      <c r="B835" t="s">
        <v>1818</v>
      </c>
      <c r="C835" t="str">
        <f>IFERROR(VLOOKUP(Table1[[#This Row],[Ticker]],[1]!Table1[[Symbol]:[Industry]],2,FALSE),"-")</f>
        <v>-</v>
      </c>
      <c r="D835" t="s">
        <v>185</v>
      </c>
      <c r="E835">
        <v>4403.8836850769903</v>
      </c>
      <c r="F835">
        <v>173.19</v>
      </c>
      <c r="G835">
        <v>-14.6919930093775</v>
      </c>
      <c r="H835">
        <v>-7.0011698901657802</v>
      </c>
      <c r="I835">
        <v>-9.3507726706159495</v>
      </c>
      <c r="J835">
        <v>1.2399896987652601</v>
      </c>
      <c r="K835">
        <v>177.628374500668</v>
      </c>
      <c r="L835">
        <v>171.34107121042999</v>
      </c>
      <c r="M835">
        <v>53.621255205588298</v>
      </c>
      <c r="N835">
        <v>1.20570403302216</v>
      </c>
      <c r="O835">
        <v>30.3193025001443</v>
      </c>
      <c r="P835">
        <v>37.397857992859898</v>
      </c>
      <c r="Q835">
        <v>4.1333280120136998E-2</v>
      </c>
    </row>
    <row r="836" spans="1:17" hidden="1" x14ac:dyDescent="0.3">
      <c r="A836" t="s">
        <v>1819</v>
      </c>
      <c r="B836" t="s">
        <v>1820</v>
      </c>
      <c r="C836" t="str">
        <f>IFERROR(VLOOKUP(Table1[[#This Row],[Ticker]],[1]!Table1[[Symbol]:[Industry]],2,FALSE),"-")</f>
        <v>-</v>
      </c>
      <c r="E836">
        <v>4395.0570233999997</v>
      </c>
      <c r="F836">
        <v>2393.6</v>
      </c>
      <c r="G836">
        <v>7284.10027556357</v>
      </c>
      <c r="H836">
        <v>175.23552613200599</v>
      </c>
      <c r="I836">
        <v>525.341933302499</v>
      </c>
      <c r="J836">
        <v>18.3970479805342</v>
      </c>
      <c r="K836">
        <v>1269.0309866158</v>
      </c>
      <c r="L836">
        <v>713.76287935850303</v>
      </c>
      <c r="M836">
        <v>99.977654574885307</v>
      </c>
      <c r="N836">
        <v>0.68599113612092799</v>
      </c>
      <c r="O836">
        <v>0</v>
      </c>
      <c r="P836">
        <v>7317.4155562441802</v>
      </c>
    </row>
    <row r="837" spans="1:17" x14ac:dyDescent="0.3">
      <c r="A837" t="s">
        <v>1821</v>
      </c>
      <c r="B837" t="s">
        <v>1822</v>
      </c>
      <c r="C837" t="str">
        <f>IFERROR(VLOOKUP(Table1[[#This Row],[Ticker]],[1]!Table1[[Symbol]:[Industry]],2,FALSE),"-")</f>
        <v>-</v>
      </c>
      <c r="D837" t="s">
        <v>604</v>
      </c>
      <c r="E837">
        <v>4394.8561370999996</v>
      </c>
      <c r="F837">
        <v>212.79</v>
      </c>
      <c r="G837">
        <v>13.9442348903238</v>
      </c>
      <c r="H837">
        <v>-6.3721029936736402</v>
      </c>
      <c r="I837">
        <v>22.156409377735802</v>
      </c>
      <c r="J837">
        <v>0.76677244790564902</v>
      </c>
      <c r="K837">
        <v>211.33977695335</v>
      </c>
      <c r="L837">
        <v>185.55834482438499</v>
      </c>
      <c r="M837">
        <v>51.628728256530003</v>
      </c>
      <c r="N837">
        <v>0.396726728910826</v>
      </c>
      <c r="O837">
        <v>14.2910851073828</v>
      </c>
      <c r="P837">
        <v>58.680089485458602</v>
      </c>
      <c r="Q837">
        <v>8.2981157070343994E-2</v>
      </c>
    </row>
    <row r="838" spans="1:17" hidden="1" x14ac:dyDescent="0.3">
      <c r="A838" t="s">
        <v>1823</v>
      </c>
      <c r="B838" t="s">
        <v>1824</v>
      </c>
      <c r="C838" t="str">
        <f>IFERROR(VLOOKUP(Table1[[#This Row],[Ticker]],[1]!Table1[[Symbol]:[Industry]],2,FALSE),"-")</f>
        <v>-</v>
      </c>
      <c r="D838" t="s">
        <v>274</v>
      </c>
      <c r="E838">
        <v>4390.8057110399996</v>
      </c>
      <c r="F838">
        <v>829.2</v>
      </c>
      <c r="G838">
        <v>16.319294795343701</v>
      </c>
      <c r="H838">
        <v>-11.386256145035</v>
      </c>
      <c r="I838">
        <v>22.896532134396701</v>
      </c>
      <c r="J838">
        <v>-5.1162853660919696</v>
      </c>
      <c r="K838">
        <v>815.38224201593698</v>
      </c>
      <c r="L838">
        <v>700.64475916927199</v>
      </c>
      <c r="M838">
        <v>38.599194289174598</v>
      </c>
      <c r="N838">
        <v>0.23566511461676701</v>
      </c>
      <c r="O838">
        <v>12.3191027496382</v>
      </c>
      <c r="P838">
        <v>63.6148382004735</v>
      </c>
      <c r="Q838">
        <v>-7.8223956984650997E-2</v>
      </c>
    </row>
    <row r="839" spans="1:17" x14ac:dyDescent="0.3">
      <c r="A839" t="s">
        <v>1825</v>
      </c>
      <c r="B839" t="s">
        <v>1826</v>
      </c>
      <c r="C839" t="str">
        <f>IFERROR(VLOOKUP(Table1[[#This Row],[Ticker]],[1]!Table1[[Symbol]:[Industry]],2,FALSE),"-")</f>
        <v>-</v>
      </c>
      <c r="D839" t="s">
        <v>281</v>
      </c>
      <c r="E839">
        <v>4389.3899302919999</v>
      </c>
      <c r="F839">
        <v>199.47</v>
      </c>
      <c r="G839">
        <v>-0.24656820562711301</v>
      </c>
      <c r="H839">
        <v>-6.8771159871542098</v>
      </c>
      <c r="I839">
        <v>-23.2854560294485</v>
      </c>
      <c r="J839">
        <v>-4.5704555136362099</v>
      </c>
      <c r="K839">
        <v>201.892724475422</v>
      </c>
      <c r="L839">
        <v>189.898434305916</v>
      </c>
      <c r="M839">
        <v>30.118055512167</v>
      </c>
      <c r="N839">
        <v>0.54407506755972301</v>
      </c>
      <c r="O839">
        <v>19.240988619842501</v>
      </c>
      <c r="P839">
        <v>45.598540145985403</v>
      </c>
    </row>
    <row r="840" spans="1:17" hidden="1" x14ac:dyDescent="0.3">
      <c r="A840" t="s">
        <v>1827</v>
      </c>
      <c r="B840" t="s">
        <v>1828</v>
      </c>
      <c r="C840" t="str">
        <f>IFERROR(VLOOKUP(Table1[[#This Row],[Ticker]],[1]!Table1[[Symbol]:[Industry]],2,FALSE),"-")</f>
        <v>-</v>
      </c>
      <c r="D840" t="s">
        <v>111</v>
      </c>
      <c r="E840">
        <v>4357.2192857699902</v>
      </c>
      <c r="F840">
        <v>1259.7</v>
      </c>
      <c r="G840">
        <v>644.277311911982</v>
      </c>
      <c r="H840">
        <v>8.9390774989849504</v>
      </c>
      <c r="I840">
        <v>177.26158866060399</v>
      </c>
      <c r="J840">
        <v>8.3979919801229492</v>
      </c>
      <c r="K840">
        <v>1033.2692531304699</v>
      </c>
      <c r="L840">
        <v>671.45829490570998</v>
      </c>
      <c r="M840">
        <v>71.950141107002494</v>
      </c>
      <c r="N840">
        <v>1.1767033938918601</v>
      </c>
      <c r="O840">
        <v>6.7476383265856903</v>
      </c>
      <c r="P840">
        <v>677.59259259259204</v>
      </c>
      <c r="Q840">
        <v>0.18358065837191501</v>
      </c>
    </row>
    <row r="841" spans="1:17" hidden="1" x14ac:dyDescent="0.3">
      <c r="A841" t="s">
        <v>1829</v>
      </c>
      <c r="B841" t="s">
        <v>1830</v>
      </c>
      <c r="C841" t="str">
        <f>IFERROR(VLOOKUP(Table1[[#This Row],[Ticker]],[1]!Table1[[Symbol]:[Industry]],2,FALSE),"-")</f>
        <v>-</v>
      </c>
      <c r="D841" t="s">
        <v>54</v>
      </c>
      <c r="E841">
        <v>4357.10609406</v>
      </c>
      <c r="F841">
        <v>761.4</v>
      </c>
      <c r="G841">
        <v>7.3201090497183499</v>
      </c>
      <c r="H841">
        <v>5.8249427171245998</v>
      </c>
      <c r="I841">
        <v>43.241627048320197</v>
      </c>
      <c r="J841">
        <v>-7.7204841713179899</v>
      </c>
      <c r="K841">
        <v>687.79657300752501</v>
      </c>
      <c r="M841">
        <v>49.370400187622799</v>
      </c>
      <c r="N841">
        <v>0.66350295505946499</v>
      </c>
      <c r="O841">
        <v>10.526661413186201</v>
      </c>
      <c r="P841">
        <v>80.704877180491195</v>
      </c>
    </row>
    <row r="842" spans="1:17" hidden="1" x14ac:dyDescent="0.3">
      <c r="A842" t="s">
        <v>1831</v>
      </c>
      <c r="B842" t="s">
        <v>1832</v>
      </c>
      <c r="C842" t="str">
        <f>IFERROR(VLOOKUP(Table1[[#This Row],[Ticker]],[1]!Table1[[Symbol]:[Industry]],2,FALSE),"-")</f>
        <v>-</v>
      </c>
      <c r="D842" t="s">
        <v>388</v>
      </c>
      <c r="E842">
        <v>4354.6021251000002</v>
      </c>
      <c r="F842">
        <v>349.95</v>
      </c>
      <c r="G842">
        <v>143.29223621461901</v>
      </c>
      <c r="H842">
        <v>-20.8428996515207</v>
      </c>
      <c r="I842">
        <v>102.320897608838</v>
      </c>
      <c r="J842">
        <v>-7.77515736571607</v>
      </c>
      <c r="K842">
        <v>355.97717657034798</v>
      </c>
      <c r="L842">
        <v>258.23197518614899</v>
      </c>
      <c r="M842">
        <v>24.8742452198568</v>
      </c>
      <c r="N842">
        <v>0.27199760304106602</v>
      </c>
      <c r="O842">
        <v>27.932561794542</v>
      </c>
      <c r="P842">
        <v>191.62499999999901</v>
      </c>
      <c r="Q842">
        <v>0.16493117888224201</v>
      </c>
    </row>
    <row r="843" spans="1:17" hidden="1" x14ac:dyDescent="0.3">
      <c r="A843" t="s">
        <v>1833</v>
      </c>
      <c r="B843" t="s">
        <v>1834</v>
      </c>
      <c r="C843" t="str">
        <f>IFERROR(VLOOKUP(Table1[[#This Row],[Ticker]],[1]!Table1[[Symbol]:[Industry]],2,FALSE),"-")</f>
        <v>-</v>
      </c>
      <c r="D843" t="s">
        <v>46</v>
      </c>
      <c r="E843">
        <v>4292.253727065</v>
      </c>
      <c r="F843">
        <v>772.95</v>
      </c>
      <c r="G843">
        <v>168.50041631275101</v>
      </c>
      <c r="H843">
        <v>-11.670055824474099</v>
      </c>
      <c r="I843">
        <v>82.386813533502206</v>
      </c>
      <c r="J843">
        <v>-1.3956230574858099</v>
      </c>
      <c r="K843">
        <v>778.82716080300702</v>
      </c>
      <c r="L843">
        <v>595.18295023998405</v>
      </c>
      <c r="M843">
        <v>37.655073234920501</v>
      </c>
      <c r="N843">
        <v>0.40286059770845001</v>
      </c>
      <c r="O843">
        <v>20.965133579144801</v>
      </c>
      <c r="P843">
        <v>213.56997971602399</v>
      </c>
    </row>
    <row r="844" spans="1:17" hidden="1" x14ac:dyDescent="0.3">
      <c r="A844" t="s">
        <v>1835</v>
      </c>
      <c r="B844" t="s">
        <v>1836</v>
      </c>
      <c r="C844" t="str">
        <f>IFERROR(VLOOKUP(Table1[[#This Row],[Ticker]],[1]!Table1[[Symbol]:[Industry]],2,FALSE),"-")</f>
        <v>-</v>
      </c>
      <c r="D844" t="s">
        <v>263</v>
      </c>
      <c r="E844">
        <v>4285.3530281249996</v>
      </c>
      <c r="F844">
        <v>2436.85</v>
      </c>
      <c r="G844">
        <v>100.222502634354</v>
      </c>
      <c r="H844">
        <v>-17.4340095569504</v>
      </c>
      <c r="I844">
        <v>46.414087047098398</v>
      </c>
      <c r="J844">
        <v>-0.13070781829557401</v>
      </c>
      <c r="K844">
        <v>2479.02120953538</v>
      </c>
      <c r="L844">
        <v>1995.29454345353</v>
      </c>
      <c r="M844">
        <v>42.007314537523399</v>
      </c>
      <c r="N844">
        <v>0.40460040643134099</v>
      </c>
      <c r="O844">
        <v>18.1853622504462</v>
      </c>
      <c r="P844">
        <v>135.854626403406</v>
      </c>
      <c r="Q844">
        <v>6.1969856324916001E-2</v>
      </c>
    </row>
    <row r="845" spans="1:17" hidden="1" x14ac:dyDescent="0.3">
      <c r="A845" t="s">
        <v>1837</v>
      </c>
      <c r="B845" t="s">
        <v>1838</v>
      </c>
      <c r="C845" t="str">
        <f>IFERROR(VLOOKUP(Table1[[#This Row],[Ticker]],[1]!Table1[[Symbol]:[Industry]],2,FALSE),"-")</f>
        <v>-</v>
      </c>
      <c r="D845" t="s">
        <v>217</v>
      </c>
      <c r="E845">
        <v>4268.6171535000003</v>
      </c>
      <c r="F845">
        <v>191.5</v>
      </c>
      <c r="G845">
        <v>115.386018020688</v>
      </c>
      <c r="H845">
        <v>42.318929708110304</v>
      </c>
      <c r="I845">
        <v>115.68684923693699</v>
      </c>
      <c r="J845">
        <v>7.6704994375222499</v>
      </c>
      <c r="K845">
        <v>145.968365353308</v>
      </c>
      <c r="L845">
        <v>107.163539444817</v>
      </c>
      <c r="M845">
        <v>70.053371951775105</v>
      </c>
      <c r="N845">
        <v>1.28538430565892</v>
      </c>
      <c r="O845">
        <v>7.2584856396866897</v>
      </c>
      <c r="P845">
        <v>175.539568345323</v>
      </c>
      <c r="Q845">
        <v>0.28919885347577001</v>
      </c>
    </row>
    <row r="846" spans="1:17" hidden="1" x14ac:dyDescent="0.3">
      <c r="A846" t="s">
        <v>1839</v>
      </c>
      <c r="B846" t="s">
        <v>1840</v>
      </c>
      <c r="C846" t="str">
        <f>IFERROR(VLOOKUP(Table1[[#This Row],[Ticker]],[1]!Table1[[Symbol]:[Industry]],2,FALSE),"-")</f>
        <v>-</v>
      </c>
      <c r="D846" t="s">
        <v>393</v>
      </c>
      <c r="E846">
        <v>4268.42934694</v>
      </c>
      <c r="F846">
        <v>289.3</v>
      </c>
      <c r="G846">
        <v>125.566151086727</v>
      </c>
      <c r="H846">
        <v>20.322378763078401</v>
      </c>
      <c r="I846">
        <v>147.12942115024899</v>
      </c>
      <c r="J846">
        <v>4.6315639117188701</v>
      </c>
      <c r="K846">
        <v>242.55792560268</v>
      </c>
      <c r="L846">
        <v>175.399145754469</v>
      </c>
      <c r="M846">
        <v>58.273606333934602</v>
      </c>
      <c r="N846">
        <v>1.32768581756465</v>
      </c>
      <c r="O846">
        <v>16.730038022813599</v>
      </c>
      <c r="P846">
        <v>204.52631578947299</v>
      </c>
      <c r="Q846">
        <v>0.15448505269572099</v>
      </c>
    </row>
    <row r="847" spans="1:17" x14ac:dyDescent="0.3">
      <c r="A847" t="s">
        <v>1841</v>
      </c>
      <c r="B847" t="s">
        <v>1842</v>
      </c>
      <c r="C847" t="str">
        <f>IFERROR(VLOOKUP(Table1[[#This Row],[Ticker]],[1]!Table1[[Symbol]:[Industry]],2,FALSE),"-")</f>
        <v>-</v>
      </c>
      <c r="D847" t="s">
        <v>1001</v>
      </c>
      <c r="E847">
        <v>4246.8852284099903</v>
      </c>
      <c r="F847">
        <v>524.70000000000005</v>
      </c>
      <c r="G847">
        <v>-15.3388894495817</v>
      </c>
      <c r="H847">
        <v>18.914013608306099</v>
      </c>
      <c r="I847">
        <v>28.831131807812401</v>
      </c>
      <c r="J847">
        <v>7.25737994519735</v>
      </c>
      <c r="K847">
        <v>450.17287305441602</v>
      </c>
      <c r="L847">
        <v>413.89443487187998</v>
      </c>
      <c r="M847">
        <v>74.898879350645004</v>
      </c>
      <c r="N847">
        <v>1.75859626512034</v>
      </c>
      <c r="O847">
        <v>3.0970078139889301</v>
      </c>
      <c r="P847">
        <v>55.213725780209998</v>
      </c>
      <c r="Q847">
        <v>6.5091071899800001E-4</v>
      </c>
    </row>
    <row r="848" spans="1:17" hidden="1" x14ac:dyDescent="0.3">
      <c r="A848" t="s">
        <v>1843</v>
      </c>
      <c r="B848" t="s">
        <v>1844</v>
      </c>
      <c r="C848" t="str">
        <f>IFERROR(VLOOKUP(Table1[[#This Row],[Ticker]],[1]!Table1[[Symbol]:[Industry]],2,FALSE),"-")</f>
        <v>-</v>
      </c>
      <c r="D848" t="s">
        <v>138</v>
      </c>
      <c r="E848">
        <v>4244.6574060000003</v>
      </c>
      <c r="F848">
        <v>5600</v>
      </c>
      <c r="G848">
        <v>236.285088919759</v>
      </c>
      <c r="H848">
        <v>-17.303241796035199</v>
      </c>
      <c r="I848">
        <v>24.515792470005898</v>
      </c>
      <c r="J848">
        <v>-10.208929264191999</v>
      </c>
      <c r="K848">
        <v>5895.5113709857796</v>
      </c>
      <c r="L848">
        <v>4851.1125173416303</v>
      </c>
      <c r="M848">
        <v>34.831502182387801</v>
      </c>
      <c r="N848">
        <v>0.836442879601903</v>
      </c>
      <c r="O848">
        <v>25.928571428571399</v>
      </c>
      <c r="P848">
        <v>273.33333333333297</v>
      </c>
      <c r="Q848">
        <v>0.303685692956225</v>
      </c>
    </row>
    <row r="849" spans="1:17" hidden="1" x14ac:dyDescent="0.3">
      <c r="A849" t="s">
        <v>1845</v>
      </c>
      <c r="B849" t="s">
        <v>1846</v>
      </c>
      <c r="C849" t="str">
        <f>IFERROR(VLOOKUP(Table1[[#This Row],[Ticker]],[1]!Table1[[Symbol]:[Industry]],2,FALSE),"-")</f>
        <v>-</v>
      </c>
      <c r="D849" t="s">
        <v>473</v>
      </c>
      <c r="E849">
        <v>4234.1538817889996</v>
      </c>
      <c r="F849">
        <v>305.89</v>
      </c>
      <c r="G849">
        <v>57.389208097444403</v>
      </c>
      <c r="H849">
        <v>25.758582167680299</v>
      </c>
      <c r="I849">
        <v>28.7774493956139</v>
      </c>
      <c r="J849">
        <v>14.0023114428745</v>
      </c>
      <c r="K849">
        <v>240.20398884216701</v>
      </c>
      <c r="L849">
        <v>201.88401464980001</v>
      </c>
      <c r="M849">
        <v>78.283351796631493</v>
      </c>
      <c r="N849">
        <v>2.6186529124943299</v>
      </c>
      <c r="O849">
        <v>5.87792997482756</v>
      </c>
      <c r="P849">
        <v>137.86158631415199</v>
      </c>
      <c r="Q849">
        <v>6.0908228928101001E-2</v>
      </c>
    </row>
    <row r="850" spans="1:17" x14ac:dyDescent="0.3">
      <c r="A850" t="s">
        <v>1847</v>
      </c>
      <c r="B850" t="s">
        <v>1848</v>
      </c>
      <c r="C850" t="str">
        <f>IFERROR(VLOOKUP(Table1[[#This Row],[Ticker]],[1]!Table1[[Symbol]:[Industry]],2,FALSE),"-")</f>
        <v>-</v>
      </c>
      <c r="D850" t="s">
        <v>51</v>
      </c>
      <c r="E850">
        <v>4219.4818961999999</v>
      </c>
      <c r="F850">
        <v>591.75</v>
      </c>
      <c r="G850">
        <v>-56.509517814752797</v>
      </c>
      <c r="H850">
        <v>-8.9978496641218193</v>
      </c>
      <c r="I850">
        <v>-45.058541534688601</v>
      </c>
      <c r="J850">
        <v>-5.2903123487389996</v>
      </c>
      <c r="K850">
        <v>634.43370003697601</v>
      </c>
      <c r="L850">
        <v>751.24605897547895</v>
      </c>
      <c r="M850">
        <v>34.736574805731699</v>
      </c>
      <c r="N850">
        <v>1.0327437009034801</v>
      </c>
      <c r="O850">
        <v>110.08871989860501</v>
      </c>
      <c r="P850">
        <v>0.92095165003835899</v>
      </c>
      <c r="Q850">
        <v>-6.2286409480760002E-3</v>
      </c>
    </row>
    <row r="851" spans="1:17" hidden="1" x14ac:dyDescent="0.3">
      <c r="A851" t="s">
        <v>1849</v>
      </c>
      <c r="B851" t="s">
        <v>1850</v>
      </c>
      <c r="C851" t="str">
        <f>IFERROR(VLOOKUP(Table1[[#This Row],[Ticker]],[1]!Table1[[Symbol]:[Industry]],2,FALSE),"-")</f>
        <v>-</v>
      </c>
      <c r="D851" t="s">
        <v>46</v>
      </c>
      <c r="E851">
        <v>4201.5648780000001</v>
      </c>
      <c r="F851">
        <v>2190.3000000000002</v>
      </c>
      <c r="G851">
        <v>571.64126904581303</v>
      </c>
      <c r="H851">
        <v>-3.2503059590568002</v>
      </c>
      <c r="I851">
        <v>173.78034492941001</v>
      </c>
      <c r="J851">
        <v>2.3608467196339298</v>
      </c>
      <c r="K851">
        <v>2140.95739264332</v>
      </c>
      <c r="L851">
        <v>1570.5414191257901</v>
      </c>
      <c r="M851">
        <v>60.247826115746498</v>
      </c>
      <c r="N851">
        <v>0.66690314978923904</v>
      </c>
      <c r="O851">
        <v>36.237045153631897</v>
      </c>
      <c r="P851">
        <v>679.46619217081798</v>
      </c>
    </row>
    <row r="852" spans="1:17" hidden="1" x14ac:dyDescent="0.3">
      <c r="A852" t="s">
        <v>1851</v>
      </c>
      <c r="B852" t="s">
        <v>1852</v>
      </c>
      <c r="C852" t="str">
        <f>IFERROR(VLOOKUP(Table1[[#This Row],[Ticker]],[1]!Table1[[Symbol]:[Industry]],2,FALSE),"-")</f>
        <v>-</v>
      </c>
      <c r="D852" t="s">
        <v>1853</v>
      </c>
      <c r="E852">
        <v>4201.0969198080002</v>
      </c>
      <c r="F852">
        <v>140.08000000000001</v>
      </c>
      <c r="G852">
        <v>15.7853047371649</v>
      </c>
      <c r="H852">
        <v>-17.2429819029194</v>
      </c>
      <c r="I852">
        <v>22.571249763285099</v>
      </c>
      <c r="J852">
        <v>-5.2646970630475396</v>
      </c>
      <c r="K852">
        <v>137.819039426491</v>
      </c>
      <c r="L852">
        <v>121.01745880148199</v>
      </c>
      <c r="M852">
        <v>52.050933129083198</v>
      </c>
      <c r="N852">
        <v>0.21190282971649199</v>
      </c>
      <c r="O852">
        <v>17.0759565962307</v>
      </c>
      <c r="P852">
        <v>68.974668275030098</v>
      </c>
      <c r="Q852">
        <v>5.8981661955150998E-2</v>
      </c>
    </row>
    <row r="853" spans="1:17" x14ac:dyDescent="0.3">
      <c r="A853" t="s">
        <v>1854</v>
      </c>
      <c r="B853" t="s">
        <v>1855</v>
      </c>
      <c r="C853" t="str">
        <f>IFERROR(VLOOKUP(Table1[[#This Row],[Ticker]],[1]!Table1[[Symbol]:[Industry]],2,FALSE),"-")</f>
        <v>-</v>
      </c>
      <c r="D853" t="s">
        <v>106</v>
      </c>
      <c r="E853">
        <v>4196.7965642099998</v>
      </c>
      <c r="F853">
        <v>1076.0999999999999</v>
      </c>
      <c r="G853">
        <v>11.966209801366</v>
      </c>
      <c r="H853">
        <v>-19.115586478351201</v>
      </c>
      <c r="I853">
        <v>48.165693138216199</v>
      </c>
      <c r="J853">
        <v>-4.8319209104347598</v>
      </c>
      <c r="K853">
        <v>1187.2699135067301</v>
      </c>
      <c r="L853">
        <v>1005.21485805934</v>
      </c>
      <c r="M853">
        <v>28.814402118505399</v>
      </c>
      <c r="N853">
        <v>0.170441420007893</v>
      </c>
      <c r="O853">
        <v>48.0066908279899</v>
      </c>
      <c r="P853">
        <v>76.4098360655737</v>
      </c>
      <c r="Q853">
        <v>6.3845790529521995E-2</v>
      </c>
    </row>
    <row r="854" spans="1:17" hidden="1" x14ac:dyDescent="0.3">
      <c r="A854" t="s">
        <v>1856</v>
      </c>
      <c r="B854" t="s">
        <v>1857</v>
      </c>
      <c r="C854" t="str">
        <f>IFERROR(VLOOKUP(Table1[[#This Row],[Ticker]],[1]!Table1[[Symbol]:[Industry]],2,FALSE),"-")</f>
        <v>-</v>
      </c>
      <c r="D854" t="s">
        <v>998</v>
      </c>
      <c r="E854">
        <v>4191.77813298</v>
      </c>
      <c r="F854">
        <v>172.69</v>
      </c>
      <c r="G854">
        <v>101.63710027177</v>
      </c>
      <c r="H854">
        <v>-11.0325223807233</v>
      </c>
      <c r="I854">
        <v>53.984395678148097</v>
      </c>
      <c r="J854">
        <v>-2.4001032978464498</v>
      </c>
      <c r="K854">
        <v>175.580532860669</v>
      </c>
      <c r="L854">
        <v>144.082410760068</v>
      </c>
      <c r="M854">
        <v>49.6430473452602</v>
      </c>
      <c r="N854">
        <v>0.603187739137651</v>
      </c>
      <c r="O854">
        <v>29.596386588684901</v>
      </c>
      <c r="P854">
        <v>142.997185741088</v>
      </c>
    </row>
    <row r="855" spans="1:17" hidden="1" x14ac:dyDescent="0.3">
      <c r="A855" t="s">
        <v>1858</v>
      </c>
      <c r="B855" t="s">
        <v>1859</v>
      </c>
      <c r="C855" t="str">
        <f>IFERROR(VLOOKUP(Table1[[#This Row],[Ticker]],[1]!Table1[[Symbol]:[Industry]],2,FALSE),"-")</f>
        <v>-</v>
      </c>
      <c r="D855" t="s">
        <v>51</v>
      </c>
      <c r="E855">
        <v>4188.5207000999999</v>
      </c>
      <c r="F855">
        <v>307.8</v>
      </c>
      <c r="G855">
        <v>43.835798456080198</v>
      </c>
      <c r="H855">
        <v>6.90238540016776</v>
      </c>
      <c r="I855">
        <v>39.931356102464797</v>
      </c>
      <c r="J855">
        <v>3.2057679088833702</v>
      </c>
      <c r="K855">
        <v>273.970242871305</v>
      </c>
      <c r="L855">
        <v>234.68413253912701</v>
      </c>
      <c r="M855">
        <v>66.791566729276795</v>
      </c>
      <c r="N855">
        <v>1.8461995355844201</v>
      </c>
      <c r="O855">
        <v>11.435997400909599</v>
      </c>
      <c r="P855">
        <v>95.428571428571402</v>
      </c>
      <c r="Q855">
        <v>5.959327567289E-3</v>
      </c>
    </row>
    <row r="856" spans="1:17" hidden="1" x14ac:dyDescent="0.3">
      <c r="A856" t="s">
        <v>1860</v>
      </c>
      <c r="B856" t="s">
        <v>1861</v>
      </c>
      <c r="C856" t="str">
        <f>IFERROR(VLOOKUP(Table1[[#This Row],[Ticker]],[1]!Table1[[Symbol]:[Industry]],2,FALSE),"-")</f>
        <v>-</v>
      </c>
      <c r="D856" t="s">
        <v>470</v>
      </c>
      <c r="E856">
        <v>4154.4618467749997</v>
      </c>
      <c r="F856">
        <v>674.15</v>
      </c>
      <c r="G856">
        <v>-38.317746684978701</v>
      </c>
      <c r="H856">
        <v>2.2676068239091198</v>
      </c>
      <c r="I856">
        <v>-19.293920818068599</v>
      </c>
      <c r="J856">
        <v>0.75906035434045105</v>
      </c>
      <c r="K856">
        <v>651.874735152737</v>
      </c>
      <c r="L856">
        <v>674.78668711624903</v>
      </c>
      <c r="M856">
        <v>72.908511524424</v>
      </c>
      <c r="N856">
        <v>1.1520153989620301</v>
      </c>
      <c r="O856">
        <v>22.739746347252101</v>
      </c>
      <c r="P856">
        <v>13.0839553803572</v>
      </c>
      <c r="Q856">
        <v>0.135290237966747</v>
      </c>
    </row>
    <row r="857" spans="1:17" hidden="1" x14ac:dyDescent="0.3">
      <c r="A857" t="s">
        <v>1862</v>
      </c>
      <c r="B857" t="s">
        <v>1863</v>
      </c>
      <c r="C857" t="str">
        <f>IFERROR(VLOOKUP(Table1[[#This Row],[Ticker]],[1]!Table1[[Symbol]:[Industry]],2,FALSE),"-")</f>
        <v>-</v>
      </c>
      <c r="D857" t="s">
        <v>266</v>
      </c>
      <c r="E857">
        <v>4124.6378839999998</v>
      </c>
      <c r="F857">
        <v>422.3</v>
      </c>
      <c r="G857">
        <v>10.189944024172499</v>
      </c>
      <c r="H857">
        <v>-14.1456831405076</v>
      </c>
      <c r="I857">
        <v>9.7255232369065396</v>
      </c>
      <c r="J857">
        <v>-4.4279992480715498</v>
      </c>
      <c r="K857">
        <v>443.94690204105001</v>
      </c>
      <c r="L857">
        <v>399.96660679270701</v>
      </c>
      <c r="M857">
        <v>36.319444507630202</v>
      </c>
      <c r="N857">
        <v>0.488200224938172</v>
      </c>
      <c r="O857">
        <v>28.581577077906601</v>
      </c>
      <c r="P857">
        <v>53.118201595358897</v>
      </c>
      <c r="Q857">
        <v>0.14145135334007</v>
      </c>
    </row>
    <row r="858" spans="1:17" x14ac:dyDescent="0.3">
      <c r="A858" t="s">
        <v>1864</v>
      </c>
      <c r="B858" t="s">
        <v>1865</v>
      </c>
      <c r="C858" t="str">
        <f>IFERROR(VLOOKUP(Table1[[#This Row],[Ticker]],[1]!Table1[[Symbol]:[Industry]],2,FALSE),"-")</f>
        <v>-</v>
      </c>
      <c r="D858" t="s">
        <v>646</v>
      </c>
      <c r="E858">
        <v>4100.9766977199997</v>
      </c>
      <c r="F858">
        <v>632.25</v>
      </c>
      <c r="G858">
        <v>-42.153864776926397</v>
      </c>
      <c r="H858">
        <v>-5.8606078867293396</v>
      </c>
      <c r="I858">
        <v>-11.4205478075786</v>
      </c>
      <c r="J858">
        <v>-0.16793319938166601</v>
      </c>
      <c r="K858">
        <v>620.27436676032005</v>
      </c>
      <c r="L858">
        <v>632.98231710444395</v>
      </c>
      <c r="M858">
        <v>53.753783110768097</v>
      </c>
      <c r="N858">
        <v>0.841940088245128</v>
      </c>
      <c r="O858">
        <v>28.904705417160901</v>
      </c>
      <c r="P858">
        <v>14.6211022480057</v>
      </c>
      <c r="Q858">
        <v>8.7992638908156007E-2</v>
      </c>
    </row>
    <row r="859" spans="1:17" hidden="1" x14ac:dyDescent="0.3">
      <c r="A859" t="s">
        <v>1866</v>
      </c>
      <c r="B859" t="s">
        <v>1867</v>
      </c>
      <c r="C859" t="str">
        <f>IFERROR(VLOOKUP(Table1[[#This Row],[Ticker]],[1]!Table1[[Symbol]:[Industry]],2,FALSE),"-")</f>
        <v>-</v>
      </c>
      <c r="D859" t="s">
        <v>435</v>
      </c>
      <c r="E859">
        <v>4090.1587313999999</v>
      </c>
      <c r="F859">
        <v>1065.7</v>
      </c>
      <c r="G859">
        <v>-61.702876017102</v>
      </c>
      <c r="H859">
        <v>-6.0996000496552698</v>
      </c>
      <c r="I859">
        <v>-12.600372750972101</v>
      </c>
      <c r="J859">
        <v>-9.1196413066033308</v>
      </c>
      <c r="K859">
        <v>1121.4968466384501</v>
      </c>
      <c r="L859">
        <v>1189.9449856552701</v>
      </c>
      <c r="M859">
        <v>33.066766764180002</v>
      </c>
      <c r="N859">
        <v>1.3005529332521799</v>
      </c>
      <c r="O859">
        <v>40.602420943980398</v>
      </c>
      <c r="P859">
        <v>6.7996191812396498</v>
      </c>
      <c r="Q859">
        <v>-8.4068491714237997E-2</v>
      </c>
    </row>
    <row r="860" spans="1:17" hidden="1" x14ac:dyDescent="0.3">
      <c r="A860" t="s">
        <v>1868</v>
      </c>
      <c r="B860" t="s">
        <v>1869</v>
      </c>
      <c r="C860" t="str">
        <f>IFERROR(VLOOKUP(Table1[[#This Row],[Ticker]],[1]!Table1[[Symbol]:[Industry]],2,FALSE),"-")</f>
        <v>-</v>
      </c>
      <c r="D860" t="s">
        <v>54</v>
      </c>
      <c r="E860">
        <v>4082.3836532250002</v>
      </c>
      <c r="F860">
        <v>375.5</v>
      </c>
      <c r="G860">
        <v>168.85746610050501</v>
      </c>
      <c r="H860">
        <v>2.9970352679750699E-2</v>
      </c>
      <c r="I860">
        <v>33.317942700393203</v>
      </c>
      <c r="J860">
        <v>7.4102847853401599</v>
      </c>
      <c r="K860">
        <v>345.454083264122</v>
      </c>
      <c r="L860">
        <v>277.06828228298002</v>
      </c>
      <c r="M860">
        <v>63.755365072203098</v>
      </c>
      <c r="N860">
        <v>0.99884109259343301</v>
      </c>
      <c r="O860">
        <v>3.86151797603195</v>
      </c>
      <c r="P860">
        <v>247.04251386321599</v>
      </c>
      <c r="Q860">
        <v>0.140010615265836</v>
      </c>
    </row>
    <row r="861" spans="1:17" hidden="1" x14ac:dyDescent="0.3">
      <c r="A861" t="s">
        <v>1870</v>
      </c>
      <c r="B861" t="s">
        <v>1871</v>
      </c>
      <c r="C861" t="str">
        <f>IFERROR(VLOOKUP(Table1[[#This Row],[Ticker]],[1]!Table1[[Symbol]:[Industry]],2,FALSE),"-")</f>
        <v>-</v>
      </c>
      <c r="D861" t="s">
        <v>1066</v>
      </c>
      <c r="E861">
        <v>4060.8879999999999</v>
      </c>
      <c r="F861">
        <v>118</v>
      </c>
      <c r="G861">
        <v>-31.591142749575901</v>
      </c>
      <c r="I861">
        <v>-15.6296394095711</v>
      </c>
      <c r="K861">
        <v>104.378999999999</v>
      </c>
      <c r="M861">
        <v>99.990560428137201</v>
      </c>
      <c r="N861">
        <v>1</v>
      </c>
      <c r="O861">
        <v>0</v>
      </c>
      <c r="P861">
        <v>5.3571428571428603</v>
      </c>
    </row>
    <row r="862" spans="1:17" x14ac:dyDescent="0.3">
      <c r="A862" t="s">
        <v>1872</v>
      </c>
      <c r="B862" t="s">
        <v>1873</v>
      </c>
      <c r="C862" t="str">
        <f>IFERROR(VLOOKUP(Table1[[#This Row],[Ticker]],[1]!Table1[[Symbol]:[Industry]],2,FALSE),"-")</f>
        <v>-</v>
      </c>
      <c r="D862" t="s">
        <v>266</v>
      </c>
      <c r="E862">
        <v>4040.7624462660001</v>
      </c>
      <c r="F862">
        <v>173.81</v>
      </c>
      <c r="G862">
        <v>-7.9112402765700098</v>
      </c>
      <c r="H862">
        <v>-4.5715194698209602</v>
      </c>
      <c r="I862">
        <v>20.748912604266199</v>
      </c>
      <c r="J862">
        <v>-6.1827383653573103</v>
      </c>
      <c r="K862">
        <v>168.99197528744801</v>
      </c>
      <c r="L862">
        <v>152.569709745794</v>
      </c>
      <c r="M862">
        <v>42.290036293097799</v>
      </c>
      <c r="N862">
        <v>1.03656571493623</v>
      </c>
      <c r="O862">
        <v>10.8681894022208</v>
      </c>
      <c r="P862">
        <v>55.118250780901299</v>
      </c>
      <c r="Q862">
        <v>1.4754688050882999E-2</v>
      </c>
    </row>
    <row r="863" spans="1:17" hidden="1" x14ac:dyDescent="0.3">
      <c r="A863" t="s">
        <v>1874</v>
      </c>
      <c r="B863" t="s">
        <v>1875</v>
      </c>
      <c r="C863" t="str">
        <f>IFERROR(VLOOKUP(Table1[[#This Row],[Ticker]],[1]!Table1[[Symbol]:[Industry]],2,FALSE),"-")</f>
        <v>-</v>
      </c>
      <c r="D863" t="s">
        <v>130</v>
      </c>
      <c r="E863">
        <v>4040.2677713949902</v>
      </c>
      <c r="F863">
        <v>312.35000000000002</v>
      </c>
      <c r="G863">
        <v>346.48502653905098</v>
      </c>
      <c r="H863">
        <v>4.1546025510824398</v>
      </c>
      <c r="I863">
        <v>119.66128285020601</v>
      </c>
      <c r="J863">
        <v>3.1013680466481399</v>
      </c>
      <c r="K863">
        <v>252.27243412712201</v>
      </c>
      <c r="L863">
        <v>175.86610987943499</v>
      </c>
      <c r="M863">
        <v>81.549666929192497</v>
      </c>
      <c r="N863">
        <v>0.73982371844598305</v>
      </c>
      <c r="O863">
        <v>0</v>
      </c>
      <c r="P863">
        <v>519.74206349206304</v>
      </c>
      <c r="Q863">
        <v>0.17645389385585</v>
      </c>
    </row>
    <row r="864" spans="1:17" x14ac:dyDescent="0.3">
      <c r="A864" t="s">
        <v>1876</v>
      </c>
      <c r="B864" t="s">
        <v>1877</v>
      </c>
      <c r="C864" t="str">
        <f>IFERROR(VLOOKUP(Table1[[#This Row],[Ticker]],[1]!Table1[[Symbol]:[Industry]],2,FALSE),"-")</f>
        <v>-</v>
      </c>
      <c r="D864" t="s">
        <v>463</v>
      </c>
      <c r="E864">
        <v>4035.5235287999999</v>
      </c>
      <c r="F864">
        <v>4671</v>
      </c>
      <c r="G864">
        <v>-8.3804762673707103</v>
      </c>
      <c r="H864">
        <v>11.443004340150001</v>
      </c>
      <c r="I864">
        <v>23.799606011461901</v>
      </c>
      <c r="J864">
        <v>-0.38446081237463497</v>
      </c>
      <c r="K864">
        <v>4212.1849112087903</v>
      </c>
      <c r="L864">
        <v>3767.65465429305</v>
      </c>
      <c r="M864">
        <v>74.080390510518299</v>
      </c>
      <c r="N864">
        <v>1.2580943293508</v>
      </c>
      <c r="O864">
        <v>2.63326910725754</v>
      </c>
      <c r="P864">
        <v>55.887064477372803</v>
      </c>
      <c r="Q864">
        <v>3.0241891646357998E-2</v>
      </c>
    </row>
    <row r="865" spans="1:17" x14ac:dyDescent="0.3">
      <c r="A865" t="s">
        <v>1878</v>
      </c>
      <c r="B865" t="s">
        <v>1879</v>
      </c>
      <c r="C865" t="str">
        <f>IFERROR(VLOOKUP(Table1[[#This Row],[Ticker]],[1]!Table1[[Symbol]:[Industry]],2,FALSE),"-")</f>
        <v>-</v>
      </c>
      <c r="D865" t="s">
        <v>231</v>
      </c>
      <c r="E865">
        <v>4034.7242643449899</v>
      </c>
      <c r="F865">
        <v>478.05</v>
      </c>
      <c r="G865">
        <v>-31.3639051207895</v>
      </c>
      <c r="H865">
        <v>-5.8472944421832302</v>
      </c>
      <c r="I865">
        <v>-30.446389075944801</v>
      </c>
      <c r="J865">
        <v>-4.3487550428994899</v>
      </c>
      <c r="K865">
        <v>488.70355812568903</v>
      </c>
      <c r="L865">
        <v>501.093273974878</v>
      </c>
      <c r="M865">
        <v>34.891928354485998</v>
      </c>
      <c r="N865">
        <v>1.0066596347550201</v>
      </c>
      <c r="O865">
        <v>46.2190147474113</v>
      </c>
      <c r="P865">
        <v>6.9463087248322104</v>
      </c>
    </row>
    <row r="866" spans="1:17" hidden="1" x14ac:dyDescent="0.3">
      <c r="A866" t="s">
        <v>1880</v>
      </c>
      <c r="B866" t="s">
        <v>1881</v>
      </c>
      <c r="C866" t="str">
        <f>IFERROR(VLOOKUP(Table1[[#This Row],[Ticker]],[1]!Table1[[Symbol]:[Industry]],2,FALSE),"-")</f>
        <v>-</v>
      </c>
      <c r="D866" t="s">
        <v>266</v>
      </c>
      <c r="E866">
        <v>4012.2438801150001</v>
      </c>
      <c r="F866">
        <v>3955.65</v>
      </c>
      <c r="G866">
        <v>11.410681561450099</v>
      </c>
      <c r="H866">
        <v>-0.66773003055063296</v>
      </c>
      <c r="I866">
        <v>61.176118575134197</v>
      </c>
      <c r="J866">
        <v>1.5171362407182201</v>
      </c>
      <c r="K866">
        <v>3730.01066972132</v>
      </c>
      <c r="L866">
        <v>3155.22789360248</v>
      </c>
      <c r="M866">
        <v>70.667909183997395</v>
      </c>
      <c r="N866">
        <v>0.38339615096966201</v>
      </c>
      <c r="O866">
        <v>7.3148534374881402</v>
      </c>
      <c r="P866">
        <v>83.471706864563998</v>
      </c>
      <c r="Q866">
        <v>0.11224693182946301</v>
      </c>
    </row>
    <row r="867" spans="1:17" hidden="1" x14ac:dyDescent="0.3">
      <c r="A867" t="s">
        <v>1882</v>
      </c>
      <c r="B867" t="s">
        <v>1883</v>
      </c>
      <c r="C867" t="str">
        <f>IFERROR(VLOOKUP(Table1[[#This Row],[Ticker]],[1]!Table1[[Symbol]:[Industry]],2,FALSE),"-")</f>
        <v>-</v>
      </c>
      <c r="D867" t="s">
        <v>501</v>
      </c>
      <c r="E867">
        <v>3984.27314875</v>
      </c>
      <c r="F867">
        <v>289.55</v>
      </c>
      <c r="G867">
        <v>52.9503996024388</v>
      </c>
      <c r="H867">
        <v>-2.3103461346943499</v>
      </c>
      <c r="I867">
        <v>48.4737449558286</v>
      </c>
      <c r="J867">
        <v>-5.0694002606747803</v>
      </c>
      <c r="K867">
        <v>261.98616246662101</v>
      </c>
      <c r="L867">
        <v>206.71318582619099</v>
      </c>
      <c r="M867">
        <v>57.996433186730997</v>
      </c>
      <c r="N867">
        <v>0.59084329449657902</v>
      </c>
      <c r="O867">
        <v>5.2322569504403296</v>
      </c>
      <c r="P867">
        <v>112.747979426892</v>
      </c>
      <c r="Q867">
        <v>0.23621969683347999</v>
      </c>
    </row>
    <row r="868" spans="1:17" x14ac:dyDescent="0.3">
      <c r="A868" t="s">
        <v>1884</v>
      </c>
      <c r="B868" t="s">
        <v>1885</v>
      </c>
      <c r="C868" t="str">
        <f>IFERROR(VLOOKUP(Table1[[#This Row],[Ticker]],[1]!Table1[[Symbol]:[Industry]],2,FALSE),"-")</f>
        <v>-</v>
      </c>
      <c r="D868" t="s">
        <v>1552</v>
      </c>
      <c r="E868">
        <v>3976.02</v>
      </c>
      <c r="F868">
        <v>358.2</v>
      </c>
      <c r="G868">
        <v>-51.553125921423003</v>
      </c>
      <c r="H868">
        <v>9.69788328949274</v>
      </c>
      <c r="I868">
        <v>-2.3657952024763498</v>
      </c>
      <c r="J868">
        <v>-6.7998008527476896</v>
      </c>
      <c r="K868">
        <v>343.12399454582697</v>
      </c>
      <c r="L868">
        <v>344.23943839724001</v>
      </c>
      <c r="M868">
        <v>45.554758451208997</v>
      </c>
      <c r="N868">
        <v>1.2550513630706199</v>
      </c>
      <c r="O868">
        <v>30.2903405918481</v>
      </c>
      <c r="P868">
        <v>23.347107438016501</v>
      </c>
      <c r="Q868">
        <v>-8.54202571245E-3</v>
      </c>
    </row>
    <row r="869" spans="1:17" x14ac:dyDescent="0.3">
      <c r="A869" t="s">
        <v>1886</v>
      </c>
      <c r="B869" t="s">
        <v>1887</v>
      </c>
      <c r="C869" t="str">
        <f>IFERROR(VLOOKUP(Table1[[#This Row],[Ticker]],[1]!Table1[[Symbol]:[Industry]],2,FALSE),"-")</f>
        <v>-</v>
      </c>
      <c r="D869" t="s">
        <v>138</v>
      </c>
      <c r="E869">
        <v>3965.7300936900001</v>
      </c>
      <c r="F869">
        <v>602.29999999999995</v>
      </c>
      <c r="G869">
        <v>-24.8025340812049</v>
      </c>
      <c r="H869">
        <v>13.8142592644984</v>
      </c>
      <c r="I869">
        <v>5.8330587301136001</v>
      </c>
      <c r="J869">
        <v>1.95306296190238</v>
      </c>
      <c r="K869">
        <v>537.26140809191099</v>
      </c>
      <c r="L869">
        <v>519.01936290973094</v>
      </c>
      <c r="M869">
        <v>61.979135485348102</v>
      </c>
      <c r="N869">
        <v>3.2836526807711</v>
      </c>
      <c r="O869">
        <v>10.742155072223101</v>
      </c>
      <c r="P869">
        <v>41.717647058823502</v>
      </c>
    </row>
    <row r="870" spans="1:17" hidden="1" x14ac:dyDescent="0.3">
      <c r="A870" t="s">
        <v>1888</v>
      </c>
      <c r="B870" t="s">
        <v>1889</v>
      </c>
      <c r="C870" t="str">
        <f>IFERROR(VLOOKUP(Table1[[#This Row],[Ticker]],[1]!Table1[[Symbol]:[Industry]],2,FALSE),"-")</f>
        <v>-</v>
      </c>
      <c r="D870" t="s">
        <v>263</v>
      </c>
      <c r="E870">
        <v>3964.4199606550001</v>
      </c>
      <c r="F870">
        <v>3273.55</v>
      </c>
      <c r="G870">
        <v>8.32632631157961</v>
      </c>
      <c r="H870">
        <v>-7.5565211291588898</v>
      </c>
      <c r="I870">
        <v>64.986117599239705</v>
      </c>
      <c r="J870">
        <v>-5.6588763447318202</v>
      </c>
      <c r="K870">
        <v>3106.5575941378602</v>
      </c>
      <c r="L870">
        <v>2485.2973013809801</v>
      </c>
      <c r="M870">
        <v>39.760801477441802</v>
      </c>
      <c r="N870">
        <v>0.46984406470920198</v>
      </c>
      <c r="O870">
        <v>14.0795161216416</v>
      </c>
      <c r="P870">
        <v>116.98538428396201</v>
      </c>
      <c r="Q870">
        <v>0.111485709107145</v>
      </c>
    </row>
    <row r="871" spans="1:17" hidden="1" x14ac:dyDescent="0.3">
      <c r="A871" t="s">
        <v>1890</v>
      </c>
      <c r="B871" t="s">
        <v>1891</v>
      </c>
      <c r="C871" t="str">
        <f>IFERROR(VLOOKUP(Table1[[#This Row],[Ticker]],[1]!Table1[[Symbol]:[Industry]],2,FALSE),"-")</f>
        <v>-</v>
      </c>
      <c r="D871" t="s">
        <v>470</v>
      </c>
      <c r="E871">
        <v>3955.8333104199901</v>
      </c>
      <c r="F871">
        <v>862.6</v>
      </c>
      <c r="G871">
        <v>42.4206875377862</v>
      </c>
      <c r="H871">
        <v>-21.783958246070799</v>
      </c>
      <c r="I871">
        <v>40.027563381519499</v>
      </c>
      <c r="J871">
        <v>-6.33114729077516</v>
      </c>
      <c r="K871">
        <v>911.70071671904202</v>
      </c>
      <c r="L871">
        <v>733.995782311222</v>
      </c>
      <c r="M871">
        <v>24.956006118903101</v>
      </c>
      <c r="N871">
        <v>0.23616140174477501</v>
      </c>
      <c r="O871">
        <v>26.9418038488291</v>
      </c>
      <c r="P871">
        <v>78.832797760961896</v>
      </c>
      <c r="Q871">
        <v>0.15438985457686599</v>
      </c>
    </row>
    <row r="872" spans="1:17" x14ac:dyDescent="0.3">
      <c r="A872" t="s">
        <v>1892</v>
      </c>
      <c r="B872" t="s">
        <v>1893</v>
      </c>
      <c r="C872" t="str">
        <f>IFERROR(VLOOKUP(Table1[[#This Row],[Ticker]],[1]!Table1[[Symbol]:[Industry]],2,FALSE),"-")</f>
        <v>-</v>
      </c>
      <c r="D872" t="s">
        <v>263</v>
      </c>
      <c r="E872">
        <v>3942.8075199999998</v>
      </c>
      <c r="F872">
        <v>2320</v>
      </c>
      <c r="G872">
        <v>58.032816148124702</v>
      </c>
      <c r="H872">
        <v>-18.0651095831278</v>
      </c>
      <c r="I872">
        <v>45.412266013607997</v>
      </c>
      <c r="J872">
        <v>-2.4582923925803901</v>
      </c>
      <c r="K872">
        <v>2389.33726679553</v>
      </c>
      <c r="L872">
        <v>1968.50258510715</v>
      </c>
      <c r="M872">
        <v>39.514314800677802</v>
      </c>
      <c r="N872">
        <v>0.382385197613823</v>
      </c>
      <c r="O872">
        <v>20.689655172413701</v>
      </c>
      <c r="P872">
        <v>109.339048048725</v>
      </c>
      <c r="Q872">
        <v>8.1938635963589995E-3</v>
      </c>
    </row>
    <row r="873" spans="1:17" hidden="1" x14ac:dyDescent="0.3">
      <c r="A873" t="s">
        <v>1894</v>
      </c>
      <c r="B873" t="s">
        <v>1895</v>
      </c>
      <c r="C873" t="str">
        <f>IFERROR(VLOOKUP(Table1[[#This Row],[Ticker]],[1]!Table1[[Symbol]:[Industry]],2,FALSE),"-")</f>
        <v>-</v>
      </c>
      <c r="D873" t="s">
        <v>1896</v>
      </c>
      <c r="E873">
        <v>3939.4600506400002</v>
      </c>
      <c r="F873">
        <v>235.16</v>
      </c>
      <c r="G873">
        <v>-44.959090562256101</v>
      </c>
      <c r="H873">
        <v>-5.7669254403255703</v>
      </c>
      <c r="I873">
        <v>-1.2341746886059899</v>
      </c>
      <c r="J873">
        <v>-1.33123688628131</v>
      </c>
      <c r="K873">
        <v>230.417008229674</v>
      </c>
      <c r="M873">
        <v>70.467193873691699</v>
      </c>
      <c r="N873">
        <v>0.96732844256966499</v>
      </c>
      <c r="O873">
        <v>19.493111073311798</v>
      </c>
      <c r="P873">
        <v>19.6134282807731</v>
      </c>
    </row>
    <row r="874" spans="1:17" hidden="1" x14ac:dyDescent="0.3">
      <c r="A874" t="s">
        <v>1897</v>
      </c>
      <c r="B874" t="s">
        <v>1898</v>
      </c>
      <c r="C874" t="str">
        <f>IFERROR(VLOOKUP(Table1[[#This Row],[Ticker]],[1]!Table1[[Symbol]:[Industry]],2,FALSE),"-")</f>
        <v>-</v>
      </c>
      <c r="D874" t="s">
        <v>185</v>
      </c>
      <c r="E874">
        <v>3911.2299014250002</v>
      </c>
      <c r="F874">
        <v>573.85</v>
      </c>
      <c r="G874">
        <v>26.978015408775001</v>
      </c>
      <c r="H874">
        <v>0.57325467458643597</v>
      </c>
      <c r="I874">
        <v>3.9393366498804698</v>
      </c>
      <c r="J874">
        <v>-2.9742792378082998</v>
      </c>
      <c r="K874">
        <v>544.42383641812398</v>
      </c>
      <c r="L874">
        <v>488.41256840707899</v>
      </c>
      <c r="M874">
        <v>65.328413368093806</v>
      </c>
      <c r="N874">
        <v>1.92330452931073</v>
      </c>
      <c r="O874">
        <v>6.2908425546745796</v>
      </c>
      <c r="P874">
        <v>72.664359861591606</v>
      </c>
      <c r="Q874">
        <v>0.15255473243383899</v>
      </c>
    </row>
    <row r="875" spans="1:17" hidden="1" x14ac:dyDescent="0.3">
      <c r="A875" t="s">
        <v>1899</v>
      </c>
      <c r="B875" t="s">
        <v>1900</v>
      </c>
      <c r="C875" t="str">
        <f>IFERROR(VLOOKUP(Table1[[#This Row],[Ticker]],[1]!Table1[[Symbol]:[Industry]],2,FALSE),"-")</f>
        <v>-</v>
      </c>
      <c r="D875" t="s">
        <v>54</v>
      </c>
      <c r="E875">
        <v>3902.9186212699901</v>
      </c>
      <c r="F875">
        <v>1569.95</v>
      </c>
      <c r="G875">
        <v>149.09215448653001</v>
      </c>
      <c r="H875">
        <v>9.6406752313997206</v>
      </c>
      <c r="I875">
        <v>82.499143245757097</v>
      </c>
      <c r="J875">
        <v>10.494225189505199</v>
      </c>
      <c r="K875">
        <v>1336.09056219274</v>
      </c>
      <c r="L875">
        <v>1038.10293097519</v>
      </c>
      <c r="M875">
        <v>71.921208109655694</v>
      </c>
      <c r="N875">
        <v>0.94942580754652905</v>
      </c>
      <c r="O875">
        <v>4.78040701933182</v>
      </c>
      <c r="P875">
        <v>216.45128779395299</v>
      </c>
      <c r="Q875">
        <v>0.23434132117938999</v>
      </c>
    </row>
    <row r="876" spans="1:17" hidden="1" x14ac:dyDescent="0.3">
      <c r="A876" t="s">
        <v>1901</v>
      </c>
      <c r="B876" t="s">
        <v>1902</v>
      </c>
      <c r="C876" t="str">
        <f>IFERROR(VLOOKUP(Table1[[#This Row],[Ticker]],[1]!Table1[[Symbol]:[Industry]],2,FALSE),"-")</f>
        <v>-</v>
      </c>
      <c r="D876" t="s">
        <v>463</v>
      </c>
      <c r="E876">
        <v>3901.759042275</v>
      </c>
      <c r="F876">
        <v>3212.05</v>
      </c>
      <c r="G876">
        <v>29.5097814170222</v>
      </c>
      <c r="H876">
        <v>-2.9552860703868502</v>
      </c>
      <c r="I876">
        <v>24.961092933725102</v>
      </c>
      <c r="J876">
        <v>-3.6356697254975701</v>
      </c>
      <c r="K876">
        <v>3149.35277664559</v>
      </c>
      <c r="L876">
        <v>2707.4148604325301</v>
      </c>
      <c r="M876">
        <v>38.235790234064901</v>
      </c>
      <c r="N876">
        <v>0.35364361862106902</v>
      </c>
      <c r="O876">
        <v>8.0306969069597205</v>
      </c>
      <c r="P876">
        <v>67.442527237658297</v>
      </c>
      <c r="Q876">
        <v>6.9845887932101003E-2</v>
      </c>
    </row>
    <row r="877" spans="1:17" hidden="1" x14ac:dyDescent="0.3">
      <c r="A877" t="s">
        <v>1903</v>
      </c>
      <c r="B877" t="s">
        <v>1904</v>
      </c>
      <c r="C877" t="str">
        <f>IFERROR(VLOOKUP(Table1[[#This Row],[Ticker]],[1]!Table1[[Symbol]:[Industry]],2,FALSE),"-")</f>
        <v>-</v>
      </c>
      <c r="D877" t="s">
        <v>274</v>
      </c>
      <c r="E877">
        <v>3897.4775949999998</v>
      </c>
      <c r="F877">
        <v>425.15</v>
      </c>
      <c r="G877">
        <v>120.429870020672</v>
      </c>
      <c r="H877">
        <v>5.55830139733132</v>
      </c>
      <c r="I877">
        <v>130.87629021896899</v>
      </c>
      <c r="J877">
        <v>-4.4194906117671398</v>
      </c>
      <c r="K877">
        <v>383.36975602929999</v>
      </c>
      <c r="L877">
        <v>272.38141137083801</v>
      </c>
      <c r="M877">
        <v>35.304641621914797</v>
      </c>
      <c r="N877">
        <v>0.49170651442065</v>
      </c>
      <c r="O877">
        <v>13.842173350582099</v>
      </c>
      <c r="P877">
        <v>185.335570469798</v>
      </c>
      <c r="Q877">
        <v>0.15725159510469</v>
      </c>
    </row>
    <row r="878" spans="1:17" x14ac:dyDescent="0.3">
      <c r="A878" t="s">
        <v>1905</v>
      </c>
      <c r="B878" t="s">
        <v>1906</v>
      </c>
      <c r="C878" t="str">
        <f>IFERROR(VLOOKUP(Table1[[#This Row],[Ticker]],[1]!Table1[[Symbol]:[Industry]],2,FALSE),"-")</f>
        <v>-</v>
      </c>
      <c r="D878" t="s">
        <v>54</v>
      </c>
      <c r="E878">
        <v>3890.7672327999999</v>
      </c>
      <c r="F878">
        <v>388</v>
      </c>
      <c r="G878">
        <v>0.38561525322830897</v>
      </c>
      <c r="H878">
        <v>-6.6480956817833796</v>
      </c>
      <c r="I878">
        <v>14.0347480908428</v>
      </c>
      <c r="J878">
        <v>-5.2752142318328499</v>
      </c>
      <c r="K878">
        <v>381.22024465332998</v>
      </c>
      <c r="L878">
        <v>339.901788614314</v>
      </c>
      <c r="M878">
        <v>37.8460172539803</v>
      </c>
      <c r="N878">
        <v>0.67145127855996001</v>
      </c>
      <c r="O878">
        <v>11.855670103092701</v>
      </c>
      <c r="P878">
        <v>63.471666315567703</v>
      </c>
      <c r="Q878">
        <v>6.6947590800964005E-2</v>
      </c>
    </row>
    <row r="879" spans="1:17" hidden="1" x14ac:dyDescent="0.3">
      <c r="A879" t="s">
        <v>1907</v>
      </c>
      <c r="B879" t="s">
        <v>1908</v>
      </c>
      <c r="C879" t="str">
        <f>IFERROR(VLOOKUP(Table1[[#This Row],[Ticker]],[1]!Table1[[Symbol]:[Industry]],2,FALSE),"-")</f>
        <v>-</v>
      </c>
      <c r="D879" t="s">
        <v>263</v>
      </c>
      <c r="E879">
        <v>3889.0895408749998</v>
      </c>
      <c r="F879">
        <v>567.25</v>
      </c>
      <c r="G879">
        <v>38.396540115514803</v>
      </c>
      <c r="H879">
        <v>-12.4427072429486</v>
      </c>
      <c r="I879">
        <v>12.032822329236501</v>
      </c>
      <c r="J879">
        <v>-5.4036189438115203</v>
      </c>
      <c r="K879">
        <v>580.55528813901003</v>
      </c>
      <c r="L879">
        <v>507.18391381401801</v>
      </c>
      <c r="M879">
        <v>40.016612675947798</v>
      </c>
      <c r="N879">
        <v>0.308401774836362</v>
      </c>
      <c r="O879">
        <v>15.4693697664169</v>
      </c>
      <c r="P879">
        <v>81.230031948881702</v>
      </c>
      <c r="Q879">
        <v>5.4776722719391997E-2</v>
      </c>
    </row>
    <row r="880" spans="1:17" hidden="1" x14ac:dyDescent="0.3">
      <c r="A880" t="s">
        <v>1909</v>
      </c>
      <c r="B880" t="s">
        <v>1910</v>
      </c>
      <c r="C880" t="str">
        <f>IFERROR(VLOOKUP(Table1[[#This Row],[Ticker]],[1]!Table1[[Symbol]:[Industry]],2,FALSE),"-")</f>
        <v>-</v>
      </c>
      <c r="D880" t="s">
        <v>138</v>
      </c>
      <c r="E880">
        <v>3876.6541145849901</v>
      </c>
      <c r="F880">
        <v>320.85000000000002</v>
      </c>
      <c r="G880">
        <v>9.3164152518190093</v>
      </c>
      <c r="H880">
        <v>-25.6144092268413</v>
      </c>
      <c r="I880">
        <v>37.986955947577897</v>
      </c>
      <c r="J880">
        <v>-6.48700053341227</v>
      </c>
      <c r="K880">
        <v>367.25916915010998</v>
      </c>
      <c r="M880">
        <v>30.416082247461301</v>
      </c>
      <c r="N880">
        <v>0.43201481887508503</v>
      </c>
      <c r="O880">
        <v>65.186224092254903</v>
      </c>
      <c r="P880">
        <v>89.403778040141603</v>
      </c>
    </row>
    <row r="881" spans="1:17" hidden="1" x14ac:dyDescent="0.3">
      <c r="A881" t="s">
        <v>1911</v>
      </c>
      <c r="B881" t="s">
        <v>1912</v>
      </c>
      <c r="C881" t="str">
        <f>IFERROR(VLOOKUP(Table1[[#This Row],[Ticker]],[1]!Table1[[Symbol]:[Industry]],2,FALSE),"-")</f>
        <v>-</v>
      </c>
      <c r="D881" t="s">
        <v>89</v>
      </c>
      <c r="E881">
        <v>3870.8764494000002</v>
      </c>
      <c r="F881">
        <v>1711.95</v>
      </c>
      <c r="G881">
        <v>180.343568714772</v>
      </c>
      <c r="H881">
        <v>18.6367653158539</v>
      </c>
      <c r="I881">
        <v>84.277700827904695</v>
      </c>
      <c r="J881">
        <v>-3.6363513540702801</v>
      </c>
      <c r="K881">
        <v>1466.1108553761701</v>
      </c>
      <c r="L881">
        <v>1125.3340456219501</v>
      </c>
      <c r="M881">
        <v>65.399575155874203</v>
      </c>
      <c r="N881">
        <v>1.5725909973971901</v>
      </c>
      <c r="O881">
        <v>3.6508075586319602</v>
      </c>
      <c r="P881">
        <v>232.06284550480001</v>
      </c>
      <c r="Q881">
        <v>0.190316112379848</v>
      </c>
    </row>
    <row r="882" spans="1:17" hidden="1" x14ac:dyDescent="0.3">
      <c r="A882" t="s">
        <v>1913</v>
      </c>
      <c r="B882" t="s">
        <v>1914</v>
      </c>
      <c r="C882" t="str">
        <f>IFERROR(VLOOKUP(Table1[[#This Row],[Ticker]],[1]!Table1[[Symbol]:[Industry]],2,FALSE),"-")</f>
        <v>-</v>
      </c>
      <c r="D882" t="s">
        <v>89</v>
      </c>
      <c r="E882">
        <v>3869.1872700599902</v>
      </c>
      <c r="F882">
        <v>362.3</v>
      </c>
      <c r="G882">
        <v>150.95305984508499</v>
      </c>
      <c r="H882">
        <v>22.699233552790801</v>
      </c>
      <c r="I882">
        <v>87.065345063563896</v>
      </c>
      <c r="J882">
        <v>1.4162144630303799</v>
      </c>
      <c r="K882">
        <v>292.34110399821799</v>
      </c>
      <c r="L882">
        <v>212.04251768760199</v>
      </c>
      <c r="M882">
        <v>55.119535698597602</v>
      </c>
      <c r="N882">
        <v>0.69083119538937099</v>
      </c>
      <c r="O882">
        <v>10.405741098537099</v>
      </c>
      <c r="P882">
        <v>201.28898128898101</v>
      </c>
      <c r="Q882">
        <v>6.3067298816608997E-2</v>
      </c>
    </row>
    <row r="883" spans="1:17" hidden="1" x14ac:dyDescent="0.3">
      <c r="A883" t="s">
        <v>1915</v>
      </c>
      <c r="B883" t="s">
        <v>1916</v>
      </c>
      <c r="C883" t="str">
        <f>IFERROR(VLOOKUP(Table1[[#This Row],[Ticker]],[1]!Table1[[Symbol]:[Industry]],2,FALSE),"-")</f>
        <v>-</v>
      </c>
      <c r="D883" t="s">
        <v>130</v>
      </c>
      <c r="E883">
        <v>3844.3424828099901</v>
      </c>
      <c r="F883">
        <v>843.9</v>
      </c>
      <c r="G883">
        <v>104.50351599404</v>
      </c>
      <c r="H883">
        <v>16.481390398187401</v>
      </c>
      <c r="I883">
        <v>15.090950836522801</v>
      </c>
      <c r="J883">
        <v>16.3256394174471</v>
      </c>
      <c r="K883">
        <v>737.41318794783103</v>
      </c>
      <c r="L883">
        <v>636.83548108667901</v>
      </c>
      <c r="M883">
        <v>72.058161030701001</v>
      </c>
      <c r="N883">
        <v>2.2474587127697201</v>
      </c>
      <c r="O883">
        <v>6.8847019789074402</v>
      </c>
      <c r="P883">
        <v>173.106796116504</v>
      </c>
      <c r="Q883">
        <v>0.16178253984233901</v>
      </c>
    </row>
    <row r="884" spans="1:17" x14ac:dyDescent="0.3">
      <c r="A884" t="s">
        <v>1917</v>
      </c>
      <c r="B884" t="s">
        <v>1918</v>
      </c>
      <c r="C884" t="str">
        <f>IFERROR(VLOOKUP(Table1[[#This Row],[Ticker]],[1]!Table1[[Symbol]:[Industry]],2,FALSE),"-")</f>
        <v>-</v>
      </c>
      <c r="D884" t="s">
        <v>24</v>
      </c>
      <c r="E884">
        <v>3835.61710751999</v>
      </c>
      <c r="F884">
        <v>122.32</v>
      </c>
      <c r="G884">
        <v>-34.789304039450499</v>
      </c>
      <c r="H884">
        <v>-5.5288619833087598</v>
      </c>
      <c r="I884">
        <v>-16.045280281662802</v>
      </c>
      <c r="J884">
        <v>-2.5115852365926199</v>
      </c>
      <c r="K884">
        <v>123.705075750777</v>
      </c>
      <c r="L884">
        <v>126.524472233818</v>
      </c>
      <c r="M884">
        <v>55.047871047566503</v>
      </c>
      <c r="N884">
        <v>0.99927655420067396</v>
      </c>
      <c r="O884">
        <v>33.6249182472204</v>
      </c>
      <c r="P884">
        <v>11.301182893539499</v>
      </c>
      <c r="Q884">
        <v>1.6762985636136998E-2</v>
      </c>
    </row>
    <row r="885" spans="1:17" hidden="1" x14ac:dyDescent="0.3">
      <c r="A885" t="s">
        <v>1919</v>
      </c>
      <c r="B885" t="s">
        <v>1920</v>
      </c>
      <c r="C885" t="str">
        <f>IFERROR(VLOOKUP(Table1[[#This Row],[Ticker]],[1]!Table1[[Symbol]:[Industry]],2,FALSE),"-")</f>
        <v>-</v>
      </c>
      <c r="D885" t="s">
        <v>756</v>
      </c>
      <c r="E885">
        <v>3821.874014175</v>
      </c>
      <c r="F885">
        <v>821.55</v>
      </c>
      <c r="G885">
        <v>-51.564944843006501</v>
      </c>
      <c r="H885">
        <v>-15.6772113659308</v>
      </c>
      <c r="I885">
        <v>-12.263167421092</v>
      </c>
      <c r="J885">
        <v>-13.810919857019</v>
      </c>
      <c r="K885">
        <v>856.82537663820995</v>
      </c>
      <c r="L885">
        <v>885.47057063193495</v>
      </c>
      <c r="M885">
        <v>31.504880368182398</v>
      </c>
      <c r="N885">
        <v>0.84500101480075096</v>
      </c>
      <c r="O885">
        <v>26.5899823504351</v>
      </c>
      <c r="P885">
        <v>14.294657762938201</v>
      </c>
      <c r="Q885">
        <v>-9.0851899621088E-2</v>
      </c>
    </row>
    <row r="886" spans="1:17" x14ac:dyDescent="0.3">
      <c r="A886" t="s">
        <v>1921</v>
      </c>
      <c r="B886" t="s">
        <v>1922</v>
      </c>
      <c r="C886" t="str">
        <f>IFERROR(VLOOKUP(Table1[[#This Row],[Ticker]],[1]!Table1[[Symbol]:[Industry]],2,FALSE),"-")</f>
        <v>-</v>
      </c>
      <c r="D886" t="s">
        <v>231</v>
      </c>
      <c r="E886">
        <v>3813.9694563749999</v>
      </c>
      <c r="F886">
        <v>1320.15</v>
      </c>
      <c r="G886">
        <v>15.3418895237699</v>
      </c>
      <c r="H886">
        <v>29.905530425796702</v>
      </c>
      <c r="I886">
        <v>70.497443002341001</v>
      </c>
      <c r="J886">
        <v>-12.007832610141699</v>
      </c>
      <c r="K886">
        <v>1068.9779105278801</v>
      </c>
      <c r="L886">
        <v>909.04088843571196</v>
      </c>
      <c r="M886">
        <v>63.512507348544901</v>
      </c>
      <c r="N886">
        <v>1.1554103121422801</v>
      </c>
      <c r="O886">
        <v>3.7571488088474698</v>
      </c>
      <c r="P886">
        <v>99.629517616815406</v>
      </c>
      <c r="Q886">
        <v>-7.915031224595E-3</v>
      </c>
    </row>
    <row r="887" spans="1:17" hidden="1" x14ac:dyDescent="0.3">
      <c r="A887" t="s">
        <v>1923</v>
      </c>
      <c r="B887" t="s">
        <v>1924</v>
      </c>
      <c r="C887" t="str">
        <f>IFERROR(VLOOKUP(Table1[[#This Row],[Ticker]],[1]!Table1[[Symbol]:[Industry]],2,FALSE),"-")</f>
        <v>-</v>
      </c>
      <c r="D887" t="s">
        <v>92</v>
      </c>
      <c r="E887">
        <v>3803.67707544</v>
      </c>
      <c r="F887">
        <v>1009.8</v>
      </c>
      <c r="G887">
        <v>21.017594147450001</v>
      </c>
      <c r="H887">
        <v>13.0890379640703</v>
      </c>
      <c r="I887">
        <v>16.3597436421541</v>
      </c>
      <c r="J887">
        <v>21.422239308026501</v>
      </c>
      <c r="K887">
        <v>818.19705472927296</v>
      </c>
      <c r="L887">
        <v>769.62396036500695</v>
      </c>
      <c r="M887">
        <v>88.256745467234097</v>
      </c>
      <c r="N887">
        <v>2.7356902549108302</v>
      </c>
      <c r="O887">
        <v>0.78233313527431503</v>
      </c>
      <c r="P887">
        <v>87.992180955040396</v>
      </c>
      <c r="Q887">
        <v>7.9396245984194994E-2</v>
      </c>
    </row>
    <row r="888" spans="1:17" x14ac:dyDescent="0.3">
      <c r="A888" t="s">
        <v>1925</v>
      </c>
      <c r="B888" t="s">
        <v>1926</v>
      </c>
      <c r="C888" t="str">
        <f>IFERROR(VLOOKUP(Table1[[#This Row],[Ticker]],[1]!Table1[[Symbol]:[Industry]],2,FALSE),"-")</f>
        <v>-</v>
      </c>
      <c r="D888" t="s">
        <v>263</v>
      </c>
      <c r="E888">
        <v>3800.3175426600001</v>
      </c>
      <c r="F888">
        <v>152.71</v>
      </c>
      <c r="G888">
        <v>39.7272122372366</v>
      </c>
      <c r="H888">
        <v>-14.5348727023463</v>
      </c>
      <c r="I888">
        <v>51.4872869846266</v>
      </c>
      <c r="J888">
        <v>-4.2378039278741504</v>
      </c>
      <c r="K888">
        <v>152.17496303705499</v>
      </c>
      <c r="L888">
        <v>123.782084560218</v>
      </c>
      <c r="M888">
        <v>39.424592059230598</v>
      </c>
      <c r="N888">
        <v>0.51564459523277195</v>
      </c>
      <c r="O888">
        <v>15.905965555628301</v>
      </c>
      <c r="P888">
        <v>87.144607843137194</v>
      </c>
      <c r="Q888">
        <v>1.9371831979947001E-2</v>
      </c>
    </row>
    <row r="889" spans="1:17" x14ac:dyDescent="0.3">
      <c r="A889" t="s">
        <v>1927</v>
      </c>
      <c r="B889" t="s">
        <v>1928</v>
      </c>
      <c r="C889" t="str">
        <f>IFERROR(VLOOKUP(Table1[[#This Row],[Ticker]],[1]!Table1[[Symbol]:[Industry]],2,FALSE),"-")</f>
        <v>-</v>
      </c>
      <c r="D889" t="s">
        <v>263</v>
      </c>
      <c r="E889">
        <v>3791.0808674999998</v>
      </c>
      <c r="F889">
        <v>1224.45</v>
      </c>
      <c r="G889">
        <v>41.3317026313279</v>
      </c>
      <c r="H889">
        <v>-7.2020213468865499</v>
      </c>
      <c r="I889">
        <v>41.3084208692133</v>
      </c>
      <c r="J889">
        <v>-2.6540841403071398</v>
      </c>
      <c r="K889">
        <v>1202.1871221219101</v>
      </c>
      <c r="L889">
        <v>980.91302716934399</v>
      </c>
      <c r="M889">
        <v>41.025737721796801</v>
      </c>
      <c r="N889">
        <v>0.29548644581670702</v>
      </c>
      <c r="O889">
        <v>14.3288823553432</v>
      </c>
      <c r="P889">
        <v>97.031136857349694</v>
      </c>
      <c r="Q889">
        <v>2.8620471545636999E-2</v>
      </c>
    </row>
    <row r="890" spans="1:17" x14ac:dyDescent="0.3">
      <c r="A890" t="s">
        <v>1929</v>
      </c>
      <c r="B890" t="s">
        <v>1930</v>
      </c>
      <c r="C890" t="str">
        <f>IFERROR(VLOOKUP(Table1[[#This Row],[Ticker]],[1]!Table1[[Symbol]:[Industry]],2,FALSE),"-")</f>
        <v>-</v>
      </c>
      <c r="D890" t="s">
        <v>292</v>
      </c>
      <c r="E890">
        <v>3783.2456407199902</v>
      </c>
      <c r="F890">
        <v>1385.8</v>
      </c>
      <c r="G890">
        <v>41.449836918229302</v>
      </c>
      <c r="H890">
        <v>-3.14997722960412</v>
      </c>
      <c r="I890">
        <v>-9.3503344924952891</v>
      </c>
      <c r="J890">
        <v>-3.5432507874325601</v>
      </c>
      <c r="K890">
        <v>1369.56762536313</v>
      </c>
      <c r="L890">
        <v>1244.16798871075</v>
      </c>
      <c r="M890">
        <v>52.080569052655797</v>
      </c>
      <c r="N890">
        <v>0.69226811747001804</v>
      </c>
      <c r="O890">
        <v>2.10708615961898</v>
      </c>
      <c r="P890">
        <v>77.6666666666666</v>
      </c>
      <c r="Q890">
        <v>8.7391828896332999E-2</v>
      </c>
    </row>
    <row r="891" spans="1:17" hidden="1" x14ac:dyDescent="0.3">
      <c r="A891" t="s">
        <v>1931</v>
      </c>
      <c r="B891" t="s">
        <v>1932</v>
      </c>
      <c r="C891" t="str">
        <f>IFERROR(VLOOKUP(Table1[[#This Row],[Ticker]],[1]!Table1[[Symbol]:[Industry]],2,FALSE),"-")</f>
        <v>-</v>
      </c>
      <c r="D891" t="s">
        <v>89</v>
      </c>
      <c r="E891">
        <v>3765.3015792000001</v>
      </c>
      <c r="F891">
        <v>3061.4</v>
      </c>
      <c r="G891">
        <v>17.1923272936281</v>
      </c>
      <c r="H891">
        <v>-15.4483713395626</v>
      </c>
      <c r="I891">
        <v>8.1626677299849604</v>
      </c>
      <c r="J891">
        <v>-7.5198962650080201</v>
      </c>
      <c r="K891">
        <v>3140.4646380454501</v>
      </c>
      <c r="L891">
        <v>2796.3309581345302</v>
      </c>
      <c r="M891">
        <v>50.428498524753202</v>
      </c>
      <c r="N891">
        <v>2.16907794165984</v>
      </c>
      <c r="O891">
        <v>24.624354870320701</v>
      </c>
      <c r="P891">
        <v>67.614771825125203</v>
      </c>
      <c r="Q891">
        <v>0.17964880885068399</v>
      </c>
    </row>
    <row r="892" spans="1:17" x14ac:dyDescent="0.3">
      <c r="A892" t="s">
        <v>1933</v>
      </c>
      <c r="B892" t="s">
        <v>1934</v>
      </c>
      <c r="C892" t="str">
        <f>IFERROR(VLOOKUP(Table1[[#This Row],[Ticker]],[1]!Table1[[Symbol]:[Industry]],2,FALSE),"-")</f>
        <v>-</v>
      </c>
      <c r="D892" t="s">
        <v>125</v>
      </c>
      <c r="E892">
        <v>3762.4314924</v>
      </c>
      <c r="F892">
        <v>859.8</v>
      </c>
      <c r="G892">
        <v>32.717354252285098</v>
      </c>
      <c r="H892">
        <v>1.98142529776186</v>
      </c>
      <c r="I892">
        <v>-20.6955443826748</v>
      </c>
      <c r="J892">
        <v>-1.28412356006648</v>
      </c>
      <c r="K892">
        <v>829.04815089581098</v>
      </c>
      <c r="L892">
        <v>774.25247868030203</v>
      </c>
      <c r="M892">
        <v>65.100942331109593</v>
      </c>
      <c r="N892">
        <v>0.75286511727940797</v>
      </c>
      <c r="O892">
        <v>25.959525471039701</v>
      </c>
      <c r="P892">
        <v>103.022432113341</v>
      </c>
      <c r="Q892">
        <v>8.1649969212868004E-2</v>
      </c>
    </row>
    <row r="893" spans="1:17" hidden="1" x14ac:dyDescent="0.3">
      <c r="A893" t="s">
        <v>1935</v>
      </c>
      <c r="B893" t="s">
        <v>1936</v>
      </c>
      <c r="C893" t="str">
        <f>IFERROR(VLOOKUP(Table1[[#This Row],[Ticker]],[1]!Table1[[Symbol]:[Industry]],2,FALSE),"-")</f>
        <v>-</v>
      </c>
      <c r="D893" t="s">
        <v>130</v>
      </c>
      <c r="E893">
        <v>3761.0763993999999</v>
      </c>
      <c r="F893">
        <v>417.35</v>
      </c>
      <c r="G893">
        <v>-32.016736991290003</v>
      </c>
      <c r="H893">
        <v>-10.005523624982599</v>
      </c>
      <c r="I893">
        <v>-20.730017092755698</v>
      </c>
      <c r="J893">
        <v>-3.77216136511655</v>
      </c>
      <c r="K893">
        <v>427.89807279762601</v>
      </c>
      <c r="L893">
        <v>424.27237059056199</v>
      </c>
      <c r="M893">
        <v>33.9763018500404</v>
      </c>
      <c r="N893">
        <v>0.11277356986374</v>
      </c>
      <c r="O893">
        <v>14.7717742901641</v>
      </c>
      <c r="P893">
        <v>9.5406824146981606</v>
      </c>
      <c r="Q893">
        <v>-2.7552603310257998E-2</v>
      </c>
    </row>
    <row r="894" spans="1:17" hidden="1" x14ac:dyDescent="0.3">
      <c r="A894" t="s">
        <v>1937</v>
      </c>
      <c r="B894" t="s">
        <v>1938</v>
      </c>
      <c r="C894" t="str">
        <f>IFERROR(VLOOKUP(Table1[[#This Row],[Ticker]],[1]!Table1[[Symbol]:[Industry]],2,FALSE),"-")</f>
        <v>-</v>
      </c>
      <c r="D894" t="s">
        <v>125</v>
      </c>
      <c r="E894">
        <v>3744.95804451</v>
      </c>
      <c r="F894">
        <v>1143.9000000000001</v>
      </c>
      <c r="G894">
        <v>60.254395264901</v>
      </c>
      <c r="H894">
        <v>25.495858194663601</v>
      </c>
      <c r="I894">
        <v>16.459028205412299</v>
      </c>
      <c r="J894">
        <v>-10.636839500521599</v>
      </c>
      <c r="K894">
        <v>1085.6704262788301</v>
      </c>
      <c r="L894">
        <v>937.38629681715497</v>
      </c>
      <c r="M894">
        <v>34.989920764019402</v>
      </c>
      <c r="N894">
        <v>1.02984869626188</v>
      </c>
      <c r="O894">
        <v>16.268904624530101</v>
      </c>
      <c r="P894">
        <v>97.735522904062194</v>
      </c>
      <c r="Q894">
        <v>0.12709726544958999</v>
      </c>
    </row>
    <row r="895" spans="1:17" hidden="1" x14ac:dyDescent="0.3">
      <c r="A895" t="s">
        <v>1939</v>
      </c>
      <c r="B895" t="s">
        <v>1940</v>
      </c>
      <c r="C895" t="str">
        <f>IFERROR(VLOOKUP(Table1[[#This Row],[Ticker]],[1]!Table1[[Symbol]:[Industry]],2,FALSE),"-")</f>
        <v>-</v>
      </c>
      <c r="D895" t="s">
        <v>1941</v>
      </c>
      <c r="E895">
        <v>3739.76325</v>
      </c>
      <c r="F895">
        <v>1470.9</v>
      </c>
      <c r="G895">
        <v>94.079014751097006</v>
      </c>
      <c r="H895">
        <v>-10.449626553146601</v>
      </c>
      <c r="I895">
        <v>17.226489230761398</v>
      </c>
      <c r="J895">
        <v>4.2645239963894603</v>
      </c>
      <c r="K895">
        <v>1443.5734699550801</v>
      </c>
      <c r="L895">
        <v>1228.79269257031</v>
      </c>
      <c r="M895">
        <v>60.472563160932999</v>
      </c>
      <c r="N895">
        <v>0.36928184660845198</v>
      </c>
      <c r="O895">
        <v>13.532531103406001</v>
      </c>
      <c r="P895">
        <v>138.39546191247899</v>
      </c>
      <c r="Q895">
        <v>1.9316171033094999E-2</v>
      </c>
    </row>
    <row r="896" spans="1:17" hidden="1" x14ac:dyDescent="0.3">
      <c r="A896" t="s">
        <v>1942</v>
      </c>
      <c r="B896" t="s">
        <v>1943</v>
      </c>
      <c r="C896" t="str">
        <f>IFERROR(VLOOKUP(Table1[[#This Row],[Ticker]],[1]!Table1[[Symbol]:[Industry]],2,FALSE),"-")</f>
        <v>-</v>
      </c>
      <c r="D896" t="s">
        <v>1066</v>
      </c>
      <c r="E896">
        <v>3730.8735000000001</v>
      </c>
      <c r="F896">
        <v>61.31</v>
      </c>
      <c r="G896">
        <v>-46.865760094034002</v>
      </c>
      <c r="H896">
        <v>-8.0058762970935593</v>
      </c>
      <c r="I896">
        <v>-27.916866926361799</v>
      </c>
      <c r="J896">
        <v>-5.7509804141579401</v>
      </c>
      <c r="K896">
        <v>63.615789804334597</v>
      </c>
      <c r="L896">
        <v>66.030963332080205</v>
      </c>
      <c r="M896">
        <v>80.428401478298795</v>
      </c>
      <c r="N896">
        <v>1.05251120432079</v>
      </c>
      <c r="O896">
        <v>17.338117762192098</v>
      </c>
      <c r="P896">
        <v>0.50819672131148197</v>
      </c>
      <c r="Q896">
        <v>-6.679688381315E-3</v>
      </c>
    </row>
    <row r="897" spans="1:17" hidden="1" x14ac:dyDescent="0.3">
      <c r="A897" t="s">
        <v>1944</v>
      </c>
      <c r="B897" t="s">
        <v>1945</v>
      </c>
      <c r="C897" t="str">
        <f>IFERROR(VLOOKUP(Table1[[#This Row],[Ticker]],[1]!Table1[[Symbol]:[Industry]],2,FALSE),"-")</f>
        <v>-</v>
      </c>
      <c r="D897" t="s">
        <v>292</v>
      </c>
      <c r="E897">
        <v>3730.20768</v>
      </c>
      <c r="F897">
        <v>171</v>
      </c>
      <c r="G897">
        <v>125.775628410298</v>
      </c>
      <c r="H897">
        <v>-31.273626121571201</v>
      </c>
      <c r="I897">
        <v>175.28307626391</v>
      </c>
      <c r="J897">
        <v>6.8219466671123499</v>
      </c>
      <c r="K897">
        <v>190.97236727349801</v>
      </c>
      <c r="L897">
        <v>139.783456394003</v>
      </c>
      <c r="M897">
        <v>47.988882953487099</v>
      </c>
      <c r="N897">
        <v>3.00933766487731</v>
      </c>
      <c r="O897">
        <v>52.631578947368403</v>
      </c>
      <c r="P897">
        <v>271.09375</v>
      </c>
      <c r="Q897">
        <v>0.208829965732725</v>
      </c>
    </row>
    <row r="898" spans="1:17" hidden="1" x14ac:dyDescent="0.3">
      <c r="A898" t="s">
        <v>1946</v>
      </c>
      <c r="B898" t="s">
        <v>1947</v>
      </c>
      <c r="C898" t="str">
        <f>IFERROR(VLOOKUP(Table1[[#This Row],[Ticker]],[1]!Table1[[Symbol]:[Industry]],2,FALSE),"-")</f>
        <v>-</v>
      </c>
      <c r="D898" t="s">
        <v>54</v>
      </c>
      <c r="E898">
        <v>3728.3074563750001</v>
      </c>
      <c r="F898">
        <v>2254.25</v>
      </c>
      <c r="G898">
        <v>37.642553385823597</v>
      </c>
      <c r="H898">
        <v>-0.37500039411220698</v>
      </c>
      <c r="I898">
        <v>31.6223310113817</v>
      </c>
      <c r="J898">
        <v>-1.03759699790292</v>
      </c>
      <c r="K898">
        <v>2085.8854090567402</v>
      </c>
      <c r="L898">
        <v>1705.96310028989</v>
      </c>
      <c r="M898">
        <v>54.884413151648403</v>
      </c>
      <c r="N898">
        <v>0.45263073296382</v>
      </c>
      <c r="O898">
        <v>7.4414993900410398</v>
      </c>
      <c r="P898">
        <v>84.012897432757796</v>
      </c>
      <c r="Q898">
        <v>0.132257652457726</v>
      </c>
    </row>
    <row r="899" spans="1:17" hidden="1" x14ac:dyDescent="0.3">
      <c r="A899" t="s">
        <v>1948</v>
      </c>
      <c r="B899" t="s">
        <v>1949</v>
      </c>
      <c r="C899" t="str">
        <f>IFERROR(VLOOKUP(Table1[[#This Row],[Ticker]],[1]!Table1[[Symbol]:[Industry]],2,FALSE),"-")</f>
        <v>-</v>
      </c>
      <c r="D899" t="s">
        <v>751</v>
      </c>
      <c r="E899">
        <v>3724.7253936799998</v>
      </c>
      <c r="F899">
        <v>164.72</v>
      </c>
      <c r="G899">
        <v>3.88278695223981</v>
      </c>
      <c r="H899">
        <v>-3.5325230422678899</v>
      </c>
      <c r="I899">
        <v>-9.1123609753585306</v>
      </c>
      <c r="J899">
        <v>-0.43058944846441899</v>
      </c>
      <c r="K899">
        <v>158.260475050227</v>
      </c>
      <c r="L899">
        <v>148.784088998595</v>
      </c>
      <c r="M899">
        <v>58.331342908403499</v>
      </c>
      <c r="N899">
        <v>0.76940455065857805</v>
      </c>
      <c r="O899">
        <v>6.2408936376881998</v>
      </c>
      <c r="P899">
        <v>45.963668586619399</v>
      </c>
      <c r="Q899">
        <v>8.2626113561340003E-3</v>
      </c>
    </row>
    <row r="900" spans="1:17" x14ac:dyDescent="0.3">
      <c r="A900" t="s">
        <v>1950</v>
      </c>
      <c r="B900" t="s">
        <v>1951</v>
      </c>
      <c r="C900" t="str">
        <f>IFERROR(VLOOKUP(Table1[[#This Row],[Ticker]],[1]!Table1[[Symbol]:[Industry]],2,FALSE),"-")</f>
        <v>-</v>
      </c>
      <c r="D900" t="s">
        <v>560</v>
      </c>
      <c r="E900">
        <v>3723.6482546099901</v>
      </c>
      <c r="F900">
        <v>334.3</v>
      </c>
      <c r="G900">
        <v>-22.693176114098101</v>
      </c>
      <c r="H900">
        <v>-4.7612768911127903</v>
      </c>
      <c r="I900">
        <v>0.66090777904188502</v>
      </c>
      <c r="J900">
        <v>-2.1152690953654298</v>
      </c>
      <c r="K900">
        <v>346.95279891844598</v>
      </c>
      <c r="L900">
        <v>333.66144154150101</v>
      </c>
      <c r="M900">
        <v>41.453142523980802</v>
      </c>
      <c r="N900">
        <v>0.26173354281510702</v>
      </c>
      <c r="O900">
        <v>35.1779838468441</v>
      </c>
      <c r="P900">
        <v>42.0739481512962</v>
      </c>
    </row>
    <row r="901" spans="1:17" hidden="1" x14ac:dyDescent="0.3">
      <c r="A901" t="s">
        <v>1952</v>
      </c>
      <c r="B901" t="s">
        <v>1953</v>
      </c>
      <c r="C901" t="str">
        <f>IFERROR(VLOOKUP(Table1[[#This Row],[Ticker]],[1]!Table1[[Symbol]:[Industry]],2,FALSE),"-")</f>
        <v>-</v>
      </c>
      <c r="D901" t="s">
        <v>327</v>
      </c>
      <c r="E901">
        <v>3721.148691975</v>
      </c>
      <c r="F901">
        <v>387.75</v>
      </c>
      <c r="G901">
        <v>53.462175966788401</v>
      </c>
      <c r="H901">
        <v>41.328322302121698</v>
      </c>
      <c r="I901">
        <v>128.78358354551401</v>
      </c>
      <c r="J901">
        <v>-2.71065694369062</v>
      </c>
      <c r="K901">
        <v>297.61470593092901</v>
      </c>
      <c r="M901">
        <v>75.433559414418497</v>
      </c>
      <c r="N901">
        <v>2.1353584089915301</v>
      </c>
      <c r="O901">
        <v>5.6608639587363001</v>
      </c>
      <c r="P901">
        <v>157.47011952191201</v>
      </c>
    </row>
    <row r="902" spans="1:17" hidden="1" x14ac:dyDescent="0.3">
      <c r="A902" t="s">
        <v>1954</v>
      </c>
      <c r="B902" t="s">
        <v>1955</v>
      </c>
      <c r="C902" t="str">
        <f>IFERROR(VLOOKUP(Table1[[#This Row],[Ticker]],[1]!Table1[[Symbol]:[Industry]],2,FALSE),"-")</f>
        <v>-</v>
      </c>
      <c r="D902" t="s">
        <v>46</v>
      </c>
      <c r="E902">
        <v>3712.417971675</v>
      </c>
      <c r="F902">
        <v>667.45</v>
      </c>
      <c r="G902">
        <v>-37.217087605957701</v>
      </c>
      <c r="H902">
        <v>-16.380976268520001</v>
      </c>
      <c r="I902">
        <v>-23.040218264743</v>
      </c>
      <c r="J902">
        <v>-3.1412790121753802</v>
      </c>
      <c r="K902">
        <v>716.083486174227</v>
      </c>
      <c r="M902">
        <v>31.169428925892198</v>
      </c>
      <c r="N902">
        <v>0.382092926133274</v>
      </c>
      <c r="O902">
        <v>34.429545284290903</v>
      </c>
      <c r="P902">
        <v>21.354545454545399</v>
      </c>
    </row>
    <row r="903" spans="1:17" hidden="1" x14ac:dyDescent="0.3">
      <c r="A903" t="s">
        <v>1956</v>
      </c>
      <c r="B903" t="s">
        <v>1957</v>
      </c>
      <c r="C903" t="str">
        <f>IFERROR(VLOOKUP(Table1[[#This Row],[Ticker]],[1]!Table1[[Symbol]:[Industry]],2,FALSE),"-")</f>
        <v>-</v>
      </c>
      <c r="D903" t="s">
        <v>470</v>
      </c>
      <c r="E903">
        <v>3697.1991902699901</v>
      </c>
      <c r="F903">
        <v>583.95000000000005</v>
      </c>
      <c r="G903">
        <v>26.342955819731301</v>
      </c>
      <c r="H903">
        <v>-2.71274470794167</v>
      </c>
      <c r="I903">
        <v>51.109402071683</v>
      </c>
      <c r="K903">
        <v>555.13151102030702</v>
      </c>
      <c r="L903">
        <v>481.76224515429197</v>
      </c>
      <c r="M903">
        <v>64.780785260819798</v>
      </c>
      <c r="N903">
        <v>2.84312563958416</v>
      </c>
      <c r="O903">
        <v>5.9851014641664397</v>
      </c>
      <c r="P903">
        <v>77.492401215805501</v>
      </c>
      <c r="Q903">
        <v>-3.9150349227047E-2</v>
      </c>
    </row>
    <row r="904" spans="1:17" x14ac:dyDescent="0.3">
      <c r="A904" t="s">
        <v>1958</v>
      </c>
      <c r="B904" t="s">
        <v>1959</v>
      </c>
      <c r="C904" t="str">
        <f>IFERROR(VLOOKUP(Table1[[#This Row],[Ticker]],[1]!Table1[[Symbol]:[Industry]],2,FALSE),"-")</f>
        <v>-</v>
      </c>
      <c r="D904" t="s">
        <v>21</v>
      </c>
      <c r="E904">
        <v>3695.9650324499999</v>
      </c>
      <c r="F904">
        <v>626.1</v>
      </c>
      <c r="G904">
        <v>-24.589049891342299</v>
      </c>
      <c r="H904">
        <v>7.1366690483380202</v>
      </c>
      <c r="I904">
        <v>-2.4375725695913801</v>
      </c>
      <c r="J904">
        <v>-4.5448878035858602</v>
      </c>
      <c r="K904">
        <v>625.04139024018195</v>
      </c>
      <c r="L904">
        <v>604.300316022581</v>
      </c>
      <c r="M904">
        <v>42.878450446214103</v>
      </c>
      <c r="N904">
        <v>0.34477867035187099</v>
      </c>
      <c r="O904">
        <v>26.417505190863999</v>
      </c>
      <c r="P904">
        <v>39.133333333333297</v>
      </c>
      <c r="Q904">
        <v>7.0310887805071998E-2</v>
      </c>
    </row>
    <row r="905" spans="1:17" hidden="1" x14ac:dyDescent="0.3">
      <c r="A905" t="s">
        <v>1960</v>
      </c>
      <c r="B905" t="s">
        <v>1961</v>
      </c>
      <c r="C905" t="str">
        <f>IFERROR(VLOOKUP(Table1[[#This Row],[Ticker]],[1]!Table1[[Symbol]:[Industry]],2,FALSE),"-")</f>
        <v>-</v>
      </c>
      <c r="D905" t="s">
        <v>217</v>
      </c>
      <c r="E905">
        <v>3671.5577506</v>
      </c>
      <c r="F905">
        <v>571</v>
      </c>
      <c r="G905">
        <v>129.81835987238401</v>
      </c>
      <c r="H905">
        <v>-17.6008658685538</v>
      </c>
      <c r="I905">
        <v>64.758529079283804</v>
      </c>
      <c r="J905">
        <v>-1.0693197933237699</v>
      </c>
      <c r="K905">
        <v>577.10581873653302</v>
      </c>
      <c r="L905">
        <v>439.84118446223499</v>
      </c>
      <c r="M905">
        <v>38.237994974663401</v>
      </c>
      <c r="N905">
        <v>0.30422594002401498</v>
      </c>
      <c r="O905">
        <v>21.541155866900102</v>
      </c>
      <c r="P905">
        <v>218.99441340782101</v>
      </c>
      <c r="Q905">
        <v>0.182406325051125</v>
      </c>
    </row>
    <row r="906" spans="1:17" x14ac:dyDescent="0.3">
      <c r="A906" t="s">
        <v>1962</v>
      </c>
      <c r="B906" t="s">
        <v>1963</v>
      </c>
      <c r="C906" t="str">
        <f>IFERROR(VLOOKUP(Table1[[#This Row],[Ticker]],[1]!Table1[[Symbol]:[Industry]],2,FALSE),"-")</f>
        <v>-</v>
      </c>
      <c r="D906" t="s">
        <v>1964</v>
      </c>
      <c r="E906">
        <v>3641.1049564999998</v>
      </c>
      <c r="F906">
        <v>20.57</v>
      </c>
      <c r="G906">
        <v>-31.2309134349528</v>
      </c>
      <c r="H906">
        <v>-9.4244075860672201</v>
      </c>
      <c r="I906">
        <v>-15.511207309168899</v>
      </c>
      <c r="J906">
        <v>-6.6309848945283099</v>
      </c>
      <c r="K906">
        <v>21.383636709091199</v>
      </c>
      <c r="L906">
        <v>21.2677215055574</v>
      </c>
      <c r="M906">
        <v>41.166662438368398</v>
      </c>
      <c r="N906">
        <v>0.63121698580969599</v>
      </c>
      <c r="O906">
        <v>35.877491492464699</v>
      </c>
      <c r="P906">
        <v>20.999999999999901</v>
      </c>
      <c r="Q906">
        <v>-6.3750459987001004E-2</v>
      </c>
    </row>
    <row r="907" spans="1:17" x14ac:dyDescent="0.3">
      <c r="A907" t="s">
        <v>1965</v>
      </c>
      <c r="B907" t="s">
        <v>1966</v>
      </c>
      <c r="C907" t="str">
        <f>IFERROR(VLOOKUP(Table1[[#This Row],[Ticker]],[1]!Table1[[Symbol]:[Industry]],2,FALSE),"-")</f>
        <v>-</v>
      </c>
      <c r="D907" t="s">
        <v>501</v>
      </c>
      <c r="E907">
        <v>3632.5125200000002</v>
      </c>
      <c r="F907">
        <v>419.57499999999999</v>
      </c>
      <c r="G907">
        <v>-11.5934936193977</v>
      </c>
      <c r="H907">
        <v>-1.9133857077207099</v>
      </c>
      <c r="I907">
        <v>-55.720182802515303</v>
      </c>
      <c r="J907">
        <v>0.552554403543838</v>
      </c>
      <c r="K907">
        <v>448.46719004323899</v>
      </c>
      <c r="L907">
        <v>477.886266997897</v>
      </c>
      <c r="M907">
        <v>57.543138828849202</v>
      </c>
      <c r="N907">
        <v>0.77771202436957798</v>
      </c>
      <c r="O907">
        <v>78.150509444080299</v>
      </c>
      <c r="P907">
        <v>35.346774193548299</v>
      </c>
      <c r="Q907">
        <v>0.14828005557028101</v>
      </c>
    </row>
    <row r="908" spans="1:17" hidden="1" x14ac:dyDescent="0.3">
      <c r="A908" t="s">
        <v>1967</v>
      </c>
      <c r="B908" t="s">
        <v>1968</v>
      </c>
      <c r="C908" t="str">
        <f>IFERROR(VLOOKUP(Table1[[#This Row],[Ticker]],[1]!Table1[[Symbol]:[Industry]],2,FALSE),"-")</f>
        <v>-</v>
      </c>
      <c r="D908" t="s">
        <v>545</v>
      </c>
      <c r="E908">
        <v>3629.2566588320001</v>
      </c>
      <c r="F908">
        <v>151.76</v>
      </c>
      <c r="G908">
        <v>154.927834229171</v>
      </c>
      <c r="H908">
        <v>31.611342032155299</v>
      </c>
      <c r="I908">
        <v>117.06392329095399</v>
      </c>
      <c r="J908">
        <v>-6.2437533066246997</v>
      </c>
      <c r="K908">
        <v>134.92154099258701</v>
      </c>
      <c r="L908">
        <v>102.232909236287</v>
      </c>
      <c r="M908">
        <v>47.451457291527397</v>
      </c>
      <c r="N908">
        <v>0.64265309542580795</v>
      </c>
      <c r="O908">
        <v>16.631523458091699</v>
      </c>
      <c r="P908">
        <v>196.40624999999901</v>
      </c>
      <c r="Q908">
        <v>5.7494033755166998E-2</v>
      </c>
    </row>
    <row r="909" spans="1:17" hidden="1" x14ac:dyDescent="0.3">
      <c r="A909" t="s">
        <v>1969</v>
      </c>
      <c r="B909" t="s">
        <v>1970</v>
      </c>
      <c r="C909" t="str">
        <f>IFERROR(VLOOKUP(Table1[[#This Row],[Ticker]],[1]!Table1[[Symbol]:[Industry]],2,FALSE),"-")</f>
        <v>-</v>
      </c>
      <c r="D909" t="s">
        <v>1581</v>
      </c>
      <c r="E909">
        <v>3623.4858707599901</v>
      </c>
      <c r="F909">
        <v>2136.4</v>
      </c>
      <c r="G909">
        <v>4.8735938342666696</v>
      </c>
      <c r="H909">
        <v>-17.221179673864299</v>
      </c>
      <c r="I909">
        <v>15.154576685873799</v>
      </c>
      <c r="J909">
        <v>-1.53140730395167</v>
      </c>
      <c r="K909">
        <v>2163.15824847978</v>
      </c>
      <c r="L909">
        <v>1871.9124503821899</v>
      </c>
      <c r="M909">
        <v>45.510852988360398</v>
      </c>
      <c r="N909">
        <v>0.80056555089739001</v>
      </c>
      <c r="O909">
        <v>15.568245646882501</v>
      </c>
      <c r="P909">
        <v>50.870378870802497</v>
      </c>
      <c r="Q909">
        <v>0.10821816715915999</v>
      </c>
    </row>
    <row r="910" spans="1:17" hidden="1" x14ac:dyDescent="0.3">
      <c r="A910" t="s">
        <v>1971</v>
      </c>
      <c r="B910" t="s">
        <v>1972</v>
      </c>
      <c r="C910" t="str">
        <f>IFERROR(VLOOKUP(Table1[[#This Row],[Ticker]],[1]!Table1[[Symbol]:[Industry]],2,FALSE),"-")</f>
        <v>-</v>
      </c>
      <c r="D910" t="s">
        <v>130</v>
      </c>
      <c r="E910">
        <v>3616.8309282</v>
      </c>
      <c r="F910">
        <v>706.3</v>
      </c>
      <c r="G910">
        <v>27.481532068393498</v>
      </c>
      <c r="H910">
        <v>15.705751169284399</v>
      </c>
      <c r="I910">
        <v>23.924177277173001</v>
      </c>
      <c r="J910">
        <v>4.2396319566511904</v>
      </c>
      <c r="K910">
        <v>611.77668346779399</v>
      </c>
      <c r="L910">
        <v>514.68716819194901</v>
      </c>
      <c r="M910">
        <v>77.182951866347693</v>
      </c>
      <c r="N910">
        <v>1.92786453868413</v>
      </c>
      <c r="O910">
        <v>4.3324366416536799</v>
      </c>
      <c r="P910">
        <v>109.15013325436701</v>
      </c>
      <c r="Q910">
        <v>0.18421767154718299</v>
      </c>
    </row>
    <row r="911" spans="1:17" x14ac:dyDescent="0.3">
      <c r="A911" t="s">
        <v>1973</v>
      </c>
      <c r="B911" t="s">
        <v>1974</v>
      </c>
      <c r="C911" t="str">
        <f>IFERROR(VLOOKUP(Table1[[#This Row],[Ticker]],[1]!Table1[[Symbol]:[Industry]],2,FALSE),"-")</f>
        <v>-</v>
      </c>
      <c r="D911" t="s">
        <v>435</v>
      </c>
      <c r="E911">
        <v>3590.6287437349902</v>
      </c>
      <c r="F911">
        <v>498.35</v>
      </c>
      <c r="G911">
        <v>-5.3034646004665698</v>
      </c>
      <c r="H911">
        <v>-7.5964554524027497</v>
      </c>
      <c r="I911">
        <v>2.5142189547578799</v>
      </c>
      <c r="J911">
        <v>3.3492942404160901</v>
      </c>
      <c r="K911">
        <v>488.97297924616498</v>
      </c>
      <c r="L911">
        <v>459.64679814507502</v>
      </c>
      <c r="M911">
        <v>60.902159792899702</v>
      </c>
      <c r="N911">
        <v>0.55742194211356699</v>
      </c>
      <c r="O911">
        <v>11.3073141366509</v>
      </c>
      <c r="P911">
        <v>43.1834506536417</v>
      </c>
      <c r="Q911">
        <v>-8.7892792654266999E-2</v>
      </c>
    </row>
    <row r="912" spans="1:17" x14ac:dyDescent="0.3">
      <c r="A912" t="s">
        <v>1975</v>
      </c>
      <c r="B912" t="s">
        <v>1976</v>
      </c>
      <c r="C912" t="str">
        <f>IFERROR(VLOOKUP(Table1[[#This Row],[Ticker]],[1]!Table1[[Symbol]:[Industry]],2,FALSE),"-")</f>
        <v>-</v>
      </c>
      <c r="D912" t="s">
        <v>263</v>
      </c>
      <c r="E912">
        <v>3581.0951026500002</v>
      </c>
      <c r="F912">
        <v>1140.75</v>
      </c>
      <c r="G912">
        <v>-36.588270039155297</v>
      </c>
      <c r="H912">
        <v>-21.522315097583899</v>
      </c>
      <c r="I912">
        <v>23.615937302826801</v>
      </c>
      <c r="J912">
        <v>-9.0763288905710304</v>
      </c>
      <c r="K912">
        <v>1164.9721629217099</v>
      </c>
      <c r="L912">
        <v>1076.5284256530699</v>
      </c>
      <c r="M912">
        <v>26.013246839587399</v>
      </c>
      <c r="N912">
        <v>0.377522666529027</v>
      </c>
      <c r="O912">
        <v>20.534735919351299</v>
      </c>
      <c r="P912">
        <v>51.766114547994398</v>
      </c>
      <c r="Q912">
        <v>-6.3892389944509007E-2</v>
      </c>
    </row>
    <row r="913" spans="1:17" x14ac:dyDescent="0.3">
      <c r="A913" t="s">
        <v>1977</v>
      </c>
      <c r="B913" t="s">
        <v>1978</v>
      </c>
      <c r="C913" t="str">
        <f>IFERROR(VLOOKUP(Table1[[#This Row],[Ticker]],[1]!Table1[[Symbol]:[Industry]],2,FALSE),"-")</f>
        <v>-</v>
      </c>
      <c r="D913" t="s">
        <v>125</v>
      </c>
      <c r="E913">
        <v>3580.1247036300001</v>
      </c>
      <c r="F913">
        <v>663.55</v>
      </c>
      <c r="G913">
        <v>24.5412674340559</v>
      </c>
      <c r="H913">
        <v>-10.018337983560199</v>
      </c>
      <c r="I913">
        <v>-14.461017428684199</v>
      </c>
      <c r="J913">
        <v>-3.2457918935611101</v>
      </c>
      <c r="K913">
        <v>677.395277467965</v>
      </c>
      <c r="L913">
        <v>637.19333063821898</v>
      </c>
      <c r="M913">
        <v>52.318766755155202</v>
      </c>
      <c r="N913">
        <v>1.12977897509749</v>
      </c>
      <c r="O913">
        <v>32.619998492954501</v>
      </c>
      <c r="P913">
        <v>71.349257585538993</v>
      </c>
      <c r="Q913">
        <v>5.0079190468097001E-2</v>
      </c>
    </row>
    <row r="914" spans="1:17" hidden="1" x14ac:dyDescent="0.3">
      <c r="A914" t="s">
        <v>1979</v>
      </c>
      <c r="B914" t="s">
        <v>1980</v>
      </c>
      <c r="C914" t="str">
        <f>IFERROR(VLOOKUP(Table1[[#This Row],[Ticker]],[1]!Table1[[Symbol]:[Industry]],2,FALSE),"-")</f>
        <v>-</v>
      </c>
      <c r="D914" t="s">
        <v>54</v>
      </c>
      <c r="E914">
        <v>3573.375918448</v>
      </c>
      <c r="F914">
        <v>139.16</v>
      </c>
      <c r="G914">
        <v>46.478000973136297</v>
      </c>
      <c r="H914">
        <v>-19.411019791048801</v>
      </c>
      <c r="I914">
        <v>52.982800781816401</v>
      </c>
      <c r="J914">
        <v>-6.1539839500583096</v>
      </c>
      <c r="K914">
        <v>144.38268181922399</v>
      </c>
      <c r="L914">
        <v>117.152286595615</v>
      </c>
      <c r="M914">
        <v>26.376697622666299</v>
      </c>
      <c r="N914">
        <v>0.39675135874433898</v>
      </c>
      <c r="O914">
        <v>21.442943374532899</v>
      </c>
      <c r="P914">
        <v>87.673634524612197</v>
      </c>
      <c r="Q914">
        <v>-7.2501808845999998E-4</v>
      </c>
    </row>
    <row r="915" spans="1:17" hidden="1" x14ac:dyDescent="0.3">
      <c r="A915" t="s">
        <v>1981</v>
      </c>
      <c r="B915" t="s">
        <v>1982</v>
      </c>
      <c r="C915" t="str">
        <f>IFERROR(VLOOKUP(Table1[[#This Row],[Ticker]],[1]!Table1[[Symbol]:[Industry]],2,FALSE),"-")</f>
        <v>-</v>
      </c>
      <c r="D915" t="s">
        <v>281</v>
      </c>
      <c r="E915">
        <v>3572.173673794</v>
      </c>
      <c r="F915">
        <v>167.39</v>
      </c>
      <c r="G915">
        <v>-51.079957664152502</v>
      </c>
      <c r="H915">
        <v>-12.7480165640743</v>
      </c>
      <c r="I915">
        <v>-33.778900885545497</v>
      </c>
      <c r="J915">
        <v>-6.4295334676140898</v>
      </c>
      <c r="K915">
        <v>176.54562551856301</v>
      </c>
      <c r="M915">
        <v>40.494041416634097</v>
      </c>
      <c r="N915">
        <v>0.38133499386200098</v>
      </c>
      <c r="O915">
        <v>40.390704343150702</v>
      </c>
      <c r="P915">
        <v>14.259385665529001</v>
      </c>
    </row>
    <row r="916" spans="1:17" hidden="1" x14ac:dyDescent="0.3">
      <c r="A916" t="s">
        <v>1983</v>
      </c>
      <c r="B916" t="s">
        <v>1984</v>
      </c>
      <c r="C916" t="str">
        <f>IFERROR(VLOOKUP(Table1[[#This Row],[Ticker]],[1]!Table1[[Symbol]:[Industry]],2,FALSE),"-")</f>
        <v>-</v>
      </c>
      <c r="D916" t="s">
        <v>393</v>
      </c>
      <c r="E916">
        <v>3555.4655111400002</v>
      </c>
      <c r="F916">
        <v>1074.5999999999999</v>
      </c>
      <c r="G916">
        <v>48.990258381226802</v>
      </c>
      <c r="H916">
        <v>-0.64994510252181203</v>
      </c>
      <c r="I916">
        <v>47.971455700492299</v>
      </c>
      <c r="J916">
        <v>-0.23610108052459999</v>
      </c>
      <c r="K916">
        <v>989.58852596394797</v>
      </c>
      <c r="L916">
        <v>791.70751664905595</v>
      </c>
      <c r="M916">
        <v>45.334414931525302</v>
      </c>
      <c r="N916">
        <v>0.44551845756050401</v>
      </c>
      <c r="O916">
        <v>26.558719523543601</v>
      </c>
      <c r="P916">
        <v>110.00586281024</v>
      </c>
      <c r="Q916">
        <v>-1.6824006169620001E-3</v>
      </c>
    </row>
    <row r="917" spans="1:17" x14ac:dyDescent="0.3">
      <c r="A917" t="s">
        <v>1985</v>
      </c>
      <c r="B917" t="s">
        <v>1986</v>
      </c>
      <c r="C917" t="str">
        <f>IFERROR(VLOOKUP(Table1[[#This Row],[Ticker]],[1]!Table1[[Symbol]:[Industry]],2,FALSE),"-")</f>
        <v>-</v>
      </c>
      <c r="D917" t="s">
        <v>125</v>
      </c>
      <c r="E917">
        <v>3552.4510140000002</v>
      </c>
      <c r="F917">
        <v>616.70000000000005</v>
      </c>
      <c r="G917">
        <v>-17.557420521060902</v>
      </c>
      <c r="H917">
        <v>-4.5675920120804303</v>
      </c>
      <c r="I917">
        <v>-2.3281073333344899</v>
      </c>
      <c r="J917">
        <v>-3.7238236839286998</v>
      </c>
      <c r="K917">
        <v>587.14384624914896</v>
      </c>
      <c r="L917">
        <v>568.75246216271603</v>
      </c>
      <c r="M917">
        <v>63.825842064545498</v>
      </c>
      <c r="N917">
        <v>0.83091541882831499</v>
      </c>
      <c r="O917">
        <v>12.202043132803601</v>
      </c>
      <c r="P917">
        <v>34.065217391304301</v>
      </c>
      <c r="Q917">
        <v>0.121658543920794</v>
      </c>
    </row>
    <row r="918" spans="1:17" x14ac:dyDescent="0.3">
      <c r="A918" t="s">
        <v>1987</v>
      </c>
      <c r="B918" t="s">
        <v>1988</v>
      </c>
      <c r="C918" t="str">
        <f>IFERROR(VLOOKUP(Table1[[#This Row],[Ticker]],[1]!Table1[[Symbol]:[Industry]],2,FALSE),"-")</f>
        <v>-</v>
      </c>
      <c r="D918" t="s">
        <v>435</v>
      </c>
      <c r="E918">
        <v>3549.52005156</v>
      </c>
      <c r="F918">
        <v>23.02</v>
      </c>
      <c r="G918">
        <v>-49.758111896581397</v>
      </c>
      <c r="H918">
        <v>4.6019783723366299</v>
      </c>
      <c r="I918">
        <v>-42.148444784211698</v>
      </c>
      <c r="J918">
        <v>-12.5210514413782</v>
      </c>
      <c r="K918">
        <v>22.332452359549698</v>
      </c>
      <c r="L918">
        <v>23.786218569843701</v>
      </c>
      <c r="M918">
        <v>47.121019937421899</v>
      </c>
      <c r="N918">
        <v>0.89405087408427697</v>
      </c>
      <c r="O918">
        <v>96.133796698523</v>
      </c>
      <c r="P918">
        <v>37.844311377245504</v>
      </c>
    </row>
    <row r="919" spans="1:17" hidden="1" x14ac:dyDescent="0.3">
      <c r="A919" t="s">
        <v>1989</v>
      </c>
      <c r="B919" t="s">
        <v>1990</v>
      </c>
      <c r="C919" t="str">
        <f>IFERROR(VLOOKUP(Table1[[#This Row],[Ticker]],[1]!Table1[[Symbol]:[Industry]],2,FALSE),"-")</f>
        <v>-</v>
      </c>
      <c r="D919" t="s">
        <v>217</v>
      </c>
      <c r="E919">
        <v>3547.6114095749999</v>
      </c>
      <c r="F919">
        <v>198.57</v>
      </c>
      <c r="G919">
        <v>25.0340016160402</v>
      </c>
      <c r="H919">
        <v>17.4161590696812</v>
      </c>
      <c r="I919">
        <v>48.148867514858701</v>
      </c>
      <c r="J919">
        <v>0.581447727923038</v>
      </c>
      <c r="K919">
        <v>177.09210234037801</v>
      </c>
      <c r="L919">
        <v>147.46761383588799</v>
      </c>
      <c r="M919">
        <v>55.721919054264902</v>
      </c>
      <c r="N919">
        <v>1.22450718815616</v>
      </c>
      <c r="O919">
        <v>8.7274009165533695</v>
      </c>
      <c r="P919">
        <v>91.762433606953095</v>
      </c>
      <c r="Q919">
        <v>0.164132187903759</v>
      </c>
    </row>
    <row r="920" spans="1:17" x14ac:dyDescent="0.3">
      <c r="A920" t="s">
        <v>1991</v>
      </c>
      <c r="B920" t="s">
        <v>1992</v>
      </c>
      <c r="C920" t="str">
        <f>IFERROR(VLOOKUP(Table1[[#This Row],[Ticker]],[1]!Table1[[Symbol]:[Industry]],2,FALSE),"-")</f>
        <v>-</v>
      </c>
      <c r="D920" t="s">
        <v>190</v>
      </c>
      <c r="E920">
        <v>3516.297398875</v>
      </c>
      <c r="F920">
        <v>246.25</v>
      </c>
      <c r="G920">
        <v>-25.310894715698101</v>
      </c>
      <c r="H920">
        <v>-13.3409218988125</v>
      </c>
      <c r="I920">
        <v>-4.2294052731334197</v>
      </c>
      <c r="J920">
        <v>-6.9636608550859496</v>
      </c>
      <c r="K920">
        <v>263.51491070446201</v>
      </c>
      <c r="L920">
        <v>246.78660468286401</v>
      </c>
      <c r="M920">
        <v>25.783994379959701</v>
      </c>
      <c r="N920">
        <v>0.435430142126632</v>
      </c>
      <c r="O920">
        <v>17.340101522842598</v>
      </c>
      <c r="P920">
        <v>23.279098873591899</v>
      </c>
      <c r="Q920">
        <v>-5.0827564193526999E-2</v>
      </c>
    </row>
    <row r="921" spans="1:17" hidden="1" x14ac:dyDescent="0.3">
      <c r="A921" t="s">
        <v>1993</v>
      </c>
      <c r="B921" t="s">
        <v>1994</v>
      </c>
      <c r="C921" t="str">
        <f>IFERROR(VLOOKUP(Table1[[#This Row],[Ticker]],[1]!Table1[[Symbol]:[Industry]],2,FALSE),"-")</f>
        <v>-</v>
      </c>
      <c r="D921" t="s">
        <v>57</v>
      </c>
      <c r="E921">
        <v>3513.2625948639902</v>
      </c>
      <c r="F921">
        <v>232.28</v>
      </c>
      <c r="G921">
        <v>34.517089261586101</v>
      </c>
      <c r="H921">
        <v>-2.0333374382974201</v>
      </c>
      <c r="I921">
        <v>22.280157914789999</v>
      </c>
      <c r="J921">
        <v>0.424875726554999</v>
      </c>
      <c r="K921">
        <v>228.93117083504501</v>
      </c>
      <c r="L921">
        <v>202.929557032269</v>
      </c>
      <c r="M921">
        <v>56.673582857346403</v>
      </c>
      <c r="N921">
        <v>0.60370873116856205</v>
      </c>
      <c r="O921">
        <v>16.195970380575101</v>
      </c>
      <c r="P921">
        <v>70.794117647058798</v>
      </c>
      <c r="Q921">
        <v>0.11035632265482601</v>
      </c>
    </row>
    <row r="922" spans="1:17" hidden="1" x14ac:dyDescent="0.3">
      <c r="A922" t="s">
        <v>1995</v>
      </c>
      <c r="B922" t="s">
        <v>1996</v>
      </c>
      <c r="C922" t="str">
        <f>IFERROR(VLOOKUP(Table1[[#This Row],[Ticker]],[1]!Table1[[Symbol]:[Industry]],2,FALSE),"-")</f>
        <v>-</v>
      </c>
      <c r="D922" t="s">
        <v>46</v>
      </c>
      <c r="E922">
        <v>3498.69408621</v>
      </c>
      <c r="F922">
        <v>841.8</v>
      </c>
      <c r="G922">
        <v>-5.4275002582678002</v>
      </c>
      <c r="H922">
        <v>-16.7713529902577</v>
      </c>
      <c r="I922">
        <v>-31.382351917972599</v>
      </c>
      <c r="J922">
        <v>-10.460640932027401</v>
      </c>
      <c r="K922">
        <v>927.59019892485401</v>
      </c>
      <c r="L922">
        <v>901.14220416307103</v>
      </c>
      <c r="M922">
        <v>41.723385030154503</v>
      </c>
      <c r="N922">
        <v>0.83654678316863396</v>
      </c>
      <c r="O922">
        <v>63.459253979567599</v>
      </c>
      <c r="P922">
        <v>31.462779802186301</v>
      </c>
    </row>
    <row r="923" spans="1:17" x14ac:dyDescent="0.3">
      <c r="A923" t="s">
        <v>1997</v>
      </c>
      <c r="B923" t="s">
        <v>1998</v>
      </c>
      <c r="C923" t="str">
        <f>IFERROR(VLOOKUP(Table1[[#This Row],[Ticker]],[1]!Table1[[Symbol]:[Industry]],2,FALSE),"-")</f>
        <v>-</v>
      </c>
      <c r="D923" t="s">
        <v>1446</v>
      </c>
      <c r="E923">
        <v>3493.0739603649999</v>
      </c>
      <c r="F923">
        <v>130.44999999999999</v>
      </c>
      <c r="G923">
        <v>-40.402175267505001</v>
      </c>
      <c r="H923">
        <v>-1.9113929547838</v>
      </c>
      <c r="I923">
        <v>-8.3057860207890499</v>
      </c>
      <c r="J923">
        <v>-2.4711761761595201</v>
      </c>
      <c r="K923">
        <v>131.17437132176499</v>
      </c>
      <c r="L923">
        <v>137.09597795067199</v>
      </c>
      <c r="M923">
        <v>47.557382622661301</v>
      </c>
      <c r="N923">
        <v>1.1709046502497</v>
      </c>
      <c r="O923">
        <v>22.499041778459201</v>
      </c>
      <c r="P923">
        <v>24.8922929631402</v>
      </c>
      <c r="Q923">
        <v>-0.107169793970615</v>
      </c>
    </row>
    <row r="924" spans="1:17" hidden="1" x14ac:dyDescent="0.3">
      <c r="A924" t="s">
        <v>1999</v>
      </c>
      <c r="B924" t="s">
        <v>2000</v>
      </c>
      <c r="C924" t="str">
        <f>IFERROR(VLOOKUP(Table1[[#This Row],[Ticker]],[1]!Table1[[Symbol]:[Industry]],2,FALSE),"-")</f>
        <v>-</v>
      </c>
      <c r="D924" t="s">
        <v>46</v>
      </c>
      <c r="E924">
        <v>3472.5729449349901</v>
      </c>
      <c r="F924">
        <v>410.45</v>
      </c>
      <c r="G924">
        <v>62.650343573388099</v>
      </c>
      <c r="H924">
        <v>-1.5190859745916401</v>
      </c>
      <c r="I924">
        <v>27.1374261516948</v>
      </c>
      <c r="J924">
        <v>-1.4864063474642699</v>
      </c>
      <c r="K924">
        <v>364.12234621677499</v>
      </c>
      <c r="L924">
        <v>305.486367581119</v>
      </c>
      <c r="M924">
        <v>70.319690210773203</v>
      </c>
      <c r="N924">
        <v>1.1388206553601401</v>
      </c>
      <c r="O924">
        <v>0.57254233158727796</v>
      </c>
      <c r="P924">
        <v>119.14041644420701</v>
      </c>
      <c r="Q924">
        <v>8.6675770916641998E-2</v>
      </c>
    </row>
    <row r="925" spans="1:17" hidden="1" x14ac:dyDescent="0.3">
      <c r="A925" t="s">
        <v>2001</v>
      </c>
      <c r="B925" t="s">
        <v>2002</v>
      </c>
      <c r="C925" t="str">
        <f>IFERROR(VLOOKUP(Table1[[#This Row],[Ticker]],[1]!Table1[[Symbol]:[Industry]],2,FALSE),"-")</f>
        <v>-</v>
      </c>
      <c r="D925" t="s">
        <v>89</v>
      </c>
      <c r="E925">
        <v>3458.4060464250001</v>
      </c>
      <c r="F925">
        <v>2552.8000000000002</v>
      </c>
      <c r="G925">
        <v>670.71621538238105</v>
      </c>
      <c r="H925">
        <v>-7.4062948848149901</v>
      </c>
      <c r="I925">
        <v>141.73737426174799</v>
      </c>
      <c r="J925">
        <v>-4.9800273021890602</v>
      </c>
      <c r="K925">
        <v>2409.7994956298398</v>
      </c>
      <c r="L925">
        <v>1643.3858663640499</v>
      </c>
      <c r="M925">
        <v>40.696452944807902</v>
      </c>
      <c r="N925">
        <v>0.96695028122695104</v>
      </c>
      <c r="O925">
        <v>15.559385772485101</v>
      </c>
      <c r="P925">
        <v>723.48387096774195</v>
      </c>
    </row>
    <row r="926" spans="1:17" hidden="1" x14ac:dyDescent="0.3">
      <c r="A926" t="s">
        <v>2003</v>
      </c>
      <c r="B926" t="s">
        <v>2004</v>
      </c>
      <c r="C926" t="str">
        <f>IFERROR(VLOOKUP(Table1[[#This Row],[Ticker]],[1]!Table1[[Symbol]:[Industry]],2,FALSE),"-")</f>
        <v>-</v>
      </c>
      <c r="D926" t="s">
        <v>125</v>
      </c>
      <c r="E926">
        <v>3448.3602691299998</v>
      </c>
      <c r="F926">
        <v>19.97</v>
      </c>
      <c r="G926">
        <v>56.694234067248701</v>
      </c>
      <c r="H926">
        <v>3.8268601180768398</v>
      </c>
      <c r="I926">
        <v>-24.269052669561901</v>
      </c>
      <c r="J926">
        <v>-12.7957958658127</v>
      </c>
      <c r="K926">
        <v>19.611189921765799</v>
      </c>
      <c r="L926">
        <v>18.354952749713899</v>
      </c>
      <c r="M926">
        <v>40.560229025642599</v>
      </c>
      <c r="N926">
        <v>2.1713061558214299</v>
      </c>
      <c r="O926">
        <v>70.005007511266896</v>
      </c>
      <c r="P926">
        <v>128.75143184421501</v>
      </c>
      <c r="Q926">
        <v>0.107734189434844</v>
      </c>
    </row>
    <row r="927" spans="1:17" hidden="1" x14ac:dyDescent="0.3">
      <c r="A927" t="s">
        <v>2005</v>
      </c>
      <c r="B927" t="s">
        <v>2006</v>
      </c>
      <c r="C927" t="str">
        <f>IFERROR(VLOOKUP(Table1[[#This Row],[Ticker]],[1]!Table1[[Symbol]:[Industry]],2,FALSE),"-")</f>
        <v>-</v>
      </c>
      <c r="D927" t="s">
        <v>54</v>
      </c>
      <c r="E927">
        <v>3441.3046928150002</v>
      </c>
      <c r="F927">
        <v>801.7</v>
      </c>
      <c r="G927">
        <v>108.922055927119</v>
      </c>
      <c r="H927">
        <v>3.24994867055725</v>
      </c>
      <c r="I927">
        <v>115.42768380953</v>
      </c>
      <c r="J927">
        <v>5.3720303161326104</v>
      </c>
      <c r="K927">
        <v>692.46110504346098</v>
      </c>
      <c r="L927">
        <v>529.96260558372296</v>
      </c>
      <c r="M927">
        <v>70.503730203610203</v>
      </c>
      <c r="N927">
        <v>0.43613458546122602</v>
      </c>
      <c r="O927">
        <v>3.5299987526506</v>
      </c>
      <c r="P927">
        <v>204.19419385547499</v>
      </c>
      <c r="Q927">
        <v>-4.294942560007E-2</v>
      </c>
    </row>
    <row r="928" spans="1:17" hidden="1" x14ac:dyDescent="0.3">
      <c r="A928" t="s">
        <v>2007</v>
      </c>
      <c r="B928" t="s">
        <v>2008</v>
      </c>
      <c r="C928" t="str">
        <f>IFERROR(VLOOKUP(Table1[[#This Row],[Ticker]],[1]!Table1[[Symbol]:[Industry]],2,FALSE),"-")</f>
        <v>-</v>
      </c>
      <c r="D928" t="s">
        <v>438</v>
      </c>
      <c r="E928">
        <v>3439.6239409999998</v>
      </c>
      <c r="F928">
        <v>195.31</v>
      </c>
      <c r="G928">
        <v>94.451483167785995</v>
      </c>
      <c r="H928">
        <v>5.0093034057832799</v>
      </c>
      <c r="I928">
        <v>33.209482576360898</v>
      </c>
      <c r="J928">
        <v>-4.8181971707431597</v>
      </c>
      <c r="K928">
        <v>178.080959804391</v>
      </c>
      <c r="L928">
        <v>144.10079570100299</v>
      </c>
      <c r="M928">
        <v>49.075992513588297</v>
      </c>
      <c r="N928">
        <v>0.84646212594700099</v>
      </c>
      <c r="O928">
        <v>7.9565818442476104</v>
      </c>
      <c r="P928">
        <v>145.82756450597799</v>
      </c>
      <c r="Q928">
        <v>0.116478663914001</v>
      </c>
    </row>
    <row r="929" spans="1:17" hidden="1" x14ac:dyDescent="0.3">
      <c r="A929" t="s">
        <v>2009</v>
      </c>
      <c r="B929" t="s">
        <v>2010</v>
      </c>
      <c r="C929" t="str">
        <f>IFERROR(VLOOKUP(Table1[[#This Row],[Ticker]],[1]!Table1[[Symbol]:[Industry]],2,FALSE),"-")</f>
        <v>-</v>
      </c>
      <c r="D929" t="s">
        <v>185</v>
      </c>
      <c r="E929">
        <v>3439.2970551199901</v>
      </c>
      <c r="F929">
        <v>571.4</v>
      </c>
      <c r="G929">
        <v>12.710786275688999</v>
      </c>
      <c r="H929">
        <v>-17.212687976637099</v>
      </c>
      <c r="I929">
        <v>-4.4224908415036897</v>
      </c>
      <c r="J929">
        <v>-8.54029862001852</v>
      </c>
      <c r="K929">
        <v>602.68230441026401</v>
      </c>
      <c r="L929">
        <v>538.51104417394697</v>
      </c>
      <c r="M929">
        <v>29.5596595470202</v>
      </c>
      <c r="N929">
        <v>0.38700851176754703</v>
      </c>
      <c r="O929">
        <v>22.0686034301715</v>
      </c>
      <c r="P929">
        <v>65.479293368085706</v>
      </c>
      <c r="Q929">
        <v>7.1381351122325007E-2</v>
      </c>
    </row>
    <row r="930" spans="1:17" hidden="1" x14ac:dyDescent="0.3">
      <c r="A930" t="s">
        <v>2011</v>
      </c>
      <c r="B930" t="s">
        <v>2012</v>
      </c>
      <c r="C930" t="str">
        <f>IFERROR(VLOOKUP(Table1[[#This Row],[Ticker]],[1]!Table1[[Symbol]:[Industry]],2,FALSE),"-")</f>
        <v>-</v>
      </c>
      <c r="D930" t="s">
        <v>2013</v>
      </c>
      <c r="E930">
        <v>3433.5499914000002</v>
      </c>
      <c r="F930">
        <v>774</v>
      </c>
      <c r="G930">
        <v>98.074853848537501</v>
      </c>
      <c r="H930">
        <v>-6.56189478805641</v>
      </c>
      <c r="I930">
        <v>173.87692085821899</v>
      </c>
      <c r="J930">
        <v>-5.3826745065433403</v>
      </c>
      <c r="K930">
        <v>724.04807943029596</v>
      </c>
      <c r="M930">
        <v>45.937878548467197</v>
      </c>
      <c r="N930">
        <v>0.84611318013749504</v>
      </c>
      <c r="O930">
        <v>9.4315245478036207</v>
      </c>
      <c r="P930">
        <v>202.580140734949</v>
      </c>
    </row>
    <row r="931" spans="1:17" hidden="1" x14ac:dyDescent="0.3">
      <c r="A931" t="s">
        <v>2014</v>
      </c>
      <c r="B931" t="s">
        <v>2015</v>
      </c>
      <c r="C931" t="str">
        <f>IFERROR(VLOOKUP(Table1[[#This Row],[Ticker]],[1]!Table1[[Symbol]:[Industry]],2,FALSE),"-")</f>
        <v>-</v>
      </c>
      <c r="D931" t="s">
        <v>80</v>
      </c>
      <c r="E931">
        <v>3429.0423999999998</v>
      </c>
      <c r="F931">
        <v>1106</v>
      </c>
      <c r="G931">
        <v>108.830313189121</v>
      </c>
      <c r="H931">
        <v>18.108878132622699</v>
      </c>
      <c r="I931">
        <v>139.999358107652</v>
      </c>
      <c r="J931">
        <v>1.10000960557637</v>
      </c>
      <c r="K931">
        <v>926.68002784848795</v>
      </c>
      <c r="L931">
        <v>686.43082647961103</v>
      </c>
      <c r="M931">
        <v>73.998496098089603</v>
      </c>
      <c r="N931">
        <v>0.40556856032376498</v>
      </c>
      <c r="O931">
        <v>3.7974683544303698</v>
      </c>
      <c r="P931">
        <v>162.61427044995801</v>
      </c>
      <c r="Q931">
        <v>7.3156737358194002E-2</v>
      </c>
    </row>
    <row r="932" spans="1:17" hidden="1" x14ac:dyDescent="0.3">
      <c r="A932" t="s">
        <v>2016</v>
      </c>
      <c r="B932" t="s">
        <v>2017</v>
      </c>
      <c r="C932" t="str">
        <f>IFERROR(VLOOKUP(Table1[[#This Row],[Ticker]],[1]!Table1[[Symbol]:[Industry]],2,FALSE),"-")</f>
        <v>-</v>
      </c>
      <c r="D932" t="s">
        <v>130</v>
      </c>
      <c r="E932">
        <v>3422.1217694759998</v>
      </c>
      <c r="F932">
        <v>13.08</v>
      </c>
      <c r="G932">
        <v>302.68471931938899</v>
      </c>
      <c r="H932">
        <v>19.541736700495498</v>
      </c>
      <c r="I932">
        <v>9.7285837344959507</v>
      </c>
      <c r="J932">
        <v>15.0586509598134</v>
      </c>
      <c r="K932">
        <v>10.4701031471278</v>
      </c>
      <c r="L932">
        <v>9.6758143714488192</v>
      </c>
      <c r="M932">
        <v>88.297790325136006</v>
      </c>
      <c r="N932">
        <v>1.6606894662732199</v>
      </c>
      <c r="O932">
        <v>51.376146788990802</v>
      </c>
      <c r="P932">
        <v>494.54545454545399</v>
      </c>
      <c r="Q932">
        <v>0.15488970717623199</v>
      </c>
    </row>
    <row r="933" spans="1:17" x14ac:dyDescent="0.3">
      <c r="A933" t="s">
        <v>2018</v>
      </c>
      <c r="B933" t="s">
        <v>2019</v>
      </c>
      <c r="C933" t="str">
        <f>IFERROR(VLOOKUP(Table1[[#This Row],[Ticker]],[1]!Table1[[Symbol]:[Industry]],2,FALSE),"-")</f>
        <v>-</v>
      </c>
      <c r="D933" t="s">
        <v>540</v>
      </c>
      <c r="E933">
        <v>3419.2087104000002</v>
      </c>
      <c r="F933">
        <v>470.4</v>
      </c>
      <c r="G933">
        <v>-9.39536497987282</v>
      </c>
      <c r="H933">
        <v>-7.26052439713275</v>
      </c>
      <c r="I933">
        <v>22.059247372895999</v>
      </c>
      <c r="J933">
        <v>1.3928432053261901</v>
      </c>
      <c r="K933">
        <v>440.52136895521198</v>
      </c>
      <c r="L933">
        <v>387.12453400311102</v>
      </c>
      <c r="M933">
        <v>58.528183422763</v>
      </c>
      <c r="N933">
        <v>0.609754538455479</v>
      </c>
      <c r="O933">
        <v>7.3554421768707599</v>
      </c>
      <c r="P933">
        <v>59.430604982206297</v>
      </c>
      <c r="Q933">
        <v>-9.5567567373069998E-3</v>
      </c>
    </row>
    <row r="934" spans="1:17" x14ac:dyDescent="0.3">
      <c r="A934" t="s">
        <v>2020</v>
      </c>
      <c r="B934" t="s">
        <v>2021</v>
      </c>
      <c r="C934" t="str">
        <f>IFERROR(VLOOKUP(Table1[[#This Row],[Ticker]],[1]!Table1[[Symbol]:[Industry]],2,FALSE),"-")</f>
        <v>-</v>
      </c>
      <c r="D934" t="s">
        <v>292</v>
      </c>
      <c r="E934">
        <v>3419.08734142</v>
      </c>
      <c r="F934">
        <v>1277.05</v>
      </c>
      <c r="G934">
        <v>-2.01933661028708</v>
      </c>
      <c r="H934">
        <v>-14.015485960643</v>
      </c>
      <c r="I934">
        <v>-15.532213059337201</v>
      </c>
      <c r="J934">
        <v>-6.3431080137509799</v>
      </c>
      <c r="K934">
        <v>1338.1070583447099</v>
      </c>
      <c r="L934">
        <v>1317.2334498662501</v>
      </c>
      <c r="M934">
        <v>34.663927826963601</v>
      </c>
      <c r="N934">
        <v>0.35525098673934802</v>
      </c>
      <c r="O934">
        <v>42.746955874867801</v>
      </c>
      <c r="P934">
        <v>31.654639175257699</v>
      </c>
      <c r="Q934">
        <v>7.0103408172780005E-2</v>
      </c>
    </row>
    <row r="935" spans="1:17" x14ac:dyDescent="0.3">
      <c r="A935" t="s">
        <v>2022</v>
      </c>
      <c r="B935" t="s">
        <v>2023</v>
      </c>
      <c r="C935" t="str">
        <f>IFERROR(VLOOKUP(Table1[[#This Row],[Ticker]],[1]!Table1[[Symbol]:[Industry]],2,FALSE),"-")</f>
        <v>-</v>
      </c>
      <c r="D935" t="s">
        <v>125</v>
      </c>
      <c r="E935">
        <v>3400.66571325</v>
      </c>
      <c r="F935">
        <v>1168.1500000000001</v>
      </c>
      <c r="G935">
        <v>-22.2004704456632</v>
      </c>
      <c r="H935">
        <v>2.0006778500814</v>
      </c>
      <c r="I935">
        <v>0.30432894690290602</v>
      </c>
      <c r="J935">
        <v>0.397219575032419</v>
      </c>
      <c r="K935">
        <v>1132.8204474899401</v>
      </c>
      <c r="L935">
        <v>1127.06684558232</v>
      </c>
      <c r="M935">
        <v>56.266521203112397</v>
      </c>
      <c r="N935">
        <v>1.5582215700111</v>
      </c>
      <c r="O935">
        <v>16.3377990840217</v>
      </c>
      <c r="P935">
        <v>22.319371727748599</v>
      </c>
      <c r="Q935">
        <v>-2.3016709811771001E-2</v>
      </c>
    </row>
    <row r="936" spans="1:17" hidden="1" x14ac:dyDescent="0.3">
      <c r="A936" t="s">
        <v>2024</v>
      </c>
      <c r="B936" t="s">
        <v>2025</v>
      </c>
      <c r="C936" t="str">
        <f>IFERROR(VLOOKUP(Table1[[#This Row],[Ticker]],[1]!Table1[[Symbol]:[Industry]],2,FALSE),"-")</f>
        <v>-</v>
      </c>
      <c r="D936" t="s">
        <v>21</v>
      </c>
      <c r="E936">
        <v>3385.5704797200001</v>
      </c>
      <c r="F936">
        <v>629.20000000000005</v>
      </c>
      <c r="G936">
        <v>132.956407850917</v>
      </c>
      <c r="H936">
        <v>-3.8478934246089298</v>
      </c>
      <c r="I936">
        <v>12.4933878237842</v>
      </c>
      <c r="J936">
        <v>-9.9286608969119108</v>
      </c>
      <c r="K936">
        <v>632.98107551621001</v>
      </c>
      <c r="L936">
        <v>510.47736645458599</v>
      </c>
      <c r="M936">
        <v>28.965336829631902</v>
      </c>
      <c r="N936">
        <v>0.35702724173247202</v>
      </c>
      <c r="O936">
        <v>20.629370629370602</v>
      </c>
      <c r="P936">
        <v>170.04291845493501</v>
      </c>
      <c r="Q936">
        <v>9.6537417453820995E-2</v>
      </c>
    </row>
    <row r="937" spans="1:17" x14ac:dyDescent="0.3">
      <c r="A937" t="s">
        <v>2026</v>
      </c>
      <c r="B937" t="s">
        <v>2027</v>
      </c>
      <c r="C937" t="str">
        <f>IFERROR(VLOOKUP(Table1[[#This Row],[Ticker]],[1]!Table1[[Symbol]:[Industry]],2,FALSE),"-")</f>
        <v>-</v>
      </c>
      <c r="D937" t="s">
        <v>1581</v>
      </c>
      <c r="E937">
        <v>3378.4938582350001</v>
      </c>
      <c r="F937">
        <v>149.35</v>
      </c>
      <c r="G937">
        <v>-36.240207557438502</v>
      </c>
      <c r="H937">
        <v>-11.1326055852876</v>
      </c>
      <c r="I937">
        <v>-10.5597126843611</v>
      </c>
      <c r="J937">
        <v>-2.5688638605889502</v>
      </c>
      <c r="K937">
        <v>154.59824909203101</v>
      </c>
      <c r="L937">
        <v>151.07903907671599</v>
      </c>
      <c r="M937">
        <v>36.760914137208403</v>
      </c>
      <c r="N937">
        <v>0.28594256055830197</v>
      </c>
      <c r="O937">
        <v>19.912956143287499</v>
      </c>
      <c r="P937">
        <v>15.7751937984496</v>
      </c>
      <c r="Q937">
        <v>8.9753350160209997E-3</v>
      </c>
    </row>
    <row r="938" spans="1:17" hidden="1" x14ac:dyDescent="0.3">
      <c r="A938" t="s">
        <v>2028</v>
      </c>
      <c r="B938" t="s">
        <v>2029</v>
      </c>
      <c r="C938" t="str">
        <f>IFERROR(VLOOKUP(Table1[[#This Row],[Ticker]],[1]!Table1[[Symbol]:[Industry]],2,FALSE),"-")</f>
        <v>-</v>
      </c>
      <c r="D938" t="s">
        <v>21</v>
      </c>
      <c r="E938">
        <v>3373.51195125</v>
      </c>
      <c r="F938">
        <v>264.25</v>
      </c>
      <c r="G938">
        <v>-32.271383464336303</v>
      </c>
      <c r="H938">
        <v>12.473574594437901</v>
      </c>
      <c r="I938">
        <v>11.110997177954401</v>
      </c>
      <c r="J938">
        <v>-16.227782532502399</v>
      </c>
      <c r="K938">
        <v>250.38647103298501</v>
      </c>
      <c r="L938">
        <v>233.729575898956</v>
      </c>
      <c r="M938">
        <v>43.2681263180407</v>
      </c>
      <c r="N938">
        <v>2.1591090953474099</v>
      </c>
      <c r="O938">
        <v>21.763481551561</v>
      </c>
      <c r="P938">
        <v>57.329125982376702</v>
      </c>
      <c r="Q938">
        <v>0.11072940977151199</v>
      </c>
    </row>
    <row r="939" spans="1:17" x14ac:dyDescent="0.3">
      <c r="A939" t="s">
        <v>2030</v>
      </c>
      <c r="B939" t="s">
        <v>2031</v>
      </c>
      <c r="C939" t="str">
        <f>IFERROR(VLOOKUP(Table1[[#This Row],[Ticker]],[1]!Table1[[Symbol]:[Industry]],2,FALSE),"-")</f>
        <v>-</v>
      </c>
      <c r="D939" t="s">
        <v>54</v>
      </c>
      <c r="E939">
        <v>3368.3377707</v>
      </c>
      <c r="F939">
        <v>365.4</v>
      </c>
      <c r="G939">
        <v>-23.799320842456599</v>
      </c>
      <c r="H939">
        <v>-4.8607792593219203</v>
      </c>
      <c r="I939">
        <v>-8.9454077205778297</v>
      </c>
      <c r="J939">
        <v>-4.3781955258420497</v>
      </c>
      <c r="K939">
        <v>355.54249556426498</v>
      </c>
      <c r="L939">
        <v>344.79212833436799</v>
      </c>
      <c r="M939">
        <v>41.366199536748198</v>
      </c>
      <c r="N939">
        <v>0.49028695066432099</v>
      </c>
      <c r="O939">
        <v>13.5741652983032</v>
      </c>
      <c r="P939">
        <v>27.494766224703302</v>
      </c>
      <c r="Q939">
        <v>-7.5657360952211997E-2</v>
      </c>
    </row>
    <row r="940" spans="1:17" x14ac:dyDescent="0.3">
      <c r="A940" t="s">
        <v>2032</v>
      </c>
      <c r="B940" t="s">
        <v>2033</v>
      </c>
      <c r="C940" t="str">
        <f>IFERROR(VLOOKUP(Table1[[#This Row],[Ticker]],[1]!Table1[[Symbol]:[Industry]],2,FALSE),"-")</f>
        <v>-</v>
      </c>
      <c r="D940" t="s">
        <v>46</v>
      </c>
      <c r="E940">
        <v>3366.2236772000001</v>
      </c>
      <c r="F940">
        <v>1986.2</v>
      </c>
      <c r="G940">
        <v>-18.859983478316899</v>
      </c>
      <c r="H940">
        <v>-6.0766694448954297</v>
      </c>
      <c r="I940">
        <v>10.192534452562599</v>
      </c>
      <c r="J940">
        <v>-7.3110288693719596</v>
      </c>
      <c r="K940">
        <v>1970.2060943014801</v>
      </c>
      <c r="L940">
        <v>1784.4332556623499</v>
      </c>
      <c r="M940">
        <v>40.722265025100597</v>
      </c>
      <c r="N940">
        <v>0.38865717150490797</v>
      </c>
      <c r="O940">
        <v>14.0116805961131</v>
      </c>
      <c r="P940">
        <v>40.466760961810401</v>
      </c>
      <c r="Q940">
        <v>5.1068076639746003E-2</v>
      </c>
    </row>
    <row r="941" spans="1:17" hidden="1" x14ac:dyDescent="0.3">
      <c r="A941" t="s">
        <v>2034</v>
      </c>
      <c r="B941" t="s">
        <v>2035</v>
      </c>
      <c r="C941" t="str">
        <f>IFERROR(VLOOKUP(Table1[[#This Row],[Ticker]],[1]!Table1[[Symbol]:[Industry]],2,FALSE),"-")</f>
        <v>-</v>
      </c>
      <c r="D941" t="s">
        <v>263</v>
      </c>
      <c r="E941">
        <v>3365.5784966000001</v>
      </c>
      <c r="F941">
        <v>325.25</v>
      </c>
      <c r="G941">
        <v>26.0428770851906</v>
      </c>
      <c r="H941">
        <v>-11.4674836960038</v>
      </c>
      <c r="I941">
        <v>68.055833264920807</v>
      </c>
      <c r="J941">
        <v>-4.3215642841789101</v>
      </c>
      <c r="K941">
        <v>345.88349159866198</v>
      </c>
      <c r="L941">
        <v>292.76476422966499</v>
      </c>
      <c r="M941">
        <v>37.243610377739799</v>
      </c>
      <c r="N941">
        <v>0.64776608862317797</v>
      </c>
      <c r="O941">
        <v>40.968485780169097</v>
      </c>
      <c r="P941">
        <v>103.28124999999901</v>
      </c>
      <c r="Q941">
        <v>0.21154721827642201</v>
      </c>
    </row>
    <row r="942" spans="1:17" x14ac:dyDescent="0.3">
      <c r="A942" t="s">
        <v>2036</v>
      </c>
      <c r="B942" t="s">
        <v>2037</v>
      </c>
      <c r="C942" t="str">
        <f>IFERROR(VLOOKUP(Table1[[#This Row],[Ticker]],[1]!Table1[[Symbol]:[Industry]],2,FALSE),"-")</f>
        <v>-</v>
      </c>
      <c r="D942" t="s">
        <v>263</v>
      </c>
      <c r="E942">
        <v>3362.9378013999999</v>
      </c>
      <c r="F942">
        <v>328.45</v>
      </c>
      <c r="G942">
        <v>18.253708705637798</v>
      </c>
      <c r="H942">
        <v>-7.1150780607034401</v>
      </c>
      <c r="I942">
        <v>16.556692977894102</v>
      </c>
      <c r="J942">
        <v>-4.8692201886459703</v>
      </c>
      <c r="K942">
        <v>327.37048813619202</v>
      </c>
      <c r="L942">
        <v>283.05724360150498</v>
      </c>
      <c r="M942">
        <v>41.054473214204897</v>
      </c>
      <c r="N942">
        <v>0.69742107737677295</v>
      </c>
      <c r="O942">
        <v>10.473435834982499</v>
      </c>
      <c r="P942">
        <v>74.105486350384297</v>
      </c>
      <c r="Q942">
        <v>-1.2321787518342E-2</v>
      </c>
    </row>
    <row r="943" spans="1:17" hidden="1" x14ac:dyDescent="0.3">
      <c r="A943" t="s">
        <v>2038</v>
      </c>
      <c r="B943" t="s">
        <v>2039</v>
      </c>
      <c r="C943" t="str">
        <f>IFERROR(VLOOKUP(Table1[[#This Row],[Ticker]],[1]!Table1[[Symbol]:[Industry]],2,FALSE),"-")</f>
        <v>-</v>
      </c>
      <c r="E943">
        <v>3358.73</v>
      </c>
      <c r="F943">
        <v>629.4</v>
      </c>
      <c r="G943">
        <v>717.22525985993002</v>
      </c>
      <c r="H943">
        <v>-12.058562393425699</v>
      </c>
      <c r="I943">
        <v>-14.3170273773672</v>
      </c>
      <c r="J943">
        <v>-8.6885665988416303</v>
      </c>
      <c r="K943">
        <v>633.81914627940705</v>
      </c>
      <c r="L943">
        <v>510.11471660212197</v>
      </c>
      <c r="M943">
        <v>41.384354906099801</v>
      </c>
      <c r="N943">
        <v>0.75046022797859802</v>
      </c>
      <c r="O943">
        <v>25.937400699078399</v>
      </c>
      <c r="P943">
        <v>842.21556886227495</v>
      </c>
      <c r="Q943">
        <v>0.15995838698238901</v>
      </c>
    </row>
    <row r="944" spans="1:17" hidden="1" x14ac:dyDescent="0.3">
      <c r="A944" t="s">
        <v>2040</v>
      </c>
      <c r="B944" t="s">
        <v>2041</v>
      </c>
      <c r="C944" t="str">
        <f>IFERROR(VLOOKUP(Table1[[#This Row],[Ticker]],[1]!Table1[[Symbol]:[Industry]],2,FALSE),"-")</f>
        <v>-</v>
      </c>
      <c r="D944" t="s">
        <v>130</v>
      </c>
      <c r="E944">
        <v>3353.2870729900001</v>
      </c>
      <c r="F944">
        <v>71.989999999999995</v>
      </c>
      <c r="G944">
        <v>28.824358959029201</v>
      </c>
      <c r="H944">
        <v>-23.933112203298901</v>
      </c>
      <c r="I944">
        <v>79.728991975521396</v>
      </c>
      <c r="J944">
        <v>-5.7435772162252103</v>
      </c>
      <c r="K944">
        <v>81.708501493222798</v>
      </c>
      <c r="M944">
        <v>31.0413865175782</v>
      </c>
      <c r="N944">
        <v>0.35074068043520501</v>
      </c>
      <c r="O944">
        <v>50.784831226559199</v>
      </c>
      <c r="P944">
        <v>99.9722222222222</v>
      </c>
    </row>
    <row r="945" spans="1:17" hidden="1" x14ac:dyDescent="0.3">
      <c r="A945" t="s">
        <v>2042</v>
      </c>
      <c r="B945" t="s">
        <v>2043</v>
      </c>
      <c r="C945" t="str">
        <f>IFERROR(VLOOKUP(Table1[[#This Row],[Ticker]],[1]!Table1[[Symbol]:[Industry]],2,FALSE),"-")</f>
        <v>-</v>
      </c>
      <c r="D945" t="s">
        <v>51</v>
      </c>
      <c r="E945">
        <v>3350.1609351000002</v>
      </c>
      <c r="F945">
        <v>535.5</v>
      </c>
      <c r="G945">
        <v>5.6673302718940999</v>
      </c>
      <c r="H945">
        <v>2.5568051472172102</v>
      </c>
      <c r="I945">
        <v>12.079427425612799</v>
      </c>
      <c r="J945">
        <v>-3.79083378821423</v>
      </c>
      <c r="K945">
        <v>525.79405604116801</v>
      </c>
      <c r="L945">
        <v>477.22663995056399</v>
      </c>
      <c r="M945">
        <v>45.768016565989697</v>
      </c>
      <c r="N945">
        <v>1.1991503614419901</v>
      </c>
      <c r="O945">
        <v>11.1111111111111</v>
      </c>
      <c r="P945">
        <v>52.542372881355902</v>
      </c>
      <c r="Q945">
        <v>4.9983658851436998E-2</v>
      </c>
    </row>
    <row r="946" spans="1:17" hidden="1" x14ac:dyDescent="0.3">
      <c r="A946" t="s">
        <v>2044</v>
      </c>
      <c r="B946" t="s">
        <v>2045</v>
      </c>
      <c r="C946" t="str">
        <f>IFERROR(VLOOKUP(Table1[[#This Row],[Ticker]],[1]!Table1[[Symbol]:[Industry]],2,FALSE),"-")</f>
        <v>-</v>
      </c>
      <c r="D946" t="s">
        <v>24</v>
      </c>
      <c r="E946">
        <v>3348.12744097</v>
      </c>
      <c r="F946">
        <v>402.35</v>
      </c>
      <c r="G946">
        <v>-6.6307718644895202</v>
      </c>
      <c r="H946">
        <v>-5.8463264715857104</v>
      </c>
      <c r="I946">
        <v>21.8391639934704</v>
      </c>
      <c r="J946">
        <v>-0.55724487273091405</v>
      </c>
      <c r="K946">
        <v>375.70601150321801</v>
      </c>
      <c r="L946">
        <v>324.91582650663702</v>
      </c>
      <c r="M946">
        <v>51.002105032909398</v>
      </c>
      <c r="N946">
        <v>0.55267951373609903</v>
      </c>
      <c r="O946">
        <v>16.068099913011</v>
      </c>
      <c r="P946">
        <v>61.327185244587</v>
      </c>
      <c r="Q946">
        <v>-3.9596939664978001E-2</v>
      </c>
    </row>
    <row r="947" spans="1:17" hidden="1" x14ac:dyDescent="0.3">
      <c r="A947" t="s">
        <v>2046</v>
      </c>
      <c r="B947" t="s">
        <v>2047</v>
      </c>
      <c r="C947" t="str">
        <f>IFERROR(VLOOKUP(Table1[[#This Row],[Ticker]],[1]!Table1[[Symbol]:[Industry]],2,FALSE),"-")</f>
        <v>-</v>
      </c>
      <c r="D947" t="s">
        <v>27</v>
      </c>
      <c r="E947">
        <v>3340.26</v>
      </c>
      <c r="F947">
        <v>53.02</v>
      </c>
      <c r="G947">
        <v>32.113736480076</v>
      </c>
      <c r="H947">
        <v>-19.3416364881063</v>
      </c>
      <c r="I947">
        <v>44.756488196925801</v>
      </c>
      <c r="J947">
        <v>-7.5185322253373403</v>
      </c>
      <c r="K947">
        <v>57.664610413826097</v>
      </c>
      <c r="L947">
        <v>46.903485079319303</v>
      </c>
      <c r="M947">
        <v>35.998279041699703</v>
      </c>
      <c r="N947">
        <v>0.16752059622850399</v>
      </c>
      <c r="O947">
        <v>92.248208223311906</v>
      </c>
      <c r="P947">
        <v>109.98019801980099</v>
      </c>
      <c r="Q947">
        <v>8.8678818537397994E-2</v>
      </c>
    </row>
    <row r="948" spans="1:17" hidden="1" x14ac:dyDescent="0.3">
      <c r="A948" t="s">
        <v>2048</v>
      </c>
      <c r="B948" t="s">
        <v>2049</v>
      </c>
      <c r="C948" t="str">
        <f>IFERROR(VLOOKUP(Table1[[#This Row],[Ticker]],[1]!Table1[[Symbol]:[Industry]],2,FALSE),"-")</f>
        <v>-</v>
      </c>
      <c r="D948" t="s">
        <v>130</v>
      </c>
      <c r="E948">
        <v>3331.39376098</v>
      </c>
      <c r="F948">
        <v>331.4</v>
      </c>
      <c r="G948">
        <v>24.5694263227244</v>
      </c>
      <c r="H948">
        <v>-11.133917582044599</v>
      </c>
      <c r="I948">
        <v>0.99934468743048599</v>
      </c>
      <c r="J948">
        <v>-4.20313960224534</v>
      </c>
      <c r="K948">
        <v>352.69810880771502</v>
      </c>
      <c r="L948">
        <v>333.92423119444402</v>
      </c>
      <c r="M948">
        <v>43.2559643915382</v>
      </c>
      <c r="N948">
        <v>0.98948785888034396</v>
      </c>
      <c r="O948">
        <v>41.520820760410302</v>
      </c>
      <c r="P948">
        <v>69.731113956466004</v>
      </c>
      <c r="Q948">
        <v>4.5726772099204997E-2</v>
      </c>
    </row>
    <row r="949" spans="1:17" x14ac:dyDescent="0.3">
      <c r="A949" t="s">
        <v>2050</v>
      </c>
      <c r="B949" t="s">
        <v>2051</v>
      </c>
      <c r="C949" t="str">
        <f>IFERROR(VLOOKUP(Table1[[#This Row],[Ticker]],[1]!Table1[[Symbol]:[Industry]],2,FALSE),"-")</f>
        <v>-</v>
      </c>
      <c r="D949" t="s">
        <v>185</v>
      </c>
      <c r="E949">
        <v>3328.1571245999999</v>
      </c>
      <c r="F949">
        <v>212.08</v>
      </c>
      <c r="G949">
        <v>-58.176219564578503</v>
      </c>
      <c r="H949">
        <v>-9.9007192241518105</v>
      </c>
      <c r="I949">
        <v>-24.817753122806799</v>
      </c>
      <c r="J949">
        <v>-1.9825327882788499</v>
      </c>
      <c r="K949">
        <v>221.42915228875401</v>
      </c>
      <c r="L949">
        <v>229.00926311873999</v>
      </c>
      <c r="M949">
        <v>40.9540428221895</v>
      </c>
      <c r="N949">
        <v>0.91299055372945503</v>
      </c>
      <c r="O949">
        <v>40.984534138061001</v>
      </c>
      <c r="P949">
        <v>11.298871687221199</v>
      </c>
      <c r="Q949">
        <v>-5.6148826059410004E-3</v>
      </c>
    </row>
    <row r="950" spans="1:17" hidden="1" x14ac:dyDescent="0.3">
      <c r="A950" t="s">
        <v>2052</v>
      </c>
      <c r="B950" t="s">
        <v>2053</v>
      </c>
      <c r="C950" t="str">
        <f>IFERROR(VLOOKUP(Table1[[#This Row],[Ticker]],[1]!Table1[[Symbol]:[Industry]],2,FALSE),"-")</f>
        <v>-</v>
      </c>
      <c r="D950" t="s">
        <v>545</v>
      </c>
      <c r="E950">
        <v>3316.1515445700002</v>
      </c>
      <c r="F950">
        <v>422.65</v>
      </c>
      <c r="G950">
        <v>117.62727535323199</v>
      </c>
      <c r="H950">
        <v>-1.27833985664988</v>
      </c>
      <c r="I950">
        <v>39.2761313892399</v>
      </c>
      <c r="J950">
        <v>-1.91623758715466</v>
      </c>
      <c r="K950">
        <v>386.13935655772002</v>
      </c>
      <c r="L950">
        <v>304.57414653407102</v>
      </c>
      <c r="M950">
        <v>44.249770436349102</v>
      </c>
      <c r="N950">
        <v>0.94691099316901695</v>
      </c>
      <c r="O950">
        <v>18.0645924523837</v>
      </c>
      <c r="P950">
        <v>160.854806357043</v>
      </c>
      <c r="Q950">
        <v>0.15090047090272499</v>
      </c>
    </row>
    <row r="951" spans="1:17" hidden="1" x14ac:dyDescent="0.3">
      <c r="A951" t="s">
        <v>2054</v>
      </c>
      <c r="B951" t="s">
        <v>2055</v>
      </c>
      <c r="C951" t="str">
        <f>IFERROR(VLOOKUP(Table1[[#This Row],[Ticker]],[1]!Table1[[Symbol]:[Industry]],2,FALSE),"-")</f>
        <v>-</v>
      </c>
      <c r="D951" t="s">
        <v>393</v>
      </c>
      <c r="E951">
        <v>3292.9734600000002</v>
      </c>
      <c r="F951">
        <v>12833.1</v>
      </c>
      <c r="G951">
        <v>-52.4633589424935</v>
      </c>
      <c r="H951">
        <v>-16.5352390152052</v>
      </c>
      <c r="I951">
        <v>-16.329267301165999</v>
      </c>
      <c r="J951">
        <v>-5.3857154370520703</v>
      </c>
      <c r="K951">
        <v>12428.8087044843</v>
      </c>
      <c r="L951">
        <v>12264.8040414223</v>
      </c>
      <c r="M951">
        <v>39.472313996007202</v>
      </c>
      <c r="N951">
        <v>0.38824984944668001</v>
      </c>
      <c r="O951">
        <v>36.957165454956296</v>
      </c>
      <c r="P951">
        <v>41.0230769230769</v>
      </c>
      <c r="Q951">
        <v>-5.3476129785067002E-2</v>
      </c>
    </row>
    <row r="952" spans="1:17" hidden="1" x14ac:dyDescent="0.3">
      <c r="A952" t="s">
        <v>2056</v>
      </c>
      <c r="B952" t="s">
        <v>2057</v>
      </c>
      <c r="C952" t="str">
        <f>IFERROR(VLOOKUP(Table1[[#This Row],[Ticker]],[1]!Table1[[Symbol]:[Industry]],2,FALSE),"-")</f>
        <v>-</v>
      </c>
      <c r="D952" t="s">
        <v>409</v>
      </c>
      <c r="E952">
        <v>3260.6016015</v>
      </c>
      <c r="F952">
        <v>4258.3</v>
      </c>
      <c r="G952">
        <v>7.6390232865533001</v>
      </c>
      <c r="H952">
        <v>-16.378250637791702</v>
      </c>
      <c r="I952">
        <v>-14.093761874695801</v>
      </c>
      <c r="J952">
        <v>-7.5202596511935704</v>
      </c>
      <c r="K952">
        <v>4397.8931032210003</v>
      </c>
      <c r="L952">
        <v>4205.9883928201698</v>
      </c>
      <c r="M952">
        <v>23.317019015334701</v>
      </c>
      <c r="N952">
        <v>0.34006908969768801</v>
      </c>
      <c r="O952">
        <v>19.695653194936899</v>
      </c>
      <c r="P952">
        <v>41.117794237046603</v>
      </c>
      <c r="Q952">
        <v>6.4241950939619999E-2</v>
      </c>
    </row>
    <row r="953" spans="1:17" hidden="1" x14ac:dyDescent="0.3">
      <c r="A953" t="s">
        <v>2058</v>
      </c>
      <c r="B953" t="s">
        <v>2059</v>
      </c>
      <c r="C953" t="str">
        <f>IFERROR(VLOOKUP(Table1[[#This Row],[Ticker]],[1]!Table1[[Symbol]:[Industry]],2,FALSE),"-")</f>
        <v>-</v>
      </c>
      <c r="D953" t="s">
        <v>125</v>
      </c>
      <c r="E953">
        <v>3258.2149787660001</v>
      </c>
      <c r="F953">
        <v>181.94</v>
      </c>
      <c r="G953">
        <v>-2.7050868543362099</v>
      </c>
      <c r="H953">
        <v>-19.777707854817599</v>
      </c>
      <c r="I953">
        <v>-5.0336763127415303</v>
      </c>
      <c r="J953">
        <v>-4.8363265297896696</v>
      </c>
      <c r="K953">
        <v>194.13116489458301</v>
      </c>
      <c r="L953">
        <v>175.354859336663</v>
      </c>
      <c r="M953">
        <v>35.5000798906227</v>
      </c>
      <c r="N953">
        <v>0.85606891707192101</v>
      </c>
      <c r="O953">
        <v>30.262723974936701</v>
      </c>
      <c r="P953">
        <v>41.974248927038602</v>
      </c>
      <c r="Q953">
        <v>8.8434337354315995E-2</v>
      </c>
    </row>
    <row r="954" spans="1:17" x14ac:dyDescent="0.3">
      <c r="A954" t="s">
        <v>2060</v>
      </c>
      <c r="B954" t="s">
        <v>2061</v>
      </c>
      <c r="C954" t="str">
        <f>IFERROR(VLOOKUP(Table1[[#This Row],[Ticker]],[1]!Table1[[Symbol]:[Industry]],2,FALSE),"-")</f>
        <v>-</v>
      </c>
      <c r="D954" t="s">
        <v>537</v>
      </c>
      <c r="E954">
        <v>3256.19020331</v>
      </c>
      <c r="F954">
        <v>308.95</v>
      </c>
      <c r="G954">
        <v>-64.796762162091895</v>
      </c>
      <c r="H954">
        <v>-4.7393188428389497</v>
      </c>
      <c r="I954">
        <v>-0.67598802651224299</v>
      </c>
      <c r="J954">
        <v>-6.4591697214587702</v>
      </c>
      <c r="K954">
        <v>309.59813321187301</v>
      </c>
      <c r="L954">
        <v>309.62000662450498</v>
      </c>
      <c r="M954">
        <v>38.778162465556299</v>
      </c>
      <c r="N954">
        <v>1.2440578079626401</v>
      </c>
      <c r="O954">
        <v>66.4994335653018</v>
      </c>
      <c r="P954">
        <v>25.5383990247866</v>
      </c>
    </row>
    <row r="955" spans="1:17" hidden="1" x14ac:dyDescent="0.3">
      <c r="A955" t="s">
        <v>2062</v>
      </c>
      <c r="B955" t="s">
        <v>2063</v>
      </c>
      <c r="C955" t="str">
        <f>IFERROR(VLOOKUP(Table1[[#This Row],[Ticker]],[1]!Table1[[Symbol]:[Industry]],2,FALSE),"-")</f>
        <v>-</v>
      </c>
      <c r="D955" t="s">
        <v>138</v>
      </c>
      <c r="E955">
        <v>3247.4857360000001</v>
      </c>
      <c r="F955">
        <v>4414</v>
      </c>
      <c r="G955">
        <v>611.41223745672698</v>
      </c>
      <c r="H955">
        <v>73.890963219786599</v>
      </c>
      <c r="I955">
        <v>407.21503488049399</v>
      </c>
      <c r="J955">
        <v>19.122420678227002</v>
      </c>
      <c r="K955">
        <v>2769.16365839525</v>
      </c>
      <c r="L955">
        <v>1796.7331210432001</v>
      </c>
      <c r="M955">
        <v>80.388177635626903</v>
      </c>
      <c r="N955">
        <v>1.5432152020855201</v>
      </c>
      <c r="O955">
        <v>10.525600362483001</v>
      </c>
      <c r="P955">
        <v>678.82664314071405</v>
      </c>
      <c r="Q955">
        <v>0.26003647474627101</v>
      </c>
    </row>
    <row r="956" spans="1:17" hidden="1" x14ac:dyDescent="0.3">
      <c r="A956" t="s">
        <v>2064</v>
      </c>
      <c r="B956" t="s">
        <v>2065</v>
      </c>
      <c r="C956" t="str">
        <f>IFERROR(VLOOKUP(Table1[[#This Row],[Ticker]],[1]!Table1[[Symbol]:[Industry]],2,FALSE),"-")</f>
        <v>-</v>
      </c>
      <c r="D956" t="s">
        <v>80</v>
      </c>
      <c r="E956">
        <v>3235.5343525200001</v>
      </c>
      <c r="F956">
        <v>250.97</v>
      </c>
      <c r="G956">
        <v>84.729897425384294</v>
      </c>
      <c r="H956">
        <v>-8.3395017678649097E-3</v>
      </c>
      <c r="I956">
        <v>27.799527770674501</v>
      </c>
      <c r="J956">
        <v>0.638665660408403</v>
      </c>
      <c r="K956">
        <v>239.914163151183</v>
      </c>
      <c r="L956">
        <v>205.31613938599901</v>
      </c>
      <c r="M956">
        <v>54.799196403659202</v>
      </c>
      <c r="N956">
        <v>0.72265078874539501</v>
      </c>
      <c r="O956">
        <v>12.2803522333346</v>
      </c>
      <c r="P956">
        <v>121.118942731277</v>
      </c>
      <c r="Q956">
        <v>5.4934731679759E-2</v>
      </c>
    </row>
    <row r="957" spans="1:17" hidden="1" x14ac:dyDescent="0.3">
      <c r="A957" t="s">
        <v>2066</v>
      </c>
      <c r="B957" t="s">
        <v>2067</v>
      </c>
      <c r="C957" t="str">
        <f>IFERROR(VLOOKUP(Table1[[#This Row],[Ticker]],[1]!Table1[[Symbol]:[Industry]],2,FALSE),"-")</f>
        <v>-</v>
      </c>
      <c r="D957" t="s">
        <v>138</v>
      </c>
      <c r="E957">
        <v>3183.8135492799902</v>
      </c>
      <c r="F957">
        <v>103.88</v>
      </c>
      <c r="G957">
        <v>45.479900042281102</v>
      </c>
      <c r="H957">
        <v>-5.8375681281111298</v>
      </c>
      <c r="I957">
        <v>-13.890184389041</v>
      </c>
      <c r="J957">
        <v>-7.7535365855044303</v>
      </c>
      <c r="K957">
        <v>107.241210450205</v>
      </c>
      <c r="L957">
        <v>103.846732620474</v>
      </c>
      <c r="M957">
        <v>41.769143074089399</v>
      </c>
      <c r="N957">
        <v>0.93393697403753295</v>
      </c>
      <c r="O957">
        <v>55.6603773584905</v>
      </c>
      <c r="P957">
        <v>85.5</v>
      </c>
      <c r="Q957">
        <v>0.18070034290988499</v>
      </c>
    </row>
    <row r="958" spans="1:17" hidden="1" x14ac:dyDescent="0.3">
      <c r="A958" t="s">
        <v>2068</v>
      </c>
      <c r="B958" t="s">
        <v>2069</v>
      </c>
      <c r="C958" t="str">
        <f>IFERROR(VLOOKUP(Table1[[#This Row],[Ticker]],[1]!Table1[[Symbol]:[Industry]],2,FALSE),"-")</f>
        <v>-</v>
      </c>
      <c r="D958" t="s">
        <v>1422</v>
      </c>
      <c r="E958">
        <v>3181.04884128</v>
      </c>
      <c r="F958">
        <v>216.2</v>
      </c>
      <c r="K958">
        <v>198.53034696656701</v>
      </c>
      <c r="L958">
        <v>172.215069946667</v>
      </c>
      <c r="M958">
        <v>81.1750791682543</v>
      </c>
      <c r="N958">
        <v>1</v>
      </c>
      <c r="Q958">
        <v>0.14788253940821999</v>
      </c>
    </row>
    <row r="959" spans="1:17" x14ac:dyDescent="0.3">
      <c r="A959" t="s">
        <v>2070</v>
      </c>
      <c r="B959" t="s">
        <v>2071</v>
      </c>
      <c r="C959" t="str">
        <f>IFERROR(VLOOKUP(Table1[[#This Row],[Ticker]],[1]!Table1[[Symbol]:[Industry]],2,FALSE),"-")</f>
        <v>-</v>
      </c>
      <c r="D959" t="s">
        <v>69</v>
      </c>
      <c r="E959">
        <v>3169.2104208849901</v>
      </c>
      <c r="F959">
        <v>239.65</v>
      </c>
      <c r="G959">
        <v>18.650477087303301</v>
      </c>
      <c r="H959">
        <v>-15.619012928852699</v>
      </c>
      <c r="I959">
        <v>19.5479312531969</v>
      </c>
      <c r="J959">
        <v>-4.4849806375623702</v>
      </c>
      <c r="K959">
        <v>243.756499827368</v>
      </c>
      <c r="L959">
        <v>213.89188348973599</v>
      </c>
      <c r="M959">
        <v>42.659014998939803</v>
      </c>
      <c r="N959">
        <v>0.22300080763949401</v>
      </c>
      <c r="O959">
        <v>22.491132902148902</v>
      </c>
      <c r="P959">
        <v>54.912734324498999</v>
      </c>
      <c r="Q959">
        <v>1.164090189113E-2</v>
      </c>
    </row>
    <row r="960" spans="1:17" hidden="1" x14ac:dyDescent="0.3">
      <c r="A960" t="s">
        <v>2072</v>
      </c>
      <c r="B960" t="s">
        <v>2073</v>
      </c>
      <c r="C960" t="str">
        <f>IFERROR(VLOOKUP(Table1[[#This Row],[Ticker]],[1]!Table1[[Symbol]:[Industry]],2,FALSE),"-")</f>
        <v>-</v>
      </c>
      <c r="D960" t="s">
        <v>1422</v>
      </c>
      <c r="E960">
        <v>3153.278532195</v>
      </c>
      <c r="F960">
        <v>720.15</v>
      </c>
      <c r="G960">
        <v>-29.808273853445499</v>
      </c>
      <c r="H960">
        <v>-24.3914116321607</v>
      </c>
      <c r="I960">
        <v>29.162659500802</v>
      </c>
      <c r="J960">
        <v>-9.4971541208395305</v>
      </c>
      <c r="K960">
        <v>782.64624344234198</v>
      </c>
      <c r="L960">
        <v>692.03038830730804</v>
      </c>
      <c r="M960">
        <v>24.224200029582601</v>
      </c>
      <c r="N960">
        <v>0.53552576012325503</v>
      </c>
      <c r="O960">
        <v>36.499340415191298</v>
      </c>
      <c r="P960">
        <v>60.318343722172699</v>
      </c>
      <c r="Q960">
        <v>-5.3325692094371997E-2</v>
      </c>
    </row>
    <row r="961" spans="1:17" hidden="1" x14ac:dyDescent="0.3">
      <c r="A961" t="s">
        <v>2074</v>
      </c>
      <c r="B961" t="s">
        <v>2075</v>
      </c>
      <c r="C961" t="str">
        <f>IFERROR(VLOOKUP(Table1[[#This Row],[Ticker]],[1]!Table1[[Symbol]:[Industry]],2,FALSE),"-")</f>
        <v>-</v>
      </c>
      <c r="D961" t="s">
        <v>143</v>
      </c>
      <c r="E961">
        <v>3145.9037748299902</v>
      </c>
      <c r="F961">
        <v>48.98</v>
      </c>
      <c r="G961">
        <v>30.2239513728119</v>
      </c>
      <c r="H961">
        <v>-18.984258587778601</v>
      </c>
      <c r="I961">
        <v>7.7527803704488703</v>
      </c>
      <c r="J961">
        <v>-8.6936014655469602</v>
      </c>
      <c r="K961">
        <v>53.039098545424302</v>
      </c>
      <c r="L961">
        <v>45.577509755137903</v>
      </c>
      <c r="M961">
        <v>20.920698466236399</v>
      </c>
      <c r="N961">
        <v>0.35319248718354701</v>
      </c>
      <c r="O961">
        <v>38.730093915883998</v>
      </c>
      <c r="P961">
        <v>98.299595141700394</v>
      </c>
      <c r="Q961">
        <v>8.8361511913579993E-2</v>
      </c>
    </row>
    <row r="962" spans="1:17" hidden="1" x14ac:dyDescent="0.3">
      <c r="A962" t="s">
        <v>2076</v>
      </c>
      <c r="B962" t="s">
        <v>2077</v>
      </c>
      <c r="C962" t="str">
        <f>IFERROR(VLOOKUP(Table1[[#This Row],[Ticker]],[1]!Table1[[Symbol]:[Industry]],2,FALSE),"-")</f>
        <v>-</v>
      </c>
      <c r="D962" t="s">
        <v>756</v>
      </c>
      <c r="E962">
        <v>3144.8026823700002</v>
      </c>
      <c r="F962">
        <v>29.1</v>
      </c>
      <c r="G962">
        <v>37.861189907624798</v>
      </c>
      <c r="H962">
        <v>22.436057530211801</v>
      </c>
      <c r="I962">
        <v>27.092744439498802</v>
      </c>
      <c r="J962">
        <v>11.6646286425356</v>
      </c>
      <c r="K962">
        <v>22.506367588971099</v>
      </c>
      <c r="L962">
        <v>22.231096135605402</v>
      </c>
      <c r="M962">
        <v>86.366816989041794</v>
      </c>
      <c r="N962">
        <v>3.3083713931476</v>
      </c>
      <c r="O962">
        <v>10.6529209621993</v>
      </c>
      <c r="P962">
        <v>78.527607361963106</v>
      </c>
      <c r="Q962">
        <v>-1.4917575292570999E-2</v>
      </c>
    </row>
    <row r="963" spans="1:17" hidden="1" x14ac:dyDescent="0.3">
      <c r="A963" t="s">
        <v>2078</v>
      </c>
      <c r="B963" t="s">
        <v>2079</v>
      </c>
      <c r="C963" t="str">
        <f>IFERROR(VLOOKUP(Table1[[#This Row],[Ticker]],[1]!Table1[[Symbol]:[Industry]],2,FALSE),"-")</f>
        <v>-</v>
      </c>
      <c r="D963" t="s">
        <v>1422</v>
      </c>
      <c r="E963">
        <v>3119.6583223749999</v>
      </c>
      <c r="F963">
        <v>3436.25</v>
      </c>
      <c r="G963">
        <v>30.0162305963342</v>
      </c>
      <c r="H963">
        <v>0.849343333414466</v>
      </c>
      <c r="I963">
        <v>37.2822915010995</v>
      </c>
      <c r="J963">
        <v>0.75555035147642002</v>
      </c>
      <c r="K963">
        <v>3141.2066525022201</v>
      </c>
      <c r="L963">
        <v>2550.07564075563</v>
      </c>
      <c r="M963">
        <v>53.7306475030718</v>
      </c>
      <c r="N963">
        <v>0.52186838389016099</v>
      </c>
      <c r="O963">
        <v>6.8446707893779601</v>
      </c>
      <c r="P963">
        <v>78.409179408634202</v>
      </c>
      <c r="Q963">
        <v>0.18676349363980199</v>
      </c>
    </row>
    <row r="964" spans="1:17" hidden="1" x14ac:dyDescent="0.3">
      <c r="A964" t="s">
        <v>2080</v>
      </c>
      <c r="B964" t="s">
        <v>2081</v>
      </c>
      <c r="C964" t="str">
        <f>IFERROR(VLOOKUP(Table1[[#This Row],[Ticker]],[1]!Table1[[Symbol]:[Industry]],2,FALSE),"-")</f>
        <v>-</v>
      </c>
      <c r="D964" t="s">
        <v>470</v>
      </c>
      <c r="E964">
        <v>3113.53</v>
      </c>
      <c r="F964">
        <v>468.2</v>
      </c>
      <c r="G964">
        <v>97.837521096728395</v>
      </c>
      <c r="H964">
        <v>19.232657154236598</v>
      </c>
      <c r="I964">
        <v>137.620568644152</v>
      </c>
      <c r="J964">
        <v>-7.0630790881379699</v>
      </c>
      <c r="K964">
        <v>378.42765704520298</v>
      </c>
      <c r="L964">
        <v>271.02016554492297</v>
      </c>
      <c r="M964">
        <v>51.2638689581009</v>
      </c>
      <c r="N964">
        <v>0.47315622391554801</v>
      </c>
      <c r="O964">
        <v>15.762494660401501</v>
      </c>
      <c r="P964">
        <v>164.51977401129901</v>
      </c>
      <c r="Q964">
        <v>9.6085371761131994E-2</v>
      </c>
    </row>
    <row r="965" spans="1:17" hidden="1" x14ac:dyDescent="0.3">
      <c r="A965" t="s">
        <v>2082</v>
      </c>
      <c r="B965" t="s">
        <v>2083</v>
      </c>
      <c r="C965" t="str">
        <f>IFERROR(VLOOKUP(Table1[[#This Row],[Ticker]],[1]!Table1[[Symbol]:[Industry]],2,FALSE),"-")</f>
        <v>-</v>
      </c>
      <c r="D965" t="s">
        <v>21</v>
      </c>
      <c r="E965">
        <v>3103.7513828400001</v>
      </c>
      <c r="F965">
        <v>783.1</v>
      </c>
      <c r="G965">
        <v>89.219530345249197</v>
      </c>
      <c r="H965">
        <v>4.6234939407254103</v>
      </c>
      <c r="I965">
        <v>24.906470477949998</v>
      </c>
      <c r="J965">
        <v>-3.0217686485627602</v>
      </c>
      <c r="K965">
        <v>738.57587166461599</v>
      </c>
      <c r="L965">
        <v>605.46846160952703</v>
      </c>
      <c r="M965">
        <v>49.6300500254033</v>
      </c>
      <c r="N965">
        <v>0.57321135913642796</v>
      </c>
      <c r="O965">
        <v>9.2900012769761204</v>
      </c>
      <c r="P965">
        <v>162.30112209010201</v>
      </c>
      <c r="Q965">
        <v>0.110060875580007</v>
      </c>
    </row>
    <row r="966" spans="1:17" hidden="1" x14ac:dyDescent="0.3">
      <c r="A966" t="s">
        <v>2084</v>
      </c>
      <c r="B966" t="s">
        <v>2085</v>
      </c>
      <c r="C966" t="str">
        <f>IFERROR(VLOOKUP(Table1[[#This Row],[Ticker]],[1]!Table1[[Symbol]:[Industry]],2,FALSE),"-")</f>
        <v>-</v>
      </c>
      <c r="D966" t="s">
        <v>217</v>
      </c>
      <c r="E966">
        <v>3087.1958958</v>
      </c>
      <c r="F966">
        <v>223.8</v>
      </c>
      <c r="G966">
        <v>237.52150473778201</v>
      </c>
      <c r="H966">
        <v>-18.448311491037501</v>
      </c>
      <c r="I966">
        <v>134.89110057887899</v>
      </c>
      <c r="J966">
        <v>-11.102252783294899</v>
      </c>
      <c r="K966">
        <v>236.26964133099699</v>
      </c>
      <c r="L966">
        <v>166.35809083758099</v>
      </c>
      <c r="M966">
        <v>27.668413290833801</v>
      </c>
      <c r="N966">
        <v>0.35203584644318298</v>
      </c>
      <c r="O966">
        <v>37.6228775692582</v>
      </c>
      <c r="P966">
        <v>306.17059891106999</v>
      </c>
      <c r="Q966">
        <v>0.146443943888411</v>
      </c>
    </row>
    <row r="967" spans="1:17" hidden="1" x14ac:dyDescent="0.3">
      <c r="A967" t="s">
        <v>2086</v>
      </c>
      <c r="B967" t="s">
        <v>2087</v>
      </c>
      <c r="C967" t="str">
        <f>IFERROR(VLOOKUP(Table1[[#This Row],[Ticker]],[1]!Table1[[Symbol]:[Industry]],2,FALSE),"-")</f>
        <v>-</v>
      </c>
      <c r="D967" t="s">
        <v>54</v>
      </c>
      <c r="E967">
        <v>3072.4405988130002</v>
      </c>
      <c r="F967">
        <v>140.88999999999999</v>
      </c>
      <c r="G967">
        <v>61.015753802148097</v>
      </c>
      <c r="H967">
        <v>-9.8742658385391699</v>
      </c>
      <c r="I967">
        <v>24.7002818714261</v>
      </c>
      <c r="J967">
        <v>-14.417542110807799</v>
      </c>
      <c r="K967">
        <v>141.87065457402099</v>
      </c>
      <c r="L967">
        <v>116.10637178937399</v>
      </c>
      <c r="M967">
        <v>34.2287828599463</v>
      </c>
      <c r="N967">
        <v>0.87582637063092605</v>
      </c>
      <c r="O967">
        <v>20.164667471076701</v>
      </c>
      <c r="P967">
        <v>131.917695473251</v>
      </c>
      <c r="Q967">
        <v>4.3939625974200001E-2</v>
      </c>
    </row>
    <row r="968" spans="1:17" x14ac:dyDescent="0.3">
      <c r="A968" t="s">
        <v>2088</v>
      </c>
      <c r="B968" t="s">
        <v>2089</v>
      </c>
      <c r="C968" t="str">
        <f>IFERROR(VLOOKUP(Table1[[#This Row],[Ticker]],[1]!Table1[[Symbol]:[Industry]],2,FALSE),"-")</f>
        <v>-</v>
      </c>
      <c r="D968" t="s">
        <v>130</v>
      </c>
      <c r="E968">
        <v>3061.4575945199999</v>
      </c>
      <c r="F968">
        <v>402.8</v>
      </c>
      <c r="G968">
        <v>-45.597510645767201</v>
      </c>
      <c r="H968">
        <v>-4.6344568556421901</v>
      </c>
      <c r="I968">
        <v>-29.983918200838701</v>
      </c>
      <c r="J968">
        <v>-9.7154522298495394</v>
      </c>
      <c r="K968">
        <v>414.98229052520998</v>
      </c>
      <c r="L968">
        <v>440.39831920617598</v>
      </c>
      <c r="M968">
        <v>35.398514380376803</v>
      </c>
      <c r="N968">
        <v>1.1077995897897099</v>
      </c>
      <c r="O968">
        <v>45.2333664349553</v>
      </c>
      <c r="P968">
        <v>16.7536231884058</v>
      </c>
      <c r="Q968">
        <v>8.6159370365809992E-3</v>
      </c>
    </row>
    <row r="969" spans="1:17" hidden="1" x14ac:dyDescent="0.3">
      <c r="A969" t="s">
        <v>2090</v>
      </c>
      <c r="B969" t="s">
        <v>2091</v>
      </c>
      <c r="C969" t="str">
        <f>IFERROR(VLOOKUP(Table1[[#This Row],[Ticker]],[1]!Table1[[Symbol]:[Industry]],2,FALSE),"-")</f>
        <v>-</v>
      </c>
      <c r="D969" t="s">
        <v>271</v>
      </c>
      <c r="E969">
        <v>3060.878006333</v>
      </c>
      <c r="F969">
        <v>2.39</v>
      </c>
      <c r="G969">
        <v>83.957446592116796</v>
      </c>
      <c r="H969">
        <v>-24.538066282431402</v>
      </c>
      <c r="I969">
        <v>30.236588660604301</v>
      </c>
      <c r="J969">
        <v>-12.6724414771613</v>
      </c>
      <c r="K969">
        <v>2.58519267827648</v>
      </c>
      <c r="L969">
        <v>2.16592825212263</v>
      </c>
      <c r="M969">
        <v>43.3774690918438</v>
      </c>
      <c r="N969">
        <v>0.44601497090511399</v>
      </c>
      <c r="O969">
        <v>81.171548117154799</v>
      </c>
      <c r="P969">
        <v>181.17647058823499</v>
      </c>
      <c r="Q969">
        <v>4.6353726187033997E-2</v>
      </c>
    </row>
    <row r="970" spans="1:17" hidden="1" x14ac:dyDescent="0.3">
      <c r="A970" t="s">
        <v>2092</v>
      </c>
      <c r="B970" t="s">
        <v>2093</v>
      </c>
      <c r="C970" t="str">
        <f>IFERROR(VLOOKUP(Table1[[#This Row],[Ticker]],[1]!Table1[[Symbol]:[Industry]],2,FALSE),"-")</f>
        <v>-</v>
      </c>
      <c r="D970" t="s">
        <v>473</v>
      </c>
      <c r="E970">
        <v>3059.3054547699999</v>
      </c>
      <c r="F970">
        <v>4790.3</v>
      </c>
      <c r="G970">
        <v>11.242999213769</v>
      </c>
      <c r="H970">
        <v>-6.8493969102273802</v>
      </c>
      <c r="I970">
        <v>43.398912221950702</v>
      </c>
      <c r="J970">
        <v>3.3791704195895198</v>
      </c>
      <c r="K970">
        <v>4653.0989924082796</v>
      </c>
      <c r="L970">
        <v>4020.0052786029501</v>
      </c>
      <c r="M970">
        <v>55.914391215755401</v>
      </c>
      <c r="N970">
        <v>0.386044255360177</v>
      </c>
      <c r="O970">
        <v>13.2705676053691</v>
      </c>
      <c r="P970">
        <v>67.959888501253403</v>
      </c>
      <c r="Q970">
        <v>0.12921071631735601</v>
      </c>
    </row>
    <row r="971" spans="1:17" x14ac:dyDescent="0.3">
      <c r="A971" t="s">
        <v>2094</v>
      </c>
      <c r="B971" t="s">
        <v>2095</v>
      </c>
      <c r="C971" t="str">
        <f>IFERROR(VLOOKUP(Table1[[#This Row],[Ticker]],[1]!Table1[[Symbol]:[Industry]],2,FALSE),"-")</f>
        <v>-</v>
      </c>
      <c r="D971" t="s">
        <v>80</v>
      </c>
      <c r="E971">
        <v>3045.3551608520002</v>
      </c>
      <c r="F971">
        <v>232.99</v>
      </c>
      <c r="G971">
        <v>-33.597754466187098</v>
      </c>
      <c r="H971">
        <v>-5.0617946398370401</v>
      </c>
      <c r="I971">
        <v>-5.1232412880132303</v>
      </c>
      <c r="J971">
        <v>-2.6867974440510101</v>
      </c>
      <c r="K971">
        <v>233.372152615798</v>
      </c>
      <c r="L971">
        <v>235.07707951740801</v>
      </c>
      <c r="M971">
        <v>52.6031114955032</v>
      </c>
      <c r="N971">
        <v>0.36932079766037501</v>
      </c>
      <c r="O971">
        <v>30.906905875788599</v>
      </c>
      <c r="P971">
        <v>20.097938144329799</v>
      </c>
      <c r="Q971">
        <v>-7.0178381439785997E-2</v>
      </c>
    </row>
    <row r="972" spans="1:17" hidden="1" x14ac:dyDescent="0.3">
      <c r="A972" t="s">
        <v>2096</v>
      </c>
      <c r="B972" t="s">
        <v>2097</v>
      </c>
      <c r="C972" t="str">
        <f>IFERROR(VLOOKUP(Table1[[#This Row],[Ticker]],[1]!Table1[[Symbol]:[Industry]],2,FALSE),"-")</f>
        <v>-</v>
      </c>
      <c r="D972" t="s">
        <v>1517</v>
      </c>
      <c r="E972">
        <v>3034.85</v>
      </c>
      <c r="F972">
        <v>188.55</v>
      </c>
      <c r="G972">
        <v>154.10849980719399</v>
      </c>
      <c r="H972">
        <v>51.286284428526997</v>
      </c>
      <c r="I972">
        <v>210.72512959832301</v>
      </c>
      <c r="J972">
        <v>22.445773641053702</v>
      </c>
      <c r="K972">
        <v>128.23091167141001</v>
      </c>
      <c r="L972">
        <v>95.224136863779194</v>
      </c>
      <c r="M972">
        <v>92.017689727196597</v>
      </c>
      <c r="N972">
        <v>0.22937097525375499</v>
      </c>
      <c r="O972">
        <v>0</v>
      </c>
      <c r="P972">
        <v>262.52643722361</v>
      </c>
      <c r="Q972">
        <v>0.20139702190992101</v>
      </c>
    </row>
    <row r="973" spans="1:17" hidden="1" x14ac:dyDescent="0.3">
      <c r="A973" t="s">
        <v>2098</v>
      </c>
      <c r="B973" t="s">
        <v>2099</v>
      </c>
      <c r="C973" t="str">
        <f>IFERROR(VLOOKUP(Table1[[#This Row],[Ticker]],[1]!Table1[[Symbol]:[Industry]],2,FALSE),"-")</f>
        <v>-</v>
      </c>
      <c r="D973" t="s">
        <v>771</v>
      </c>
      <c r="E973">
        <v>3033.3357000000001</v>
      </c>
      <c r="F973">
        <v>35.28</v>
      </c>
      <c r="G973">
        <v>121.046651547219</v>
      </c>
      <c r="H973">
        <v>2.4225746114261398E-2</v>
      </c>
      <c r="I973">
        <v>-19.074595130078499</v>
      </c>
      <c r="J973">
        <v>6.0773742385986198</v>
      </c>
      <c r="K973">
        <v>34.285742470919303</v>
      </c>
      <c r="L973">
        <v>32.382621290980801</v>
      </c>
      <c r="M973">
        <v>63.270451920759903</v>
      </c>
      <c r="N973">
        <v>4.4568789051547801</v>
      </c>
      <c r="O973">
        <v>28.2596371882086</v>
      </c>
      <c r="P973">
        <v>159.793814432989</v>
      </c>
      <c r="Q973">
        <v>0.153022373721108</v>
      </c>
    </row>
    <row r="974" spans="1:17" hidden="1" x14ac:dyDescent="0.3">
      <c r="A974" t="s">
        <v>2100</v>
      </c>
      <c r="B974" t="s">
        <v>2101</v>
      </c>
      <c r="C974" t="str">
        <f>IFERROR(VLOOKUP(Table1[[#This Row],[Ticker]],[1]!Table1[[Symbol]:[Industry]],2,FALSE),"-")</f>
        <v>-</v>
      </c>
      <c r="D974" t="s">
        <v>281</v>
      </c>
      <c r="E974">
        <v>3024.3985141200001</v>
      </c>
      <c r="F974">
        <v>169.34</v>
      </c>
      <c r="G974">
        <v>65.674143526205</v>
      </c>
      <c r="H974">
        <v>15.181638374129101</v>
      </c>
      <c r="I974">
        <v>23.945661326425999</v>
      </c>
      <c r="J974">
        <v>-0.79911970019934797</v>
      </c>
      <c r="K974">
        <v>153.79099832077901</v>
      </c>
      <c r="L974">
        <v>134.62957382357999</v>
      </c>
      <c r="M974">
        <v>54.374401237786202</v>
      </c>
      <c r="N974">
        <v>1.0602668912173301</v>
      </c>
      <c r="O974">
        <v>7.7713475847407603</v>
      </c>
      <c r="P974">
        <v>100.877817319098</v>
      </c>
      <c r="Q974">
        <v>0.160344493151795</v>
      </c>
    </row>
    <row r="975" spans="1:17" hidden="1" x14ac:dyDescent="0.3">
      <c r="A975" t="s">
        <v>2102</v>
      </c>
      <c r="B975" t="s">
        <v>2103</v>
      </c>
      <c r="C975" t="str">
        <f>IFERROR(VLOOKUP(Table1[[#This Row],[Ticker]],[1]!Table1[[Symbol]:[Industry]],2,FALSE),"-")</f>
        <v>-</v>
      </c>
      <c r="D975" t="s">
        <v>225</v>
      </c>
      <c r="E975">
        <v>3018.1580698500002</v>
      </c>
      <c r="F975">
        <v>2768.5</v>
      </c>
      <c r="G975">
        <v>154.665163486446</v>
      </c>
      <c r="H975">
        <v>20.5342865187061</v>
      </c>
      <c r="I975">
        <v>113.79247082795101</v>
      </c>
      <c r="J975">
        <v>0.36338283407882799</v>
      </c>
      <c r="K975">
        <v>2297.9562770089901</v>
      </c>
      <c r="L975">
        <v>1704.72350081998</v>
      </c>
      <c r="M975">
        <v>71.304993515979305</v>
      </c>
      <c r="N975">
        <v>0.99694501934901503</v>
      </c>
      <c r="O975">
        <v>8.2896875564384995</v>
      </c>
      <c r="P975">
        <v>195.24368134797899</v>
      </c>
      <c r="Q975">
        <v>0.138164979264809</v>
      </c>
    </row>
    <row r="976" spans="1:17" x14ac:dyDescent="0.3">
      <c r="A976" t="s">
        <v>2104</v>
      </c>
      <c r="B976" t="s">
        <v>2105</v>
      </c>
      <c r="C976" t="str">
        <f>IFERROR(VLOOKUP(Table1[[#This Row],[Ticker]],[1]!Table1[[Symbol]:[Industry]],2,FALSE),"-")</f>
        <v>-</v>
      </c>
      <c r="D976" t="s">
        <v>445</v>
      </c>
      <c r="E976">
        <v>3012.0517490450002</v>
      </c>
      <c r="F976">
        <v>1007.35</v>
      </c>
      <c r="G976">
        <v>-18.504476030507799</v>
      </c>
      <c r="H976">
        <v>-1.3001809751940401</v>
      </c>
      <c r="I976">
        <v>-28.878118341770101</v>
      </c>
      <c r="J976">
        <v>-2.3294793861862302</v>
      </c>
      <c r="K976">
        <v>1008.15921424557</v>
      </c>
      <c r="L976">
        <v>1006.45227325128</v>
      </c>
      <c r="M976">
        <v>49.304990963205597</v>
      </c>
      <c r="N976">
        <v>0.91872325684768696</v>
      </c>
      <c r="O976">
        <v>25.472775102992902</v>
      </c>
      <c r="P976">
        <v>21.1922521655437</v>
      </c>
      <c r="Q976">
        <v>2.5350063325115E-2</v>
      </c>
    </row>
    <row r="977" spans="1:17" x14ac:dyDescent="0.3">
      <c r="A977" t="s">
        <v>2106</v>
      </c>
      <c r="B977" t="s">
        <v>2107</v>
      </c>
      <c r="C977" t="str">
        <f>IFERROR(VLOOKUP(Table1[[#This Row],[Ticker]],[1]!Table1[[Symbol]:[Industry]],2,FALSE),"-")</f>
        <v>-</v>
      </c>
      <c r="D977" t="s">
        <v>106</v>
      </c>
      <c r="E977">
        <v>3003.8430411599902</v>
      </c>
      <c r="F977">
        <v>698.1</v>
      </c>
      <c r="G977">
        <v>-57.219793434044</v>
      </c>
      <c r="H977">
        <v>-9.4403526292385909</v>
      </c>
      <c r="I977">
        <v>-19.2600223273061</v>
      </c>
      <c r="J977">
        <v>-3.43902079108824</v>
      </c>
      <c r="K977">
        <v>718.65399423589599</v>
      </c>
      <c r="L977">
        <v>772.01009591251704</v>
      </c>
      <c r="M977">
        <v>43.400193149139099</v>
      </c>
      <c r="N977">
        <v>0.31708170570522698</v>
      </c>
      <c r="O977">
        <v>33.648474430597297</v>
      </c>
      <c r="P977">
        <v>12.815126050420099</v>
      </c>
    </row>
    <row r="978" spans="1:17" hidden="1" x14ac:dyDescent="0.3">
      <c r="A978" t="s">
        <v>2108</v>
      </c>
      <c r="B978" t="s">
        <v>2109</v>
      </c>
      <c r="C978" t="str">
        <f>IFERROR(VLOOKUP(Table1[[#This Row],[Ticker]],[1]!Table1[[Symbol]:[Industry]],2,FALSE),"-")</f>
        <v>-</v>
      </c>
      <c r="D978" t="s">
        <v>54</v>
      </c>
      <c r="E978">
        <v>3002.1842439500001</v>
      </c>
      <c r="F978">
        <v>354.65</v>
      </c>
      <c r="G978">
        <v>157.619912100357</v>
      </c>
      <c r="H978">
        <v>-4.7638905014888202</v>
      </c>
      <c r="I978">
        <v>72.927659605635398</v>
      </c>
      <c r="J978">
        <v>-3.2044355247804202</v>
      </c>
      <c r="K978">
        <v>321.28851132033498</v>
      </c>
      <c r="L978">
        <v>232.96891938705599</v>
      </c>
      <c r="M978">
        <v>47.098950661543697</v>
      </c>
      <c r="N978">
        <v>0.74901840635643702</v>
      </c>
      <c r="O978">
        <v>12.223318764979499</v>
      </c>
      <c r="P978">
        <v>217.07644166294099</v>
      </c>
      <c r="Q978">
        <v>7.9011733226768993E-2</v>
      </c>
    </row>
    <row r="979" spans="1:17" hidden="1" x14ac:dyDescent="0.3">
      <c r="A979" t="s">
        <v>2110</v>
      </c>
      <c r="B979" t="s">
        <v>2111</v>
      </c>
      <c r="C979" t="str">
        <f>IFERROR(VLOOKUP(Table1[[#This Row],[Ticker]],[1]!Table1[[Symbol]:[Industry]],2,FALSE),"-")</f>
        <v>-</v>
      </c>
      <c r="D979" t="s">
        <v>46</v>
      </c>
      <c r="E979">
        <v>2999.5578599999999</v>
      </c>
      <c r="F979">
        <v>240.65</v>
      </c>
      <c r="G979">
        <v>-0.43289525819186903</v>
      </c>
      <c r="H979">
        <v>-17.779879122663001</v>
      </c>
      <c r="I979">
        <v>37.381913863856298</v>
      </c>
      <c r="J979">
        <v>-7.0883721251600704</v>
      </c>
      <c r="K979">
        <v>234.164357992531</v>
      </c>
      <c r="L979">
        <v>209.69745303560001</v>
      </c>
      <c r="M979">
        <v>60.324939385068298</v>
      </c>
      <c r="N979">
        <v>0.29716060160798402</v>
      </c>
      <c r="O979">
        <v>23.415749013089499</v>
      </c>
      <c r="P979">
        <v>70.673758865248203</v>
      </c>
    </row>
    <row r="980" spans="1:17" hidden="1" x14ac:dyDescent="0.3">
      <c r="A980" t="s">
        <v>2112</v>
      </c>
      <c r="B980" t="s">
        <v>2113</v>
      </c>
      <c r="C980" t="str">
        <f>IFERROR(VLOOKUP(Table1[[#This Row],[Ticker]],[1]!Table1[[Symbol]:[Industry]],2,FALSE),"-")</f>
        <v>-</v>
      </c>
      <c r="D980" t="s">
        <v>2114</v>
      </c>
      <c r="E980">
        <v>2998.763606</v>
      </c>
      <c r="F980">
        <v>304.61</v>
      </c>
      <c r="G980">
        <v>160.851788368158</v>
      </c>
      <c r="H980">
        <v>48.582359978839797</v>
      </c>
      <c r="I980">
        <v>81.328847627369697</v>
      </c>
      <c r="J980">
        <v>1.7350637381432801</v>
      </c>
      <c r="K980">
        <v>216.42855675320899</v>
      </c>
      <c r="M980">
        <v>71.534616693448299</v>
      </c>
      <c r="N980">
        <v>2.26163105083186</v>
      </c>
      <c r="O980">
        <v>6.0372279307967496</v>
      </c>
      <c r="P980">
        <v>242.836240855374</v>
      </c>
    </row>
    <row r="981" spans="1:17" hidden="1" x14ac:dyDescent="0.3">
      <c r="A981" t="s">
        <v>2115</v>
      </c>
      <c r="B981" t="s">
        <v>2116</v>
      </c>
      <c r="C981" t="str">
        <f>IFERROR(VLOOKUP(Table1[[#This Row],[Ticker]],[1]!Table1[[Symbol]:[Industry]],2,FALSE),"-")</f>
        <v>-</v>
      </c>
      <c r="D981" t="s">
        <v>1422</v>
      </c>
      <c r="E981">
        <v>2990.2909767299998</v>
      </c>
      <c r="F981">
        <v>395.95</v>
      </c>
      <c r="G981">
        <v>25.286762179393499</v>
      </c>
      <c r="H981">
        <v>-14.0827949720293</v>
      </c>
      <c r="I981">
        <v>13.219937315125399</v>
      </c>
      <c r="J981">
        <v>0.81343611627662304</v>
      </c>
      <c r="K981">
        <v>393.94126225166298</v>
      </c>
      <c r="L981">
        <v>349.82828142744302</v>
      </c>
      <c r="M981">
        <v>52.187732205597001</v>
      </c>
      <c r="N981">
        <v>0.46828282173186597</v>
      </c>
      <c r="O981">
        <v>14.117944184871799</v>
      </c>
      <c r="P981">
        <v>59.016064257028098</v>
      </c>
      <c r="Q981">
        <v>2.3245689772279001E-2</v>
      </c>
    </row>
    <row r="982" spans="1:17" hidden="1" x14ac:dyDescent="0.3">
      <c r="A982" t="s">
        <v>2117</v>
      </c>
      <c r="B982" t="s">
        <v>2118</v>
      </c>
      <c r="C982" t="str">
        <f>IFERROR(VLOOKUP(Table1[[#This Row],[Ticker]],[1]!Table1[[Symbol]:[Industry]],2,FALSE),"-")</f>
        <v>-</v>
      </c>
      <c r="D982" t="s">
        <v>327</v>
      </c>
      <c r="E982">
        <v>2987.2179784199998</v>
      </c>
      <c r="F982">
        <v>903.8</v>
      </c>
      <c r="G982">
        <v>36.907904176720699</v>
      </c>
      <c r="H982">
        <v>15.269987166467001</v>
      </c>
      <c r="I982">
        <v>95.515430247114196</v>
      </c>
      <c r="J982">
        <v>-1.6973160213687299</v>
      </c>
      <c r="K982">
        <v>782.51897598853998</v>
      </c>
      <c r="L982">
        <v>607.84565024056496</v>
      </c>
      <c r="M982">
        <v>52.610286564857198</v>
      </c>
      <c r="N982">
        <v>0.77719418526581696</v>
      </c>
      <c r="O982">
        <v>7.0480194733348203</v>
      </c>
      <c r="P982">
        <v>120.70818070818</v>
      </c>
      <c r="Q982">
        <v>-4.0066511496581997E-2</v>
      </c>
    </row>
    <row r="983" spans="1:17" hidden="1" x14ac:dyDescent="0.3">
      <c r="A983" t="s">
        <v>2119</v>
      </c>
      <c r="B983" t="s">
        <v>2120</v>
      </c>
      <c r="C983" t="str">
        <f>IFERROR(VLOOKUP(Table1[[#This Row],[Ticker]],[1]!Table1[[Symbol]:[Industry]],2,FALSE),"-")</f>
        <v>-</v>
      </c>
      <c r="D983" t="s">
        <v>393</v>
      </c>
      <c r="E983">
        <v>2978.4020604500001</v>
      </c>
      <c r="F983">
        <v>271.10000000000002</v>
      </c>
      <c r="G983">
        <v>-9.9478176544443198</v>
      </c>
      <c r="H983">
        <v>11.052412923622001</v>
      </c>
      <c r="I983">
        <v>25.409709161803999</v>
      </c>
      <c r="J983">
        <v>-2.8823912717756999</v>
      </c>
      <c r="K983">
        <v>254.85199145030501</v>
      </c>
      <c r="L983">
        <v>227.132056599864</v>
      </c>
      <c r="M983">
        <v>48.811720954702601</v>
      </c>
      <c r="N983">
        <v>2.0612453084160798</v>
      </c>
      <c r="O983">
        <v>11.250461084470601</v>
      </c>
      <c r="P983">
        <v>51.452513966480403</v>
      </c>
      <c r="Q983">
        <v>3.2189236520934E-2</v>
      </c>
    </row>
    <row r="984" spans="1:17" x14ac:dyDescent="0.3">
      <c r="A984" t="s">
        <v>2121</v>
      </c>
      <c r="B984" t="s">
        <v>2122</v>
      </c>
      <c r="C984" t="str">
        <f>IFERROR(VLOOKUP(Table1[[#This Row],[Ticker]],[1]!Table1[[Symbol]:[Industry]],2,FALSE),"-")</f>
        <v>-</v>
      </c>
      <c r="D984" t="s">
        <v>545</v>
      </c>
      <c r="E984">
        <v>2964.1549068479999</v>
      </c>
      <c r="F984">
        <v>51.68</v>
      </c>
      <c r="G984">
        <v>-9.3824269635840594</v>
      </c>
      <c r="H984">
        <v>-13.4440950476151</v>
      </c>
      <c r="I984">
        <v>14.0574649492641</v>
      </c>
      <c r="J984">
        <v>-1.0599620026129299</v>
      </c>
      <c r="K984">
        <v>53.190594972403098</v>
      </c>
      <c r="L984">
        <v>48.524655872642398</v>
      </c>
      <c r="M984">
        <v>44.842182114687802</v>
      </c>
      <c r="N984">
        <v>0.49281307935568502</v>
      </c>
      <c r="O984">
        <v>21.904024767801801</v>
      </c>
      <c r="P984">
        <v>55.428571428571402</v>
      </c>
      <c r="Q984">
        <v>-5.4915758185418002E-2</v>
      </c>
    </row>
    <row r="985" spans="1:17" hidden="1" x14ac:dyDescent="0.3">
      <c r="A985" t="s">
        <v>2123</v>
      </c>
      <c r="B985" t="s">
        <v>2124</v>
      </c>
      <c r="C985" t="str">
        <f>IFERROR(VLOOKUP(Table1[[#This Row],[Ticker]],[1]!Table1[[Symbol]:[Industry]],2,FALSE),"-")</f>
        <v>-</v>
      </c>
      <c r="D985" t="s">
        <v>274</v>
      </c>
      <c r="E985">
        <v>2950.5783100499998</v>
      </c>
      <c r="F985">
        <v>275.10000000000002</v>
      </c>
      <c r="G985">
        <v>-16.251450893376301</v>
      </c>
      <c r="H985">
        <v>-3.8739579511048201</v>
      </c>
      <c r="I985">
        <v>-6.0681277389024402</v>
      </c>
      <c r="J985">
        <v>-5.4373643477180398</v>
      </c>
      <c r="K985">
        <v>277.14635328603799</v>
      </c>
      <c r="L985">
        <v>268.80381619815103</v>
      </c>
      <c r="M985">
        <v>40.603406597827998</v>
      </c>
      <c r="N985">
        <v>0.53716489849071103</v>
      </c>
      <c r="O985">
        <v>23.409669211195901</v>
      </c>
      <c r="P985">
        <v>30.782029950083199</v>
      </c>
      <c r="Q985">
        <v>3.4689373018346001E-2</v>
      </c>
    </row>
    <row r="986" spans="1:17" hidden="1" x14ac:dyDescent="0.3">
      <c r="A986" t="s">
        <v>2125</v>
      </c>
      <c r="B986" t="s">
        <v>2126</v>
      </c>
      <c r="C986" t="str">
        <f>IFERROR(VLOOKUP(Table1[[#This Row],[Ticker]],[1]!Table1[[Symbol]:[Industry]],2,FALSE),"-")</f>
        <v>-</v>
      </c>
      <c r="D986" t="s">
        <v>143</v>
      </c>
      <c r="E986">
        <v>2950.4175749999999</v>
      </c>
      <c r="F986">
        <v>527.85</v>
      </c>
      <c r="G986">
        <v>-39.882233508294298</v>
      </c>
      <c r="H986">
        <v>26.373499089045101</v>
      </c>
      <c r="I986">
        <v>6.8551439774679199</v>
      </c>
      <c r="J986">
        <v>-1.59240705375345</v>
      </c>
      <c r="K986">
        <v>449.312783694789</v>
      </c>
      <c r="L986">
        <v>443.94204507158202</v>
      </c>
      <c r="M986">
        <v>74.718056879083704</v>
      </c>
      <c r="N986">
        <v>1.12934640190354</v>
      </c>
      <c r="O986">
        <v>13.668655868144301</v>
      </c>
      <c r="P986">
        <v>62.415384615384603</v>
      </c>
      <c r="Q986">
        <v>0.24789460579549799</v>
      </c>
    </row>
    <row r="987" spans="1:17" x14ac:dyDescent="0.3">
      <c r="A987" t="s">
        <v>2127</v>
      </c>
      <c r="B987" t="s">
        <v>2128</v>
      </c>
      <c r="C987" t="str">
        <f>IFERROR(VLOOKUP(Table1[[#This Row],[Ticker]],[1]!Table1[[Symbol]:[Industry]],2,FALSE),"-")</f>
        <v>-</v>
      </c>
      <c r="D987" t="s">
        <v>266</v>
      </c>
      <c r="E987">
        <v>2946.9316530000001</v>
      </c>
      <c r="F987">
        <v>304.05</v>
      </c>
      <c r="G987">
        <v>-27.3745141300877</v>
      </c>
      <c r="H987">
        <v>-6.83530951008815</v>
      </c>
      <c r="I987">
        <v>-6.2764959719123503</v>
      </c>
      <c r="J987">
        <v>-5.4587585356303299</v>
      </c>
      <c r="K987">
        <v>318.72168873066101</v>
      </c>
      <c r="L987">
        <v>307.92085947350898</v>
      </c>
      <c r="M987">
        <v>25.360801343527498</v>
      </c>
      <c r="N987">
        <v>1.2519975961546199</v>
      </c>
      <c r="O987">
        <v>32.067094227923</v>
      </c>
      <c r="P987">
        <v>24.026106465429301</v>
      </c>
      <c r="Q987">
        <v>7.2634491272033003E-2</v>
      </c>
    </row>
    <row r="988" spans="1:17" hidden="1" x14ac:dyDescent="0.3">
      <c r="A988" t="s">
        <v>2129</v>
      </c>
      <c r="B988" t="s">
        <v>2130</v>
      </c>
      <c r="C988" t="str">
        <f>IFERROR(VLOOKUP(Table1[[#This Row],[Ticker]],[1]!Table1[[Symbol]:[Industry]],2,FALSE),"-")</f>
        <v>-</v>
      </c>
      <c r="D988" t="s">
        <v>2131</v>
      </c>
      <c r="E988">
        <v>2946.72726539</v>
      </c>
      <c r="F988">
        <v>255.05</v>
      </c>
      <c r="G988">
        <v>0.92156142465273605</v>
      </c>
      <c r="H988">
        <v>-13.3823921944568</v>
      </c>
      <c r="I988">
        <v>-0.51050436265148103</v>
      </c>
      <c r="J988">
        <v>-1.8856006782917001</v>
      </c>
      <c r="K988">
        <v>264.44385745260797</v>
      </c>
      <c r="M988">
        <v>56.565966171695401</v>
      </c>
      <c r="N988">
        <v>0.60410996946420603</v>
      </c>
      <c r="O988">
        <v>29.386394824544102</v>
      </c>
      <c r="P988">
        <v>135.61200923787499</v>
      </c>
    </row>
    <row r="989" spans="1:17" x14ac:dyDescent="0.3">
      <c r="A989" t="s">
        <v>2132</v>
      </c>
      <c r="B989" t="s">
        <v>2133</v>
      </c>
      <c r="C989" t="str">
        <f>IFERROR(VLOOKUP(Table1[[#This Row],[Ticker]],[1]!Table1[[Symbol]:[Industry]],2,FALSE),"-")</f>
        <v>-</v>
      </c>
      <c r="D989" t="s">
        <v>448</v>
      </c>
      <c r="E989">
        <v>2936.3463380339999</v>
      </c>
      <c r="F989">
        <v>88.38</v>
      </c>
      <c r="G989">
        <v>-31.2008959319102</v>
      </c>
      <c r="H989">
        <v>-3.82207660889138</v>
      </c>
      <c r="I989">
        <v>-16.1914107569844</v>
      </c>
      <c r="J989">
        <v>-12.1197737350331</v>
      </c>
      <c r="K989">
        <v>87.610910205706105</v>
      </c>
      <c r="L989">
        <v>86.524713755682299</v>
      </c>
      <c r="M989">
        <v>44.0821323389602</v>
      </c>
      <c r="N989">
        <v>1.65084606562763</v>
      </c>
      <c r="O989">
        <v>35.777325186693801</v>
      </c>
      <c r="P989">
        <v>41.294964028776903</v>
      </c>
      <c r="Q989">
        <v>-1.9149322751281998E-2</v>
      </c>
    </row>
    <row r="990" spans="1:17" hidden="1" x14ac:dyDescent="0.3">
      <c r="A990" t="s">
        <v>2134</v>
      </c>
      <c r="B990" t="s">
        <v>2135</v>
      </c>
      <c r="C990" t="str">
        <f>IFERROR(VLOOKUP(Table1[[#This Row],[Ticker]],[1]!Table1[[Symbol]:[Industry]],2,FALSE),"-")</f>
        <v>-</v>
      </c>
      <c r="D990" t="s">
        <v>185</v>
      </c>
      <c r="E990">
        <v>2931.9956013599999</v>
      </c>
      <c r="F990">
        <v>944.65</v>
      </c>
      <c r="G990">
        <v>6.5189284822938802</v>
      </c>
      <c r="H990">
        <v>-6.48985020932398</v>
      </c>
      <c r="I990">
        <v>34.725909859399003</v>
      </c>
      <c r="J990">
        <v>-7.0407888160969501</v>
      </c>
      <c r="K990">
        <v>940.98989004550901</v>
      </c>
      <c r="L990">
        <v>779.07058003335499</v>
      </c>
      <c r="M990">
        <v>38.239366922491399</v>
      </c>
      <c r="N990">
        <v>0.58318597914123305</v>
      </c>
      <c r="O990">
        <v>20.436140369448999</v>
      </c>
      <c r="P990">
        <v>71.116746671497097</v>
      </c>
      <c r="Q990">
        <v>7.1285657636195002E-2</v>
      </c>
    </row>
    <row r="991" spans="1:17" hidden="1" x14ac:dyDescent="0.3">
      <c r="A991" t="s">
        <v>2136</v>
      </c>
      <c r="B991" t="s">
        <v>2137</v>
      </c>
      <c r="C991" t="str">
        <f>IFERROR(VLOOKUP(Table1[[#This Row],[Ticker]],[1]!Table1[[Symbol]:[Industry]],2,FALSE),"-")</f>
        <v>-</v>
      </c>
      <c r="D991" t="s">
        <v>266</v>
      </c>
      <c r="E991">
        <v>2930.56</v>
      </c>
      <c r="F991">
        <v>14652.8</v>
      </c>
      <c r="G991">
        <v>-32.314077858631499</v>
      </c>
      <c r="H991">
        <v>-6.3337714519282704</v>
      </c>
      <c r="I991">
        <v>17.164169077712799</v>
      </c>
      <c r="J991">
        <v>-3.7650761477636099</v>
      </c>
      <c r="K991">
        <v>14814.708615485401</v>
      </c>
      <c r="L991">
        <v>13960.221259445199</v>
      </c>
      <c r="M991">
        <v>47.479013339042197</v>
      </c>
      <c r="N991">
        <v>0.51218208911790197</v>
      </c>
      <c r="O991">
        <v>16.019122625027201</v>
      </c>
      <c r="P991">
        <v>40.878761657532898</v>
      </c>
      <c r="Q991">
        <v>0.13708389472674501</v>
      </c>
    </row>
    <row r="992" spans="1:17" hidden="1" x14ac:dyDescent="0.3">
      <c r="A992" t="s">
        <v>2138</v>
      </c>
      <c r="B992" t="s">
        <v>2139</v>
      </c>
      <c r="C992" t="str">
        <f>IFERROR(VLOOKUP(Table1[[#This Row],[Ticker]],[1]!Table1[[Symbol]:[Industry]],2,FALSE),"-")</f>
        <v>-</v>
      </c>
      <c r="D992" t="s">
        <v>263</v>
      </c>
      <c r="E992">
        <v>2929.9851275000001</v>
      </c>
      <c r="F992">
        <v>545</v>
      </c>
      <c r="G992">
        <v>120.35006723654099</v>
      </c>
      <c r="H992">
        <v>-7.9278285305494203</v>
      </c>
      <c r="I992">
        <v>65.576043837692893</v>
      </c>
      <c r="J992">
        <v>-3.7770472538983002</v>
      </c>
      <c r="K992">
        <v>583.16923443456403</v>
      </c>
      <c r="L992">
        <v>486.94740599464802</v>
      </c>
      <c r="M992">
        <v>41.637292027080697</v>
      </c>
      <c r="N992">
        <v>0.73494348611036198</v>
      </c>
      <c r="O992">
        <v>66.752293577981604</v>
      </c>
      <c r="P992">
        <v>179.48717948717899</v>
      </c>
      <c r="Q992">
        <v>0.17994746803648501</v>
      </c>
    </row>
    <row r="993" spans="1:17" hidden="1" x14ac:dyDescent="0.3">
      <c r="A993" t="s">
        <v>2140</v>
      </c>
      <c r="B993" t="s">
        <v>2141</v>
      </c>
      <c r="C993" t="str">
        <f>IFERROR(VLOOKUP(Table1[[#This Row],[Ticker]],[1]!Table1[[Symbol]:[Industry]],2,FALSE),"-")</f>
        <v>-</v>
      </c>
      <c r="D993" t="s">
        <v>92</v>
      </c>
      <c r="E993">
        <v>2920.3551000000002</v>
      </c>
      <c r="F993">
        <v>437.9</v>
      </c>
      <c r="G993">
        <v>135.96831058719701</v>
      </c>
      <c r="H993">
        <v>5.6814967095555398</v>
      </c>
      <c r="I993">
        <v>9.3156807697272406</v>
      </c>
      <c r="J993">
        <v>2.5827829147536501</v>
      </c>
      <c r="K993">
        <v>406.84629097985101</v>
      </c>
      <c r="L993">
        <v>361.405821976509</v>
      </c>
      <c r="M993">
        <v>69.891219159158098</v>
      </c>
      <c r="N993">
        <v>1.27755815520718</v>
      </c>
      <c r="O993">
        <v>17.355560630280898</v>
      </c>
      <c r="P993">
        <v>175.43767690533599</v>
      </c>
      <c r="Q993">
        <v>0.23495256085079699</v>
      </c>
    </row>
    <row r="994" spans="1:17" hidden="1" x14ac:dyDescent="0.3">
      <c r="A994" t="s">
        <v>2142</v>
      </c>
      <c r="B994" t="s">
        <v>2143</v>
      </c>
      <c r="C994" t="str">
        <f>IFERROR(VLOOKUP(Table1[[#This Row],[Ticker]],[1]!Table1[[Symbol]:[Industry]],2,FALSE),"-")</f>
        <v>-</v>
      </c>
      <c r="D994" t="s">
        <v>2144</v>
      </c>
      <c r="E994">
        <v>2898.4468528699999</v>
      </c>
      <c r="F994">
        <v>5869.9</v>
      </c>
      <c r="G994">
        <v>70.755780367922398</v>
      </c>
      <c r="H994">
        <v>3.3261275516173301</v>
      </c>
      <c r="I994">
        <v>52.028136257087603</v>
      </c>
      <c r="J994">
        <v>9.4415474611901598</v>
      </c>
      <c r="K994">
        <v>5241.7358158909101</v>
      </c>
      <c r="L994">
        <v>4320.2997560604299</v>
      </c>
      <c r="M994">
        <v>73.584934900015497</v>
      </c>
      <c r="N994">
        <v>1.0662145825824201</v>
      </c>
      <c r="O994">
        <v>9.7633690522837</v>
      </c>
      <c r="P994">
        <v>147.25779275484399</v>
      </c>
      <c r="Q994">
        <v>0.16156319582754999</v>
      </c>
    </row>
    <row r="995" spans="1:17" hidden="1" x14ac:dyDescent="0.3">
      <c r="A995" t="s">
        <v>2145</v>
      </c>
      <c r="B995" t="s">
        <v>2146</v>
      </c>
      <c r="C995" t="str">
        <f>IFERROR(VLOOKUP(Table1[[#This Row],[Ticker]],[1]!Table1[[Symbol]:[Industry]],2,FALSE),"-")</f>
        <v>-</v>
      </c>
      <c r="D995" t="s">
        <v>225</v>
      </c>
      <c r="E995">
        <v>2892.1461841800001</v>
      </c>
      <c r="F995">
        <v>6625.3</v>
      </c>
      <c r="G995">
        <v>114.095888727683</v>
      </c>
      <c r="H995">
        <v>8.6626284005717</v>
      </c>
      <c r="I995">
        <v>69.206080011363994</v>
      </c>
      <c r="J995">
        <v>-7.1708876428774895E-2</v>
      </c>
      <c r="K995">
        <v>6019.2651730628404</v>
      </c>
      <c r="L995">
        <v>4827.5216956705499</v>
      </c>
      <c r="M995">
        <v>71.674989873409402</v>
      </c>
      <c r="N995">
        <v>0.67547180396335404</v>
      </c>
      <c r="O995">
        <v>2.6368617270161301</v>
      </c>
      <c r="P995">
        <v>168.87847243359499</v>
      </c>
      <c r="Q995">
        <v>0.123997420289639</v>
      </c>
    </row>
    <row r="996" spans="1:17" hidden="1" x14ac:dyDescent="0.3">
      <c r="A996" t="s">
        <v>2147</v>
      </c>
      <c r="B996" t="s">
        <v>2148</v>
      </c>
      <c r="C996" t="str">
        <f>IFERROR(VLOOKUP(Table1[[#This Row],[Ticker]],[1]!Table1[[Symbol]:[Industry]],2,FALSE),"-")</f>
        <v>-</v>
      </c>
      <c r="D996" t="s">
        <v>125</v>
      </c>
      <c r="E996">
        <v>2891.6623049999998</v>
      </c>
      <c r="F996">
        <v>569.54999999999995</v>
      </c>
      <c r="G996">
        <v>-57.273892162586399</v>
      </c>
      <c r="H996">
        <v>-11.193740163113899</v>
      </c>
      <c r="I996">
        <v>-23.9914016501207</v>
      </c>
      <c r="J996">
        <v>-4.4344197126523799</v>
      </c>
      <c r="K996">
        <v>587.67539455060898</v>
      </c>
      <c r="L996">
        <v>628.43243130874703</v>
      </c>
      <c r="M996">
        <v>33.591097548335703</v>
      </c>
      <c r="N996">
        <v>0.47869266506760899</v>
      </c>
      <c r="O996">
        <v>50.820823457115203</v>
      </c>
      <c r="P996">
        <v>13.682634730538901</v>
      </c>
      <c r="Q996">
        <v>2.8580988119607E-2</v>
      </c>
    </row>
    <row r="997" spans="1:17" hidden="1" x14ac:dyDescent="0.3">
      <c r="A997" t="s">
        <v>2149</v>
      </c>
      <c r="B997" t="s">
        <v>2150</v>
      </c>
      <c r="C997" t="str">
        <f>IFERROR(VLOOKUP(Table1[[#This Row],[Ticker]],[1]!Table1[[Symbol]:[Industry]],2,FALSE),"-")</f>
        <v>-</v>
      </c>
      <c r="D997" t="s">
        <v>470</v>
      </c>
      <c r="E997">
        <v>2890.5370558</v>
      </c>
      <c r="F997">
        <v>509.65</v>
      </c>
      <c r="G997">
        <v>-11.955595003744101</v>
      </c>
      <c r="H997">
        <v>-7.9895390938658899</v>
      </c>
      <c r="I997">
        <v>-21.3919594790197</v>
      </c>
      <c r="J997">
        <v>-4.9106192439353196</v>
      </c>
      <c r="K997">
        <v>515.95829841609702</v>
      </c>
      <c r="L997">
        <v>507.58245884354199</v>
      </c>
      <c r="M997">
        <v>45.998413950556397</v>
      </c>
      <c r="N997">
        <v>0.72376042491301895</v>
      </c>
      <c r="O997">
        <v>29.490827038163399</v>
      </c>
      <c r="P997">
        <v>32.290720311485998</v>
      </c>
      <c r="Q997">
        <v>1.7563438009875001E-2</v>
      </c>
    </row>
    <row r="998" spans="1:17" hidden="1" x14ac:dyDescent="0.3">
      <c r="A998" t="s">
        <v>2151</v>
      </c>
      <c r="B998" t="s">
        <v>2152</v>
      </c>
      <c r="C998" t="str">
        <f>IFERROR(VLOOKUP(Table1[[#This Row],[Ticker]],[1]!Table1[[Symbol]:[Industry]],2,FALSE),"-")</f>
        <v>-</v>
      </c>
      <c r="D998" t="s">
        <v>735</v>
      </c>
      <c r="E998">
        <v>2890.1401556999999</v>
      </c>
      <c r="F998">
        <v>704.85</v>
      </c>
      <c r="G998">
        <v>-32.636806176968001</v>
      </c>
      <c r="H998">
        <v>-6.7925455389227896</v>
      </c>
      <c r="I998">
        <v>-3.6460305430659798</v>
      </c>
      <c r="J998">
        <v>-3.4185468263534502</v>
      </c>
      <c r="K998">
        <v>725.473462376106</v>
      </c>
      <c r="L998">
        <v>705.21351500587696</v>
      </c>
      <c r="M998">
        <v>41.272754645129403</v>
      </c>
      <c r="N998">
        <v>0.52939089108812998</v>
      </c>
      <c r="O998">
        <v>23.7993899411222</v>
      </c>
      <c r="P998">
        <v>25.596935138987799</v>
      </c>
      <c r="Q998">
        <v>-4.9932252486851E-2</v>
      </c>
    </row>
    <row r="999" spans="1:17" hidden="1" x14ac:dyDescent="0.3">
      <c r="A999" t="s">
        <v>2153</v>
      </c>
      <c r="B999" t="s">
        <v>2154</v>
      </c>
      <c r="C999" t="str">
        <f>IFERROR(VLOOKUP(Table1[[#This Row],[Ticker]],[1]!Table1[[Symbol]:[Industry]],2,FALSE),"-")</f>
        <v>-</v>
      </c>
      <c r="E999">
        <v>2889.1115441369998</v>
      </c>
      <c r="F999">
        <v>155.61000000000001</v>
      </c>
      <c r="G999">
        <v>-39.4951914487281</v>
      </c>
      <c r="H999">
        <v>-15.7340421375622</v>
      </c>
      <c r="I999">
        <v>-25.3183221075133</v>
      </c>
      <c r="J999">
        <v>-14.0629176676375</v>
      </c>
      <c r="O999">
        <v>22.100122100122</v>
      </c>
      <c r="P999">
        <v>1.4406779661017</v>
      </c>
    </row>
    <row r="1000" spans="1:17" hidden="1" x14ac:dyDescent="0.3">
      <c r="A1000" t="s">
        <v>2155</v>
      </c>
      <c r="B1000" t="s">
        <v>2156</v>
      </c>
      <c r="C1000" t="str">
        <f>IFERROR(VLOOKUP(Table1[[#This Row],[Ticker]],[1]!Table1[[Symbol]:[Industry]],2,FALSE),"-")</f>
        <v>-</v>
      </c>
      <c r="D1000" t="s">
        <v>149</v>
      </c>
      <c r="E1000">
        <v>2883.9328986199998</v>
      </c>
      <c r="F1000">
        <v>301.89999999999998</v>
      </c>
      <c r="G1000">
        <v>-34.299209837711103</v>
      </c>
      <c r="H1000">
        <v>-12.627746701265201</v>
      </c>
      <c r="I1000">
        <v>-36.719628920613196</v>
      </c>
      <c r="J1000">
        <v>-9.2012635322992207</v>
      </c>
      <c r="K1000">
        <v>332.70314357546999</v>
      </c>
      <c r="L1000">
        <v>340.13472719748597</v>
      </c>
      <c r="M1000">
        <v>33.785096217583003</v>
      </c>
      <c r="N1000">
        <v>0.82301841886298599</v>
      </c>
      <c r="O1000">
        <v>60.0529976813514</v>
      </c>
      <c r="P1000">
        <v>10.586080586080501</v>
      </c>
      <c r="Q1000">
        <v>8.0551724461219998E-2</v>
      </c>
    </row>
    <row r="1001" spans="1:17" hidden="1" x14ac:dyDescent="0.3">
      <c r="A1001" t="s">
        <v>2157</v>
      </c>
      <c r="B1001" t="s">
        <v>2158</v>
      </c>
      <c r="C1001" t="str">
        <f>IFERROR(VLOOKUP(Table1[[#This Row],[Ticker]],[1]!Table1[[Symbol]:[Industry]],2,FALSE),"-")</f>
        <v>-</v>
      </c>
      <c r="D1001" t="s">
        <v>1941</v>
      </c>
      <c r="E1001">
        <v>2882.56</v>
      </c>
      <c r="F1001">
        <v>450.4</v>
      </c>
      <c r="G1001">
        <v>36.839611650330198</v>
      </c>
      <c r="H1001">
        <v>17.450397256960699</v>
      </c>
      <c r="I1001">
        <v>28.485318585219101</v>
      </c>
      <c r="J1001">
        <v>4.8790002524604299</v>
      </c>
      <c r="K1001">
        <v>382.50085328313497</v>
      </c>
      <c r="L1001">
        <v>310.656229522952</v>
      </c>
      <c r="M1001">
        <v>63.406741431639801</v>
      </c>
      <c r="N1001">
        <v>0.52195256076586105</v>
      </c>
      <c r="O1001">
        <v>5.8170515097691</v>
      </c>
      <c r="P1001">
        <v>98.370402994935006</v>
      </c>
      <c r="Q1001">
        <v>0.17965194225119099</v>
      </c>
    </row>
    <row r="1002" spans="1:17" hidden="1" x14ac:dyDescent="0.3">
      <c r="A1002" t="s">
        <v>2159</v>
      </c>
      <c r="B1002" t="s">
        <v>2160</v>
      </c>
      <c r="C1002" t="str">
        <f>IFERROR(VLOOKUP(Table1[[#This Row],[Ticker]],[1]!Table1[[Symbol]:[Industry]],2,FALSE),"-")</f>
        <v>-</v>
      </c>
      <c r="D1002" t="s">
        <v>54</v>
      </c>
      <c r="E1002">
        <v>2874.6260407250002</v>
      </c>
      <c r="F1002">
        <v>1164.25</v>
      </c>
      <c r="G1002">
        <v>28.7913748470977</v>
      </c>
      <c r="H1002">
        <v>-9.7584067300249906</v>
      </c>
      <c r="I1002">
        <v>-7.8600361900527798</v>
      </c>
      <c r="J1002">
        <v>-1.5943976010275001</v>
      </c>
      <c r="K1002">
        <v>1100.8987319860901</v>
      </c>
      <c r="L1002">
        <v>1015.65459365764</v>
      </c>
      <c r="M1002">
        <v>80.111180357454501</v>
      </c>
      <c r="N1002">
        <v>1.6363404359481299</v>
      </c>
      <c r="O1002">
        <v>7.1934721923985396</v>
      </c>
      <c r="P1002">
        <v>94.057838153179404</v>
      </c>
      <c r="Q1002">
        <v>1.9936076186751001E-2</v>
      </c>
    </row>
    <row r="1003" spans="1:17" x14ac:dyDescent="0.3">
      <c r="A1003" t="s">
        <v>2161</v>
      </c>
      <c r="B1003" t="s">
        <v>2162</v>
      </c>
      <c r="C1003" t="str">
        <f>IFERROR(VLOOKUP(Table1[[#This Row],[Ticker]],[1]!Table1[[Symbol]:[Industry]],2,FALSE),"-")</f>
        <v>-</v>
      </c>
      <c r="D1003" t="s">
        <v>263</v>
      </c>
      <c r="E1003">
        <v>2870.9925753099901</v>
      </c>
      <c r="F1003">
        <v>489.05</v>
      </c>
      <c r="G1003">
        <v>-29.757842882833799</v>
      </c>
      <c r="H1003">
        <v>2.7934573155114601</v>
      </c>
      <c r="I1003">
        <v>10.3426582925873</v>
      </c>
      <c r="J1003">
        <v>-5.7426913592924498</v>
      </c>
      <c r="K1003">
        <v>454.712319020699</v>
      </c>
      <c r="L1003">
        <v>423.04788630132299</v>
      </c>
      <c r="M1003">
        <v>50.649701708046003</v>
      </c>
      <c r="N1003">
        <v>2.1947472150883298</v>
      </c>
      <c r="O1003">
        <v>9.9478580922195992</v>
      </c>
      <c r="P1003">
        <v>47.816230920356602</v>
      </c>
      <c r="Q1003">
        <v>-3.3958138464492998E-2</v>
      </c>
    </row>
    <row r="1004" spans="1:17" x14ac:dyDescent="0.3">
      <c r="A1004" t="s">
        <v>2163</v>
      </c>
      <c r="B1004" t="s">
        <v>2164</v>
      </c>
      <c r="C1004" t="str">
        <f>IFERROR(VLOOKUP(Table1[[#This Row],[Ticker]],[1]!Table1[[Symbol]:[Industry]],2,FALSE),"-")</f>
        <v>-</v>
      </c>
      <c r="D1004" t="s">
        <v>195</v>
      </c>
      <c r="E1004">
        <v>2868.18993993</v>
      </c>
      <c r="F1004">
        <v>182.94</v>
      </c>
      <c r="G1004">
        <v>-22.543255249184401</v>
      </c>
      <c r="H1004">
        <v>-8.9398608619188202</v>
      </c>
      <c r="I1004">
        <v>-36.1724249448378</v>
      </c>
      <c r="J1004">
        <v>-9.3552114384356102</v>
      </c>
      <c r="K1004">
        <v>189.9549442965</v>
      </c>
      <c r="L1004">
        <v>186.59469738883001</v>
      </c>
      <c r="M1004">
        <v>34.569055583963397</v>
      </c>
      <c r="N1004">
        <v>0.58331312346372099</v>
      </c>
      <c r="O1004">
        <v>54.695528588608198</v>
      </c>
      <c r="P1004">
        <v>37.548872180451099</v>
      </c>
      <c r="Q1004">
        <v>-1.9748890518216999E-2</v>
      </c>
    </row>
    <row r="1005" spans="1:17" hidden="1" x14ac:dyDescent="0.3">
      <c r="A1005" t="s">
        <v>2165</v>
      </c>
      <c r="B1005" t="s">
        <v>2166</v>
      </c>
      <c r="C1005" t="str">
        <f>IFERROR(VLOOKUP(Table1[[#This Row],[Ticker]],[1]!Table1[[Symbol]:[Industry]],2,FALSE),"-")</f>
        <v>-</v>
      </c>
      <c r="D1005" t="s">
        <v>185</v>
      </c>
      <c r="E1005">
        <v>2867.769326695</v>
      </c>
      <c r="F1005">
        <v>2008.55</v>
      </c>
      <c r="G1005">
        <v>36.792701534083598</v>
      </c>
      <c r="H1005">
        <v>1.17146711828258</v>
      </c>
      <c r="I1005">
        <v>68.322506108921999</v>
      </c>
      <c r="J1005">
        <v>-6.9870394474970396</v>
      </c>
      <c r="K1005">
        <v>1937.83288686835</v>
      </c>
      <c r="L1005">
        <v>1518.51772269706</v>
      </c>
      <c r="M1005">
        <v>31.832901979813901</v>
      </c>
      <c r="N1005">
        <v>0.51936543665038803</v>
      </c>
      <c r="O1005">
        <v>22.411690025142502</v>
      </c>
      <c r="P1005">
        <v>96.897363003627007</v>
      </c>
      <c r="Q1005">
        <v>0.12765674181837899</v>
      </c>
    </row>
    <row r="1006" spans="1:17" hidden="1" x14ac:dyDescent="0.3">
      <c r="A1006" t="s">
        <v>2167</v>
      </c>
      <c r="B1006" t="s">
        <v>2168</v>
      </c>
      <c r="C1006" t="str">
        <f>IFERROR(VLOOKUP(Table1[[#This Row],[Ticker]],[1]!Table1[[Symbol]:[Industry]],2,FALSE),"-")</f>
        <v>-</v>
      </c>
      <c r="D1006" t="s">
        <v>263</v>
      </c>
      <c r="E1006">
        <v>2863.0036648999999</v>
      </c>
      <c r="F1006">
        <v>97</v>
      </c>
      <c r="G1006">
        <v>33.351385986056201</v>
      </c>
      <c r="H1006">
        <v>6.9823473797520101</v>
      </c>
      <c r="I1006">
        <v>74.474363111702104</v>
      </c>
      <c r="J1006">
        <v>-8.8520540065837796</v>
      </c>
      <c r="K1006">
        <v>82.896763858741593</v>
      </c>
      <c r="L1006">
        <v>65.396411394052095</v>
      </c>
      <c r="M1006">
        <v>55.915651162782503</v>
      </c>
      <c r="N1006">
        <v>0.88675101155803904</v>
      </c>
      <c r="O1006">
        <v>8.6494845360824701</v>
      </c>
      <c r="P1006">
        <v>111.099020674646</v>
      </c>
      <c r="Q1006">
        <v>6.5022809123913006E-2</v>
      </c>
    </row>
    <row r="1007" spans="1:17" hidden="1" x14ac:dyDescent="0.3">
      <c r="A1007" t="s">
        <v>2169</v>
      </c>
      <c r="B1007" t="s">
        <v>2170</v>
      </c>
      <c r="C1007" t="str">
        <f>IFERROR(VLOOKUP(Table1[[#This Row],[Ticker]],[1]!Table1[[Symbol]:[Industry]],2,FALSE),"-")</f>
        <v>-</v>
      </c>
      <c r="D1007" t="s">
        <v>860</v>
      </c>
      <c r="E1007">
        <v>2852.1</v>
      </c>
      <c r="F1007">
        <v>475.35</v>
      </c>
      <c r="G1007">
        <v>-26.049117981749902</v>
      </c>
      <c r="H1007">
        <v>19.782807679287501</v>
      </c>
      <c r="I1007">
        <v>-11.872248640535201</v>
      </c>
      <c r="J1007">
        <v>-15.4320254551569</v>
      </c>
      <c r="M1007">
        <v>41.691483103749597</v>
      </c>
      <c r="O1007">
        <v>24.8974439886399</v>
      </c>
      <c r="P1007">
        <v>25.092105263157901</v>
      </c>
    </row>
    <row r="1008" spans="1:17" hidden="1" x14ac:dyDescent="0.3">
      <c r="A1008" t="s">
        <v>2171</v>
      </c>
      <c r="B1008" t="s">
        <v>2172</v>
      </c>
      <c r="C1008" t="str">
        <f>IFERROR(VLOOKUP(Table1[[#This Row],[Ticker]],[1]!Table1[[Symbol]:[Industry]],2,FALSE),"-")</f>
        <v>-</v>
      </c>
      <c r="D1008" t="s">
        <v>379</v>
      </c>
      <c r="E1008">
        <v>2848.4861846250001</v>
      </c>
      <c r="F1008">
        <v>1908.85</v>
      </c>
      <c r="G1008">
        <v>-50.039388524603098</v>
      </c>
      <c r="H1008">
        <v>-2.3428775033233098</v>
      </c>
      <c r="I1008">
        <v>-9.2923460250524101</v>
      </c>
      <c r="J1008">
        <v>-1.09485257583756</v>
      </c>
      <c r="K1008">
        <v>1893.49678513359</v>
      </c>
      <c r="L1008">
        <v>1964.42664119654</v>
      </c>
      <c r="M1008">
        <v>52.793912325064298</v>
      </c>
      <c r="N1008">
        <v>0.53785498367518003</v>
      </c>
      <c r="O1008">
        <v>28.873405453545299</v>
      </c>
      <c r="P1008">
        <v>12.9497041420118</v>
      </c>
      <c r="Q1008">
        <v>-0.10238868894346601</v>
      </c>
    </row>
    <row r="1009" spans="1:17" hidden="1" x14ac:dyDescent="0.3">
      <c r="A1009" t="s">
        <v>2173</v>
      </c>
      <c r="B1009" t="s">
        <v>2174</v>
      </c>
      <c r="C1009" t="str">
        <f>IFERROR(VLOOKUP(Table1[[#This Row],[Ticker]],[1]!Table1[[Symbol]:[Industry]],2,FALSE),"-")</f>
        <v>-</v>
      </c>
      <c r="D1009" t="s">
        <v>185</v>
      </c>
      <c r="E1009">
        <v>2847.473889375</v>
      </c>
      <c r="F1009">
        <v>1884.25</v>
      </c>
      <c r="G1009">
        <v>-48.347297275126998</v>
      </c>
      <c r="H1009">
        <v>-9.5352562612746894</v>
      </c>
      <c r="I1009">
        <v>-15.2800676712132</v>
      </c>
      <c r="J1009">
        <v>-4.1071563439116803</v>
      </c>
      <c r="K1009">
        <v>1969.3371115725699</v>
      </c>
      <c r="L1009">
        <v>2014.5055869758701</v>
      </c>
      <c r="M1009">
        <v>24.009083649506099</v>
      </c>
      <c r="N1009">
        <v>0.49228485833049501</v>
      </c>
      <c r="O1009">
        <v>30.555924107735098</v>
      </c>
      <c r="P1009">
        <v>8.1565881238699198</v>
      </c>
      <c r="Q1009">
        <v>2.8408066423327001E-2</v>
      </c>
    </row>
    <row r="1010" spans="1:17" x14ac:dyDescent="0.3">
      <c r="A1010" t="s">
        <v>2175</v>
      </c>
      <c r="B1010" t="s">
        <v>2176</v>
      </c>
      <c r="C1010" t="str">
        <f>IFERROR(VLOOKUP(Table1[[#This Row],[Ticker]],[1]!Table1[[Symbol]:[Industry]],2,FALSE),"-")</f>
        <v>-</v>
      </c>
      <c r="D1010" t="s">
        <v>393</v>
      </c>
      <c r="E1010">
        <v>2845.7827453599998</v>
      </c>
      <c r="F1010">
        <v>2125.3000000000002</v>
      </c>
      <c r="G1010">
        <v>-25.0693807111696</v>
      </c>
      <c r="H1010">
        <v>-11.037212958445499</v>
      </c>
      <c r="I1010">
        <v>15.694261142761301</v>
      </c>
      <c r="J1010">
        <v>-10.822560579082101</v>
      </c>
      <c r="K1010">
        <v>2189.0229826099799</v>
      </c>
      <c r="L1010">
        <v>1991.0161862215</v>
      </c>
      <c r="M1010">
        <v>15.500401197835799</v>
      </c>
      <c r="N1010">
        <v>0.36131818698826201</v>
      </c>
      <c r="O1010">
        <v>20.451230414529601</v>
      </c>
      <c r="P1010">
        <v>38.817766165904601</v>
      </c>
      <c r="Q1010">
        <v>-7.5839025484655001E-2</v>
      </c>
    </row>
    <row r="1011" spans="1:17" hidden="1" x14ac:dyDescent="0.3">
      <c r="A1011" t="s">
        <v>2177</v>
      </c>
      <c r="B1011" t="s">
        <v>2178</v>
      </c>
      <c r="C1011" t="str">
        <f>IFERROR(VLOOKUP(Table1[[#This Row],[Ticker]],[1]!Table1[[Symbol]:[Industry]],2,FALSE),"-")</f>
        <v>-</v>
      </c>
      <c r="D1011" t="s">
        <v>74</v>
      </c>
      <c r="E1011">
        <v>2845.4793500000001</v>
      </c>
      <c r="F1011">
        <v>1061.3499999999999</v>
      </c>
      <c r="G1011">
        <v>334.13682238038899</v>
      </c>
      <c r="H1011">
        <v>1.2613935410419399</v>
      </c>
      <c r="I1011">
        <v>-15.974531090561999</v>
      </c>
      <c r="J1011">
        <v>5.0672694558312301</v>
      </c>
      <c r="K1011">
        <v>1028.8851547760601</v>
      </c>
      <c r="L1011">
        <v>935.72433290597496</v>
      </c>
      <c r="M1011">
        <v>71.442487797394904</v>
      </c>
      <c r="N1011">
        <v>1.53011890088915</v>
      </c>
      <c r="O1011">
        <v>49.620766005558899</v>
      </c>
      <c r="P1011">
        <v>378.51668169521997</v>
      </c>
      <c r="Q1011">
        <v>0.17730706786768</v>
      </c>
    </row>
    <row r="1012" spans="1:17" hidden="1" x14ac:dyDescent="0.3">
      <c r="A1012" t="s">
        <v>2179</v>
      </c>
      <c r="B1012" t="s">
        <v>2180</v>
      </c>
      <c r="C1012" t="str">
        <f>IFERROR(VLOOKUP(Table1[[#This Row],[Ticker]],[1]!Table1[[Symbol]:[Industry]],2,FALSE),"-")</f>
        <v>-</v>
      </c>
      <c r="D1012" t="s">
        <v>114</v>
      </c>
      <c r="E1012">
        <v>2833.9816732499999</v>
      </c>
      <c r="F1012">
        <v>3942.75</v>
      </c>
      <c r="G1012">
        <v>20.347248305885199</v>
      </c>
      <c r="H1012">
        <v>-7.2714531272869198</v>
      </c>
      <c r="I1012">
        <v>-25.284640168589</v>
      </c>
      <c r="J1012">
        <v>-17.364366683765802</v>
      </c>
      <c r="K1012">
        <v>4217.6504158825301</v>
      </c>
      <c r="L1012">
        <v>3882.02680371418</v>
      </c>
      <c r="M1012">
        <v>31.552812971156399</v>
      </c>
      <c r="N1012">
        <v>1.91138896691938</v>
      </c>
      <c r="O1012">
        <v>30.441950415319202</v>
      </c>
      <c r="P1012">
        <v>84.827957997374796</v>
      </c>
      <c r="Q1012">
        <v>0.12962757658347601</v>
      </c>
    </row>
    <row r="1013" spans="1:17" hidden="1" x14ac:dyDescent="0.3">
      <c r="A1013" t="s">
        <v>2181</v>
      </c>
      <c r="B1013" t="s">
        <v>2182</v>
      </c>
      <c r="C1013" t="str">
        <f>IFERROR(VLOOKUP(Table1[[#This Row],[Ticker]],[1]!Table1[[Symbol]:[Industry]],2,FALSE),"-")</f>
        <v>-</v>
      </c>
      <c r="D1013" t="s">
        <v>125</v>
      </c>
      <c r="E1013">
        <v>2831.2330240000001</v>
      </c>
      <c r="F1013">
        <v>586.4</v>
      </c>
      <c r="G1013">
        <v>2.1041523775270901</v>
      </c>
      <c r="H1013">
        <v>-8.3076513760873603</v>
      </c>
      <c r="I1013">
        <v>15.495958996960599</v>
      </c>
      <c r="J1013">
        <v>-3.82430762902752</v>
      </c>
      <c r="K1013">
        <v>590.67345350312496</v>
      </c>
      <c r="L1013">
        <v>548.87844128916595</v>
      </c>
      <c r="M1013">
        <v>47.8395568600397</v>
      </c>
      <c r="N1013">
        <v>0.48653550397099898</v>
      </c>
      <c r="O1013">
        <v>24.454297407912598</v>
      </c>
      <c r="P1013">
        <v>42.1575757575757</v>
      </c>
      <c r="Q1013">
        <v>2.5508557982338999E-2</v>
      </c>
    </row>
    <row r="1014" spans="1:17" hidden="1" x14ac:dyDescent="0.3">
      <c r="A1014" t="s">
        <v>2183</v>
      </c>
      <c r="B1014" t="s">
        <v>2184</v>
      </c>
      <c r="C1014" t="str">
        <f>IFERROR(VLOOKUP(Table1[[#This Row],[Ticker]],[1]!Table1[[Symbol]:[Industry]],2,FALSE),"-")</f>
        <v>-</v>
      </c>
      <c r="D1014" t="s">
        <v>2185</v>
      </c>
      <c r="E1014">
        <v>2830.75</v>
      </c>
      <c r="F1014">
        <v>565.29999999999995</v>
      </c>
      <c r="G1014">
        <v>135.87519550986499</v>
      </c>
      <c r="H1014">
        <v>21.8602099773954</v>
      </c>
      <c r="I1014">
        <v>137.23347074677201</v>
      </c>
      <c r="J1014">
        <v>28.998136940404901</v>
      </c>
      <c r="K1014">
        <v>510.00601104595398</v>
      </c>
      <c r="M1014">
        <v>65.861702486089797</v>
      </c>
      <c r="N1014">
        <v>1.48472163361327</v>
      </c>
      <c r="O1014">
        <v>26.791084379975199</v>
      </c>
      <c r="P1014">
        <v>182.64999999999901</v>
      </c>
    </row>
    <row r="1015" spans="1:17" hidden="1" x14ac:dyDescent="0.3">
      <c r="A1015" t="s">
        <v>2186</v>
      </c>
      <c r="B1015" t="s">
        <v>2187</v>
      </c>
      <c r="C1015" t="str">
        <f>IFERROR(VLOOKUP(Table1[[#This Row],[Ticker]],[1]!Table1[[Symbol]:[Industry]],2,FALSE),"-")</f>
        <v>-</v>
      </c>
      <c r="D1015" t="s">
        <v>693</v>
      </c>
      <c r="E1015">
        <v>2820.2683767399999</v>
      </c>
      <c r="F1015">
        <v>2379.8000000000002</v>
      </c>
      <c r="G1015">
        <v>-24.846730088085302</v>
      </c>
      <c r="H1015">
        <v>-10.252213785944001</v>
      </c>
      <c r="I1015">
        <v>-12.2051379176926</v>
      </c>
      <c r="J1015">
        <v>0.46833899475901802</v>
      </c>
      <c r="K1015">
        <v>2474.26113725918</v>
      </c>
      <c r="L1015">
        <v>2413.1104513617202</v>
      </c>
      <c r="M1015">
        <v>46.8124135237492</v>
      </c>
      <c r="N1015">
        <v>0.45540013628299703</v>
      </c>
      <c r="O1015">
        <v>35.725691234557502</v>
      </c>
      <c r="P1015">
        <v>22.225931537454102</v>
      </c>
      <c r="Q1015">
        <v>7.4260864673556998E-2</v>
      </c>
    </row>
    <row r="1016" spans="1:17" hidden="1" x14ac:dyDescent="0.3">
      <c r="A1016" t="s">
        <v>2188</v>
      </c>
      <c r="B1016" t="s">
        <v>2189</v>
      </c>
      <c r="C1016" t="str">
        <f>IFERROR(VLOOKUP(Table1[[#This Row],[Ticker]],[1]!Table1[[Symbol]:[Industry]],2,FALSE),"-")</f>
        <v>-</v>
      </c>
      <c r="D1016" t="s">
        <v>46</v>
      </c>
      <c r="E1016">
        <v>2815.9578767099902</v>
      </c>
      <c r="F1016">
        <v>2597.1</v>
      </c>
      <c r="G1016">
        <v>29.288025104513501</v>
      </c>
      <c r="H1016">
        <v>-10.0904524988995</v>
      </c>
      <c r="I1016">
        <v>-13.960725807351499</v>
      </c>
      <c r="J1016">
        <v>-3.5026809175703102</v>
      </c>
      <c r="K1016">
        <v>2787.0678741195002</v>
      </c>
      <c r="L1016">
        <v>2586.2769848461598</v>
      </c>
      <c r="M1016">
        <v>36.071059151132403</v>
      </c>
      <c r="N1016">
        <v>0.45806141450298599</v>
      </c>
      <c r="O1016">
        <v>42.770782796195697</v>
      </c>
      <c r="P1016">
        <v>65.262488068724096</v>
      </c>
      <c r="Q1016">
        <v>8.2537109929640001E-2</v>
      </c>
    </row>
    <row r="1017" spans="1:17" hidden="1" x14ac:dyDescent="0.3">
      <c r="A1017" t="s">
        <v>2190</v>
      </c>
      <c r="B1017" t="s">
        <v>2191</v>
      </c>
      <c r="C1017" t="str">
        <f>IFERROR(VLOOKUP(Table1[[#This Row],[Ticker]],[1]!Table1[[Symbol]:[Industry]],2,FALSE),"-")</f>
        <v>-</v>
      </c>
      <c r="D1017" t="s">
        <v>217</v>
      </c>
      <c r="E1017">
        <v>2811.6</v>
      </c>
      <c r="F1017">
        <v>639</v>
      </c>
      <c r="G1017">
        <v>105.429348499288</v>
      </c>
      <c r="H1017">
        <v>19.241860033777101</v>
      </c>
      <c r="I1017">
        <v>132.73387876702901</v>
      </c>
      <c r="J1017">
        <v>-4.4669723953836398</v>
      </c>
      <c r="K1017">
        <v>547.61740879684703</v>
      </c>
      <c r="L1017">
        <v>407.83073596582102</v>
      </c>
      <c r="M1017">
        <v>57.07906868173</v>
      </c>
      <c r="N1017">
        <v>0.36935138171488102</v>
      </c>
      <c r="O1017">
        <v>12.206572769953</v>
      </c>
      <c r="P1017">
        <v>180.940866124422</v>
      </c>
      <c r="Q1017">
        <v>0.20213612690902999</v>
      </c>
    </row>
    <row r="1018" spans="1:17" hidden="1" x14ac:dyDescent="0.3">
      <c r="A1018" t="s">
        <v>2192</v>
      </c>
      <c r="B1018" t="s">
        <v>2193</v>
      </c>
      <c r="C1018" t="str">
        <f>IFERROR(VLOOKUP(Table1[[#This Row],[Ticker]],[1]!Table1[[Symbol]:[Industry]],2,FALSE),"-")</f>
        <v>-</v>
      </c>
      <c r="D1018" t="s">
        <v>125</v>
      </c>
      <c r="E1018">
        <v>2800.4610111480001</v>
      </c>
      <c r="F1018">
        <v>52.83</v>
      </c>
      <c r="G1018">
        <v>18.190311518988</v>
      </c>
      <c r="H1018">
        <v>6.8188990389083299</v>
      </c>
      <c r="I1018">
        <v>40.372458225821703</v>
      </c>
      <c r="J1018">
        <v>-9.9205617779132496</v>
      </c>
      <c r="K1018">
        <v>49.842921158547803</v>
      </c>
      <c r="L1018">
        <v>42.509644466164602</v>
      </c>
      <c r="M1018">
        <v>43.713529513246101</v>
      </c>
      <c r="N1018">
        <v>1.12515300827478</v>
      </c>
      <c r="O1018">
        <v>11.489683891728101</v>
      </c>
      <c r="P1018">
        <v>72.196870925684394</v>
      </c>
      <c r="Q1018">
        <v>0.115578857156454</v>
      </c>
    </row>
    <row r="1019" spans="1:17" x14ac:dyDescent="0.3">
      <c r="A1019" t="s">
        <v>2194</v>
      </c>
      <c r="B1019" t="s">
        <v>2195</v>
      </c>
      <c r="C1019" t="str">
        <f>IFERROR(VLOOKUP(Table1[[#This Row],[Ticker]],[1]!Table1[[Symbol]:[Industry]],2,FALSE),"-")</f>
        <v>-</v>
      </c>
      <c r="D1019" t="s">
        <v>266</v>
      </c>
      <c r="E1019">
        <v>2794.1060963999998</v>
      </c>
      <c r="F1019">
        <v>409.3</v>
      </c>
      <c r="G1019">
        <v>-52.728551009415298</v>
      </c>
      <c r="H1019">
        <v>-6.5693398557925997</v>
      </c>
      <c r="I1019">
        <v>-24.040827696272899</v>
      </c>
      <c r="J1019">
        <v>-1.22246822943531</v>
      </c>
      <c r="K1019">
        <v>417.98402015889701</v>
      </c>
      <c r="L1019">
        <v>464.277742247172</v>
      </c>
      <c r="M1019">
        <v>53.745795665251102</v>
      </c>
      <c r="N1019">
        <v>0.92085886810673501</v>
      </c>
      <c r="O1019">
        <v>43.549963352064402</v>
      </c>
      <c r="P1019">
        <v>3.1502016129032202</v>
      </c>
      <c r="Q1019">
        <v>-0.19400779516206099</v>
      </c>
    </row>
    <row r="1020" spans="1:17" hidden="1" x14ac:dyDescent="0.3">
      <c r="A1020" t="s">
        <v>2196</v>
      </c>
      <c r="B1020" t="s">
        <v>2197</v>
      </c>
      <c r="C1020" t="str">
        <f>IFERROR(VLOOKUP(Table1[[#This Row],[Ticker]],[1]!Table1[[Symbol]:[Industry]],2,FALSE),"-")</f>
        <v>-</v>
      </c>
      <c r="D1020" t="s">
        <v>604</v>
      </c>
      <c r="E1020">
        <v>2782.3265813200001</v>
      </c>
      <c r="F1020">
        <v>1946.15</v>
      </c>
      <c r="G1020">
        <v>214.45991588836699</v>
      </c>
      <c r="H1020">
        <v>4.1324694182001203</v>
      </c>
      <c r="I1020">
        <v>32.124607469868998</v>
      </c>
      <c r="J1020">
        <v>-3.7971468048369901</v>
      </c>
      <c r="K1020">
        <v>1909.11201934667</v>
      </c>
      <c r="L1020">
        <v>1529.37269261644</v>
      </c>
      <c r="M1020">
        <v>44.970476038459402</v>
      </c>
      <c r="N1020">
        <v>1.0150051082076299</v>
      </c>
      <c r="O1020">
        <v>15.376512601803499</v>
      </c>
      <c r="P1020">
        <v>301.26804123711298</v>
      </c>
      <c r="Q1020">
        <v>0.25163769837265298</v>
      </c>
    </row>
    <row r="1021" spans="1:17" x14ac:dyDescent="0.3">
      <c r="A1021" t="s">
        <v>2198</v>
      </c>
      <c r="B1021" t="s">
        <v>2199</v>
      </c>
      <c r="C1021" t="str">
        <f>IFERROR(VLOOKUP(Table1[[#This Row],[Ticker]],[1]!Table1[[Symbol]:[Industry]],2,FALSE),"-")</f>
        <v>-</v>
      </c>
      <c r="D1021" t="s">
        <v>292</v>
      </c>
      <c r="E1021">
        <v>2770.6871981250001</v>
      </c>
      <c r="F1021">
        <v>1856.25</v>
      </c>
      <c r="G1021">
        <v>-16.6653718010779</v>
      </c>
      <c r="H1021">
        <v>-3.09990218299385</v>
      </c>
      <c r="I1021">
        <v>-8.3737247624347209</v>
      </c>
      <c r="J1021">
        <v>-1.3050719754635201</v>
      </c>
      <c r="K1021">
        <v>1787.3041997360399</v>
      </c>
      <c r="L1021">
        <v>1708.54679225068</v>
      </c>
      <c r="M1021">
        <v>63.655826401294703</v>
      </c>
      <c r="N1021">
        <v>0.80261071352160196</v>
      </c>
      <c r="O1021">
        <v>14.607407407407401</v>
      </c>
      <c r="P1021">
        <v>41.698473282442698</v>
      </c>
      <c r="Q1021">
        <v>2.6105883527687002E-2</v>
      </c>
    </row>
    <row r="1022" spans="1:17" hidden="1" x14ac:dyDescent="0.3">
      <c r="A1022" t="s">
        <v>2200</v>
      </c>
      <c r="B1022" t="s">
        <v>2201</v>
      </c>
      <c r="C1022" t="str">
        <f>IFERROR(VLOOKUP(Table1[[#This Row],[Ticker]],[1]!Table1[[Symbol]:[Industry]],2,FALSE),"-")</f>
        <v>-</v>
      </c>
      <c r="D1022" t="s">
        <v>46</v>
      </c>
      <c r="E1022">
        <v>2751.1332691500002</v>
      </c>
      <c r="F1022">
        <v>2198.6999999999998</v>
      </c>
      <c r="G1022">
        <v>27.561283305633701</v>
      </c>
      <c r="H1022">
        <v>-5.5860052047596103</v>
      </c>
      <c r="I1022">
        <v>8.39639144482706</v>
      </c>
      <c r="J1022">
        <v>-3.3287833717592101</v>
      </c>
      <c r="K1022">
        <v>2177.9776339343798</v>
      </c>
      <c r="L1022">
        <v>1964.78628010599</v>
      </c>
      <c r="M1022">
        <v>58.752657588786398</v>
      </c>
      <c r="N1022">
        <v>1.35982772859005</v>
      </c>
      <c r="O1022">
        <v>20.070951016509699</v>
      </c>
      <c r="P1022">
        <v>75.755395683453202</v>
      </c>
      <c r="Q1022">
        <v>0.15138727516777101</v>
      </c>
    </row>
    <row r="1023" spans="1:17" hidden="1" x14ac:dyDescent="0.3">
      <c r="A1023" t="s">
        <v>2202</v>
      </c>
      <c r="B1023" t="s">
        <v>2203</v>
      </c>
      <c r="C1023" t="str">
        <f>IFERROR(VLOOKUP(Table1[[#This Row],[Ticker]],[1]!Table1[[Symbol]:[Industry]],2,FALSE),"-")</f>
        <v>-</v>
      </c>
      <c r="D1023" t="s">
        <v>771</v>
      </c>
      <c r="E1023">
        <v>2726.5105211330001</v>
      </c>
      <c r="F1023">
        <v>24</v>
      </c>
      <c r="G1023">
        <v>-30.3993287080546</v>
      </c>
      <c r="H1023">
        <v>45.240123816244399</v>
      </c>
      <c r="I1023">
        <v>26.052151274034401</v>
      </c>
      <c r="J1023">
        <v>8.8263457052719101</v>
      </c>
      <c r="K1023">
        <v>18.9533791318357</v>
      </c>
      <c r="L1023">
        <v>18.217611215177801</v>
      </c>
      <c r="M1023">
        <v>63.258215774014502</v>
      </c>
      <c r="N1023">
        <v>3.3916046549613799</v>
      </c>
      <c r="O1023">
        <v>14.5833333333333</v>
      </c>
      <c r="P1023">
        <v>70.092133238837704</v>
      </c>
      <c r="Q1023">
        <v>9.7887756366921999E-2</v>
      </c>
    </row>
    <row r="1024" spans="1:17" hidden="1" x14ac:dyDescent="0.3">
      <c r="A1024" t="s">
        <v>2204</v>
      </c>
      <c r="B1024" t="s">
        <v>2205</v>
      </c>
      <c r="C1024" t="str">
        <f>IFERROR(VLOOKUP(Table1[[#This Row],[Ticker]],[1]!Table1[[Symbol]:[Industry]],2,FALSE),"-")</f>
        <v>-</v>
      </c>
      <c r="D1024" t="s">
        <v>86</v>
      </c>
      <c r="E1024">
        <v>2725.4232115999998</v>
      </c>
      <c r="F1024">
        <v>478</v>
      </c>
      <c r="G1024">
        <v>-32.6307098538595</v>
      </c>
      <c r="H1024">
        <v>-14.4466220949183</v>
      </c>
      <c r="I1024">
        <v>-18.4538405126447</v>
      </c>
      <c r="J1024">
        <v>-5.7622226248436004</v>
      </c>
      <c r="K1024">
        <v>522.07674758593396</v>
      </c>
      <c r="M1024">
        <v>26.726269609278202</v>
      </c>
      <c r="O1024">
        <v>31.276150627614999</v>
      </c>
      <c r="P1024">
        <v>1.6588685665674201</v>
      </c>
    </row>
    <row r="1025" spans="1:17" x14ac:dyDescent="0.3">
      <c r="A1025" t="s">
        <v>2206</v>
      </c>
      <c r="B1025" t="s">
        <v>2207</v>
      </c>
      <c r="C1025" t="str">
        <f>IFERROR(VLOOKUP(Table1[[#This Row],[Ticker]],[1]!Table1[[Symbol]:[Industry]],2,FALSE),"-")</f>
        <v>-</v>
      </c>
      <c r="D1025" t="s">
        <v>274</v>
      </c>
      <c r="E1025">
        <v>2712.5015408150002</v>
      </c>
      <c r="F1025">
        <v>840.05</v>
      </c>
      <c r="G1025">
        <v>-4.1761569296496299</v>
      </c>
      <c r="H1025">
        <v>9.3919890461334692</v>
      </c>
      <c r="I1025">
        <v>15.6794349132122</v>
      </c>
      <c r="J1025">
        <v>-3.3629176676375598</v>
      </c>
      <c r="K1025">
        <v>744.57632019639595</v>
      </c>
      <c r="L1025">
        <v>667.73481455583601</v>
      </c>
      <c r="M1025">
        <v>63.710094204216901</v>
      </c>
      <c r="N1025">
        <v>1.2646990326726999</v>
      </c>
      <c r="O1025">
        <v>4.8270936253794501</v>
      </c>
      <c r="P1025">
        <v>59.085313890729999</v>
      </c>
      <c r="Q1025">
        <v>-7.3113234558339997E-3</v>
      </c>
    </row>
    <row r="1026" spans="1:17" hidden="1" x14ac:dyDescent="0.3">
      <c r="A1026" t="s">
        <v>2208</v>
      </c>
      <c r="B1026" t="s">
        <v>2209</v>
      </c>
      <c r="C1026" t="str">
        <f>IFERROR(VLOOKUP(Table1[[#This Row],[Ticker]],[1]!Table1[[Symbol]:[Industry]],2,FALSE),"-")</f>
        <v>-</v>
      </c>
      <c r="D1026" t="s">
        <v>217</v>
      </c>
      <c r="E1026">
        <v>2708.2115626999998</v>
      </c>
      <c r="F1026">
        <v>1735.3</v>
      </c>
      <c r="G1026">
        <v>44.664206498876702</v>
      </c>
      <c r="H1026">
        <v>-15.992331620744601</v>
      </c>
      <c r="I1026">
        <v>-4.9514007451994502</v>
      </c>
      <c r="J1026">
        <v>-1.0079591704772299</v>
      </c>
      <c r="K1026">
        <v>1819.64724269152</v>
      </c>
      <c r="L1026">
        <v>1598.91580731927</v>
      </c>
      <c r="M1026">
        <v>49.935689886323303</v>
      </c>
      <c r="N1026">
        <v>0.66904196357877999</v>
      </c>
      <c r="O1026">
        <v>45.219846712383998</v>
      </c>
      <c r="P1026">
        <v>87.387290103126105</v>
      </c>
    </row>
    <row r="1027" spans="1:17" hidden="1" x14ac:dyDescent="0.3">
      <c r="A1027" t="s">
        <v>2210</v>
      </c>
      <c r="B1027" t="s">
        <v>2211</v>
      </c>
      <c r="C1027" t="str">
        <f>IFERROR(VLOOKUP(Table1[[#This Row],[Ticker]],[1]!Table1[[Symbol]:[Industry]],2,FALSE),"-")</f>
        <v>-</v>
      </c>
      <c r="D1027" t="s">
        <v>164</v>
      </c>
      <c r="E1027">
        <v>2707.5836973999999</v>
      </c>
      <c r="F1027">
        <v>413.2</v>
      </c>
      <c r="G1027">
        <v>-6.9930550615336999</v>
      </c>
      <c r="H1027">
        <v>-8.0969315905970891</v>
      </c>
      <c r="I1027">
        <v>16.916906408381699</v>
      </c>
      <c r="J1027">
        <v>2.9392050293085701</v>
      </c>
      <c r="K1027">
        <v>408.03395758929997</v>
      </c>
      <c r="L1027">
        <v>370.46697889976798</v>
      </c>
      <c r="M1027">
        <v>62.797929971417702</v>
      </c>
      <c r="N1027">
        <v>0.77184745069294203</v>
      </c>
      <c r="O1027">
        <v>17.134559535333899</v>
      </c>
      <c r="P1027">
        <v>67.287449392712503</v>
      </c>
      <c r="Q1027">
        <v>9.7745039834626998E-2</v>
      </c>
    </row>
    <row r="1028" spans="1:17" hidden="1" x14ac:dyDescent="0.3">
      <c r="A1028" t="s">
        <v>2212</v>
      </c>
      <c r="B1028" t="s">
        <v>2213</v>
      </c>
      <c r="C1028" t="str">
        <f>IFERROR(VLOOKUP(Table1[[#This Row],[Ticker]],[1]!Table1[[Symbol]:[Industry]],2,FALSE),"-")</f>
        <v>-</v>
      </c>
      <c r="D1028" t="s">
        <v>560</v>
      </c>
      <c r="E1028">
        <v>2673.9738750299998</v>
      </c>
      <c r="F1028">
        <v>87.69</v>
      </c>
      <c r="G1028">
        <v>2.0087933934636402</v>
      </c>
      <c r="H1028">
        <v>3.5913452613677399</v>
      </c>
      <c r="I1028">
        <v>0.98487633183720202</v>
      </c>
      <c r="J1028">
        <v>-11.159738493870099</v>
      </c>
      <c r="K1028">
        <v>85.669459968473504</v>
      </c>
      <c r="L1028">
        <v>77.444318679528294</v>
      </c>
      <c r="M1028">
        <v>36.2232600165093</v>
      </c>
      <c r="N1028">
        <v>1.6821915005560999</v>
      </c>
      <c r="O1028">
        <v>33.253506671228102</v>
      </c>
      <c r="P1028">
        <v>70.271844660194105</v>
      </c>
      <c r="Q1028">
        <v>0.150282873913621</v>
      </c>
    </row>
    <row r="1029" spans="1:17" hidden="1" x14ac:dyDescent="0.3">
      <c r="A1029" t="s">
        <v>2214</v>
      </c>
      <c r="B1029" t="s">
        <v>2215</v>
      </c>
      <c r="C1029" t="str">
        <f>IFERROR(VLOOKUP(Table1[[#This Row],[Ticker]],[1]!Table1[[Symbol]:[Industry]],2,FALSE),"-")</f>
        <v>-</v>
      </c>
      <c r="D1029" t="s">
        <v>409</v>
      </c>
      <c r="E1029">
        <v>2672.9468311599999</v>
      </c>
      <c r="F1029">
        <v>1158.8</v>
      </c>
      <c r="G1029">
        <v>-44.924739109290798</v>
      </c>
      <c r="H1029">
        <v>-5.7112425177996498</v>
      </c>
      <c r="I1029">
        <v>-16.2117337180429</v>
      </c>
      <c r="J1029">
        <v>-3.1012671583122402</v>
      </c>
      <c r="K1029">
        <v>1172.1449886727501</v>
      </c>
      <c r="L1029">
        <v>1201.8262092872701</v>
      </c>
      <c r="M1029">
        <v>42.2738579889471</v>
      </c>
      <c r="N1029">
        <v>0.72821730700644405</v>
      </c>
      <c r="O1029">
        <v>24.266482568173899</v>
      </c>
      <c r="P1029">
        <v>6.2144821264894503</v>
      </c>
      <c r="Q1029">
        <v>-2.9821392396432E-2</v>
      </c>
    </row>
    <row r="1030" spans="1:17" hidden="1" x14ac:dyDescent="0.3">
      <c r="A1030" t="s">
        <v>2216</v>
      </c>
      <c r="B1030" t="s">
        <v>2217</v>
      </c>
      <c r="C1030" t="str">
        <f>IFERROR(VLOOKUP(Table1[[#This Row],[Ticker]],[1]!Table1[[Symbol]:[Industry]],2,FALSE),"-")</f>
        <v>-</v>
      </c>
      <c r="D1030" t="s">
        <v>1576</v>
      </c>
      <c r="E1030">
        <v>2670.5550638700001</v>
      </c>
      <c r="F1030">
        <v>357.9</v>
      </c>
      <c r="G1030">
        <v>-43.840280680610398</v>
      </c>
      <c r="H1030">
        <v>-9.4855661919140601</v>
      </c>
      <c r="I1030">
        <v>-29.663411339395601</v>
      </c>
      <c r="J1030">
        <v>0.44075352150848901</v>
      </c>
      <c r="M1030">
        <v>41.299827838098501</v>
      </c>
      <c r="O1030">
        <v>20.466610785135501</v>
      </c>
      <c r="P1030">
        <v>5.0792718731649904</v>
      </c>
    </row>
    <row r="1031" spans="1:17" hidden="1" x14ac:dyDescent="0.3">
      <c r="A1031" t="s">
        <v>2218</v>
      </c>
      <c r="B1031" t="s">
        <v>2219</v>
      </c>
      <c r="C1031" t="str">
        <f>IFERROR(VLOOKUP(Table1[[#This Row],[Ticker]],[1]!Table1[[Symbol]:[Industry]],2,FALSE),"-")</f>
        <v>-</v>
      </c>
      <c r="D1031" t="s">
        <v>54</v>
      </c>
      <c r="E1031">
        <v>2666.4022764000001</v>
      </c>
      <c r="F1031">
        <v>289.7</v>
      </c>
      <c r="G1031">
        <v>33.798445488233803</v>
      </c>
      <c r="H1031">
        <v>5.3289424614818302</v>
      </c>
      <c r="I1031">
        <v>11.268971059884</v>
      </c>
      <c r="J1031">
        <v>10.419785064662699</v>
      </c>
      <c r="K1031">
        <v>254.774390560222</v>
      </c>
      <c r="L1031">
        <v>223.255855677722</v>
      </c>
      <c r="M1031">
        <v>62.451370881243903</v>
      </c>
      <c r="N1031">
        <v>3.0643443691622601</v>
      </c>
      <c r="O1031">
        <v>4.5909561615464298</v>
      </c>
      <c r="P1031">
        <v>104.014084507042</v>
      </c>
      <c r="Q1031">
        <v>0.11006478788332399</v>
      </c>
    </row>
    <row r="1032" spans="1:17" hidden="1" x14ac:dyDescent="0.3">
      <c r="A1032" t="s">
        <v>2220</v>
      </c>
      <c r="B1032" t="s">
        <v>2221</v>
      </c>
      <c r="C1032" t="str">
        <f>IFERROR(VLOOKUP(Table1[[#This Row],[Ticker]],[1]!Table1[[Symbol]:[Industry]],2,FALSE),"-")</f>
        <v>-</v>
      </c>
      <c r="D1032" t="s">
        <v>204</v>
      </c>
      <c r="E1032">
        <v>2655.0405333899998</v>
      </c>
      <c r="F1032">
        <v>1834.65</v>
      </c>
      <c r="G1032">
        <v>19.438559709048601</v>
      </c>
      <c r="H1032">
        <v>-12.606317688098599</v>
      </c>
      <c r="I1032">
        <v>-24.537127404056498</v>
      </c>
      <c r="J1032">
        <v>-7.1996292801048796</v>
      </c>
      <c r="K1032">
        <v>1993.1184960749599</v>
      </c>
      <c r="L1032">
        <v>1865.21749874795</v>
      </c>
      <c r="M1032">
        <v>27.426970007181801</v>
      </c>
      <c r="N1032">
        <v>0.75680255074184799</v>
      </c>
      <c r="O1032">
        <v>35.175646581091698</v>
      </c>
      <c r="P1032">
        <v>57.210796915167101</v>
      </c>
      <c r="Q1032">
        <v>0.109669399282737</v>
      </c>
    </row>
    <row r="1033" spans="1:17" x14ac:dyDescent="0.3">
      <c r="A1033" t="s">
        <v>2222</v>
      </c>
      <c r="B1033" t="s">
        <v>2223</v>
      </c>
      <c r="C1033" t="str">
        <f>IFERROR(VLOOKUP(Table1[[#This Row],[Ticker]],[1]!Table1[[Symbol]:[Industry]],2,FALSE),"-")</f>
        <v>-</v>
      </c>
      <c r="D1033" t="s">
        <v>1576</v>
      </c>
      <c r="E1033">
        <v>2653.0311129000002</v>
      </c>
      <c r="F1033">
        <v>641.9</v>
      </c>
      <c r="G1033">
        <v>-51.6797726048123</v>
      </c>
      <c r="H1033">
        <v>-1.2768992804193799</v>
      </c>
      <c r="I1033">
        <v>-26.612285213269502</v>
      </c>
      <c r="J1033">
        <v>0.64842205646812201</v>
      </c>
      <c r="K1033">
        <v>617.15220253777898</v>
      </c>
      <c r="L1033">
        <v>678.555903024092</v>
      </c>
      <c r="M1033">
        <v>76.428303782402395</v>
      </c>
      <c r="N1033">
        <v>0.85841362981703195</v>
      </c>
      <c r="O1033">
        <v>40.987692787038398</v>
      </c>
      <c r="P1033">
        <v>18.606799704360601</v>
      </c>
    </row>
    <row r="1034" spans="1:17" x14ac:dyDescent="0.3">
      <c r="A1034" t="s">
        <v>2224</v>
      </c>
      <c r="B1034" t="s">
        <v>2225</v>
      </c>
      <c r="C1034" t="str">
        <f>IFERROR(VLOOKUP(Table1[[#This Row],[Ticker]],[1]!Table1[[Symbol]:[Industry]],2,FALSE),"-")</f>
        <v>-</v>
      </c>
      <c r="D1034" t="s">
        <v>46</v>
      </c>
      <c r="E1034">
        <v>2648.4680567099999</v>
      </c>
      <c r="F1034">
        <v>668.1</v>
      </c>
      <c r="G1034">
        <v>-49.525226124894601</v>
      </c>
      <c r="H1034">
        <v>-7.0554989830185004</v>
      </c>
      <c r="I1034">
        <v>-18.981001849852099</v>
      </c>
      <c r="J1034">
        <v>-5.7058029915632904</v>
      </c>
      <c r="K1034">
        <v>678.97739012013506</v>
      </c>
      <c r="L1034">
        <v>691.86179953677401</v>
      </c>
      <c r="M1034">
        <v>42.119273950485699</v>
      </c>
      <c r="N1034">
        <v>0.90445763204931495</v>
      </c>
      <c r="O1034">
        <v>21.6808860948959</v>
      </c>
      <c r="P1034">
        <v>11.3685614269044</v>
      </c>
      <c r="Q1034">
        <v>-1.302589124599E-3</v>
      </c>
    </row>
    <row r="1035" spans="1:17" hidden="1" x14ac:dyDescent="0.3">
      <c r="A1035" t="s">
        <v>2226</v>
      </c>
      <c r="B1035" t="s">
        <v>2227</v>
      </c>
      <c r="C1035" t="str">
        <f>IFERROR(VLOOKUP(Table1[[#This Row],[Ticker]],[1]!Table1[[Symbol]:[Industry]],2,FALSE),"-")</f>
        <v>-</v>
      </c>
      <c r="D1035" t="s">
        <v>1680</v>
      </c>
      <c r="E1035">
        <v>2644.090741</v>
      </c>
      <c r="F1035">
        <v>65.91</v>
      </c>
      <c r="G1035">
        <v>-5.5084162245313202</v>
      </c>
      <c r="H1035">
        <v>0.93587058636976495</v>
      </c>
      <c r="I1035">
        <v>-5.1467129651307104</v>
      </c>
      <c r="J1035">
        <v>0.36041604035389702</v>
      </c>
      <c r="K1035">
        <v>62.915386795026599</v>
      </c>
      <c r="L1035">
        <v>60.025566829504299</v>
      </c>
      <c r="M1035">
        <v>53.860821394049402</v>
      </c>
      <c r="N1035">
        <v>1.05999770528305</v>
      </c>
      <c r="O1035">
        <v>0.59171597633136397</v>
      </c>
      <c r="P1035">
        <v>34.208918753817898</v>
      </c>
      <c r="Q1035">
        <v>-2.7484158448541001E-2</v>
      </c>
    </row>
    <row r="1036" spans="1:17" hidden="1" x14ac:dyDescent="0.3">
      <c r="A1036" t="s">
        <v>2228</v>
      </c>
      <c r="B1036" t="s">
        <v>2229</v>
      </c>
      <c r="C1036" t="str">
        <f>IFERROR(VLOOKUP(Table1[[#This Row],[Ticker]],[1]!Table1[[Symbol]:[Industry]],2,FALSE),"-")</f>
        <v>-</v>
      </c>
      <c r="D1036" t="s">
        <v>409</v>
      </c>
      <c r="E1036">
        <v>2641.540195</v>
      </c>
      <c r="F1036">
        <v>1542.1</v>
      </c>
      <c r="G1036">
        <v>193.124177405757</v>
      </c>
      <c r="H1036">
        <v>-10.1617329545931</v>
      </c>
      <c r="I1036">
        <v>107.574320210148</v>
      </c>
      <c r="J1036">
        <v>-7.5698440745639699</v>
      </c>
      <c r="K1036">
        <v>1664.9004829174501</v>
      </c>
      <c r="L1036">
        <v>1246.87192787084</v>
      </c>
      <c r="M1036">
        <v>21.3684372268037</v>
      </c>
      <c r="N1036">
        <v>0.58892224763142598</v>
      </c>
      <c r="O1036">
        <v>41.313792879839099</v>
      </c>
      <c r="P1036">
        <v>272.487922705313</v>
      </c>
      <c r="Q1036">
        <v>0.27062121248500898</v>
      </c>
    </row>
    <row r="1037" spans="1:17" x14ac:dyDescent="0.3">
      <c r="A1037" t="s">
        <v>2230</v>
      </c>
      <c r="B1037" t="s">
        <v>2231</v>
      </c>
      <c r="C1037" t="str">
        <f>IFERROR(VLOOKUP(Table1[[#This Row],[Ticker]],[1]!Table1[[Symbol]:[Industry]],2,FALSE),"-")</f>
        <v>-</v>
      </c>
      <c r="D1037" t="s">
        <v>604</v>
      </c>
      <c r="E1037">
        <v>2639.7746588049999</v>
      </c>
      <c r="F1037">
        <v>179.15</v>
      </c>
      <c r="G1037">
        <v>-60.162973616502597</v>
      </c>
      <c r="H1037">
        <v>-5.4419095173771899</v>
      </c>
      <c r="I1037">
        <v>-29.5410119895582</v>
      </c>
      <c r="J1037">
        <v>-6.4459292506491401</v>
      </c>
      <c r="K1037">
        <v>175.472556493529</v>
      </c>
      <c r="L1037">
        <v>205.12311889936601</v>
      </c>
      <c r="M1037">
        <v>48.9222085700981</v>
      </c>
      <c r="N1037">
        <v>2.1399497273225698</v>
      </c>
      <c r="O1037">
        <v>74.155735417248096</v>
      </c>
      <c r="P1037">
        <v>24.478877153974398</v>
      </c>
    </row>
    <row r="1038" spans="1:17" hidden="1" x14ac:dyDescent="0.3">
      <c r="A1038" t="s">
        <v>2232</v>
      </c>
      <c r="B1038" t="s">
        <v>2233</v>
      </c>
      <c r="C1038" t="str">
        <f>IFERROR(VLOOKUP(Table1[[#This Row],[Ticker]],[1]!Table1[[Symbol]:[Industry]],2,FALSE),"-")</f>
        <v>-</v>
      </c>
      <c r="D1038" t="s">
        <v>604</v>
      </c>
      <c r="E1038">
        <v>2624.7543030000002</v>
      </c>
      <c r="F1038">
        <v>604.04999999999995</v>
      </c>
      <c r="G1038">
        <v>-12.7945304810892</v>
      </c>
      <c r="H1038">
        <v>-12.3722145703865</v>
      </c>
      <c r="I1038">
        <v>11.100915956852599</v>
      </c>
      <c r="J1038">
        <v>-5.6180637442892598</v>
      </c>
      <c r="K1038">
        <v>620.54448372511604</v>
      </c>
      <c r="L1038">
        <v>577.69379216884499</v>
      </c>
      <c r="M1038">
        <v>42.328559649839001</v>
      </c>
      <c r="N1038">
        <v>0.55736075268869401</v>
      </c>
      <c r="O1038">
        <v>15.884446651767201</v>
      </c>
      <c r="P1038">
        <v>32.758241758241702</v>
      </c>
      <c r="Q1038">
        <v>9.2656674695710001E-3</v>
      </c>
    </row>
    <row r="1039" spans="1:17" x14ac:dyDescent="0.3">
      <c r="A1039" t="s">
        <v>2234</v>
      </c>
      <c r="B1039" t="s">
        <v>2235</v>
      </c>
      <c r="C1039" t="str">
        <f>IFERROR(VLOOKUP(Table1[[#This Row],[Ticker]],[1]!Table1[[Symbol]:[Industry]],2,FALSE),"-")</f>
        <v>-</v>
      </c>
      <c r="D1039" t="s">
        <v>1964</v>
      </c>
      <c r="E1039">
        <v>2618.2662509880001</v>
      </c>
      <c r="F1039">
        <v>14.22</v>
      </c>
      <c r="G1039">
        <v>-56.032671984958199</v>
      </c>
      <c r="H1039">
        <v>-13.6646409117253</v>
      </c>
      <c r="I1039">
        <v>-36.222959444351901</v>
      </c>
      <c r="J1039">
        <v>-3.6529547199224499</v>
      </c>
      <c r="K1039">
        <v>14.594555188313</v>
      </c>
      <c r="L1039">
        <v>16.391140431246701</v>
      </c>
      <c r="M1039">
        <v>60.054036352333299</v>
      </c>
      <c r="N1039">
        <v>0.846966531392777</v>
      </c>
      <c r="O1039">
        <v>83.192686357243304</v>
      </c>
      <c r="P1039">
        <v>10.6614785992217</v>
      </c>
      <c r="Q1039">
        <v>-3.2337285589444001E-2</v>
      </c>
    </row>
    <row r="1040" spans="1:17" hidden="1" x14ac:dyDescent="0.3">
      <c r="A1040" t="s">
        <v>2236</v>
      </c>
      <c r="B1040" t="s">
        <v>2237</v>
      </c>
      <c r="C1040" t="str">
        <f>IFERROR(VLOOKUP(Table1[[#This Row],[Ticker]],[1]!Table1[[Symbol]:[Industry]],2,FALSE),"-")</f>
        <v>-</v>
      </c>
      <c r="D1040" t="s">
        <v>1298</v>
      </c>
      <c r="E1040">
        <v>2615.91328935</v>
      </c>
      <c r="F1040">
        <v>496.55</v>
      </c>
      <c r="G1040">
        <v>68.739653195279701</v>
      </c>
      <c r="H1040">
        <v>-9.0740808739544203</v>
      </c>
      <c r="I1040">
        <v>68.4158851667421</v>
      </c>
      <c r="J1040">
        <v>-4.5923278147570397</v>
      </c>
      <c r="K1040">
        <v>504.59071843291701</v>
      </c>
      <c r="L1040">
        <v>383.84118835056699</v>
      </c>
      <c r="M1040">
        <v>29.510466416821501</v>
      </c>
      <c r="N1040">
        <v>0.425942247854325</v>
      </c>
      <c r="O1040">
        <v>23.5927902527439</v>
      </c>
      <c r="P1040">
        <v>134.60902433262399</v>
      </c>
      <c r="Q1040">
        <v>8.6048464748289005E-2</v>
      </c>
    </row>
    <row r="1041" spans="1:17" hidden="1" x14ac:dyDescent="0.3">
      <c r="A1041" t="s">
        <v>2238</v>
      </c>
      <c r="B1041" t="s">
        <v>2239</v>
      </c>
      <c r="C1041" t="str">
        <f>IFERROR(VLOOKUP(Table1[[#This Row],[Ticker]],[1]!Table1[[Symbol]:[Industry]],2,FALSE),"-")</f>
        <v>-</v>
      </c>
      <c r="D1041" t="s">
        <v>266</v>
      </c>
      <c r="E1041">
        <v>2601.5800160250001</v>
      </c>
      <c r="F1041">
        <v>17890.05</v>
      </c>
      <c r="G1041">
        <v>-7.7490409894365397</v>
      </c>
      <c r="H1041">
        <v>-6.0369797491828603</v>
      </c>
      <c r="I1041">
        <v>13.6583671043848</v>
      </c>
      <c r="J1041">
        <v>-2.6744496317842201</v>
      </c>
      <c r="K1041">
        <v>17956.016684202499</v>
      </c>
      <c r="L1041">
        <v>15943.9494115629</v>
      </c>
      <c r="M1041">
        <v>41.778175147456203</v>
      </c>
      <c r="N1041">
        <v>0.37871279694867399</v>
      </c>
      <c r="O1041">
        <v>16.824715414434198</v>
      </c>
      <c r="P1041">
        <v>41.9845238095238</v>
      </c>
      <c r="Q1041">
        <v>0.136049031363003</v>
      </c>
    </row>
    <row r="1042" spans="1:17" hidden="1" x14ac:dyDescent="0.3">
      <c r="A1042" t="s">
        <v>2240</v>
      </c>
      <c r="B1042" t="s">
        <v>2241</v>
      </c>
      <c r="C1042" t="str">
        <f>IFERROR(VLOOKUP(Table1[[#This Row],[Ticker]],[1]!Table1[[Symbol]:[Industry]],2,FALSE),"-")</f>
        <v>-</v>
      </c>
      <c r="D1042" t="s">
        <v>21</v>
      </c>
      <c r="E1042">
        <v>2592.5067370500001</v>
      </c>
      <c r="F1042">
        <v>397.75</v>
      </c>
      <c r="G1042">
        <v>6.4668314262249202</v>
      </c>
      <c r="H1042">
        <v>13.5854223320566</v>
      </c>
      <c r="I1042">
        <v>-18.122538323522601</v>
      </c>
      <c r="J1042">
        <v>-3.5446715573122498</v>
      </c>
      <c r="K1042">
        <v>377.44634200583698</v>
      </c>
      <c r="L1042">
        <v>373.149318555837</v>
      </c>
      <c r="M1042">
        <v>50.911222000133897</v>
      </c>
      <c r="N1042">
        <v>1.0924897563070499</v>
      </c>
      <c r="O1042">
        <v>73.664362036455003</v>
      </c>
      <c r="P1042">
        <v>66.387784982221206</v>
      </c>
      <c r="Q1042">
        <v>0.12232985966649999</v>
      </c>
    </row>
    <row r="1043" spans="1:17" hidden="1" x14ac:dyDescent="0.3">
      <c r="A1043" t="s">
        <v>2242</v>
      </c>
      <c r="B1043" t="s">
        <v>2243</v>
      </c>
      <c r="C1043" t="str">
        <f>IFERROR(VLOOKUP(Table1[[#This Row],[Ticker]],[1]!Table1[[Symbol]:[Industry]],2,FALSE),"-")</f>
        <v>-</v>
      </c>
      <c r="D1043" t="s">
        <v>2244</v>
      </c>
      <c r="E1043">
        <v>2588.7399999999998</v>
      </c>
      <c r="F1043">
        <v>924.55</v>
      </c>
      <c r="G1043">
        <v>66.027108280148497</v>
      </c>
      <c r="H1043">
        <v>-0.12468258718139399</v>
      </c>
      <c r="I1043">
        <v>18.279840741460401</v>
      </c>
      <c r="J1043">
        <v>4.3829183534676304</v>
      </c>
      <c r="K1043">
        <v>958.56513693920897</v>
      </c>
      <c r="L1043">
        <v>867.54107111173005</v>
      </c>
      <c r="M1043">
        <v>59.759212095803797</v>
      </c>
      <c r="N1043">
        <v>0.49127260775208498</v>
      </c>
      <c r="O1043">
        <v>57.692931696500999</v>
      </c>
      <c r="P1043">
        <v>116.979582257685</v>
      </c>
      <c r="Q1043">
        <v>8.7374994166199996E-2</v>
      </c>
    </row>
    <row r="1044" spans="1:17" hidden="1" x14ac:dyDescent="0.3">
      <c r="A1044" t="s">
        <v>2245</v>
      </c>
      <c r="B1044" t="s">
        <v>2246</v>
      </c>
      <c r="C1044" t="str">
        <f>IFERROR(VLOOKUP(Table1[[#This Row],[Ticker]],[1]!Table1[[Symbol]:[Industry]],2,FALSE),"-")</f>
        <v>-</v>
      </c>
      <c r="D1044" t="s">
        <v>263</v>
      </c>
      <c r="E1044">
        <v>2587.1384685029998</v>
      </c>
      <c r="F1044">
        <v>101.73</v>
      </c>
      <c r="G1044">
        <v>-6.2322076012849896</v>
      </c>
      <c r="H1044">
        <v>-4.88762533931299</v>
      </c>
      <c r="I1044">
        <v>9.7152935371084403</v>
      </c>
      <c r="J1044">
        <v>-4.6113470585143697</v>
      </c>
      <c r="K1044">
        <v>98.156211929017005</v>
      </c>
      <c r="L1044">
        <v>89.328478031672105</v>
      </c>
      <c r="M1044">
        <v>39.342689024429603</v>
      </c>
      <c r="N1044">
        <v>0.76034241003870595</v>
      </c>
      <c r="O1044">
        <v>11.127494347783299</v>
      </c>
      <c r="P1044">
        <v>42.4789915966386</v>
      </c>
      <c r="Q1044">
        <v>-4.6619676677027003E-2</v>
      </c>
    </row>
    <row r="1045" spans="1:17" hidden="1" x14ac:dyDescent="0.3">
      <c r="A1045" t="s">
        <v>2247</v>
      </c>
      <c r="B1045" t="s">
        <v>2248</v>
      </c>
      <c r="C1045" t="str">
        <f>IFERROR(VLOOKUP(Table1[[#This Row],[Ticker]],[1]!Table1[[Symbol]:[Industry]],2,FALSE),"-")</f>
        <v>-</v>
      </c>
      <c r="D1045" t="s">
        <v>388</v>
      </c>
      <c r="E1045">
        <v>2585.5190511349901</v>
      </c>
      <c r="F1045">
        <v>873.55</v>
      </c>
      <c r="G1045">
        <v>57.042095654103001</v>
      </c>
      <c r="H1045">
        <v>-7.1798003310701599</v>
      </c>
      <c r="I1045">
        <v>53.996064926583898</v>
      </c>
      <c r="J1045">
        <v>-6.0363441647171001</v>
      </c>
      <c r="K1045">
        <v>868.92305431663306</v>
      </c>
      <c r="L1045">
        <v>704.73506746101202</v>
      </c>
      <c r="M1045">
        <v>26.991029079829499</v>
      </c>
      <c r="N1045">
        <v>0.33502928093322298</v>
      </c>
      <c r="O1045">
        <v>24.119970236391701</v>
      </c>
      <c r="P1045">
        <v>91.379121480994598</v>
      </c>
      <c r="Q1045">
        <v>5.7329151607021997E-2</v>
      </c>
    </row>
    <row r="1046" spans="1:17" hidden="1" x14ac:dyDescent="0.3">
      <c r="A1046" t="s">
        <v>2249</v>
      </c>
      <c r="B1046" t="s">
        <v>2250</v>
      </c>
      <c r="C1046" t="str">
        <f>IFERROR(VLOOKUP(Table1[[#This Row],[Ticker]],[1]!Table1[[Symbol]:[Industry]],2,FALSE),"-")</f>
        <v>-</v>
      </c>
      <c r="D1046" t="s">
        <v>1361</v>
      </c>
      <c r="E1046">
        <v>2580.8388</v>
      </c>
      <c r="F1046">
        <v>999.99</v>
      </c>
      <c r="G1046">
        <v>-33.316280680610397</v>
      </c>
      <c r="H1046">
        <v>-4.8197564232765302</v>
      </c>
      <c r="I1046">
        <v>-19.138411339395599</v>
      </c>
      <c r="J1046">
        <v>-3.1486319533518499</v>
      </c>
      <c r="K1046">
        <v>999.99659328246503</v>
      </c>
      <c r="L1046">
        <v>999.99663239720496</v>
      </c>
      <c r="M1046">
        <v>55.379180563809697</v>
      </c>
      <c r="N1046">
        <v>0.79897795811188299</v>
      </c>
      <c r="O1046">
        <v>3.0010300103000902</v>
      </c>
      <c r="P1046">
        <v>3.09175257731959</v>
      </c>
      <c r="Q1046">
        <v>-0.101916752053546</v>
      </c>
    </row>
    <row r="1047" spans="1:17" hidden="1" x14ac:dyDescent="0.3">
      <c r="A1047" t="s">
        <v>2251</v>
      </c>
      <c r="B1047" t="s">
        <v>2252</v>
      </c>
      <c r="C1047" t="str">
        <f>IFERROR(VLOOKUP(Table1[[#This Row],[Ticker]],[1]!Table1[[Symbol]:[Industry]],2,FALSE),"-")</f>
        <v>-</v>
      </c>
      <c r="D1047" t="s">
        <v>46</v>
      </c>
      <c r="E1047">
        <v>2573.4675898800001</v>
      </c>
      <c r="F1047">
        <v>382.8</v>
      </c>
      <c r="G1047">
        <v>91.662679942369294</v>
      </c>
      <c r="H1047">
        <v>-21.688410206440601</v>
      </c>
      <c r="I1047">
        <v>29.695181195596501</v>
      </c>
      <c r="J1047">
        <v>-9.8169330075317909</v>
      </c>
      <c r="K1047">
        <v>422.93091775757603</v>
      </c>
      <c r="L1047">
        <v>355.91375026685</v>
      </c>
      <c r="M1047">
        <v>31.741656787438899</v>
      </c>
      <c r="N1047">
        <v>0.17655149428226999</v>
      </c>
      <c r="O1047">
        <v>68.756530825496299</v>
      </c>
      <c r="P1047">
        <v>142.66244057052199</v>
      </c>
      <c r="Q1047">
        <v>2.6298092130411999E-2</v>
      </c>
    </row>
    <row r="1048" spans="1:17" hidden="1" x14ac:dyDescent="0.3">
      <c r="A1048" t="s">
        <v>2253</v>
      </c>
      <c r="B1048" t="s">
        <v>2254</v>
      </c>
      <c r="C1048" t="str">
        <f>IFERROR(VLOOKUP(Table1[[#This Row],[Ticker]],[1]!Table1[[Symbol]:[Industry]],2,FALSE),"-")</f>
        <v>-</v>
      </c>
      <c r="D1048" t="s">
        <v>292</v>
      </c>
      <c r="E1048">
        <v>2572.75</v>
      </c>
      <c r="F1048">
        <v>4100</v>
      </c>
      <c r="G1048">
        <v>2203.5328241925699</v>
      </c>
      <c r="H1048">
        <v>-7.6520161130595197</v>
      </c>
      <c r="I1048">
        <v>150.696068242031</v>
      </c>
      <c r="J1048">
        <v>-2.6274108066653201</v>
      </c>
      <c r="K1048">
        <v>3753.0266765496799</v>
      </c>
      <c r="L1048">
        <v>2435.1844425255199</v>
      </c>
      <c r="M1048">
        <v>54.112418987365999</v>
      </c>
      <c r="N1048">
        <v>0.59135952798154701</v>
      </c>
      <c r="O1048">
        <v>17.046341463414599</v>
      </c>
      <c r="P1048">
        <v>2415.3374233128802</v>
      </c>
      <c r="Q1048">
        <v>0.23579406688249899</v>
      </c>
    </row>
    <row r="1049" spans="1:17" x14ac:dyDescent="0.3">
      <c r="A1049" t="s">
        <v>2255</v>
      </c>
      <c r="B1049" t="s">
        <v>2256</v>
      </c>
      <c r="C1049" t="str">
        <f>IFERROR(VLOOKUP(Table1[[#This Row],[Ticker]],[1]!Table1[[Symbol]:[Industry]],2,FALSE),"-")</f>
        <v>-</v>
      </c>
      <c r="D1049" t="s">
        <v>1964</v>
      </c>
      <c r="E1049">
        <v>2565.9541491479999</v>
      </c>
      <c r="F1049">
        <v>53.82</v>
      </c>
      <c r="G1049">
        <v>-29.012955099214999</v>
      </c>
      <c r="H1049">
        <v>-4.9140960459180301</v>
      </c>
      <c r="I1049">
        <v>-9.1894838623783102</v>
      </c>
      <c r="J1049">
        <v>-7.3115278809536504</v>
      </c>
      <c r="K1049">
        <v>52.9646030748982</v>
      </c>
      <c r="L1049">
        <v>52.026178846524402</v>
      </c>
      <c r="M1049">
        <v>53.821919131590903</v>
      </c>
      <c r="N1049">
        <v>1.4457611064776199</v>
      </c>
      <c r="O1049">
        <v>28.948346339650598</v>
      </c>
      <c r="P1049">
        <v>26.784452296819701</v>
      </c>
      <c r="Q1049">
        <v>-1.2160471881053E-2</v>
      </c>
    </row>
    <row r="1050" spans="1:17" hidden="1" x14ac:dyDescent="0.3">
      <c r="A1050" t="s">
        <v>2257</v>
      </c>
      <c r="B1050" t="s">
        <v>2258</v>
      </c>
      <c r="C1050" t="str">
        <f>IFERROR(VLOOKUP(Table1[[#This Row],[Ticker]],[1]!Table1[[Symbol]:[Industry]],2,FALSE),"-")</f>
        <v>-</v>
      </c>
      <c r="D1050" t="s">
        <v>1013</v>
      </c>
      <c r="E1050">
        <v>2564.8149618000002</v>
      </c>
      <c r="F1050">
        <v>389.2</v>
      </c>
      <c r="G1050">
        <v>-12.257737912336699</v>
      </c>
      <c r="H1050">
        <v>-11.2672766078209</v>
      </c>
      <c r="I1050">
        <v>4.2995842203886498</v>
      </c>
      <c r="J1050">
        <v>-0.46474791739792698</v>
      </c>
      <c r="K1050">
        <v>397.51940118700702</v>
      </c>
      <c r="M1050">
        <v>41.9633298301869</v>
      </c>
      <c r="N1050">
        <v>0.41880395443389401</v>
      </c>
      <c r="O1050">
        <v>22.019527235354499</v>
      </c>
      <c r="P1050">
        <v>37.916371367824198</v>
      </c>
    </row>
    <row r="1051" spans="1:17" hidden="1" x14ac:dyDescent="0.3">
      <c r="A1051" t="s">
        <v>2259</v>
      </c>
      <c r="B1051" t="s">
        <v>2260</v>
      </c>
      <c r="C1051" t="str">
        <f>IFERROR(VLOOKUP(Table1[[#This Row],[Ticker]],[1]!Table1[[Symbol]:[Industry]],2,FALSE),"-")</f>
        <v>-</v>
      </c>
      <c r="D1051" t="s">
        <v>2261</v>
      </c>
      <c r="E1051">
        <v>2562.7173600000001</v>
      </c>
      <c r="F1051">
        <v>1037</v>
      </c>
      <c r="G1051">
        <v>2215.1156478214898</v>
      </c>
      <c r="H1051">
        <v>35.4714367585416</v>
      </c>
      <c r="I1051">
        <v>87.661867850952305</v>
      </c>
      <c r="J1051">
        <v>17.296489997867599</v>
      </c>
      <c r="K1051">
        <v>741.96124326014797</v>
      </c>
      <c r="L1051">
        <v>554.60473245819298</v>
      </c>
      <c r="M1051">
        <v>92.617364622526395</v>
      </c>
      <c r="N1051">
        <v>1.3510241146201101</v>
      </c>
      <c r="O1051">
        <v>0</v>
      </c>
      <c r="P1051">
        <v>2319.6666666666601</v>
      </c>
    </row>
    <row r="1052" spans="1:17" hidden="1" x14ac:dyDescent="0.3">
      <c r="A1052" t="s">
        <v>2262</v>
      </c>
      <c r="B1052" t="s">
        <v>2263</v>
      </c>
      <c r="C1052" t="str">
        <f>IFERROR(VLOOKUP(Table1[[#This Row],[Ticker]],[1]!Table1[[Symbol]:[Industry]],2,FALSE),"-")</f>
        <v>-</v>
      </c>
      <c r="D1052" t="s">
        <v>1004</v>
      </c>
      <c r="E1052">
        <v>2556.5223390000001</v>
      </c>
      <c r="F1052">
        <v>140.28</v>
      </c>
      <c r="G1052">
        <v>-11.4068771001811</v>
      </c>
      <c r="H1052">
        <v>0.98811991091560003</v>
      </c>
      <c r="I1052">
        <v>2.7699922410336399</v>
      </c>
      <c r="J1052">
        <v>-3.8806761522468798</v>
      </c>
      <c r="M1052">
        <v>46.586833745166501</v>
      </c>
      <c r="O1052">
        <v>13.202167094382601</v>
      </c>
      <c r="P1052">
        <v>30.980392156862699</v>
      </c>
    </row>
    <row r="1053" spans="1:17" hidden="1" x14ac:dyDescent="0.3">
      <c r="A1053" t="s">
        <v>2264</v>
      </c>
      <c r="B1053" t="s">
        <v>2265</v>
      </c>
      <c r="C1053" t="str">
        <f>IFERROR(VLOOKUP(Table1[[#This Row],[Ticker]],[1]!Table1[[Symbol]:[Industry]],2,FALSE),"-")</f>
        <v>-</v>
      </c>
      <c r="D1053" t="s">
        <v>164</v>
      </c>
      <c r="E1053">
        <v>2554.5516390449998</v>
      </c>
      <c r="F1053">
        <v>1695.45</v>
      </c>
      <c r="G1053">
        <v>120.646672584817</v>
      </c>
      <c r="H1053">
        <v>-12.3222809176953</v>
      </c>
      <c r="I1053">
        <v>25.142926419092898</v>
      </c>
      <c r="J1053">
        <v>-5.9728427512989199</v>
      </c>
      <c r="K1053">
        <v>1654.6570638160299</v>
      </c>
      <c r="L1053">
        <v>1291.48639887027</v>
      </c>
      <c r="M1053">
        <v>42.512208499608803</v>
      </c>
      <c r="N1053">
        <v>0.50677613605598404</v>
      </c>
      <c r="O1053">
        <v>14.836768999380601</v>
      </c>
      <c r="P1053">
        <v>216.46290247316799</v>
      </c>
      <c r="Q1053">
        <v>0.10288911844231199</v>
      </c>
    </row>
    <row r="1054" spans="1:17" hidden="1" x14ac:dyDescent="0.3">
      <c r="A1054" t="s">
        <v>2266</v>
      </c>
      <c r="B1054" t="s">
        <v>2267</v>
      </c>
      <c r="C1054" t="str">
        <f>IFERROR(VLOOKUP(Table1[[#This Row],[Ticker]],[1]!Table1[[Symbol]:[Industry]],2,FALSE),"-")</f>
        <v>-</v>
      </c>
      <c r="D1054" t="s">
        <v>545</v>
      </c>
      <c r="E1054">
        <v>2554.288</v>
      </c>
      <c r="F1054">
        <v>145.13</v>
      </c>
      <c r="G1054">
        <v>169.98670469033999</v>
      </c>
      <c r="H1054">
        <v>-17.348216928851802</v>
      </c>
      <c r="I1054">
        <v>93.039951233703704</v>
      </c>
      <c r="J1054">
        <v>-11.7108191863556</v>
      </c>
      <c r="K1054">
        <v>154.966119865617</v>
      </c>
      <c r="L1054">
        <v>120.237361742236</v>
      </c>
      <c r="M1054">
        <v>21.2081791675989</v>
      </c>
      <c r="N1054">
        <v>0.73970349690528903</v>
      </c>
      <c r="O1054">
        <v>28.5054778474471</v>
      </c>
      <c r="P1054">
        <v>212.10752688171999</v>
      </c>
      <c r="Q1054">
        <v>4.074375446155E-2</v>
      </c>
    </row>
    <row r="1055" spans="1:17" hidden="1" x14ac:dyDescent="0.3">
      <c r="A1055" t="s">
        <v>2268</v>
      </c>
      <c r="B1055" t="s">
        <v>2269</v>
      </c>
      <c r="C1055" t="str">
        <f>IFERROR(VLOOKUP(Table1[[#This Row],[Ticker]],[1]!Table1[[Symbol]:[Industry]],2,FALSE),"-")</f>
        <v>-</v>
      </c>
      <c r="D1055" t="s">
        <v>379</v>
      </c>
      <c r="E1055">
        <v>2534.5354153500002</v>
      </c>
      <c r="F1055">
        <v>762.75</v>
      </c>
      <c r="G1055">
        <v>-49.056788551364299</v>
      </c>
      <c r="H1055">
        <v>-7.8770812640408598</v>
      </c>
      <c r="I1055">
        <v>-23.201048909359798</v>
      </c>
      <c r="J1055">
        <v>-5.9893596903451396</v>
      </c>
      <c r="K1055">
        <v>786.025409698658</v>
      </c>
      <c r="L1055">
        <v>821.85441301941603</v>
      </c>
      <c r="M1055">
        <v>34.436643150669703</v>
      </c>
      <c r="N1055">
        <v>1.2250983927540799</v>
      </c>
      <c r="O1055">
        <v>23.198951163552898</v>
      </c>
      <c r="P1055">
        <v>6.7380352644836199</v>
      </c>
      <c r="Q1055">
        <v>2.0800367585389998E-3</v>
      </c>
    </row>
    <row r="1056" spans="1:17" hidden="1" x14ac:dyDescent="0.3">
      <c r="A1056" t="s">
        <v>2270</v>
      </c>
      <c r="B1056" t="s">
        <v>2271</v>
      </c>
      <c r="C1056" t="str">
        <f>IFERROR(VLOOKUP(Table1[[#This Row],[Ticker]],[1]!Table1[[Symbol]:[Industry]],2,FALSE),"-")</f>
        <v>-</v>
      </c>
      <c r="D1056" t="s">
        <v>916</v>
      </c>
      <c r="E1056">
        <v>2529.0790775800001</v>
      </c>
      <c r="F1056">
        <v>2008.6</v>
      </c>
      <c r="G1056">
        <v>321.94310553879097</v>
      </c>
      <c r="H1056">
        <v>2.1008207247801298</v>
      </c>
      <c r="I1056">
        <v>209.305706067194</v>
      </c>
      <c r="J1056">
        <v>-8.5907619023103194</v>
      </c>
      <c r="K1056">
        <v>1737.1816845076501</v>
      </c>
      <c r="L1056">
        <v>1089.0471878819999</v>
      </c>
      <c r="M1056">
        <v>43.529430573232503</v>
      </c>
      <c r="N1056">
        <v>0.236897332431561</v>
      </c>
      <c r="O1056">
        <v>18.490490889176499</v>
      </c>
      <c r="P1056">
        <v>425.19283566479203</v>
      </c>
    </row>
    <row r="1057" spans="1:17" hidden="1" x14ac:dyDescent="0.3">
      <c r="A1057" t="s">
        <v>2272</v>
      </c>
      <c r="B1057" t="s">
        <v>2273</v>
      </c>
      <c r="C1057" t="str">
        <f>IFERROR(VLOOKUP(Table1[[#This Row],[Ticker]],[1]!Table1[[Symbol]:[Industry]],2,FALSE),"-")</f>
        <v>-</v>
      </c>
      <c r="D1057" t="s">
        <v>225</v>
      </c>
      <c r="E1057">
        <v>2526.6583454050001</v>
      </c>
      <c r="F1057">
        <v>4919.3500000000004</v>
      </c>
      <c r="G1057">
        <v>58.0283860573658</v>
      </c>
      <c r="H1057">
        <v>0.42011564495374298</v>
      </c>
      <c r="I1057">
        <v>26.389418619040601</v>
      </c>
      <c r="J1057">
        <v>2.7551143454079501</v>
      </c>
      <c r="K1057">
        <v>4488.2960151513998</v>
      </c>
      <c r="L1057">
        <v>3813.08655503514</v>
      </c>
      <c r="M1057">
        <v>70.926637024918193</v>
      </c>
      <c r="N1057">
        <v>1.4560544730453899</v>
      </c>
      <c r="O1057">
        <v>3.38764267636983</v>
      </c>
      <c r="P1057">
        <v>109.28951286960201</v>
      </c>
      <c r="Q1057">
        <v>0.104635447786118</v>
      </c>
    </row>
    <row r="1058" spans="1:17" hidden="1" x14ac:dyDescent="0.3">
      <c r="A1058" t="s">
        <v>2274</v>
      </c>
      <c r="B1058" t="s">
        <v>2275</v>
      </c>
      <c r="C1058" t="str">
        <f>IFERROR(VLOOKUP(Table1[[#This Row],[Ticker]],[1]!Table1[[Symbol]:[Industry]],2,FALSE),"-")</f>
        <v>-</v>
      </c>
      <c r="D1058" t="s">
        <v>185</v>
      </c>
      <c r="E1058">
        <v>2517.6320431499998</v>
      </c>
      <c r="F1058">
        <v>452.55</v>
      </c>
      <c r="G1058">
        <v>-8.1285586889091697</v>
      </c>
      <c r="H1058">
        <v>-6.9204602673479902</v>
      </c>
      <c r="I1058">
        <v>21.121932686638701</v>
      </c>
      <c r="J1058">
        <v>-4.8662099509602799</v>
      </c>
      <c r="K1058">
        <v>440.21333166041001</v>
      </c>
      <c r="L1058">
        <v>403.48244012824301</v>
      </c>
      <c r="M1058">
        <v>58.740983296747103</v>
      </c>
      <c r="N1058">
        <v>0.66435791807796696</v>
      </c>
      <c r="O1058">
        <v>8.0543586344050393</v>
      </c>
      <c r="P1058">
        <v>44.561571633924203</v>
      </c>
      <c r="Q1058">
        <v>2.8707459715960001E-2</v>
      </c>
    </row>
    <row r="1059" spans="1:17" x14ac:dyDescent="0.3">
      <c r="A1059" t="s">
        <v>2276</v>
      </c>
      <c r="B1059" t="s">
        <v>2277</v>
      </c>
      <c r="C1059" t="str">
        <f>IFERROR(VLOOKUP(Table1[[#This Row],[Ticker]],[1]!Table1[[Symbol]:[Industry]],2,FALSE),"-")</f>
        <v>-</v>
      </c>
      <c r="D1059" t="s">
        <v>492</v>
      </c>
      <c r="E1059">
        <v>2516.8835589299902</v>
      </c>
      <c r="F1059">
        <v>644.15</v>
      </c>
      <c r="G1059">
        <v>-47.611448855171297</v>
      </c>
      <c r="H1059">
        <v>-6.9112106961400999</v>
      </c>
      <c r="I1059">
        <v>6.4391303313324499</v>
      </c>
      <c r="J1059">
        <v>1.9193432698803901</v>
      </c>
      <c r="K1059">
        <v>611.125785390499</v>
      </c>
      <c r="L1059">
        <v>602.649908674892</v>
      </c>
      <c r="M1059">
        <v>58.541680415626203</v>
      </c>
      <c r="N1059">
        <v>0.70843596940762199</v>
      </c>
      <c r="O1059">
        <v>22.906155398587199</v>
      </c>
      <c r="P1059">
        <v>39.713696995987398</v>
      </c>
      <c r="Q1059">
        <v>-9.1390886194257004E-2</v>
      </c>
    </row>
    <row r="1060" spans="1:17" hidden="1" x14ac:dyDescent="0.3">
      <c r="A1060" t="s">
        <v>2278</v>
      </c>
      <c r="B1060" t="s">
        <v>2279</v>
      </c>
      <c r="C1060" t="str">
        <f>IFERROR(VLOOKUP(Table1[[#This Row],[Ticker]],[1]!Table1[[Symbol]:[Industry]],2,FALSE),"-")</f>
        <v>-</v>
      </c>
      <c r="D1060" t="s">
        <v>501</v>
      </c>
      <c r="E1060">
        <v>2516.2543361099902</v>
      </c>
      <c r="F1060">
        <v>375.85</v>
      </c>
      <c r="G1060">
        <v>-0.92711583383337604</v>
      </c>
      <c r="H1060">
        <v>-1.8334550534135201</v>
      </c>
      <c r="I1060">
        <v>-0.62981919057017699</v>
      </c>
      <c r="J1060">
        <v>-5.0664401725299397</v>
      </c>
      <c r="K1060">
        <v>352.71466070003402</v>
      </c>
      <c r="L1060">
        <v>324.42658979384299</v>
      </c>
      <c r="M1060">
        <v>49.783682150522203</v>
      </c>
      <c r="N1060">
        <v>0.853066958816178</v>
      </c>
      <c r="O1060">
        <v>7.7025409072768403</v>
      </c>
      <c r="P1060">
        <v>59.732256693582599</v>
      </c>
    </row>
    <row r="1061" spans="1:17" hidden="1" x14ac:dyDescent="0.3">
      <c r="A1061" t="s">
        <v>2280</v>
      </c>
      <c r="B1061" t="s">
        <v>2281</v>
      </c>
      <c r="C1061" t="str">
        <f>IFERROR(VLOOKUP(Table1[[#This Row],[Ticker]],[1]!Table1[[Symbol]:[Industry]],2,FALSE),"-")</f>
        <v>-</v>
      </c>
      <c r="D1061" t="s">
        <v>998</v>
      </c>
      <c r="E1061">
        <v>2512.4199319999998</v>
      </c>
      <c r="F1061">
        <v>1101.05</v>
      </c>
      <c r="G1061">
        <v>6.9101395944787001</v>
      </c>
      <c r="H1061">
        <v>-9.1796210565117207</v>
      </c>
      <c r="I1061">
        <v>38.922168620409003</v>
      </c>
      <c r="J1061">
        <v>-4.9491734695973397</v>
      </c>
      <c r="K1061">
        <v>1051.9319421099899</v>
      </c>
      <c r="L1061">
        <v>875.74028985095902</v>
      </c>
      <c r="M1061">
        <v>43.139307443290498</v>
      </c>
      <c r="N1061">
        <v>0.37623384668571402</v>
      </c>
      <c r="O1061">
        <v>21.2478997320739</v>
      </c>
      <c r="P1061">
        <v>71.3563146836822</v>
      </c>
      <c r="Q1061">
        <v>3.5108051859040999E-2</v>
      </c>
    </row>
    <row r="1062" spans="1:17" hidden="1" x14ac:dyDescent="0.3">
      <c r="A1062" t="s">
        <v>2282</v>
      </c>
      <c r="B1062" t="s">
        <v>2283</v>
      </c>
      <c r="C1062" t="str">
        <f>IFERROR(VLOOKUP(Table1[[#This Row],[Ticker]],[1]!Table1[[Symbol]:[Industry]],2,FALSE),"-")</f>
        <v>-</v>
      </c>
      <c r="D1062" t="s">
        <v>46</v>
      </c>
      <c r="E1062">
        <v>2489.3640105750001</v>
      </c>
      <c r="F1062">
        <v>589.35</v>
      </c>
      <c r="G1062">
        <v>-11.599047719024201</v>
      </c>
      <c r="H1062">
        <v>-12.3709712874976</v>
      </c>
      <c r="I1062">
        <v>-10.911434936861401</v>
      </c>
      <c r="J1062">
        <v>2.7064457809876199</v>
      </c>
      <c r="K1062">
        <v>569.20077090143002</v>
      </c>
      <c r="L1062">
        <v>570.70706418234204</v>
      </c>
      <c r="M1062">
        <v>63.800236621995303</v>
      </c>
      <c r="N1062">
        <v>0.638148452505923</v>
      </c>
      <c r="O1062">
        <v>44.2266904216509</v>
      </c>
      <c r="P1062">
        <v>36.250144491966203</v>
      </c>
      <c r="Q1062">
        <v>0.16833041087903999</v>
      </c>
    </row>
    <row r="1063" spans="1:17" hidden="1" x14ac:dyDescent="0.3">
      <c r="A1063" t="s">
        <v>2284</v>
      </c>
      <c r="B1063" t="s">
        <v>2285</v>
      </c>
      <c r="C1063" t="str">
        <f>IFERROR(VLOOKUP(Table1[[#This Row],[Ticker]],[1]!Table1[[Symbol]:[Industry]],2,FALSE),"-")</f>
        <v>-</v>
      </c>
      <c r="D1063" t="s">
        <v>393</v>
      </c>
      <c r="E1063">
        <v>2487.8496192500002</v>
      </c>
      <c r="F1063">
        <v>1042.0999999999999</v>
      </c>
      <c r="G1063">
        <v>-14.299748474123399</v>
      </c>
      <c r="H1063">
        <v>-5.7725088190866396</v>
      </c>
      <c r="I1063">
        <v>-9.7717744080843492</v>
      </c>
      <c r="J1063">
        <v>4.20040186307327</v>
      </c>
      <c r="K1063">
        <v>867.27328333767002</v>
      </c>
      <c r="L1063">
        <v>910.56876661527201</v>
      </c>
      <c r="M1063">
        <v>93.326793326945904</v>
      </c>
      <c r="N1063">
        <v>2.2174217374041998</v>
      </c>
      <c r="O1063">
        <v>39.142116879378101</v>
      </c>
      <c r="P1063">
        <v>39.560733895808198</v>
      </c>
      <c r="Q1063">
        <v>3.1083795196437999E-2</v>
      </c>
    </row>
    <row r="1064" spans="1:17" hidden="1" x14ac:dyDescent="0.3">
      <c r="A1064" t="s">
        <v>2286</v>
      </c>
      <c r="B1064" t="s">
        <v>2287</v>
      </c>
      <c r="C1064" t="str">
        <f>IFERROR(VLOOKUP(Table1[[#This Row],[Ticker]],[1]!Table1[[Symbol]:[Industry]],2,FALSE),"-")</f>
        <v>-</v>
      </c>
      <c r="D1064" t="s">
        <v>217</v>
      </c>
      <c r="E1064">
        <v>2486.9611687500001</v>
      </c>
      <c r="F1064">
        <v>153.18</v>
      </c>
      <c r="G1064">
        <v>146.67009676409799</v>
      </c>
      <c r="H1064">
        <v>101.911012807492</v>
      </c>
      <c r="I1064">
        <v>71.312912793390595</v>
      </c>
      <c r="J1064">
        <v>18.384379804260401</v>
      </c>
      <c r="K1064">
        <v>97.240044778878598</v>
      </c>
      <c r="L1064">
        <v>77.717535600753806</v>
      </c>
      <c r="M1064">
        <v>98.608385880476305</v>
      </c>
      <c r="N1064">
        <v>3.0869331323790501</v>
      </c>
      <c r="O1064">
        <v>8.6238412325368703</v>
      </c>
      <c r="P1064">
        <v>196.515679442508</v>
      </c>
    </row>
    <row r="1065" spans="1:17" hidden="1" x14ac:dyDescent="0.3">
      <c r="A1065" t="s">
        <v>2288</v>
      </c>
      <c r="B1065" t="s">
        <v>2289</v>
      </c>
      <c r="C1065" t="str">
        <f>IFERROR(VLOOKUP(Table1[[#This Row],[Ticker]],[1]!Table1[[Symbol]:[Industry]],2,FALSE),"-")</f>
        <v>-</v>
      </c>
      <c r="D1065" t="s">
        <v>379</v>
      </c>
      <c r="E1065">
        <v>2473.2782790450001</v>
      </c>
      <c r="F1065">
        <v>1116.8499999999999</v>
      </c>
      <c r="G1065">
        <v>-21.102882408732601</v>
      </c>
      <c r="H1065">
        <v>-14.605701495974399</v>
      </c>
      <c r="I1065">
        <v>-16.886179707443201</v>
      </c>
      <c r="J1065">
        <v>-3.8730763977963001</v>
      </c>
      <c r="K1065">
        <v>1119.67608377481</v>
      </c>
      <c r="L1065">
        <v>1056.71620977612</v>
      </c>
      <c r="M1065">
        <v>41.719780180215302</v>
      </c>
      <c r="N1065">
        <v>0.97085108258174402</v>
      </c>
      <c r="O1065">
        <v>16.2018176120338</v>
      </c>
      <c r="P1065">
        <v>29.866279069767401</v>
      </c>
      <c r="Q1065">
        <v>9.9512692880970005E-2</v>
      </c>
    </row>
    <row r="1066" spans="1:17" hidden="1" x14ac:dyDescent="0.3">
      <c r="A1066" t="s">
        <v>2290</v>
      </c>
      <c r="B1066" t="s">
        <v>2291</v>
      </c>
      <c r="C1066" t="str">
        <f>IFERROR(VLOOKUP(Table1[[#This Row],[Ticker]],[1]!Table1[[Symbol]:[Industry]],2,FALSE),"-")</f>
        <v>-</v>
      </c>
      <c r="D1066" t="s">
        <v>185</v>
      </c>
      <c r="E1066">
        <v>2470.5588289399998</v>
      </c>
      <c r="F1066">
        <v>2642.95</v>
      </c>
      <c r="G1066">
        <v>-24.2871877801525</v>
      </c>
      <c r="H1066">
        <v>-12.69316104556</v>
      </c>
      <c r="I1066">
        <v>-7.1490045597346601</v>
      </c>
      <c r="J1066">
        <v>-6.4208785217484996</v>
      </c>
      <c r="K1066">
        <v>2797.1428519572301</v>
      </c>
      <c r="L1066">
        <v>2621.6277035837802</v>
      </c>
      <c r="M1066">
        <v>28.588859777314401</v>
      </c>
      <c r="N1066">
        <v>0.74121632597309695</v>
      </c>
      <c r="O1066">
        <v>14.788399326510101</v>
      </c>
      <c r="P1066">
        <v>25.914721295855099</v>
      </c>
      <c r="Q1066">
        <v>5.2202433937888003E-2</v>
      </c>
    </row>
    <row r="1067" spans="1:17" x14ac:dyDescent="0.3">
      <c r="A1067" t="s">
        <v>2292</v>
      </c>
      <c r="B1067" t="s">
        <v>2293</v>
      </c>
      <c r="C1067" t="str">
        <f>IFERROR(VLOOKUP(Table1[[#This Row],[Ticker]],[1]!Table1[[Symbol]:[Industry]],2,FALSE),"-")</f>
        <v>-</v>
      </c>
      <c r="D1067" t="s">
        <v>51</v>
      </c>
      <c r="E1067">
        <v>2468.9709923999999</v>
      </c>
      <c r="F1067">
        <v>245.3</v>
      </c>
      <c r="G1067">
        <v>-93.003037459575097</v>
      </c>
      <c r="H1067">
        <v>-20.886001941459899</v>
      </c>
      <c r="I1067">
        <v>-66.146404426455504</v>
      </c>
      <c r="J1067">
        <v>-24.100553484144498</v>
      </c>
      <c r="K1067">
        <v>333.75377937251602</v>
      </c>
      <c r="L1067">
        <v>435.97431678580199</v>
      </c>
      <c r="M1067">
        <v>9.3542109175945694</v>
      </c>
      <c r="N1067">
        <v>1.6723287790835299</v>
      </c>
      <c r="O1067">
        <v>175.112107623318</v>
      </c>
      <c r="P1067">
        <v>0.532786885245917</v>
      </c>
    </row>
    <row r="1068" spans="1:17" hidden="1" x14ac:dyDescent="0.3">
      <c r="A1068" t="s">
        <v>2294</v>
      </c>
      <c r="B1068" t="s">
        <v>2295</v>
      </c>
      <c r="C1068" t="str">
        <f>IFERROR(VLOOKUP(Table1[[#This Row],[Ticker]],[1]!Table1[[Symbol]:[Industry]],2,FALSE),"-")</f>
        <v>-</v>
      </c>
      <c r="D1068" t="s">
        <v>225</v>
      </c>
      <c r="E1068">
        <v>2457.2477125800001</v>
      </c>
      <c r="F1068">
        <v>652.35</v>
      </c>
      <c r="G1068">
        <v>-8.5829671050846095</v>
      </c>
      <c r="H1068">
        <v>3.6378706953675302</v>
      </c>
      <c r="I1068">
        <v>6.6158055280742101</v>
      </c>
      <c r="J1068">
        <v>2.15869956972886</v>
      </c>
      <c r="K1068">
        <v>609.39425310430295</v>
      </c>
      <c r="L1068">
        <v>572.87546896641595</v>
      </c>
      <c r="M1068">
        <v>71.705018210171104</v>
      </c>
      <c r="N1068">
        <v>1.67039038900951</v>
      </c>
      <c r="O1068">
        <v>11.5965356020541</v>
      </c>
      <c r="P1068">
        <v>45.939597315436203</v>
      </c>
      <c r="Q1068">
        <v>5.1803341373402999E-2</v>
      </c>
    </row>
    <row r="1069" spans="1:17" x14ac:dyDescent="0.3">
      <c r="A1069" t="s">
        <v>2296</v>
      </c>
      <c r="B1069" t="s">
        <v>2297</v>
      </c>
      <c r="C1069" t="str">
        <f>IFERROR(VLOOKUP(Table1[[#This Row],[Ticker]],[1]!Table1[[Symbol]:[Industry]],2,FALSE),"-")</f>
        <v>-</v>
      </c>
      <c r="D1069" t="s">
        <v>435</v>
      </c>
      <c r="E1069">
        <v>2454.1677468799999</v>
      </c>
      <c r="F1069">
        <v>462.4</v>
      </c>
      <c r="G1069">
        <v>-32.891781929388799</v>
      </c>
      <c r="H1069">
        <v>-2.5683903030579498</v>
      </c>
      <c r="I1069">
        <v>-22.9953611262758</v>
      </c>
      <c r="J1069">
        <v>-11.3331265559033</v>
      </c>
      <c r="K1069">
        <v>480.28809730512398</v>
      </c>
      <c r="L1069">
        <v>493.37255374018798</v>
      </c>
      <c r="M1069">
        <v>25.447680555154101</v>
      </c>
      <c r="N1069">
        <v>1.03059206249036</v>
      </c>
      <c r="O1069">
        <v>25.8650519031141</v>
      </c>
      <c r="P1069">
        <v>6.76518125144307</v>
      </c>
      <c r="Q1069">
        <v>-1.9987684168538002E-2</v>
      </c>
    </row>
    <row r="1070" spans="1:17" hidden="1" x14ac:dyDescent="0.3">
      <c r="A1070" t="s">
        <v>2298</v>
      </c>
      <c r="B1070" t="s">
        <v>2299</v>
      </c>
      <c r="C1070" t="str">
        <f>IFERROR(VLOOKUP(Table1[[#This Row],[Ticker]],[1]!Table1[[Symbol]:[Industry]],2,FALSE),"-")</f>
        <v>-</v>
      </c>
      <c r="D1070" t="s">
        <v>138</v>
      </c>
      <c r="E1070">
        <v>2442.5262777299999</v>
      </c>
      <c r="F1070">
        <v>1893.9</v>
      </c>
      <c r="G1070">
        <v>2.9512228989125502</v>
      </c>
      <c r="H1070">
        <v>14.3375147404918</v>
      </c>
      <c r="I1070">
        <v>-3.5262879074755098</v>
      </c>
      <c r="J1070">
        <v>1.59394202688275</v>
      </c>
      <c r="K1070">
        <v>1714.5176173821201</v>
      </c>
      <c r="L1070">
        <v>1627.4897296420099</v>
      </c>
      <c r="M1070">
        <v>79.345664028162403</v>
      </c>
      <c r="N1070">
        <v>1.1489569100419701</v>
      </c>
      <c r="O1070">
        <v>10.8295052537092</v>
      </c>
      <c r="P1070">
        <v>48.774548311076202</v>
      </c>
      <c r="Q1070">
        <v>0.12833503650077499</v>
      </c>
    </row>
    <row r="1071" spans="1:17" hidden="1" x14ac:dyDescent="0.3">
      <c r="A1071" t="s">
        <v>2300</v>
      </c>
      <c r="B1071" t="s">
        <v>2301</v>
      </c>
      <c r="C1071" t="str">
        <f>IFERROR(VLOOKUP(Table1[[#This Row],[Ticker]],[1]!Table1[[Symbol]:[Industry]],2,FALSE),"-")</f>
        <v>-</v>
      </c>
      <c r="D1071" t="s">
        <v>80</v>
      </c>
      <c r="E1071">
        <v>2424.7117376400001</v>
      </c>
      <c r="F1071">
        <v>881.8</v>
      </c>
      <c r="G1071">
        <v>106.369416247902</v>
      </c>
      <c r="H1071">
        <v>-16.819756423276498</v>
      </c>
      <c r="I1071">
        <v>4.2765641679521202</v>
      </c>
      <c r="J1071">
        <v>-4.4723383312098504</v>
      </c>
      <c r="K1071">
        <v>937.23281108871799</v>
      </c>
      <c r="L1071">
        <v>802.43040866711601</v>
      </c>
      <c r="M1071">
        <v>28.653329512412501</v>
      </c>
      <c r="N1071">
        <v>0.48074100897252398</v>
      </c>
      <c r="O1071">
        <v>24.030392379224299</v>
      </c>
      <c r="P1071">
        <v>150.903400199174</v>
      </c>
      <c r="Q1071">
        <v>6.6216209495518E-2</v>
      </c>
    </row>
    <row r="1072" spans="1:17" hidden="1" x14ac:dyDescent="0.3">
      <c r="A1072" t="s">
        <v>2302</v>
      </c>
      <c r="B1072" t="s">
        <v>2303</v>
      </c>
      <c r="C1072" t="str">
        <f>IFERROR(VLOOKUP(Table1[[#This Row],[Ticker]],[1]!Table1[[Symbol]:[Industry]],2,FALSE),"-")</f>
        <v>-</v>
      </c>
      <c r="D1072" t="s">
        <v>473</v>
      </c>
      <c r="E1072">
        <v>2420.9537919599902</v>
      </c>
      <c r="F1072">
        <v>400.2</v>
      </c>
      <c r="G1072">
        <v>-6.5493636707909699</v>
      </c>
      <c r="H1072">
        <v>-11.314796574433799</v>
      </c>
      <c r="I1072">
        <v>0.449217526583716</v>
      </c>
      <c r="J1072">
        <v>-5.1414528470268097</v>
      </c>
      <c r="K1072">
        <v>404.77232283194598</v>
      </c>
      <c r="L1072">
        <v>371.33795787164001</v>
      </c>
      <c r="M1072">
        <v>43.437398943436001</v>
      </c>
      <c r="N1072">
        <v>0.471210843982656</v>
      </c>
      <c r="O1072">
        <v>13.0684657671164</v>
      </c>
      <c r="P1072">
        <v>37.525773195876198</v>
      </c>
      <c r="Q1072">
        <v>2.8422296900968001E-2</v>
      </c>
    </row>
    <row r="1073" spans="1:17" hidden="1" x14ac:dyDescent="0.3">
      <c r="A1073" t="s">
        <v>2304</v>
      </c>
      <c r="B1073" t="s">
        <v>2305</v>
      </c>
      <c r="C1073" t="str">
        <f>IFERROR(VLOOKUP(Table1[[#This Row],[Ticker]],[1]!Table1[[Symbol]:[Industry]],2,FALSE),"-")</f>
        <v>-</v>
      </c>
      <c r="D1073" t="s">
        <v>125</v>
      </c>
      <c r="E1073">
        <v>2414.2916857499999</v>
      </c>
      <c r="F1073">
        <v>296.25</v>
      </c>
      <c r="G1073">
        <v>6.8550528892973102</v>
      </c>
      <c r="H1073">
        <v>5.3201037165836098</v>
      </c>
      <c r="I1073">
        <v>19.490507705995</v>
      </c>
      <c r="J1073">
        <v>0.75761804664814703</v>
      </c>
      <c r="K1073">
        <v>284.54349215536598</v>
      </c>
      <c r="L1073">
        <v>261.660909071525</v>
      </c>
      <c r="M1073">
        <v>66.658418185016501</v>
      </c>
      <c r="N1073">
        <v>1.0772487751006301</v>
      </c>
      <c r="O1073">
        <v>14.835443037974599</v>
      </c>
      <c r="P1073">
        <v>59.789644012944898</v>
      </c>
      <c r="Q1073">
        <v>9.0400456102018995E-2</v>
      </c>
    </row>
    <row r="1074" spans="1:17" hidden="1" x14ac:dyDescent="0.3">
      <c r="A1074" t="s">
        <v>2306</v>
      </c>
      <c r="B1074" t="s">
        <v>2307</v>
      </c>
      <c r="C1074" t="str">
        <f>IFERROR(VLOOKUP(Table1[[#This Row],[Ticker]],[1]!Table1[[Symbol]:[Industry]],2,FALSE),"-")</f>
        <v>-</v>
      </c>
      <c r="D1074" t="s">
        <v>263</v>
      </c>
      <c r="E1074">
        <v>2410.3456999999999</v>
      </c>
      <c r="F1074">
        <v>482.6</v>
      </c>
      <c r="G1074">
        <v>-16.278782560081702</v>
      </c>
      <c r="H1074">
        <v>3.5493659200777201</v>
      </c>
      <c r="I1074">
        <v>-15.831122460020699</v>
      </c>
      <c r="J1074">
        <v>6.95429935119056</v>
      </c>
      <c r="K1074">
        <v>451.94492489821198</v>
      </c>
      <c r="L1074">
        <v>442.02020183986002</v>
      </c>
      <c r="M1074">
        <v>71.49042331535</v>
      </c>
      <c r="N1074">
        <v>2.6174347638311199</v>
      </c>
      <c r="O1074">
        <v>9.8010774968918302</v>
      </c>
      <c r="P1074">
        <v>26.484078102476701</v>
      </c>
      <c r="Q1074">
        <v>-8.8533098901579996E-3</v>
      </c>
    </row>
    <row r="1075" spans="1:17" hidden="1" x14ac:dyDescent="0.3">
      <c r="A1075" t="s">
        <v>2308</v>
      </c>
      <c r="B1075" t="s">
        <v>2309</v>
      </c>
      <c r="C1075" t="str">
        <f>IFERROR(VLOOKUP(Table1[[#This Row],[Ticker]],[1]!Table1[[Symbol]:[Industry]],2,FALSE),"-")</f>
        <v>-</v>
      </c>
      <c r="D1075" t="s">
        <v>149</v>
      </c>
      <c r="E1075">
        <v>2410.0768548999999</v>
      </c>
      <c r="F1075">
        <v>1325.5</v>
      </c>
      <c r="G1075">
        <v>371.63710027177001</v>
      </c>
      <c r="H1075">
        <v>-17.574858464092799</v>
      </c>
      <c r="I1075">
        <v>176.36933584597901</v>
      </c>
      <c r="J1075">
        <v>-3.2800379980299001</v>
      </c>
      <c r="K1075">
        <v>1319.7061969696699</v>
      </c>
      <c r="M1075">
        <v>46.254515855810602</v>
      </c>
      <c r="N1075">
        <v>0.52022369618936104</v>
      </c>
      <c r="O1075">
        <v>18.370426254243601</v>
      </c>
      <c r="P1075">
        <v>472.94143073265599</v>
      </c>
    </row>
    <row r="1076" spans="1:17" hidden="1" x14ac:dyDescent="0.3">
      <c r="A1076" t="s">
        <v>2310</v>
      </c>
      <c r="B1076" t="s">
        <v>2311</v>
      </c>
      <c r="C1076" t="str">
        <f>IFERROR(VLOOKUP(Table1[[#This Row],[Ticker]],[1]!Table1[[Symbol]:[Industry]],2,FALSE),"-")</f>
        <v>-</v>
      </c>
      <c r="D1076" t="s">
        <v>473</v>
      </c>
      <c r="E1076">
        <v>2408.7968636249998</v>
      </c>
      <c r="F1076">
        <v>1029.75</v>
      </c>
      <c r="G1076">
        <v>-68.746055699421504</v>
      </c>
      <c r="H1076">
        <v>-0.65148719250731102</v>
      </c>
      <c r="I1076">
        <v>-27.880878549604802</v>
      </c>
      <c r="J1076">
        <v>7.0599133162310403</v>
      </c>
      <c r="K1076">
        <v>1013.89723892319</v>
      </c>
      <c r="L1076">
        <v>1188.78718673658</v>
      </c>
      <c r="M1076">
        <v>57.291910589988802</v>
      </c>
      <c r="N1076">
        <v>2.2739098218206202</v>
      </c>
      <c r="O1076">
        <v>60.315610585093403</v>
      </c>
      <c r="P1076">
        <v>10.4585679806918</v>
      </c>
      <c r="Q1076">
        <v>-0.144310537887888</v>
      </c>
    </row>
    <row r="1077" spans="1:17" hidden="1" x14ac:dyDescent="0.3">
      <c r="A1077" t="s">
        <v>2312</v>
      </c>
      <c r="B1077" t="s">
        <v>2313</v>
      </c>
      <c r="C1077" t="str">
        <f>IFERROR(VLOOKUP(Table1[[#This Row],[Ticker]],[1]!Table1[[Symbol]:[Industry]],2,FALSE),"-")</f>
        <v>-</v>
      </c>
      <c r="D1077" t="s">
        <v>125</v>
      </c>
      <c r="E1077">
        <v>2408.3075485209902</v>
      </c>
      <c r="F1077">
        <v>166.67</v>
      </c>
      <c r="G1077">
        <v>-35.961308717993603</v>
      </c>
      <c r="H1077">
        <v>0.55824938744237995</v>
      </c>
      <c r="I1077">
        <v>-4.9026334093065804</v>
      </c>
      <c r="J1077">
        <v>-1.3754976249936399</v>
      </c>
      <c r="K1077">
        <v>162.348394384941</v>
      </c>
      <c r="L1077">
        <v>163.41724810329899</v>
      </c>
      <c r="M1077">
        <v>56.897910698340802</v>
      </c>
      <c r="N1077">
        <v>1.53591085201087</v>
      </c>
      <c r="O1077">
        <v>27.677446451070999</v>
      </c>
      <c r="P1077">
        <v>23.459259259259198</v>
      </c>
      <c r="Q1077">
        <v>2.1312074207499999E-3</v>
      </c>
    </row>
    <row r="1078" spans="1:17" hidden="1" x14ac:dyDescent="0.3">
      <c r="A1078" t="s">
        <v>2314</v>
      </c>
      <c r="B1078" t="s">
        <v>2315</v>
      </c>
      <c r="C1078" t="str">
        <f>IFERROR(VLOOKUP(Table1[[#This Row],[Ticker]],[1]!Table1[[Symbol]:[Industry]],2,FALSE),"-")</f>
        <v>-</v>
      </c>
      <c r="D1078" t="s">
        <v>438</v>
      </c>
      <c r="E1078">
        <v>2407.1437781999998</v>
      </c>
      <c r="F1078">
        <v>584.5</v>
      </c>
      <c r="G1078">
        <v>-50.782097963863698</v>
      </c>
      <c r="H1078">
        <v>-2.5325131986951401</v>
      </c>
      <c r="I1078">
        <v>-28.398676805513801</v>
      </c>
      <c r="J1078">
        <v>-7.8833586414547501</v>
      </c>
      <c r="K1078">
        <v>611.32685240702403</v>
      </c>
      <c r="L1078">
        <v>637.48873365582403</v>
      </c>
      <c r="M1078">
        <v>30.544877901541401</v>
      </c>
      <c r="N1078">
        <v>0.61111671081561403</v>
      </c>
      <c r="O1078">
        <v>36.6381522668947</v>
      </c>
      <c r="P1078">
        <v>8.5019491368108309</v>
      </c>
      <c r="Q1078">
        <v>-3.5296413143763999E-2</v>
      </c>
    </row>
    <row r="1079" spans="1:17" x14ac:dyDescent="0.3">
      <c r="A1079" t="s">
        <v>2316</v>
      </c>
      <c r="B1079" t="s">
        <v>2317</v>
      </c>
      <c r="C1079" t="str">
        <f>IFERROR(VLOOKUP(Table1[[#This Row],[Ticker]],[1]!Table1[[Symbol]:[Industry]],2,FALSE),"-")</f>
        <v>-</v>
      </c>
      <c r="D1079" t="s">
        <v>740</v>
      </c>
      <c r="E1079">
        <v>2405.721995415</v>
      </c>
      <c r="F1079">
        <v>452.15</v>
      </c>
      <c r="G1079">
        <v>-52.768384804597197</v>
      </c>
      <c r="H1079">
        <v>-6.6523307021748304</v>
      </c>
      <c r="I1079">
        <v>-5.58994323291651</v>
      </c>
      <c r="J1079">
        <v>-9.8187350461353606</v>
      </c>
      <c r="K1079">
        <v>466.12322679617802</v>
      </c>
      <c r="L1079">
        <v>479.60746351130803</v>
      </c>
      <c r="M1079">
        <v>42.449894164168398</v>
      </c>
      <c r="N1079">
        <v>0.96535664238172003</v>
      </c>
      <c r="O1079">
        <v>27.037487559438201</v>
      </c>
      <c r="P1079">
        <v>16.204060652788399</v>
      </c>
      <c r="Q1079">
        <v>-0.108298086818754</v>
      </c>
    </row>
    <row r="1080" spans="1:17" x14ac:dyDescent="0.3">
      <c r="A1080" t="s">
        <v>2318</v>
      </c>
      <c r="B1080" t="s">
        <v>2319</v>
      </c>
      <c r="C1080" t="str">
        <f>IFERROR(VLOOKUP(Table1[[#This Row],[Ticker]],[1]!Table1[[Symbol]:[Industry]],2,FALSE),"-")</f>
        <v>-</v>
      </c>
      <c r="D1080" t="s">
        <v>393</v>
      </c>
      <c r="E1080">
        <v>2405.1972053099998</v>
      </c>
      <c r="F1080">
        <v>48.03</v>
      </c>
      <c r="G1080">
        <v>-70.617023386700097</v>
      </c>
      <c r="H1080">
        <v>-8.7601602656603692</v>
      </c>
      <c r="I1080">
        <v>-21.813183375869801</v>
      </c>
      <c r="J1080">
        <v>-6.1189289830548201</v>
      </c>
      <c r="K1080">
        <v>50.985536736514902</v>
      </c>
      <c r="L1080">
        <v>57.612191338544598</v>
      </c>
      <c r="M1080">
        <v>25.9686863732103</v>
      </c>
      <c r="N1080">
        <v>0.92724695800243095</v>
      </c>
      <c r="O1080">
        <v>74.994794919841695</v>
      </c>
      <c r="P1080">
        <v>1.0094637223974701</v>
      </c>
    </row>
    <row r="1081" spans="1:17" x14ac:dyDescent="0.3">
      <c r="A1081" t="s">
        <v>2320</v>
      </c>
      <c r="B1081" t="s">
        <v>2321</v>
      </c>
      <c r="C1081" t="str">
        <f>IFERROR(VLOOKUP(Table1[[#This Row],[Ticker]],[1]!Table1[[Symbol]:[Industry]],2,FALSE),"-")</f>
        <v>-</v>
      </c>
      <c r="D1081" t="s">
        <v>388</v>
      </c>
      <c r="E1081">
        <v>2402.8865944200002</v>
      </c>
      <c r="F1081">
        <v>208.65</v>
      </c>
      <c r="G1081">
        <v>-61.552597963499501</v>
      </c>
      <c r="H1081">
        <v>-8.0023359877656297</v>
      </c>
      <c r="I1081">
        <v>-19.210250419855399</v>
      </c>
      <c r="J1081">
        <v>-5.4584911082814198</v>
      </c>
      <c r="K1081">
        <v>216.683869060056</v>
      </c>
      <c r="L1081">
        <v>246.210642682556</v>
      </c>
      <c r="M1081">
        <v>33.778448359637103</v>
      </c>
      <c r="N1081">
        <v>0.45544622196051299</v>
      </c>
      <c r="O1081">
        <v>106.92547328061301</v>
      </c>
      <c r="P1081">
        <v>8.9556135770235006</v>
      </c>
      <c r="Q1081">
        <v>-4.4052609152941E-2</v>
      </c>
    </row>
    <row r="1082" spans="1:17" hidden="1" x14ac:dyDescent="0.3">
      <c r="A1082" t="s">
        <v>2322</v>
      </c>
      <c r="B1082" t="s">
        <v>2323</v>
      </c>
      <c r="C1082" t="str">
        <f>IFERROR(VLOOKUP(Table1[[#This Row],[Ticker]],[1]!Table1[[Symbol]:[Industry]],2,FALSE),"-")</f>
        <v>-</v>
      </c>
      <c r="D1082" t="s">
        <v>473</v>
      </c>
      <c r="E1082">
        <v>2396.25144</v>
      </c>
      <c r="F1082">
        <v>1059.25</v>
      </c>
      <c r="G1082">
        <v>78.534719319389495</v>
      </c>
      <c r="H1082">
        <v>-13.160406115989399</v>
      </c>
      <c r="I1082">
        <v>52.622574553258701</v>
      </c>
      <c r="J1082">
        <v>-10.8572599590095</v>
      </c>
      <c r="K1082">
        <v>1056.2089754737699</v>
      </c>
      <c r="L1082">
        <v>827.45271325221302</v>
      </c>
      <c r="M1082">
        <v>22.691463370560101</v>
      </c>
      <c r="N1082">
        <v>0.63167377083534604</v>
      </c>
      <c r="O1082">
        <v>18.8057587915978</v>
      </c>
      <c r="P1082">
        <v>117.706299455348</v>
      </c>
    </row>
    <row r="1083" spans="1:17" hidden="1" x14ac:dyDescent="0.3">
      <c r="A1083" t="s">
        <v>2324</v>
      </c>
      <c r="B1083" t="s">
        <v>2325</v>
      </c>
      <c r="C1083" t="str">
        <f>IFERROR(VLOOKUP(Table1[[#This Row],[Ticker]],[1]!Table1[[Symbol]:[Industry]],2,FALSE),"-")</f>
        <v>-</v>
      </c>
      <c r="D1083" t="s">
        <v>130</v>
      </c>
      <c r="E1083">
        <v>2395.4064868750002</v>
      </c>
      <c r="F1083">
        <v>675.05</v>
      </c>
      <c r="G1083">
        <v>72.3197915476931</v>
      </c>
      <c r="H1083">
        <v>-7.28509871282919</v>
      </c>
      <c r="I1083">
        <v>-18.109747021761802</v>
      </c>
      <c r="J1083">
        <v>-2.4477318500613099</v>
      </c>
      <c r="K1083">
        <v>684.64312162478097</v>
      </c>
      <c r="L1083">
        <v>619.85628753131198</v>
      </c>
      <c r="M1083">
        <v>39.285730072479303</v>
      </c>
      <c r="N1083">
        <v>1.3028298208679101</v>
      </c>
      <c r="O1083">
        <v>21.294403192793201</v>
      </c>
      <c r="P1083">
        <v>107.943608636721</v>
      </c>
      <c r="Q1083">
        <v>6.7533484452869996E-2</v>
      </c>
    </row>
    <row r="1084" spans="1:17" hidden="1" x14ac:dyDescent="0.3">
      <c r="A1084" t="s">
        <v>2326</v>
      </c>
      <c r="B1084" t="s">
        <v>2327</v>
      </c>
      <c r="C1084" t="str">
        <f>IFERROR(VLOOKUP(Table1[[#This Row],[Ticker]],[1]!Table1[[Symbol]:[Industry]],2,FALSE),"-")</f>
        <v>-</v>
      </c>
      <c r="D1084" t="s">
        <v>281</v>
      </c>
      <c r="E1084">
        <v>2387.7886803900001</v>
      </c>
      <c r="F1084">
        <v>391.85</v>
      </c>
      <c r="G1084">
        <v>32.793239878948697</v>
      </c>
      <c r="H1084">
        <v>-7.7264491443317302</v>
      </c>
      <c r="I1084">
        <v>-13.6393200019789</v>
      </c>
      <c r="J1084">
        <v>-1.7455707288620499</v>
      </c>
      <c r="K1084">
        <v>417.51827066921999</v>
      </c>
      <c r="L1084">
        <v>377.48187757675498</v>
      </c>
      <c r="M1084">
        <v>35.647043166702801</v>
      </c>
      <c r="N1084">
        <v>0.46915033291189101</v>
      </c>
      <c r="O1084">
        <v>38.815873420951803</v>
      </c>
      <c r="P1084">
        <v>89.391010149830805</v>
      </c>
      <c r="Q1084">
        <v>6.1046659200066002E-2</v>
      </c>
    </row>
    <row r="1085" spans="1:17" hidden="1" x14ac:dyDescent="0.3">
      <c r="A1085" t="s">
        <v>2328</v>
      </c>
      <c r="B1085" t="s">
        <v>2329</v>
      </c>
      <c r="C1085" t="str">
        <f>IFERROR(VLOOKUP(Table1[[#This Row],[Ticker]],[1]!Table1[[Symbol]:[Industry]],2,FALSE),"-")</f>
        <v>-</v>
      </c>
      <c r="D1085" t="s">
        <v>545</v>
      </c>
      <c r="E1085">
        <v>2383.7277990709999</v>
      </c>
      <c r="F1085">
        <v>259.79000000000002</v>
      </c>
      <c r="G1085">
        <v>-44.315623263686803</v>
      </c>
      <c r="H1085">
        <v>4.2914465531600001</v>
      </c>
      <c r="I1085">
        <v>1.6941468001392199</v>
      </c>
      <c r="J1085">
        <v>-1.6332473379672301</v>
      </c>
      <c r="K1085">
        <v>252.28028085616</v>
      </c>
      <c r="L1085">
        <v>257.157985430905</v>
      </c>
      <c r="M1085">
        <v>59.813126508533202</v>
      </c>
      <c r="N1085">
        <v>1.12694361511287</v>
      </c>
      <c r="O1085">
        <v>22.0216328573078</v>
      </c>
      <c r="P1085">
        <v>21.967136150234701</v>
      </c>
      <c r="Q1085">
        <v>6.5696953048550999E-2</v>
      </c>
    </row>
    <row r="1086" spans="1:17" hidden="1" x14ac:dyDescent="0.3">
      <c r="A1086" t="s">
        <v>2330</v>
      </c>
      <c r="B1086" t="s">
        <v>2331</v>
      </c>
      <c r="C1086" t="str">
        <f>IFERROR(VLOOKUP(Table1[[#This Row],[Ticker]],[1]!Table1[[Symbol]:[Industry]],2,FALSE),"-")</f>
        <v>-</v>
      </c>
      <c r="D1086" t="s">
        <v>438</v>
      </c>
      <c r="E1086">
        <v>2379.5277758249999</v>
      </c>
      <c r="F1086">
        <v>15.31</v>
      </c>
      <c r="G1086">
        <v>-5.7319473472770799</v>
      </c>
      <c r="H1086">
        <v>20.861861870478901</v>
      </c>
      <c r="I1086">
        <v>-0.91447311545743604</v>
      </c>
      <c r="J1086">
        <v>-14.225172090252901</v>
      </c>
      <c r="K1086">
        <v>13.031099149460699</v>
      </c>
      <c r="L1086">
        <v>12.408324404630999</v>
      </c>
      <c r="M1086">
        <v>57.475769979677203</v>
      </c>
      <c r="N1086">
        <v>1.5762627876201001</v>
      </c>
      <c r="O1086">
        <v>14.630960156760199</v>
      </c>
      <c r="P1086">
        <v>54.646464646464601</v>
      </c>
      <c r="Q1086">
        <v>0.121775638298231</v>
      </c>
    </row>
    <row r="1087" spans="1:17" x14ac:dyDescent="0.3">
      <c r="A1087" t="s">
        <v>2332</v>
      </c>
      <c r="B1087" t="s">
        <v>2333</v>
      </c>
      <c r="C1087" t="str">
        <f>IFERROR(VLOOKUP(Table1[[#This Row],[Ticker]],[1]!Table1[[Symbol]:[Industry]],2,FALSE),"-")</f>
        <v>-</v>
      </c>
      <c r="D1087" t="s">
        <v>1232</v>
      </c>
      <c r="E1087">
        <v>2378.5513955000001</v>
      </c>
      <c r="F1087">
        <v>329</v>
      </c>
      <c r="G1087">
        <v>-72.157180485425002</v>
      </c>
      <c r="H1087">
        <v>-22.451998236878499</v>
      </c>
      <c r="I1087">
        <v>-29.8454272167195</v>
      </c>
      <c r="J1087">
        <v>-8.3797578771310093</v>
      </c>
      <c r="K1087">
        <v>374.97821111229803</v>
      </c>
      <c r="L1087">
        <v>412.33545295136003</v>
      </c>
      <c r="M1087">
        <v>22.9859072623318</v>
      </c>
      <c r="N1087">
        <v>0.70271789163168097</v>
      </c>
      <c r="O1087">
        <v>70.987841945288693</v>
      </c>
      <c r="P1087">
        <v>4.44444444444445</v>
      </c>
      <c r="Q1087">
        <v>-4.9382376174276002E-2</v>
      </c>
    </row>
    <row r="1088" spans="1:17" hidden="1" x14ac:dyDescent="0.3">
      <c r="A1088" t="s">
        <v>2334</v>
      </c>
      <c r="B1088" t="s">
        <v>2335</v>
      </c>
      <c r="C1088" t="str">
        <f>IFERROR(VLOOKUP(Table1[[#This Row],[Ticker]],[1]!Table1[[Symbol]:[Industry]],2,FALSE),"-")</f>
        <v>-</v>
      </c>
      <c r="D1088" t="s">
        <v>2336</v>
      </c>
      <c r="E1088">
        <v>2372.3569500799999</v>
      </c>
      <c r="F1088">
        <v>476.6</v>
      </c>
      <c r="G1088">
        <v>86.569379065641002</v>
      </c>
      <c r="H1088">
        <v>-14.338274941795</v>
      </c>
      <c r="I1088">
        <v>28.051211884816802</v>
      </c>
      <c r="J1088">
        <v>-6.3865763042776802</v>
      </c>
      <c r="K1088">
        <v>502.52754626653098</v>
      </c>
      <c r="L1088">
        <v>435.26647673243298</v>
      </c>
      <c r="M1088">
        <v>32.384550333733003</v>
      </c>
      <c r="N1088">
        <v>0.92481150326833805</v>
      </c>
      <c r="O1088">
        <v>29.668485102811498</v>
      </c>
      <c r="P1088">
        <v>131.92214111922101</v>
      </c>
    </row>
    <row r="1089" spans="1:17" hidden="1" x14ac:dyDescent="0.3">
      <c r="A1089" t="s">
        <v>2337</v>
      </c>
      <c r="B1089" t="s">
        <v>2338</v>
      </c>
      <c r="C1089" t="str">
        <f>IFERROR(VLOOKUP(Table1[[#This Row],[Ticker]],[1]!Table1[[Symbol]:[Industry]],2,FALSE),"-")</f>
        <v>-</v>
      </c>
      <c r="D1089" t="s">
        <v>604</v>
      </c>
      <c r="E1089">
        <v>2364.7674934799902</v>
      </c>
      <c r="F1089">
        <v>474.6</v>
      </c>
      <c r="G1089">
        <v>6.3140220554884303</v>
      </c>
      <c r="H1089">
        <v>1.0893344858143701</v>
      </c>
      <c r="I1089">
        <v>-14.761899353470801</v>
      </c>
      <c r="J1089">
        <v>9.1134735633910893</v>
      </c>
      <c r="K1089">
        <v>422.00938311547401</v>
      </c>
      <c r="L1089">
        <v>406.28255518446099</v>
      </c>
      <c r="M1089">
        <v>75.967824537701901</v>
      </c>
      <c r="N1089">
        <v>2.3654486754231301</v>
      </c>
      <c r="O1089">
        <v>32.732827644331998</v>
      </c>
      <c r="P1089">
        <v>73.369863013698605</v>
      </c>
      <c r="Q1089">
        <v>9.2600307655208006E-2</v>
      </c>
    </row>
    <row r="1090" spans="1:17" hidden="1" x14ac:dyDescent="0.3">
      <c r="A1090" t="s">
        <v>2339</v>
      </c>
      <c r="B1090" t="s">
        <v>2340</v>
      </c>
      <c r="C1090" t="str">
        <f>IFERROR(VLOOKUP(Table1[[#This Row],[Ticker]],[1]!Table1[[Symbol]:[Industry]],2,FALSE),"-")</f>
        <v>-</v>
      </c>
      <c r="D1090" t="s">
        <v>560</v>
      </c>
      <c r="E1090">
        <v>2356.16332371</v>
      </c>
      <c r="F1090">
        <v>679.1</v>
      </c>
      <c r="G1090">
        <v>7.7964076310778898</v>
      </c>
      <c r="H1090">
        <v>-6.2622035093884403</v>
      </c>
      <c r="I1090">
        <v>33.485478985359897</v>
      </c>
      <c r="J1090">
        <v>-6.7160078398766698</v>
      </c>
      <c r="K1090">
        <v>709.80308453107102</v>
      </c>
      <c r="L1090">
        <v>624.97336910742001</v>
      </c>
      <c r="M1090">
        <v>43.271808103086101</v>
      </c>
      <c r="N1090">
        <v>0.50388224534878401</v>
      </c>
      <c r="O1090">
        <v>38.123987630687601</v>
      </c>
      <c r="P1090">
        <v>76.389610389610297</v>
      </c>
      <c r="Q1090">
        <v>0.153057701033045</v>
      </c>
    </row>
    <row r="1091" spans="1:17" x14ac:dyDescent="0.3">
      <c r="A1091" t="s">
        <v>2341</v>
      </c>
      <c r="B1091" t="s">
        <v>2342</v>
      </c>
      <c r="C1091" t="str">
        <f>IFERROR(VLOOKUP(Table1[[#This Row],[Ticker]],[1]!Table1[[Symbol]:[Industry]],2,FALSE),"-")</f>
        <v>-</v>
      </c>
      <c r="D1091" t="s">
        <v>24</v>
      </c>
      <c r="E1091">
        <v>2356.0629480960001</v>
      </c>
      <c r="F1091">
        <v>45.76</v>
      </c>
      <c r="G1091">
        <v>-67.044462432963797</v>
      </c>
      <c r="H1091">
        <v>-13.3911849947051</v>
      </c>
      <c r="I1091">
        <v>-36.836253066014301</v>
      </c>
      <c r="J1091">
        <v>-8.7119420231424698</v>
      </c>
      <c r="K1091">
        <v>50.504143908164203</v>
      </c>
      <c r="L1091">
        <v>58.442364252498201</v>
      </c>
      <c r="M1091">
        <v>12.229274953271499</v>
      </c>
      <c r="N1091">
        <v>1.0746290567989001</v>
      </c>
      <c r="O1091">
        <v>80.069930069929995</v>
      </c>
      <c r="P1091">
        <v>1.82465509568312</v>
      </c>
    </row>
    <row r="1092" spans="1:17" hidden="1" x14ac:dyDescent="0.3">
      <c r="A1092" t="s">
        <v>2343</v>
      </c>
      <c r="B1092" t="s">
        <v>2344</v>
      </c>
      <c r="C1092" t="str">
        <f>IFERROR(VLOOKUP(Table1[[#This Row],[Ticker]],[1]!Table1[[Symbol]:[Industry]],2,FALSE),"-")</f>
        <v>-</v>
      </c>
      <c r="D1092" t="s">
        <v>388</v>
      </c>
      <c r="E1092">
        <v>2350.03058693</v>
      </c>
      <c r="F1092">
        <v>1198.3</v>
      </c>
      <c r="G1092">
        <v>-42.110044161981897</v>
      </c>
      <c r="H1092">
        <v>-7.0112165895530696</v>
      </c>
      <c r="I1092">
        <v>-10.596744672729001</v>
      </c>
      <c r="J1092">
        <v>-6.4330121912000502</v>
      </c>
      <c r="K1092">
        <v>1227.25211036416</v>
      </c>
      <c r="L1092">
        <v>1216.87620643018</v>
      </c>
      <c r="M1092">
        <v>42.597845885673301</v>
      </c>
      <c r="N1092">
        <v>1.2950739726863201</v>
      </c>
      <c r="O1092">
        <v>23.0409747141784</v>
      </c>
      <c r="P1092">
        <v>45.239682443488199</v>
      </c>
      <c r="Q1092">
        <v>-3.9280106035350003E-2</v>
      </c>
    </row>
    <row r="1093" spans="1:17" hidden="1" x14ac:dyDescent="0.3">
      <c r="A1093" t="s">
        <v>2345</v>
      </c>
      <c r="B1093" t="s">
        <v>2346</v>
      </c>
      <c r="C1093" t="str">
        <f>IFERROR(VLOOKUP(Table1[[#This Row],[Ticker]],[1]!Table1[[Symbol]:[Industry]],2,FALSE),"-")</f>
        <v>-</v>
      </c>
      <c r="D1093" t="s">
        <v>125</v>
      </c>
      <c r="E1093">
        <v>2349.5169974129999</v>
      </c>
      <c r="F1093">
        <v>60.03</v>
      </c>
      <c r="G1093">
        <v>270.92714356181301</v>
      </c>
      <c r="H1093">
        <v>38.014782455566099</v>
      </c>
      <c r="I1093">
        <v>102.374503789755</v>
      </c>
      <c r="J1093">
        <v>11.077687641731201</v>
      </c>
      <c r="K1093">
        <v>43.0308540850463</v>
      </c>
      <c r="L1093">
        <v>31.0394834839929</v>
      </c>
      <c r="M1093">
        <v>73.565313919176404</v>
      </c>
      <c r="N1093">
        <v>1.5652067749341101</v>
      </c>
      <c r="O1093">
        <v>7.4795935365650399</v>
      </c>
      <c r="P1093">
        <v>313.99999999999898</v>
      </c>
      <c r="Q1093">
        <v>0.138693016023338</v>
      </c>
    </row>
    <row r="1094" spans="1:17" hidden="1" x14ac:dyDescent="0.3">
      <c r="A1094" t="s">
        <v>2347</v>
      </c>
      <c r="B1094" t="s">
        <v>2348</v>
      </c>
      <c r="C1094" t="str">
        <f>IFERROR(VLOOKUP(Table1[[#This Row],[Ticker]],[1]!Table1[[Symbol]:[Industry]],2,FALSE),"-")</f>
        <v>-</v>
      </c>
      <c r="D1094" t="s">
        <v>92</v>
      </c>
      <c r="E1094">
        <v>2339.0251479859999</v>
      </c>
      <c r="F1094">
        <v>19.940000000000001</v>
      </c>
      <c r="G1094">
        <v>26.8654618507348</v>
      </c>
      <c r="H1094">
        <v>-12.597022875186299</v>
      </c>
      <c r="I1094">
        <v>-13.5290492292685</v>
      </c>
      <c r="J1094">
        <v>-8.1272948267515694</v>
      </c>
      <c r="K1094">
        <v>20.4440472052666</v>
      </c>
      <c r="L1094">
        <v>19.184726238180598</v>
      </c>
      <c r="M1094">
        <v>39.179795591776198</v>
      </c>
      <c r="N1094">
        <v>0.97953624099268199</v>
      </c>
      <c r="O1094">
        <v>59.903010155019402</v>
      </c>
      <c r="P1094">
        <v>78.790953281875005</v>
      </c>
      <c r="Q1094">
        <v>0.154858543591125</v>
      </c>
    </row>
    <row r="1095" spans="1:17" hidden="1" x14ac:dyDescent="0.3">
      <c r="A1095" t="s">
        <v>2349</v>
      </c>
      <c r="B1095" t="s">
        <v>2350</v>
      </c>
      <c r="C1095" t="str">
        <f>IFERROR(VLOOKUP(Table1[[#This Row],[Ticker]],[1]!Table1[[Symbol]:[Industry]],2,FALSE),"-")</f>
        <v>-</v>
      </c>
      <c r="D1095" t="s">
        <v>125</v>
      </c>
      <c r="E1095">
        <v>2337.4036671509998</v>
      </c>
      <c r="F1095">
        <v>173.21</v>
      </c>
      <c r="G1095">
        <v>25.592976200123498</v>
      </c>
      <c r="H1095">
        <v>-11.545145024312699</v>
      </c>
      <c r="I1095">
        <v>17.408691538018601</v>
      </c>
      <c r="J1095">
        <v>0.94527344736516605</v>
      </c>
      <c r="K1095">
        <v>173.847225259504</v>
      </c>
      <c r="L1095">
        <v>151.27839494145499</v>
      </c>
      <c r="M1095">
        <v>49.015518731012897</v>
      </c>
      <c r="N1095">
        <v>0.78179768257137305</v>
      </c>
      <c r="O1095">
        <v>17.8453899890306</v>
      </c>
      <c r="P1095">
        <v>84.070138150903304</v>
      </c>
      <c r="Q1095">
        <v>0.17345616601695199</v>
      </c>
    </row>
    <row r="1096" spans="1:17" hidden="1" x14ac:dyDescent="0.3">
      <c r="A1096" t="s">
        <v>2351</v>
      </c>
      <c r="B1096" t="s">
        <v>2352</v>
      </c>
      <c r="C1096" t="str">
        <f>IFERROR(VLOOKUP(Table1[[#This Row],[Ticker]],[1]!Table1[[Symbol]:[Industry]],2,FALSE),"-")</f>
        <v>-</v>
      </c>
      <c r="D1096" t="s">
        <v>438</v>
      </c>
      <c r="E1096">
        <v>2337.2639627399999</v>
      </c>
      <c r="F1096">
        <v>361.05</v>
      </c>
      <c r="G1096">
        <v>63.603181277393297</v>
      </c>
      <c r="H1096">
        <v>-23.513652294012601</v>
      </c>
      <c r="I1096">
        <v>-19.4421528829549</v>
      </c>
      <c r="J1096">
        <v>-8.9835897181341693</v>
      </c>
      <c r="K1096">
        <v>406.91138698957502</v>
      </c>
      <c r="L1096">
        <v>370.72460482255099</v>
      </c>
      <c r="M1096">
        <v>24.598424474907102</v>
      </c>
      <c r="N1096">
        <v>0.57432411938314398</v>
      </c>
      <c r="O1096">
        <v>42.279462678299403</v>
      </c>
      <c r="P1096">
        <v>101.14206128133701</v>
      </c>
      <c r="Q1096">
        <v>0.11877855362942</v>
      </c>
    </row>
    <row r="1097" spans="1:17" hidden="1" x14ac:dyDescent="0.3">
      <c r="A1097" t="s">
        <v>2353</v>
      </c>
      <c r="B1097" t="s">
        <v>2354</v>
      </c>
      <c r="C1097" t="str">
        <f>IFERROR(VLOOKUP(Table1[[#This Row],[Ticker]],[1]!Table1[[Symbol]:[Industry]],2,FALSE),"-")</f>
        <v>-</v>
      </c>
      <c r="D1097" t="s">
        <v>470</v>
      </c>
      <c r="E1097">
        <v>2337.2268184</v>
      </c>
      <c r="F1097">
        <v>293.89999999999998</v>
      </c>
      <c r="G1097">
        <v>-19.993514727265499</v>
      </c>
      <c r="H1097">
        <v>-20.549776191703501</v>
      </c>
      <c r="I1097">
        <v>4.2712044489729903</v>
      </c>
      <c r="J1097">
        <v>-6.2655150702349696</v>
      </c>
      <c r="K1097">
        <v>307.543306412557</v>
      </c>
      <c r="L1097">
        <v>285.562015767839</v>
      </c>
      <c r="M1097">
        <v>30.371251504826201</v>
      </c>
      <c r="N1097">
        <v>0.436495712805195</v>
      </c>
      <c r="O1097">
        <v>23.171146648519901</v>
      </c>
      <c r="P1097">
        <v>29.556975975314</v>
      </c>
      <c r="Q1097">
        <v>-7.0323071259523001E-2</v>
      </c>
    </row>
    <row r="1098" spans="1:17" hidden="1" x14ac:dyDescent="0.3">
      <c r="A1098" t="s">
        <v>2355</v>
      </c>
      <c r="B1098" t="s">
        <v>2356</v>
      </c>
      <c r="C1098" t="str">
        <f>IFERROR(VLOOKUP(Table1[[#This Row],[Ticker]],[1]!Table1[[Symbol]:[Industry]],2,FALSE),"-")</f>
        <v>-</v>
      </c>
      <c r="D1098" t="s">
        <v>143</v>
      </c>
      <c r="E1098">
        <v>2337.1847125599902</v>
      </c>
      <c r="F1098">
        <v>22692.7</v>
      </c>
      <c r="G1098">
        <v>682.38205936252405</v>
      </c>
      <c r="H1098">
        <v>60.717665614145503</v>
      </c>
      <c r="I1098">
        <v>328.73645913970802</v>
      </c>
      <c r="J1098">
        <v>-3.6673395779999298</v>
      </c>
      <c r="K1098">
        <v>16007.099432192799</v>
      </c>
      <c r="L1098">
        <v>9159.4685003776103</v>
      </c>
      <c r="M1098">
        <v>56.039591987397898</v>
      </c>
      <c r="N1098">
        <v>1.7640280325478499</v>
      </c>
      <c r="O1098">
        <v>22.396189082832802</v>
      </c>
      <c r="P1098">
        <v>759.14890394881297</v>
      </c>
      <c r="Q1098">
        <v>0.177352570291302</v>
      </c>
    </row>
    <row r="1099" spans="1:17" hidden="1" x14ac:dyDescent="0.3">
      <c r="A1099" t="s">
        <v>2357</v>
      </c>
      <c r="B1099" t="s">
        <v>2358</v>
      </c>
      <c r="C1099" t="str">
        <f>IFERROR(VLOOKUP(Table1[[#This Row],[Ticker]],[1]!Table1[[Symbol]:[Industry]],2,FALSE),"-")</f>
        <v>-</v>
      </c>
      <c r="D1099" t="s">
        <v>470</v>
      </c>
      <c r="E1099">
        <v>2334.7409670000002</v>
      </c>
      <c r="F1099">
        <v>930.45</v>
      </c>
      <c r="G1099">
        <v>53.8791665580979</v>
      </c>
      <c r="H1099">
        <v>-0.42531197883209398</v>
      </c>
      <c r="I1099">
        <v>48.0283152146826</v>
      </c>
      <c r="J1099">
        <v>-5.6849390072937602</v>
      </c>
      <c r="K1099">
        <v>899.65805544680904</v>
      </c>
      <c r="L1099">
        <v>725.49758917981205</v>
      </c>
      <c r="M1099">
        <v>40.1735816311947</v>
      </c>
      <c r="N1099">
        <v>0.247476903498103</v>
      </c>
      <c r="O1099">
        <v>21.7797839754957</v>
      </c>
      <c r="P1099">
        <v>91.825584991238003</v>
      </c>
      <c r="Q1099">
        <v>0.102438038795852</v>
      </c>
    </row>
    <row r="1100" spans="1:17" hidden="1" x14ac:dyDescent="0.3">
      <c r="A1100" t="s">
        <v>2359</v>
      </c>
      <c r="B1100" t="s">
        <v>2360</v>
      </c>
      <c r="C1100" t="str">
        <f>IFERROR(VLOOKUP(Table1[[#This Row],[Ticker]],[1]!Table1[[Symbol]:[Industry]],2,FALSE),"-")</f>
        <v>-</v>
      </c>
      <c r="D1100" t="s">
        <v>83</v>
      </c>
      <c r="E1100">
        <v>2328.5410946799998</v>
      </c>
      <c r="F1100">
        <v>26.54</v>
      </c>
      <c r="G1100">
        <v>65.864433457648303</v>
      </c>
      <c r="H1100">
        <v>-10.7919786454987</v>
      </c>
      <c r="I1100">
        <v>7.5441662262367899</v>
      </c>
      <c r="J1100">
        <v>-7.18832011777425</v>
      </c>
      <c r="K1100">
        <v>27.367160599245</v>
      </c>
      <c r="L1100">
        <v>24.230271614249599</v>
      </c>
      <c r="M1100">
        <v>40.126625990616397</v>
      </c>
      <c r="N1100">
        <v>1.1657066244882499</v>
      </c>
      <c r="O1100">
        <v>26.412961567445301</v>
      </c>
      <c r="P1100">
        <v>146.98284553144001</v>
      </c>
      <c r="Q1100">
        <v>6.3230343858760002E-2</v>
      </c>
    </row>
    <row r="1101" spans="1:17" hidden="1" x14ac:dyDescent="0.3">
      <c r="A1101" t="s">
        <v>2361</v>
      </c>
      <c r="B1101" t="s">
        <v>2362</v>
      </c>
      <c r="C1101" t="str">
        <f>IFERROR(VLOOKUP(Table1[[#This Row],[Ticker]],[1]!Table1[[Symbol]:[Industry]],2,FALSE),"-")</f>
        <v>-</v>
      </c>
      <c r="D1101" t="s">
        <v>930</v>
      </c>
      <c r="E1101">
        <v>2322.4136927200002</v>
      </c>
      <c r="F1101">
        <v>348.7</v>
      </c>
      <c r="G1101">
        <v>314.097239181421</v>
      </c>
      <c r="H1101">
        <v>-16.890834854649</v>
      </c>
      <c r="I1101">
        <v>102.751502755418</v>
      </c>
      <c r="J1101">
        <v>1.4432047813420199</v>
      </c>
      <c r="K1101">
        <v>354.33109600847899</v>
      </c>
      <c r="L1101">
        <v>253.03447563583401</v>
      </c>
      <c r="M1101">
        <v>43.463324791713902</v>
      </c>
      <c r="N1101">
        <v>0.73988754005555102</v>
      </c>
      <c r="O1101">
        <v>24.792084886722101</v>
      </c>
      <c r="Q1101">
        <v>0.164071072445612</v>
      </c>
    </row>
    <row r="1102" spans="1:17" hidden="1" x14ac:dyDescent="0.3">
      <c r="A1102" t="s">
        <v>2363</v>
      </c>
      <c r="B1102" t="s">
        <v>2364</v>
      </c>
      <c r="C1102" t="str">
        <f>IFERROR(VLOOKUP(Table1[[#This Row],[Ticker]],[1]!Table1[[Symbol]:[Industry]],2,FALSE),"-")</f>
        <v>-</v>
      </c>
      <c r="D1102" t="s">
        <v>54</v>
      </c>
      <c r="E1102">
        <v>2320.271330265</v>
      </c>
      <c r="F1102">
        <v>1642.05</v>
      </c>
      <c r="G1102">
        <v>8.2407538021481805</v>
      </c>
      <c r="H1102">
        <v>-2.36449471192247</v>
      </c>
      <c r="I1102">
        <v>-7.0913284325379404</v>
      </c>
      <c r="J1102">
        <v>-6.2365316616045403</v>
      </c>
      <c r="K1102">
        <v>1632.5783137517201</v>
      </c>
      <c r="L1102">
        <v>1499.1093894467399</v>
      </c>
      <c r="M1102">
        <v>31.596987676095601</v>
      </c>
      <c r="N1102">
        <v>0.60161183993401401</v>
      </c>
      <c r="O1102">
        <v>15.3405803720958</v>
      </c>
      <c r="P1102">
        <v>49.114602252088602</v>
      </c>
      <c r="Q1102">
        <v>8.7366402598078E-2</v>
      </c>
    </row>
    <row r="1103" spans="1:17" hidden="1" x14ac:dyDescent="0.3">
      <c r="A1103" t="s">
        <v>2365</v>
      </c>
      <c r="B1103" t="s">
        <v>2366</v>
      </c>
      <c r="C1103" t="str">
        <f>IFERROR(VLOOKUP(Table1[[#This Row],[Ticker]],[1]!Table1[[Symbol]:[Industry]],2,FALSE),"-")</f>
        <v>-</v>
      </c>
      <c r="D1103" t="s">
        <v>1013</v>
      </c>
      <c r="E1103">
        <v>2302.8445710000001</v>
      </c>
      <c r="F1103">
        <v>648.6</v>
      </c>
      <c r="G1103">
        <v>69.816570243285597</v>
      </c>
      <c r="H1103">
        <v>3.3671869544503799</v>
      </c>
      <c r="I1103">
        <v>106.265585185365</v>
      </c>
      <c r="J1103">
        <v>-7.0461497353231097</v>
      </c>
      <c r="K1103">
        <v>611.50442914146299</v>
      </c>
      <c r="L1103">
        <v>465.23931938014499</v>
      </c>
      <c r="M1103">
        <v>44.565284211885597</v>
      </c>
      <c r="N1103">
        <v>0.47690503649460098</v>
      </c>
      <c r="O1103">
        <v>12.3650940487203</v>
      </c>
      <c r="P1103">
        <v>154.25323402587199</v>
      </c>
      <c r="Q1103">
        <v>0.143012932707197</v>
      </c>
    </row>
    <row r="1104" spans="1:17" hidden="1" x14ac:dyDescent="0.3">
      <c r="A1104" t="s">
        <v>2367</v>
      </c>
      <c r="B1104" t="s">
        <v>2368</v>
      </c>
      <c r="C1104" t="str">
        <f>IFERROR(VLOOKUP(Table1[[#This Row],[Ticker]],[1]!Table1[[Symbol]:[Industry]],2,FALSE),"-")</f>
        <v>-</v>
      </c>
      <c r="D1104" t="s">
        <v>1517</v>
      </c>
      <c r="E1104">
        <v>2302.8025146999998</v>
      </c>
      <c r="F1104">
        <v>313.14999999999998</v>
      </c>
      <c r="G1104">
        <v>29.064807470802499</v>
      </c>
      <c r="H1104">
        <v>2.0756182140335802</v>
      </c>
      <c r="I1104">
        <v>48.053259776461204</v>
      </c>
      <c r="J1104">
        <v>-12.380516011322801</v>
      </c>
      <c r="K1104">
        <v>299.02241133988599</v>
      </c>
      <c r="L1104">
        <v>250.184728386193</v>
      </c>
      <c r="M1104">
        <v>50.029417939684699</v>
      </c>
      <c r="N1104">
        <v>0.43043384133801299</v>
      </c>
      <c r="O1104">
        <v>15.0407153121507</v>
      </c>
      <c r="P1104">
        <v>131.962962962962</v>
      </c>
      <c r="Q1104">
        <v>7.7814354820811005E-2</v>
      </c>
    </row>
    <row r="1105" spans="1:17" hidden="1" x14ac:dyDescent="0.3">
      <c r="A1105" t="s">
        <v>2369</v>
      </c>
      <c r="B1105" t="s">
        <v>2370</v>
      </c>
      <c r="C1105" t="str">
        <f>IFERROR(VLOOKUP(Table1[[#This Row],[Ticker]],[1]!Table1[[Symbol]:[Industry]],2,FALSE),"-")</f>
        <v>-</v>
      </c>
      <c r="D1105" t="s">
        <v>324</v>
      </c>
      <c r="E1105">
        <v>2293.1561307900001</v>
      </c>
      <c r="F1105">
        <v>892.15</v>
      </c>
      <c r="G1105">
        <v>74.596627965392798</v>
      </c>
      <c r="H1105">
        <v>-28.0079761056531</v>
      </c>
      <c r="I1105">
        <v>53.960152882567797</v>
      </c>
      <c r="J1105">
        <v>-3.6587228826044398</v>
      </c>
      <c r="K1105">
        <v>942.903366072474</v>
      </c>
      <c r="L1105">
        <v>767.115640800233</v>
      </c>
      <c r="M1105">
        <v>32.583004723582199</v>
      </c>
      <c r="N1105">
        <v>0.45896356636361402</v>
      </c>
      <c r="O1105">
        <v>36.187860785742302</v>
      </c>
      <c r="P1105">
        <v>121.927860696517</v>
      </c>
      <c r="Q1105">
        <v>0.116782898702832</v>
      </c>
    </row>
    <row r="1106" spans="1:17" hidden="1" x14ac:dyDescent="0.3">
      <c r="A1106" t="s">
        <v>2371</v>
      </c>
      <c r="B1106" t="s">
        <v>2372</v>
      </c>
      <c r="C1106" t="str">
        <f>IFERROR(VLOOKUP(Table1[[#This Row],[Ticker]],[1]!Table1[[Symbol]:[Industry]],2,FALSE),"-")</f>
        <v>-</v>
      </c>
      <c r="D1106" t="s">
        <v>396</v>
      </c>
      <c r="E1106">
        <v>2291.4698460300001</v>
      </c>
      <c r="F1106">
        <v>1760</v>
      </c>
      <c r="G1106">
        <v>349.53794291335299</v>
      </c>
      <c r="H1106">
        <v>18.168749323849902</v>
      </c>
      <c r="I1106">
        <v>109.462705688789</v>
      </c>
      <c r="J1106">
        <v>7.5844658963104097</v>
      </c>
      <c r="K1106">
        <v>1475.23452872809</v>
      </c>
      <c r="L1106">
        <v>1056.2251799570199</v>
      </c>
      <c r="M1106">
        <v>73.048711782026501</v>
      </c>
      <c r="N1106">
        <v>1.04525286797242</v>
      </c>
      <c r="O1106">
        <v>6.25</v>
      </c>
      <c r="P1106">
        <v>402.85714285714198</v>
      </c>
      <c r="Q1106">
        <v>0.142624374826822</v>
      </c>
    </row>
    <row r="1107" spans="1:17" x14ac:dyDescent="0.3">
      <c r="A1107" t="s">
        <v>2373</v>
      </c>
      <c r="B1107" t="s">
        <v>2374</v>
      </c>
      <c r="C1107" t="str">
        <f>IFERROR(VLOOKUP(Table1[[#This Row],[Ticker]],[1]!Table1[[Symbol]:[Industry]],2,FALSE),"-")</f>
        <v>-</v>
      </c>
      <c r="D1107" t="s">
        <v>217</v>
      </c>
      <c r="E1107">
        <v>2287.8951531049902</v>
      </c>
      <c r="F1107">
        <v>296.05</v>
      </c>
      <c r="G1107">
        <v>-49.661706224549299</v>
      </c>
      <c r="H1107">
        <v>-4.7857890319721701</v>
      </c>
      <c r="I1107">
        <v>-16.021030635808</v>
      </c>
      <c r="J1107">
        <v>-6.78083090623144</v>
      </c>
      <c r="K1107">
        <v>296.79576248603399</v>
      </c>
      <c r="L1107">
        <v>312.39073059988999</v>
      </c>
      <c r="M1107">
        <v>47.782029900935697</v>
      </c>
      <c r="N1107">
        <v>0.75575437805350698</v>
      </c>
      <c r="O1107">
        <v>26.667792602600901</v>
      </c>
      <c r="P1107">
        <v>20.6151965777144</v>
      </c>
    </row>
    <row r="1108" spans="1:17" hidden="1" x14ac:dyDescent="0.3">
      <c r="A1108" t="s">
        <v>2375</v>
      </c>
      <c r="B1108" t="s">
        <v>2376</v>
      </c>
      <c r="C1108" t="str">
        <f>IFERROR(VLOOKUP(Table1[[#This Row],[Ticker]],[1]!Table1[[Symbol]:[Industry]],2,FALSE),"-")</f>
        <v>-</v>
      </c>
      <c r="D1108" t="s">
        <v>1232</v>
      </c>
      <c r="E1108">
        <v>2287.74043906</v>
      </c>
      <c r="F1108">
        <v>805.1</v>
      </c>
      <c r="G1108">
        <v>-4.3754984897071498</v>
      </c>
      <c r="H1108">
        <v>-13.1535561658186</v>
      </c>
      <c r="I1108">
        <v>-33.8840035456751</v>
      </c>
      <c r="J1108">
        <v>-6.5802357269367597</v>
      </c>
      <c r="K1108">
        <v>844.65281193123894</v>
      </c>
      <c r="L1108">
        <v>840.18165424868903</v>
      </c>
      <c r="M1108">
        <v>29.568372716970799</v>
      </c>
      <c r="N1108">
        <v>0.64108403478688003</v>
      </c>
      <c r="O1108">
        <v>42.957396596696</v>
      </c>
      <c r="P1108">
        <v>35.755838462187</v>
      </c>
      <c r="Q1108">
        <v>-2.0648463832785999E-2</v>
      </c>
    </row>
    <row r="1109" spans="1:17" hidden="1" x14ac:dyDescent="0.3">
      <c r="A1109" t="s">
        <v>2377</v>
      </c>
      <c r="B1109" t="s">
        <v>2378</v>
      </c>
      <c r="C1109" t="str">
        <f>IFERROR(VLOOKUP(Table1[[#This Row],[Ticker]],[1]!Table1[[Symbol]:[Industry]],2,FALSE),"-")</f>
        <v>-</v>
      </c>
      <c r="D1109" t="s">
        <v>1517</v>
      </c>
      <c r="E1109">
        <v>2283.6662025629998</v>
      </c>
      <c r="F1109">
        <v>168.71</v>
      </c>
      <c r="G1109">
        <v>-2.8357756535415999</v>
      </c>
      <c r="H1109">
        <v>14.677317970704999</v>
      </c>
      <c r="I1109">
        <v>41.2323110940644</v>
      </c>
      <c r="J1109">
        <v>-10.016167241082499</v>
      </c>
      <c r="K1109">
        <v>153.31544534698199</v>
      </c>
      <c r="L1109">
        <v>124.571191986866</v>
      </c>
      <c r="M1109">
        <v>40.583221297823698</v>
      </c>
      <c r="N1109">
        <v>0.45374945275727002</v>
      </c>
      <c r="O1109">
        <v>20.858277517633798</v>
      </c>
      <c r="P1109">
        <v>86.316951960242903</v>
      </c>
      <c r="Q1109">
        <v>6.8471904248169999E-2</v>
      </c>
    </row>
    <row r="1110" spans="1:17" hidden="1" x14ac:dyDescent="0.3">
      <c r="A1110" t="s">
        <v>2379</v>
      </c>
      <c r="B1110" t="s">
        <v>2380</v>
      </c>
      <c r="C1110" t="str">
        <f>IFERROR(VLOOKUP(Table1[[#This Row],[Ticker]],[1]!Table1[[Symbol]:[Industry]],2,FALSE),"-")</f>
        <v>-</v>
      </c>
      <c r="D1110" t="s">
        <v>80</v>
      </c>
      <c r="E1110">
        <v>2268.15160122</v>
      </c>
      <c r="F1110">
        <v>3007.8</v>
      </c>
      <c r="G1110">
        <v>-28.112503534355501</v>
      </c>
      <c r="H1110">
        <v>0.85702929100917302</v>
      </c>
      <c r="I1110">
        <v>-7.2764629227863198</v>
      </c>
      <c r="J1110">
        <v>-2.7346165126120598</v>
      </c>
      <c r="K1110">
        <v>2877.66100976605</v>
      </c>
      <c r="L1110">
        <v>2827.11000495498</v>
      </c>
      <c r="M1110">
        <v>72.072135162326106</v>
      </c>
      <c r="N1110">
        <v>1.3639699254719</v>
      </c>
      <c r="O1110">
        <v>5.43087971274685</v>
      </c>
      <c r="P1110">
        <v>28.228849146291999</v>
      </c>
      <c r="Q1110">
        <v>-0.13577120290287401</v>
      </c>
    </row>
    <row r="1111" spans="1:17" hidden="1" x14ac:dyDescent="0.3">
      <c r="A1111" t="s">
        <v>2381</v>
      </c>
      <c r="B1111" t="s">
        <v>2382</v>
      </c>
      <c r="C1111" t="str">
        <f>IFERROR(VLOOKUP(Table1[[#This Row],[Ticker]],[1]!Table1[[Symbol]:[Industry]],2,FALSE),"-")</f>
        <v>-</v>
      </c>
      <c r="D1111" t="s">
        <v>473</v>
      </c>
      <c r="E1111">
        <v>2264.8470775999999</v>
      </c>
      <c r="F1111">
        <v>436.85</v>
      </c>
      <c r="G1111">
        <v>-47.431077397409702</v>
      </c>
      <c r="H1111">
        <v>-6.1723365551246703</v>
      </c>
      <c r="I1111">
        <v>-13.606342248925699</v>
      </c>
      <c r="J1111">
        <v>-3.3211647345802802</v>
      </c>
      <c r="K1111">
        <v>438.74574404560701</v>
      </c>
      <c r="L1111">
        <v>452.60266367242201</v>
      </c>
      <c r="M1111">
        <v>50.902695958647797</v>
      </c>
      <c r="N1111">
        <v>0.77132689428008305</v>
      </c>
      <c r="O1111">
        <v>28.9573080004578</v>
      </c>
      <c r="P1111">
        <v>14.060052219321101</v>
      </c>
      <c r="Q1111">
        <v>-2.3761700429657001E-2</v>
      </c>
    </row>
    <row r="1112" spans="1:17" hidden="1" x14ac:dyDescent="0.3">
      <c r="A1112" t="s">
        <v>2383</v>
      </c>
      <c r="B1112" t="s">
        <v>2384</v>
      </c>
      <c r="C1112" t="str">
        <f>IFERROR(VLOOKUP(Table1[[#This Row],[Ticker]],[1]!Table1[[Symbol]:[Industry]],2,FALSE),"-")</f>
        <v>-</v>
      </c>
      <c r="D1112" t="s">
        <v>125</v>
      </c>
      <c r="E1112">
        <v>2262.45987315</v>
      </c>
      <c r="F1112">
        <v>174.95</v>
      </c>
      <c r="G1112">
        <v>-16.056567543881201</v>
      </c>
      <c r="H1112">
        <v>-7.7366524056650698</v>
      </c>
      <c r="I1112">
        <v>22.8664587904744</v>
      </c>
      <c r="J1112">
        <v>-11.273631953351799</v>
      </c>
      <c r="K1112">
        <v>173.14457531593101</v>
      </c>
      <c r="L1112">
        <v>158.96990319051301</v>
      </c>
      <c r="M1112">
        <v>31.086795678798701</v>
      </c>
      <c r="N1112">
        <v>1.0414551757819199</v>
      </c>
      <c r="O1112">
        <v>19.977136324664201</v>
      </c>
      <c r="P1112">
        <v>52.130434782608603</v>
      </c>
    </row>
    <row r="1113" spans="1:17" hidden="1" x14ac:dyDescent="0.3">
      <c r="A1113" t="s">
        <v>2385</v>
      </c>
      <c r="B1113" t="s">
        <v>2386</v>
      </c>
      <c r="C1113" t="str">
        <f>IFERROR(VLOOKUP(Table1[[#This Row],[Ticker]],[1]!Table1[[Symbol]:[Industry]],2,FALSE),"-")</f>
        <v>-</v>
      </c>
      <c r="D1113" t="s">
        <v>190</v>
      </c>
      <c r="E1113">
        <v>2261.96412642</v>
      </c>
      <c r="F1113">
        <v>84.29</v>
      </c>
      <c r="G1113">
        <v>304.10039134844999</v>
      </c>
      <c r="H1113">
        <v>-9.2144962232090908</v>
      </c>
      <c r="I1113">
        <v>-42.940617088807997</v>
      </c>
      <c r="J1113">
        <v>-4.81337183774491</v>
      </c>
      <c r="K1113">
        <v>88.283403753924105</v>
      </c>
      <c r="L1113">
        <v>83.679047616540103</v>
      </c>
      <c r="M1113">
        <v>36.574108131736999</v>
      </c>
      <c r="N1113">
        <v>0.74774057331697397</v>
      </c>
      <c r="O1113">
        <v>66.093249495788299</v>
      </c>
      <c r="P1113">
        <v>342.11906635195299</v>
      </c>
      <c r="Q1113">
        <v>0.17853460234517601</v>
      </c>
    </row>
    <row r="1114" spans="1:17" hidden="1" x14ac:dyDescent="0.3">
      <c r="A1114" t="s">
        <v>2387</v>
      </c>
      <c r="B1114" t="s">
        <v>2388</v>
      </c>
      <c r="C1114" t="str">
        <f>IFERROR(VLOOKUP(Table1[[#This Row],[Ticker]],[1]!Table1[[Symbol]:[Industry]],2,FALSE),"-")</f>
        <v>-</v>
      </c>
      <c r="D1114" t="s">
        <v>185</v>
      </c>
      <c r="E1114">
        <v>2253.5389353750002</v>
      </c>
      <c r="F1114">
        <v>237.25</v>
      </c>
      <c r="G1114">
        <v>-48.974719002686498</v>
      </c>
      <c r="H1114">
        <v>-8.6809809130724496</v>
      </c>
      <c r="I1114">
        <v>1.6917389025192699</v>
      </c>
      <c r="J1114">
        <v>-9.3491018669355395</v>
      </c>
      <c r="K1114">
        <v>231.09448722332201</v>
      </c>
      <c r="L1114">
        <v>215.457596248568</v>
      </c>
      <c r="M1114">
        <v>34.650338118733202</v>
      </c>
      <c r="N1114">
        <v>0.42337724302087798</v>
      </c>
      <c r="O1114">
        <v>23.329820864067401</v>
      </c>
      <c r="P1114">
        <v>37.416739067477501</v>
      </c>
      <c r="Q1114">
        <v>8.1463590423384996E-2</v>
      </c>
    </row>
    <row r="1115" spans="1:17" hidden="1" x14ac:dyDescent="0.3">
      <c r="A1115" t="s">
        <v>2389</v>
      </c>
      <c r="B1115" t="s">
        <v>2390</v>
      </c>
      <c r="C1115" t="str">
        <f>IFERROR(VLOOKUP(Table1[[#This Row],[Ticker]],[1]!Table1[[Symbol]:[Industry]],2,FALSE),"-")</f>
        <v>-</v>
      </c>
      <c r="D1115" t="s">
        <v>438</v>
      </c>
      <c r="E1115">
        <v>2250.7157376999999</v>
      </c>
      <c r="F1115">
        <v>727</v>
      </c>
      <c r="G1115">
        <v>-8.9567449296696093</v>
      </c>
      <c r="H1115">
        <v>-15.259780534186699</v>
      </c>
      <c r="I1115">
        <v>37.881027105528702</v>
      </c>
      <c r="J1115">
        <v>-3.7839559685996198</v>
      </c>
      <c r="K1115">
        <v>733.96386326213099</v>
      </c>
      <c r="L1115">
        <v>639.84374487241996</v>
      </c>
      <c r="M1115">
        <v>38.323368232348898</v>
      </c>
      <c r="N1115">
        <v>0.68124661654284002</v>
      </c>
      <c r="O1115">
        <v>22.2489683631361</v>
      </c>
      <c r="P1115">
        <v>65.208499034200599</v>
      </c>
      <c r="Q1115">
        <v>0.13738900196145401</v>
      </c>
    </row>
    <row r="1116" spans="1:17" hidden="1" x14ac:dyDescent="0.3">
      <c r="A1116" t="s">
        <v>2391</v>
      </c>
      <c r="B1116" t="s">
        <v>2392</v>
      </c>
      <c r="C1116" t="str">
        <f>IFERROR(VLOOKUP(Table1[[#This Row],[Ticker]],[1]!Table1[[Symbol]:[Industry]],2,FALSE),"-")</f>
        <v>-</v>
      </c>
      <c r="D1116" t="s">
        <v>2393</v>
      </c>
      <c r="E1116">
        <v>2249.2870582700002</v>
      </c>
      <c r="F1116">
        <v>1351.7</v>
      </c>
      <c r="G1116">
        <v>-20.2685298233719</v>
      </c>
      <c r="H1116">
        <v>9.2052435767234595</v>
      </c>
      <c r="I1116">
        <v>-6.0916604821572298</v>
      </c>
      <c r="J1116">
        <v>7.8966529030026198</v>
      </c>
      <c r="M1116">
        <v>64.578500086499801</v>
      </c>
      <c r="O1116">
        <v>3.1071983428275498</v>
      </c>
      <c r="P1116">
        <v>21.758320947619598</v>
      </c>
    </row>
    <row r="1117" spans="1:17" hidden="1" x14ac:dyDescent="0.3">
      <c r="A1117" t="s">
        <v>2394</v>
      </c>
      <c r="B1117" t="s">
        <v>2395</v>
      </c>
      <c r="C1117" t="str">
        <f>IFERROR(VLOOKUP(Table1[[#This Row],[Ticker]],[1]!Table1[[Symbol]:[Industry]],2,FALSE),"-")</f>
        <v>-</v>
      </c>
      <c r="D1117" t="s">
        <v>231</v>
      </c>
      <c r="E1117">
        <v>2241.3920258399999</v>
      </c>
      <c r="F1117">
        <v>114.95</v>
      </c>
      <c r="G1117">
        <v>-47.3777806806104</v>
      </c>
      <c r="H1117">
        <v>0.88494156330064</v>
      </c>
      <c r="I1117">
        <v>-15.3741939716397</v>
      </c>
      <c r="J1117">
        <v>-5.7232369855344096</v>
      </c>
      <c r="K1117">
        <v>114.709335189125</v>
      </c>
      <c r="L1117">
        <v>113.717975170062</v>
      </c>
      <c r="M1117">
        <v>42.707397683317701</v>
      </c>
      <c r="N1117">
        <v>1.2817079858936899</v>
      </c>
      <c r="O1117">
        <v>35.7111787733797</v>
      </c>
      <c r="P1117">
        <v>32.9516539440203</v>
      </c>
      <c r="Q1117">
        <v>0.18965565835603501</v>
      </c>
    </row>
    <row r="1118" spans="1:17" hidden="1" x14ac:dyDescent="0.3">
      <c r="A1118" t="s">
        <v>2396</v>
      </c>
      <c r="B1118" t="s">
        <v>2397</v>
      </c>
      <c r="C1118" t="str">
        <f>IFERROR(VLOOKUP(Table1[[#This Row],[Ticker]],[1]!Table1[[Symbol]:[Industry]],2,FALSE),"-")</f>
        <v>-</v>
      </c>
      <c r="D1118" t="s">
        <v>185</v>
      </c>
      <c r="E1118">
        <v>2240.9628612000001</v>
      </c>
      <c r="F1118">
        <v>1378.05</v>
      </c>
      <c r="G1118">
        <v>24.032287257274898</v>
      </c>
      <c r="H1118">
        <v>-4.0732775500371003</v>
      </c>
      <c r="I1118">
        <v>50.833836579198199</v>
      </c>
      <c r="J1118">
        <v>-2.1246929659922</v>
      </c>
      <c r="K1118">
        <v>1365.18378517057</v>
      </c>
      <c r="L1118">
        <v>1135.1717593032599</v>
      </c>
      <c r="M1118">
        <v>42.550131301755997</v>
      </c>
      <c r="N1118">
        <v>1.2099561491191599</v>
      </c>
      <c r="O1118">
        <v>11.889989477885401</v>
      </c>
      <c r="P1118">
        <v>77.686802914061005</v>
      </c>
      <c r="Q1118">
        <v>5.0458790998519999E-2</v>
      </c>
    </row>
    <row r="1119" spans="1:17" hidden="1" x14ac:dyDescent="0.3">
      <c r="A1119" t="s">
        <v>2398</v>
      </c>
      <c r="B1119" t="s">
        <v>2399</v>
      </c>
      <c r="C1119" t="str">
        <f>IFERROR(VLOOKUP(Table1[[#This Row],[Ticker]],[1]!Table1[[Symbol]:[Industry]],2,FALSE),"-")</f>
        <v>-</v>
      </c>
      <c r="D1119" t="s">
        <v>217</v>
      </c>
      <c r="E1119">
        <v>2237.4938496720001</v>
      </c>
      <c r="F1119">
        <v>101.04</v>
      </c>
      <c r="G1119">
        <v>288.56363372440001</v>
      </c>
      <c r="H1119">
        <v>27.706150312474701</v>
      </c>
      <c r="I1119">
        <v>132.83166347357101</v>
      </c>
      <c r="J1119">
        <v>-14.0206591334198</v>
      </c>
      <c r="K1119">
        <v>86.471591851532594</v>
      </c>
      <c r="L1119">
        <v>62.840873000226502</v>
      </c>
      <c r="M1119">
        <v>56.344757803414097</v>
      </c>
      <c r="N1119">
        <v>0.99667174822539895</v>
      </c>
      <c r="O1119">
        <v>13.6084718923198</v>
      </c>
      <c r="P1119">
        <v>342.18818380743897</v>
      </c>
      <c r="Q1119">
        <v>0.144756252179495</v>
      </c>
    </row>
    <row r="1120" spans="1:17" hidden="1" x14ac:dyDescent="0.3">
      <c r="A1120" t="s">
        <v>2400</v>
      </c>
      <c r="B1120" t="s">
        <v>2401</v>
      </c>
      <c r="C1120" t="str">
        <f>IFERROR(VLOOKUP(Table1[[#This Row],[Ticker]],[1]!Table1[[Symbol]:[Industry]],2,FALSE),"-")</f>
        <v>-</v>
      </c>
      <c r="D1120" t="s">
        <v>473</v>
      </c>
      <c r="E1120">
        <v>2234.9271520000002</v>
      </c>
      <c r="F1120">
        <v>1945.25</v>
      </c>
      <c r="G1120">
        <v>-22.310373125257701</v>
      </c>
      <c r="H1120">
        <v>-1.7628843853618399</v>
      </c>
      <c r="I1120">
        <v>9.60120263219401E-2</v>
      </c>
      <c r="J1120">
        <v>-5.2030836824945297</v>
      </c>
      <c r="K1120">
        <v>1949.6094189022899</v>
      </c>
      <c r="L1120">
        <v>1843.41097406827</v>
      </c>
      <c r="M1120">
        <v>37.647452138659403</v>
      </c>
      <c r="N1120">
        <v>0.62093867878673903</v>
      </c>
      <c r="O1120">
        <v>24.747461765839802</v>
      </c>
      <c r="P1120">
        <v>28.3993399339933</v>
      </c>
    </row>
    <row r="1121" spans="1:17" hidden="1" x14ac:dyDescent="0.3">
      <c r="A1121" t="s">
        <v>2402</v>
      </c>
      <c r="B1121" t="s">
        <v>2403</v>
      </c>
      <c r="C1121" t="str">
        <f>IFERROR(VLOOKUP(Table1[[#This Row],[Ticker]],[1]!Table1[[Symbol]:[Industry]],2,FALSE),"-")</f>
        <v>-</v>
      </c>
      <c r="D1121" t="s">
        <v>292</v>
      </c>
      <c r="E1121">
        <v>2221.9993692160001</v>
      </c>
      <c r="F1121">
        <v>216.92</v>
      </c>
      <c r="G1121">
        <v>-30.059378167282102</v>
      </c>
      <c r="H1121">
        <v>-10.928683496027</v>
      </c>
      <c r="I1121">
        <v>-15.882508826067401</v>
      </c>
      <c r="J1121">
        <v>-8.6817193716888106</v>
      </c>
      <c r="M1121">
        <v>47.158648161574398</v>
      </c>
      <c r="O1121">
        <v>21.6992439609072</v>
      </c>
      <c r="P1121">
        <v>15.938001068947001</v>
      </c>
    </row>
    <row r="1122" spans="1:17" hidden="1" x14ac:dyDescent="0.3">
      <c r="A1122" t="s">
        <v>2404</v>
      </c>
      <c r="B1122" t="s">
        <v>2405</v>
      </c>
      <c r="C1122" t="str">
        <f>IFERROR(VLOOKUP(Table1[[#This Row],[Ticker]],[1]!Table1[[Symbol]:[Industry]],2,FALSE),"-")</f>
        <v>-</v>
      </c>
      <c r="D1122" t="s">
        <v>545</v>
      </c>
      <c r="E1122">
        <v>2209.4443847160001</v>
      </c>
      <c r="F1122">
        <v>122.74</v>
      </c>
      <c r="G1122">
        <v>20.977616868100998</v>
      </c>
      <c r="H1122">
        <v>-6.8961287383123304</v>
      </c>
      <c r="I1122">
        <v>-3.9436670878705602</v>
      </c>
      <c r="J1122">
        <v>-6.4177871596386797</v>
      </c>
      <c r="K1122">
        <v>123.995225344437</v>
      </c>
      <c r="L1122">
        <v>112.30688921653601</v>
      </c>
      <c r="M1122">
        <v>42.921069221700797</v>
      </c>
      <c r="N1122">
        <v>0.79572551955462001</v>
      </c>
      <c r="O1122">
        <v>21.394818315137599</v>
      </c>
      <c r="P1122">
        <v>61.5</v>
      </c>
      <c r="Q1122">
        <v>5.5087840216184E-2</v>
      </c>
    </row>
    <row r="1123" spans="1:17" hidden="1" x14ac:dyDescent="0.3">
      <c r="A1123" t="s">
        <v>2406</v>
      </c>
      <c r="B1123" t="s">
        <v>2407</v>
      </c>
      <c r="C1123" t="str">
        <f>IFERROR(VLOOKUP(Table1[[#This Row],[Ticker]],[1]!Table1[[Symbol]:[Industry]],2,FALSE),"-")</f>
        <v>-</v>
      </c>
      <c r="D1123" t="s">
        <v>292</v>
      </c>
      <c r="E1123">
        <v>2205.9789762299902</v>
      </c>
      <c r="F1123">
        <v>1460.3</v>
      </c>
      <c r="G1123">
        <v>4.22828153093708</v>
      </c>
      <c r="H1123">
        <v>-14.079015682535699</v>
      </c>
      <c r="I1123">
        <v>-21.514986530758399</v>
      </c>
      <c r="J1123">
        <v>-4.4294858559535797</v>
      </c>
      <c r="K1123">
        <v>1558.4229241813</v>
      </c>
      <c r="L1123">
        <v>1501.8878749312901</v>
      </c>
      <c r="M1123">
        <v>35.631754799103199</v>
      </c>
      <c r="N1123">
        <v>0.454731413141575</v>
      </c>
      <c r="O1123">
        <v>33.8902965144148</v>
      </c>
      <c r="P1123">
        <v>39.608030592734202</v>
      </c>
      <c r="Q1123">
        <v>-1.1048529849082001E-2</v>
      </c>
    </row>
    <row r="1124" spans="1:17" hidden="1" x14ac:dyDescent="0.3">
      <c r="A1124" t="s">
        <v>2408</v>
      </c>
      <c r="B1124" t="s">
        <v>2409</v>
      </c>
      <c r="C1124" t="str">
        <f>IFERROR(VLOOKUP(Table1[[#This Row],[Ticker]],[1]!Table1[[Symbol]:[Industry]],2,FALSE),"-")</f>
        <v>-</v>
      </c>
      <c r="D1124" t="s">
        <v>51</v>
      </c>
      <c r="E1124">
        <v>2203.4999726460001</v>
      </c>
      <c r="F1124">
        <v>200.34</v>
      </c>
      <c r="G1124">
        <v>-46.381021622246301</v>
      </c>
      <c r="H1124">
        <v>-11.574134260763699</v>
      </c>
      <c r="I1124">
        <v>-25.390166135839198</v>
      </c>
      <c r="J1124">
        <v>-7.6828759298269</v>
      </c>
      <c r="K1124">
        <v>212.15905203461401</v>
      </c>
      <c r="L1124">
        <v>221.222562715317</v>
      </c>
      <c r="M1124">
        <v>16.2081161476011</v>
      </c>
      <c r="N1124">
        <v>0.90821361288664704</v>
      </c>
      <c r="O1124">
        <v>41.534391534391503</v>
      </c>
      <c r="P1124">
        <v>9.4455066921605901</v>
      </c>
      <c r="Q1124">
        <v>9.0137477085850001E-2</v>
      </c>
    </row>
    <row r="1125" spans="1:17" hidden="1" x14ac:dyDescent="0.3">
      <c r="A1125" t="s">
        <v>2410</v>
      </c>
      <c r="B1125" t="s">
        <v>2411</v>
      </c>
      <c r="C1125" t="str">
        <f>IFERROR(VLOOKUP(Table1[[#This Row],[Ticker]],[1]!Table1[[Symbol]:[Industry]],2,FALSE),"-")</f>
        <v>-</v>
      </c>
      <c r="D1125" t="s">
        <v>80</v>
      </c>
      <c r="E1125">
        <v>2202.6930884399999</v>
      </c>
      <c r="F1125">
        <v>253.74</v>
      </c>
      <c r="G1125">
        <v>6.7564830511036202</v>
      </c>
      <c r="H1125">
        <v>-5.69812112677785</v>
      </c>
      <c r="I1125">
        <v>4.1261016555035299</v>
      </c>
      <c r="J1125">
        <v>-1.1195498317735799</v>
      </c>
      <c r="K1125">
        <v>242.30018980025699</v>
      </c>
      <c r="L1125">
        <v>229.87179908608999</v>
      </c>
      <c r="M1125">
        <v>72.443071261166907</v>
      </c>
      <c r="N1125">
        <v>0.98151863082763402</v>
      </c>
      <c r="O1125">
        <v>8.1816032158902701</v>
      </c>
      <c r="P1125">
        <v>46.1635944700461</v>
      </c>
      <c r="Q1125">
        <v>-7.0125320271412994E-2</v>
      </c>
    </row>
    <row r="1126" spans="1:17" hidden="1" x14ac:dyDescent="0.3">
      <c r="A1126" t="s">
        <v>2412</v>
      </c>
      <c r="B1126" t="s">
        <v>2413</v>
      </c>
      <c r="C1126" t="str">
        <f>IFERROR(VLOOKUP(Table1[[#This Row],[Ticker]],[1]!Table1[[Symbol]:[Industry]],2,FALSE),"-")</f>
        <v>-</v>
      </c>
      <c r="D1126" t="s">
        <v>506</v>
      </c>
      <c r="E1126">
        <v>2201.0237157749998</v>
      </c>
      <c r="F1126">
        <v>2587.35</v>
      </c>
      <c r="G1126">
        <v>23.6174542014178</v>
      </c>
      <c r="H1126">
        <v>0.935435584974046</v>
      </c>
      <c r="I1126">
        <v>65.112968400679094</v>
      </c>
      <c r="J1126">
        <v>5.4595255478942004</v>
      </c>
      <c r="K1126">
        <v>2469.29926811513</v>
      </c>
      <c r="L1126">
        <v>2100.0483330041998</v>
      </c>
      <c r="M1126">
        <v>67.459759731190303</v>
      </c>
      <c r="N1126">
        <v>0.40544630688963701</v>
      </c>
      <c r="O1126">
        <v>30.596942817941098</v>
      </c>
      <c r="P1126">
        <v>100.127625014502</v>
      </c>
      <c r="Q1126">
        <v>-1.9848031597684002E-2</v>
      </c>
    </row>
    <row r="1127" spans="1:17" hidden="1" x14ac:dyDescent="0.3">
      <c r="A1127" t="s">
        <v>2414</v>
      </c>
      <c r="B1127" t="s">
        <v>2415</v>
      </c>
      <c r="C1127" t="str">
        <f>IFERROR(VLOOKUP(Table1[[#This Row],[Ticker]],[1]!Table1[[Symbol]:[Industry]],2,FALSE),"-")</f>
        <v>-</v>
      </c>
      <c r="D1127" t="s">
        <v>646</v>
      </c>
      <c r="E1127">
        <v>2198.5553604000002</v>
      </c>
      <c r="F1127">
        <v>348.6</v>
      </c>
      <c r="G1127">
        <v>-40.454332358820302</v>
      </c>
      <c r="H1127">
        <v>-9.6670794412143604</v>
      </c>
      <c r="I1127">
        <v>-2.6666438819950602</v>
      </c>
      <c r="J1127">
        <v>-4.2445613584187498</v>
      </c>
      <c r="K1127">
        <v>347.40473562443498</v>
      </c>
      <c r="L1127">
        <v>337.06512380312199</v>
      </c>
      <c r="M1127">
        <v>49.877724262288297</v>
      </c>
      <c r="N1127">
        <v>0.69411474003801599</v>
      </c>
      <c r="O1127">
        <v>11.4888123924268</v>
      </c>
      <c r="P1127">
        <v>24.5</v>
      </c>
      <c r="Q1127">
        <v>6.3429015643672995E-2</v>
      </c>
    </row>
    <row r="1128" spans="1:17" hidden="1" x14ac:dyDescent="0.3">
      <c r="A1128" t="s">
        <v>2416</v>
      </c>
      <c r="B1128" t="s">
        <v>2417</v>
      </c>
      <c r="C1128" t="str">
        <f>IFERROR(VLOOKUP(Table1[[#This Row],[Ticker]],[1]!Table1[[Symbol]:[Industry]],2,FALSE),"-")</f>
        <v>-</v>
      </c>
      <c r="D1128" t="s">
        <v>130</v>
      </c>
      <c r="E1128">
        <v>2193.4640305319999</v>
      </c>
      <c r="F1128">
        <v>128.76</v>
      </c>
      <c r="G1128">
        <v>10.149900377885301</v>
      </c>
      <c r="H1128">
        <v>-6.6345712380913398</v>
      </c>
      <c r="I1128">
        <v>-6.1910429183430402</v>
      </c>
      <c r="J1128">
        <v>-0.19717564267223101</v>
      </c>
      <c r="K1128">
        <v>124.30248218490399</v>
      </c>
      <c r="L1128">
        <v>114.565195797382</v>
      </c>
      <c r="M1128">
        <v>43.426805016391697</v>
      </c>
      <c r="N1128">
        <v>0.86771917728314596</v>
      </c>
      <c r="O1128">
        <v>14.631873252562899</v>
      </c>
      <c r="P1128">
        <v>56.642335766423301</v>
      </c>
      <c r="Q1128">
        <v>3.1066062596541998E-2</v>
      </c>
    </row>
    <row r="1129" spans="1:17" hidden="1" x14ac:dyDescent="0.3">
      <c r="A1129" t="s">
        <v>2418</v>
      </c>
      <c r="B1129" t="s">
        <v>2419</v>
      </c>
      <c r="C1129" t="str">
        <f>IFERROR(VLOOKUP(Table1[[#This Row],[Ticker]],[1]!Table1[[Symbol]:[Industry]],2,FALSE),"-")</f>
        <v>-</v>
      </c>
      <c r="D1129" t="s">
        <v>292</v>
      </c>
      <c r="E1129">
        <v>2185.2823419000001</v>
      </c>
      <c r="F1129">
        <v>3428.55</v>
      </c>
      <c r="G1129">
        <v>1787.44102184039</v>
      </c>
      <c r="H1129">
        <v>-3.1530897566098601</v>
      </c>
      <c r="I1129">
        <v>232.489710295392</v>
      </c>
      <c r="J1129">
        <v>-5.7823111233438702</v>
      </c>
      <c r="K1129">
        <v>3509.9540638025201</v>
      </c>
      <c r="L1129">
        <v>2119.3626370966099</v>
      </c>
      <c r="M1129">
        <v>34.026632045769198</v>
      </c>
      <c r="N1129">
        <v>0.63964895736687599</v>
      </c>
      <c r="O1129">
        <v>21.7715944057983</v>
      </c>
      <c r="P1129">
        <v>1928.72781065088</v>
      </c>
    </row>
    <row r="1130" spans="1:17" hidden="1" x14ac:dyDescent="0.3">
      <c r="A1130" t="s">
        <v>2420</v>
      </c>
      <c r="B1130" t="s">
        <v>2421</v>
      </c>
      <c r="C1130" t="str">
        <f>IFERROR(VLOOKUP(Table1[[#This Row],[Ticker]],[1]!Table1[[Symbol]:[Industry]],2,FALSE),"-")</f>
        <v>-</v>
      </c>
      <c r="D1130" t="s">
        <v>185</v>
      </c>
      <c r="E1130">
        <v>2183.6098337200001</v>
      </c>
      <c r="F1130">
        <v>918.05</v>
      </c>
      <c r="G1130">
        <v>204.824682486977</v>
      </c>
      <c r="H1130">
        <v>-34.087612927443303</v>
      </c>
      <c r="I1130">
        <v>106.704147086188</v>
      </c>
      <c r="J1130">
        <v>-48.215298620018501</v>
      </c>
      <c r="K1130">
        <v>731.17989378285995</v>
      </c>
      <c r="L1130">
        <v>512.23622973077102</v>
      </c>
      <c r="M1130">
        <v>56.026350399028097</v>
      </c>
      <c r="N1130">
        <v>0.61408755567653195</v>
      </c>
      <c r="O1130">
        <v>13.2781438919449</v>
      </c>
      <c r="P1130">
        <v>244.80751173708899</v>
      </c>
      <c r="Q1130">
        <v>0.21037423162734301</v>
      </c>
    </row>
    <row r="1131" spans="1:17" hidden="1" x14ac:dyDescent="0.3">
      <c r="A1131" t="s">
        <v>2422</v>
      </c>
      <c r="B1131" t="s">
        <v>2423</v>
      </c>
      <c r="C1131" t="str">
        <f>IFERROR(VLOOKUP(Table1[[#This Row],[Ticker]],[1]!Table1[[Symbol]:[Industry]],2,FALSE),"-")</f>
        <v>-</v>
      </c>
      <c r="D1131" t="s">
        <v>231</v>
      </c>
      <c r="E1131">
        <v>2182.3380849599998</v>
      </c>
      <c r="F1131">
        <v>955.2</v>
      </c>
      <c r="G1131">
        <v>36.371353299351199</v>
      </c>
      <c r="H1131">
        <v>10.5698234875425</v>
      </c>
      <c r="I1131">
        <v>61.278633084901699</v>
      </c>
      <c r="J1131">
        <v>-0.15308338042700001</v>
      </c>
      <c r="K1131">
        <v>855.05394916562602</v>
      </c>
      <c r="L1131">
        <v>697.80656282260702</v>
      </c>
      <c r="M1131">
        <v>57.477391331642998</v>
      </c>
      <c r="N1131">
        <v>1.18588252594351</v>
      </c>
      <c r="O1131">
        <v>9.8199329983249495</v>
      </c>
      <c r="P1131">
        <v>105.844323765192</v>
      </c>
      <c r="Q1131">
        <v>6.0572448625648E-2</v>
      </c>
    </row>
    <row r="1132" spans="1:17" hidden="1" x14ac:dyDescent="0.3">
      <c r="A1132" t="s">
        <v>2424</v>
      </c>
      <c r="B1132" t="s">
        <v>2425</v>
      </c>
      <c r="C1132" t="str">
        <f>IFERROR(VLOOKUP(Table1[[#This Row],[Ticker]],[1]!Table1[[Symbol]:[Industry]],2,FALSE),"-")</f>
        <v>-</v>
      </c>
      <c r="D1132" t="s">
        <v>266</v>
      </c>
      <c r="E1132">
        <v>2182.1803415999998</v>
      </c>
      <c r="F1132">
        <v>605.5</v>
      </c>
      <c r="G1132">
        <v>-5.2890622642873399</v>
      </c>
      <c r="H1132">
        <v>-8.7236603271804398</v>
      </c>
      <c r="I1132">
        <v>-6.6233133183978001</v>
      </c>
      <c r="J1132">
        <v>-3.3947353167644798</v>
      </c>
      <c r="K1132">
        <v>620.87615392927603</v>
      </c>
      <c r="L1132">
        <v>611.57813600554596</v>
      </c>
      <c r="M1132">
        <v>40.519600211415202</v>
      </c>
      <c r="N1132">
        <v>0.49008510771695302</v>
      </c>
      <c r="O1132">
        <v>54.417836498761297</v>
      </c>
      <c r="P1132">
        <v>39.307488784079098</v>
      </c>
      <c r="Q1132">
        <v>5.8135476837294003E-2</v>
      </c>
    </row>
    <row r="1133" spans="1:17" hidden="1" x14ac:dyDescent="0.3">
      <c r="A1133" t="s">
        <v>2426</v>
      </c>
      <c r="B1133" t="s">
        <v>2427</v>
      </c>
      <c r="C1133" t="str">
        <f>IFERROR(VLOOKUP(Table1[[#This Row],[Ticker]],[1]!Table1[[Symbol]:[Industry]],2,FALSE),"-")</f>
        <v>-</v>
      </c>
      <c r="D1133" t="s">
        <v>604</v>
      </c>
      <c r="E1133">
        <v>2182.1792999999998</v>
      </c>
      <c r="F1133">
        <v>388.15</v>
      </c>
      <c r="G1133">
        <v>2.5677930109701701</v>
      </c>
      <c r="H1133">
        <v>-15.1947564232765</v>
      </c>
      <c r="I1133">
        <v>-5.5729946544008799E-2</v>
      </c>
      <c r="J1133">
        <v>-5.5372458147379797</v>
      </c>
      <c r="K1133">
        <v>406.50365830073599</v>
      </c>
      <c r="L1133">
        <v>365.99471455048899</v>
      </c>
      <c r="M1133">
        <v>26.015029959191299</v>
      </c>
      <c r="N1133">
        <v>0.29586815034033798</v>
      </c>
      <c r="O1133">
        <v>22.1177379878912</v>
      </c>
      <c r="P1133">
        <v>49.001919385796498</v>
      </c>
      <c r="Q1133">
        <v>5.4055795089486998E-2</v>
      </c>
    </row>
    <row r="1134" spans="1:17" hidden="1" x14ac:dyDescent="0.3">
      <c r="A1134" t="s">
        <v>2428</v>
      </c>
      <c r="B1134" t="s">
        <v>2429</v>
      </c>
      <c r="C1134" t="str">
        <f>IFERROR(VLOOKUP(Table1[[#This Row],[Ticker]],[1]!Table1[[Symbol]:[Industry]],2,FALSE),"-")</f>
        <v>-</v>
      </c>
      <c r="D1134" t="s">
        <v>263</v>
      </c>
      <c r="E1134">
        <v>2181.3413311949998</v>
      </c>
      <c r="F1134">
        <v>397.15</v>
      </c>
      <c r="G1134">
        <v>46.228118957725897</v>
      </c>
      <c r="H1134">
        <v>-9.1544805771940094</v>
      </c>
      <c r="I1134">
        <v>111.56155961616599</v>
      </c>
      <c r="J1134">
        <v>5.3566920902921398</v>
      </c>
      <c r="K1134">
        <v>359.73941305327099</v>
      </c>
      <c r="M1134">
        <v>50.621819105117702</v>
      </c>
      <c r="N1134">
        <v>0.34377950850967498</v>
      </c>
      <c r="O1134">
        <v>10.5879390658441</v>
      </c>
      <c r="P1134">
        <v>138.17091454272801</v>
      </c>
    </row>
    <row r="1135" spans="1:17" hidden="1" x14ac:dyDescent="0.3">
      <c r="A1135" t="s">
        <v>2430</v>
      </c>
      <c r="B1135" t="s">
        <v>2431</v>
      </c>
      <c r="C1135" t="str">
        <f>IFERROR(VLOOKUP(Table1[[#This Row],[Ticker]],[1]!Table1[[Symbol]:[Industry]],2,FALSE),"-")</f>
        <v>-</v>
      </c>
      <c r="D1135" t="s">
        <v>604</v>
      </c>
      <c r="E1135">
        <v>2180.7132797200002</v>
      </c>
      <c r="F1135">
        <v>480.65</v>
      </c>
      <c r="G1135">
        <v>-50.9698977784346</v>
      </c>
      <c r="H1135">
        <v>-8.8459365105434902</v>
      </c>
      <c r="I1135">
        <v>-9.3508371045852599</v>
      </c>
      <c r="J1135">
        <v>-5.4305382538364997</v>
      </c>
      <c r="K1135">
        <v>490.16508053970102</v>
      </c>
      <c r="L1135">
        <v>495.89749315205199</v>
      </c>
      <c r="M1135">
        <v>39.6618089136389</v>
      </c>
      <c r="N1135">
        <v>0.52521988752059301</v>
      </c>
      <c r="O1135">
        <v>22.521585353167499</v>
      </c>
      <c r="P1135">
        <v>17.346191406249901</v>
      </c>
      <c r="Q1135">
        <v>1.1221746976102001E-2</v>
      </c>
    </row>
    <row r="1136" spans="1:17" hidden="1" x14ac:dyDescent="0.3">
      <c r="A1136" t="s">
        <v>2432</v>
      </c>
      <c r="B1136" t="s">
        <v>2433</v>
      </c>
      <c r="C1136" t="str">
        <f>IFERROR(VLOOKUP(Table1[[#This Row],[Ticker]],[1]!Table1[[Symbol]:[Industry]],2,FALSE),"-")</f>
        <v>-</v>
      </c>
      <c r="D1136" t="s">
        <v>751</v>
      </c>
      <c r="E1136">
        <v>2180.653534008</v>
      </c>
      <c r="F1136">
        <v>290.23</v>
      </c>
      <c r="G1136">
        <v>1.4372497307555301</v>
      </c>
      <c r="H1136">
        <v>-0.36067357554408103</v>
      </c>
      <c r="I1136">
        <v>0.53912773115813195</v>
      </c>
      <c r="J1136">
        <v>-1.3461628175493701</v>
      </c>
      <c r="K1136">
        <v>276.57192762493003</v>
      </c>
      <c r="L1136">
        <v>255.351669138012</v>
      </c>
      <c r="M1136">
        <v>58.290846172297002</v>
      </c>
      <c r="N1136">
        <v>0.55601442181281202</v>
      </c>
      <c r="O1136">
        <v>1.33342521448507</v>
      </c>
      <c r="P1136">
        <v>40.072393822393799</v>
      </c>
      <c r="Q1136">
        <v>3.2968413234804997E-2</v>
      </c>
    </row>
    <row r="1137" spans="1:17" hidden="1" x14ac:dyDescent="0.3">
      <c r="A1137" t="s">
        <v>2434</v>
      </c>
      <c r="B1137" t="s">
        <v>2435</v>
      </c>
      <c r="C1137" t="str">
        <f>IFERROR(VLOOKUP(Table1[[#This Row],[Ticker]],[1]!Table1[[Symbol]:[Industry]],2,FALSE),"-")</f>
        <v>-</v>
      </c>
      <c r="D1137" t="s">
        <v>228</v>
      </c>
      <c r="E1137">
        <v>2174.853950144</v>
      </c>
      <c r="F1137">
        <v>44.48</v>
      </c>
      <c r="G1137">
        <v>-7.4878407937646099</v>
      </c>
      <c r="H1137">
        <v>-25.401840773224201</v>
      </c>
      <c r="I1137">
        <v>8.4943002818381697</v>
      </c>
      <c r="J1137">
        <v>-6.5406183854061197</v>
      </c>
      <c r="K1137">
        <v>49.762622218011103</v>
      </c>
      <c r="L1137">
        <v>44.642378506463103</v>
      </c>
      <c r="M1137">
        <v>23.901513791987899</v>
      </c>
      <c r="N1137">
        <v>0.31151310662418402</v>
      </c>
      <c r="O1137">
        <v>54.856115107913602</v>
      </c>
      <c r="P1137">
        <v>52.433173406442698</v>
      </c>
      <c r="Q1137">
        <v>5.7119052902525003E-2</v>
      </c>
    </row>
    <row r="1138" spans="1:17" hidden="1" x14ac:dyDescent="0.3">
      <c r="A1138" t="s">
        <v>2436</v>
      </c>
      <c r="B1138" t="s">
        <v>2437</v>
      </c>
      <c r="C1138" t="str">
        <f>IFERROR(VLOOKUP(Table1[[#This Row],[Ticker]],[1]!Table1[[Symbol]:[Industry]],2,FALSE),"-")</f>
        <v>-</v>
      </c>
      <c r="D1138" t="s">
        <v>180</v>
      </c>
      <c r="E1138">
        <v>2165.9448856459999</v>
      </c>
      <c r="F1138">
        <v>193.03</v>
      </c>
      <c r="G1138">
        <v>25.819096895646702</v>
      </c>
      <c r="H1138">
        <v>-2.85133537064495</v>
      </c>
      <c r="I1138">
        <v>29.517730362568098</v>
      </c>
      <c r="J1138">
        <v>-9.8294276761012398</v>
      </c>
      <c r="K1138">
        <v>179.93627378866799</v>
      </c>
      <c r="L1138">
        <v>152.83273498827199</v>
      </c>
      <c r="M1138">
        <v>44.147080206378</v>
      </c>
      <c r="N1138">
        <v>1.2141054851254101</v>
      </c>
      <c r="O1138">
        <v>12.6405221986219</v>
      </c>
      <c r="P1138">
        <v>78.154130133825504</v>
      </c>
      <c r="Q1138">
        <v>4.9315575179212E-2</v>
      </c>
    </row>
    <row r="1139" spans="1:17" hidden="1" x14ac:dyDescent="0.3">
      <c r="A1139" t="s">
        <v>2438</v>
      </c>
      <c r="B1139" t="s">
        <v>2439</v>
      </c>
      <c r="C1139" t="str">
        <f>IFERROR(VLOOKUP(Table1[[#This Row],[Ticker]],[1]!Table1[[Symbol]:[Industry]],2,FALSE),"-")</f>
        <v>-</v>
      </c>
      <c r="D1139" t="s">
        <v>54</v>
      </c>
      <c r="E1139">
        <v>2161.3740127199999</v>
      </c>
      <c r="F1139">
        <v>748.1</v>
      </c>
      <c r="G1139">
        <v>-14.9262950816232</v>
      </c>
      <c r="H1139">
        <v>-2.04437630243461</v>
      </c>
      <c r="I1139">
        <v>3.2801780895030301</v>
      </c>
      <c r="J1139">
        <v>-7.3923684210289196</v>
      </c>
      <c r="K1139">
        <v>777.09562487396499</v>
      </c>
      <c r="L1139">
        <v>717.65388336882302</v>
      </c>
      <c r="M1139">
        <v>30.1842827816557</v>
      </c>
      <c r="N1139">
        <v>1.5324315632599901</v>
      </c>
      <c r="O1139">
        <v>15.3054404491378</v>
      </c>
      <c r="P1139">
        <v>32.665366199680797</v>
      </c>
      <c r="Q1139">
        <v>-6.5368652975384994E-2</v>
      </c>
    </row>
    <row r="1140" spans="1:17" hidden="1" x14ac:dyDescent="0.3">
      <c r="A1140" t="s">
        <v>2440</v>
      </c>
      <c r="B1140" t="s">
        <v>2441</v>
      </c>
      <c r="C1140" t="str">
        <f>IFERROR(VLOOKUP(Table1[[#This Row],[Ticker]],[1]!Table1[[Symbol]:[Industry]],2,FALSE),"-")</f>
        <v>-</v>
      </c>
      <c r="D1140" t="s">
        <v>266</v>
      </c>
      <c r="E1140">
        <v>2158.844814</v>
      </c>
      <c r="F1140">
        <v>1584.45</v>
      </c>
      <c r="G1140">
        <v>12.1605490949025</v>
      </c>
      <c r="H1140">
        <v>3.7131214588754702</v>
      </c>
      <c r="I1140">
        <v>2.9113498684305399</v>
      </c>
      <c r="J1140">
        <v>-2.9373154832830801</v>
      </c>
      <c r="K1140">
        <v>1514.10556989669</v>
      </c>
      <c r="L1140">
        <v>1385.45863208435</v>
      </c>
      <c r="M1140">
        <v>55.200388885548698</v>
      </c>
      <c r="N1140">
        <v>2.6757182880823001</v>
      </c>
      <c r="O1140">
        <v>9.2429549686011008</v>
      </c>
      <c r="P1140">
        <v>54.106891017847502</v>
      </c>
      <c r="Q1140">
        <v>2.7417423598455001E-2</v>
      </c>
    </row>
    <row r="1141" spans="1:17" x14ac:dyDescent="0.3">
      <c r="A1141" t="s">
        <v>2442</v>
      </c>
      <c r="B1141" t="s">
        <v>2443</v>
      </c>
      <c r="C1141" t="str">
        <f>IFERROR(VLOOKUP(Table1[[#This Row],[Ticker]],[1]!Table1[[Symbol]:[Industry]],2,FALSE),"-")</f>
        <v>-</v>
      </c>
      <c r="D1141" t="s">
        <v>80</v>
      </c>
      <c r="E1141">
        <v>2156.5054479999999</v>
      </c>
      <c r="F1141">
        <v>83.48</v>
      </c>
      <c r="G1141">
        <v>-59.861695110878799</v>
      </c>
      <c r="H1141">
        <v>-16.082914318013302</v>
      </c>
      <c r="I1141">
        <v>-23.4593282448397</v>
      </c>
      <c r="J1141">
        <v>-5.8045210988483804</v>
      </c>
      <c r="K1141">
        <v>89.944493314939805</v>
      </c>
      <c r="L1141">
        <v>96.526244452609603</v>
      </c>
      <c r="M1141">
        <v>18.9224947479115</v>
      </c>
      <c r="N1141">
        <v>0.32982053206488399</v>
      </c>
      <c r="O1141">
        <v>86.871106851940496</v>
      </c>
      <c r="P1141">
        <v>0.699638118214718</v>
      </c>
      <c r="Q1141">
        <v>2.0652404552304E-2</v>
      </c>
    </row>
    <row r="1142" spans="1:17" x14ac:dyDescent="0.3">
      <c r="A1142" t="s">
        <v>2444</v>
      </c>
      <c r="B1142" t="s">
        <v>2445</v>
      </c>
      <c r="C1142" t="str">
        <f>IFERROR(VLOOKUP(Table1[[#This Row],[Ticker]],[1]!Table1[[Symbol]:[Industry]],2,FALSE),"-")</f>
        <v>-</v>
      </c>
      <c r="D1142" t="s">
        <v>266</v>
      </c>
      <c r="E1142">
        <v>2145.5922666199999</v>
      </c>
      <c r="F1142">
        <v>479.35</v>
      </c>
      <c r="G1142">
        <v>-48.892948873636101</v>
      </c>
      <c r="H1142">
        <v>-6.6580663968698701</v>
      </c>
      <c r="I1142">
        <v>-29.5067733438833</v>
      </c>
      <c r="J1142">
        <v>-4.1422807958021703</v>
      </c>
      <c r="K1142">
        <v>494.16158087011797</v>
      </c>
      <c r="L1142">
        <v>523.67204072695404</v>
      </c>
      <c r="M1142">
        <v>34.789741038035501</v>
      </c>
      <c r="N1142">
        <v>0.54831916573186301</v>
      </c>
      <c r="O1142">
        <v>33.128194429957198</v>
      </c>
      <c r="P1142">
        <v>5.5837004405286397</v>
      </c>
    </row>
    <row r="1143" spans="1:17" hidden="1" x14ac:dyDescent="0.3">
      <c r="A1143" t="s">
        <v>2446</v>
      </c>
      <c r="B1143" t="s">
        <v>2447</v>
      </c>
      <c r="C1143" t="str">
        <f>IFERROR(VLOOKUP(Table1[[#This Row],[Ticker]],[1]!Table1[[Symbol]:[Industry]],2,FALSE),"-")</f>
        <v>-</v>
      </c>
      <c r="D1143" t="s">
        <v>114</v>
      </c>
      <c r="E1143">
        <v>2141.4248740899998</v>
      </c>
      <c r="F1143">
        <v>179.65</v>
      </c>
      <c r="G1143">
        <v>-42.4452756224414</v>
      </c>
      <c r="H1143">
        <v>-13.9236115753465</v>
      </c>
      <c r="I1143">
        <v>-31.7387518891402</v>
      </c>
      <c r="J1143">
        <v>-3.8597430644629598</v>
      </c>
      <c r="K1143">
        <v>187.464661032104</v>
      </c>
      <c r="L1143">
        <v>193.272981020305</v>
      </c>
      <c r="M1143">
        <v>41.959177391653697</v>
      </c>
      <c r="N1143">
        <v>0.40634393751403097</v>
      </c>
      <c r="O1143">
        <v>61.285833565265698</v>
      </c>
      <c r="P1143">
        <v>19.926568758344398</v>
      </c>
      <c r="Q1143">
        <v>2.8953779565741002E-2</v>
      </c>
    </row>
    <row r="1144" spans="1:17" hidden="1" x14ac:dyDescent="0.3">
      <c r="A1144" t="s">
        <v>2448</v>
      </c>
      <c r="B1144" t="s">
        <v>2449</v>
      </c>
      <c r="C1144" t="str">
        <f>IFERROR(VLOOKUP(Table1[[#This Row],[Ticker]],[1]!Table1[[Symbol]:[Industry]],2,FALSE),"-")</f>
        <v>-</v>
      </c>
      <c r="D1144" t="s">
        <v>46</v>
      </c>
      <c r="E1144">
        <v>2136.9457600000001</v>
      </c>
      <c r="F1144">
        <v>94.79</v>
      </c>
      <c r="G1144">
        <v>45.029027880066899</v>
      </c>
      <c r="H1144">
        <v>-21.942806683241798</v>
      </c>
      <c r="I1144">
        <v>25.579145912512701</v>
      </c>
      <c r="J1144">
        <v>-12.1928544925815</v>
      </c>
      <c r="K1144">
        <v>102.89547651321899</v>
      </c>
      <c r="L1144">
        <v>84.852471144742694</v>
      </c>
      <c r="M1144">
        <v>24.562568913504901</v>
      </c>
      <c r="N1144">
        <v>0.580856690452486</v>
      </c>
      <c r="O1144">
        <v>27.291908429159101</v>
      </c>
      <c r="P1144">
        <v>80.552380952380901</v>
      </c>
      <c r="Q1144">
        <v>0.122528890803587</v>
      </c>
    </row>
    <row r="1145" spans="1:17" hidden="1" x14ac:dyDescent="0.3">
      <c r="A1145" t="s">
        <v>2450</v>
      </c>
      <c r="B1145" t="s">
        <v>2451</v>
      </c>
      <c r="C1145" t="str">
        <f>IFERROR(VLOOKUP(Table1[[#This Row],[Ticker]],[1]!Table1[[Symbol]:[Industry]],2,FALSE),"-")</f>
        <v>-</v>
      </c>
      <c r="D1145" t="s">
        <v>545</v>
      </c>
      <c r="E1145">
        <v>2130.8771222999999</v>
      </c>
      <c r="F1145">
        <v>105.9</v>
      </c>
      <c r="G1145">
        <v>89.914061646539594</v>
      </c>
      <c r="H1145">
        <v>12.7974948576198</v>
      </c>
      <c r="I1145">
        <v>42.282212088696603</v>
      </c>
      <c r="J1145">
        <v>-9.4715019085088006</v>
      </c>
      <c r="K1145">
        <v>95.197995506984796</v>
      </c>
      <c r="L1145">
        <v>79.147403480155504</v>
      </c>
      <c r="M1145">
        <v>53.992478732130401</v>
      </c>
      <c r="N1145">
        <v>2.3714004629791798</v>
      </c>
      <c r="O1145">
        <v>22.757318224740299</v>
      </c>
      <c r="P1145">
        <v>164.75</v>
      </c>
      <c r="Q1145">
        <v>0.20154029372082299</v>
      </c>
    </row>
    <row r="1146" spans="1:17" hidden="1" x14ac:dyDescent="0.3">
      <c r="A1146" t="s">
        <v>2452</v>
      </c>
      <c r="B1146" t="s">
        <v>2453</v>
      </c>
      <c r="C1146" t="str">
        <f>IFERROR(VLOOKUP(Table1[[#This Row],[Ticker]],[1]!Table1[[Symbol]:[Industry]],2,FALSE),"-")</f>
        <v>-</v>
      </c>
      <c r="D1146" t="s">
        <v>263</v>
      </c>
      <c r="E1146">
        <v>2119.96753485</v>
      </c>
      <c r="F1146">
        <v>427.65</v>
      </c>
      <c r="G1146">
        <v>-32.000426380681503</v>
      </c>
      <c r="H1146">
        <v>-16.6172770844335</v>
      </c>
      <c r="I1146">
        <v>-8.7628790126438307</v>
      </c>
      <c r="J1146">
        <v>-4.1228838670609704</v>
      </c>
      <c r="K1146">
        <v>446.57473877741398</v>
      </c>
      <c r="L1146">
        <v>445.27082221798599</v>
      </c>
      <c r="M1146">
        <v>34.230152729974698</v>
      </c>
      <c r="N1146">
        <v>0.49937362582997502</v>
      </c>
      <c r="O1146">
        <v>49.8538524494329</v>
      </c>
      <c r="P1146">
        <v>29.590909090909001</v>
      </c>
      <c r="Q1146">
        <v>4.3217868044640999E-2</v>
      </c>
    </row>
    <row r="1147" spans="1:17" hidden="1" x14ac:dyDescent="0.3">
      <c r="A1147" t="s">
        <v>2454</v>
      </c>
      <c r="B1147" t="s">
        <v>2455</v>
      </c>
      <c r="C1147" t="str">
        <f>IFERROR(VLOOKUP(Table1[[#This Row],[Ticker]],[1]!Table1[[Symbol]:[Industry]],2,FALSE),"-")</f>
        <v>-</v>
      </c>
      <c r="D1147" t="s">
        <v>266</v>
      </c>
      <c r="E1147">
        <v>2111.5591277650001</v>
      </c>
      <c r="F1147">
        <v>586.15</v>
      </c>
      <c r="G1147">
        <v>29.6173113972213</v>
      </c>
      <c r="H1147">
        <v>8.8119066396171295</v>
      </c>
      <c r="I1147">
        <v>64.780634785486598</v>
      </c>
      <c r="J1147">
        <v>4.5786407739208697</v>
      </c>
      <c r="K1147">
        <v>493.43106508023698</v>
      </c>
      <c r="L1147">
        <v>408.818095872203</v>
      </c>
      <c r="M1147">
        <v>61.872103200171402</v>
      </c>
      <c r="N1147">
        <v>1.6814576051408401</v>
      </c>
      <c r="O1147">
        <v>9.161477437516</v>
      </c>
      <c r="P1147">
        <v>92.590767208805602</v>
      </c>
      <c r="Q1147">
        <v>0.10351900246548799</v>
      </c>
    </row>
    <row r="1148" spans="1:17" hidden="1" x14ac:dyDescent="0.3">
      <c r="A1148" t="s">
        <v>2456</v>
      </c>
      <c r="B1148" t="s">
        <v>2457</v>
      </c>
      <c r="C1148" t="str">
        <f>IFERROR(VLOOKUP(Table1[[#This Row],[Ticker]],[1]!Table1[[Symbol]:[Industry]],2,FALSE),"-")</f>
        <v>-</v>
      </c>
      <c r="D1148" t="s">
        <v>646</v>
      </c>
      <c r="E1148">
        <v>2108.8063179750002</v>
      </c>
      <c r="F1148">
        <v>106.05</v>
      </c>
      <c r="G1148">
        <v>-44.3023547111627</v>
      </c>
      <c r="H1148">
        <v>-12.3599943518979</v>
      </c>
      <c r="I1148">
        <v>-10.3133728581232</v>
      </c>
      <c r="J1148">
        <v>-5.8189818612708102</v>
      </c>
      <c r="K1148">
        <v>109.862029171771</v>
      </c>
      <c r="L1148">
        <v>108.094459267259</v>
      </c>
      <c r="M1148">
        <v>43.429978749125901</v>
      </c>
      <c r="N1148">
        <v>0.53396191801127801</v>
      </c>
      <c r="O1148">
        <v>27.2795851013672</v>
      </c>
      <c r="P1148">
        <v>14.0199978496935</v>
      </c>
      <c r="Q1148">
        <v>8.8520629011207996E-2</v>
      </c>
    </row>
    <row r="1149" spans="1:17" hidden="1" x14ac:dyDescent="0.3">
      <c r="A1149" t="s">
        <v>2458</v>
      </c>
      <c r="B1149" t="s">
        <v>2459</v>
      </c>
      <c r="C1149" t="str">
        <f>IFERROR(VLOOKUP(Table1[[#This Row],[Ticker]],[1]!Table1[[Symbol]:[Industry]],2,FALSE),"-")</f>
        <v>-</v>
      </c>
      <c r="D1149" t="s">
        <v>274</v>
      </c>
      <c r="E1149">
        <v>2108.5374999999999</v>
      </c>
      <c r="F1149">
        <v>4490</v>
      </c>
      <c r="G1149">
        <v>58.4421397763616</v>
      </c>
      <c r="H1149">
        <v>2.5924136683611998</v>
      </c>
      <c r="I1149">
        <v>24.774151361929601</v>
      </c>
      <c r="J1149">
        <v>1.7720997539652199</v>
      </c>
      <c r="K1149">
        <v>3944.1271539590098</v>
      </c>
      <c r="L1149">
        <v>3355.2705200379</v>
      </c>
      <c r="M1149">
        <v>87.745228410553196</v>
      </c>
      <c r="N1149">
        <v>1.0501554905705699</v>
      </c>
      <c r="O1149">
        <v>2.89532293986636</v>
      </c>
      <c r="P1149">
        <v>97.362637362637301</v>
      </c>
      <c r="Q1149">
        <v>0.21066278362552401</v>
      </c>
    </row>
    <row r="1150" spans="1:17" hidden="1" x14ac:dyDescent="0.3">
      <c r="A1150" t="s">
        <v>2460</v>
      </c>
      <c r="B1150" t="s">
        <v>2461</v>
      </c>
      <c r="C1150" t="str">
        <f>IFERROR(VLOOKUP(Table1[[#This Row],[Ticker]],[1]!Table1[[Symbol]:[Industry]],2,FALSE),"-")</f>
        <v>-</v>
      </c>
      <c r="D1150" t="s">
        <v>122</v>
      </c>
      <c r="E1150">
        <v>2105.3445614809998</v>
      </c>
      <c r="F1150">
        <v>136.22999999999999</v>
      </c>
      <c r="G1150">
        <v>-33.072455073546401</v>
      </c>
      <c r="H1150">
        <v>-8.7545988180300807</v>
      </c>
      <c r="I1150">
        <v>-28.045131499877101</v>
      </c>
      <c r="J1150">
        <v>-4.6525000756857402</v>
      </c>
      <c r="K1150">
        <v>136.32137180821999</v>
      </c>
      <c r="L1150">
        <v>141.904309031434</v>
      </c>
      <c r="M1150">
        <v>39.451487991493501</v>
      </c>
      <c r="N1150">
        <v>0.45279924238875002</v>
      </c>
      <c r="O1150">
        <v>42.406224766938202</v>
      </c>
      <c r="P1150">
        <v>13.524999999999901</v>
      </c>
    </row>
    <row r="1151" spans="1:17" hidden="1" x14ac:dyDescent="0.3">
      <c r="A1151" t="s">
        <v>2462</v>
      </c>
      <c r="B1151" t="s">
        <v>2463</v>
      </c>
      <c r="C1151" t="str">
        <f>IFERROR(VLOOKUP(Table1[[#This Row],[Ticker]],[1]!Table1[[Symbol]:[Industry]],2,FALSE),"-")</f>
        <v>-</v>
      </c>
      <c r="D1151" t="s">
        <v>135</v>
      </c>
      <c r="E1151">
        <v>2099.8255078799998</v>
      </c>
      <c r="F1151">
        <v>142.19999999999999</v>
      </c>
      <c r="G1151">
        <v>20.082777571816699</v>
      </c>
      <c r="H1151">
        <v>-9.2802352687996397</v>
      </c>
      <c r="I1151">
        <v>21.236712056458199</v>
      </c>
      <c r="J1151">
        <v>-10.3779313164091</v>
      </c>
      <c r="K1151">
        <v>141.64346070848899</v>
      </c>
      <c r="L1151">
        <v>123.14194829531699</v>
      </c>
      <c r="M1151">
        <v>35.933662937941499</v>
      </c>
      <c r="N1151">
        <v>0.701121519137203</v>
      </c>
      <c r="O1151">
        <v>25.668073136427498</v>
      </c>
      <c r="P1151">
        <v>60.677966101694899</v>
      </c>
      <c r="Q1151">
        <v>0.153385816588993</v>
      </c>
    </row>
    <row r="1152" spans="1:17" hidden="1" x14ac:dyDescent="0.3">
      <c r="A1152" t="s">
        <v>2464</v>
      </c>
      <c r="B1152" t="s">
        <v>2465</v>
      </c>
      <c r="C1152" t="str">
        <f>IFERROR(VLOOKUP(Table1[[#This Row],[Ticker]],[1]!Table1[[Symbol]:[Industry]],2,FALSE),"-")</f>
        <v>-</v>
      </c>
      <c r="D1152" t="s">
        <v>609</v>
      </c>
      <c r="E1152">
        <v>2094.6726380800001</v>
      </c>
      <c r="F1152">
        <v>825.55</v>
      </c>
      <c r="G1152">
        <v>61018.5365711712</v>
      </c>
      <c r="H1152">
        <v>52.7279535003875</v>
      </c>
      <c r="I1152">
        <v>1787.4435748037899</v>
      </c>
      <c r="J1152">
        <v>7.2485330640324701</v>
      </c>
      <c r="K1152">
        <v>557.47408588633698</v>
      </c>
      <c r="L1152">
        <v>271.89385529703998</v>
      </c>
      <c r="M1152">
        <v>99.999990682981306</v>
      </c>
      <c r="N1152">
        <v>0.66147944412275606</v>
      </c>
      <c r="O1152">
        <v>0</v>
      </c>
      <c r="P1152">
        <v>65944</v>
      </c>
      <c r="Q1152">
        <v>0.303144613243153</v>
      </c>
    </row>
    <row r="1153" spans="1:17" hidden="1" x14ac:dyDescent="0.3">
      <c r="A1153" t="s">
        <v>2466</v>
      </c>
      <c r="B1153" t="s">
        <v>2467</v>
      </c>
      <c r="C1153" t="str">
        <f>IFERROR(VLOOKUP(Table1[[#This Row],[Ticker]],[1]!Table1[[Symbol]:[Industry]],2,FALSE),"-")</f>
        <v>-</v>
      </c>
      <c r="D1153" t="s">
        <v>21</v>
      </c>
      <c r="E1153">
        <v>2093.605983855</v>
      </c>
      <c r="F1153">
        <v>230.43</v>
      </c>
      <c r="G1153">
        <v>-70.356264287167804</v>
      </c>
      <c r="H1153">
        <v>-7.9515329036768696</v>
      </c>
      <c r="I1153">
        <v>-45.459754265055103</v>
      </c>
      <c r="J1153">
        <v>-8.9859176155189395</v>
      </c>
      <c r="K1153">
        <v>239.71406023265001</v>
      </c>
      <c r="M1153">
        <v>38.703538693261997</v>
      </c>
      <c r="N1153">
        <v>1.24151156164844</v>
      </c>
      <c r="O1153">
        <v>83.873627565855102</v>
      </c>
      <c r="P1153">
        <v>12.4048780487805</v>
      </c>
    </row>
    <row r="1154" spans="1:17" hidden="1" x14ac:dyDescent="0.3">
      <c r="A1154" t="s">
        <v>1812</v>
      </c>
      <c r="B1154" t="s">
        <v>2468</v>
      </c>
      <c r="C1154" t="str">
        <f>IFERROR(VLOOKUP(Table1[[#This Row],[Ticker]],[1]!Table1[[Symbol]:[Industry]],2,FALSE),"-")</f>
        <v>-</v>
      </c>
      <c r="D1154" t="s">
        <v>1814</v>
      </c>
      <c r="E1154">
        <v>2091.9342556299998</v>
      </c>
      <c r="F1154">
        <v>34.909999999999997</v>
      </c>
      <c r="G1154">
        <v>-25.067218665106498</v>
      </c>
      <c r="H1154">
        <v>-17.260544256734502</v>
      </c>
      <c r="I1154">
        <v>-2.57747644790987</v>
      </c>
      <c r="J1154">
        <v>-8.2297130344329403</v>
      </c>
      <c r="K1154">
        <v>37.934764978786198</v>
      </c>
      <c r="L1154">
        <v>35.665205054860898</v>
      </c>
      <c r="M1154">
        <v>49.333103027404697</v>
      </c>
      <c r="N1154">
        <v>0.438158913844993</v>
      </c>
      <c r="O1154">
        <v>31.624176453738201</v>
      </c>
      <c r="P1154">
        <v>28.5819521178637</v>
      </c>
      <c r="Q1154">
        <v>7.0291434656782004E-2</v>
      </c>
    </row>
    <row r="1155" spans="1:17" hidden="1" x14ac:dyDescent="0.3">
      <c r="A1155" t="s">
        <v>2469</v>
      </c>
      <c r="B1155" t="s">
        <v>2470</v>
      </c>
      <c r="C1155" t="str">
        <f>IFERROR(VLOOKUP(Table1[[#This Row],[Ticker]],[1]!Table1[[Symbol]:[Industry]],2,FALSE),"-")</f>
        <v>-</v>
      </c>
      <c r="D1155" t="s">
        <v>130</v>
      </c>
      <c r="E1155">
        <v>2083.05425006</v>
      </c>
      <c r="F1155">
        <v>113.89</v>
      </c>
      <c r="G1155">
        <v>74.893128825788096</v>
      </c>
      <c r="H1155">
        <v>-15.7812948848149</v>
      </c>
      <c r="I1155">
        <v>14.9286869537179</v>
      </c>
      <c r="J1155">
        <v>-0.70593790963116398</v>
      </c>
      <c r="K1155">
        <v>119.96917992339699</v>
      </c>
      <c r="L1155">
        <v>105.32204262745501</v>
      </c>
      <c r="M1155">
        <v>41.318346360168803</v>
      </c>
      <c r="N1155">
        <v>0.189974678580246</v>
      </c>
      <c r="O1155">
        <v>42.637632803582299</v>
      </c>
      <c r="P1155">
        <v>128.23647294589099</v>
      </c>
      <c r="Q1155">
        <v>3.5175467944367003E-2</v>
      </c>
    </row>
    <row r="1156" spans="1:17" hidden="1" x14ac:dyDescent="0.3">
      <c r="A1156" t="s">
        <v>2471</v>
      </c>
      <c r="B1156" t="s">
        <v>2472</v>
      </c>
      <c r="C1156" t="str">
        <f>IFERROR(VLOOKUP(Table1[[#This Row],[Ticker]],[1]!Table1[[Symbol]:[Industry]],2,FALSE),"-")</f>
        <v>-</v>
      </c>
      <c r="D1156" t="s">
        <v>130</v>
      </c>
      <c r="E1156">
        <v>2082.05111205</v>
      </c>
      <c r="F1156">
        <v>122.85</v>
      </c>
      <c r="G1156">
        <v>22.388141372621401</v>
      </c>
      <c r="H1156">
        <v>5.5509408406246097</v>
      </c>
      <c r="I1156">
        <v>39.0307659491327</v>
      </c>
      <c r="J1156">
        <v>14.6008972368553</v>
      </c>
      <c r="K1156">
        <v>107.423806161088</v>
      </c>
      <c r="L1156">
        <v>95.745557120729799</v>
      </c>
      <c r="M1156">
        <v>75.499090084284703</v>
      </c>
      <c r="N1156">
        <v>1.1780389688537101</v>
      </c>
      <c r="O1156">
        <v>5.8201058201058098</v>
      </c>
      <c r="P1156">
        <v>75.474932152549599</v>
      </c>
      <c r="Q1156">
        <v>6.7967061934805006E-2</v>
      </c>
    </row>
    <row r="1157" spans="1:17" hidden="1" x14ac:dyDescent="0.3">
      <c r="A1157" t="s">
        <v>2473</v>
      </c>
      <c r="B1157" t="s">
        <v>2474</v>
      </c>
      <c r="C1157" t="str">
        <f>IFERROR(VLOOKUP(Table1[[#This Row],[Ticker]],[1]!Table1[[Symbol]:[Industry]],2,FALSE),"-")</f>
        <v>-</v>
      </c>
      <c r="D1157" t="s">
        <v>1941</v>
      </c>
      <c r="E1157">
        <v>2081.0382516</v>
      </c>
      <c r="F1157">
        <v>520.20000000000005</v>
      </c>
      <c r="G1157">
        <v>1299.93998864023</v>
      </c>
      <c r="H1157">
        <v>-28.247118905646001</v>
      </c>
      <c r="I1157">
        <v>48.722188854215098</v>
      </c>
      <c r="J1157">
        <v>-14.148631953351799</v>
      </c>
      <c r="K1157">
        <v>636.64290127273102</v>
      </c>
      <c r="L1157">
        <v>459.55850102012801</v>
      </c>
      <c r="M1157">
        <v>6.8319410394906601</v>
      </c>
      <c r="N1157">
        <v>0.80362133096922095</v>
      </c>
      <c r="O1157">
        <v>82.372164552095299</v>
      </c>
    </row>
    <row r="1158" spans="1:17" hidden="1" x14ac:dyDescent="0.3">
      <c r="A1158" t="s">
        <v>2475</v>
      </c>
      <c r="B1158" t="s">
        <v>2476</v>
      </c>
      <c r="C1158" t="str">
        <f>IFERROR(VLOOKUP(Table1[[#This Row],[Ticker]],[1]!Table1[[Symbol]:[Industry]],2,FALSE),"-")</f>
        <v>-</v>
      </c>
      <c r="D1158" t="s">
        <v>185</v>
      </c>
      <c r="E1158">
        <v>2071.2880732499998</v>
      </c>
      <c r="F1158">
        <v>335.55</v>
      </c>
      <c r="G1158">
        <v>40.535815117534703</v>
      </c>
      <c r="H1158">
        <v>-13.037632000565299</v>
      </c>
      <c r="I1158">
        <v>22.863281424040601</v>
      </c>
      <c r="J1158">
        <v>-4.7791458563944902</v>
      </c>
      <c r="K1158">
        <v>341.45390946883998</v>
      </c>
      <c r="L1158">
        <v>302.83881448706302</v>
      </c>
      <c r="M1158">
        <v>43.352649441597698</v>
      </c>
      <c r="N1158">
        <v>0.239145482300336</v>
      </c>
      <c r="O1158">
        <v>17.955595291312701</v>
      </c>
      <c r="P1158">
        <v>75.671430815140496</v>
      </c>
      <c r="Q1158">
        <v>0.15359834372419601</v>
      </c>
    </row>
    <row r="1159" spans="1:17" hidden="1" x14ac:dyDescent="0.3">
      <c r="A1159" t="s">
        <v>2477</v>
      </c>
      <c r="B1159" t="s">
        <v>2478</v>
      </c>
      <c r="C1159" t="str">
        <f>IFERROR(VLOOKUP(Table1[[#This Row],[Ticker]],[1]!Table1[[Symbol]:[Industry]],2,FALSE),"-")</f>
        <v>-</v>
      </c>
      <c r="D1159" t="s">
        <v>1581</v>
      </c>
      <c r="E1159">
        <v>2064.0154613759901</v>
      </c>
      <c r="F1159">
        <v>94.83</v>
      </c>
      <c r="G1159">
        <v>-37.236253324987302</v>
      </c>
      <c r="H1159">
        <v>-7.8773480463131804</v>
      </c>
      <c r="I1159">
        <v>-24.4031466041309</v>
      </c>
      <c r="J1159">
        <v>-5.5830296770318997</v>
      </c>
      <c r="K1159">
        <v>96.212897704087595</v>
      </c>
      <c r="L1159">
        <v>96.619349041520493</v>
      </c>
      <c r="M1159">
        <v>47.008621894890702</v>
      </c>
      <c r="N1159">
        <v>0.92589674704369596</v>
      </c>
      <c r="O1159">
        <v>36.560160286829003</v>
      </c>
      <c r="P1159">
        <v>14.2530120481927</v>
      </c>
      <c r="Q1159">
        <v>3.5403605572504E-2</v>
      </c>
    </row>
    <row r="1160" spans="1:17" hidden="1" x14ac:dyDescent="0.3">
      <c r="A1160" t="s">
        <v>2479</v>
      </c>
      <c r="B1160" t="s">
        <v>2480</v>
      </c>
      <c r="C1160" t="str">
        <f>IFERROR(VLOOKUP(Table1[[#This Row],[Ticker]],[1]!Table1[[Symbol]:[Industry]],2,FALSE),"-")</f>
        <v>-</v>
      </c>
      <c r="D1160" t="s">
        <v>292</v>
      </c>
      <c r="E1160">
        <v>2057.7621940099998</v>
      </c>
      <c r="F1160">
        <v>1325.9</v>
      </c>
      <c r="G1160">
        <v>-39.363110618608601</v>
      </c>
      <c r="H1160">
        <v>-4.80454729780124</v>
      </c>
      <c r="I1160">
        <v>-11.886641875290501</v>
      </c>
      <c r="J1160">
        <v>-2.8282658206287299</v>
      </c>
      <c r="K1160">
        <v>1311.75474706523</v>
      </c>
      <c r="L1160">
        <v>1315.51212784879</v>
      </c>
      <c r="M1160">
        <v>54.423085226031503</v>
      </c>
      <c r="N1160">
        <v>0.57232200434327696</v>
      </c>
      <c r="O1160">
        <v>14.9143977675541</v>
      </c>
      <c r="P1160">
        <v>15.708176978793899</v>
      </c>
      <c r="Q1160">
        <v>9.3343251857259998E-3</v>
      </c>
    </row>
    <row r="1161" spans="1:17" hidden="1" x14ac:dyDescent="0.3">
      <c r="A1161" t="s">
        <v>2481</v>
      </c>
      <c r="B1161" t="s">
        <v>2482</v>
      </c>
      <c r="C1161" t="str">
        <f>IFERROR(VLOOKUP(Table1[[#This Row],[Ticker]],[1]!Table1[[Symbol]:[Industry]],2,FALSE),"-")</f>
        <v>-</v>
      </c>
      <c r="D1161" t="s">
        <v>164</v>
      </c>
      <c r="E1161">
        <v>2050.4111250000001</v>
      </c>
      <c r="F1161">
        <v>2061</v>
      </c>
      <c r="G1161">
        <v>-23.083692725323399</v>
      </c>
      <c r="H1161">
        <v>-16.048134570219499</v>
      </c>
      <c r="I1161">
        <v>-20.883262597976898</v>
      </c>
      <c r="J1161">
        <v>-4.1064039988281102</v>
      </c>
      <c r="K1161">
        <v>2145.8172690690799</v>
      </c>
      <c r="L1161">
        <v>2094.4412525098501</v>
      </c>
      <c r="M1161">
        <v>33.104150846120199</v>
      </c>
      <c r="N1161">
        <v>0.30663453772477001</v>
      </c>
      <c r="O1161">
        <v>34.822901504124097</v>
      </c>
      <c r="P1161">
        <v>21.9526627218934</v>
      </c>
      <c r="Q1161">
        <v>9.8088606530856007E-2</v>
      </c>
    </row>
    <row r="1162" spans="1:17" hidden="1" x14ac:dyDescent="0.3">
      <c r="A1162" t="s">
        <v>2483</v>
      </c>
      <c r="B1162" t="s">
        <v>2484</v>
      </c>
      <c r="C1162" t="str">
        <f>IFERROR(VLOOKUP(Table1[[#This Row],[Ticker]],[1]!Table1[[Symbol]:[Industry]],2,FALSE),"-")</f>
        <v>-</v>
      </c>
      <c r="D1162" t="s">
        <v>470</v>
      </c>
      <c r="E1162">
        <v>2041.68819444</v>
      </c>
      <c r="F1162">
        <v>244.11</v>
      </c>
      <c r="G1162">
        <v>-26.577195853325701</v>
      </c>
      <c r="H1162">
        <v>-9.7065126612803692</v>
      </c>
      <c r="I1162">
        <v>-4.1548974439646704</v>
      </c>
      <c r="J1162">
        <v>-1.80706379105482</v>
      </c>
      <c r="K1162">
        <v>251.17790187134301</v>
      </c>
      <c r="L1162">
        <v>239.48584853869801</v>
      </c>
      <c r="M1162">
        <v>45.497403844341498</v>
      </c>
      <c r="N1162">
        <v>0.78352443430408603</v>
      </c>
      <c r="O1162">
        <v>26.787104174347601</v>
      </c>
      <c r="P1162">
        <v>35.203544724453003</v>
      </c>
      <c r="Q1162">
        <v>6.1519993071138E-2</v>
      </c>
    </row>
    <row r="1163" spans="1:17" hidden="1" x14ac:dyDescent="0.3">
      <c r="A1163" t="s">
        <v>2485</v>
      </c>
      <c r="B1163" t="s">
        <v>2486</v>
      </c>
      <c r="C1163" t="str">
        <f>IFERROR(VLOOKUP(Table1[[#This Row],[Ticker]],[1]!Table1[[Symbol]:[Industry]],2,FALSE),"-")</f>
        <v>-</v>
      </c>
      <c r="D1163" t="s">
        <v>537</v>
      </c>
      <c r="E1163">
        <v>2040.17941404</v>
      </c>
      <c r="F1163">
        <v>203.4</v>
      </c>
      <c r="G1163">
        <v>15.368929845705299</v>
      </c>
      <c r="H1163">
        <v>4.8978740574562201</v>
      </c>
      <c r="I1163">
        <v>60.068637118754097</v>
      </c>
      <c r="J1163">
        <v>-7.6805819651415304</v>
      </c>
      <c r="K1163">
        <v>191.94193652851399</v>
      </c>
      <c r="L1163">
        <v>159.40121720195401</v>
      </c>
      <c r="M1163">
        <v>39.521261908834497</v>
      </c>
      <c r="N1163">
        <v>1.0772589586903301</v>
      </c>
      <c r="O1163">
        <v>13.5152409046214</v>
      </c>
      <c r="P1163">
        <v>85.583941605839399</v>
      </c>
      <c r="Q1163">
        <v>0.111743592026904</v>
      </c>
    </row>
    <row r="1164" spans="1:17" hidden="1" x14ac:dyDescent="0.3">
      <c r="A1164" t="s">
        <v>2487</v>
      </c>
      <c r="B1164" t="s">
        <v>2488</v>
      </c>
      <c r="C1164" t="str">
        <f>IFERROR(VLOOKUP(Table1[[#This Row],[Ticker]],[1]!Table1[[Symbol]:[Industry]],2,FALSE),"-")</f>
        <v>-</v>
      </c>
      <c r="D1164" t="s">
        <v>21</v>
      </c>
      <c r="E1164">
        <v>2033.7000768</v>
      </c>
      <c r="F1164">
        <v>1729</v>
      </c>
      <c r="G1164">
        <v>226.70554180767601</v>
      </c>
      <c r="H1164">
        <v>0.69931799823691199</v>
      </c>
      <c r="I1164">
        <v>65.781374756860998</v>
      </c>
      <c r="J1164">
        <v>7.63600363430408</v>
      </c>
      <c r="K1164">
        <v>1497.9273653647001</v>
      </c>
      <c r="L1164">
        <v>1138.9581391127799</v>
      </c>
      <c r="M1164">
        <v>68.019739953489307</v>
      </c>
      <c r="N1164">
        <v>1.5264602764472499</v>
      </c>
      <c r="O1164">
        <v>7.8079814921920097</v>
      </c>
      <c r="P1164">
        <v>314.976599063962</v>
      </c>
      <c r="Q1164">
        <v>0.151483554712257</v>
      </c>
    </row>
    <row r="1165" spans="1:17" hidden="1" x14ac:dyDescent="0.3">
      <c r="A1165" t="s">
        <v>2489</v>
      </c>
      <c r="B1165" t="s">
        <v>2490</v>
      </c>
      <c r="C1165" t="str">
        <f>IFERROR(VLOOKUP(Table1[[#This Row],[Ticker]],[1]!Table1[[Symbol]:[Industry]],2,FALSE),"-")</f>
        <v>-</v>
      </c>
      <c r="D1165" t="s">
        <v>18</v>
      </c>
      <c r="E1165">
        <v>2028.3520609499999</v>
      </c>
      <c r="F1165">
        <v>207.25</v>
      </c>
      <c r="G1165">
        <v>-64.552838742985998</v>
      </c>
      <c r="H1165">
        <v>-8.2984163590268807</v>
      </c>
      <c r="I1165">
        <v>-21.240442515588299</v>
      </c>
      <c r="J1165">
        <v>-2.9867117704772901</v>
      </c>
      <c r="K1165">
        <v>213.42683625450701</v>
      </c>
      <c r="L1165">
        <v>229.53789755423901</v>
      </c>
      <c r="M1165">
        <v>35.283780860519599</v>
      </c>
      <c r="N1165">
        <v>0.54534367486122204</v>
      </c>
      <c r="O1165">
        <v>66.007237635705593</v>
      </c>
      <c r="P1165">
        <v>13.5927651411345</v>
      </c>
    </row>
    <row r="1166" spans="1:17" hidden="1" x14ac:dyDescent="0.3">
      <c r="A1166" t="s">
        <v>2491</v>
      </c>
      <c r="B1166" t="s">
        <v>2492</v>
      </c>
      <c r="C1166" t="str">
        <f>IFERROR(VLOOKUP(Table1[[#This Row],[Ticker]],[1]!Table1[[Symbol]:[Industry]],2,FALSE),"-")</f>
        <v>-</v>
      </c>
      <c r="D1166" t="s">
        <v>396</v>
      </c>
      <c r="E1166">
        <v>2026.2890339999999</v>
      </c>
      <c r="F1166">
        <v>902.45</v>
      </c>
      <c r="G1166">
        <v>125.41465051205</v>
      </c>
      <c r="H1166">
        <v>-13.804211322028801</v>
      </c>
      <c r="I1166">
        <v>6.2454024848488601</v>
      </c>
      <c r="J1166">
        <v>-8.1649081687315395</v>
      </c>
      <c r="K1166">
        <v>879.24594668794805</v>
      </c>
      <c r="L1166">
        <v>715.19198153897798</v>
      </c>
      <c r="M1166">
        <v>45.159743733782904</v>
      </c>
      <c r="N1166">
        <v>0.62663035850934401</v>
      </c>
      <c r="O1166">
        <v>14.687794337636401</v>
      </c>
      <c r="P1166">
        <v>200.81666666666601</v>
      </c>
      <c r="Q1166">
        <v>0.17239732992172699</v>
      </c>
    </row>
    <row r="1167" spans="1:17" hidden="1" x14ac:dyDescent="0.3">
      <c r="A1167" t="s">
        <v>2493</v>
      </c>
      <c r="B1167" t="s">
        <v>2494</v>
      </c>
      <c r="C1167" t="str">
        <f>IFERROR(VLOOKUP(Table1[[#This Row],[Ticker]],[1]!Table1[[Symbol]:[Industry]],2,FALSE),"-")</f>
        <v>-</v>
      </c>
      <c r="D1167" t="s">
        <v>1399</v>
      </c>
      <c r="E1167">
        <v>2024.54601478</v>
      </c>
      <c r="F1167">
        <v>713.8</v>
      </c>
      <c r="G1167">
        <v>79.188440665028097</v>
      </c>
      <c r="H1167">
        <v>-10.3626975211795</v>
      </c>
      <c r="I1167">
        <v>34.980124772015301</v>
      </c>
      <c r="J1167">
        <v>-4.7898002426425199</v>
      </c>
      <c r="K1167">
        <v>696.26451503312398</v>
      </c>
      <c r="L1167">
        <v>570.57720654859497</v>
      </c>
      <c r="M1167">
        <v>50.377285258346902</v>
      </c>
      <c r="N1167">
        <v>0.282593817859983</v>
      </c>
      <c r="O1167">
        <v>26.365928831605402</v>
      </c>
      <c r="P1167">
        <v>117.38998020405</v>
      </c>
      <c r="Q1167">
        <v>6.2253044347859998E-2</v>
      </c>
    </row>
    <row r="1168" spans="1:17" hidden="1" x14ac:dyDescent="0.3">
      <c r="A1168" t="s">
        <v>2495</v>
      </c>
      <c r="B1168" t="s">
        <v>2496</v>
      </c>
      <c r="C1168" t="str">
        <f>IFERROR(VLOOKUP(Table1[[#This Row],[Ticker]],[1]!Table1[[Symbol]:[Industry]],2,FALSE),"-")</f>
        <v>-</v>
      </c>
      <c r="D1168" t="s">
        <v>393</v>
      </c>
      <c r="E1168">
        <v>2021.7959877599999</v>
      </c>
      <c r="F1168">
        <v>829.65</v>
      </c>
      <c r="G1168">
        <v>-32.212429108589902</v>
      </c>
      <c r="H1168">
        <v>-8.9160553812355605</v>
      </c>
      <c r="I1168">
        <v>0.80520583568021897</v>
      </c>
      <c r="J1168">
        <v>-6.0352298914961704</v>
      </c>
      <c r="K1168">
        <v>824.61105251064203</v>
      </c>
      <c r="L1168">
        <v>806.16864157641703</v>
      </c>
      <c r="M1168">
        <v>55.217414294910498</v>
      </c>
      <c r="N1168">
        <v>0.47717982742089099</v>
      </c>
      <c r="O1168">
        <v>31.380702705960299</v>
      </c>
      <c r="P1168">
        <v>28.737683295833602</v>
      </c>
      <c r="Q1168">
        <v>-7.8566284862420996E-2</v>
      </c>
    </row>
    <row r="1169" spans="1:17" hidden="1" x14ac:dyDescent="0.3">
      <c r="A1169" t="s">
        <v>2497</v>
      </c>
      <c r="B1169" t="s">
        <v>2498</v>
      </c>
      <c r="C1169" t="str">
        <f>IFERROR(VLOOKUP(Table1[[#This Row],[Ticker]],[1]!Table1[[Symbol]:[Industry]],2,FALSE),"-")</f>
        <v>-</v>
      </c>
      <c r="D1169" t="s">
        <v>46</v>
      </c>
      <c r="E1169">
        <v>2018.1690266000001</v>
      </c>
      <c r="F1169">
        <v>159.71</v>
      </c>
      <c r="G1169">
        <v>214.25816872091201</v>
      </c>
      <c r="H1169">
        <v>-21.6776511601186</v>
      </c>
      <c r="I1169">
        <v>82.5793025854543</v>
      </c>
      <c r="J1169">
        <v>-1.4293788947555901</v>
      </c>
      <c r="K1169">
        <v>161.92516242904199</v>
      </c>
      <c r="L1169">
        <v>125.208093877588</v>
      </c>
      <c r="M1169">
        <v>51.125473656125799</v>
      </c>
      <c r="N1169">
        <v>0.66948571734173101</v>
      </c>
      <c r="O1169">
        <v>27.731513367979399</v>
      </c>
      <c r="P1169">
        <v>247.57344940152299</v>
      </c>
      <c r="Q1169">
        <v>0.18084984550471001</v>
      </c>
    </row>
    <row r="1170" spans="1:17" hidden="1" x14ac:dyDescent="0.3">
      <c r="A1170" t="s">
        <v>2499</v>
      </c>
      <c r="B1170" t="s">
        <v>2500</v>
      </c>
      <c r="C1170" t="str">
        <f>IFERROR(VLOOKUP(Table1[[#This Row],[Ticker]],[1]!Table1[[Symbol]:[Industry]],2,FALSE),"-")</f>
        <v>-</v>
      </c>
      <c r="D1170" t="s">
        <v>74</v>
      </c>
      <c r="E1170">
        <v>2011.0709227519999</v>
      </c>
      <c r="F1170">
        <v>114.56</v>
      </c>
      <c r="G1170">
        <v>96.309894705238406</v>
      </c>
      <c r="H1170">
        <v>40.893384602364499</v>
      </c>
      <c r="I1170">
        <v>28.8719245779169</v>
      </c>
      <c r="J1170">
        <v>0.76565376093386095</v>
      </c>
      <c r="K1170">
        <v>84.590853119706196</v>
      </c>
      <c r="L1170">
        <v>75.668863604180302</v>
      </c>
      <c r="M1170">
        <v>89.447553947905007</v>
      </c>
      <c r="N1170">
        <v>3.7425055687716999</v>
      </c>
      <c r="O1170">
        <v>25.523743016759699</v>
      </c>
      <c r="P1170">
        <v>160.245343025897</v>
      </c>
      <c r="Q1170">
        <v>0.35386156048734002</v>
      </c>
    </row>
    <row r="1171" spans="1:17" hidden="1" x14ac:dyDescent="0.3">
      <c r="A1171" t="s">
        <v>2501</v>
      </c>
      <c r="B1171" t="s">
        <v>2502</v>
      </c>
      <c r="C1171" t="str">
        <f>IFERROR(VLOOKUP(Table1[[#This Row],[Ticker]],[1]!Table1[[Symbol]:[Industry]],2,FALSE),"-")</f>
        <v>-</v>
      </c>
      <c r="D1171" t="s">
        <v>161</v>
      </c>
      <c r="E1171">
        <v>2006.9675999999999</v>
      </c>
      <c r="F1171">
        <v>1889.8</v>
      </c>
      <c r="G1171">
        <v>316.52999425392801</v>
      </c>
      <c r="H1171">
        <v>-11.2067871562496</v>
      </c>
      <c r="I1171">
        <v>73.413425228947006</v>
      </c>
      <c r="J1171">
        <v>-3.84560165032154</v>
      </c>
      <c r="K1171">
        <v>1934.08558791736</v>
      </c>
      <c r="L1171">
        <v>1487.6917558125199</v>
      </c>
      <c r="M1171">
        <v>41.9479060701279</v>
      </c>
      <c r="N1171">
        <v>0.65927524996130604</v>
      </c>
      <c r="O1171">
        <v>24.124245951952499</v>
      </c>
      <c r="P1171">
        <v>351.78101840784097</v>
      </c>
      <c r="Q1171">
        <v>0.17823836461695899</v>
      </c>
    </row>
    <row r="1172" spans="1:17" hidden="1" x14ac:dyDescent="0.3">
      <c r="A1172" t="s">
        <v>2503</v>
      </c>
      <c r="B1172" t="s">
        <v>2504</v>
      </c>
      <c r="C1172" t="str">
        <f>IFERROR(VLOOKUP(Table1[[#This Row],[Ticker]],[1]!Table1[[Symbol]:[Industry]],2,FALSE),"-")</f>
        <v>-</v>
      </c>
      <c r="D1172" t="s">
        <v>771</v>
      </c>
      <c r="E1172">
        <v>2006.2646103449999</v>
      </c>
      <c r="F1172">
        <v>780</v>
      </c>
      <c r="G1172">
        <v>7.3139449571791699</v>
      </c>
      <c r="H1172">
        <v>-11.903707773024299</v>
      </c>
      <c r="I1172">
        <v>-35.523682283277303</v>
      </c>
      <c r="J1172">
        <v>-6.4936915102240302</v>
      </c>
      <c r="K1172">
        <v>830.47981364676696</v>
      </c>
      <c r="L1172">
        <v>809.053777167661</v>
      </c>
      <c r="M1172">
        <v>30.010365878075199</v>
      </c>
      <c r="N1172">
        <v>0.625094931524111</v>
      </c>
      <c r="O1172">
        <v>66.6666666666666</v>
      </c>
      <c r="P1172">
        <v>54.761904761904702</v>
      </c>
      <c r="Q1172">
        <v>0.181993247344679</v>
      </c>
    </row>
    <row r="1173" spans="1:17" hidden="1" x14ac:dyDescent="0.3">
      <c r="A1173" t="s">
        <v>2505</v>
      </c>
      <c r="B1173" t="s">
        <v>2506</v>
      </c>
      <c r="C1173" t="str">
        <f>IFERROR(VLOOKUP(Table1[[#This Row],[Ticker]],[1]!Table1[[Symbol]:[Industry]],2,FALSE),"-")</f>
        <v>-</v>
      </c>
      <c r="D1173" t="s">
        <v>54</v>
      </c>
      <c r="E1173">
        <v>2005.96</v>
      </c>
      <c r="F1173">
        <v>21.34</v>
      </c>
      <c r="G1173">
        <v>119.22909801761401</v>
      </c>
      <c r="H1173">
        <v>4.9003453578939498</v>
      </c>
      <c r="I1173">
        <v>65.623493422509</v>
      </c>
      <c r="J1173">
        <v>-11.1691097690515</v>
      </c>
      <c r="K1173">
        <v>19.827174100508898</v>
      </c>
      <c r="L1173">
        <v>15.194261094870299</v>
      </c>
      <c r="M1173">
        <v>36.952225005588097</v>
      </c>
      <c r="N1173">
        <v>0.73349443249606505</v>
      </c>
      <c r="O1173">
        <v>30.740393626991501</v>
      </c>
      <c r="P1173">
        <v>194.34482758620601</v>
      </c>
    </row>
    <row r="1174" spans="1:17" hidden="1" x14ac:dyDescent="0.3">
      <c r="A1174" t="s">
        <v>2507</v>
      </c>
      <c r="B1174" t="s">
        <v>2508</v>
      </c>
      <c r="C1174" t="str">
        <f>IFERROR(VLOOKUP(Table1[[#This Row],[Ticker]],[1]!Table1[[Symbol]:[Industry]],2,FALSE),"-")</f>
        <v>-</v>
      </c>
      <c r="D1174" t="s">
        <v>435</v>
      </c>
      <c r="E1174">
        <v>2001.1525113949999</v>
      </c>
      <c r="F1174">
        <v>132.94999999999999</v>
      </c>
      <c r="G1174">
        <v>84.814333757453497</v>
      </c>
      <c r="H1174">
        <v>-20.9114271970567</v>
      </c>
      <c r="I1174">
        <v>22.072422436493799</v>
      </c>
      <c r="J1174">
        <v>-5.2475393714082097</v>
      </c>
      <c r="K1174">
        <v>137.499156130438</v>
      </c>
      <c r="L1174">
        <v>114.213175483825</v>
      </c>
      <c r="M1174">
        <v>34.818221262788398</v>
      </c>
      <c r="N1174">
        <v>0.28907129400857801</v>
      </c>
      <c r="O1174">
        <v>23.6555095900714</v>
      </c>
      <c r="P1174">
        <v>138.903863432165</v>
      </c>
      <c r="Q1174">
        <v>0.10188736605568099</v>
      </c>
    </row>
    <row r="1175" spans="1:17" hidden="1" x14ac:dyDescent="0.3">
      <c r="A1175" t="s">
        <v>2509</v>
      </c>
      <c r="B1175" t="s">
        <v>2510</v>
      </c>
      <c r="C1175" t="str">
        <f>IFERROR(VLOOKUP(Table1[[#This Row],[Ticker]],[1]!Table1[[Symbol]:[Industry]],2,FALSE),"-")</f>
        <v>-</v>
      </c>
      <c r="D1175" t="s">
        <v>57</v>
      </c>
      <c r="E1175">
        <v>1995.29497235999</v>
      </c>
      <c r="F1175">
        <v>20.49</v>
      </c>
      <c r="G1175">
        <v>-10.9869224716552</v>
      </c>
      <c r="H1175">
        <v>-6.8295603448451603</v>
      </c>
      <c r="I1175">
        <v>19.307534606550199</v>
      </c>
      <c r="J1175">
        <v>4.9054221007021903</v>
      </c>
      <c r="K1175">
        <v>19.169880953950099</v>
      </c>
      <c r="L1175">
        <v>18.547962949764401</v>
      </c>
      <c r="M1175">
        <v>74.705326074844507</v>
      </c>
      <c r="N1175">
        <v>0.94838801491299896</v>
      </c>
      <c r="O1175">
        <v>36.896046852123</v>
      </c>
      <c r="P1175">
        <v>46.357142857142797</v>
      </c>
      <c r="Q1175">
        <v>3.0454739073937E-2</v>
      </c>
    </row>
    <row r="1176" spans="1:17" hidden="1" x14ac:dyDescent="0.3">
      <c r="A1176" t="s">
        <v>2511</v>
      </c>
      <c r="B1176" t="s">
        <v>2512</v>
      </c>
      <c r="C1176" t="str">
        <f>IFERROR(VLOOKUP(Table1[[#This Row],[Ticker]],[1]!Table1[[Symbol]:[Industry]],2,FALSE),"-")</f>
        <v>-</v>
      </c>
      <c r="D1176" t="s">
        <v>2513</v>
      </c>
      <c r="E1176">
        <v>1994.11348559</v>
      </c>
      <c r="F1176">
        <v>1846.3</v>
      </c>
      <c r="G1176">
        <v>304.975520506333</v>
      </c>
      <c r="H1176">
        <v>-8.7030083335859398</v>
      </c>
      <c r="I1176">
        <v>19.3167817614667</v>
      </c>
      <c r="J1176">
        <v>4.9217905818594101</v>
      </c>
      <c r="K1176">
        <v>1879.7958536487499</v>
      </c>
      <c r="L1176">
        <v>1498.85704540092</v>
      </c>
      <c r="M1176">
        <v>48.238290630029503</v>
      </c>
      <c r="N1176">
        <v>0.45730180085470401</v>
      </c>
      <c r="O1176">
        <v>22.406976114390901</v>
      </c>
      <c r="P1176">
        <v>424.14478353442098</v>
      </c>
      <c r="Q1176">
        <v>0.23727909786902701</v>
      </c>
    </row>
    <row r="1177" spans="1:17" hidden="1" x14ac:dyDescent="0.3">
      <c r="A1177" t="s">
        <v>2514</v>
      </c>
      <c r="B1177" t="s">
        <v>2515</v>
      </c>
      <c r="C1177" t="str">
        <f>IFERROR(VLOOKUP(Table1[[#This Row],[Ticker]],[1]!Table1[[Symbol]:[Industry]],2,FALSE),"-")</f>
        <v>-</v>
      </c>
      <c r="D1177" t="s">
        <v>185</v>
      </c>
      <c r="E1177">
        <v>1987.33453072</v>
      </c>
      <c r="F1177">
        <v>631.4</v>
      </c>
      <c r="G1177">
        <v>-31.105648952565101</v>
      </c>
      <c r="H1177">
        <v>-17.5970351185982</v>
      </c>
      <c r="I1177">
        <v>34.039657559197202</v>
      </c>
      <c r="J1177">
        <v>-9.9216580261785001</v>
      </c>
      <c r="K1177">
        <v>644.81581445483096</v>
      </c>
      <c r="L1177">
        <v>560.10910402568095</v>
      </c>
      <c r="M1177">
        <v>27.438187763185599</v>
      </c>
      <c r="N1177">
        <v>0.33423520406790203</v>
      </c>
      <c r="O1177">
        <v>25.4592968007602</v>
      </c>
      <c r="P1177">
        <v>57.064676616915399</v>
      </c>
      <c r="Q1177">
        <v>9.9657599954730003E-3</v>
      </c>
    </row>
    <row r="1178" spans="1:17" hidden="1" x14ac:dyDescent="0.3">
      <c r="A1178" t="s">
        <v>2516</v>
      </c>
      <c r="B1178" t="s">
        <v>2517</v>
      </c>
      <c r="C1178" t="str">
        <f>IFERROR(VLOOKUP(Table1[[#This Row],[Ticker]],[1]!Table1[[Symbol]:[Industry]],2,FALSE),"-")</f>
        <v>-</v>
      </c>
      <c r="D1178" t="s">
        <v>1680</v>
      </c>
      <c r="E1178">
        <v>1984.1380216</v>
      </c>
      <c r="F1178">
        <v>64.239999999999995</v>
      </c>
      <c r="G1178">
        <v>-5.57616753684428</v>
      </c>
      <c r="H1178">
        <v>5.1491731553708599E-2</v>
      </c>
      <c r="I1178">
        <v>-5.4795295276476299</v>
      </c>
      <c r="J1178">
        <v>-0.235385534552568</v>
      </c>
      <c r="K1178">
        <v>61.380925732827201</v>
      </c>
      <c r="L1178">
        <v>58.551709807377399</v>
      </c>
      <c r="M1178">
        <v>58.880462682991599</v>
      </c>
      <c r="N1178">
        <v>1.9204592603183199</v>
      </c>
      <c r="O1178">
        <v>0.233499377335011</v>
      </c>
      <c r="P1178">
        <v>33.416407061266803</v>
      </c>
      <c r="Q1178">
        <v>-2.8254867209200001E-2</v>
      </c>
    </row>
    <row r="1179" spans="1:17" hidden="1" x14ac:dyDescent="0.3">
      <c r="A1179" t="s">
        <v>2518</v>
      </c>
      <c r="B1179" t="s">
        <v>2519</v>
      </c>
      <c r="C1179" t="str">
        <f>IFERROR(VLOOKUP(Table1[[#This Row],[Ticker]],[1]!Table1[[Symbol]:[Industry]],2,FALSE),"-")</f>
        <v>-</v>
      </c>
      <c r="D1179" t="s">
        <v>1422</v>
      </c>
      <c r="E1179">
        <v>1978.9968490250001</v>
      </c>
      <c r="F1179">
        <v>764.05</v>
      </c>
      <c r="G1179">
        <v>-19.693450061233499</v>
      </c>
      <c r="H1179">
        <v>-22.859588708391801</v>
      </c>
      <c r="I1179">
        <v>30.309021423440502</v>
      </c>
      <c r="J1179">
        <v>-2.9050422097621098</v>
      </c>
      <c r="K1179">
        <v>802.56059789751703</v>
      </c>
      <c r="L1179">
        <v>719.02978641601203</v>
      </c>
      <c r="M1179">
        <v>44.144220049112498</v>
      </c>
      <c r="N1179">
        <v>0.46876819776949902</v>
      </c>
      <c r="O1179">
        <v>30.6851645834696</v>
      </c>
      <c r="P1179">
        <v>69.224806201550294</v>
      </c>
      <c r="Q1179">
        <v>-3.6668390386294998E-2</v>
      </c>
    </row>
    <row r="1180" spans="1:17" hidden="1" x14ac:dyDescent="0.3">
      <c r="A1180" t="s">
        <v>2520</v>
      </c>
      <c r="B1180" t="s">
        <v>2521</v>
      </c>
      <c r="C1180" t="str">
        <f>IFERROR(VLOOKUP(Table1[[#This Row],[Ticker]],[1]!Table1[[Symbol]:[Industry]],2,FALSE),"-")</f>
        <v>-</v>
      </c>
      <c r="D1180" t="s">
        <v>327</v>
      </c>
      <c r="E1180">
        <v>1976.3499839999999</v>
      </c>
      <c r="F1180">
        <v>1474.8</v>
      </c>
      <c r="G1180">
        <v>416.67539617935603</v>
      </c>
      <c r="H1180">
        <v>-4.50952892310975</v>
      </c>
      <c r="I1180">
        <v>116.84846761092</v>
      </c>
      <c r="J1180">
        <v>6.9571862151516797</v>
      </c>
      <c r="K1180">
        <v>1358.4543499485001</v>
      </c>
      <c r="L1180">
        <v>961.58711321772205</v>
      </c>
      <c r="M1180">
        <v>57.188578561603599</v>
      </c>
      <c r="N1180">
        <v>1.05842435705113</v>
      </c>
      <c r="O1180">
        <v>9.8386221860591299</v>
      </c>
      <c r="P1180">
        <v>494.43772672309501</v>
      </c>
      <c r="Q1180">
        <v>0.21387036535661999</v>
      </c>
    </row>
    <row r="1181" spans="1:17" hidden="1" x14ac:dyDescent="0.3">
      <c r="A1181" t="s">
        <v>2522</v>
      </c>
      <c r="B1181" t="s">
        <v>2523</v>
      </c>
      <c r="C1181" t="str">
        <f>IFERROR(VLOOKUP(Table1[[#This Row],[Ticker]],[1]!Table1[[Symbol]:[Industry]],2,FALSE),"-")</f>
        <v>-</v>
      </c>
      <c r="D1181" t="s">
        <v>114</v>
      </c>
      <c r="E1181">
        <v>1965.0657284700001</v>
      </c>
      <c r="F1181">
        <v>1530.3</v>
      </c>
      <c r="G1181">
        <v>388.882296524644</v>
      </c>
      <c r="H1181">
        <v>-48.4783537820636</v>
      </c>
      <c r="I1181">
        <v>331.47996321890798</v>
      </c>
      <c r="J1181">
        <v>-9.4743171031287794</v>
      </c>
      <c r="K1181">
        <v>1480.70800546335</v>
      </c>
      <c r="L1181">
        <v>861.49884509586195</v>
      </c>
      <c r="M1181">
        <v>47.1638695847303</v>
      </c>
      <c r="N1181">
        <v>0.92156368478831396</v>
      </c>
      <c r="O1181">
        <v>70.466575181337006</v>
      </c>
      <c r="P1181">
        <v>618.45070422535196</v>
      </c>
      <c r="Q1181">
        <v>0.232328317304314</v>
      </c>
    </row>
    <row r="1182" spans="1:17" hidden="1" x14ac:dyDescent="0.3">
      <c r="A1182" t="s">
        <v>2524</v>
      </c>
      <c r="B1182" t="s">
        <v>2525</v>
      </c>
      <c r="C1182" t="str">
        <f>IFERROR(VLOOKUP(Table1[[#This Row],[Ticker]],[1]!Table1[[Symbol]:[Industry]],2,FALSE),"-")</f>
        <v>-</v>
      </c>
      <c r="D1182" t="s">
        <v>24</v>
      </c>
      <c r="E1182">
        <v>1956.4400839499999</v>
      </c>
      <c r="F1182">
        <v>184.14</v>
      </c>
      <c r="G1182">
        <v>-17.4310767787853</v>
      </c>
      <c r="H1182">
        <v>-13.5660978866911</v>
      </c>
      <c r="I1182">
        <v>-4.08686494764311</v>
      </c>
      <c r="J1182">
        <v>-3.05767422194468</v>
      </c>
      <c r="K1182">
        <v>188.77984407603</v>
      </c>
      <c r="L1182">
        <v>182.54808562610901</v>
      </c>
      <c r="M1182">
        <v>43.841848389976299</v>
      </c>
      <c r="N1182">
        <v>0.57060972950682798</v>
      </c>
      <c r="O1182">
        <v>18.225263386553699</v>
      </c>
      <c r="P1182">
        <v>29.4026704146169</v>
      </c>
      <c r="Q1182">
        <v>-4.1185765274560004E-3</v>
      </c>
    </row>
    <row r="1183" spans="1:17" hidden="1" x14ac:dyDescent="0.3">
      <c r="A1183" t="s">
        <v>2526</v>
      </c>
      <c r="B1183" t="s">
        <v>2527</v>
      </c>
      <c r="C1183" t="str">
        <f>IFERROR(VLOOKUP(Table1[[#This Row],[Ticker]],[1]!Table1[[Symbol]:[Industry]],2,FALSE),"-")</f>
        <v>-</v>
      </c>
      <c r="D1183" t="s">
        <v>125</v>
      </c>
      <c r="E1183">
        <v>1955.9567593500001</v>
      </c>
      <c r="F1183">
        <v>283.25</v>
      </c>
      <c r="G1183">
        <v>-48.843731116015398</v>
      </c>
      <c r="H1183">
        <v>-26.360372669775099</v>
      </c>
      <c r="I1183">
        <v>-34.666861774800601</v>
      </c>
      <c r="J1183">
        <v>-14.9281595124069</v>
      </c>
      <c r="K1183">
        <v>335.38600931859298</v>
      </c>
      <c r="M1183">
        <v>15.0285760284077</v>
      </c>
      <c r="N1183">
        <v>0.28081969146657298</v>
      </c>
      <c r="O1183">
        <v>41.218005295675198</v>
      </c>
      <c r="P1183">
        <v>2.85039941902687</v>
      </c>
    </row>
    <row r="1184" spans="1:17" hidden="1" x14ac:dyDescent="0.3">
      <c r="A1184" t="s">
        <v>2528</v>
      </c>
      <c r="B1184" t="s">
        <v>2529</v>
      </c>
      <c r="C1184" t="str">
        <f>IFERROR(VLOOKUP(Table1[[#This Row],[Ticker]],[1]!Table1[[Symbol]:[Industry]],2,FALSE),"-")</f>
        <v>-</v>
      </c>
      <c r="D1184" t="s">
        <v>281</v>
      </c>
      <c r="E1184">
        <v>1953.15156925</v>
      </c>
      <c r="F1184">
        <v>311.5</v>
      </c>
      <c r="G1184">
        <v>2.7703462307045501</v>
      </c>
      <c r="H1184">
        <v>-6.76649369161479</v>
      </c>
      <c r="I1184">
        <v>-28.704386081738502</v>
      </c>
      <c r="J1184">
        <v>-2.7019184881316698</v>
      </c>
      <c r="K1184">
        <v>322.45382363869197</v>
      </c>
      <c r="L1184">
        <v>314.70881602395099</v>
      </c>
      <c r="M1184">
        <v>39.657619110801399</v>
      </c>
      <c r="N1184">
        <v>0.56381207637534603</v>
      </c>
      <c r="O1184">
        <v>35.682182985553702</v>
      </c>
      <c r="P1184">
        <v>46.450399623883399</v>
      </c>
      <c r="Q1184">
        <v>8.0439713390069001E-2</v>
      </c>
    </row>
    <row r="1185" spans="1:17" hidden="1" x14ac:dyDescent="0.3">
      <c r="A1185" t="s">
        <v>2530</v>
      </c>
      <c r="B1185" t="s">
        <v>2531</v>
      </c>
      <c r="C1185" t="str">
        <f>IFERROR(VLOOKUP(Table1[[#This Row],[Ticker]],[1]!Table1[[Symbol]:[Industry]],2,FALSE),"-")</f>
        <v>-</v>
      </c>
      <c r="D1185" t="s">
        <v>263</v>
      </c>
      <c r="E1185">
        <v>1950.4441296699999</v>
      </c>
      <c r="F1185">
        <v>57.45</v>
      </c>
      <c r="G1185">
        <v>-42.223100217284902</v>
      </c>
      <c r="H1185">
        <v>-4.6375630618989501</v>
      </c>
      <c r="I1185">
        <v>-4.3286815849277804</v>
      </c>
      <c r="J1185">
        <v>-15.889125817917799</v>
      </c>
      <c r="K1185">
        <v>59.347936383645902</v>
      </c>
      <c r="L1185">
        <v>59.602512608233098</v>
      </c>
      <c r="M1185">
        <v>40.225541161397402</v>
      </c>
      <c r="N1185">
        <v>1.0692250466639901</v>
      </c>
      <c r="O1185">
        <v>47.174646690193804</v>
      </c>
      <c r="P1185">
        <v>52.222268981992997</v>
      </c>
    </row>
    <row r="1186" spans="1:17" hidden="1" x14ac:dyDescent="0.3">
      <c r="A1186" t="s">
        <v>2532</v>
      </c>
      <c r="B1186" t="s">
        <v>2533</v>
      </c>
      <c r="C1186" t="str">
        <f>IFERROR(VLOOKUP(Table1[[#This Row],[Ticker]],[1]!Table1[[Symbol]:[Industry]],2,FALSE),"-")</f>
        <v>-</v>
      </c>
      <c r="D1186" t="s">
        <v>448</v>
      </c>
      <c r="E1186">
        <v>1939.8969999999999</v>
      </c>
      <c r="F1186">
        <v>1284.7</v>
      </c>
      <c r="G1186">
        <v>1.0464826410441199</v>
      </c>
      <c r="H1186">
        <v>-0.84132328872869799</v>
      </c>
      <c r="I1186">
        <v>-16.247173152626399</v>
      </c>
      <c r="J1186">
        <v>5.7820026480431501</v>
      </c>
      <c r="K1186">
        <v>1226.0436209417901</v>
      </c>
      <c r="L1186">
        <v>1231.1436609408399</v>
      </c>
      <c r="M1186">
        <v>60.391339038935897</v>
      </c>
      <c r="N1186">
        <v>2.1115055244335701</v>
      </c>
      <c r="O1186">
        <v>24.9318907137853</v>
      </c>
      <c r="P1186">
        <v>37.408417562436398</v>
      </c>
      <c r="Q1186">
        <v>5.9704203755258999E-2</v>
      </c>
    </row>
    <row r="1187" spans="1:17" hidden="1" x14ac:dyDescent="0.3">
      <c r="A1187" t="s">
        <v>2534</v>
      </c>
      <c r="B1187" t="s">
        <v>2535</v>
      </c>
      <c r="C1187" t="str">
        <f>IFERROR(VLOOKUP(Table1[[#This Row],[Ticker]],[1]!Table1[[Symbol]:[Industry]],2,FALSE),"-")</f>
        <v>-</v>
      </c>
      <c r="D1187" t="s">
        <v>771</v>
      </c>
      <c r="E1187">
        <v>1939.80076925299</v>
      </c>
      <c r="F1187">
        <v>9.61</v>
      </c>
      <c r="G1187">
        <v>-83.132513056589502</v>
      </c>
      <c r="H1187">
        <v>16.365615581767599</v>
      </c>
      <c r="I1187">
        <v>-53.541141714822302</v>
      </c>
      <c r="J1187">
        <v>-3.1486319533518499</v>
      </c>
      <c r="K1187">
        <v>10.621610685925001</v>
      </c>
      <c r="L1187">
        <v>15.882188236487501</v>
      </c>
      <c r="M1187">
        <v>99.293360979071593</v>
      </c>
      <c r="N1187">
        <v>0.62572841208215801</v>
      </c>
      <c r="O1187">
        <v>138.81373569198701</v>
      </c>
      <c r="P1187">
        <v>41.323529411764603</v>
      </c>
      <c r="Q1187">
        <v>-3.0074215979251001E-2</v>
      </c>
    </row>
    <row r="1188" spans="1:17" hidden="1" x14ac:dyDescent="0.3">
      <c r="A1188" t="s">
        <v>2536</v>
      </c>
      <c r="B1188" t="s">
        <v>2537</v>
      </c>
      <c r="C1188" t="str">
        <f>IFERROR(VLOOKUP(Table1[[#This Row],[Ticker]],[1]!Table1[[Symbol]:[Industry]],2,FALSE),"-")</f>
        <v>-</v>
      </c>
      <c r="D1188" t="s">
        <v>185</v>
      </c>
      <c r="E1188">
        <v>1931.5004562500001</v>
      </c>
      <c r="F1188">
        <v>1187.5</v>
      </c>
      <c r="G1188">
        <v>6.1199333157495701</v>
      </c>
      <c r="H1188">
        <v>-16.982964561568501</v>
      </c>
      <c r="I1188">
        <v>53.903483013973997</v>
      </c>
      <c r="J1188">
        <v>-3.9726362814553999</v>
      </c>
      <c r="K1188">
        <v>1114.7002332677901</v>
      </c>
      <c r="L1188">
        <v>911.79912449009703</v>
      </c>
      <c r="M1188">
        <v>45.638405098518497</v>
      </c>
      <c r="N1188">
        <v>0.26604931009524502</v>
      </c>
      <c r="O1188">
        <v>28.757894736842101</v>
      </c>
      <c r="P1188">
        <v>88.193343898573701</v>
      </c>
      <c r="Q1188">
        <v>0.106262414904953</v>
      </c>
    </row>
    <row r="1189" spans="1:17" hidden="1" x14ac:dyDescent="0.3">
      <c r="A1189" t="s">
        <v>2538</v>
      </c>
      <c r="B1189" t="s">
        <v>2539</v>
      </c>
      <c r="C1189" t="str">
        <f>IFERROR(VLOOKUP(Table1[[#This Row],[Ticker]],[1]!Table1[[Symbol]:[Industry]],2,FALSE),"-")</f>
        <v>-</v>
      </c>
      <c r="D1189" t="s">
        <v>185</v>
      </c>
      <c r="E1189">
        <v>1928.880844</v>
      </c>
      <c r="F1189">
        <v>449.3</v>
      </c>
      <c r="G1189">
        <v>-38.566229647291102</v>
      </c>
      <c r="H1189">
        <v>0.31077706139997502</v>
      </c>
      <c r="I1189">
        <v>-4.9434691612281698</v>
      </c>
      <c r="J1189">
        <v>3.6302474563783802</v>
      </c>
      <c r="K1189">
        <v>431.49168106209299</v>
      </c>
      <c r="L1189">
        <v>423.88116536452401</v>
      </c>
      <c r="M1189">
        <v>53.017854449987098</v>
      </c>
      <c r="N1189">
        <v>1.5917352222586201</v>
      </c>
      <c r="O1189">
        <v>15.513020253728</v>
      </c>
      <c r="P1189">
        <v>25.783874580067099</v>
      </c>
      <c r="Q1189">
        <v>-3.0900762834890998E-2</v>
      </c>
    </row>
    <row r="1190" spans="1:17" hidden="1" x14ac:dyDescent="0.3">
      <c r="A1190" t="s">
        <v>2540</v>
      </c>
      <c r="B1190" t="s">
        <v>2541</v>
      </c>
      <c r="C1190" t="str">
        <f>IFERROR(VLOOKUP(Table1[[#This Row],[Ticker]],[1]!Table1[[Symbol]:[Industry]],2,FALSE),"-")</f>
        <v>-</v>
      </c>
      <c r="D1190" t="s">
        <v>2542</v>
      </c>
      <c r="E1190">
        <v>1926.1423299999999</v>
      </c>
      <c r="F1190">
        <v>1790</v>
      </c>
      <c r="G1190">
        <v>-13.390317529062701</v>
      </c>
      <c r="H1190">
        <v>27.7430058530983</v>
      </c>
      <c r="I1190">
        <v>7.20709774830505</v>
      </c>
      <c r="J1190">
        <v>-3.1152986200185202</v>
      </c>
      <c r="K1190">
        <v>1504.83744724401</v>
      </c>
      <c r="L1190">
        <v>1392.9526396952299</v>
      </c>
      <c r="M1190">
        <v>65.615660458201006</v>
      </c>
      <c r="N1190">
        <v>1.4445366587220501</v>
      </c>
      <c r="O1190">
        <v>4.9720670391061503</v>
      </c>
      <c r="P1190">
        <v>78.109452736318403</v>
      </c>
      <c r="Q1190">
        <v>0.25232139478895499</v>
      </c>
    </row>
    <row r="1191" spans="1:17" hidden="1" x14ac:dyDescent="0.3">
      <c r="A1191" t="s">
        <v>2543</v>
      </c>
      <c r="B1191" t="s">
        <v>2544</v>
      </c>
      <c r="C1191" t="str">
        <f>IFERROR(VLOOKUP(Table1[[#This Row],[Ticker]],[1]!Table1[[Symbol]:[Industry]],2,FALSE),"-")</f>
        <v>-</v>
      </c>
      <c r="D1191" t="s">
        <v>119</v>
      </c>
      <c r="E1191">
        <v>1925.39111306</v>
      </c>
      <c r="F1191">
        <v>86.74</v>
      </c>
      <c r="G1191">
        <v>79.726595777697199</v>
      </c>
      <c r="H1191">
        <v>-13.8926730899431</v>
      </c>
      <c r="I1191">
        <v>26.154720988912501</v>
      </c>
      <c r="J1191">
        <v>-8.2681971707431501</v>
      </c>
      <c r="K1191">
        <v>93.405733643736198</v>
      </c>
      <c r="L1191">
        <v>78.291004150060502</v>
      </c>
      <c r="M1191">
        <v>17.974041930613001</v>
      </c>
      <c r="N1191">
        <v>1.01673554682652</v>
      </c>
      <c r="O1191">
        <v>24.394742909845501</v>
      </c>
      <c r="P1191">
        <v>124.656824656824</v>
      </c>
      <c r="Q1191">
        <v>6.9522487987425996E-2</v>
      </c>
    </row>
    <row r="1192" spans="1:17" hidden="1" x14ac:dyDescent="0.3">
      <c r="A1192" t="s">
        <v>2545</v>
      </c>
      <c r="B1192" t="s">
        <v>2546</v>
      </c>
      <c r="C1192" t="str">
        <f>IFERROR(VLOOKUP(Table1[[#This Row],[Ticker]],[1]!Table1[[Symbol]:[Industry]],2,FALSE),"-")</f>
        <v>-</v>
      </c>
      <c r="D1192" t="s">
        <v>266</v>
      </c>
      <c r="E1192">
        <v>1923.990215</v>
      </c>
      <c r="F1192">
        <v>425</v>
      </c>
      <c r="G1192">
        <v>117.20048707653601</v>
      </c>
      <c r="H1192">
        <v>-17.815537013993801</v>
      </c>
      <c r="I1192">
        <v>15.547058475213699</v>
      </c>
      <c r="J1192">
        <v>-6.7709736219660099</v>
      </c>
      <c r="K1192">
        <v>429.29631676886999</v>
      </c>
      <c r="L1192">
        <v>366.35710702359</v>
      </c>
      <c r="M1192">
        <v>50.937568633207299</v>
      </c>
      <c r="N1192">
        <v>0.73199798411876404</v>
      </c>
      <c r="O1192">
        <v>17.658823529411698</v>
      </c>
      <c r="P1192">
        <v>156.02409638554201</v>
      </c>
      <c r="Q1192">
        <v>0.24640811900008799</v>
      </c>
    </row>
    <row r="1193" spans="1:17" hidden="1" x14ac:dyDescent="0.3">
      <c r="A1193" t="s">
        <v>2547</v>
      </c>
      <c r="B1193" t="s">
        <v>2548</v>
      </c>
      <c r="C1193" t="str">
        <f>IFERROR(VLOOKUP(Table1[[#This Row],[Ticker]],[1]!Table1[[Symbol]:[Industry]],2,FALSE),"-")</f>
        <v>-</v>
      </c>
      <c r="D1193" t="s">
        <v>388</v>
      </c>
      <c r="E1193">
        <v>1921.6188325799999</v>
      </c>
      <c r="F1193">
        <v>1528.65</v>
      </c>
      <c r="G1193">
        <v>40.592569148741099</v>
      </c>
      <c r="H1193">
        <v>-2.2110607711026198</v>
      </c>
      <c r="I1193">
        <v>86.726513581485094</v>
      </c>
      <c r="J1193">
        <v>-4.8152986200185204</v>
      </c>
      <c r="K1193">
        <v>1447.0076106169499</v>
      </c>
      <c r="L1193">
        <v>1166.7342803731999</v>
      </c>
      <c r="M1193">
        <v>45.313381395579498</v>
      </c>
      <c r="N1193">
        <v>0.33071545956996701</v>
      </c>
      <c r="O1193">
        <v>7.9351061394040396</v>
      </c>
      <c r="P1193">
        <v>118.440983138039</v>
      </c>
      <c r="Q1193">
        <v>2.9911926352744998E-2</v>
      </c>
    </row>
    <row r="1194" spans="1:17" hidden="1" x14ac:dyDescent="0.3">
      <c r="A1194" t="s">
        <v>2549</v>
      </c>
      <c r="B1194" t="s">
        <v>2550</v>
      </c>
      <c r="C1194" t="str">
        <f>IFERROR(VLOOKUP(Table1[[#This Row],[Ticker]],[1]!Table1[[Symbol]:[Industry]],2,FALSE),"-")</f>
        <v>-</v>
      </c>
      <c r="D1194" t="s">
        <v>388</v>
      </c>
      <c r="E1194">
        <v>1914.044193945</v>
      </c>
      <c r="F1194">
        <v>478.35</v>
      </c>
      <c r="G1194">
        <v>-2.8680486107985801</v>
      </c>
      <c r="H1194">
        <v>-5.7316416691781704</v>
      </c>
      <c r="I1194">
        <v>41.435606787492503</v>
      </c>
      <c r="J1194">
        <v>-8.8801847362741704</v>
      </c>
      <c r="K1194">
        <v>453.70798602230701</v>
      </c>
      <c r="L1194">
        <v>392.63440791436102</v>
      </c>
      <c r="M1194">
        <v>41.809558558134597</v>
      </c>
      <c r="N1194">
        <v>0.81646975700203095</v>
      </c>
      <c r="O1194">
        <v>11.1633740984634</v>
      </c>
      <c r="P1194">
        <v>70.595577746076998</v>
      </c>
      <c r="Q1194">
        <v>-8.0486248397435997E-2</v>
      </c>
    </row>
    <row r="1195" spans="1:17" hidden="1" x14ac:dyDescent="0.3">
      <c r="A1195" t="s">
        <v>2551</v>
      </c>
      <c r="B1195" t="s">
        <v>2552</v>
      </c>
      <c r="C1195" t="str">
        <f>IFERROR(VLOOKUP(Table1[[#This Row],[Ticker]],[1]!Table1[[Symbol]:[Industry]],2,FALSE),"-")</f>
        <v>-</v>
      </c>
      <c r="D1195" t="s">
        <v>248</v>
      </c>
      <c r="E1195">
        <v>1913.2080450000001</v>
      </c>
      <c r="F1195">
        <v>781.75</v>
      </c>
      <c r="G1195">
        <v>92.983749569787605</v>
      </c>
      <c r="H1195">
        <v>-5.9324472806666497</v>
      </c>
      <c r="I1195">
        <v>183.924197693362</v>
      </c>
      <c r="J1195">
        <v>-12.764994459708101</v>
      </c>
      <c r="K1195">
        <v>831.79407597958595</v>
      </c>
      <c r="M1195">
        <v>30.446614557056499</v>
      </c>
      <c r="N1195">
        <v>0.42760165162012698</v>
      </c>
      <c r="O1195">
        <v>44.764950431723697</v>
      </c>
      <c r="P1195">
        <v>232.659574468085</v>
      </c>
    </row>
    <row r="1196" spans="1:17" hidden="1" x14ac:dyDescent="0.3">
      <c r="A1196" t="s">
        <v>2553</v>
      </c>
      <c r="B1196" t="s">
        <v>2554</v>
      </c>
      <c r="C1196" t="str">
        <f>IFERROR(VLOOKUP(Table1[[#This Row],[Ticker]],[1]!Table1[[Symbol]:[Industry]],2,FALSE),"-")</f>
        <v>-</v>
      </c>
      <c r="D1196" t="s">
        <v>1964</v>
      </c>
      <c r="E1196">
        <v>1911.5342568860001</v>
      </c>
      <c r="F1196">
        <v>169.97</v>
      </c>
      <c r="G1196">
        <v>-34.810499457776402</v>
      </c>
      <c r="H1196">
        <v>-5.25089414782743</v>
      </c>
      <c r="I1196">
        <v>-18.2360664299269</v>
      </c>
      <c r="J1196">
        <v>-7.0219121013458299</v>
      </c>
      <c r="K1196">
        <v>167.70570257844801</v>
      </c>
      <c r="L1196">
        <v>169.702448569757</v>
      </c>
      <c r="M1196">
        <v>55.405764506720899</v>
      </c>
      <c r="N1196">
        <v>1.46126217000074</v>
      </c>
      <c r="O1196">
        <v>28.1402600458904</v>
      </c>
      <c r="P1196">
        <v>14.689608636977001</v>
      </c>
      <c r="Q1196">
        <v>-9.8192487477898993E-2</v>
      </c>
    </row>
    <row r="1197" spans="1:17" hidden="1" x14ac:dyDescent="0.3">
      <c r="A1197" t="s">
        <v>2555</v>
      </c>
      <c r="B1197" t="s">
        <v>2556</v>
      </c>
      <c r="C1197" t="str">
        <f>IFERROR(VLOOKUP(Table1[[#This Row],[Ticker]],[1]!Table1[[Symbol]:[Industry]],2,FALSE),"-")</f>
        <v>-</v>
      </c>
      <c r="D1197" t="s">
        <v>1680</v>
      </c>
      <c r="E1197">
        <v>1906.0882018</v>
      </c>
      <c r="F1197">
        <v>65.81</v>
      </c>
      <c r="G1197">
        <v>-5.4295441862458702</v>
      </c>
      <c r="H1197">
        <v>0.595638080981859</v>
      </c>
      <c r="I1197">
        <v>-5.6337545611962803</v>
      </c>
      <c r="J1197">
        <v>-8.5002731042353494E-2</v>
      </c>
      <c r="K1197">
        <v>62.926796282530603</v>
      </c>
      <c r="L1197">
        <v>60.040205686008797</v>
      </c>
      <c r="M1197">
        <v>59.453032016997597</v>
      </c>
      <c r="N1197">
        <v>0.78540174913824501</v>
      </c>
      <c r="O1197">
        <v>0.15195259079165899</v>
      </c>
      <c r="P1197">
        <v>32.949494949494898</v>
      </c>
      <c r="Q1197">
        <v>-2.8326200589973E-2</v>
      </c>
    </row>
    <row r="1198" spans="1:17" hidden="1" x14ac:dyDescent="0.3">
      <c r="A1198" t="s">
        <v>2557</v>
      </c>
      <c r="B1198" t="s">
        <v>2558</v>
      </c>
      <c r="C1198" t="str">
        <f>IFERROR(VLOOKUP(Table1[[#This Row],[Ticker]],[1]!Table1[[Symbol]:[Industry]],2,FALSE),"-")</f>
        <v>-</v>
      </c>
      <c r="D1198" t="s">
        <v>1680</v>
      </c>
      <c r="E1198">
        <v>1905.052968</v>
      </c>
      <c r="F1198">
        <v>65.77</v>
      </c>
      <c r="G1198">
        <v>-5.8046176329175196</v>
      </c>
      <c r="H1198">
        <v>0.98690273709020104</v>
      </c>
      <c r="I1198">
        <v>-5.8200102367078701</v>
      </c>
      <c r="J1198">
        <v>0.588948869862159</v>
      </c>
      <c r="K1198">
        <v>62.904169392227203</v>
      </c>
      <c r="L1198">
        <v>60.014073570857697</v>
      </c>
      <c r="M1198">
        <v>55.931821315525497</v>
      </c>
      <c r="N1198">
        <v>0.92974014377377401</v>
      </c>
      <c r="O1198">
        <v>1.3379960468298699</v>
      </c>
      <c r="P1198">
        <v>33.651696809591499</v>
      </c>
      <c r="Q1198">
        <v>-2.9924776916618E-2</v>
      </c>
    </row>
    <row r="1199" spans="1:17" hidden="1" x14ac:dyDescent="0.3">
      <c r="A1199" t="s">
        <v>2559</v>
      </c>
      <c r="B1199" t="s">
        <v>2560</v>
      </c>
      <c r="C1199" t="str">
        <f>IFERROR(VLOOKUP(Table1[[#This Row],[Ticker]],[1]!Table1[[Symbol]:[Industry]],2,FALSE),"-")</f>
        <v>-</v>
      </c>
      <c r="D1199" t="s">
        <v>751</v>
      </c>
      <c r="E1199">
        <v>1901.11000107</v>
      </c>
      <c r="F1199">
        <v>819.94</v>
      </c>
      <c r="G1199">
        <v>37.683676566522003</v>
      </c>
      <c r="H1199">
        <v>-2.2922769935924601</v>
      </c>
      <c r="I1199">
        <v>10.0979351024043</v>
      </c>
      <c r="J1199">
        <v>-1.65767221796922</v>
      </c>
      <c r="K1199">
        <v>789.95056347849595</v>
      </c>
      <c r="L1199">
        <v>698.19370338821398</v>
      </c>
      <c r="M1199">
        <v>43.078312623575101</v>
      </c>
      <c r="N1199">
        <v>0.80991755067302795</v>
      </c>
      <c r="O1199">
        <v>1.22691904285678</v>
      </c>
      <c r="P1199">
        <v>84.858527787171695</v>
      </c>
      <c r="Q1199">
        <v>-3.6227040049000002E-5</v>
      </c>
    </row>
    <row r="1200" spans="1:17" hidden="1" x14ac:dyDescent="0.3">
      <c r="A1200" t="s">
        <v>2561</v>
      </c>
      <c r="B1200" t="s">
        <v>2562</v>
      </c>
      <c r="C1200" t="str">
        <f>IFERROR(VLOOKUP(Table1[[#This Row],[Ticker]],[1]!Table1[[Symbol]:[Industry]],2,FALSE),"-")</f>
        <v>-</v>
      </c>
      <c r="D1200" t="s">
        <v>263</v>
      </c>
      <c r="E1200">
        <v>1899.84</v>
      </c>
      <c r="F1200">
        <v>1588</v>
      </c>
      <c r="G1200">
        <v>-37.988570592667301</v>
      </c>
      <c r="H1200">
        <v>-0.65843532718784603</v>
      </c>
      <c r="I1200">
        <v>-5.2951250823163099</v>
      </c>
      <c r="J1200">
        <v>5.28972421103171</v>
      </c>
      <c r="K1200">
        <v>1465.5096431111001</v>
      </c>
      <c r="L1200">
        <v>1433.95846149467</v>
      </c>
      <c r="M1200">
        <v>74.638601185958905</v>
      </c>
      <c r="N1200">
        <v>1.3691729452095001</v>
      </c>
      <c r="O1200">
        <v>6.9238035264483599</v>
      </c>
      <c r="P1200">
        <v>34.456627577155899</v>
      </c>
      <c r="Q1200">
        <v>0.16156895093919299</v>
      </c>
    </row>
    <row r="1201" spans="1:17" hidden="1" x14ac:dyDescent="0.3">
      <c r="A1201" t="s">
        <v>2563</v>
      </c>
      <c r="B1201" t="s">
        <v>2564</v>
      </c>
      <c r="C1201" t="str">
        <f>IFERROR(VLOOKUP(Table1[[#This Row],[Ticker]],[1]!Table1[[Symbol]:[Industry]],2,FALSE),"-")</f>
        <v>-</v>
      </c>
      <c r="D1201" t="s">
        <v>266</v>
      </c>
      <c r="E1201">
        <v>1899.1619012199999</v>
      </c>
      <c r="F1201">
        <v>1396.6</v>
      </c>
      <c r="G1201">
        <v>-7.9247258233649598</v>
      </c>
      <c r="H1201">
        <v>3.4240256158349101</v>
      </c>
      <c r="I1201">
        <v>-16.958136244283001</v>
      </c>
      <c r="J1201">
        <v>4.3441091002323597</v>
      </c>
      <c r="K1201">
        <v>1353.4020090204299</v>
      </c>
      <c r="L1201">
        <v>1352.46146072136</v>
      </c>
      <c r="M1201">
        <v>61.115736844473602</v>
      </c>
      <c r="N1201">
        <v>0.65717112338267802</v>
      </c>
      <c r="O1201">
        <v>26.736359730774701</v>
      </c>
      <c r="P1201">
        <v>28.128440366972399</v>
      </c>
      <c r="Q1201">
        <v>6.9469910632089002E-2</v>
      </c>
    </row>
    <row r="1202" spans="1:17" hidden="1" x14ac:dyDescent="0.3">
      <c r="A1202" t="s">
        <v>2565</v>
      </c>
      <c r="B1202" t="s">
        <v>2566</v>
      </c>
      <c r="C1202" t="str">
        <f>IFERROR(VLOOKUP(Table1[[#This Row],[Ticker]],[1]!Table1[[Symbol]:[Industry]],2,FALSE),"-")</f>
        <v>-</v>
      </c>
      <c r="D1202" t="s">
        <v>100</v>
      </c>
      <c r="E1202">
        <v>1895.0142599999999</v>
      </c>
      <c r="F1202">
        <v>345.75</v>
      </c>
      <c r="G1202">
        <v>-42.519587403299496</v>
      </c>
      <c r="H1202">
        <v>-1.8028975057965</v>
      </c>
      <c r="I1202">
        <v>-3.6574494155479602</v>
      </c>
      <c r="J1202">
        <v>-4.48007671255864</v>
      </c>
      <c r="K1202">
        <v>340.53954374358398</v>
      </c>
      <c r="L1202">
        <v>343.050400557476</v>
      </c>
      <c r="M1202">
        <v>50.390726298850097</v>
      </c>
      <c r="N1202">
        <v>0.90136299129189301</v>
      </c>
      <c r="O1202">
        <v>28.416485900216902</v>
      </c>
      <c r="P1202">
        <v>22.584648112036799</v>
      </c>
      <c r="Q1202">
        <v>6.3573706488854007E-2</v>
      </c>
    </row>
    <row r="1203" spans="1:17" hidden="1" x14ac:dyDescent="0.3">
      <c r="A1203" t="s">
        <v>2567</v>
      </c>
      <c r="B1203" t="s">
        <v>2568</v>
      </c>
      <c r="C1203" t="str">
        <f>IFERROR(VLOOKUP(Table1[[#This Row],[Ticker]],[1]!Table1[[Symbol]:[Industry]],2,FALSE),"-")</f>
        <v>-</v>
      </c>
      <c r="D1203" t="s">
        <v>185</v>
      </c>
      <c r="E1203">
        <v>1894.5357504799999</v>
      </c>
      <c r="F1203">
        <v>775.4</v>
      </c>
      <c r="G1203">
        <v>-33.955977759031697</v>
      </c>
      <c r="H1203">
        <v>-13.082394424438601</v>
      </c>
      <c r="I1203">
        <v>15.8076380862917</v>
      </c>
      <c r="J1203">
        <v>-0.62249389243881403</v>
      </c>
      <c r="K1203">
        <v>797.39883448823105</v>
      </c>
      <c r="L1203">
        <v>734.52241581311398</v>
      </c>
      <c r="M1203">
        <v>43.732192050440503</v>
      </c>
      <c r="N1203">
        <v>0.42753034150765801</v>
      </c>
      <c r="O1203">
        <v>17.997162754707201</v>
      </c>
      <c r="P1203">
        <v>41.496350364963497</v>
      </c>
      <c r="Q1203">
        <v>-2.6995842310921E-2</v>
      </c>
    </row>
    <row r="1204" spans="1:17" hidden="1" x14ac:dyDescent="0.3">
      <c r="A1204" t="s">
        <v>2569</v>
      </c>
      <c r="B1204" t="s">
        <v>2570</v>
      </c>
      <c r="C1204" t="str">
        <f>IFERROR(VLOOKUP(Table1[[#This Row],[Ticker]],[1]!Table1[[Symbol]:[Industry]],2,FALSE),"-")</f>
        <v>-</v>
      </c>
      <c r="D1204" t="s">
        <v>388</v>
      </c>
      <c r="E1204">
        <v>1894.0563081</v>
      </c>
      <c r="F1204">
        <v>216.15</v>
      </c>
      <c r="G1204">
        <v>-63.550090653982402</v>
      </c>
      <c r="H1204">
        <v>-6.8602969638170697</v>
      </c>
      <c r="I1204">
        <v>-30.315727961544798</v>
      </c>
      <c r="J1204">
        <v>-6.9229682365376899</v>
      </c>
      <c r="K1204">
        <v>221.492549790179</v>
      </c>
      <c r="L1204">
        <v>240.70613187241</v>
      </c>
      <c r="M1204">
        <v>41.948467293773199</v>
      </c>
      <c r="N1204">
        <v>0.84919494851774702</v>
      </c>
      <c r="O1204">
        <v>61.161230626879401</v>
      </c>
      <c r="P1204">
        <v>4.0884137532505003</v>
      </c>
      <c r="Q1204">
        <v>0.13092862815991901</v>
      </c>
    </row>
    <row r="1205" spans="1:17" hidden="1" x14ac:dyDescent="0.3">
      <c r="A1205" t="s">
        <v>2571</v>
      </c>
      <c r="B1205" t="s">
        <v>2572</v>
      </c>
      <c r="C1205" t="str">
        <f>IFERROR(VLOOKUP(Table1[[#This Row],[Ticker]],[1]!Table1[[Symbol]:[Industry]],2,FALSE),"-")</f>
        <v>-</v>
      </c>
      <c r="D1205" t="s">
        <v>263</v>
      </c>
      <c r="E1205">
        <v>1879.6416972899999</v>
      </c>
      <c r="F1205">
        <v>56.37</v>
      </c>
      <c r="G1205">
        <v>8.0514904792641708</v>
      </c>
      <c r="H1205">
        <v>-12.368164693706399</v>
      </c>
      <c r="I1205">
        <v>-21.696751875264301</v>
      </c>
      <c r="J1205">
        <v>-2.2893408684968501</v>
      </c>
      <c r="K1205">
        <v>59.243659864891796</v>
      </c>
      <c r="L1205">
        <v>59.470404596409203</v>
      </c>
      <c r="M1205">
        <v>44.251605244700997</v>
      </c>
      <c r="N1205">
        <v>1.2064639198973199</v>
      </c>
      <c r="O1205">
        <v>70.125953521376601</v>
      </c>
      <c r="P1205">
        <v>54.862637362637301</v>
      </c>
      <c r="Q1205">
        <v>-4.6427581317089999E-3</v>
      </c>
    </row>
    <row r="1206" spans="1:17" hidden="1" x14ac:dyDescent="0.3">
      <c r="A1206" t="s">
        <v>2573</v>
      </c>
      <c r="B1206" t="s">
        <v>2574</v>
      </c>
      <c r="C1206" t="str">
        <f>IFERROR(VLOOKUP(Table1[[#This Row],[Ticker]],[1]!Table1[[Symbol]:[Industry]],2,FALSE),"-")</f>
        <v>-</v>
      </c>
      <c r="D1206" t="s">
        <v>89</v>
      </c>
      <c r="E1206">
        <v>1875.26388324</v>
      </c>
      <c r="F1206">
        <v>281.02</v>
      </c>
      <c r="G1206">
        <v>120.88643799872</v>
      </c>
      <c r="H1206">
        <v>42.41550700917</v>
      </c>
      <c r="I1206">
        <v>148.372297846706</v>
      </c>
      <c r="J1206">
        <v>-4.1829938046842399</v>
      </c>
      <c r="K1206">
        <v>220.55025302925401</v>
      </c>
      <c r="L1206">
        <v>154.17700126383599</v>
      </c>
      <c r="M1206">
        <v>53.240419534044698</v>
      </c>
      <c r="N1206">
        <v>1.3173798923947699</v>
      </c>
      <c r="O1206">
        <v>28.2328659881859</v>
      </c>
      <c r="P1206">
        <v>202.00967221923599</v>
      </c>
      <c r="Q1206">
        <v>0.117565917006418</v>
      </c>
    </row>
    <row r="1207" spans="1:17" hidden="1" x14ac:dyDescent="0.3">
      <c r="A1207" t="s">
        <v>2575</v>
      </c>
      <c r="B1207" t="s">
        <v>2576</v>
      </c>
      <c r="C1207" t="str">
        <f>IFERROR(VLOOKUP(Table1[[#This Row],[Ticker]],[1]!Table1[[Symbol]:[Industry]],2,FALSE),"-")</f>
        <v>-</v>
      </c>
      <c r="D1207" t="s">
        <v>217</v>
      </c>
      <c r="E1207">
        <v>1867.4834381999999</v>
      </c>
      <c r="F1207">
        <v>1231.95</v>
      </c>
      <c r="G1207">
        <v>69.960026637267603</v>
      </c>
      <c r="H1207">
        <v>21.514637355443799</v>
      </c>
      <c r="I1207">
        <v>11.2197707673711</v>
      </c>
      <c r="J1207">
        <v>-7.0659835164519302</v>
      </c>
      <c r="K1207">
        <v>1176.58436772507</v>
      </c>
      <c r="L1207">
        <v>1041.4236553579599</v>
      </c>
      <c r="M1207">
        <v>51.466591192986598</v>
      </c>
      <c r="N1207">
        <v>0.89327210014081604</v>
      </c>
      <c r="O1207">
        <v>21.169690328341201</v>
      </c>
      <c r="P1207">
        <v>154.692991523671</v>
      </c>
      <c r="Q1207">
        <v>0.14517365174862101</v>
      </c>
    </row>
    <row r="1208" spans="1:17" hidden="1" x14ac:dyDescent="0.3">
      <c r="A1208" t="s">
        <v>2577</v>
      </c>
      <c r="B1208" t="s">
        <v>2578</v>
      </c>
      <c r="C1208" t="str">
        <f>IFERROR(VLOOKUP(Table1[[#This Row],[Ticker]],[1]!Table1[[Symbol]:[Industry]],2,FALSE),"-")</f>
        <v>-</v>
      </c>
      <c r="D1208" t="s">
        <v>143</v>
      </c>
      <c r="E1208">
        <v>1865.0263395720001</v>
      </c>
      <c r="F1208">
        <v>113.51</v>
      </c>
      <c r="G1208">
        <v>13.017064298118401</v>
      </c>
      <c r="H1208">
        <v>-20.9849222480074</v>
      </c>
      <c r="I1208">
        <v>-41.736433841952703</v>
      </c>
      <c r="J1208">
        <v>-7.4204928461791297</v>
      </c>
      <c r="K1208">
        <v>122.399156068496</v>
      </c>
      <c r="L1208">
        <v>125.528796045969</v>
      </c>
      <c r="M1208">
        <v>22.886646675498099</v>
      </c>
      <c r="N1208">
        <v>0.54637824905426402</v>
      </c>
      <c r="O1208">
        <v>141.74081578715499</v>
      </c>
      <c r="P1208">
        <v>55.4931506849315</v>
      </c>
    </row>
    <row r="1209" spans="1:17" hidden="1" x14ac:dyDescent="0.3">
      <c r="A1209" t="s">
        <v>2579</v>
      </c>
      <c r="B1209" t="s">
        <v>2580</v>
      </c>
      <c r="C1209" t="str">
        <f>IFERROR(VLOOKUP(Table1[[#This Row],[Ticker]],[1]!Table1[[Symbol]:[Industry]],2,FALSE),"-")</f>
        <v>-</v>
      </c>
      <c r="D1209" t="s">
        <v>263</v>
      </c>
      <c r="E1209">
        <v>1834.2614249999999</v>
      </c>
      <c r="F1209">
        <v>58.35</v>
      </c>
      <c r="G1209">
        <v>53.9440261229839</v>
      </c>
      <c r="H1209">
        <v>43.2047146447836</v>
      </c>
      <c r="I1209">
        <v>49.308470877694297</v>
      </c>
      <c r="J1209">
        <v>2.5484921820686099</v>
      </c>
      <c r="K1209">
        <v>46.296364746770699</v>
      </c>
      <c r="L1209">
        <v>38.9897303687818</v>
      </c>
      <c r="M1209">
        <v>98.553639252812303</v>
      </c>
      <c r="N1209">
        <v>2.3886405005357001</v>
      </c>
      <c r="O1209">
        <v>0.42844901456726697</v>
      </c>
      <c r="P1209">
        <v>116.111111111111</v>
      </c>
    </row>
    <row r="1210" spans="1:17" hidden="1" x14ac:dyDescent="0.3">
      <c r="A1210" t="s">
        <v>2581</v>
      </c>
      <c r="B1210" t="s">
        <v>2582</v>
      </c>
      <c r="C1210" t="str">
        <f>IFERROR(VLOOKUP(Table1[[#This Row],[Ticker]],[1]!Table1[[Symbol]:[Industry]],2,FALSE),"-")</f>
        <v>-</v>
      </c>
      <c r="D1210" t="s">
        <v>473</v>
      </c>
      <c r="E1210">
        <v>1823.6710169999999</v>
      </c>
      <c r="F1210">
        <v>592.20000000000005</v>
      </c>
      <c r="G1210">
        <v>-21.241094458051698</v>
      </c>
      <c r="H1210">
        <v>-19.735752470149301</v>
      </c>
      <c r="I1210">
        <v>13.656745068273301</v>
      </c>
      <c r="J1210">
        <v>-7.3454366588601498</v>
      </c>
      <c r="K1210">
        <v>627.54757330100301</v>
      </c>
      <c r="L1210">
        <v>560.92560378108203</v>
      </c>
      <c r="M1210">
        <v>21.1750046093935</v>
      </c>
      <c r="N1210">
        <v>0.50387014585101797</v>
      </c>
      <c r="O1210">
        <v>22.762580209388702</v>
      </c>
      <c r="P1210">
        <v>47.130434782608702</v>
      </c>
      <c r="Q1210">
        <v>-5.5147967756147998E-2</v>
      </c>
    </row>
    <row r="1211" spans="1:17" hidden="1" x14ac:dyDescent="0.3">
      <c r="A1211" t="s">
        <v>2583</v>
      </c>
      <c r="B1211" t="s">
        <v>2584</v>
      </c>
      <c r="C1211" t="str">
        <f>IFERROR(VLOOKUP(Table1[[#This Row],[Ticker]],[1]!Table1[[Symbol]:[Industry]],2,FALSE),"-")</f>
        <v>-</v>
      </c>
      <c r="D1211" t="s">
        <v>1675</v>
      </c>
      <c r="E1211">
        <v>1821.0815571200001</v>
      </c>
      <c r="F1211">
        <v>173.54</v>
      </c>
      <c r="G1211">
        <v>-64.189608503753206</v>
      </c>
      <c r="H1211">
        <v>-15.7041785338292</v>
      </c>
      <c r="I1211">
        <v>-34.1739070554299</v>
      </c>
      <c r="J1211">
        <v>-9.3873968893780599</v>
      </c>
      <c r="K1211">
        <v>190.72681647389999</v>
      </c>
      <c r="L1211">
        <v>212.95715652717601</v>
      </c>
      <c r="M1211">
        <v>22.1328363930484</v>
      </c>
      <c r="N1211">
        <v>0.673857873617834</v>
      </c>
      <c r="O1211">
        <v>73.994468134147695</v>
      </c>
      <c r="P1211">
        <v>0.86602731764020502</v>
      </c>
      <c r="Q1211">
        <v>0.139927827252877</v>
      </c>
    </row>
    <row r="1212" spans="1:17" hidden="1" x14ac:dyDescent="0.3">
      <c r="A1212" t="s">
        <v>2585</v>
      </c>
      <c r="B1212" t="s">
        <v>2586</v>
      </c>
      <c r="C1212" t="str">
        <f>IFERROR(VLOOKUP(Table1[[#This Row],[Ticker]],[1]!Table1[[Symbol]:[Industry]],2,FALSE),"-")</f>
        <v>-</v>
      </c>
      <c r="D1212" t="s">
        <v>180</v>
      </c>
      <c r="E1212">
        <v>1809.2946670049901</v>
      </c>
      <c r="F1212">
        <v>440.65</v>
      </c>
      <c r="G1212">
        <v>-40.184138336744802</v>
      </c>
      <c r="H1212">
        <v>0.52474570036668799</v>
      </c>
      <c r="I1212">
        <v>-23.873034623364902</v>
      </c>
      <c r="J1212">
        <v>-7.7533328080526998</v>
      </c>
      <c r="K1212">
        <v>445.65660720567701</v>
      </c>
      <c r="L1212">
        <v>481.47705393327101</v>
      </c>
      <c r="M1212">
        <v>44.844225292343602</v>
      </c>
      <c r="N1212">
        <v>1.2839372331626999</v>
      </c>
      <c r="O1212">
        <v>45.466923862475902</v>
      </c>
      <c r="P1212">
        <v>9.0717821782178198</v>
      </c>
    </row>
    <row r="1213" spans="1:17" hidden="1" x14ac:dyDescent="0.3">
      <c r="A1213" t="s">
        <v>2587</v>
      </c>
      <c r="B1213" t="s">
        <v>2588</v>
      </c>
      <c r="C1213" t="str">
        <f>IFERROR(VLOOKUP(Table1[[#This Row],[Ticker]],[1]!Table1[[Symbol]:[Industry]],2,FALSE),"-")</f>
        <v>-</v>
      </c>
      <c r="D1213" t="s">
        <v>545</v>
      </c>
      <c r="E1213">
        <v>1805.2927382299999</v>
      </c>
      <c r="F1213">
        <v>359.65</v>
      </c>
      <c r="G1213">
        <v>-23.0946248424247</v>
      </c>
      <c r="H1213">
        <v>-44.983149722500798</v>
      </c>
      <c r="I1213">
        <v>10.395174109911</v>
      </c>
      <c r="J1213">
        <v>-9.1141357790553901</v>
      </c>
      <c r="K1213">
        <v>488.04091080889401</v>
      </c>
      <c r="L1213">
        <v>430.41907722325402</v>
      </c>
      <c r="M1213">
        <v>14.834667953700601</v>
      </c>
      <c r="N1213">
        <v>1.6416483181316299</v>
      </c>
      <c r="O1213">
        <v>73.780063951063497</v>
      </c>
      <c r="P1213">
        <v>38.326923076923002</v>
      </c>
    </row>
    <row r="1214" spans="1:17" hidden="1" x14ac:dyDescent="0.3">
      <c r="A1214" t="s">
        <v>2589</v>
      </c>
      <c r="B1214" t="s">
        <v>2590</v>
      </c>
      <c r="C1214" t="str">
        <f>IFERROR(VLOOKUP(Table1[[#This Row],[Ticker]],[1]!Table1[[Symbol]:[Industry]],2,FALSE),"-")</f>
        <v>-</v>
      </c>
      <c r="D1214" t="s">
        <v>266</v>
      </c>
      <c r="E1214">
        <v>1795.2178148999999</v>
      </c>
      <c r="F1214">
        <v>587</v>
      </c>
      <c r="G1214">
        <v>-77.354558053221098</v>
      </c>
      <c r="H1214">
        <v>-12.0204550577636</v>
      </c>
      <c r="I1214">
        <v>-44.6602028765396</v>
      </c>
      <c r="J1214">
        <v>-5.5206356282871099</v>
      </c>
      <c r="K1214">
        <v>633.779840729277</v>
      </c>
      <c r="L1214">
        <v>740.37891435231302</v>
      </c>
      <c r="M1214">
        <v>33.524345526308501</v>
      </c>
      <c r="N1214">
        <v>0.63958054507847595</v>
      </c>
      <c r="O1214">
        <v>95.911413969335598</v>
      </c>
      <c r="P1214">
        <v>2.4164703829712999</v>
      </c>
    </row>
    <row r="1215" spans="1:17" hidden="1" x14ac:dyDescent="0.3">
      <c r="A1215" t="s">
        <v>2591</v>
      </c>
      <c r="B1215" t="s">
        <v>2592</v>
      </c>
      <c r="C1215" t="str">
        <f>IFERROR(VLOOKUP(Table1[[#This Row],[Ticker]],[1]!Table1[[Symbol]:[Industry]],2,FALSE),"-")</f>
        <v>-</v>
      </c>
      <c r="D1215" t="s">
        <v>263</v>
      </c>
      <c r="E1215">
        <v>1794.4773</v>
      </c>
      <c r="F1215">
        <v>308.89999999999998</v>
      </c>
      <c r="G1215">
        <v>105.12547578407499</v>
      </c>
      <c r="H1215">
        <v>-8.9876860989358196</v>
      </c>
      <c r="I1215">
        <v>72.368098270027701</v>
      </c>
      <c r="J1215">
        <v>-4.9501539288138803</v>
      </c>
      <c r="K1215">
        <v>309.46590064217798</v>
      </c>
      <c r="L1215">
        <v>241.728285394447</v>
      </c>
      <c r="M1215">
        <v>56.4869859336766</v>
      </c>
      <c r="N1215">
        <v>0.152813461685886</v>
      </c>
      <c r="O1215">
        <v>16.5263839430236</v>
      </c>
      <c r="P1215">
        <v>181.329690346083</v>
      </c>
    </row>
    <row r="1216" spans="1:17" hidden="1" x14ac:dyDescent="0.3">
      <c r="A1216" t="s">
        <v>2593</v>
      </c>
      <c r="B1216" t="s">
        <v>2594</v>
      </c>
      <c r="C1216" t="str">
        <f>IFERROR(VLOOKUP(Table1[[#This Row],[Ticker]],[1]!Table1[[Symbol]:[Industry]],2,FALSE),"-")</f>
        <v>-</v>
      </c>
      <c r="D1216" t="s">
        <v>130</v>
      </c>
      <c r="E1216">
        <v>1792.2589074</v>
      </c>
      <c r="F1216">
        <v>103.35</v>
      </c>
      <c r="G1216">
        <v>134.63908799971099</v>
      </c>
      <c r="H1216">
        <v>-19.800757312596598</v>
      </c>
      <c r="I1216">
        <v>0.86855568336325795</v>
      </c>
      <c r="J1216">
        <v>-11.6972013941727</v>
      </c>
      <c r="K1216">
        <v>116.944707775168</v>
      </c>
      <c r="L1216">
        <v>99.075640509403101</v>
      </c>
      <c r="M1216">
        <v>13.412019476862101</v>
      </c>
      <c r="N1216">
        <v>0.51720099735270897</v>
      </c>
      <c r="O1216">
        <v>33.217223028543799</v>
      </c>
      <c r="P1216">
        <v>232.208293153326</v>
      </c>
    </row>
    <row r="1217" spans="1:17" hidden="1" x14ac:dyDescent="0.3">
      <c r="A1217" t="s">
        <v>2595</v>
      </c>
      <c r="B1217" t="s">
        <v>2596</v>
      </c>
      <c r="C1217" t="str">
        <f>IFERROR(VLOOKUP(Table1[[#This Row],[Ticker]],[1]!Table1[[Symbol]:[Industry]],2,FALSE),"-")</f>
        <v>-</v>
      </c>
      <c r="D1217" t="s">
        <v>80</v>
      </c>
      <c r="E1217">
        <v>1792.0389309899999</v>
      </c>
      <c r="F1217">
        <v>31.97</v>
      </c>
      <c r="G1217">
        <v>-35.696960069923399</v>
      </c>
      <c r="H1217">
        <v>-17.592682187468601</v>
      </c>
      <c r="I1217">
        <v>-23.961275286999101</v>
      </c>
      <c r="J1217">
        <v>-7.14382570522928</v>
      </c>
      <c r="K1217">
        <v>35.376744970175203</v>
      </c>
      <c r="L1217">
        <v>36.396027054571697</v>
      </c>
      <c r="M1217">
        <v>22.954804513851698</v>
      </c>
      <c r="N1217">
        <v>0.31264349179592299</v>
      </c>
      <c r="O1217">
        <v>52.017516421645297</v>
      </c>
      <c r="P1217">
        <v>11.0069444444444</v>
      </c>
    </row>
    <row r="1218" spans="1:17" hidden="1" x14ac:dyDescent="0.3">
      <c r="A1218" t="s">
        <v>2597</v>
      </c>
      <c r="B1218" t="s">
        <v>2598</v>
      </c>
      <c r="C1218" t="str">
        <f>IFERROR(VLOOKUP(Table1[[#This Row],[Ticker]],[1]!Table1[[Symbol]:[Industry]],2,FALSE),"-")</f>
        <v>-</v>
      </c>
      <c r="D1218" t="s">
        <v>327</v>
      </c>
      <c r="E1218">
        <v>1790.99462367</v>
      </c>
      <c r="F1218">
        <v>1001.7</v>
      </c>
      <c r="G1218">
        <v>-49.441882037053503</v>
      </c>
      <c r="H1218">
        <v>12.841949196099799</v>
      </c>
      <c r="I1218">
        <v>10.733233934816701</v>
      </c>
      <c r="J1218">
        <v>-10.657528750504801</v>
      </c>
      <c r="K1218">
        <v>976.60291517936901</v>
      </c>
      <c r="L1218">
        <v>941.10444493219802</v>
      </c>
      <c r="M1218">
        <v>37.562812367512301</v>
      </c>
      <c r="N1218">
        <v>2.71976052368217</v>
      </c>
      <c r="O1218">
        <v>28.481581311769901</v>
      </c>
      <c r="P1218">
        <v>48.4219884427322</v>
      </c>
      <c r="Q1218">
        <v>-1.3455376979133999E-2</v>
      </c>
    </row>
    <row r="1219" spans="1:17" hidden="1" x14ac:dyDescent="0.3">
      <c r="A1219" t="s">
        <v>2599</v>
      </c>
      <c r="B1219" t="s">
        <v>2600</v>
      </c>
      <c r="C1219" t="str">
        <f>IFERROR(VLOOKUP(Table1[[#This Row],[Ticker]],[1]!Table1[[Symbol]:[Industry]],2,FALSE),"-")</f>
        <v>-</v>
      </c>
      <c r="D1219" t="s">
        <v>2601</v>
      </c>
      <c r="E1219">
        <v>1788.8475088</v>
      </c>
      <c r="F1219">
        <v>644.6</v>
      </c>
      <c r="G1219">
        <v>-22.081458420040899</v>
      </c>
      <c r="H1219">
        <v>-5.6530897566098597</v>
      </c>
      <c r="I1219">
        <v>13.960907264775299</v>
      </c>
      <c r="J1219">
        <v>-6.5170530059834197</v>
      </c>
      <c r="K1219">
        <v>659.75655100236202</v>
      </c>
      <c r="L1219">
        <v>599.30201660351599</v>
      </c>
      <c r="M1219">
        <v>34.720416786088698</v>
      </c>
      <c r="N1219">
        <v>8.7122652933044095E-2</v>
      </c>
      <c r="O1219">
        <v>30.995966490847</v>
      </c>
      <c r="P1219">
        <v>37.1489361702127</v>
      </c>
      <c r="Q1219">
        <v>9.4817718406083995E-2</v>
      </c>
    </row>
    <row r="1220" spans="1:17" hidden="1" x14ac:dyDescent="0.3">
      <c r="A1220" t="s">
        <v>2602</v>
      </c>
      <c r="B1220" t="s">
        <v>2603</v>
      </c>
      <c r="C1220" t="str">
        <f>IFERROR(VLOOKUP(Table1[[#This Row],[Ticker]],[1]!Table1[[Symbol]:[Industry]],2,FALSE),"-")</f>
        <v>-</v>
      </c>
      <c r="D1220" t="s">
        <v>501</v>
      </c>
      <c r="E1220">
        <v>1788.6157575</v>
      </c>
      <c r="F1220">
        <v>926.9</v>
      </c>
      <c r="G1220">
        <v>349.44513598605602</v>
      </c>
      <c r="H1220">
        <v>-9.6177992611616006</v>
      </c>
      <c r="I1220">
        <v>85.452693395181001</v>
      </c>
      <c r="J1220">
        <v>-10.405441291873201</v>
      </c>
      <c r="K1220">
        <v>917.61625503258006</v>
      </c>
      <c r="L1220">
        <v>651.63028198339805</v>
      </c>
      <c r="M1220">
        <v>28.950948269000101</v>
      </c>
      <c r="N1220">
        <v>0.79175757499812704</v>
      </c>
      <c r="O1220">
        <v>31.092890279426001</v>
      </c>
      <c r="P1220">
        <v>382.760416666666</v>
      </c>
      <c r="Q1220">
        <v>0.20386836897690599</v>
      </c>
    </row>
    <row r="1221" spans="1:17" hidden="1" x14ac:dyDescent="0.3">
      <c r="A1221" t="s">
        <v>2604</v>
      </c>
      <c r="B1221" t="s">
        <v>2605</v>
      </c>
      <c r="C1221" t="str">
        <f>IFERROR(VLOOKUP(Table1[[#This Row],[Ticker]],[1]!Table1[[Symbol]:[Industry]],2,FALSE),"-")</f>
        <v>-</v>
      </c>
      <c r="D1221" t="s">
        <v>74</v>
      </c>
      <c r="E1221">
        <v>1776.39345712</v>
      </c>
      <c r="F1221">
        <v>321.55</v>
      </c>
      <c r="G1221">
        <v>87.605365145566097</v>
      </c>
      <c r="H1221">
        <v>9.4304148528205491</v>
      </c>
      <c r="I1221">
        <v>96.884430447638195</v>
      </c>
      <c r="J1221">
        <v>-7.42355642465093</v>
      </c>
      <c r="K1221">
        <v>274.10924979707102</v>
      </c>
      <c r="L1221">
        <v>202.78126630622799</v>
      </c>
      <c r="M1221">
        <v>57.152992826013602</v>
      </c>
      <c r="N1221">
        <v>0.213949497140448</v>
      </c>
      <c r="O1221">
        <v>15.5652309127662</v>
      </c>
      <c r="P1221">
        <v>127.243816254416</v>
      </c>
      <c r="Q1221">
        <v>6.1323565319432997E-2</v>
      </c>
    </row>
    <row r="1222" spans="1:17" hidden="1" x14ac:dyDescent="0.3">
      <c r="A1222" t="s">
        <v>2606</v>
      </c>
      <c r="B1222" t="s">
        <v>2607</v>
      </c>
      <c r="C1222" t="str">
        <f>IFERROR(VLOOKUP(Table1[[#This Row],[Ticker]],[1]!Table1[[Symbol]:[Industry]],2,FALSE),"-")</f>
        <v>-</v>
      </c>
      <c r="D1222" t="s">
        <v>473</v>
      </c>
      <c r="E1222">
        <v>1772.7300161999999</v>
      </c>
      <c r="F1222">
        <v>342</v>
      </c>
      <c r="G1222">
        <v>-7.6723710553348896</v>
      </c>
      <c r="H1222">
        <v>-9.5672866098846399</v>
      </c>
      <c r="I1222">
        <v>-11.4218759063248</v>
      </c>
      <c r="J1222">
        <v>-7.7652848799800296</v>
      </c>
      <c r="K1222">
        <v>360.32961975023801</v>
      </c>
      <c r="L1222">
        <v>348.29631175723398</v>
      </c>
      <c r="M1222">
        <v>21.5900997951038</v>
      </c>
      <c r="N1222">
        <v>0.84151409500336605</v>
      </c>
      <c r="O1222">
        <v>32.309941520467802</v>
      </c>
      <c r="P1222">
        <v>31.034482758620602</v>
      </c>
      <c r="Q1222">
        <v>-5.6215658081185997E-2</v>
      </c>
    </row>
    <row r="1223" spans="1:17" hidden="1" x14ac:dyDescent="0.3">
      <c r="A1223" t="s">
        <v>2608</v>
      </c>
      <c r="B1223" t="s">
        <v>2609</v>
      </c>
      <c r="C1223" t="str">
        <f>IFERROR(VLOOKUP(Table1[[#This Row],[Ticker]],[1]!Table1[[Symbol]:[Industry]],2,FALSE),"-")</f>
        <v>-</v>
      </c>
      <c r="D1223" t="s">
        <v>1941</v>
      </c>
      <c r="E1223">
        <v>1766.1084777599999</v>
      </c>
      <c r="F1223">
        <v>609.4</v>
      </c>
      <c r="G1223">
        <v>-27.231200255856301</v>
      </c>
      <c r="H1223">
        <v>-15.1388430743303</v>
      </c>
      <c r="I1223">
        <v>-25.109712064592401</v>
      </c>
      <c r="J1223">
        <v>-6.7515268558062198</v>
      </c>
      <c r="K1223">
        <v>642.27472388214903</v>
      </c>
      <c r="L1223">
        <v>643.84926900150595</v>
      </c>
      <c r="M1223">
        <v>23.7928094907335</v>
      </c>
      <c r="N1223">
        <v>0.29965996407630102</v>
      </c>
      <c r="O1223">
        <v>50.147686248769197</v>
      </c>
      <c r="P1223">
        <v>17.192307692307601</v>
      </c>
      <c r="Q1223">
        <v>0.134468381477647</v>
      </c>
    </row>
    <row r="1224" spans="1:17" hidden="1" x14ac:dyDescent="0.3">
      <c r="A1224" t="s">
        <v>2610</v>
      </c>
      <c r="B1224" t="s">
        <v>2611</v>
      </c>
      <c r="C1224" t="str">
        <f>IFERROR(VLOOKUP(Table1[[#This Row],[Ticker]],[1]!Table1[[Symbol]:[Industry]],2,FALSE),"-")</f>
        <v>-</v>
      </c>
      <c r="D1224" t="s">
        <v>778</v>
      </c>
      <c r="E1224">
        <v>1765.4097750000001</v>
      </c>
      <c r="F1224">
        <v>288</v>
      </c>
      <c r="G1224">
        <v>211.01757441264601</v>
      </c>
      <c r="H1224">
        <v>-17.319756423276498</v>
      </c>
      <c r="I1224">
        <v>0.48775688490339397</v>
      </c>
      <c r="J1224">
        <v>4.6998364171393403</v>
      </c>
      <c r="K1224">
        <v>310.85900462703199</v>
      </c>
      <c r="L1224">
        <v>268.82876733827101</v>
      </c>
      <c r="M1224">
        <v>44.978168770436803</v>
      </c>
      <c r="N1224">
        <v>0.67616631792007698</v>
      </c>
      <c r="O1224">
        <v>54.5138888888888</v>
      </c>
      <c r="P1224">
        <v>244.332855093256</v>
      </c>
      <c r="Q1224">
        <v>0.103205328463402</v>
      </c>
    </row>
    <row r="1225" spans="1:17" hidden="1" x14ac:dyDescent="0.3">
      <c r="A1225" t="s">
        <v>2612</v>
      </c>
      <c r="B1225" t="s">
        <v>2613</v>
      </c>
      <c r="C1225" t="str">
        <f>IFERROR(VLOOKUP(Table1[[#This Row],[Ticker]],[1]!Table1[[Symbol]:[Industry]],2,FALSE),"-")</f>
        <v>-</v>
      </c>
      <c r="D1225" t="s">
        <v>2614</v>
      </c>
      <c r="E1225">
        <v>1756.1575688400001</v>
      </c>
      <c r="F1225">
        <v>492.3</v>
      </c>
      <c r="G1225">
        <v>602.22931815399204</v>
      </c>
      <c r="H1225">
        <v>-30.3657334347707</v>
      </c>
      <c r="I1225">
        <v>-10.3067544365549</v>
      </c>
      <c r="J1225">
        <v>-2.5272727300508699</v>
      </c>
      <c r="K1225">
        <v>610.72165036452395</v>
      </c>
      <c r="L1225">
        <v>474.19847800395098</v>
      </c>
      <c r="M1225">
        <v>15.3620829473425</v>
      </c>
      <c r="N1225">
        <v>0.85015942243378695</v>
      </c>
      <c r="O1225">
        <v>62.096282754417999</v>
      </c>
      <c r="P1225">
        <v>635.54459883460299</v>
      </c>
    </row>
    <row r="1226" spans="1:17" hidden="1" x14ac:dyDescent="0.3">
      <c r="A1226" t="s">
        <v>2615</v>
      </c>
      <c r="B1226" t="s">
        <v>2616</v>
      </c>
      <c r="C1226" t="str">
        <f>IFERROR(VLOOKUP(Table1[[#This Row],[Ticker]],[1]!Table1[[Symbol]:[Industry]],2,FALSE),"-")</f>
        <v>-</v>
      </c>
      <c r="D1226" t="s">
        <v>21</v>
      </c>
      <c r="E1226">
        <v>1755.9375156000001</v>
      </c>
      <c r="F1226">
        <v>1381.2</v>
      </c>
      <c r="G1226">
        <v>65.532977309599701</v>
      </c>
      <c r="H1226">
        <v>-18.6748432106012</v>
      </c>
      <c r="I1226">
        <v>56.945219461216197</v>
      </c>
      <c r="J1226">
        <v>-7.6019068231792</v>
      </c>
      <c r="K1226">
        <v>1408.4295505549201</v>
      </c>
      <c r="L1226">
        <v>1132.10293071054</v>
      </c>
      <c r="M1226">
        <v>27.188109741947098</v>
      </c>
      <c r="N1226">
        <v>0.430591459086414</v>
      </c>
      <c r="O1226">
        <v>25.752968433246402</v>
      </c>
      <c r="P1226">
        <v>132.93700986592401</v>
      </c>
      <c r="Q1226">
        <v>0.168071130206042</v>
      </c>
    </row>
    <row r="1227" spans="1:17" x14ac:dyDescent="0.3">
      <c r="A1227" t="s">
        <v>2617</v>
      </c>
      <c r="B1227" t="s">
        <v>2618</v>
      </c>
      <c r="C1227" t="str">
        <f>IFERROR(VLOOKUP(Table1[[#This Row],[Ticker]],[1]!Table1[[Symbol]:[Industry]],2,FALSE),"-")</f>
        <v>-</v>
      </c>
      <c r="D1227" t="s">
        <v>473</v>
      </c>
      <c r="E1227">
        <v>1754.679788532</v>
      </c>
      <c r="F1227">
        <v>104.76</v>
      </c>
      <c r="G1227">
        <v>-68.6086716626981</v>
      </c>
      <c r="H1227">
        <v>-7.7509534072539097</v>
      </c>
      <c r="I1227">
        <v>-10.183653149068</v>
      </c>
      <c r="J1227">
        <v>-7.3439807905611598</v>
      </c>
      <c r="K1227">
        <v>106.624277583376</v>
      </c>
      <c r="L1227">
        <v>114.330151698096</v>
      </c>
      <c r="M1227">
        <v>45.423345029060101</v>
      </c>
      <c r="N1227">
        <v>0.64392289406433001</v>
      </c>
      <c r="O1227">
        <v>61.130202367315697</v>
      </c>
      <c r="P1227">
        <v>31.031894934333899</v>
      </c>
      <c r="Q1227">
        <v>-8.5046275955308004E-2</v>
      </c>
    </row>
    <row r="1228" spans="1:17" hidden="1" x14ac:dyDescent="0.3">
      <c r="A1228" t="s">
        <v>2619</v>
      </c>
      <c r="B1228" t="s">
        <v>2620</v>
      </c>
      <c r="C1228" t="str">
        <f>IFERROR(VLOOKUP(Table1[[#This Row],[Ticker]],[1]!Table1[[Symbol]:[Industry]],2,FALSE),"-")</f>
        <v>-</v>
      </c>
      <c r="D1228" t="s">
        <v>51</v>
      </c>
      <c r="E1228">
        <v>1752.6017309700001</v>
      </c>
      <c r="F1228">
        <v>1670.65</v>
      </c>
      <c r="G1228">
        <v>-57.324832647860802</v>
      </c>
      <c r="H1228">
        <v>-5.8645193650935301</v>
      </c>
      <c r="I1228">
        <v>-28.290373056679901</v>
      </c>
      <c r="J1228">
        <v>-9.7382530223595101</v>
      </c>
      <c r="K1228">
        <v>1791.68836927193</v>
      </c>
      <c r="L1228">
        <v>1974.35280411492</v>
      </c>
      <c r="M1228">
        <v>36.759569356155701</v>
      </c>
      <c r="N1228">
        <v>1.02436473984159</v>
      </c>
      <c r="O1228">
        <v>60.416604315685497</v>
      </c>
      <c r="P1228">
        <v>4.3569242301205504</v>
      </c>
      <c r="Q1228">
        <v>5.9838586118431999E-2</v>
      </c>
    </row>
    <row r="1229" spans="1:17" hidden="1" x14ac:dyDescent="0.3">
      <c r="A1229" t="s">
        <v>2621</v>
      </c>
      <c r="B1229" t="s">
        <v>2622</v>
      </c>
      <c r="C1229" t="str">
        <f>IFERROR(VLOOKUP(Table1[[#This Row],[Ticker]],[1]!Table1[[Symbol]:[Industry]],2,FALSE),"-")</f>
        <v>-</v>
      </c>
      <c r="D1229" t="s">
        <v>125</v>
      </c>
      <c r="E1229">
        <v>1750.9223503999999</v>
      </c>
      <c r="F1229">
        <v>255.8</v>
      </c>
      <c r="G1229">
        <v>-40.4153351567317</v>
      </c>
      <c r="H1229">
        <v>-7.0903335282907198</v>
      </c>
      <c r="I1229">
        <v>-28.009091781148399</v>
      </c>
      <c r="J1229">
        <v>-8.1688599783610307</v>
      </c>
      <c r="K1229">
        <v>268.25546413749697</v>
      </c>
      <c r="L1229">
        <v>270.24711066408099</v>
      </c>
      <c r="M1229">
        <v>28.641684742768799</v>
      </c>
      <c r="N1229">
        <v>0.75652554275395101</v>
      </c>
      <c r="O1229">
        <v>56.606724003127397</v>
      </c>
      <c r="P1229">
        <v>14.3751397272523</v>
      </c>
      <c r="Q1229">
        <v>0.12638078990034199</v>
      </c>
    </row>
    <row r="1230" spans="1:17" hidden="1" x14ac:dyDescent="0.3">
      <c r="A1230" t="s">
        <v>2623</v>
      </c>
      <c r="B1230" t="s">
        <v>2624</v>
      </c>
      <c r="C1230" t="str">
        <f>IFERROR(VLOOKUP(Table1[[#This Row],[Ticker]],[1]!Table1[[Symbol]:[Industry]],2,FALSE),"-")</f>
        <v>-</v>
      </c>
      <c r="D1230" t="s">
        <v>740</v>
      </c>
      <c r="E1230">
        <v>1749.429796721</v>
      </c>
      <c r="F1230">
        <v>196.87</v>
      </c>
      <c r="G1230">
        <v>-7.6803093979046002</v>
      </c>
      <c r="H1230">
        <v>-2.28202993379817</v>
      </c>
      <c r="I1230">
        <v>6.4965599433101398</v>
      </c>
      <c r="J1230">
        <v>-8.62636961881514</v>
      </c>
      <c r="K1230">
        <v>195.491568239104</v>
      </c>
      <c r="M1230">
        <v>43.1234864734</v>
      </c>
      <c r="N1230">
        <v>1.3178144146568</v>
      </c>
      <c r="O1230">
        <v>16.828363894955999</v>
      </c>
      <c r="P1230">
        <v>42.659420289854999</v>
      </c>
    </row>
    <row r="1231" spans="1:17" hidden="1" x14ac:dyDescent="0.3">
      <c r="A1231" t="s">
        <v>2625</v>
      </c>
      <c r="B1231" t="s">
        <v>2626</v>
      </c>
      <c r="C1231" t="str">
        <f>IFERROR(VLOOKUP(Table1[[#This Row],[Ticker]],[1]!Table1[[Symbol]:[Industry]],2,FALSE),"-")</f>
        <v>-</v>
      </c>
      <c r="D1231" t="s">
        <v>266</v>
      </c>
      <c r="E1231">
        <v>1748.1475726000001</v>
      </c>
      <c r="F1231">
        <v>556.6</v>
      </c>
      <c r="G1231">
        <v>24.049717905762201</v>
      </c>
      <c r="H1231">
        <v>-9.8869218713295908</v>
      </c>
      <c r="I1231">
        <v>37.363767769278503</v>
      </c>
      <c r="J1231">
        <v>-5.71407697952987</v>
      </c>
      <c r="K1231">
        <v>576.4466783501</v>
      </c>
      <c r="L1231">
        <v>496.95375516749999</v>
      </c>
      <c r="M1231">
        <v>35.577756688266497</v>
      </c>
      <c r="N1231">
        <v>0.204655410087385</v>
      </c>
      <c r="O1231">
        <v>34.135824649658602</v>
      </c>
      <c r="P1231">
        <v>86.653252850435905</v>
      </c>
      <c r="Q1231">
        <v>0.10296127247043101</v>
      </c>
    </row>
    <row r="1232" spans="1:17" hidden="1" x14ac:dyDescent="0.3">
      <c r="A1232" t="s">
        <v>2627</v>
      </c>
      <c r="B1232" t="s">
        <v>2628</v>
      </c>
      <c r="C1232" t="str">
        <f>IFERROR(VLOOKUP(Table1[[#This Row],[Ticker]],[1]!Table1[[Symbol]:[Industry]],2,FALSE),"-")</f>
        <v>-</v>
      </c>
      <c r="D1232" t="s">
        <v>473</v>
      </c>
      <c r="E1232">
        <v>1747.9103483700001</v>
      </c>
      <c r="F1232">
        <v>499.05</v>
      </c>
      <c r="G1232">
        <v>50.8699933551895</v>
      </c>
      <c r="H1232">
        <v>7.8874258971654498</v>
      </c>
      <c r="I1232">
        <v>34.889366438382098</v>
      </c>
      <c r="J1232">
        <v>0.48884010517283299</v>
      </c>
      <c r="K1232">
        <v>448.59116235259302</v>
      </c>
      <c r="L1232">
        <v>381.05422615026299</v>
      </c>
      <c r="M1232">
        <v>54.8356496925513</v>
      </c>
      <c r="N1232">
        <v>1.1793412873915701</v>
      </c>
      <c r="O1232">
        <v>11.9527101492836</v>
      </c>
      <c r="P1232">
        <v>94.94140625</v>
      </c>
      <c r="Q1232">
        <v>5.2442586262398998E-2</v>
      </c>
    </row>
    <row r="1233" spans="1:17" hidden="1" x14ac:dyDescent="0.3">
      <c r="A1233" t="s">
        <v>2629</v>
      </c>
      <c r="B1233" t="s">
        <v>2630</v>
      </c>
      <c r="C1233" t="str">
        <f>IFERROR(VLOOKUP(Table1[[#This Row],[Ticker]],[1]!Table1[[Symbol]:[Industry]],2,FALSE),"-")</f>
        <v>-</v>
      </c>
      <c r="D1233" t="s">
        <v>54</v>
      </c>
      <c r="E1233">
        <v>1744.96696539</v>
      </c>
      <c r="F1233">
        <v>834.9</v>
      </c>
      <c r="G1233">
        <v>104.989271909656</v>
      </c>
      <c r="H1233">
        <v>-0.81365886230092099</v>
      </c>
      <c r="I1233">
        <v>41.852718625895399</v>
      </c>
      <c r="J1233">
        <v>-6.5740650866323396</v>
      </c>
      <c r="K1233">
        <v>823.47100090339598</v>
      </c>
      <c r="L1233">
        <v>647.38662211543999</v>
      </c>
      <c r="M1233">
        <v>36.3808374707938</v>
      </c>
      <c r="N1233">
        <v>0.54749075366599698</v>
      </c>
      <c r="O1233">
        <v>14.037609294526201</v>
      </c>
      <c r="P1233">
        <v>167.93966623876699</v>
      </c>
      <c r="Q1233">
        <v>8.2014748880233995E-2</v>
      </c>
    </row>
    <row r="1234" spans="1:17" hidden="1" x14ac:dyDescent="0.3">
      <c r="A1234" t="s">
        <v>2631</v>
      </c>
      <c r="B1234" t="s">
        <v>2632</v>
      </c>
      <c r="C1234" t="str">
        <f>IFERROR(VLOOKUP(Table1[[#This Row],[Ticker]],[1]!Table1[[Symbol]:[Industry]],2,FALSE),"-")</f>
        <v>-</v>
      </c>
      <c r="D1234" t="s">
        <v>130</v>
      </c>
      <c r="E1234">
        <v>1744.7465697</v>
      </c>
      <c r="F1234">
        <v>53.85</v>
      </c>
      <c r="G1234">
        <v>41.806670538901699</v>
      </c>
      <c r="H1234">
        <v>-15.157274766664701</v>
      </c>
      <c r="I1234">
        <v>-1.9458106865121001</v>
      </c>
      <c r="J1234">
        <v>-5.5101376351700297</v>
      </c>
      <c r="K1234">
        <v>58.724497648700897</v>
      </c>
      <c r="L1234">
        <v>55.708358927110602</v>
      </c>
      <c r="M1234">
        <v>33.9597779453009</v>
      </c>
      <c r="N1234">
        <v>0.56280647667029104</v>
      </c>
      <c r="O1234">
        <v>45.273909006499501</v>
      </c>
      <c r="P1234">
        <v>78.903654485049799</v>
      </c>
      <c r="Q1234">
        <v>0.12140912565362</v>
      </c>
    </row>
    <row r="1235" spans="1:17" hidden="1" x14ac:dyDescent="0.3">
      <c r="A1235" t="s">
        <v>2633</v>
      </c>
      <c r="B1235" t="s">
        <v>2634</v>
      </c>
      <c r="C1235" t="str">
        <f>IFERROR(VLOOKUP(Table1[[#This Row],[Ticker]],[1]!Table1[[Symbol]:[Industry]],2,FALSE),"-")</f>
        <v>-</v>
      </c>
      <c r="D1235" t="s">
        <v>185</v>
      </c>
      <c r="E1235">
        <v>1734.38457808</v>
      </c>
      <c r="F1235">
        <v>766.7</v>
      </c>
      <c r="G1235">
        <v>15.0974177320879</v>
      </c>
      <c r="H1235">
        <v>-9.59664959120839</v>
      </c>
      <c r="I1235">
        <v>2.3767641895685898</v>
      </c>
      <c r="J1235">
        <v>-5.0497001120496998</v>
      </c>
      <c r="K1235">
        <v>781.977211773097</v>
      </c>
      <c r="L1235">
        <v>703.43513894641603</v>
      </c>
      <c r="M1235">
        <v>38.540311223159499</v>
      </c>
      <c r="N1235">
        <v>0.55012901857315699</v>
      </c>
      <c r="O1235">
        <v>13.0820399113082</v>
      </c>
      <c r="P1235">
        <v>65.916468296905407</v>
      </c>
      <c r="Q1235">
        <v>7.2537151048115006E-2</v>
      </c>
    </row>
    <row r="1236" spans="1:17" hidden="1" x14ac:dyDescent="0.3">
      <c r="A1236" t="s">
        <v>2635</v>
      </c>
      <c r="B1236" t="s">
        <v>2636</v>
      </c>
      <c r="C1236" t="str">
        <f>IFERROR(VLOOKUP(Table1[[#This Row],[Ticker]],[1]!Table1[[Symbol]:[Industry]],2,FALSE),"-")</f>
        <v>-</v>
      </c>
      <c r="D1236" t="s">
        <v>114</v>
      </c>
      <c r="E1236">
        <v>1734.3797858400001</v>
      </c>
      <c r="F1236">
        <v>58.76</v>
      </c>
      <c r="G1236">
        <v>-24.9419866931519</v>
      </c>
      <c r="H1236">
        <v>-1.6872263027946</v>
      </c>
      <c r="I1236">
        <v>-17.565377631530499</v>
      </c>
      <c r="J1236">
        <v>-14.1805547447401</v>
      </c>
      <c r="K1236">
        <v>59.413986505092097</v>
      </c>
      <c r="L1236">
        <v>58.3760314843937</v>
      </c>
      <c r="M1236">
        <v>36.1867380990995</v>
      </c>
      <c r="N1236">
        <v>1.8609386725858601</v>
      </c>
      <c r="O1236">
        <v>46.868618107556102</v>
      </c>
      <c r="P1236">
        <v>30.187216129389501</v>
      </c>
      <c r="Q1236">
        <v>8.4775778215417999E-2</v>
      </c>
    </row>
    <row r="1237" spans="1:17" hidden="1" x14ac:dyDescent="0.3">
      <c r="A1237" t="s">
        <v>2637</v>
      </c>
      <c r="B1237" t="s">
        <v>2638</v>
      </c>
      <c r="C1237" t="str">
        <f>IFERROR(VLOOKUP(Table1[[#This Row],[Ticker]],[1]!Table1[[Symbol]:[Industry]],2,FALSE),"-")</f>
        <v>-</v>
      </c>
      <c r="E1237">
        <v>1727.22074954</v>
      </c>
      <c r="F1237">
        <v>402.25</v>
      </c>
      <c r="G1237">
        <v>1302.77897137222</v>
      </c>
      <c r="H1237">
        <v>-9.7105210707442495</v>
      </c>
      <c r="I1237">
        <v>258.02989620865799</v>
      </c>
      <c r="J1237">
        <v>-10.118034575984099</v>
      </c>
      <c r="K1237">
        <v>381.18927919810801</v>
      </c>
      <c r="L1237">
        <v>253.23293225824401</v>
      </c>
      <c r="M1237">
        <v>56.681206442672597</v>
      </c>
      <c r="N1237">
        <v>1.03526024805439</v>
      </c>
      <c r="O1237">
        <v>23.008079552517</v>
      </c>
      <c r="P1237">
        <v>1586.58280922431</v>
      </c>
      <c r="Q1237">
        <v>0.201134883083953</v>
      </c>
    </row>
    <row r="1238" spans="1:17" hidden="1" x14ac:dyDescent="0.3">
      <c r="A1238" t="s">
        <v>2639</v>
      </c>
      <c r="B1238" t="s">
        <v>2640</v>
      </c>
      <c r="C1238" t="str">
        <f>IFERROR(VLOOKUP(Table1[[#This Row],[Ticker]],[1]!Table1[[Symbol]:[Industry]],2,FALSE),"-")</f>
        <v>-</v>
      </c>
      <c r="D1238" t="s">
        <v>435</v>
      </c>
      <c r="E1238">
        <v>1725.75046</v>
      </c>
      <c r="F1238">
        <v>2892.4</v>
      </c>
      <c r="G1238">
        <v>191.25409596754</v>
      </c>
      <c r="H1238">
        <v>-29.908617850410099</v>
      </c>
      <c r="I1238">
        <v>92.627155889802296</v>
      </c>
      <c r="J1238">
        <v>4.5377589042933302</v>
      </c>
      <c r="K1238">
        <v>3179.5402351295902</v>
      </c>
      <c r="L1238">
        <v>2498.8860840580701</v>
      </c>
      <c r="M1238">
        <v>34.719713630161998</v>
      </c>
      <c r="N1238">
        <v>1.62848710085768</v>
      </c>
      <c r="O1238">
        <v>41.240838058359799</v>
      </c>
      <c r="P1238">
        <v>232.45977011494199</v>
      </c>
      <c r="Q1238">
        <v>0.11363210155315299</v>
      </c>
    </row>
    <row r="1239" spans="1:17" hidden="1" x14ac:dyDescent="0.3">
      <c r="A1239" t="s">
        <v>2641</v>
      </c>
      <c r="B1239" t="s">
        <v>2642</v>
      </c>
      <c r="C1239" t="str">
        <f>IFERROR(VLOOKUP(Table1[[#This Row],[Ticker]],[1]!Table1[[Symbol]:[Industry]],2,FALSE),"-")</f>
        <v>-</v>
      </c>
      <c r="D1239" t="s">
        <v>388</v>
      </c>
      <c r="E1239">
        <v>1721.7790408799999</v>
      </c>
      <c r="F1239">
        <v>84.55</v>
      </c>
      <c r="G1239">
        <v>-19.977479072031301</v>
      </c>
      <c r="H1239">
        <v>-13.258438216901601</v>
      </c>
      <c r="I1239">
        <v>3.0017131358373899E-2</v>
      </c>
      <c r="J1239">
        <v>-5.0699282496481599</v>
      </c>
      <c r="K1239">
        <v>86.290765449019403</v>
      </c>
      <c r="L1239">
        <v>81.565321658058295</v>
      </c>
      <c r="M1239">
        <v>40.921059950508898</v>
      </c>
      <c r="N1239">
        <v>0.64882691172361595</v>
      </c>
      <c r="O1239">
        <v>27.1437019515079</v>
      </c>
      <c r="P1239">
        <v>32.940251572327</v>
      </c>
      <c r="Q1239">
        <v>4.3023366236231E-2</v>
      </c>
    </row>
    <row r="1240" spans="1:17" hidden="1" x14ac:dyDescent="0.3">
      <c r="A1240" t="s">
        <v>2643</v>
      </c>
      <c r="B1240" t="s">
        <v>2644</v>
      </c>
      <c r="C1240" t="str">
        <f>IFERROR(VLOOKUP(Table1[[#This Row],[Ticker]],[1]!Table1[[Symbol]:[Industry]],2,FALSE),"-")</f>
        <v>-</v>
      </c>
      <c r="D1240" t="s">
        <v>393</v>
      </c>
      <c r="E1240">
        <v>1716.5297944199999</v>
      </c>
      <c r="F1240">
        <v>197.32</v>
      </c>
      <c r="G1240">
        <v>8.6926358361222107</v>
      </c>
      <c r="H1240">
        <v>-5.7805842133726104</v>
      </c>
      <c r="I1240">
        <v>-10.869549885349</v>
      </c>
      <c r="J1240">
        <v>-3.3967709111682201</v>
      </c>
      <c r="K1240">
        <v>203.11388808910101</v>
      </c>
      <c r="L1240">
        <v>190.64172443007499</v>
      </c>
      <c r="M1240">
        <v>45.729066960607199</v>
      </c>
      <c r="N1240">
        <v>1.1311646139250899</v>
      </c>
      <c r="O1240">
        <v>22.896817352523801</v>
      </c>
      <c r="P1240">
        <v>69.737634408602105</v>
      </c>
      <c r="Q1240">
        <v>7.2270277051808995E-2</v>
      </c>
    </row>
    <row r="1241" spans="1:17" hidden="1" x14ac:dyDescent="0.3">
      <c r="A1241" t="s">
        <v>2645</v>
      </c>
      <c r="B1241" t="s">
        <v>2646</v>
      </c>
      <c r="C1241" t="str">
        <f>IFERROR(VLOOKUP(Table1[[#This Row],[Ticker]],[1]!Table1[[Symbol]:[Industry]],2,FALSE),"-")</f>
        <v>-</v>
      </c>
      <c r="D1241" t="s">
        <v>263</v>
      </c>
      <c r="E1241">
        <v>1716.1819209149901</v>
      </c>
      <c r="F1241">
        <v>1147.3499999999999</v>
      </c>
      <c r="G1241">
        <v>-6.6552376271247597</v>
      </c>
      <c r="H1241">
        <v>-16.1306149995374</v>
      </c>
      <c r="I1241">
        <v>22.772534857264802</v>
      </c>
      <c r="J1241">
        <v>-4.6679398242106798</v>
      </c>
      <c r="K1241">
        <v>1186.4990068591001</v>
      </c>
      <c r="L1241">
        <v>1049.2978576667199</v>
      </c>
      <c r="M1241">
        <v>38.950623058822799</v>
      </c>
      <c r="N1241">
        <v>0.57284469087033796</v>
      </c>
      <c r="O1241">
        <v>16.886739007277601</v>
      </c>
      <c r="P1241">
        <v>47.797243333762701</v>
      </c>
      <c r="Q1241">
        <v>0.118375924336644</v>
      </c>
    </row>
    <row r="1242" spans="1:17" hidden="1" x14ac:dyDescent="0.3">
      <c r="A1242" t="s">
        <v>2647</v>
      </c>
      <c r="B1242" t="s">
        <v>2648</v>
      </c>
      <c r="C1242" t="str">
        <f>IFERROR(VLOOKUP(Table1[[#This Row],[Ticker]],[1]!Table1[[Symbol]:[Industry]],2,FALSE),"-")</f>
        <v>-</v>
      </c>
      <c r="D1242" t="s">
        <v>46</v>
      </c>
      <c r="E1242">
        <v>1711.9770304000001</v>
      </c>
      <c r="F1242">
        <v>1584.8</v>
      </c>
      <c r="G1242">
        <v>109.06447002673799</v>
      </c>
      <c r="H1242">
        <v>-7.7557152666329197</v>
      </c>
      <c r="I1242">
        <v>28.8699939839757</v>
      </c>
      <c r="J1242">
        <v>-0.87760391596867104</v>
      </c>
      <c r="K1242">
        <v>1510.0845624674901</v>
      </c>
      <c r="L1242">
        <v>1217.0861012871501</v>
      </c>
      <c r="M1242">
        <v>43.809015256391497</v>
      </c>
      <c r="N1242">
        <v>0.79188361992427303</v>
      </c>
      <c r="O1242">
        <v>12.1529530540131</v>
      </c>
      <c r="P1242">
        <v>145.70542635658899</v>
      </c>
    </row>
    <row r="1243" spans="1:17" hidden="1" x14ac:dyDescent="0.3">
      <c r="A1243" t="s">
        <v>2649</v>
      </c>
      <c r="B1243" t="s">
        <v>2650</v>
      </c>
      <c r="C1243" t="str">
        <f>IFERROR(VLOOKUP(Table1[[#This Row],[Ticker]],[1]!Table1[[Symbol]:[Industry]],2,FALSE),"-")</f>
        <v>-</v>
      </c>
      <c r="D1243" t="s">
        <v>2393</v>
      </c>
      <c r="E1243">
        <v>1710.4454255999999</v>
      </c>
      <c r="F1243">
        <v>1081.2</v>
      </c>
      <c r="G1243">
        <v>-34.127170043483602</v>
      </c>
      <c r="H1243">
        <v>-7.2327205404521999</v>
      </c>
      <c r="I1243">
        <v>-17.741055998497199</v>
      </c>
      <c r="J1243">
        <v>-5.87340340981764</v>
      </c>
      <c r="K1243">
        <v>1127.8444555348001</v>
      </c>
      <c r="L1243">
        <v>1136.85733188979</v>
      </c>
      <c r="M1243">
        <v>30.413894734507402</v>
      </c>
      <c r="N1243">
        <v>0.82020096829835798</v>
      </c>
      <c r="O1243">
        <v>34.198113207547102</v>
      </c>
      <c r="P1243">
        <v>15.537508014533</v>
      </c>
      <c r="Q1243">
        <v>8.7553239329481003E-2</v>
      </c>
    </row>
    <row r="1244" spans="1:17" hidden="1" x14ac:dyDescent="0.3">
      <c r="A1244" t="s">
        <v>2651</v>
      </c>
      <c r="B1244" t="s">
        <v>2652</v>
      </c>
      <c r="C1244" t="str">
        <f>IFERROR(VLOOKUP(Table1[[#This Row],[Ticker]],[1]!Table1[[Symbol]:[Industry]],2,FALSE),"-")</f>
        <v>-</v>
      </c>
      <c r="D1244" t="s">
        <v>1468</v>
      </c>
      <c r="E1244">
        <v>1706.270939</v>
      </c>
      <c r="F1244">
        <v>120.52</v>
      </c>
      <c r="G1244">
        <v>8.8073608288235299</v>
      </c>
      <c r="H1244">
        <v>-5.8997564232765196</v>
      </c>
      <c r="I1244">
        <v>1.6231117066965099</v>
      </c>
      <c r="J1244">
        <v>-9.1682412867865093</v>
      </c>
      <c r="K1244">
        <v>126.39284105677299</v>
      </c>
      <c r="L1244">
        <v>113.485533195009</v>
      </c>
      <c r="M1244">
        <v>30.498626297127998</v>
      </c>
      <c r="N1244">
        <v>0.87824856960470798</v>
      </c>
      <c r="O1244">
        <v>22.236973116495101</v>
      </c>
      <c r="P1244">
        <v>66.119917298414805</v>
      </c>
      <c r="Q1244">
        <v>0.19676788848561499</v>
      </c>
    </row>
    <row r="1245" spans="1:17" hidden="1" x14ac:dyDescent="0.3">
      <c r="A1245" t="s">
        <v>2653</v>
      </c>
      <c r="B1245" t="s">
        <v>2654</v>
      </c>
      <c r="C1245" t="str">
        <f>IFERROR(VLOOKUP(Table1[[#This Row],[Ticker]],[1]!Table1[[Symbol]:[Industry]],2,FALSE),"-")</f>
        <v>-</v>
      </c>
      <c r="D1245" t="s">
        <v>604</v>
      </c>
      <c r="E1245">
        <v>1701.0937799999999</v>
      </c>
      <c r="F1245">
        <v>119.45</v>
      </c>
      <c r="G1245">
        <v>15.060596594092999</v>
      </c>
      <c r="H1245">
        <v>-29.205138483077199</v>
      </c>
      <c r="I1245">
        <v>31.615674607471199</v>
      </c>
      <c r="J1245">
        <v>-8.27576826014635</v>
      </c>
      <c r="K1245">
        <v>125.861660916307</v>
      </c>
      <c r="L1245">
        <v>101.59539390792099</v>
      </c>
      <c r="M1245">
        <v>54.219977380712301</v>
      </c>
      <c r="N1245">
        <v>0.63168139134596402</v>
      </c>
      <c r="O1245">
        <v>33.562159899539502</v>
      </c>
      <c r="P1245">
        <v>69.540841671989199</v>
      </c>
    </row>
    <row r="1246" spans="1:17" hidden="1" x14ac:dyDescent="0.3">
      <c r="A1246" t="s">
        <v>2655</v>
      </c>
      <c r="B1246" t="s">
        <v>2656</v>
      </c>
      <c r="C1246" t="str">
        <f>IFERROR(VLOOKUP(Table1[[#This Row],[Ticker]],[1]!Table1[[Symbol]:[Industry]],2,FALSE),"-")</f>
        <v>-</v>
      </c>
      <c r="D1246" t="s">
        <v>266</v>
      </c>
      <c r="E1246">
        <v>1700.773107045</v>
      </c>
      <c r="F1246">
        <v>306.85000000000002</v>
      </c>
      <c r="G1246">
        <v>140.047748272619</v>
      </c>
      <c r="H1246">
        <v>-23.1805438881218</v>
      </c>
      <c r="I1246">
        <v>31.870446928320799</v>
      </c>
      <c r="J1246">
        <v>-6.38672719144708</v>
      </c>
      <c r="K1246">
        <v>323.33724287488201</v>
      </c>
      <c r="L1246">
        <v>257.74264879898101</v>
      </c>
      <c r="M1246">
        <v>40.846551761531302</v>
      </c>
      <c r="N1246">
        <v>0.52746485954482702</v>
      </c>
      <c r="O1246">
        <v>42.968877301613098</v>
      </c>
      <c r="P1246">
        <v>176.81551646368899</v>
      </c>
      <c r="Q1246">
        <v>0.134719811964851</v>
      </c>
    </row>
    <row r="1247" spans="1:17" hidden="1" x14ac:dyDescent="0.3">
      <c r="A1247" t="s">
        <v>2657</v>
      </c>
      <c r="B1247" t="s">
        <v>2658</v>
      </c>
      <c r="C1247" t="str">
        <f>IFERROR(VLOOKUP(Table1[[#This Row],[Ticker]],[1]!Table1[[Symbol]:[Industry]],2,FALSE),"-")</f>
        <v>-</v>
      </c>
      <c r="D1247" t="s">
        <v>473</v>
      </c>
      <c r="E1247">
        <v>1699.57012302</v>
      </c>
      <c r="F1247">
        <v>5548</v>
      </c>
      <c r="G1247">
        <v>-45.7293405288979</v>
      </c>
      <c r="H1247">
        <v>-17.583123705262501</v>
      </c>
      <c r="I1247">
        <v>0.95076808007228997</v>
      </c>
      <c r="J1247">
        <v>-9.4400849448048394</v>
      </c>
      <c r="K1247">
        <v>5763.0930055946601</v>
      </c>
      <c r="L1247">
        <v>5773.4426713130097</v>
      </c>
      <c r="M1247">
        <v>33.311648309004298</v>
      </c>
      <c r="N1247">
        <v>1.1252736752086701</v>
      </c>
      <c r="O1247">
        <v>15.8489545782263</v>
      </c>
      <c r="P1247">
        <v>24.283154121863699</v>
      </c>
      <c r="Q1247">
        <v>-0.100924694566437</v>
      </c>
    </row>
    <row r="1248" spans="1:17" hidden="1" x14ac:dyDescent="0.3">
      <c r="A1248" t="s">
        <v>2659</v>
      </c>
      <c r="B1248" t="s">
        <v>2660</v>
      </c>
      <c r="C1248" t="str">
        <f>IFERROR(VLOOKUP(Table1[[#This Row],[Ticker]],[1]!Table1[[Symbol]:[Industry]],2,FALSE),"-")</f>
        <v>-</v>
      </c>
      <c r="D1248" t="s">
        <v>545</v>
      </c>
      <c r="E1248">
        <v>1697.7104999999999</v>
      </c>
      <c r="F1248">
        <v>162.15</v>
      </c>
      <c r="G1248">
        <v>70.903862896215699</v>
      </c>
      <c r="H1248">
        <v>4.2223383728785899</v>
      </c>
      <c r="I1248">
        <v>14.925251331129299</v>
      </c>
      <c r="J1248">
        <v>-2.5738841697994199</v>
      </c>
      <c r="K1248">
        <v>154.59868592484301</v>
      </c>
      <c r="L1248">
        <v>139.467398691379</v>
      </c>
      <c r="M1248">
        <v>59.099350764544297</v>
      </c>
      <c r="N1248">
        <v>1.63807362924362</v>
      </c>
      <c r="O1248">
        <v>12.8584643848288</v>
      </c>
      <c r="P1248">
        <v>112.795275590551</v>
      </c>
      <c r="Q1248">
        <v>7.7521606689479994E-2</v>
      </c>
    </row>
    <row r="1249" spans="1:17" hidden="1" x14ac:dyDescent="0.3">
      <c r="A1249" t="s">
        <v>2661</v>
      </c>
      <c r="B1249" t="s">
        <v>2662</v>
      </c>
      <c r="C1249" t="str">
        <f>IFERROR(VLOOKUP(Table1[[#This Row],[Ticker]],[1]!Table1[[Symbol]:[Industry]],2,FALSE),"-")</f>
        <v>-</v>
      </c>
      <c r="D1249" t="s">
        <v>125</v>
      </c>
      <c r="E1249">
        <v>1693.2845235</v>
      </c>
      <c r="F1249">
        <v>610.45000000000005</v>
      </c>
      <c r="G1249">
        <v>72.050572977926095</v>
      </c>
      <c r="H1249">
        <v>21.823484585404699</v>
      </c>
      <c r="I1249">
        <v>0.722181631348494</v>
      </c>
      <c r="J1249">
        <v>-3.3278434228858802</v>
      </c>
      <c r="K1249">
        <v>564.97552646364898</v>
      </c>
      <c r="L1249">
        <v>505.37505298986798</v>
      </c>
      <c r="M1249">
        <v>55.8227582440094</v>
      </c>
      <c r="N1249">
        <v>1.5670503169497501</v>
      </c>
      <c r="O1249">
        <v>10.246539438119401</v>
      </c>
      <c r="P1249">
        <v>134.833621850355</v>
      </c>
      <c r="Q1249">
        <v>0.14375150226083999</v>
      </c>
    </row>
    <row r="1250" spans="1:17" hidden="1" x14ac:dyDescent="0.3">
      <c r="A1250" t="s">
        <v>2663</v>
      </c>
      <c r="B1250" t="s">
        <v>2664</v>
      </c>
      <c r="C1250" t="str">
        <f>IFERROR(VLOOKUP(Table1[[#This Row],[Ticker]],[1]!Table1[[Symbol]:[Industry]],2,FALSE),"-")</f>
        <v>-</v>
      </c>
      <c r="D1250" t="s">
        <v>470</v>
      </c>
      <c r="E1250">
        <v>1693.08400656</v>
      </c>
      <c r="F1250">
        <v>816.65</v>
      </c>
      <c r="G1250">
        <v>-28.286665157492902</v>
      </c>
      <c r="H1250">
        <v>9.2468098005284105</v>
      </c>
      <c r="I1250">
        <v>14.683792675352301</v>
      </c>
      <c r="J1250">
        <v>-2.0377231935630999</v>
      </c>
      <c r="K1250">
        <v>738.09834545719605</v>
      </c>
      <c r="L1250">
        <v>694.43791631083297</v>
      </c>
      <c r="M1250">
        <v>56.813003668469896</v>
      </c>
      <c r="N1250">
        <v>1.3627122547352599</v>
      </c>
      <c r="O1250">
        <v>6.1042062082899697</v>
      </c>
      <c r="P1250">
        <v>44.539823008849503</v>
      </c>
      <c r="Q1250">
        <v>7.4844817205246994E-2</v>
      </c>
    </row>
    <row r="1251" spans="1:17" hidden="1" x14ac:dyDescent="0.3">
      <c r="A1251" t="s">
        <v>2665</v>
      </c>
      <c r="B1251" t="s">
        <v>2666</v>
      </c>
      <c r="C1251" t="str">
        <f>IFERROR(VLOOKUP(Table1[[#This Row],[Ticker]],[1]!Table1[[Symbol]:[Industry]],2,FALSE),"-")</f>
        <v>-</v>
      </c>
      <c r="D1251" t="s">
        <v>604</v>
      </c>
      <c r="E1251">
        <v>1692.3029750000001</v>
      </c>
      <c r="F1251">
        <v>61.89</v>
      </c>
      <c r="G1251">
        <v>-1.9140067952601101</v>
      </c>
      <c r="H1251">
        <v>-14.552857670738</v>
      </c>
      <c r="I1251">
        <v>-14.5061205532587</v>
      </c>
      <c r="J1251">
        <v>-7.4101704148903096</v>
      </c>
      <c r="K1251">
        <v>62.018783492111403</v>
      </c>
      <c r="L1251">
        <v>57.905598586212797</v>
      </c>
      <c r="M1251">
        <v>29.188193916460101</v>
      </c>
      <c r="N1251">
        <v>1.23555087395614</v>
      </c>
      <c r="O1251">
        <v>26.030053320407099</v>
      </c>
      <c r="P1251">
        <v>37.686318131256897</v>
      </c>
      <c r="Q1251">
        <v>7.1071011628524999E-2</v>
      </c>
    </row>
    <row r="1252" spans="1:17" hidden="1" x14ac:dyDescent="0.3">
      <c r="A1252" t="s">
        <v>2667</v>
      </c>
      <c r="B1252" t="s">
        <v>2668</v>
      </c>
      <c r="C1252" t="str">
        <f>IFERROR(VLOOKUP(Table1[[#This Row],[Ticker]],[1]!Table1[[Symbol]:[Industry]],2,FALSE),"-")</f>
        <v>-</v>
      </c>
      <c r="D1252" t="s">
        <v>396</v>
      </c>
      <c r="E1252">
        <v>1692.0230796000001</v>
      </c>
      <c r="F1252">
        <v>542</v>
      </c>
      <c r="G1252">
        <v>-10.857079144234399</v>
      </c>
      <c r="H1252">
        <v>-0.78049632512627098</v>
      </c>
      <c r="I1252">
        <v>-5.2848245312872804</v>
      </c>
      <c r="J1252">
        <v>-3.83331663803652</v>
      </c>
      <c r="K1252">
        <v>519.87348130136604</v>
      </c>
      <c r="L1252">
        <v>509.27478058122199</v>
      </c>
      <c r="M1252">
        <v>52.8703866632112</v>
      </c>
      <c r="N1252">
        <v>1.13182082853525</v>
      </c>
      <c r="O1252">
        <v>39.935424354243501</v>
      </c>
      <c r="P1252">
        <v>34.158415841584102</v>
      </c>
      <c r="Q1252">
        <v>-4.2610949614029997E-3</v>
      </c>
    </row>
    <row r="1253" spans="1:17" hidden="1" x14ac:dyDescent="0.3">
      <c r="A1253" t="s">
        <v>2669</v>
      </c>
      <c r="B1253" t="s">
        <v>2670</v>
      </c>
      <c r="C1253" t="str">
        <f>IFERROR(VLOOKUP(Table1[[#This Row],[Ticker]],[1]!Table1[[Symbol]:[Industry]],2,FALSE),"-")</f>
        <v>-</v>
      </c>
      <c r="D1253" t="s">
        <v>54</v>
      </c>
      <c r="E1253">
        <v>1688.2465553750001</v>
      </c>
      <c r="F1253">
        <v>635.4</v>
      </c>
      <c r="G1253">
        <v>26.6746475580903</v>
      </c>
      <c r="H1253">
        <v>-14.048327851847899</v>
      </c>
      <c r="I1253">
        <v>13.609943408332301</v>
      </c>
      <c r="J1253">
        <v>-3.9603709480443299</v>
      </c>
      <c r="K1253">
        <v>638.38267253111201</v>
      </c>
      <c r="L1253">
        <v>545.41981608251297</v>
      </c>
      <c r="M1253">
        <v>38.964226516909299</v>
      </c>
      <c r="N1253">
        <v>0.54415784921852195</v>
      </c>
      <c r="O1253">
        <v>14.1092225369845</v>
      </c>
      <c r="P1253">
        <v>70.806451612903203</v>
      </c>
      <c r="Q1253">
        <v>3.6778328554836003E-2</v>
      </c>
    </row>
    <row r="1254" spans="1:17" hidden="1" x14ac:dyDescent="0.3">
      <c r="A1254" t="s">
        <v>2671</v>
      </c>
      <c r="B1254" t="s">
        <v>2672</v>
      </c>
      <c r="C1254" t="str">
        <f>IFERROR(VLOOKUP(Table1[[#This Row],[Ticker]],[1]!Table1[[Symbol]:[Industry]],2,FALSE),"-")</f>
        <v>-</v>
      </c>
      <c r="D1254" t="s">
        <v>435</v>
      </c>
      <c r="E1254">
        <v>1686.153536433</v>
      </c>
      <c r="F1254">
        <v>114.69</v>
      </c>
      <c r="G1254">
        <v>-59.701673491906902</v>
      </c>
      <c r="H1254">
        <v>2.3123897810346099</v>
      </c>
      <c r="I1254">
        <v>-4.0455864522908103</v>
      </c>
      <c r="J1254">
        <v>4.3664169556022498</v>
      </c>
      <c r="K1254">
        <v>103.893300016582</v>
      </c>
      <c r="L1254">
        <v>110.452764250161</v>
      </c>
      <c r="M1254">
        <v>77.227098880630905</v>
      </c>
      <c r="N1254">
        <v>1.48134300474481</v>
      </c>
      <c r="O1254">
        <v>46.743395239340799</v>
      </c>
      <c r="P1254">
        <v>27.433333333333302</v>
      </c>
      <c r="Q1254">
        <v>-3.5499478619160002E-2</v>
      </c>
    </row>
    <row r="1255" spans="1:17" hidden="1" x14ac:dyDescent="0.3">
      <c r="A1255" t="s">
        <v>2673</v>
      </c>
      <c r="B1255" t="s">
        <v>2674</v>
      </c>
      <c r="C1255" t="str">
        <f>IFERROR(VLOOKUP(Table1[[#This Row],[Ticker]],[1]!Table1[[Symbol]:[Industry]],2,FALSE),"-")</f>
        <v>-</v>
      </c>
      <c r="D1255" t="s">
        <v>231</v>
      </c>
      <c r="E1255">
        <v>1684.3486680000001</v>
      </c>
      <c r="F1255">
        <v>931.65</v>
      </c>
      <c r="G1255">
        <v>79.974554484224697</v>
      </c>
      <c r="H1255">
        <v>1.2650453388380001</v>
      </c>
      <c r="I1255">
        <v>73.450735947425997</v>
      </c>
      <c r="J1255">
        <v>-7.4314361467239403</v>
      </c>
      <c r="K1255">
        <v>866.39333972910299</v>
      </c>
      <c r="L1255">
        <v>670.56559659498203</v>
      </c>
      <c r="M1255">
        <v>40.967846515705602</v>
      </c>
      <c r="N1255">
        <v>0.87971359516254499</v>
      </c>
      <c r="O1255">
        <v>11.350829174046</v>
      </c>
      <c r="P1255">
        <v>134.08291457286401</v>
      </c>
      <c r="Q1255">
        <v>7.0302031919418001E-2</v>
      </c>
    </row>
    <row r="1256" spans="1:17" hidden="1" x14ac:dyDescent="0.3">
      <c r="A1256" t="s">
        <v>2675</v>
      </c>
      <c r="B1256" t="s">
        <v>2676</v>
      </c>
      <c r="C1256" t="str">
        <f>IFERROR(VLOOKUP(Table1[[#This Row],[Ticker]],[1]!Table1[[Symbol]:[Industry]],2,FALSE),"-")</f>
        <v>-</v>
      </c>
      <c r="D1256" t="s">
        <v>122</v>
      </c>
      <c r="E1256">
        <v>1681.32902272</v>
      </c>
      <c r="F1256">
        <v>755.2</v>
      </c>
      <c r="G1256">
        <v>-6.9748373514594304</v>
      </c>
      <c r="H1256">
        <v>-5.95744226684472</v>
      </c>
      <c r="I1256">
        <v>28.3471857702616</v>
      </c>
      <c r="J1256">
        <v>-5.5854780875697498</v>
      </c>
      <c r="K1256">
        <v>720.19868462797206</v>
      </c>
      <c r="L1256">
        <v>630.73670828745003</v>
      </c>
      <c r="M1256">
        <v>36.821104158765202</v>
      </c>
      <c r="N1256">
        <v>0.30185728228811098</v>
      </c>
      <c r="O1256">
        <v>12.1490995762711</v>
      </c>
      <c r="P1256">
        <v>51.266900350525702</v>
      </c>
      <c r="Q1256">
        <v>-7.7563659305315003E-2</v>
      </c>
    </row>
    <row r="1257" spans="1:17" hidden="1" x14ac:dyDescent="0.3">
      <c r="A1257" t="s">
        <v>2677</v>
      </c>
      <c r="B1257" t="s">
        <v>2678</v>
      </c>
      <c r="C1257" t="str">
        <f>IFERROR(VLOOKUP(Table1[[#This Row],[Ticker]],[1]!Table1[[Symbol]:[Industry]],2,FALSE),"-")</f>
        <v>-</v>
      </c>
      <c r="D1257" t="s">
        <v>266</v>
      </c>
      <c r="E1257">
        <v>1679.68</v>
      </c>
      <c r="F1257">
        <v>524.9</v>
      </c>
      <c r="G1257">
        <v>35.164899065818702</v>
      </c>
      <c r="H1257">
        <v>-18.1909404930535</v>
      </c>
      <c r="I1257">
        <v>-24.151078729913198</v>
      </c>
      <c r="J1257">
        <v>-6.5703363841380096</v>
      </c>
      <c r="K1257">
        <v>572.57607264926696</v>
      </c>
      <c r="L1257">
        <v>504.216079435182</v>
      </c>
      <c r="M1257">
        <v>26.166762523404199</v>
      </c>
      <c r="N1257">
        <v>0.70966607231036505</v>
      </c>
      <c r="O1257">
        <v>24.976185940179001</v>
      </c>
      <c r="P1257">
        <v>83.595662819167501</v>
      </c>
      <c r="Q1257">
        <v>0.136795465848326</v>
      </c>
    </row>
    <row r="1258" spans="1:17" hidden="1" x14ac:dyDescent="0.3">
      <c r="A1258" t="s">
        <v>2679</v>
      </c>
      <c r="B1258" t="s">
        <v>2680</v>
      </c>
      <c r="C1258" t="str">
        <f>IFERROR(VLOOKUP(Table1[[#This Row],[Ticker]],[1]!Table1[[Symbol]:[Industry]],2,FALSE),"-")</f>
        <v>-</v>
      </c>
      <c r="D1258" t="s">
        <v>506</v>
      </c>
      <c r="E1258">
        <v>1674.411643402</v>
      </c>
      <c r="F1258">
        <v>273.37</v>
      </c>
      <c r="G1258">
        <v>41.139090729727798</v>
      </c>
      <c r="H1258">
        <v>37.635689121277899</v>
      </c>
      <c r="I1258">
        <v>97.135322837819501</v>
      </c>
      <c r="J1258">
        <v>-20.074640209941201</v>
      </c>
      <c r="K1258">
        <v>234.34426214860301</v>
      </c>
      <c r="L1258">
        <v>174.48723271339901</v>
      </c>
      <c r="M1258">
        <v>35.991104968152001</v>
      </c>
      <c r="N1258">
        <v>1.1805842541931999</v>
      </c>
      <c r="O1258">
        <v>34.349050737096199</v>
      </c>
      <c r="P1258">
        <v>143.319982198486</v>
      </c>
      <c r="Q1258">
        <v>-7.2920839938849999E-3</v>
      </c>
    </row>
    <row r="1259" spans="1:17" hidden="1" x14ac:dyDescent="0.3">
      <c r="A1259" t="s">
        <v>2681</v>
      </c>
      <c r="B1259" t="s">
        <v>2682</v>
      </c>
      <c r="C1259" t="str">
        <f>IFERROR(VLOOKUP(Table1[[#This Row],[Ticker]],[1]!Table1[[Symbol]:[Industry]],2,FALSE),"-")</f>
        <v>-</v>
      </c>
      <c r="D1259" t="s">
        <v>388</v>
      </c>
      <c r="E1259">
        <v>1671.2648862000001</v>
      </c>
      <c r="F1259">
        <v>103.74</v>
      </c>
      <c r="G1259">
        <v>0.97598145531189495</v>
      </c>
      <c r="H1259">
        <v>-11.702527293614001</v>
      </c>
      <c r="I1259">
        <v>9.0147696365153696</v>
      </c>
      <c r="J1259">
        <v>-7.3952072958176096</v>
      </c>
      <c r="K1259">
        <v>107.684017086804</v>
      </c>
      <c r="L1259">
        <v>100.194522130156</v>
      </c>
      <c r="M1259">
        <v>35.012129975389598</v>
      </c>
      <c r="N1259">
        <v>0.18774637525286</v>
      </c>
      <c r="O1259">
        <v>29.169076537497599</v>
      </c>
      <c r="P1259">
        <v>43.584775086505097</v>
      </c>
      <c r="Q1259">
        <v>0.108394734950229</v>
      </c>
    </row>
    <row r="1260" spans="1:17" hidden="1" x14ac:dyDescent="0.3">
      <c r="A1260" t="s">
        <v>2683</v>
      </c>
      <c r="B1260" t="s">
        <v>2684</v>
      </c>
      <c r="C1260" t="str">
        <f>IFERROR(VLOOKUP(Table1[[#This Row],[Ticker]],[1]!Table1[[Symbol]:[Industry]],2,FALSE),"-")</f>
        <v>-</v>
      </c>
      <c r="D1260" t="s">
        <v>473</v>
      </c>
      <c r="E1260">
        <v>1661.81358288</v>
      </c>
      <c r="F1260">
        <v>493.8</v>
      </c>
      <c r="G1260">
        <v>5.9009583946644497</v>
      </c>
      <c r="H1260">
        <v>-9.1050652871493902</v>
      </c>
      <c r="I1260">
        <v>37.053269824608698</v>
      </c>
      <c r="J1260">
        <v>-3.5620177801235098</v>
      </c>
      <c r="K1260">
        <v>488.73050240338398</v>
      </c>
      <c r="L1260">
        <v>421.77648427107403</v>
      </c>
      <c r="M1260">
        <v>40.6303223165162</v>
      </c>
      <c r="N1260">
        <v>0.37719746095781798</v>
      </c>
      <c r="O1260">
        <v>14.3782908059943</v>
      </c>
      <c r="P1260">
        <v>68.532423208191105</v>
      </c>
      <c r="Q1260">
        <v>-0.10177964861148001</v>
      </c>
    </row>
    <row r="1261" spans="1:17" hidden="1" x14ac:dyDescent="0.3">
      <c r="A1261" t="s">
        <v>2685</v>
      </c>
      <c r="B1261" t="s">
        <v>2686</v>
      </c>
      <c r="C1261" t="str">
        <f>IFERROR(VLOOKUP(Table1[[#This Row],[Ticker]],[1]!Table1[[Symbol]:[Industry]],2,FALSE),"-")</f>
        <v>-</v>
      </c>
      <c r="D1261" t="s">
        <v>409</v>
      </c>
      <c r="E1261">
        <v>1658.9862519200001</v>
      </c>
      <c r="F1261">
        <v>3110.6</v>
      </c>
      <c r="G1261">
        <v>177.74471931938899</v>
      </c>
      <c r="H1261">
        <v>-27.338998119645101</v>
      </c>
      <c r="I1261">
        <v>75.312067269707597</v>
      </c>
      <c r="J1261">
        <v>-12.2425713472912</v>
      </c>
      <c r="K1261">
        <v>3415.3177352417401</v>
      </c>
      <c r="L1261">
        <v>2535.4621732004798</v>
      </c>
      <c r="M1261">
        <v>36.1075315466802</v>
      </c>
      <c r="N1261">
        <v>0.52887485236072396</v>
      </c>
      <c r="O1261">
        <v>54.7981096894489</v>
      </c>
      <c r="P1261">
        <v>247.01026327532301</v>
      </c>
      <c r="Q1261">
        <v>0.22076410134895999</v>
      </c>
    </row>
    <row r="1262" spans="1:17" hidden="1" x14ac:dyDescent="0.3">
      <c r="A1262" t="s">
        <v>2687</v>
      </c>
      <c r="B1262" t="s">
        <v>2688</v>
      </c>
      <c r="C1262" t="str">
        <f>IFERROR(VLOOKUP(Table1[[#This Row],[Ticker]],[1]!Table1[[Symbol]:[Industry]],2,FALSE),"-")</f>
        <v>-</v>
      </c>
      <c r="E1262">
        <v>1654.7331069899999</v>
      </c>
      <c r="F1262">
        <v>162.30000000000001</v>
      </c>
      <c r="G1262">
        <v>-31.521502456827101</v>
      </c>
      <c r="H1262">
        <v>-7.5039669495923196</v>
      </c>
      <c r="I1262">
        <v>-17.3446331156124</v>
      </c>
      <c r="J1262">
        <v>-5.8328424796676401</v>
      </c>
      <c r="M1262">
        <v>59.5100300659997</v>
      </c>
      <c r="O1262">
        <v>9.05730129390016</v>
      </c>
      <c r="P1262">
        <v>2.42978857683813</v>
      </c>
    </row>
    <row r="1263" spans="1:17" hidden="1" x14ac:dyDescent="0.3">
      <c r="A1263" t="s">
        <v>2689</v>
      </c>
      <c r="B1263" t="s">
        <v>2690</v>
      </c>
      <c r="C1263" t="str">
        <f>IFERROR(VLOOKUP(Table1[[#This Row],[Ticker]],[1]!Table1[[Symbol]:[Industry]],2,FALSE),"-")</f>
        <v>-</v>
      </c>
      <c r="D1263" t="s">
        <v>2144</v>
      </c>
      <c r="E1263">
        <v>1654.6344604799999</v>
      </c>
      <c r="F1263">
        <v>320.7</v>
      </c>
      <c r="G1263">
        <v>12.822791773251501</v>
      </c>
      <c r="H1263">
        <v>-8.12441916659931</v>
      </c>
      <c r="I1263">
        <v>26.9996611144662</v>
      </c>
      <c r="J1263">
        <v>-3.0392740405257399</v>
      </c>
      <c r="K1263">
        <v>331.00266557182999</v>
      </c>
      <c r="M1263">
        <v>46.604289741780597</v>
      </c>
      <c r="N1263">
        <v>0.172918580457666</v>
      </c>
      <c r="O1263">
        <v>29.950109136264398</v>
      </c>
      <c r="P1263">
        <v>53.444976076555001</v>
      </c>
    </row>
    <row r="1264" spans="1:17" x14ac:dyDescent="0.3">
      <c r="A1264" t="s">
        <v>2691</v>
      </c>
      <c r="B1264" t="s">
        <v>2692</v>
      </c>
      <c r="C1264" t="str">
        <f>IFERROR(VLOOKUP(Table1[[#This Row],[Ticker]],[1]!Table1[[Symbol]:[Industry]],2,FALSE),"-")</f>
        <v>-</v>
      </c>
      <c r="D1264" t="s">
        <v>119</v>
      </c>
      <c r="E1264">
        <v>1654.3974613600001</v>
      </c>
      <c r="F1264">
        <v>6.74</v>
      </c>
      <c r="G1264">
        <v>-78.740381895185294</v>
      </c>
      <c r="H1264">
        <v>-23.614937146168099</v>
      </c>
      <c r="I1264">
        <v>-80.624125625109897</v>
      </c>
      <c r="J1264">
        <v>-3.1486319533518499</v>
      </c>
      <c r="K1264">
        <v>9.7327096594103395</v>
      </c>
      <c r="L1264">
        <v>13.844080292243699</v>
      </c>
      <c r="M1264">
        <v>2.6461916455088499</v>
      </c>
      <c r="N1264">
        <v>0.25022250891976</v>
      </c>
      <c r="O1264">
        <v>302.81899109792198</v>
      </c>
      <c r="P1264">
        <v>0.447093889716843</v>
      </c>
      <c r="Q1264">
        <v>4.724068990012E-3</v>
      </c>
    </row>
    <row r="1265" spans="1:17" hidden="1" x14ac:dyDescent="0.3">
      <c r="A1265" t="s">
        <v>2693</v>
      </c>
      <c r="B1265" t="s">
        <v>2694</v>
      </c>
      <c r="C1265" t="str">
        <f>IFERROR(VLOOKUP(Table1[[#This Row],[Ticker]],[1]!Table1[[Symbol]:[Industry]],2,FALSE),"-")</f>
        <v>-</v>
      </c>
      <c r="D1265" t="s">
        <v>185</v>
      </c>
      <c r="E1265">
        <v>1652.9760000000001</v>
      </c>
      <c r="F1265">
        <v>1324.5</v>
      </c>
      <c r="G1265">
        <v>33.529841193799001</v>
      </c>
      <c r="H1265">
        <v>-4.2654538887759799</v>
      </c>
      <c r="I1265">
        <v>20.099433601471599</v>
      </c>
      <c r="J1265">
        <v>-6.8357909735268603</v>
      </c>
      <c r="K1265">
        <v>1297.3928159500399</v>
      </c>
      <c r="L1265">
        <v>1118.71131474971</v>
      </c>
      <c r="M1265">
        <v>38.714362691571502</v>
      </c>
      <c r="N1265">
        <v>0.42137627087840401</v>
      </c>
      <c r="O1265">
        <v>13.250283125707799</v>
      </c>
      <c r="P1265">
        <v>76.847586621269699</v>
      </c>
      <c r="Q1265">
        <v>4.1788959732629E-2</v>
      </c>
    </row>
    <row r="1266" spans="1:17" hidden="1" x14ac:dyDescent="0.3">
      <c r="A1266" t="s">
        <v>2695</v>
      </c>
      <c r="B1266" t="s">
        <v>2696</v>
      </c>
      <c r="C1266" t="str">
        <f>IFERROR(VLOOKUP(Table1[[#This Row],[Ticker]],[1]!Table1[[Symbol]:[Industry]],2,FALSE),"-")</f>
        <v>-</v>
      </c>
      <c r="D1266" t="s">
        <v>21</v>
      </c>
      <c r="E1266">
        <v>1652.1393049200001</v>
      </c>
      <c r="F1266">
        <v>1084.2</v>
      </c>
      <c r="G1266">
        <v>46.664799000664402</v>
      </c>
      <c r="H1266">
        <v>-4.6647388698182901</v>
      </c>
      <c r="I1266">
        <v>30.149024116714401</v>
      </c>
      <c r="J1266">
        <v>-4.1714309080242904</v>
      </c>
      <c r="K1266">
        <v>1094.9003691294599</v>
      </c>
      <c r="L1266">
        <v>940.32526278629803</v>
      </c>
      <c r="M1266">
        <v>35.8718074862308</v>
      </c>
      <c r="N1266">
        <v>0.55189365453559602</v>
      </c>
      <c r="O1266">
        <v>15.467625899280501</v>
      </c>
      <c r="P1266">
        <v>87.253886010362706</v>
      </c>
      <c r="Q1266">
        <v>9.2486757586566007E-2</v>
      </c>
    </row>
    <row r="1267" spans="1:17" hidden="1" x14ac:dyDescent="0.3">
      <c r="A1267" t="s">
        <v>2697</v>
      </c>
      <c r="B1267" t="s">
        <v>2698</v>
      </c>
      <c r="C1267" t="str">
        <f>IFERROR(VLOOKUP(Table1[[#This Row],[Ticker]],[1]!Table1[[Symbol]:[Industry]],2,FALSE),"-")</f>
        <v>-</v>
      </c>
      <c r="D1267" t="s">
        <v>46</v>
      </c>
      <c r="E1267">
        <v>1644.923764719</v>
      </c>
      <c r="F1267">
        <v>277.17</v>
      </c>
      <c r="G1267">
        <v>395.13085849956099</v>
      </c>
      <c r="H1267">
        <v>4.6835419857261797</v>
      </c>
      <c r="I1267">
        <v>88.014055028317301</v>
      </c>
      <c r="J1267">
        <v>-3.0812560668270299</v>
      </c>
      <c r="K1267">
        <v>235.07690612989799</v>
      </c>
      <c r="L1267">
        <v>161.948989806501</v>
      </c>
      <c r="M1267">
        <v>55.711661195853601</v>
      </c>
      <c r="N1267">
        <v>1.21941944789754</v>
      </c>
      <c r="O1267">
        <v>9.2831114478478796</v>
      </c>
      <c r="P1267">
        <v>482.28991596638599</v>
      </c>
      <c r="Q1267">
        <v>0.22310235923232999</v>
      </c>
    </row>
    <row r="1268" spans="1:17" hidden="1" x14ac:dyDescent="0.3">
      <c r="A1268" t="s">
        <v>2699</v>
      </c>
      <c r="B1268" t="s">
        <v>2700</v>
      </c>
      <c r="C1268" t="str">
        <f>IFERROR(VLOOKUP(Table1[[#This Row],[Ticker]],[1]!Table1[[Symbol]:[Industry]],2,FALSE),"-")</f>
        <v>-</v>
      </c>
      <c r="D1268" t="s">
        <v>54</v>
      </c>
      <c r="E1268">
        <v>1642.7763653750001</v>
      </c>
      <c r="F1268">
        <v>340.75</v>
      </c>
      <c r="G1268">
        <v>19.5559620291248</v>
      </c>
      <c r="H1268">
        <v>7.9379755354863599</v>
      </c>
      <c r="I1268">
        <v>17.791466096810801</v>
      </c>
      <c r="J1268">
        <v>-4.0663180336676999E-2</v>
      </c>
      <c r="K1268">
        <v>306.40896464834299</v>
      </c>
      <c r="L1268">
        <v>265.188820538453</v>
      </c>
      <c r="M1268">
        <v>54.5642758937202</v>
      </c>
      <c r="N1268">
        <v>1.0013026482460601</v>
      </c>
      <c r="O1268">
        <v>8.4959647835656593</v>
      </c>
      <c r="P1268">
        <v>83.742248584524106</v>
      </c>
      <c r="Q1268">
        <v>4.3838013228821998E-2</v>
      </c>
    </row>
    <row r="1269" spans="1:17" hidden="1" x14ac:dyDescent="0.3">
      <c r="A1269" t="s">
        <v>2701</v>
      </c>
      <c r="B1269" t="s">
        <v>2702</v>
      </c>
      <c r="C1269" t="str">
        <f>IFERROR(VLOOKUP(Table1[[#This Row],[Ticker]],[1]!Table1[[Symbol]:[Industry]],2,FALSE),"-")</f>
        <v>-</v>
      </c>
      <c r="D1269" t="s">
        <v>204</v>
      </c>
      <c r="E1269">
        <v>1635.7387434100001</v>
      </c>
      <c r="F1269">
        <v>2686</v>
      </c>
      <c r="G1269">
        <v>52.863412048300603</v>
      </c>
      <c r="H1269">
        <v>-16.093465546913901</v>
      </c>
      <c r="I1269">
        <v>6.6754441105083</v>
      </c>
      <c r="J1269">
        <v>-3.6476880457613499</v>
      </c>
      <c r="K1269">
        <v>2718.0447363627</v>
      </c>
      <c r="L1269">
        <v>2216.00786562232</v>
      </c>
      <c r="M1269">
        <v>41.407233575709803</v>
      </c>
      <c r="N1269">
        <v>0.379957871968857</v>
      </c>
      <c r="O1269">
        <v>28.406552494415401</v>
      </c>
      <c r="P1269">
        <v>98.786264061574897</v>
      </c>
      <c r="Q1269">
        <v>0.12676957709818101</v>
      </c>
    </row>
    <row r="1270" spans="1:17" hidden="1" x14ac:dyDescent="0.3">
      <c r="A1270" t="s">
        <v>2703</v>
      </c>
      <c r="B1270" t="s">
        <v>2704</v>
      </c>
      <c r="C1270" t="str">
        <f>IFERROR(VLOOKUP(Table1[[#This Row],[Ticker]],[1]!Table1[[Symbol]:[Industry]],2,FALSE),"-")</f>
        <v>-</v>
      </c>
      <c r="D1270" t="s">
        <v>1153</v>
      </c>
      <c r="E1270">
        <v>1626.8320125</v>
      </c>
      <c r="F1270">
        <v>237.1</v>
      </c>
      <c r="G1270">
        <v>373.416927056085</v>
      </c>
      <c r="H1270">
        <v>4.4074098530700603</v>
      </c>
      <c r="I1270">
        <v>16.130872092827001</v>
      </c>
      <c r="J1270">
        <v>30.108510903791</v>
      </c>
      <c r="K1270">
        <v>195.115214173136</v>
      </c>
      <c r="L1270">
        <v>163.79103879408399</v>
      </c>
      <c r="M1270">
        <v>86.731011524231207</v>
      </c>
      <c r="N1270">
        <v>1.19944919947704</v>
      </c>
      <c r="O1270">
        <v>4.5550400674820803</v>
      </c>
      <c r="P1270">
        <v>416.782911944202</v>
      </c>
      <c r="Q1270">
        <v>0.21301836186699599</v>
      </c>
    </row>
    <row r="1271" spans="1:17" hidden="1" x14ac:dyDescent="0.3">
      <c r="A1271" t="s">
        <v>2705</v>
      </c>
      <c r="B1271" t="s">
        <v>2706</v>
      </c>
      <c r="C1271" t="str">
        <f>IFERROR(VLOOKUP(Table1[[#This Row],[Ticker]],[1]!Table1[[Symbol]:[Industry]],2,FALSE),"-")</f>
        <v>-</v>
      </c>
      <c r="D1271" t="s">
        <v>217</v>
      </c>
      <c r="E1271">
        <v>1624.778289245</v>
      </c>
      <c r="F1271">
        <v>918.85</v>
      </c>
      <c r="G1271">
        <v>108.106159151234</v>
      </c>
      <c r="H1271">
        <v>-15.9987540366416</v>
      </c>
      <c r="I1271">
        <v>-8.1259672171291495</v>
      </c>
      <c r="J1271">
        <v>-8.0157076179735292</v>
      </c>
      <c r="K1271">
        <v>964.12584778058897</v>
      </c>
      <c r="L1271">
        <v>778.96971952825902</v>
      </c>
      <c r="M1271">
        <v>23.688341809593101</v>
      </c>
      <c r="N1271">
        <v>0.51349212697562296</v>
      </c>
      <c r="O1271">
        <v>24.3891821298362</v>
      </c>
      <c r="P1271">
        <v>154.423369790945</v>
      </c>
      <c r="Q1271">
        <v>0.16062881626556699</v>
      </c>
    </row>
    <row r="1272" spans="1:17" hidden="1" x14ac:dyDescent="0.3">
      <c r="A1272" t="s">
        <v>2707</v>
      </c>
      <c r="B1272" t="s">
        <v>2708</v>
      </c>
      <c r="C1272" t="str">
        <f>IFERROR(VLOOKUP(Table1[[#This Row],[Ticker]],[1]!Table1[[Symbol]:[Industry]],2,FALSE),"-")</f>
        <v>-</v>
      </c>
      <c r="D1272" t="s">
        <v>21</v>
      </c>
      <c r="E1272">
        <v>1616.8122599999999</v>
      </c>
      <c r="F1272">
        <v>152.6</v>
      </c>
      <c r="G1272">
        <v>344.30600257447497</v>
      </c>
      <c r="H1272">
        <v>26.2252610985133</v>
      </c>
      <c r="I1272">
        <v>160.09306167066799</v>
      </c>
      <c r="J1272">
        <v>-1.6876607553554701</v>
      </c>
      <c r="K1272">
        <v>114.37342190061</v>
      </c>
      <c r="L1272">
        <v>78.193137632378495</v>
      </c>
      <c r="M1272">
        <v>81.662984466147705</v>
      </c>
      <c r="N1272">
        <v>1.6631566521308301</v>
      </c>
      <c r="O1272">
        <v>0.34731323722150198</v>
      </c>
      <c r="P1272">
        <v>430.78260869565202</v>
      </c>
    </row>
    <row r="1273" spans="1:17" hidden="1" x14ac:dyDescent="0.3">
      <c r="A1273" t="s">
        <v>2709</v>
      </c>
      <c r="B1273" t="s">
        <v>2710</v>
      </c>
      <c r="C1273" t="str">
        <f>IFERROR(VLOOKUP(Table1[[#This Row],[Ticker]],[1]!Table1[[Symbol]:[Industry]],2,FALSE),"-")</f>
        <v>-</v>
      </c>
      <c r="D1273" t="s">
        <v>130</v>
      </c>
      <c r="E1273">
        <v>1610.7962477850001</v>
      </c>
      <c r="F1273">
        <v>391.35</v>
      </c>
      <c r="G1273">
        <v>77.427853406626994</v>
      </c>
      <c r="H1273">
        <v>14.712352228003001</v>
      </c>
      <c r="I1273">
        <v>-4.1538366368835504</v>
      </c>
      <c r="J1273">
        <v>2.95589766337288</v>
      </c>
      <c r="K1273">
        <v>340.90290582592701</v>
      </c>
      <c r="L1273">
        <v>319.59584881978498</v>
      </c>
      <c r="M1273">
        <v>79.884497165957995</v>
      </c>
      <c r="N1273">
        <v>1.6417675823050899</v>
      </c>
      <c r="O1273">
        <v>6.2987095949916796</v>
      </c>
      <c r="P1273">
        <v>146.83065279091699</v>
      </c>
      <c r="Q1273">
        <v>9.7329504929483002E-2</v>
      </c>
    </row>
    <row r="1274" spans="1:17" hidden="1" x14ac:dyDescent="0.3">
      <c r="A1274" t="s">
        <v>2711</v>
      </c>
      <c r="B1274" t="s">
        <v>2712</v>
      </c>
      <c r="C1274" t="str">
        <f>IFERROR(VLOOKUP(Table1[[#This Row],[Ticker]],[1]!Table1[[Symbol]:[Industry]],2,FALSE),"-")</f>
        <v>-</v>
      </c>
      <c r="D1274" t="s">
        <v>2713</v>
      </c>
      <c r="E1274">
        <v>1609.9709350000001</v>
      </c>
      <c r="F1274">
        <v>1535</v>
      </c>
      <c r="G1274">
        <v>477.38692739577698</v>
      </c>
      <c r="H1274">
        <v>-2.7789400967459099</v>
      </c>
      <c r="I1274">
        <v>107.26276860160699</v>
      </c>
      <c r="J1274">
        <v>-4.8405176817256104</v>
      </c>
      <c r="K1274">
        <v>1504.5547525995401</v>
      </c>
      <c r="L1274">
        <v>958.38280317937597</v>
      </c>
      <c r="M1274">
        <v>40.696437700348497</v>
      </c>
      <c r="N1274">
        <v>0.81011730205278498</v>
      </c>
      <c r="O1274">
        <v>17.879478827361499</v>
      </c>
      <c r="P1274">
        <v>541.18629908103503</v>
      </c>
    </row>
    <row r="1275" spans="1:17" hidden="1" x14ac:dyDescent="0.3">
      <c r="A1275" t="s">
        <v>2714</v>
      </c>
      <c r="B1275" t="s">
        <v>2715</v>
      </c>
      <c r="C1275" t="str">
        <f>IFERROR(VLOOKUP(Table1[[#This Row],[Ticker]],[1]!Table1[[Symbol]:[Industry]],2,FALSE),"-")</f>
        <v>-</v>
      </c>
      <c r="D1275" t="s">
        <v>185</v>
      </c>
      <c r="E1275">
        <v>1608.98064</v>
      </c>
      <c r="F1275">
        <v>857.3</v>
      </c>
      <c r="G1275">
        <v>100.91969199698499</v>
      </c>
      <c r="H1275">
        <v>-19.9886753421954</v>
      </c>
      <c r="I1275">
        <v>-3.2948872531852702</v>
      </c>
      <c r="J1275">
        <v>-2.7086319533518401</v>
      </c>
      <c r="K1275">
        <v>925.59200931625605</v>
      </c>
      <c r="L1275">
        <v>810.46815428339505</v>
      </c>
      <c r="M1275">
        <v>35.310031022764001</v>
      </c>
      <c r="N1275">
        <v>0.43340983807505401</v>
      </c>
      <c r="O1275">
        <v>49.358450950658998</v>
      </c>
      <c r="P1275">
        <v>145.04787766185501</v>
      </c>
      <c r="Q1275">
        <v>0.10751524872343</v>
      </c>
    </row>
    <row r="1276" spans="1:17" hidden="1" x14ac:dyDescent="0.3">
      <c r="A1276" t="s">
        <v>2716</v>
      </c>
      <c r="B1276" t="s">
        <v>2717</v>
      </c>
      <c r="C1276" t="str">
        <f>IFERROR(VLOOKUP(Table1[[#This Row],[Ticker]],[1]!Table1[[Symbol]:[Industry]],2,FALSE),"-")</f>
        <v>-</v>
      </c>
      <c r="D1276" t="s">
        <v>54</v>
      </c>
      <c r="E1276">
        <v>1605.5029300000001</v>
      </c>
      <c r="F1276">
        <v>1670</v>
      </c>
      <c r="G1276">
        <v>27.261642396312599</v>
      </c>
      <c r="H1276">
        <v>19.995058391538201</v>
      </c>
      <c r="I1276">
        <v>17.971605080965499</v>
      </c>
      <c r="J1276">
        <v>-6.8629176676375598</v>
      </c>
      <c r="K1276">
        <v>1560.27093380474</v>
      </c>
      <c r="L1276">
        <v>1331.2102681213</v>
      </c>
      <c r="M1276">
        <v>39.532607744854303</v>
      </c>
      <c r="N1276">
        <v>0.68559888206129505</v>
      </c>
      <c r="O1276">
        <v>18.862275449101698</v>
      </c>
      <c r="P1276">
        <v>87.146299097887606</v>
      </c>
      <c r="Q1276">
        <v>0.112796380869847</v>
      </c>
    </row>
    <row r="1277" spans="1:17" hidden="1" x14ac:dyDescent="0.3">
      <c r="A1277" t="s">
        <v>2718</v>
      </c>
      <c r="B1277" t="s">
        <v>2719</v>
      </c>
      <c r="C1277" t="str">
        <f>IFERROR(VLOOKUP(Table1[[#This Row],[Ticker]],[1]!Table1[[Symbol]:[Industry]],2,FALSE),"-")</f>
        <v>-</v>
      </c>
      <c r="D1277" t="s">
        <v>89</v>
      </c>
      <c r="E1277">
        <v>1604.21</v>
      </c>
      <c r="F1277">
        <v>135.94999999999999</v>
      </c>
      <c r="G1277">
        <v>232.141708566701</v>
      </c>
      <c r="H1277">
        <v>9.9776546947303597</v>
      </c>
      <c r="I1277">
        <v>93.615892259978295</v>
      </c>
      <c r="J1277">
        <v>-0.71192309259237097</v>
      </c>
      <c r="K1277">
        <v>102.294184795574</v>
      </c>
      <c r="L1277">
        <v>72.894505506123707</v>
      </c>
      <c r="M1277">
        <v>73.142869829987802</v>
      </c>
      <c r="N1277">
        <v>0.75660231651271004</v>
      </c>
      <c r="O1277">
        <v>0</v>
      </c>
      <c r="P1277">
        <v>284.582743988684</v>
      </c>
      <c r="Q1277">
        <v>0.14250495961787399</v>
      </c>
    </row>
    <row r="1278" spans="1:17" hidden="1" x14ac:dyDescent="0.3">
      <c r="A1278" t="s">
        <v>2720</v>
      </c>
      <c r="B1278" t="s">
        <v>2721</v>
      </c>
      <c r="C1278" t="str">
        <f>IFERROR(VLOOKUP(Table1[[#This Row],[Ticker]],[1]!Table1[[Symbol]:[Industry]],2,FALSE),"-")</f>
        <v>-</v>
      </c>
      <c r="D1278" t="s">
        <v>1004</v>
      </c>
      <c r="E1278">
        <v>1603.5</v>
      </c>
      <c r="F1278">
        <v>252.85</v>
      </c>
      <c r="G1278">
        <v>-10.8104357193701</v>
      </c>
      <c r="H1278">
        <v>-9.7103517190606201</v>
      </c>
      <c r="I1278">
        <v>95.413985775580997</v>
      </c>
      <c r="J1278">
        <v>-13.9353452400651</v>
      </c>
      <c r="K1278">
        <v>242.460526686983</v>
      </c>
      <c r="L1278">
        <v>204.54721750113501</v>
      </c>
      <c r="M1278">
        <v>52.932246537045302</v>
      </c>
      <c r="N1278">
        <v>0.870361095345488</v>
      </c>
      <c r="O1278">
        <v>14.2970140399446</v>
      </c>
      <c r="P1278">
        <v>123.761061946902</v>
      </c>
      <c r="Q1278">
        <v>-6.8015521363524997E-2</v>
      </c>
    </row>
    <row r="1279" spans="1:17" hidden="1" x14ac:dyDescent="0.3">
      <c r="A1279" t="s">
        <v>2722</v>
      </c>
      <c r="B1279" t="s">
        <v>2723</v>
      </c>
      <c r="C1279" t="str">
        <f>IFERROR(VLOOKUP(Table1[[#This Row],[Ticker]],[1]!Table1[[Symbol]:[Industry]],2,FALSE),"-")</f>
        <v>-</v>
      </c>
      <c r="D1279" t="s">
        <v>69</v>
      </c>
      <c r="E1279">
        <v>1597.8800390849999</v>
      </c>
      <c r="F1279">
        <v>358.65</v>
      </c>
      <c r="G1279">
        <v>89.864557527230204</v>
      </c>
      <c r="H1279">
        <v>-17.3956243523855</v>
      </c>
      <c r="I1279">
        <v>10.4550845955636</v>
      </c>
      <c r="J1279">
        <v>-11.274668437597199</v>
      </c>
      <c r="K1279">
        <v>362.575823530805</v>
      </c>
      <c r="L1279">
        <v>300.71056089304398</v>
      </c>
      <c r="M1279">
        <v>35.106895878878198</v>
      </c>
      <c r="N1279">
        <v>0.66944931849146705</v>
      </c>
      <c r="O1279">
        <v>23.8393977415307</v>
      </c>
      <c r="P1279">
        <v>129.46257197696701</v>
      </c>
      <c r="Q1279">
        <v>8.5207549205791003E-2</v>
      </c>
    </row>
    <row r="1280" spans="1:17" hidden="1" x14ac:dyDescent="0.3">
      <c r="A1280" t="s">
        <v>2724</v>
      </c>
      <c r="B1280" t="s">
        <v>2725</v>
      </c>
      <c r="C1280" t="str">
        <f>IFERROR(VLOOKUP(Table1[[#This Row],[Ticker]],[1]!Table1[[Symbol]:[Industry]],2,FALSE),"-")</f>
        <v>-</v>
      </c>
      <c r="D1280" t="s">
        <v>225</v>
      </c>
      <c r="E1280">
        <v>1588.183351875</v>
      </c>
      <c r="F1280">
        <v>563.25</v>
      </c>
      <c r="G1280">
        <v>106.416577161483</v>
      </c>
      <c r="H1280">
        <v>9.1257488331062095</v>
      </c>
      <c r="I1280">
        <v>25.4329438967439</v>
      </c>
      <c r="J1280">
        <v>-9.1236695739590896</v>
      </c>
      <c r="K1280">
        <v>468.10410374591999</v>
      </c>
      <c r="L1280">
        <v>398.85090682511202</v>
      </c>
      <c r="M1280">
        <v>65.696090674787001</v>
      </c>
      <c r="N1280">
        <v>3.1795869830239698</v>
      </c>
      <c r="O1280">
        <v>10.3683976919662</v>
      </c>
      <c r="P1280">
        <v>154.23155044008101</v>
      </c>
      <c r="Q1280">
        <v>0.140614614994233</v>
      </c>
    </row>
    <row r="1281" spans="1:17" hidden="1" x14ac:dyDescent="0.3">
      <c r="A1281" t="s">
        <v>2726</v>
      </c>
      <c r="B1281" t="s">
        <v>2727</v>
      </c>
      <c r="C1281" t="str">
        <f>IFERROR(VLOOKUP(Table1[[#This Row],[Ticker]],[1]!Table1[[Symbol]:[Industry]],2,FALSE),"-")</f>
        <v>-</v>
      </c>
      <c r="D1281" t="s">
        <v>473</v>
      </c>
      <c r="E1281">
        <v>1587.5844073599999</v>
      </c>
      <c r="F1281">
        <v>224.56</v>
      </c>
      <c r="G1281">
        <v>52.578759054488899</v>
      </c>
      <c r="H1281">
        <v>25.313671372212799</v>
      </c>
      <c r="I1281">
        <v>81.004191156147996</v>
      </c>
      <c r="J1281">
        <v>-6.7058404416476396</v>
      </c>
      <c r="K1281">
        <v>188.157329947985</v>
      </c>
      <c r="L1281">
        <v>151.010894098405</v>
      </c>
      <c r="M1281">
        <v>58.587278083789002</v>
      </c>
      <c r="N1281">
        <v>0.62510113337791695</v>
      </c>
      <c r="O1281">
        <v>10.616316351977099</v>
      </c>
      <c r="P1281">
        <v>121.897233201581</v>
      </c>
      <c r="Q1281">
        <v>6.5239319424381007E-2</v>
      </c>
    </row>
    <row r="1282" spans="1:17" hidden="1" x14ac:dyDescent="0.3">
      <c r="A1282" t="s">
        <v>2728</v>
      </c>
      <c r="B1282" t="s">
        <v>2729</v>
      </c>
      <c r="C1282" t="str">
        <f>IFERROR(VLOOKUP(Table1[[#This Row],[Ticker]],[1]!Table1[[Symbol]:[Industry]],2,FALSE),"-")</f>
        <v>-</v>
      </c>
      <c r="D1282" t="s">
        <v>125</v>
      </c>
      <c r="E1282">
        <v>1575.8864000000001</v>
      </c>
      <c r="F1282">
        <v>778.6</v>
      </c>
      <c r="G1282">
        <v>-25.0335200241887</v>
      </c>
      <c r="H1282">
        <v>10.5584457898506</v>
      </c>
      <c r="I1282">
        <v>4.1065431520962097</v>
      </c>
      <c r="J1282">
        <v>-3.5542583844934899</v>
      </c>
      <c r="K1282">
        <v>708.02797031066996</v>
      </c>
      <c r="L1282">
        <v>658.02200645493804</v>
      </c>
      <c r="M1282">
        <v>60.226994928575799</v>
      </c>
      <c r="N1282">
        <v>1.4696112356522</v>
      </c>
      <c r="O1282">
        <v>6.4346262522476199</v>
      </c>
      <c r="P1282">
        <v>35.2910512597741</v>
      </c>
      <c r="Q1282">
        <v>0.10535548872926601</v>
      </c>
    </row>
    <row r="1283" spans="1:17" hidden="1" x14ac:dyDescent="0.3">
      <c r="A1283" t="s">
        <v>2730</v>
      </c>
      <c r="B1283" t="s">
        <v>2731</v>
      </c>
      <c r="C1283" t="str">
        <f>IFERROR(VLOOKUP(Table1[[#This Row],[Ticker]],[1]!Table1[[Symbol]:[Industry]],2,FALSE),"-")</f>
        <v>-</v>
      </c>
      <c r="D1283" t="s">
        <v>756</v>
      </c>
      <c r="E1283">
        <v>1575.3401254360001</v>
      </c>
      <c r="F1283">
        <v>72.11</v>
      </c>
      <c r="G1283">
        <v>66.435411840165102</v>
      </c>
      <c r="H1283">
        <v>-7.3349464755585698</v>
      </c>
      <c r="I1283">
        <v>23.3714700835292</v>
      </c>
      <c r="J1283">
        <v>-7.3291875089074097</v>
      </c>
      <c r="K1283">
        <v>68.665652016388805</v>
      </c>
      <c r="L1283">
        <v>58.815059182370199</v>
      </c>
      <c r="M1283">
        <v>58.023137119493803</v>
      </c>
      <c r="N1283">
        <v>0.561042677947032</v>
      </c>
      <c r="O1283">
        <v>7.4746914436278002</v>
      </c>
      <c r="P1283">
        <v>129.649681528662</v>
      </c>
      <c r="Q1283">
        <v>0.23254621681969001</v>
      </c>
    </row>
    <row r="1284" spans="1:17" hidden="1" x14ac:dyDescent="0.3">
      <c r="A1284" t="s">
        <v>2732</v>
      </c>
      <c r="B1284" t="s">
        <v>2733</v>
      </c>
      <c r="C1284" t="str">
        <f>IFERROR(VLOOKUP(Table1[[#This Row],[Ticker]],[1]!Table1[[Symbol]:[Industry]],2,FALSE),"-")</f>
        <v>-</v>
      </c>
      <c r="D1284" t="s">
        <v>473</v>
      </c>
      <c r="E1284">
        <v>1570.12546767</v>
      </c>
      <c r="F1284">
        <v>1205.8499999999999</v>
      </c>
      <c r="G1284">
        <v>-23.161813977404002</v>
      </c>
      <c r="H1284">
        <v>-17.019756423276501</v>
      </c>
      <c r="I1284">
        <v>-23.386634629187999</v>
      </c>
      <c r="J1284">
        <v>-6.0515902060474502</v>
      </c>
      <c r="K1284">
        <v>1310.4025040925901</v>
      </c>
      <c r="L1284">
        <v>1310.4877349405499</v>
      </c>
      <c r="M1284">
        <v>19.305371255949598</v>
      </c>
      <c r="N1284">
        <v>0.64443316599214495</v>
      </c>
      <c r="O1284">
        <v>28.7888211634946</v>
      </c>
      <c r="P1284">
        <v>18.237976172966601</v>
      </c>
      <c r="Q1284">
        <v>-6.4017679259631005E-2</v>
      </c>
    </row>
    <row r="1285" spans="1:17" hidden="1" x14ac:dyDescent="0.3">
      <c r="A1285" t="s">
        <v>2734</v>
      </c>
      <c r="B1285" t="s">
        <v>2735</v>
      </c>
      <c r="C1285" t="str">
        <f>IFERROR(VLOOKUP(Table1[[#This Row],[Ticker]],[1]!Table1[[Symbol]:[Industry]],2,FALSE),"-")</f>
        <v>-</v>
      </c>
      <c r="D1285" t="s">
        <v>143</v>
      </c>
      <c r="E1285">
        <v>1568.1965073280001</v>
      </c>
      <c r="F1285">
        <v>169.36</v>
      </c>
      <c r="G1285">
        <v>38.015017751357199</v>
      </c>
      <c r="H1285">
        <v>-12.124569257501101</v>
      </c>
      <c r="I1285">
        <v>-15.9959022041946</v>
      </c>
      <c r="J1285">
        <v>-2.4164143801300999</v>
      </c>
      <c r="K1285">
        <v>178.99095028424799</v>
      </c>
      <c r="L1285">
        <v>168.444169261973</v>
      </c>
      <c r="M1285">
        <v>36.855055984228798</v>
      </c>
      <c r="N1285">
        <v>0.65898918600679202</v>
      </c>
      <c r="O1285">
        <v>57.977090222012201</v>
      </c>
      <c r="P1285">
        <v>86.417171161254799</v>
      </c>
      <c r="Q1285">
        <v>7.4915917176925001E-2</v>
      </c>
    </row>
    <row r="1286" spans="1:17" hidden="1" x14ac:dyDescent="0.3">
      <c r="A1286" t="s">
        <v>2736</v>
      </c>
      <c r="B1286" t="s">
        <v>2737</v>
      </c>
      <c r="C1286" t="str">
        <f>IFERROR(VLOOKUP(Table1[[#This Row],[Ticker]],[1]!Table1[[Symbol]:[Industry]],2,FALSE),"-")</f>
        <v>-</v>
      </c>
      <c r="D1286" t="s">
        <v>2738</v>
      </c>
      <c r="E1286">
        <v>1566.5703639999999</v>
      </c>
      <c r="F1286">
        <v>694</v>
      </c>
      <c r="G1286">
        <v>192.58281746449401</v>
      </c>
      <c r="H1286">
        <v>12.7271626931493</v>
      </c>
      <c r="I1286">
        <v>106.920220582428</v>
      </c>
      <c r="J1286">
        <v>-5.2578988966436899</v>
      </c>
      <c r="K1286">
        <v>599.73793432175501</v>
      </c>
      <c r="L1286">
        <v>411.03466500420802</v>
      </c>
      <c r="M1286">
        <v>52.957743262406801</v>
      </c>
      <c r="N1286">
        <v>0.64931430645396504</v>
      </c>
      <c r="O1286">
        <v>8.6311239193083509</v>
      </c>
      <c r="P1286">
        <v>273.21860715245998</v>
      </c>
    </row>
    <row r="1287" spans="1:17" hidden="1" x14ac:dyDescent="0.3">
      <c r="A1287" t="s">
        <v>2739</v>
      </c>
      <c r="B1287" t="s">
        <v>2740</v>
      </c>
      <c r="C1287" t="str">
        <f>IFERROR(VLOOKUP(Table1[[#This Row],[Ticker]],[1]!Table1[[Symbol]:[Industry]],2,FALSE),"-")</f>
        <v>-</v>
      </c>
      <c r="D1287" t="s">
        <v>54</v>
      </c>
      <c r="E1287">
        <v>1565.53386</v>
      </c>
      <c r="F1287">
        <v>2657.05</v>
      </c>
      <c r="G1287">
        <v>82.046265808280197</v>
      </c>
      <c r="H1287">
        <v>-5.57521987467066</v>
      </c>
      <c r="I1287">
        <v>62.652092218349203</v>
      </c>
      <c r="J1287">
        <v>1.7896150586003301</v>
      </c>
      <c r="K1287">
        <v>2400.1706692023899</v>
      </c>
      <c r="L1287">
        <v>1912.9393128733</v>
      </c>
      <c r="M1287">
        <v>61.471445947616402</v>
      </c>
      <c r="N1287">
        <v>1.0086718393427601</v>
      </c>
      <c r="O1287">
        <v>6.6878681244236997</v>
      </c>
      <c r="P1287">
        <v>126.696243841051</v>
      </c>
    </row>
    <row r="1288" spans="1:17" hidden="1" x14ac:dyDescent="0.3">
      <c r="A1288" t="s">
        <v>2741</v>
      </c>
      <c r="B1288" t="s">
        <v>2742</v>
      </c>
      <c r="C1288" t="str">
        <f>IFERROR(VLOOKUP(Table1[[#This Row],[Ticker]],[1]!Table1[[Symbol]:[Industry]],2,FALSE),"-")</f>
        <v>-</v>
      </c>
      <c r="D1288" t="s">
        <v>60</v>
      </c>
      <c r="E1288">
        <v>1564.0108154659999</v>
      </c>
      <c r="F1288">
        <v>219.67</v>
      </c>
      <c r="G1288">
        <v>-53.767933224517698</v>
      </c>
      <c r="H1288">
        <v>-11.1362656758086</v>
      </c>
      <c r="I1288">
        <v>-36.7878958754781</v>
      </c>
      <c r="J1288">
        <v>-5.7219652866851796</v>
      </c>
      <c r="K1288">
        <v>229.43588126028601</v>
      </c>
      <c r="M1288">
        <v>34.610629667378703</v>
      </c>
      <c r="N1288">
        <v>0.96728857711215799</v>
      </c>
      <c r="O1288">
        <v>34.997951472663502</v>
      </c>
      <c r="P1288">
        <v>10.386934673366801</v>
      </c>
    </row>
    <row r="1289" spans="1:17" hidden="1" x14ac:dyDescent="0.3">
      <c r="A1289" t="s">
        <v>2743</v>
      </c>
      <c r="B1289" t="s">
        <v>2744</v>
      </c>
      <c r="C1289" t="str">
        <f>IFERROR(VLOOKUP(Table1[[#This Row],[Ticker]],[1]!Table1[[Symbol]:[Industry]],2,FALSE),"-")</f>
        <v>-</v>
      </c>
      <c r="D1289" t="s">
        <v>46</v>
      </c>
      <c r="E1289">
        <v>1563.492339115</v>
      </c>
      <c r="F1289">
        <v>162.35</v>
      </c>
      <c r="G1289">
        <v>64.551873493673497</v>
      </c>
      <c r="H1289">
        <v>-25.712779679090399</v>
      </c>
      <c r="I1289">
        <v>7.0076648066804799</v>
      </c>
      <c r="J1289">
        <v>-4.2534115788896898</v>
      </c>
      <c r="K1289">
        <v>179.82490617321901</v>
      </c>
      <c r="L1289">
        <v>150.77043117037101</v>
      </c>
      <c r="M1289">
        <v>22.311557657720702</v>
      </c>
      <c r="N1289">
        <v>0.34324184234805299</v>
      </c>
      <c r="O1289">
        <v>40.375731444410199</v>
      </c>
      <c r="P1289">
        <v>97.867154174283897</v>
      </c>
      <c r="Q1289">
        <v>0.15148041877926399</v>
      </c>
    </row>
    <row r="1290" spans="1:17" hidden="1" x14ac:dyDescent="0.3">
      <c r="A1290" t="s">
        <v>2745</v>
      </c>
      <c r="B1290" t="s">
        <v>2746</v>
      </c>
      <c r="C1290" t="str">
        <f>IFERROR(VLOOKUP(Table1[[#This Row],[Ticker]],[1]!Table1[[Symbol]:[Industry]],2,FALSE),"-")</f>
        <v>-</v>
      </c>
      <c r="D1290" t="s">
        <v>114</v>
      </c>
      <c r="E1290">
        <v>1560.383483544</v>
      </c>
      <c r="F1290">
        <v>14.48</v>
      </c>
      <c r="G1290">
        <v>-27.734532375095501</v>
      </c>
      <c r="H1290">
        <v>-11.8520144877926</v>
      </c>
      <c r="I1290">
        <v>-39.358797014326797</v>
      </c>
      <c r="J1290">
        <v>-8.6568286746633198</v>
      </c>
      <c r="K1290">
        <v>15.616295433206201</v>
      </c>
      <c r="L1290">
        <v>16.363926390902201</v>
      </c>
      <c r="M1290">
        <v>30.058848758256701</v>
      </c>
      <c r="N1290">
        <v>0.74864715199832199</v>
      </c>
      <c r="O1290">
        <v>82.010679918129895</v>
      </c>
      <c r="P1290">
        <v>21.329876594420799</v>
      </c>
      <c r="Q1290">
        <v>2.6616870551447999E-2</v>
      </c>
    </row>
    <row r="1291" spans="1:17" hidden="1" x14ac:dyDescent="0.3">
      <c r="A1291" t="s">
        <v>2747</v>
      </c>
      <c r="B1291" t="s">
        <v>2748</v>
      </c>
      <c r="C1291" t="str">
        <f>IFERROR(VLOOKUP(Table1[[#This Row],[Ticker]],[1]!Table1[[Symbol]:[Industry]],2,FALSE),"-")</f>
        <v>-</v>
      </c>
      <c r="D1291" t="s">
        <v>1602</v>
      </c>
      <c r="E1291">
        <v>1558.7760431649999</v>
      </c>
      <c r="F1291">
        <v>126.85</v>
      </c>
      <c r="G1291">
        <v>338.77254961339702</v>
      </c>
      <c r="H1291">
        <v>24.105427981359899</v>
      </c>
      <c r="I1291">
        <v>102.782512383487</v>
      </c>
      <c r="J1291">
        <v>5.8491408751559302</v>
      </c>
      <c r="K1291">
        <v>98.4279793743124</v>
      </c>
      <c r="L1291">
        <v>70.763081283717398</v>
      </c>
      <c r="M1291">
        <v>69.950717818552803</v>
      </c>
      <c r="N1291">
        <v>1.25496346832157</v>
      </c>
      <c r="O1291">
        <v>1.22191564840363</v>
      </c>
      <c r="P1291">
        <v>391.666666666666</v>
      </c>
      <c r="Q1291">
        <v>7.0789329516610003E-2</v>
      </c>
    </row>
    <row r="1292" spans="1:17" hidden="1" x14ac:dyDescent="0.3">
      <c r="A1292" t="s">
        <v>2749</v>
      </c>
      <c r="B1292" t="s">
        <v>2750</v>
      </c>
      <c r="C1292" t="str">
        <f>IFERROR(VLOOKUP(Table1[[#This Row],[Ticker]],[1]!Table1[[Symbol]:[Industry]],2,FALSE),"-")</f>
        <v>-</v>
      </c>
      <c r="D1292" t="s">
        <v>130</v>
      </c>
      <c r="E1292">
        <v>1554.9866777699999</v>
      </c>
      <c r="F1292">
        <v>122.03</v>
      </c>
      <c r="G1292">
        <v>43.028649955227699</v>
      </c>
      <c r="H1292">
        <v>-10.293440633802801</v>
      </c>
      <c r="I1292">
        <v>11.0963805496117</v>
      </c>
      <c r="J1292">
        <v>-6.4409396456595402</v>
      </c>
      <c r="K1292">
        <v>130.55041190230199</v>
      </c>
      <c r="L1292">
        <v>116.252118221465</v>
      </c>
      <c r="M1292">
        <v>33.084387515285698</v>
      </c>
      <c r="N1292">
        <v>0.45661982201887802</v>
      </c>
      <c r="O1292">
        <v>23.699090387609601</v>
      </c>
      <c r="P1292">
        <v>84.474678760393004</v>
      </c>
      <c r="Q1292">
        <v>6.4397138154342004E-2</v>
      </c>
    </row>
    <row r="1293" spans="1:17" hidden="1" x14ac:dyDescent="0.3">
      <c r="A1293" t="s">
        <v>2751</v>
      </c>
      <c r="B1293" t="s">
        <v>2752</v>
      </c>
      <c r="C1293" t="str">
        <f>IFERROR(VLOOKUP(Table1[[#This Row],[Ticker]],[1]!Table1[[Symbol]:[Industry]],2,FALSE),"-")</f>
        <v>-</v>
      </c>
      <c r="D1293" t="s">
        <v>266</v>
      </c>
      <c r="E1293">
        <v>1550.3399945250001</v>
      </c>
      <c r="F1293">
        <v>2687.65</v>
      </c>
      <c r="G1293">
        <v>191.869232326044</v>
      </c>
      <c r="H1293">
        <v>-11.409779005908399</v>
      </c>
      <c r="I1293">
        <v>59.265173127912597</v>
      </c>
      <c r="J1293">
        <v>-7.3591582691413198</v>
      </c>
      <c r="K1293">
        <v>2818.94966056877</v>
      </c>
      <c r="L1293">
        <v>2205.7910280880601</v>
      </c>
      <c r="M1293">
        <v>23.308459743114899</v>
      </c>
      <c r="N1293">
        <v>0.43000417058124302</v>
      </c>
      <c r="O1293">
        <v>30.188082525626399</v>
      </c>
      <c r="P1293">
        <v>229.36887254901899</v>
      </c>
      <c r="Q1293">
        <v>0.16287136292131801</v>
      </c>
    </row>
    <row r="1294" spans="1:17" hidden="1" x14ac:dyDescent="0.3">
      <c r="A1294" t="s">
        <v>2753</v>
      </c>
      <c r="B1294" t="s">
        <v>2754</v>
      </c>
      <c r="C1294" t="str">
        <f>IFERROR(VLOOKUP(Table1[[#This Row],[Ticker]],[1]!Table1[[Symbol]:[Industry]],2,FALSE),"-")</f>
        <v>-</v>
      </c>
      <c r="D1294" t="s">
        <v>125</v>
      </c>
      <c r="E1294">
        <v>1546.14455157</v>
      </c>
      <c r="F1294">
        <v>12.91</v>
      </c>
      <c r="G1294">
        <v>-0.222497175455771</v>
      </c>
      <c r="H1294">
        <v>-9.5395204350759393</v>
      </c>
      <c r="I1294">
        <v>-27.578127651452402</v>
      </c>
      <c r="J1294">
        <v>-5.3439385392716101</v>
      </c>
      <c r="K1294">
        <v>13.4083545589969</v>
      </c>
      <c r="L1294">
        <v>13.385794457437401</v>
      </c>
      <c r="M1294">
        <v>37.980268303663003</v>
      </c>
      <c r="N1294">
        <v>0.83722428525061499</v>
      </c>
      <c r="O1294">
        <v>42.525174283501102</v>
      </c>
      <c r="P1294">
        <v>65.512820512820497</v>
      </c>
      <c r="Q1294">
        <v>5.3782775276478997E-2</v>
      </c>
    </row>
    <row r="1295" spans="1:17" hidden="1" x14ac:dyDescent="0.3">
      <c r="A1295" t="s">
        <v>2755</v>
      </c>
      <c r="B1295" t="s">
        <v>2756</v>
      </c>
      <c r="C1295" t="str">
        <f>IFERROR(VLOOKUP(Table1[[#This Row],[Ticker]],[1]!Table1[[Symbol]:[Industry]],2,FALSE),"-")</f>
        <v>-</v>
      </c>
      <c r="D1295" t="s">
        <v>125</v>
      </c>
      <c r="E1295">
        <v>1544.7683749799901</v>
      </c>
      <c r="F1295">
        <v>68.63</v>
      </c>
      <c r="G1295">
        <v>36.771460335498602</v>
      </c>
      <c r="H1295">
        <v>-9.1485235465641992</v>
      </c>
      <c r="I1295">
        <v>5.7569480782567197</v>
      </c>
      <c r="J1295">
        <v>-5.6748008298347496</v>
      </c>
      <c r="K1295">
        <v>69.756855993185496</v>
      </c>
      <c r="L1295">
        <v>62.280823737583397</v>
      </c>
      <c r="M1295">
        <v>31.8465356780276</v>
      </c>
      <c r="N1295">
        <v>0.53637878136919603</v>
      </c>
      <c r="O1295">
        <v>25.309631356549598</v>
      </c>
      <c r="P1295">
        <v>90.374479889042902</v>
      </c>
      <c r="Q1295">
        <v>5.2197744535534003E-2</v>
      </c>
    </row>
    <row r="1296" spans="1:17" hidden="1" x14ac:dyDescent="0.3">
      <c r="A1296" t="s">
        <v>2757</v>
      </c>
      <c r="B1296" t="s">
        <v>2758</v>
      </c>
      <c r="C1296" t="str">
        <f>IFERROR(VLOOKUP(Table1[[#This Row],[Ticker]],[1]!Table1[[Symbol]:[Industry]],2,FALSE),"-")</f>
        <v>-</v>
      </c>
      <c r="D1296" t="s">
        <v>1001</v>
      </c>
      <c r="E1296">
        <v>1535.0124456000001</v>
      </c>
      <c r="F1296">
        <v>766.8</v>
      </c>
      <c r="G1296">
        <v>-20.807027434333499</v>
      </c>
      <c r="H1296">
        <v>4.5744180601143798</v>
      </c>
      <c r="I1296">
        <v>26.835317958148501</v>
      </c>
      <c r="J1296">
        <v>4.12711325724361</v>
      </c>
      <c r="K1296">
        <v>700.28837842013797</v>
      </c>
      <c r="L1296">
        <v>641.53128020225097</v>
      </c>
      <c r="M1296">
        <v>61.826648142645901</v>
      </c>
      <c r="N1296">
        <v>1.13296702945251</v>
      </c>
      <c r="O1296">
        <v>11.5023474178403</v>
      </c>
      <c r="P1296">
        <v>59.899906162026802</v>
      </c>
      <c r="Q1296">
        <v>4.9314953631238001E-2</v>
      </c>
    </row>
    <row r="1297" spans="1:17" hidden="1" x14ac:dyDescent="0.3">
      <c r="A1297" t="s">
        <v>2759</v>
      </c>
      <c r="B1297" t="s">
        <v>2760</v>
      </c>
      <c r="C1297" t="str">
        <f>IFERROR(VLOOKUP(Table1[[#This Row],[Ticker]],[1]!Table1[[Symbol]:[Industry]],2,FALSE),"-")</f>
        <v>-</v>
      </c>
      <c r="D1297" t="s">
        <v>274</v>
      </c>
      <c r="E1297">
        <v>1534.5072449229999</v>
      </c>
      <c r="F1297">
        <v>187.01</v>
      </c>
      <c r="G1297">
        <v>-40.136406739404599</v>
      </c>
      <c r="H1297">
        <v>-7.0565985285396904</v>
      </c>
      <c r="I1297">
        <v>-10.6009766324891</v>
      </c>
      <c r="J1297">
        <v>-4.60751789499641</v>
      </c>
      <c r="K1297">
        <v>181.00004681937901</v>
      </c>
      <c r="M1297">
        <v>55.386056977263301</v>
      </c>
      <c r="N1297">
        <v>2.1510432201813701</v>
      </c>
      <c r="O1297">
        <v>17.5872947970696</v>
      </c>
      <c r="P1297">
        <v>45.3069153069153</v>
      </c>
    </row>
    <row r="1298" spans="1:17" hidden="1" x14ac:dyDescent="0.3">
      <c r="A1298" t="s">
        <v>2761</v>
      </c>
      <c r="B1298" t="s">
        <v>2762</v>
      </c>
      <c r="C1298" t="str">
        <f>IFERROR(VLOOKUP(Table1[[#This Row],[Ticker]],[1]!Table1[[Symbol]:[Industry]],2,FALSE),"-")</f>
        <v>-</v>
      </c>
      <c r="D1298" t="s">
        <v>263</v>
      </c>
      <c r="E1298">
        <v>1533.546575505</v>
      </c>
      <c r="F1298">
        <v>391.35</v>
      </c>
      <c r="G1298">
        <v>78.454199838869997</v>
      </c>
      <c r="H1298">
        <v>1.70990018442378</v>
      </c>
      <c r="I1298">
        <v>99.370801390922594</v>
      </c>
      <c r="J1298">
        <v>-8.7176392172743604</v>
      </c>
      <c r="K1298">
        <v>366.19902897932099</v>
      </c>
      <c r="M1298">
        <v>31.479608076676399</v>
      </c>
      <c r="N1298">
        <v>0.76529350020411102</v>
      </c>
      <c r="O1298">
        <v>18.563945317490699</v>
      </c>
      <c r="P1298">
        <v>128.392179749051</v>
      </c>
    </row>
    <row r="1299" spans="1:17" hidden="1" x14ac:dyDescent="0.3">
      <c r="A1299" t="s">
        <v>2763</v>
      </c>
      <c r="B1299" t="s">
        <v>2764</v>
      </c>
      <c r="C1299" t="str">
        <f>IFERROR(VLOOKUP(Table1[[#This Row],[Ticker]],[1]!Table1[[Symbol]:[Industry]],2,FALSE),"-")</f>
        <v>-</v>
      </c>
      <c r="D1299" t="s">
        <v>185</v>
      </c>
      <c r="E1299">
        <v>1528.855785</v>
      </c>
      <c r="F1299">
        <v>113.01</v>
      </c>
      <c r="G1299">
        <v>7.6828478284350998</v>
      </c>
      <c r="H1299">
        <v>-12.692828120183201</v>
      </c>
      <c r="I1299">
        <v>-38.098612128208799</v>
      </c>
      <c r="J1299">
        <v>-4.4840197294175796</v>
      </c>
      <c r="K1299">
        <v>121.383425631533</v>
      </c>
      <c r="L1299">
        <v>117.926791558411</v>
      </c>
      <c r="M1299">
        <v>30.7803038232456</v>
      </c>
      <c r="N1299">
        <v>0.57016184393076297</v>
      </c>
      <c r="O1299">
        <v>38.9257587824086</v>
      </c>
      <c r="P1299">
        <v>42.419659735349697</v>
      </c>
      <c r="Q1299">
        <v>8.0976926316556994E-2</v>
      </c>
    </row>
    <row r="1300" spans="1:17" hidden="1" x14ac:dyDescent="0.3">
      <c r="A1300" t="s">
        <v>2765</v>
      </c>
      <c r="B1300" t="s">
        <v>2766</v>
      </c>
      <c r="C1300" t="str">
        <f>IFERROR(VLOOKUP(Table1[[#This Row],[Ticker]],[1]!Table1[[Symbol]:[Industry]],2,FALSE),"-")</f>
        <v>-</v>
      </c>
      <c r="D1300" t="s">
        <v>266</v>
      </c>
      <c r="E1300">
        <v>1525.42</v>
      </c>
      <c r="F1300">
        <v>1185.05</v>
      </c>
      <c r="G1300">
        <v>30.309158394294599</v>
      </c>
      <c r="H1300">
        <v>-13.720519782055099</v>
      </c>
      <c r="I1300">
        <v>34.684278172546101</v>
      </c>
      <c r="J1300">
        <v>-7.0810127140682804</v>
      </c>
      <c r="K1300">
        <v>1252.85637852387</v>
      </c>
      <c r="L1300">
        <v>1077.8644400222699</v>
      </c>
      <c r="M1300">
        <v>25.664561677378298</v>
      </c>
      <c r="N1300">
        <v>0.46800686994697099</v>
      </c>
      <c r="O1300">
        <v>32.475422977933398</v>
      </c>
      <c r="P1300">
        <v>88.237630053212598</v>
      </c>
      <c r="Q1300">
        <v>6.2666462697649999E-2</v>
      </c>
    </row>
    <row r="1301" spans="1:17" hidden="1" x14ac:dyDescent="0.3">
      <c r="A1301" t="s">
        <v>2767</v>
      </c>
      <c r="B1301" t="s">
        <v>2768</v>
      </c>
      <c r="C1301" t="str">
        <f>IFERROR(VLOOKUP(Table1[[#This Row],[Ticker]],[1]!Table1[[Symbol]:[Industry]],2,FALSE),"-")</f>
        <v>-</v>
      </c>
      <c r="D1301" t="s">
        <v>217</v>
      </c>
      <c r="E1301">
        <v>1522.1847252</v>
      </c>
      <c r="F1301">
        <v>888.2</v>
      </c>
      <c r="G1301">
        <v>122.06137256838301</v>
      </c>
      <c r="H1301">
        <v>-11.920074731111001</v>
      </c>
      <c r="I1301">
        <v>32.212018923874297</v>
      </c>
      <c r="J1301">
        <v>6.44497231047227</v>
      </c>
      <c r="K1301">
        <v>844.71372613317305</v>
      </c>
      <c r="L1301">
        <v>697.95284831218396</v>
      </c>
      <c r="M1301">
        <v>55.237579271605597</v>
      </c>
      <c r="N1301">
        <v>0.69287665672894405</v>
      </c>
      <c r="O1301">
        <v>14.0058545372663</v>
      </c>
      <c r="P1301">
        <v>166.72672672672601</v>
      </c>
      <c r="Q1301">
        <v>0.12624280996024501</v>
      </c>
    </row>
    <row r="1302" spans="1:17" hidden="1" x14ac:dyDescent="0.3">
      <c r="A1302" t="s">
        <v>2769</v>
      </c>
      <c r="B1302" t="s">
        <v>2770</v>
      </c>
      <c r="C1302" t="str">
        <f>IFERROR(VLOOKUP(Table1[[#This Row],[Ticker]],[1]!Table1[[Symbol]:[Industry]],2,FALSE),"-")</f>
        <v>-</v>
      </c>
      <c r="D1302" t="s">
        <v>74</v>
      </c>
      <c r="E1302">
        <v>1513.76955135</v>
      </c>
      <c r="F1302">
        <v>49249.9</v>
      </c>
      <c r="G1302">
        <v>137.43733064429301</v>
      </c>
      <c r="H1302">
        <v>-19.698575522601001</v>
      </c>
      <c r="I1302">
        <v>90.444995578785694</v>
      </c>
      <c r="J1302">
        <v>-4.7643734347148303</v>
      </c>
      <c r="K1302">
        <v>51789.303046056899</v>
      </c>
      <c r="L1302">
        <v>39186.388894386298</v>
      </c>
      <c r="M1302">
        <v>27.866565038595201</v>
      </c>
      <c r="N1302">
        <v>0.52715217272179204</v>
      </c>
      <c r="O1302">
        <v>36.038854901228198</v>
      </c>
      <c r="P1302">
        <v>205.9</v>
      </c>
      <c r="Q1302">
        <v>8.3408278951423998E-2</v>
      </c>
    </row>
    <row r="1303" spans="1:17" hidden="1" x14ac:dyDescent="0.3">
      <c r="A1303" t="s">
        <v>2771</v>
      </c>
      <c r="B1303" t="s">
        <v>2772</v>
      </c>
      <c r="C1303" t="str">
        <f>IFERROR(VLOOKUP(Table1[[#This Row],[Ticker]],[1]!Table1[[Symbol]:[Industry]],2,FALSE),"-")</f>
        <v>-</v>
      </c>
      <c r="D1303" t="s">
        <v>604</v>
      </c>
      <c r="E1303">
        <v>1511.2189488399999</v>
      </c>
      <c r="F1303">
        <v>153.49</v>
      </c>
      <c r="G1303">
        <v>-23.952972166182199</v>
      </c>
      <c r="H1303">
        <v>-2.2885248188550502</v>
      </c>
      <c r="I1303">
        <v>6.5185677846321601</v>
      </c>
      <c r="J1303">
        <v>-7.5516079260314397</v>
      </c>
      <c r="K1303">
        <v>147.909248608768</v>
      </c>
      <c r="L1303">
        <v>142.17425113199701</v>
      </c>
      <c r="M1303">
        <v>47.7088793311977</v>
      </c>
      <c r="N1303">
        <v>2.1883663275199599</v>
      </c>
      <c r="O1303">
        <v>22.450974004821099</v>
      </c>
      <c r="P1303">
        <v>34.052401746724897</v>
      </c>
      <c r="Q1303">
        <v>-6.5427092147175001E-2</v>
      </c>
    </row>
    <row r="1304" spans="1:17" hidden="1" x14ac:dyDescent="0.3">
      <c r="A1304" t="s">
        <v>2773</v>
      </c>
      <c r="B1304" t="s">
        <v>2774</v>
      </c>
      <c r="C1304" t="str">
        <f>IFERROR(VLOOKUP(Table1[[#This Row],[Ticker]],[1]!Table1[[Symbol]:[Industry]],2,FALSE),"-")</f>
        <v>-</v>
      </c>
      <c r="D1304" t="s">
        <v>263</v>
      </c>
      <c r="E1304">
        <v>1503.8</v>
      </c>
      <c r="F1304">
        <v>515</v>
      </c>
      <c r="G1304">
        <v>-7.2442892485418797</v>
      </c>
      <c r="H1304">
        <v>-6.8915145925956702</v>
      </c>
      <c r="I1304">
        <v>30.854307460662501</v>
      </c>
      <c r="J1304">
        <v>-8.4400709333154094</v>
      </c>
      <c r="K1304">
        <v>512.47268056178495</v>
      </c>
      <c r="L1304">
        <v>447.29089648358899</v>
      </c>
      <c r="M1304">
        <v>33.4287653748015</v>
      </c>
      <c r="N1304">
        <v>0.68699385128079904</v>
      </c>
      <c r="O1304">
        <v>11.4271844660194</v>
      </c>
      <c r="P1304">
        <v>56.916514320536201</v>
      </c>
      <c r="Q1304">
        <v>-1.8668466530479998E-2</v>
      </c>
    </row>
    <row r="1305" spans="1:17" hidden="1" x14ac:dyDescent="0.3">
      <c r="A1305" t="s">
        <v>2775</v>
      </c>
      <c r="B1305" t="s">
        <v>2776</v>
      </c>
      <c r="C1305" t="str">
        <f>IFERROR(VLOOKUP(Table1[[#This Row],[Ticker]],[1]!Table1[[Symbol]:[Industry]],2,FALSE),"-")</f>
        <v>-</v>
      </c>
      <c r="D1305" t="s">
        <v>21</v>
      </c>
      <c r="E1305">
        <v>1502.22914408</v>
      </c>
      <c r="F1305">
        <v>404.6</v>
      </c>
      <c r="G1305">
        <v>-2.2495210434222002</v>
      </c>
      <c r="H1305">
        <v>-0.78303610134495505</v>
      </c>
      <c r="I1305">
        <v>28.687675617126001</v>
      </c>
      <c r="J1305">
        <v>-1.76382803178323</v>
      </c>
      <c r="K1305">
        <v>396.261933668133</v>
      </c>
      <c r="L1305">
        <v>349.58578659142</v>
      </c>
      <c r="M1305">
        <v>44.610974849541599</v>
      </c>
      <c r="N1305">
        <v>0.55563191669954504</v>
      </c>
      <c r="O1305">
        <v>12.456747404844201</v>
      </c>
      <c r="P1305">
        <v>62.882447665056297</v>
      </c>
      <c r="Q1305">
        <v>-2.0638180245773002E-2</v>
      </c>
    </row>
    <row r="1306" spans="1:17" hidden="1" x14ac:dyDescent="0.3">
      <c r="A1306" t="s">
        <v>2777</v>
      </c>
      <c r="B1306" t="s">
        <v>2778</v>
      </c>
      <c r="C1306" t="str">
        <f>IFERROR(VLOOKUP(Table1[[#This Row],[Ticker]],[1]!Table1[[Symbol]:[Industry]],2,FALSE),"-")</f>
        <v>-</v>
      </c>
      <c r="D1306" t="s">
        <v>751</v>
      </c>
      <c r="E1306">
        <v>1502.0466694199999</v>
      </c>
      <c r="F1306">
        <v>284.47000000000003</v>
      </c>
      <c r="G1306">
        <v>1.17318376719592</v>
      </c>
      <c r="H1306">
        <v>-0.30140525109772898</v>
      </c>
      <c r="I1306">
        <v>0.81014659617526497</v>
      </c>
      <c r="J1306">
        <v>-1.39633341360065</v>
      </c>
      <c r="K1306">
        <v>270.75745770556398</v>
      </c>
      <c r="L1306">
        <v>250.09545738319801</v>
      </c>
      <c r="M1306">
        <v>57.335343564974302</v>
      </c>
      <c r="N1306">
        <v>0.65598688157421103</v>
      </c>
      <c r="O1306">
        <v>0.18631138608640099</v>
      </c>
      <c r="P1306">
        <v>40.208980235595597</v>
      </c>
      <c r="Q1306">
        <v>2.5420345253382999E-2</v>
      </c>
    </row>
    <row r="1307" spans="1:17" hidden="1" x14ac:dyDescent="0.3">
      <c r="A1307" t="s">
        <v>2779</v>
      </c>
      <c r="B1307" t="s">
        <v>2780</v>
      </c>
      <c r="C1307" t="str">
        <f>IFERROR(VLOOKUP(Table1[[#This Row],[Ticker]],[1]!Table1[[Symbol]:[Industry]],2,FALSE),"-")</f>
        <v>-</v>
      </c>
      <c r="D1307" t="s">
        <v>46</v>
      </c>
      <c r="E1307">
        <v>1501.8615</v>
      </c>
      <c r="F1307">
        <v>380.7</v>
      </c>
      <c r="G1307">
        <v>-16.4823821076474</v>
      </c>
      <c r="H1307">
        <v>-13.663053204316499</v>
      </c>
      <c r="I1307">
        <v>38.143142058662498</v>
      </c>
      <c r="J1307">
        <v>-6.78816828639434</v>
      </c>
      <c r="K1307">
        <v>410.88967183523101</v>
      </c>
      <c r="L1307">
        <v>363.32292079542901</v>
      </c>
      <c r="M1307">
        <v>23.201674037076199</v>
      </c>
      <c r="N1307">
        <v>0.43776138929224501</v>
      </c>
      <c r="O1307">
        <v>30.667192014709698</v>
      </c>
      <c r="P1307">
        <v>65.413860525743999</v>
      </c>
      <c r="Q1307">
        <v>6.3943925203822E-2</v>
      </c>
    </row>
    <row r="1308" spans="1:17" hidden="1" x14ac:dyDescent="0.3">
      <c r="A1308" t="s">
        <v>2781</v>
      </c>
      <c r="B1308" t="s">
        <v>2782</v>
      </c>
      <c r="C1308" t="str">
        <f>IFERROR(VLOOKUP(Table1[[#This Row],[Ticker]],[1]!Table1[[Symbol]:[Industry]],2,FALSE),"-")</f>
        <v>-</v>
      </c>
      <c r="D1308" t="s">
        <v>604</v>
      </c>
      <c r="E1308">
        <v>1500.3706936850001</v>
      </c>
      <c r="F1308">
        <v>686.65</v>
      </c>
      <c r="G1308">
        <v>31.467536693999602</v>
      </c>
      <c r="H1308">
        <v>-14.7678366745424</v>
      </c>
      <c r="I1308">
        <v>51.500256652651998</v>
      </c>
      <c r="J1308">
        <v>-7.3098980697308598</v>
      </c>
      <c r="K1308">
        <v>697.99726186769897</v>
      </c>
      <c r="L1308">
        <v>578.36734027928605</v>
      </c>
      <c r="M1308">
        <v>33.0836680028535</v>
      </c>
      <c r="N1308">
        <v>0.38582555208250202</v>
      </c>
      <c r="O1308">
        <v>25.9593679458239</v>
      </c>
      <c r="P1308">
        <v>81.773659827928498</v>
      </c>
      <c r="Q1308">
        <v>2.8301000980130001E-2</v>
      </c>
    </row>
    <row r="1309" spans="1:17" hidden="1" x14ac:dyDescent="0.3">
      <c r="A1309" t="s">
        <v>2783</v>
      </c>
      <c r="B1309" t="s">
        <v>2784</v>
      </c>
      <c r="C1309" t="str">
        <f>IFERROR(VLOOKUP(Table1[[#This Row],[Ticker]],[1]!Table1[[Symbol]:[Industry]],2,FALSE),"-")</f>
        <v>-</v>
      </c>
      <c r="D1309" t="s">
        <v>164</v>
      </c>
      <c r="E1309">
        <v>1499.1747381</v>
      </c>
      <c r="F1309">
        <v>1222.5999999999999</v>
      </c>
      <c r="G1309">
        <v>-20.985254954774302</v>
      </c>
      <c r="H1309">
        <v>-12.523300668682801</v>
      </c>
      <c r="I1309">
        <v>10.9392564976082</v>
      </c>
      <c r="J1309">
        <v>-4.2280650449800499</v>
      </c>
      <c r="K1309">
        <v>1253.17249874717</v>
      </c>
      <c r="L1309">
        <v>1187.7065291864501</v>
      </c>
      <c r="M1309">
        <v>46.075041086240297</v>
      </c>
      <c r="N1309">
        <v>0.437264931693575</v>
      </c>
      <c r="O1309">
        <v>28.823818092589502</v>
      </c>
      <c r="P1309">
        <v>35.867088959270902</v>
      </c>
      <c r="Q1309">
        <v>-5.1562577803478997E-2</v>
      </c>
    </row>
    <row r="1310" spans="1:17" hidden="1" x14ac:dyDescent="0.3">
      <c r="A1310" t="s">
        <v>2785</v>
      </c>
      <c r="B1310" t="s">
        <v>2786</v>
      </c>
      <c r="C1310" t="str">
        <f>IFERROR(VLOOKUP(Table1[[#This Row],[Ticker]],[1]!Table1[[Symbol]:[Industry]],2,FALSE),"-")</f>
        <v>-</v>
      </c>
      <c r="D1310" t="s">
        <v>185</v>
      </c>
      <c r="E1310">
        <v>1498.2286624999999</v>
      </c>
      <c r="F1310">
        <v>1658.8</v>
      </c>
      <c r="G1310">
        <v>80.9722790661923</v>
      </c>
      <c r="H1310">
        <v>1.3444758868909801</v>
      </c>
      <c r="I1310">
        <v>84.220666753040206</v>
      </c>
      <c r="J1310">
        <v>7.1167677845249502</v>
      </c>
      <c r="K1310">
        <v>1463.33976047232</v>
      </c>
      <c r="L1310">
        <v>1130.4548526440401</v>
      </c>
      <c r="M1310">
        <v>55.843048874602403</v>
      </c>
      <c r="N1310">
        <v>0.55857494727691204</v>
      </c>
      <c r="O1310">
        <v>12.424644321196</v>
      </c>
      <c r="P1310">
        <v>133.255993812838</v>
      </c>
      <c r="Q1310">
        <v>0.13395442833884599</v>
      </c>
    </row>
    <row r="1311" spans="1:17" hidden="1" x14ac:dyDescent="0.3">
      <c r="A1311" t="s">
        <v>2787</v>
      </c>
      <c r="B1311" t="s">
        <v>2788</v>
      </c>
      <c r="C1311" t="str">
        <f>IFERROR(VLOOKUP(Table1[[#This Row],[Ticker]],[1]!Table1[[Symbol]:[Industry]],2,FALSE),"-")</f>
        <v>-</v>
      </c>
      <c r="D1311" t="s">
        <v>21</v>
      </c>
      <c r="E1311">
        <v>1498.0062602549999</v>
      </c>
      <c r="F1311">
        <v>268.35000000000002</v>
      </c>
      <c r="G1311">
        <v>71.375794834263701</v>
      </c>
      <c r="H1311">
        <v>17.034100139646299</v>
      </c>
      <c r="I1311">
        <v>78.832816989634196</v>
      </c>
      <c r="J1311">
        <v>-13.3231955443743</v>
      </c>
      <c r="K1311">
        <v>251.52361892327201</v>
      </c>
      <c r="L1311">
        <v>189.812937814224</v>
      </c>
      <c r="M1311">
        <v>37.354439607040703</v>
      </c>
      <c r="N1311">
        <v>0.46923185900960002</v>
      </c>
      <c r="O1311">
        <v>19.2099869573318</v>
      </c>
      <c r="P1311">
        <v>142.850678733031</v>
      </c>
      <c r="Q1311">
        <v>0.112660889986475</v>
      </c>
    </row>
    <row r="1312" spans="1:17" hidden="1" x14ac:dyDescent="0.3">
      <c r="A1312" t="s">
        <v>2789</v>
      </c>
      <c r="B1312" t="s">
        <v>2790</v>
      </c>
      <c r="C1312" t="str">
        <f>IFERROR(VLOOKUP(Table1[[#This Row],[Ticker]],[1]!Table1[[Symbol]:[Industry]],2,FALSE),"-")</f>
        <v>-</v>
      </c>
      <c r="D1312" t="s">
        <v>266</v>
      </c>
      <c r="E1312">
        <v>1493.5149613799999</v>
      </c>
      <c r="F1312">
        <v>427.05</v>
      </c>
      <c r="G1312">
        <v>-36.8612998788035</v>
      </c>
      <c r="H1312">
        <v>8.9437646509495003</v>
      </c>
      <c r="I1312">
        <v>23.592203633866301</v>
      </c>
      <c r="J1312">
        <v>-6.0251843363260598</v>
      </c>
      <c r="K1312">
        <v>423.313308295257</v>
      </c>
      <c r="L1312">
        <v>407.70177369775797</v>
      </c>
      <c r="M1312">
        <v>35.448157773844102</v>
      </c>
      <c r="N1312">
        <v>2.3137947844396098</v>
      </c>
      <c r="O1312">
        <v>17.175974710221201</v>
      </c>
      <c r="P1312">
        <v>46.929296404610298</v>
      </c>
      <c r="Q1312">
        <v>4.4709182093158002E-2</v>
      </c>
    </row>
    <row r="1313" spans="1:17" hidden="1" x14ac:dyDescent="0.3">
      <c r="A1313" t="s">
        <v>2791</v>
      </c>
      <c r="B1313" t="s">
        <v>2792</v>
      </c>
      <c r="C1313" t="str">
        <f>IFERROR(VLOOKUP(Table1[[#This Row],[Ticker]],[1]!Table1[[Symbol]:[Industry]],2,FALSE),"-")</f>
        <v>-</v>
      </c>
      <c r="D1313" t="s">
        <v>263</v>
      </c>
      <c r="E1313">
        <v>1492.820945986</v>
      </c>
      <c r="F1313">
        <v>158.74</v>
      </c>
      <c r="G1313">
        <v>35.646933262976503</v>
      </c>
      <c r="H1313">
        <v>-2.3533027491551102</v>
      </c>
      <c r="I1313">
        <v>60.431724407210602</v>
      </c>
      <c r="J1313">
        <v>-10.908194794881799</v>
      </c>
      <c r="K1313">
        <v>146.76729746459199</v>
      </c>
      <c r="L1313">
        <v>122.39218969055</v>
      </c>
      <c r="M1313">
        <v>45.5737602195737</v>
      </c>
      <c r="N1313">
        <v>1.1863109709401101</v>
      </c>
      <c r="O1313">
        <v>12.133047751039401</v>
      </c>
      <c r="P1313">
        <v>93.821733821733801</v>
      </c>
      <c r="Q1313">
        <v>2.3309097418120002E-3</v>
      </c>
    </row>
    <row r="1314" spans="1:17" hidden="1" x14ac:dyDescent="0.3">
      <c r="A1314" t="s">
        <v>2793</v>
      </c>
      <c r="B1314" t="s">
        <v>2794</v>
      </c>
      <c r="C1314" t="str">
        <f>IFERROR(VLOOKUP(Table1[[#This Row],[Ticker]],[1]!Table1[[Symbol]:[Industry]],2,FALSE),"-")</f>
        <v>-</v>
      </c>
      <c r="D1314" t="s">
        <v>388</v>
      </c>
      <c r="E1314">
        <v>1492.5797990999999</v>
      </c>
      <c r="F1314">
        <v>125.94</v>
      </c>
      <c r="G1314">
        <v>-17.188033101080599</v>
      </c>
      <c r="H1314">
        <v>-12.378671496642401</v>
      </c>
      <c r="I1314">
        <v>5.0627720925569797</v>
      </c>
      <c r="J1314">
        <v>-5.2365440412639401</v>
      </c>
      <c r="K1314">
        <v>128.60959286647</v>
      </c>
      <c r="L1314">
        <v>121.631988315783</v>
      </c>
      <c r="M1314">
        <v>42.528220698038801</v>
      </c>
      <c r="N1314">
        <v>0.36039925788854899</v>
      </c>
      <c r="O1314">
        <v>23.947911703986001</v>
      </c>
      <c r="P1314">
        <v>33.411016949152497</v>
      </c>
      <c r="Q1314">
        <v>4.3714164417912003E-2</v>
      </c>
    </row>
    <row r="1315" spans="1:17" hidden="1" x14ac:dyDescent="0.3">
      <c r="A1315" t="s">
        <v>2795</v>
      </c>
      <c r="B1315" t="s">
        <v>2796</v>
      </c>
      <c r="C1315" t="str">
        <f>IFERROR(VLOOKUP(Table1[[#This Row],[Ticker]],[1]!Table1[[Symbol]:[Industry]],2,FALSE),"-")</f>
        <v>-</v>
      </c>
      <c r="D1315" t="s">
        <v>292</v>
      </c>
      <c r="E1315">
        <v>1484.2169227080001</v>
      </c>
      <c r="F1315">
        <v>26.78</v>
      </c>
      <c r="G1315">
        <v>-50.788316119747499</v>
      </c>
      <c r="H1315">
        <v>-17.570565484765201</v>
      </c>
      <c r="I1315">
        <v>-29.423168458323602</v>
      </c>
      <c r="J1315">
        <v>-7.3419510720441004</v>
      </c>
      <c r="K1315">
        <v>29.477087058847601</v>
      </c>
      <c r="L1315">
        <v>31.281952278796801</v>
      </c>
      <c r="M1315">
        <v>13.097019977381199</v>
      </c>
      <c r="N1315">
        <v>0.41868307752471201</v>
      </c>
      <c r="O1315">
        <v>71.023151605675807</v>
      </c>
      <c r="P1315">
        <v>19.022222222222201</v>
      </c>
      <c r="Q1315">
        <v>-4.5295602132138998E-2</v>
      </c>
    </row>
    <row r="1316" spans="1:17" hidden="1" x14ac:dyDescent="0.3">
      <c r="A1316" t="s">
        <v>2797</v>
      </c>
      <c r="B1316" t="s">
        <v>2798</v>
      </c>
      <c r="C1316" t="str">
        <f>IFERROR(VLOOKUP(Table1[[#This Row],[Ticker]],[1]!Table1[[Symbol]:[Industry]],2,FALSE),"-")</f>
        <v>-</v>
      </c>
      <c r="D1316" t="s">
        <v>2799</v>
      </c>
      <c r="E1316">
        <v>1484.141760618</v>
      </c>
      <c r="F1316">
        <v>42.54</v>
      </c>
      <c r="G1316">
        <v>-22.9650861280812</v>
      </c>
      <c r="H1316">
        <v>40.142546523947502</v>
      </c>
      <c r="I1316">
        <v>-2.2702794712637999</v>
      </c>
      <c r="J1316">
        <v>-11.807668878422</v>
      </c>
      <c r="K1316">
        <v>34.488721101650498</v>
      </c>
      <c r="L1316">
        <v>33.744006088222498</v>
      </c>
      <c r="M1316">
        <v>59.124079099576903</v>
      </c>
      <c r="N1316">
        <v>4.62825914309047</v>
      </c>
      <c r="O1316">
        <v>22.237893747061499</v>
      </c>
      <c r="P1316">
        <v>63.615384615384599</v>
      </c>
      <c r="Q1316">
        <v>0.16506651777390899</v>
      </c>
    </row>
    <row r="1317" spans="1:17" hidden="1" x14ac:dyDescent="0.3">
      <c r="A1317" t="s">
        <v>2800</v>
      </c>
      <c r="B1317" t="s">
        <v>2801</v>
      </c>
      <c r="C1317" t="str">
        <f>IFERROR(VLOOKUP(Table1[[#This Row],[Ticker]],[1]!Table1[[Symbol]:[Industry]],2,FALSE),"-")</f>
        <v>-</v>
      </c>
      <c r="D1317" t="s">
        <v>393</v>
      </c>
      <c r="E1317">
        <v>1475.45859664</v>
      </c>
      <c r="F1317">
        <v>296.72000000000003</v>
      </c>
      <c r="G1317">
        <v>-9.6304119853207109</v>
      </c>
      <c r="H1317">
        <v>10.4910928249965</v>
      </c>
      <c r="I1317">
        <v>20.428851125326801</v>
      </c>
      <c r="J1317">
        <v>10.408791015835799</v>
      </c>
      <c r="K1317">
        <v>240.42872403435999</v>
      </c>
      <c r="L1317">
        <v>224.76667302781499</v>
      </c>
      <c r="M1317">
        <v>77.473241922752294</v>
      </c>
      <c r="N1317">
        <v>2.49958261684246</v>
      </c>
      <c r="O1317">
        <v>3.8689673766513599</v>
      </c>
      <c r="P1317">
        <v>61.832560676302101</v>
      </c>
      <c r="Q1317">
        <v>8.4607915063384997E-2</v>
      </c>
    </row>
    <row r="1318" spans="1:17" hidden="1" x14ac:dyDescent="0.3">
      <c r="A1318" t="s">
        <v>2802</v>
      </c>
      <c r="B1318" t="s">
        <v>2803</v>
      </c>
      <c r="C1318" t="str">
        <f>IFERROR(VLOOKUP(Table1[[#This Row],[Ticker]],[1]!Table1[[Symbol]:[Industry]],2,FALSE),"-")</f>
        <v>-</v>
      </c>
      <c r="D1318" t="s">
        <v>263</v>
      </c>
      <c r="E1318">
        <v>1467.98380909</v>
      </c>
      <c r="F1318">
        <v>108.31</v>
      </c>
      <c r="G1318">
        <v>-44.971071871474997</v>
      </c>
      <c r="H1318">
        <v>-8.9299482909054699</v>
      </c>
      <c r="I1318">
        <v>-6.2567021158417297</v>
      </c>
      <c r="J1318">
        <v>-5.8197057428819496</v>
      </c>
      <c r="K1318">
        <v>112.206404622821</v>
      </c>
      <c r="L1318">
        <v>111.678608920158</v>
      </c>
      <c r="M1318">
        <v>33.823416437265401</v>
      </c>
      <c r="N1318">
        <v>0.46226291189476998</v>
      </c>
      <c r="O1318">
        <v>19.093343181608301</v>
      </c>
      <c r="P1318">
        <v>17.728260869565201</v>
      </c>
      <c r="Q1318">
        <v>-5.2585365922736001E-2</v>
      </c>
    </row>
    <row r="1319" spans="1:17" hidden="1" x14ac:dyDescent="0.3">
      <c r="A1319" t="s">
        <v>2804</v>
      </c>
      <c r="B1319" t="s">
        <v>2805</v>
      </c>
      <c r="C1319" t="str">
        <f>IFERROR(VLOOKUP(Table1[[#This Row],[Ticker]],[1]!Table1[[Symbol]:[Industry]],2,FALSE),"-")</f>
        <v>-</v>
      </c>
      <c r="D1319" t="s">
        <v>646</v>
      </c>
      <c r="E1319">
        <v>1467.6107730000001</v>
      </c>
      <c r="F1319">
        <v>212.05</v>
      </c>
      <c r="G1319">
        <v>-53.038922550759899</v>
      </c>
      <c r="H1319">
        <v>-12.8128059454311</v>
      </c>
      <c r="I1319">
        <v>-34.504605711776399</v>
      </c>
      <c r="J1319">
        <v>-6.34790069192589</v>
      </c>
      <c r="K1319">
        <v>231.75803359392</v>
      </c>
      <c r="L1319">
        <v>253.03652303310301</v>
      </c>
      <c r="M1319">
        <v>29.3244347757051</v>
      </c>
      <c r="N1319">
        <v>0.63154832879063505</v>
      </c>
      <c r="O1319">
        <v>56.095260551756603</v>
      </c>
      <c r="P1319">
        <v>2.53868471953577</v>
      </c>
      <c r="Q1319">
        <v>3.0744413054295001E-2</v>
      </c>
    </row>
    <row r="1320" spans="1:17" hidden="1" x14ac:dyDescent="0.3">
      <c r="A1320" t="s">
        <v>2806</v>
      </c>
      <c r="B1320" t="s">
        <v>2807</v>
      </c>
      <c r="C1320" t="str">
        <f>IFERROR(VLOOKUP(Table1[[#This Row],[Ticker]],[1]!Table1[[Symbol]:[Industry]],2,FALSE),"-")</f>
        <v>-</v>
      </c>
      <c r="D1320" t="s">
        <v>130</v>
      </c>
      <c r="E1320">
        <v>1466.637107049</v>
      </c>
      <c r="F1320">
        <v>57.11</v>
      </c>
      <c r="G1320">
        <v>89.335791444145897</v>
      </c>
      <c r="H1320">
        <v>12.0113406564393</v>
      </c>
      <c r="I1320">
        <v>81.247553572884996</v>
      </c>
      <c r="J1320">
        <v>-6.7781892450185097</v>
      </c>
      <c r="K1320">
        <v>49.662177359797901</v>
      </c>
      <c r="L1320">
        <v>38.749045101914298</v>
      </c>
      <c r="M1320">
        <v>49.835500096127298</v>
      </c>
      <c r="N1320">
        <v>2.38159055693527</v>
      </c>
      <c r="O1320">
        <v>20.644370513045001</v>
      </c>
      <c r="P1320">
        <v>139.454926624737</v>
      </c>
      <c r="Q1320">
        <v>8.4028102435999993E-2</v>
      </c>
    </row>
    <row r="1321" spans="1:17" hidden="1" x14ac:dyDescent="0.3">
      <c r="A1321" t="s">
        <v>2808</v>
      </c>
      <c r="B1321" t="s">
        <v>2809</v>
      </c>
      <c r="C1321" t="str">
        <f>IFERROR(VLOOKUP(Table1[[#This Row],[Ticker]],[1]!Table1[[Symbol]:[Industry]],2,FALSE),"-")</f>
        <v>-</v>
      </c>
      <c r="D1321" t="s">
        <v>388</v>
      </c>
      <c r="E1321">
        <v>1461.1716707999999</v>
      </c>
      <c r="F1321">
        <v>236.33</v>
      </c>
      <c r="G1321">
        <v>-36.834366208269103</v>
      </c>
      <c r="H1321">
        <v>-10.9318508185567</v>
      </c>
      <c r="I1321">
        <v>-26.478148645806101</v>
      </c>
      <c r="J1321">
        <v>-7.6646319533518401</v>
      </c>
      <c r="K1321">
        <v>254.83372886310701</v>
      </c>
      <c r="L1321">
        <v>251.12352296687601</v>
      </c>
      <c r="M1321">
        <v>26.702575973079199</v>
      </c>
      <c r="N1321">
        <v>0.45411343465877602</v>
      </c>
      <c r="O1321">
        <v>31.997630432023001</v>
      </c>
      <c r="P1321">
        <v>15.254815898561301</v>
      </c>
      <c r="Q1321">
        <v>8.1720690190225001E-2</v>
      </c>
    </row>
    <row r="1322" spans="1:17" hidden="1" x14ac:dyDescent="0.3">
      <c r="A1322" t="s">
        <v>2810</v>
      </c>
      <c r="B1322" t="s">
        <v>2811</v>
      </c>
      <c r="C1322" t="str">
        <f>IFERROR(VLOOKUP(Table1[[#This Row],[Ticker]],[1]!Table1[[Symbol]:[Industry]],2,FALSE),"-")</f>
        <v>-</v>
      </c>
      <c r="D1322" t="s">
        <v>37</v>
      </c>
      <c r="E1322">
        <v>1453.126</v>
      </c>
      <c r="F1322">
        <v>43.11</v>
      </c>
      <c r="G1322">
        <v>-21.602401696417601</v>
      </c>
      <c r="H1322">
        <v>-12.074532126216999</v>
      </c>
      <c r="I1322">
        <v>-15.0079765567869</v>
      </c>
      <c r="J1322">
        <v>-4.2019866590995001</v>
      </c>
      <c r="K1322">
        <v>44.855822897879399</v>
      </c>
      <c r="L1322">
        <v>45.446527508672098</v>
      </c>
      <c r="M1322">
        <v>39.546034147474998</v>
      </c>
      <c r="N1322">
        <v>0.92262409101531095</v>
      </c>
      <c r="O1322">
        <v>84.156808165158793</v>
      </c>
      <c r="P1322">
        <v>19.0883977900552</v>
      </c>
      <c r="Q1322">
        <v>0.19338578516632701</v>
      </c>
    </row>
    <row r="1323" spans="1:17" hidden="1" x14ac:dyDescent="0.3">
      <c r="A1323" t="s">
        <v>2812</v>
      </c>
      <c r="B1323" t="s">
        <v>2813</v>
      </c>
      <c r="C1323" t="str">
        <f>IFERROR(VLOOKUP(Table1[[#This Row],[Ticker]],[1]!Table1[[Symbol]:[Industry]],2,FALSE),"-")</f>
        <v>-</v>
      </c>
      <c r="D1323" t="s">
        <v>80</v>
      </c>
      <c r="E1323">
        <v>1450.3352887420001</v>
      </c>
      <c r="F1323">
        <v>98.39</v>
      </c>
      <c r="G1323">
        <v>-25.9026169251519</v>
      </c>
      <c r="H1323">
        <v>-11.974227967991901</v>
      </c>
      <c r="I1323">
        <v>-17.495849355924499</v>
      </c>
      <c r="J1323">
        <v>-3.37476002406828</v>
      </c>
      <c r="K1323">
        <v>100.80036625963299</v>
      </c>
      <c r="L1323">
        <v>101.731451204089</v>
      </c>
      <c r="M1323">
        <v>53.861888139346298</v>
      </c>
      <c r="N1323">
        <v>0.970544662165578</v>
      </c>
      <c r="O1323">
        <v>25.9274316495578</v>
      </c>
      <c r="P1323">
        <v>18.257211538461501</v>
      </c>
      <c r="Q1323">
        <v>-3.0574613917510002E-3</v>
      </c>
    </row>
    <row r="1324" spans="1:17" hidden="1" x14ac:dyDescent="0.3">
      <c r="A1324" t="s">
        <v>2814</v>
      </c>
      <c r="B1324" t="s">
        <v>2815</v>
      </c>
      <c r="C1324" t="str">
        <f>IFERROR(VLOOKUP(Table1[[#This Row],[Ticker]],[1]!Table1[[Symbol]:[Industry]],2,FALSE),"-")</f>
        <v>-</v>
      </c>
      <c r="D1324" t="s">
        <v>185</v>
      </c>
      <c r="E1324">
        <v>1443.39831725</v>
      </c>
      <c r="F1324">
        <v>223.75</v>
      </c>
      <c r="G1324">
        <v>-47.194654068855598</v>
      </c>
      <c r="H1324">
        <v>-12.428089756609801</v>
      </c>
      <c r="I1324">
        <v>-33.017784727640901</v>
      </c>
      <c r="J1324">
        <v>-10.9490477537676</v>
      </c>
      <c r="O1324">
        <v>21.068156424580899</v>
      </c>
      <c r="P1324">
        <v>4.0407328187482596</v>
      </c>
    </row>
    <row r="1325" spans="1:17" hidden="1" x14ac:dyDescent="0.3">
      <c r="A1325" t="s">
        <v>2816</v>
      </c>
      <c r="B1325" t="s">
        <v>2817</v>
      </c>
      <c r="C1325" t="str">
        <f>IFERROR(VLOOKUP(Table1[[#This Row],[Ticker]],[1]!Table1[[Symbol]:[Industry]],2,FALSE),"-")</f>
        <v>-</v>
      </c>
      <c r="D1325" t="s">
        <v>217</v>
      </c>
      <c r="E1325">
        <v>1443.3376648599999</v>
      </c>
      <c r="F1325">
        <v>377.65</v>
      </c>
      <c r="G1325">
        <v>-52.152589943451602</v>
      </c>
      <c r="H1325">
        <v>-10.489791860998</v>
      </c>
      <c r="I1325">
        <v>-28.466142431832601</v>
      </c>
      <c r="J1325">
        <v>-6.45819740471737</v>
      </c>
      <c r="K1325">
        <v>386.565782014815</v>
      </c>
      <c r="L1325">
        <v>448.992563745425</v>
      </c>
      <c r="M1325">
        <v>64.007292880107997</v>
      </c>
      <c r="N1325">
        <v>1.24027102316178</v>
      </c>
      <c r="O1325">
        <v>68.251026082351302</v>
      </c>
      <c r="P1325">
        <v>8.2401834336485997</v>
      </c>
    </row>
    <row r="1326" spans="1:17" hidden="1" x14ac:dyDescent="0.3">
      <c r="A1326" t="s">
        <v>2818</v>
      </c>
      <c r="B1326" t="s">
        <v>2819</v>
      </c>
      <c r="C1326" t="str">
        <f>IFERROR(VLOOKUP(Table1[[#This Row],[Ticker]],[1]!Table1[[Symbol]:[Industry]],2,FALSE),"-")</f>
        <v>-</v>
      </c>
      <c r="D1326" t="s">
        <v>46</v>
      </c>
      <c r="E1326">
        <v>1435.467392843</v>
      </c>
      <c r="F1326">
        <v>64.13</v>
      </c>
      <c r="G1326">
        <v>-20.011393754815298</v>
      </c>
      <c r="H1326">
        <v>-14.4124159533752</v>
      </c>
      <c r="I1326">
        <v>-13.574625331165199</v>
      </c>
      <c r="J1326">
        <v>-9.4724579400991793</v>
      </c>
      <c r="K1326">
        <v>69.775059434621099</v>
      </c>
      <c r="L1326">
        <v>68.966056279939806</v>
      </c>
      <c r="M1326">
        <v>32.049586206926598</v>
      </c>
      <c r="N1326">
        <v>0.47547092092811299</v>
      </c>
      <c r="O1326">
        <v>45.251832215811604</v>
      </c>
      <c r="P1326">
        <v>19.534016775396001</v>
      </c>
      <c r="Q1326">
        <v>8.4834150763114E-2</v>
      </c>
    </row>
    <row r="1327" spans="1:17" hidden="1" x14ac:dyDescent="0.3">
      <c r="A1327" t="s">
        <v>2820</v>
      </c>
      <c r="B1327" t="s">
        <v>2821</v>
      </c>
      <c r="C1327" t="str">
        <f>IFERROR(VLOOKUP(Table1[[#This Row],[Ticker]],[1]!Table1[[Symbol]:[Industry]],2,FALSE),"-")</f>
        <v>-</v>
      </c>
      <c r="D1327" t="s">
        <v>1001</v>
      </c>
      <c r="E1327">
        <v>1434.9306625500001</v>
      </c>
      <c r="F1327">
        <v>219.45</v>
      </c>
      <c r="G1327">
        <v>-61.623023248398702</v>
      </c>
      <c r="H1327">
        <v>2.02082328686839</v>
      </c>
      <c r="I1327">
        <v>-16.639579018050501</v>
      </c>
      <c r="J1327">
        <v>-0.807123392500393</v>
      </c>
      <c r="K1327">
        <v>215.69404475059801</v>
      </c>
      <c r="L1327">
        <v>229.43720300640501</v>
      </c>
      <c r="M1327">
        <v>59.758596040212801</v>
      </c>
      <c r="N1327">
        <v>0.87751065074289003</v>
      </c>
      <c r="O1327">
        <v>44.315333789017998</v>
      </c>
      <c r="P1327">
        <v>14.8351648351648</v>
      </c>
      <c r="Q1327">
        <v>-4.1151589223852002E-2</v>
      </c>
    </row>
    <row r="1328" spans="1:17" hidden="1" x14ac:dyDescent="0.3">
      <c r="A1328" t="s">
        <v>2822</v>
      </c>
      <c r="B1328" t="s">
        <v>2823</v>
      </c>
      <c r="C1328" t="str">
        <f>IFERROR(VLOOKUP(Table1[[#This Row],[Ticker]],[1]!Table1[[Symbol]:[Industry]],2,FALSE),"-")</f>
        <v>-</v>
      </c>
      <c r="D1328" t="s">
        <v>435</v>
      </c>
      <c r="E1328">
        <v>1434.6175250700001</v>
      </c>
      <c r="F1328">
        <v>85.86</v>
      </c>
      <c r="G1328">
        <v>37.720575893094697</v>
      </c>
      <c r="H1328">
        <v>-3.56442430871224</v>
      </c>
      <c r="I1328">
        <v>1.8763878149383599</v>
      </c>
      <c r="J1328">
        <v>-2.7619717310222298</v>
      </c>
      <c r="K1328">
        <v>80.718077064609304</v>
      </c>
      <c r="L1328">
        <v>71.495618310526694</v>
      </c>
      <c r="M1328">
        <v>55.3845134879341</v>
      </c>
      <c r="N1328">
        <v>1.53298504658574</v>
      </c>
      <c r="O1328">
        <v>6.7435359888189996</v>
      </c>
      <c r="P1328">
        <v>86.247288503253699</v>
      </c>
      <c r="Q1328">
        <v>6.7181972007849006E-2</v>
      </c>
    </row>
    <row r="1329" spans="1:17" hidden="1" x14ac:dyDescent="0.3">
      <c r="A1329" t="s">
        <v>2824</v>
      </c>
      <c r="B1329" t="s">
        <v>2825</v>
      </c>
      <c r="C1329" t="str">
        <f>IFERROR(VLOOKUP(Table1[[#This Row],[Ticker]],[1]!Table1[[Symbol]:[Industry]],2,FALSE),"-")</f>
        <v>-</v>
      </c>
      <c r="D1329" t="s">
        <v>54</v>
      </c>
      <c r="E1329">
        <v>1432.60540808</v>
      </c>
      <c r="F1329">
        <v>136.4</v>
      </c>
      <c r="G1329">
        <v>16.987749622419798</v>
      </c>
      <c r="H1329">
        <v>-1.6519610884383</v>
      </c>
      <c r="I1329">
        <v>3.5786376934428299</v>
      </c>
      <c r="J1329">
        <v>2.3611795125966002</v>
      </c>
      <c r="K1329">
        <v>124.251102836245</v>
      </c>
      <c r="L1329">
        <v>115.008223675449</v>
      </c>
      <c r="M1329">
        <v>63.330800090957602</v>
      </c>
      <c r="N1329">
        <v>1.70109752632457</v>
      </c>
      <c r="O1329">
        <v>9.6774193548386993</v>
      </c>
      <c r="P1329">
        <v>76.341305753070401</v>
      </c>
      <c r="Q1329">
        <v>7.2896439153589997E-3</v>
      </c>
    </row>
    <row r="1330" spans="1:17" hidden="1" x14ac:dyDescent="0.3">
      <c r="A1330" t="s">
        <v>2826</v>
      </c>
      <c r="B1330" t="s">
        <v>2827</v>
      </c>
      <c r="C1330" t="str">
        <f>IFERROR(VLOOKUP(Table1[[#This Row],[Ticker]],[1]!Table1[[Symbol]:[Industry]],2,FALSE),"-")</f>
        <v>-</v>
      </c>
      <c r="D1330" t="s">
        <v>396</v>
      </c>
      <c r="E1330">
        <v>1431.76815642</v>
      </c>
      <c r="F1330">
        <v>35.700000000000003</v>
      </c>
      <c r="G1330">
        <v>15.125467760137999</v>
      </c>
      <c r="H1330">
        <v>-9.4298723347622992</v>
      </c>
      <c r="I1330">
        <v>5.9053714977321796</v>
      </c>
      <c r="J1330">
        <v>-10.0637990484675</v>
      </c>
      <c r="K1330">
        <v>37.374712640524798</v>
      </c>
      <c r="L1330">
        <v>35.526516482487601</v>
      </c>
      <c r="M1330">
        <v>42.924037314679701</v>
      </c>
      <c r="N1330">
        <v>0.65405799090946604</v>
      </c>
      <c r="O1330">
        <v>30.252100840336102</v>
      </c>
      <c r="P1330">
        <v>75</v>
      </c>
      <c r="Q1330">
        <v>1.009431839597E-2</v>
      </c>
    </row>
    <row r="1331" spans="1:17" hidden="1" x14ac:dyDescent="0.3">
      <c r="A1331" t="s">
        <v>2828</v>
      </c>
      <c r="B1331" t="s">
        <v>2829</v>
      </c>
      <c r="C1331" t="str">
        <f>IFERROR(VLOOKUP(Table1[[#This Row],[Ticker]],[1]!Table1[[Symbol]:[Industry]],2,FALSE),"-")</f>
        <v>-</v>
      </c>
      <c r="D1331" t="s">
        <v>266</v>
      </c>
      <c r="E1331">
        <v>1430.78966805</v>
      </c>
      <c r="F1331">
        <v>1324.5</v>
      </c>
      <c r="G1331">
        <v>146.77692030060999</v>
      </c>
      <c r="H1331">
        <v>-11.8882278060409</v>
      </c>
      <c r="I1331">
        <v>74.354839405651902</v>
      </c>
      <c r="J1331">
        <v>-3.1791569838768798</v>
      </c>
      <c r="K1331">
        <v>1296.4765416830401</v>
      </c>
      <c r="L1331">
        <v>989.60732760706196</v>
      </c>
      <c r="M1331">
        <v>51.2908930754284</v>
      </c>
      <c r="N1331">
        <v>0.54157989919883698</v>
      </c>
      <c r="O1331">
        <v>15.913929784824401</v>
      </c>
      <c r="P1331">
        <v>298.94578313252998</v>
      </c>
      <c r="Q1331">
        <v>0.262525695522492</v>
      </c>
    </row>
    <row r="1332" spans="1:17" hidden="1" x14ac:dyDescent="0.3">
      <c r="A1332" t="s">
        <v>2830</v>
      </c>
      <c r="B1332" t="s">
        <v>2831</v>
      </c>
      <c r="C1332" t="str">
        <f>IFERROR(VLOOKUP(Table1[[#This Row],[Ticker]],[1]!Table1[[Symbol]:[Industry]],2,FALSE),"-")</f>
        <v>-</v>
      </c>
      <c r="D1332" t="s">
        <v>89</v>
      </c>
      <c r="E1332">
        <v>1426.4235000000001</v>
      </c>
      <c r="F1332">
        <v>141.30000000000001</v>
      </c>
      <c r="G1332">
        <v>-41.532234236959802</v>
      </c>
      <c r="H1332">
        <v>-9.9842301074870505</v>
      </c>
      <c r="I1332">
        <v>-21.047470693786501</v>
      </c>
      <c r="J1332">
        <v>-3.7348388499035701</v>
      </c>
      <c r="K1332">
        <v>148.991736466916</v>
      </c>
      <c r="L1332">
        <v>149.456459990627</v>
      </c>
      <c r="M1332">
        <v>34.651877991676997</v>
      </c>
      <c r="N1332">
        <v>0.341608766827179</v>
      </c>
      <c r="O1332">
        <v>43.665958952583097</v>
      </c>
      <c r="P1332">
        <v>24.5482591449978</v>
      </c>
      <c r="Q1332">
        <v>9.8526682358458004E-2</v>
      </c>
    </row>
    <row r="1333" spans="1:17" hidden="1" x14ac:dyDescent="0.3">
      <c r="A1333" t="s">
        <v>2832</v>
      </c>
      <c r="B1333" t="s">
        <v>2833</v>
      </c>
      <c r="C1333" t="str">
        <f>IFERROR(VLOOKUP(Table1[[#This Row],[Ticker]],[1]!Table1[[Symbol]:[Industry]],2,FALSE),"-")</f>
        <v>-</v>
      </c>
      <c r="D1333" t="s">
        <v>225</v>
      </c>
      <c r="E1333">
        <v>1424.45321025</v>
      </c>
      <c r="F1333">
        <v>2336.25</v>
      </c>
      <c r="G1333">
        <v>178.226258191239</v>
      </c>
      <c r="H1333">
        <v>51.9489273026742</v>
      </c>
      <c r="I1333">
        <v>77.797439625790204</v>
      </c>
      <c r="J1333">
        <v>-1.12590468062458</v>
      </c>
      <c r="K1333">
        <v>1872.64783508301</v>
      </c>
      <c r="L1333">
        <v>1400.80498023377</v>
      </c>
      <c r="M1333">
        <v>54.932137377136797</v>
      </c>
      <c r="N1333">
        <v>0.92318758990454997</v>
      </c>
      <c r="O1333">
        <v>14.2215088282503</v>
      </c>
      <c r="P1333">
        <v>216.56504065040599</v>
      </c>
      <c r="Q1333">
        <v>0.124090624210039</v>
      </c>
    </row>
    <row r="1334" spans="1:17" hidden="1" x14ac:dyDescent="0.3">
      <c r="A1334" t="s">
        <v>2834</v>
      </c>
      <c r="B1334" t="s">
        <v>2835</v>
      </c>
      <c r="C1334" t="str">
        <f>IFERROR(VLOOKUP(Table1[[#This Row],[Ticker]],[1]!Table1[[Symbol]:[Industry]],2,FALSE),"-")</f>
        <v>-</v>
      </c>
      <c r="D1334" t="s">
        <v>396</v>
      </c>
      <c r="E1334">
        <v>1419.9143664000001</v>
      </c>
      <c r="F1334">
        <v>4449</v>
      </c>
      <c r="G1334">
        <v>13.2020912937021</v>
      </c>
      <c r="H1334">
        <v>6.1883937609728399</v>
      </c>
      <c r="I1334">
        <v>38.5380842659346</v>
      </c>
      <c r="J1334">
        <v>13.167759901658201</v>
      </c>
      <c r="K1334">
        <v>4017.5222596305498</v>
      </c>
      <c r="L1334">
        <v>3544.44594392004</v>
      </c>
      <c r="M1334">
        <v>67.9482918724798</v>
      </c>
      <c r="N1334">
        <v>1.22015006203351</v>
      </c>
      <c r="O1334">
        <v>9.9123398516520496</v>
      </c>
      <c r="P1334">
        <v>83.463917525773198</v>
      </c>
      <c r="Q1334">
        <v>2.6110829241864E-2</v>
      </c>
    </row>
    <row r="1335" spans="1:17" hidden="1" x14ac:dyDescent="0.3">
      <c r="A1335" t="s">
        <v>2836</v>
      </c>
      <c r="B1335" t="s">
        <v>2837</v>
      </c>
      <c r="C1335" t="str">
        <f>IFERROR(VLOOKUP(Table1[[#This Row],[Ticker]],[1]!Table1[[Symbol]:[Industry]],2,FALSE),"-")</f>
        <v>-</v>
      </c>
      <c r="D1335" t="s">
        <v>473</v>
      </c>
      <c r="E1335">
        <v>1419.061927983</v>
      </c>
      <c r="F1335">
        <v>228.13</v>
      </c>
      <c r="G1335">
        <v>-32.528887926026798</v>
      </c>
      <c r="H1335">
        <v>11.204753380645</v>
      </c>
      <c r="I1335">
        <v>18.662857159547201</v>
      </c>
      <c r="J1335">
        <v>-9.3357108277077803</v>
      </c>
      <c r="K1335">
        <v>220.23498887449699</v>
      </c>
      <c r="L1335">
        <v>207.25802795807499</v>
      </c>
      <c r="M1335">
        <v>34.601218006298197</v>
      </c>
      <c r="N1335">
        <v>1.3518669593352799</v>
      </c>
      <c r="O1335">
        <v>15.513084644720101</v>
      </c>
      <c r="P1335">
        <v>42.670419011882402</v>
      </c>
      <c r="Q1335">
        <v>-9.5401791298710004E-3</v>
      </c>
    </row>
    <row r="1336" spans="1:17" hidden="1" x14ac:dyDescent="0.3">
      <c r="A1336" t="s">
        <v>2838</v>
      </c>
      <c r="B1336" t="s">
        <v>2839</v>
      </c>
      <c r="C1336" t="str">
        <f>IFERROR(VLOOKUP(Table1[[#This Row],[Ticker]],[1]!Table1[[Symbol]:[Industry]],2,FALSE),"-")</f>
        <v>-</v>
      </c>
      <c r="D1336" t="s">
        <v>80</v>
      </c>
      <c r="E1336">
        <v>1415.9590222049901</v>
      </c>
      <c r="F1336">
        <v>127.53</v>
      </c>
      <c r="G1336">
        <v>34.5978200435502</v>
      </c>
      <c r="H1336">
        <v>-5.0466912382072797</v>
      </c>
      <c r="I1336">
        <v>6.0136985722824399</v>
      </c>
      <c r="J1336">
        <v>-5.3275486328055903</v>
      </c>
      <c r="K1336">
        <v>126.742758111317</v>
      </c>
      <c r="L1336">
        <v>115.364563459086</v>
      </c>
      <c r="M1336">
        <v>56.224243949543798</v>
      </c>
      <c r="N1336">
        <v>0.67815109882881897</v>
      </c>
      <c r="O1336">
        <v>16.725476358503801</v>
      </c>
      <c r="P1336">
        <v>74.531271383604704</v>
      </c>
    </row>
    <row r="1337" spans="1:17" hidden="1" x14ac:dyDescent="0.3">
      <c r="A1337" t="s">
        <v>2840</v>
      </c>
      <c r="B1337" t="s">
        <v>2841</v>
      </c>
      <c r="C1337" t="str">
        <f>IFERROR(VLOOKUP(Table1[[#This Row],[Ticker]],[1]!Table1[[Symbol]:[Industry]],2,FALSE),"-")</f>
        <v>-</v>
      </c>
      <c r="E1337">
        <v>1411.48</v>
      </c>
      <c r="F1337">
        <v>504.1</v>
      </c>
      <c r="G1337">
        <v>209.37676554644599</v>
      </c>
      <c r="H1337">
        <v>45.866219186479498</v>
      </c>
      <c r="I1337">
        <v>-7.1161891171734402</v>
      </c>
      <c r="J1337">
        <v>5.0733956358752099</v>
      </c>
      <c r="K1337">
        <v>395.33785851011498</v>
      </c>
      <c r="L1337">
        <v>371.13973720930602</v>
      </c>
      <c r="M1337">
        <v>97.283536811872295</v>
      </c>
      <c r="N1337">
        <v>0.77532043929976102</v>
      </c>
      <c r="O1337">
        <v>87.2842689942471</v>
      </c>
      <c r="P1337">
        <v>242.925170068027</v>
      </c>
    </row>
    <row r="1338" spans="1:17" hidden="1" x14ac:dyDescent="0.3">
      <c r="A1338" t="s">
        <v>2842</v>
      </c>
      <c r="B1338" t="s">
        <v>2843</v>
      </c>
      <c r="C1338" t="str">
        <f>IFERROR(VLOOKUP(Table1[[#This Row],[Ticker]],[1]!Table1[[Symbol]:[Industry]],2,FALSE),"-")</f>
        <v>-</v>
      </c>
      <c r="D1338" t="s">
        <v>122</v>
      </c>
      <c r="E1338">
        <v>1410.5810255459901</v>
      </c>
      <c r="F1338">
        <v>25.41</v>
      </c>
      <c r="G1338">
        <v>-21.867912259557698</v>
      </c>
      <c r="H1338">
        <v>-14.110357791659601</v>
      </c>
      <c r="I1338">
        <v>-20.458799688910201</v>
      </c>
      <c r="J1338">
        <v>-6.2267389175688397</v>
      </c>
      <c r="K1338">
        <v>26.782869859213498</v>
      </c>
      <c r="L1338">
        <v>27.992550233062701</v>
      </c>
      <c r="M1338">
        <v>49.249815307758297</v>
      </c>
      <c r="N1338">
        <v>1.2217109125739101</v>
      </c>
      <c r="O1338">
        <v>55.0570641479732</v>
      </c>
      <c r="P1338">
        <v>17.6388888888888</v>
      </c>
      <c r="Q1338">
        <v>0.19417447571249299</v>
      </c>
    </row>
    <row r="1339" spans="1:17" hidden="1" x14ac:dyDescent="0.3">
      <c r="A1339" t="s">
        <v>2844</v>
      </c>
      <c r="B1339" t="s">
        <v>2845</v>
      </c>
      <c r="C1339" t="str">
        <f>IFERROR(VLOOKUP(Table1[[#This Row],[Ticker]],[1]!Table1[[Symbol]:[Industry]],2,FALSE),"-")</f>
        <v>-</v>
      </c>
      <c r="D1339" t="s">
        <v>80</v>
      </c>
      <c r="E1339">
        <v>1407.4449999999999</v>
      </c>
      <c r="F1339">
        <v>47.71</v>
      </c>
      <c r="G1339">
        <v>-32.2593238140118</v>
      </c>
      <c r="H1339">
        <v>-13.8044307527784</v>
      </c>
      <c r="I1339">
        <v>-12.309033820362901</v>
      </c>
      <c r="J1339">
        <v>-3.29575259227577</v>
      </c>
      <c r="K1339">
        <v>49.040600038047998</v>
      </c>
      <c r="L1339">
        <v>48.314996744707102</v>
      </c>
      <c r="M1339">
        <v>42.850712454923197</v>
      </c>
      <c r="N1339">
        <v>0.47090045822326498</v>
      </c>
      <c r="O1339">
        <v>26.775187703856599</v>
      </c>
      <c r="P1339">
        <v>23.441138421733498</v>
      </c>
      <c r="Q1339">
        <v>3.5189808285507003E-2</v>
      </c>
    </row>
    <row r="1340" spans="1:17" hidden="1" x14ac:dyDescent="0.3">
      <c r="A1340" t="s">
        <v>2846</v>
      </c>
      <c r="B1340" t="s">
        <v>2847</v>
      </c>
      <c r="C1340" t="str">
        <f>IFERROR(VLOOKUP(Table1[[#This Row],[Ticker]],[1]!Table1[[Symbol]:[Industry]],2,FALSE),"-")</f>
        <v>-</v>
      </c>
      <c r="D1340" t="s">
        <v>473</v>
      </c>
      <c r="E1340">
        <v>1402.997710953</v>
      </c>
      <c r="F1340">
        <v>81.569999999999993</v>
      </c>
      <c r="G1340">
        <v>-7.4356510509808</v>
      </c>
      <c r="H1340">
        <v>-16.632317438571</v>
      </c>
      <c r="I1340">
        <v>21.499519695086999</v>
      </c>
      <c r="J1340">
        <v>-9.9146869992234095</v>
      </c>
      <c r="K1340">
        <v>88.349638342488205</v>
      </c>
      <c r="L1340">
        <v>82.727536204264197</v>
      </c>
      <c r="M1340">
        <v>28.108800646260601</v>
      </c>
      <c r="N1340">
        <v>0.39543012025862101</v>
      </c>
      <c r="O1340">
        <v>28.662498467573801</v>
      </c>
      <c r="P1340">
        <v>45.790884718498603</v>
      </c>
      <c r="Q1340">
        <v>-6.9050547762747994E-2</v>
      </c>
    </row>
    <row r="1341" spans="1:17" hidden="1" x14ac:dyDescent="0.3">
      <c r="A1341" t="s">
        <v>2848</v>
      </c>
      <c r="B1341" t="s">
        <v>2849</v>
      </c>
      <c r="C1341" t="str">
        <f>IFERROR(VLOOKUP(Table1[[#This Row],[Ticker]],[1]!Table1[[Symbol]:[Industry]],2,FALSE),"-")</f>
        <v>-</v>
      </c>
      <c r="D1341" t="s">
        <v>263</v>
      </c>
      <c r="E1341">
        <v>1399.0515406</v>
      </c>
      <c r="F1341">
        <v>234.58</v>
      </c>
      <c r="G1341">
        <v>62.412712644379098</v>
      </c>
      <c r="H1341">
        <v>11.964040550857099</v>
      </c>
      <c r="I1341">
        <v>78.153430544540399</v>
      </c>
      <c r="J1341">
        <v>1.3493810603168499</v>
      </c>
      <c r="K1341">
        <v>206.84600182489299</v>
      </c>
      <c r="L1341">
        <v>161.09124805347699</v>
      </c>
      <c r="M1341">
        <v>55.237827590803299</v>
      </c>
      <c r="N1341">
        <v>0.42406722786992002</v>
      </c>
      <c r="O1341">
        <v>13.9994884474379</v>
      </c>
      <c r="P1341">
        <v>116.90245030050799</v>
      </c>
      <c r="Q1341">
        <v>0.13691123346735401</v>
      </c>
    </row>
    <row r="1342" spans="1:17" hidden="1" x14ac:dyDescent="0.3">
      <c r="A1342" t="s">
        <v>2850</v>
      </c>
      <c r="B1342" t="s">
        <v>2851</v>
      </c>
      <c r="C1342" t="str">
        <f>IFERROR(VLOOKUP(Table1[[#This Row],[Ticker]],[1]!Table1[[Symbol]:[Industry]],2,FALSE),"-")</f>
        <v>-</v>
      </c>
      <c r="D1342" t="s">
        <v>263</v>
      </c>
      <c r="E1342">
        <v>1398.80120182</v>
      </c>
      <c r="F1342">
        <v>979.1</v>
      </c>
      <c r="G1342">
        <v>130.84228036080299</v>
      </c>
      <c r="H1342">
        <v>5.6448453466349697</v>
      </c>
      <c r="I1342">
        <v>30.365329689768998</v>
      </c>
      <c r="J1342">
        <v>0.83429093934351894</v>
      </c>
      <c r="K1342">
        <v>888.61632529354301</v>
      </c>
      <c r="L1342">
        <v>672.94179692201999</v>
      </c>
      <c r="M1342">
        <v>52.336237449508801</v>
      </c>
      <c r="N1342">
        <v>0.89371334035193195</v>
      </c>
      <c r="O1342">
        <v>13.0017362884281</v>
      </c>
      <c r="P1342">
        <v>190.14668839828099</v>
      </c>
      <c r="Q1342">
        <v>0.14777641292952101</v>
      </c>
    </row>
    <row r="1343" spans="1:17" hidden="1" x14ac:dyDescent="0.3">
      <c r="A1343" t="s">
        <v>2852</v>
      </c>
      <c r="B1343" t="s">
        <v>2853</v>
      </c>
      <c r="C1343" t="str">
        <f>IFERROR(VLOOKUP(Table1[[#This Row],[Ticker]],[1]!Table1[[Symbol]:[Industry]],2,FALSE),"-")</f>
        <v>-</v>
      </c>
      <c r="D1343" t="s">
        <v>266</v>
      </c>
      <c r="E1343">
        <v>1397.1809856</v>
      </c>
      <c r="F1343">
        <v>1396.6</v>
      </c>
      <c r="G1343">
        <v>347.52479506392302</v>
      </c>
      <c r="H1343">
        <v>-11.0882449427863</v>
      </c>
      <c r="I1343">
        <v>7.0052909592991597</v>
      </c>
      <c r="J1343">
        <v>-0.49908897059124302</v>
      </c>
      <c r="K1343">
        <v>1391.19812554176</v>
      </c>
      <c r="L1343">
        <v>1176.7671749518199</v>
      </c>
      <c r="M1343">
        <v>64.469055662694402</v>
      </c>
      <c r="N1343">
        <v>0.98738497512384304</v>
      </c>
      <c r="O1343">
        <v>24.369898324502302</v>
      </c>
      <c r="P1343">
        <v>390.03508771929802</v>
      </c>
      <c r="Q1343">
        <v>0.17893412850736001</v>
      </c>
    </row>
    <row r="1344" spans="1:17" hidden="1" x14ac:dyDescent="0.3">
      <c r="A1344" t="s">
        <v>2854</v>
      </c>
      <c r="B1344" t="s">
        <v>2855</v>
      </c>
      <c r="C1344" t="str">
        <f>IFERROR(VLOOKUP(Table1[[#This Row],[Ticker]],[1]!Table1[[Symbol]:[Industry]],2,FALSE),"-")</f>
        <v>-</v>
      </c>
      <c r="D1344" t="s">
        <v>125</v>
      </c>
      <c r="E1344">
        <v>1391.59227418</v>
      </c>
      <c r="F1344">
        <v>720.3</v>
      </c>
      <c r="G1344">
        <v>-16.4214150525676</v>
      </c>
      <c r="H1344">
        <v>0.96029841869201404</v>
      </c>
      <c r="I1344">
        <v>5.1798489298483696</v>
      </c>
      <c r="J1344">
        <v>7.1025714160825704</v>
      </c>
      <c r="K1344">
        <v>690.64139515690499</v>
      </c>
      <c r="L1344">
        <v>657.12751548336496</v>
      </c>
      <c r="M1344">
        <v>67.293565146460793</v>
      </c>
      <c r="N1344">
        <v>2.5526987678225299</v>
      </c>
      <c r="O1344">
        <v>17.312231014854898</v>
      </c>
      <c r="P1344">
        <v>31.202185792349699</v>
      </c>
      <c r="Q1344">
        <v>5.1765368320553999E-2</v>
      </c>
    </row>
    <row r="1345" spans="1:17" hidden="1" x14ac:dyDescent="0.3">
      <c r="A1345" t="s">
        <v>2856</v>
      </c>
      <c r="B1345" t="s">
        <v>2857</v>
      </c>
      <c r="C1345" t="str">
        <f>IFERROR(VLOOKUP(Table1[[#This Row],[Ticker]],[1]!Table1[[Symbol]:[Industry]],2,FALSE),"-")</f>
        <v>-</v>
      </c>
      <c r="D1345" t="s">
        <v>438</v>
      </c>
      <c r="E1345">
        <v>1389.53677563</v>
      </c>
      <c r="F1345">
        <v>580.95000000000005</v>
      </c>
      <c r="G1345">
        <v>87.704312243110294</v>
      </c>
      <c r="H1345">
        <v>-8.8957524058677606</v>
      </c>
      <c r="I1345">
        <v>41.212126888592103</v>
      </c>
      <c r="J1345">
        <v>-9.0053758337527192</v>
      </c>
      <c r="K1345">
        <v>565.30241629409295</v>
      </c>
      <c r="L1345">
        <v>457.50596825321401</v>
      </c>
      <c r="M1345">
        <v>37.3203039376641</v>
      </c>
      <c r="N1345">
        <v>0.49544638871320101</v>
      </c>
      <c r="O1345">
        <v>14.9754712109475</v>
      </c>
      <c r="P1345">
        <v>134.15961305925001</v>
      </c>
      <c r="Q1345">
        <v>0.12835041028409799</v>
      </c>
    </row>
    <row r="1346" spans="1:17" hidden="1" x14ac:dyDescent="0.3">
      <c r="A1346" t="s">
        <v>2858</v>
      </c>
      <c r="B1346" t="s">
        <v>2859</v>
      </c>
      <c r="C1346" t="str">
        <f>IFERROR(VLOOKUP(Table1[[#This Row],[Ticker]],[1]!Table1[[Symbol]:[Industry]],2,FALSE),"-")</f>
        <v>-</v>
      </c>
      <c r="D1346" t="s">
        <v>609</v>
      </c>
      <c r="E1346">
        <v>1388.48867105</v>
      </c>
      <c r="F1346">
        <v>232.7</v>
      </c>
      <c r="G1346">
        <v>-27.830239882786302</v>
      </c>
      <c r="H1346">
        <v>-18.366374339181402</v>
      </c>
      <c r="I1346">
        <v>-8.7755941707924006</v>
      </c>
      <c r="J1346">
        <v>-6.3024308474743203</v>
      </c>
      <c r="K1346">
        <v>252.28360499016</v>
      </c>
      <c r="L1346">
        <v>239.58910816891901</v>
      </c>
      <c r="M1346">
        <v>22.3735916584208</v>
      </c>
      <c r="N1346">
        <v>0.51717961135849599</v>
      </c>
      <c r="O1346">
        <v>32.359260850880901</v>
      </c>
      <c r="P1346">
        <v>21.1979166666666</v>
      </c>
      <c r="Q1346">
        <v>-2.1997737185609999E-2</v>
      </c>
    </row>
    <row r="1347" spans="1:17" hidden="1" x14ac:dyDescent="0.3">
      <c r="A1347" t="s">
        <v>2860</v>
      </c>
      <c r="B1347" t="s">
        <v>2861</v>
      </c>
      <c r="C1347" t="str">
        <f>IFERROR(VLOOKUP(Table1[[#This Row],[Ticker]],[1]!Table1[[Symbol]:[Industry]],2,FALSE),"-")</f>
        <v>-</v>
      </c>
      <c r="D1347" t="s">
        <v>54</v>
      </c>
      <c r="E1347">
        <v>1377.9451377600001</v>
      </c>
      <c r="F1347">
        <v>687.95</v>
      </c>
      <c r="G1347">
        <v>3.5357238946830001</v>
      </c>
      <c r="H1347">
        <v>-7.4748086880848899</v>
      </c>
      <c r="I1347">
        <v>-5.6153090291646404</v>
      </c>
      <c r="J1347">
        <v>-9.0939591820079198</v>
      </c>
      <c r="K1347">
        <v>702.45713334254901</v>
      </c>
      <c r="L1347">
        <v>631.02487349353396</v>
      </c>
      <c r="M1347">
        <v>24.817297167695799</v>
      </c>
      <c r="N1347">
        <v>0.60911205948038605</v>
      </c>
      <c r="O1347">
        <v>18.010029798677198</v>
      </c>
      <c r="P1347">
        <v>45.752118644067799</v>
      </c>
      <c r="Q1347">
        <v>4.4780266742984999E-2</v>
      </c>
    </row>
    <row r="1348" spans="1:17" hidden="1" x14ac:dyDescent="0.3">
      <c r="A1348" t="s">
        <v>2862</v>
      </c>
      <c r="B1348" t="s">
        <v>2863</v>
      </c>
      <c r="C1348" t="str">
        <f>IFERROR(VLOOKUP(Table1[[#This Row],[Ticker]],[1]!Table1[[Symbol]:[Industry]],2,FALSE),"-")</f>
        <v>-</v>
      </c>
      <c r="D1348" t="s">
        <v>274</v>
      </c>
      <c r="E1348">
        <v>1377.4159099999999</v>
      </c>
      <c r="F1348">
        <v>84.46</v>
      </c>
      <c r="G1348">
        <v>-38.191955981883098</v>
      </c>
      <c r="H1348">
        <v>-9.3976601059960796</v>
      </c>
      <c r="I1348">
        <v>-18.254512629410002</v>
      </c>
      <c r="J1348">
        <v>-4.77246372905278</v>
      </c>
      <c r="K1348">
        <v>85.825533959071905</v>
      </c>
      <c r="L1348">
        <v>85.199326972634296</v>
      </c>
      <c r="M1348">
        <v>39.894091346846899</v>
      </c>
      <c r="N1348">
        <v>0.60932426522377003</v>
      </c>
      <c r="O1348">
        <v>24.260004735969598</v>
      </c>
      <c r="P1348">
        <v>22.405797101449199</v>
      </c>
      <c r="Q1348">
        <v>-1.1238149028303E-2</v>
      </c>
    </row>
    <row r="1349" spans="1:17" hidden="1" x14ac:dyDescent="0.3">
      <c r="A1349" t="s">
        <v>2864</v>
      </c>
      <c r="B1349" t="s">
        <v>2865</v>
      </c>
      <c r="C1349" t="str">
        <f>IFERROR(VLOOKUP(Table1[[#This Row],[Ticker]],[1]!Table1[[Symbol]:[Industry]],2,FALSE),"-")</f>
        <v>-</v>
      </c>
      <c r="D1349" t="s">
        <v>1581</v>
      </c>
      <c r="E1349">
        <v>1376.5370559549999</v>
      </c>
      <c r="F1349">
        <v>1818.55</v>
      </c>
      <c r="G1349">
        <v>45.878688871540099</v>
      </c>
      <c r="H1349">
        <v>1.46133091044237</v>
      </c>
      <c r="I1349">
        <v>35.021720903218601</v>
      </c>
      <c r="J1349">
        <v>-5.92111872583863</v>
      </c>
      <c r="K1349">
        <v>1696.52089741495</v>
      </c>
      <c r="L1349">
        <v>1422.28927522564</v>
      </c>
      <c r="M1349">
        <v>52.113140654562201</v>
      </c>
      <c r="N1349">
        <v>0.96190284322494402</v>
      </c>
      <c r="O1349">
        <v>13.183580324984201</v>
      </c>
      <c r="P1349">
        <v>86.508384185426394</v>
      </c>
      <c r="Q1349">
        <v>7.3838514507468006E-2</v>
      </c>
    </row>
    <row r="1350" spans="1:17" hidden="1" x14ac:dyDescent="0.3">
      <c r="A1350" t="s">
        <v>2866</v>
      </c>
      <c r="B1350" t="s">
        <v>2867</v>
      </c>
      <c r="C1350" t="str">
        <f>IFERROR(VLOOKUP(Table1[[#This Row],[Ticker]],[1]!Table1[[Symbol]:[Industry]],2,FALSE),"-")</f>
        <v>-</v>
      </c>
      <c r="D1350" t="s">
        <v>21</v>
      </c>
      <c r="E1350">
        <v>1373.8445879999999</v>
      </c>
      <c r="F1350">
        <v>795</v>
      </c>
      <c r="G1350">
        <v>638.15487943583798</v>
      </c>
      <c r="H1350">
        <v>2.2480312803493101</v>
      </c>
      <c r="I1350">
        <v>239.373426315621</v>
      </c>
      <c r="J1350">
        <v>-13.5881923929122</v>
      </c>
      <c r="K1350">
        <v>773.96748330796299</v>
      </c>
      <c r="M1350">
        <v>40.074179471159297</v>
      </c>
      <c r="N1350">
        <v>0.52396611175812302</v>
      </c>
      <c r="O1350">
        <v>25.534591194968499</v>
      </c>
      <c r="P1350">
        <v>752.54691689007996</v>
      </c>
    </row>
    <row r="1351" spans="1:17" hidden="1" x14ac:dyDescent="0.3">
      <c r="A1351" t="s">
        <v>2868</v>
      </c>
      <c r="B1351" t="s">
        <v>2869</v>
      </c>
      <c r="C1351" t="str">
        <f>IFERROR(VLOOKUP(Table1[[#This Row],[Ticker]],[1]!Table1[[Symbol]:[Industry]],2,FALSE),"-")</f>
        <v>-</v>
      </c>
      <c r="D1351" t="s">
        <v>2713</v>
      </c>
      <c r="E1351">
        <v>1373.165</v>
      </c>
      <c r="F1351">
        <v>1685</v>
      </c>
      <c r="G1351">
        <v>537.59851585532397</v>
      </c>
      <c r="H1351">
        <v>-22.328173931694</v>
      </c>
      <c r="I1351">
        <v>72.099813606694397</v>
      </c>
      <c r="J1351">
        <v>-8.9178627225826208</v>
      </c>
      <c r="K1351">
        <v>1773.0190853984</v>
      </c>
      <c r="L1351">
        <v>1259.5343437890499</v>
      </c>
      <c r="M1351">
        <v>33.511039126801101</v>
      </c>
      <c r="N1351">
        <v>0.61108068638189095</v>
      </c>
      <c r="O1351">
        <v>31.157270029673501</v>
      </c>
      <c r="P1351">
        <v>613.68064379500197</v>
      </c>
    </row>
    <row r="1352" spans="1:17" hidden="1" x14ac:dyDescent="0.3">
      <c r="A1352" t="s">
        <v>2870</v>
      </c>
      <c r="B1352" t="s">
        <v>2871</v>
      </c>
      <c r="C1352" t="str">
        <f>IFERROR(VLOOKUP(Table1[[#This Row],[Ticker]],[1]!Table1[[Symbol]:[Industry]],2,FALSE),"-")</f>
        <v>-</v>
      </c>
      <c r="D1352" t="s">
        <v>771</v>
      </c>
      <c r="E1352">
        <v>1372.7029</v>
      </c>
      <c r="F1352">
        <v>256.82</v>
      </c>
      <c r="G1352">
        <v>-54.668825313897798</v>
      </c>
      <c r="H1352">
        <v>-1.1729310264511299</v>
      </c>
      <c r="I1352">
        <v>-51.952015001920202</v>
      </c>
      <c r="J1352">
        <v>8.9500804930000797</v>
      </c>
      <c r="K1352">
        <v>244.07342186021401</v>
      </c>
      <c r="M1352">
        <v>71.580272235912801</v>
      </c>
      <c r="N1352">
        <v>2.12140173384133</v>
      </c>
      <c r="O1352">
        <v>81.450042831555095</v>
      </c>
      <c r="P1352">
        <v>21.1472239256568</v>
      </c>
    </row>
    <row r="1353" spans="1:17" hidden="1" x14ac:dyDescent="0.3">
      <c r="A1353" t="s">
        <v>2872</v>
      </c>
      <c r="B1353" t="s">
        <v>2873</v>
      </c>
      <c r="C1353" t="str">
        <f>IFERROR(VLOOKUP(Table1[[#This Row],[Ticker]],[1]!Table1[[Symbol]:[Industry]],2,FALSE),"-")</f>
        <v>-</v>
      </c>
      <c r="D1353" t="s">
        <v>89</v>
      </c>
      <c r="E1353">
        <v>1372.5831000000001</v>
      </c>
      <c r="F1353">
        <v>850.65</v>
      </c>
      <c r="G1353">
        <v>-29.336549474156399</v>
      </c>
      <c r="H1353">
        <v>-3.1037443386843799</v>
      </c>
      <c r="I1353">
        <v>-8.6643853653696894</v>
      </c>
      <c r="J1353">
        <v>-13.7012355665293</v>
      </c>
      <c r="K1353">
        <v>843.61432344374703</v>
      </c>
      <c r="L1353">
        <v>818.80502338883696</v>
      </c>
      <c r="M1353">
        <v>47.808097176332602</v>
      </c>
      <c r="N1353">
        <v>0.74273337306190901</v>
      </c>
      <c r="O1353">
        <v>23.011814494798099</v>
      </c>
      <c r="P1353">
        <v>21.895822884573999</v>
      </c>
      <c r="Q1353">
        <v>-7.3825083903848995E-2</v>
      </c>
    </row>
    <row r="1354" spans="1:17" hidden="1" x14ac:dyDescent="0.3">
      <c r="A1354" t="s">
        <v>2874</v>
      </c>
      <c r="B1354" t="s">
        <v>2875</v>
      </c>
      <c r="C1354" t="str">
        <f>IFERROR(VLOOKUP(Table1[[#This Row],[Ticker]],[1]!Table1[[Symbol]:[Industry]],2,FALSE),"-")</f>
        <v>-</v>
      </c>
      <c r="D1354" t="s">
        <v>1001</v>
      </c>
      <c r="E1354">
        <v>1358.2597751000001</v>
      </c>
      <c r="F1354">
        <v>73.3</v>
      </c>
      <c r="G1354">
        <v>-64.066343505362397</v>
      </c>
      <c r="H1354">
        <v>-3.5836792703289699</v>
      </c>
      <c r="I1354">
        <v>-22.116571498230801</v>
      </c>
      <c r="J1354">
        <v>-2.4324157371356301</v>
      </c>
      <c r="K1354">
        <v>73.158231476336795</v>
      </c>
      <c r="L1354">
        <v>77.297096462115704</v>
      </c>
      <c r="M1354">
        <v>50.849050837364402</v>
      </c>
      <c r="N1354">
        <v>0.80747580405903197</v>
      </c>
      <c r="O1354">
        <v>49.045020463847202</v>
      </c>
      <c r="P1354">
        <v>18.225806451612801</v>
      </c>
      <c r="Q1354">
        <v>-1.6498161157859001E-2</v>
      </c>
    </row>
    <row r="1355" spans="1:17" hidden="1" x14ac:dyDescent="0.3">
      <c r="A1355" t="s">
        <v>2876</v>
      </c>
      <c r="B1355" t="s">
        <v>2877</v>
      </c>
      <c r="C1355" t="str">
        <f>IFERROR(VLOOKUP(Table1[[#This Row],[Ticker]],[1]!Table1[[Symbol]:[Industry]],2,FALSE),"-")</f>
        <v>-</v>
      </c>
      <c r="D1355" t="s">
        <v>396</v>
      </c>
      <c r="E1355">
        <v>1353.1849999999999</v>
      </c>
      <c r="F1355">
        <v>1270</v>
      </c>
      <c r="G1355">
        <v>287.214520643892</v>
      </c>
      <c r="H1355">
        <v>-10.3233796116823</v>
      </c>
      <c r="I1355">
        <v>86.829801440364193</v>
      </c>
      <c r="J1355">
        <v>-2.6825302584366</v>
      </c>
      <c r="K1355">
        <v>1188.7417790923801</v>
      </c>
      <c r="L1355">
        <v>851.88686193497995</v>
      </c>
      <c r="M1355">
        <v>48.738905232278903</v>
      </c>
      <c r="N1355">
        <v>0.30579896643536097</v>
      </c>
      <c r="O1355">
        <v>24.267716535432999</v>
      </c>
      <c r="P1355">
        <v>325.38938201306303</v>
      </c>
      <c r="Q1355">
        <v>0.139147935099242</v>
      </c>
    </row>
    <row r="1356" spans="1:17" hidden="1" x14ac:dyDescent="0.3">
      <c r="A1356" t="s">
        <v>2878</v>
      </c>
      <c r="B1356" t="s">
        <v>2879</v>
      </c>
      <c r="C1356" t="str">
        <f>IFERROR(VLOOKUP(Table1[[#This Row],[Ticker]],[1]!Table1[[Symbol]:[Industry]],2,FALSE),"-")</f>
        <v>-</v>
      </c>
      <c r="D1356" t="s">
        <v>501</v>
      </c>
      <c r="E1356">
        <v>1348.6517100000001</v>
      </c>
      <c r="F1356">
        <v>119.26</v>
      </c>
      <c r="G1356">
        <v>-17.528872913620098</v>
      </c>
      <c r="H1356">
        <v>-1.8546839716474099</v>
      </c>
      <c r="I1356">
        <v>15.6186508074969</v>
      </c>
      <c r="J1356">
        <v>-6.5662938012462497</v>
      </c>
      <c r="K1356">
        <v>116.608870235532</v>
      </c>
      <c r="L1356">
        <v>104.492146235569</v>
      </c>
      <c r="M1356">
        <v>32.907082643073998</v>
      </c>
      <c r="N1356">
        <v>0.88235696408870901</v>
      </c>
      <c r="O1356">
        <v>20.744591648499</v>
      </c>
      <c r="P1356">
        <v>42.9976019184652</v>
      </c>
    </row>
    <row r="1357" spans="1:17" hidden="1" x14ac:dyDescent="0.3">
      <c r="A1357" t="s">
        <v>2880</v>
      </c>
      <c r="B1357" t="s">
        <v>2881</v>
      </c>
      <c r="C1357" t="str">
        <f>IFERROR(VLOOKUP(Table1[[#This Row],[Ticker]],[1]!Table1[[Symbol]:[Industry]],2,FALSE),"-")</f>
        <v>-</v>
      </c>
      <c r="D1357" t="s">
        <v>604</v>
      </c>
      <c r="E1357">
        <v>1346.8318028900001</v>
      </c>
      <c r="F1357">
        <v>24.22</v>
      </c>
      <c r="G1357">
        <v>-73.364785631105406</v>
      </c>
      <c r="H1357">
        <v>-5.75055367135423</v>
      </c>
      <c r="I1357">
        <v>-13.1427877070105</v>
      </c>
      <c r="J1357">
        <v>-6.5805846160737396</v>
      </c>
      <c r="K1357">
        <v>24.245955490815501</v>
      </c>
      <c r="L1357">
        <v>25.0298287754865</v>
      </c>
      <c r="M1357">
        <v>30.938590097030499</v>
      </c>
      <c r="N1357">
        <v>0.69857190670551494</v>
      </c>
      <c r="O1357">
        <v>69.281585466556507</v>
      </c>
      <c r="P1357">
        <v>61.466666666666598</v>
      </c>
      <c r="Q1357">
        <v>0.24221685237997501</v>
      </c>
    </row>
    <row r="1358" spans="1:17" hidden="1" x14ac:dyDescent="0.3">
      <c r="A1358" t="s">
        <v>2882</v>
      </c>
      <c r="B1358" t="s">
        <v>2883</v>
      </c>
      <c r="C1358" t="str">
        <f>IFERROR(VLOOKUP(Table1[[#This Row],[Ticker]],[1]!Table1[[Symbol]:[Industry]],2,FALSE),"-")</f>
        <v>-</v>
      </c>
      <c r="D1358" t="s">
        <v>138</v>
      </c>
      <c r="E1358">
        <v>1342.55415528</v>
      </c>
      <c r="F1358">
        <v>839.4</v>
      </c>
      <c r="G1358">
        <v>-22.6932458888339</v>
      </c>
      <c r="H1358">
        <v>-0.77158188515938697</v>
      </c>
      <c r="I1358">
        <v>-33.1827511069446</v>
      </c>
      <c r="J1358">
        <v>-3.9362702409901398</v>
      </c>
      <c r="K1358">
        <v>819.05720939378705</v>
      </c>
      <c r="L1358">
        <v>839.23727332695705</v>
      </c>
      <c r="M1358">
        <v>67.289671569221298</v>
      </c>
      <c r="N1358">
        <v>0.78125672915070699</v>
      </c>
      <c r="O1358">
        <v>28.663330950679001</v>
      </c>
      <c r="P1358">
        <v>14.1186866970294</v>
      </c>
      <c r="Q1358">
        <v>0.103217259646377</v>
      </c>
    </row>
    <row r="1359" spans="1:17" hidden="1" x14ac:dyDescent="0.3">
      <c r="A1359" t="s">
        <v>2884</v>
      </c>
      <c r="B1359" t="s">
        <v>2885</v>
      </c>
      <c r="C1359" t="str">
        <f>IFERROR(VLOOKUP(Table1[[#This Row],[Ticker]],[1]!Table1[[Symbol]:[Industry]],2,FALSE),"-")</f>
        <v>-</v>
      </c>
      <c r="D1359" t="s">
        <v>1004</v>
      </c>
      <c r="E1359">
        <v>1341.1651879999999</v>
      </c>
      <c r="F1359">
        <v>88.07</v>
      </c>
      <c r="G1359">
        <v>-27.334534591560999</v>
      </c>
      <c r="H1359">
        <v>-7.7811064504948204</v>
      </c>
      <c r="I1359">
        <v>-11.0107256426492</v>
      </c>
      <c r="J1359">
        <v>-5.6961937289914699</v>
      </c>
      <c r="K1359">
        <v>89.426470913829803</v>
      </c>
      <c r="L1359">
        <v>89.3188609449616</v>
      </c>
      <c r="M1359">
        <v>36.9590670732455</v>
      </c>
      <c r="N1359">
        <v>1.04285641361427</v>
      </c>
      <c r="O1359">
        <v>31.3159986374474</v>
      </c>
      <c r="P1359">
        <v>19.013513513513502</v>
      </c>
      <c r="Q1359">
        <v>-1.4789030102506999E-2</v>
      </c>
    </row>
    <row r="1360" spans="1:17" hidden="1" x14ac:dyDescent="0.3">
      <c r="A1360" t="s">
        <v>2886</v>
      </c>
      <c r="B1360" t="s">
        <v>2887</v>
      </c>
      <c r="C1360" t="str">
        <f>IFERROR(VLOOKUP(Table1[[#This Row],[Ticker]],[1]!Table1[[Symbol]:[Industry]],2,FALSE),"-")</f>
        <v>-</v>
      </c>
      <c r="D1360" t="s">
        <v>21</v>
      </c>
      <c r="E1360">
        <v>1339.894266084</v>
      </c>
      <c r="F1360">
        <v>215.69</v>
      </c>
      <c r="G1360">
        <v>41.757771267441498</v>
      </c>
      <c r="H1360">
        <v>-7.1601346212742998</v>
      </c>
      <c r="I1360">
        <v>41.464715987484396</v>
      </c>
      <c r="J1360">
        <v>-4.2792625839824696</v>
      </c>
      <c r="K1360">
        <v>205.378002245424</v>
      </c>
      <c r="L1360">
        <v>168.309038645035</v>
      </c>
      <c r="M1360">
        <v>41.435859782835998</v>
      </c>
      <c r="N1360">
        <v>0.23448835301541501</v>
      </c>
      <c r="O1360">
        <v>15.8607260420047</v>
      </c>
      <c r="P1360">
        <v>83.331916702082395</v>
      </c>
      <c r="Q1360">
        <v>0.104457773596278</v>
      </c>
    </row>
    <row r="1361" spans="1:17" hidden="1" x14ac:dyDescent="0.3">
      <c r="A1361" t="s">
        <v>2888</v>
      </c>
      <c r="B1361" t="s">
        <v>2889</v>
      </c>
      <c r="C1361" t="str">
        <f>IFERROR(VLOOKUP(Table1[[#This Row],[Ticker]],[1]!Table1[[Symbol]:[Industry]],2,FALSE),"-")</f>
        <v>-</v>
      </c>
      <c r="D1361" t="s">
        <v>24</v>
      </c>
      <c r="E1361">
        <v>1336.076048615</v>
      </c>
      <c r="F1361">
        <v>296.45</v>
      </c>
      <c r="G1361">
        <v>-65.165855393254105</v>
      </c>
      <c r="H1361">
        <v>-4.2881949614824997</v>
      </c>
      <c r="I1361">
        <v>-29.3186870551963</v>
      </c>
      <c r="J1361">
        <v>-2.2651513732551498</v>
      </c>
      <c r="K1361">
        <v>310.85111509549898</v>
      </c>
      <c r="M1361">
        <v>45.084360960233198</v>
      </c>
      <c r="N1361">
        <v>1.41760077929091</v>
      </c>
      <c r="O1361">
        <v>58.205430932703599</v>
      </c>
      <c r="P1361">
        <v>2.7200277200277001</v>
      </c>
    </row>
    <row r="1362" spans="1:17" hidden="1" x14ac:dyDescent="0.3">
      <c r="A1362" t="s">
        <v>2890</v>
      </c>
      <c r="B1362" t="s">
        <v>2891</v>
      </c>
      <c r="C1362" t="str">
        <f>IFERROR(VLOOKUP(Table1[[#This Row],[Ticker]],[1]!Table1[[Symbol]:[Industry]],2,FALSE),"-")</f>
        <v>-</v>
      </c>
      <c r="D1362" t="s">
        <v>231</v>
      </c>
      <c r="E1362">
        <v>1335.6411744</v>
      </c>
      <c r="F1362">
        <v>284.05</v>
      </c>
      <c r="G1362">
        <v>95.849705200793295</v>
      </c>
      <c r="H1362">
        <v>37.6307386262284</v>
      </c>
      <c r="I1362">
        <v>46.875615545466999</v>
      </c>
      <c r="J1362">
        <v>-7.8987147074067998</v>
      </c>
      <c r="K1362">
        <v>245.624758611451</v>
      </c>
      <c r="L1362">
        <v>205.375159595832</v>
      </c>
      <c r="M1362">
        <v>56.707308437707802</v>
      </c>
      <c r="N1362">
        <v>0.95415929097427499</v>
      </c>
      <c r="O1362">
        <v>8.9596901953881307</v>
      </c>
      <c r="P1362">
        <v>141.333899745114</v>
      </c>
      <c r="Q1362">
        <v>0.131232107296124</v>
      </c>
    </row>
    <row r="1363" spans="1:17" hidden="1" x14ac:dyDescent="0.3">
      <c r="A1363" t="s">
        <v>2892</v>
      </c>
      <c r="B1363" t="s">
        <v>2893</v>
      </c>
      <c r="C1363" t="str">
        <f>IFERROR(VLOOKUP(Table1[[#This Row],[Ticker]],[1]!Table1[[Symbol]:[Industry]],2,FALSE),"-")</f>
        <v>-</v>
      </c>
      <c r="D1363" t="s">
        <v>89</v>
      </c>
      <c r="E1363">
        <v>1332.9001225669999</v>
      </c>
      <c r="F1363">
        <v>272.87</v>
      </c>
      <c r="G1363">
        <v>-6.69347093583084</v>
      </c>
      <c r="H1363">
        <v>6.0063305332451904</v>
      </c>
      <c r="I1363">
        <v>-20.075060459018101</v>
      </c>
      <c r="J1363">
        <v>-8.4062768257965192</v>
      </c>
      <c r="K1363">
        <v>258.80697620111698</v>
      </c>
      <c r="L1363">
        <v>266.28452927957699</v>
      </c>
      <c r="M1363">
        <v>43.816324695689701</v>
      </c>
      <c r="N1363">
        <v>2.9472810578466699</v>
      </c>
      <c r="O1363">
        <v>39.993403452193299</v>
      </c>
      <c r="P1363">
        <v>65.375757575757504</v>
      </c>
    </row>
    <row r="1364" spans="1:17" hidden="1" x14ac:dyDescent="0.3">
      <c r="A1364" t="s">
        <v>2894</v>
      </c>
      <c r="B1364" t="s">
        <v>2895</v>
      </c>
      <c r="C1364" t="str">
        <f>IFERROR(VLOOKUP(Table1[[#This Row],[Ticker]],[1]!Table1[[Symbol]:[Industry]],2,FALSE),"-")</f>
        <v>-</v>
      </c>
      <c r="D1364" t="s">
        <v>46</v>
      </c>
      <c r="E1364">
        <v>1331.0277062600001</v>
      </c>
      <c r="F1364">
        <v>232.93</v>
      </c>
      <c r="G1364">
        <v>228.93977375173699</v>
      </c>
      <c r="H1364">
        <v>52.171571128424603</v>
      </c>
      <c r="I1364">
        <v>131.18936942363399</v>
      </c>
      <c r="J1364">
        <v>0.97968663071894901</v>
      </c>
      <c r="K1364">
        <v>179.01292322563</v>
      </c>
      <c r="L1364">
        <v>131.60575567646299</v>
      </c>
      <c r="M1364">
        <v>65.421668213760398</v>
      </c>
      <c r="N1364">
        <v>2.1914197032153901</v>
      </c>
      <c r="O1364">
        <v>9.3461554973597103</v>
      </c>
      <c r="P1364">
        <v>304.04163052905398</v>
      </c>
      <c r="Q1364">
        <v>0.13218702792207099</v>
      </c>
    </row>
    <row r="1365" spans="1:17" hidden="1" x14ac:dyDescent="0.3">
      <c r="A1365" t="s">
        <v>2896</v>
      </c>
      <c r="B1365" t="s">
        <v>2897</v>
      </c>
      <c r="C1365" t="str">
        <f>IFERROR(VLOOKUP(Table1[[#This Row],[Ticker]],[1]!Table1[[Symbol]:[Industry]],2,FALSE),"-")</f>
        <v>-</v>
      </c>
      <c r="D1365" t="s">
        <v>21</v>
      </c>
      <c r="E1365">
        <v>1330.16036904</v>
      </c>
      <c r="F1365">
        <v>120.32</v>
      </c>
      <c r="G1365">
        <v>-1.2406374314336901</v>
      </c>
      <c r="H1365">
        <v>-10.8931365950173</v>
      </c>
      <c r="I1365">
        <v>-16.080595493571199</v>
      </c>
      <c r="J1365">
        <v>-3.7106154244262299</v>
      </c>
      <c r="K1365">
        <v>123.486577594089</v>
      </c>
      <c r="L1365">
        <v>118.20367024832299</v>
      </c>
      <c r="M1365">
        <v>41.071594632809102</v>
      </c>
      <c r="N1365">
        <v>0.334345835175066</v>
      </c>
      <c r="O1365">
        <v>46.692154255319103</v>
      </c>
      <c r="P1365">
        <v>48.543209876543102</v>
      </c>
      <c r="Q1365">
        <v>-5.4607927415700004E-4</v>
      </c>
    </row>
    <row r="1366" spans="1:17" hidden="1" x14ac:dyDescent="0.3">
      <c r="A1366" t="s">
        <v>2898</v>
      </c>
      <c r="B1366" t="s">
        <v>2899</v>
      </c>
      <c r="C1366" t="str">
        <f>IFERROR(VLOOKUP(Table1[[#This Row],[Ticker]],[1]!Table1[[Symbol]:[Industry]],2,FALSE),"-")</f>
        <v>-</v>
      </c>
      <c r="D1366" t="s">
        <v>164</v>
      </c>
      <c r="E1366">
        <v>1329.1890590999999</v>
      </c>
      <c r="F1366">
        <v>560.04999999999995</v>
      </c>
      <c r="G1366">
        <v>-82.070885035995104</v>
      </c>
      <c r="H1366">
        <v>-17.386830068194499</v>
      </c>
      <c r="I1366">
        <v>-4.9007774791202996</v>
      </c>
      <c r="J1366">
        <v>-13.7979206762319</v>
      </c>
      <c r="K1366">
        <v>617.36127573306305</v>
      </c>
      <c r="L1366">
        <v>687.44330603266496</v>
      </c>
      <c r="M1366">
        <v>18.0459981504826</v>
      </c>
      <c r="N1366">
        <v>0.95226890069222803</v>
      </c>
      <c r="O1366">
        <v>107.12436389608</v>
      </c>
      <c r="P1366">
        <v>23.426997245178999</v>
      </c>
      <c r="Q1366">
        <v>2.9681701057345002E-2</v>
      </c>
    </row>
    <row r="1367" spans="1:17" hidden="1" x14ac:dyDescent="0.3">
      <c r="A1367" t="s">
        <v>2900</v>
      </c>
      <c r="B1367" t="s">
        <v>2901</v>
      </c>
      <c r="C1367" t="str">
        <f>IFERROR(VLOOKUP(Table1[[#This Row],[Ticker]],[1]!Table1[[Symbol]:[Industry]],2,FALSE),"-")</f>
        <v>-</v>
      </c>
      <c r="D1367" t="s">
        <v>1001</v>
      </c>
      <c r="E1367">
        <v>1328.5414102</v>
      </c>
      <c r="F1367">
        <v>348.35</v>
      </c>
      <c r="G1367">
        <v>-51.7535855272505</v>
      </c>
      <c r="H1367">
        <v>-1.4731546246623399</v>
      </c>
      <c r="I1367">
        <v>-9.7663548244820007</v>
      </c>
      <c r="J1367">
        <v>-0.64826640283276704</v>
      </c>
      <c r="K1367">
        <v>340.17603398204</v>
      </c>
      <c r="L1367">
        <v>346.06102851919201</v>
      </c>
      <c r="M1367">
        <v>52.5679166997067</v>
      </c>
      <c r="N1367">
        <v>1.1654632621279799</v>
      </c>
      <c r="O1367">
        <v>53.810822448686601</v>
      </c>
      <c r="P1367">
        <v>26.672727272727201</v>
      </c>
      <c r="Q1367">
        <v>5.9477715615561998E-2</v>
      </c>
    </row>
    <row r="1368" spans="1:17" hidden="1" x14ac:dyDescent="0.3">
      <c r="A1368" t="s">
        <v>2902</v>
      </c>
      <c r="B1368" t="s">
        <v>2903</v>
      </c>
      <c r="C1368" t="str">
        <f>IFERROR(VLOOKUP(Table1[[#This Row],[Ticker]],[1]!Table1[[Symbol]:[Industry]],2,FALSE),"-")</f>
        <v>-</v>
      </c>
      <c r="D1368" t="s">
        <v>2261</v>
      </c>
      <c r="E1368">
        <v>1322.196275325</v>
      </c>
      <c r="F1368">
        <v>568.95000000000005</v>
      </c>
      <c r="G1368">
        <v>151.801231471732</v>
      </c>
      <c r="H1368">
        <v>-28.279756423276499</v>
      </c>
      <c r="I1368">
        <v>-51.559126388688902</v>
      </c>
      <c r="J1368">
        <v>-7.1456216682109597</v>
      </c>
      <c r="K1368">
        <v>674.140275643667</v>
      </c>
      <c r="L1368">
        <v>645.90904872333397</v>
      </c>
      <c r="M1368">
        <v>37.785979142399903</v>
      </c>
      <c r="N1368">
        <v>1.7110400622462101</v>
      </c>
      <c r="O1368">
        <v>72.247121891202994</v>
      </c>
      <c r="P1368">
        <v>210.98660836293999</v>
      </c>
      <c r="Q1368">
        <v>0.24409587435331401</v>
      </c>
    </row>
    <row r="1369" spans="1:17" hidden="1" x14ac:dyDescent="0.3">
      <c r="A1369" t="s">
        <v>2904</v>
      </c>
      <c r="B1369" t="s">
        <v>2905</v>
      </c>
      <c r="C1369" t="str">
        <f>IFERROR(VLOOKUP(Table1[[#This Row],[Ticker]],[1]!Table1[[Symbol]:[Industry]],2,FALSE),"-")</f>
        <v>-</v>
      </c>
      <c r="D1369" t="s">
        <v>2906</v>
      </c>
      <c r="E1369">
        <v>1316.5807507980001</v>
      </c>
      <c r="F1369">
        <v>202.66</v>
      </c>
      <c r="G1369">
        <v>-68.401763704313097</v>
      </c>
      <c r="H1369">
        <v>-7.0751822117298904</v>
      </c>
      <c r="I1369">
        <v>-3.53088139073623</v>
      </c>
      <c r="J1369">
        <v>-2.50598346260209</v>
      </c>
      <c r="K1369">
        <v>193.694714783276</v>
      </c>
      <c r="M1369">
        <v>47.350343187901601</v>
      </c>
      <c r="N1369">
        <v>0.88478838964678796</v>
      </c>
      <c r="O1369">
        <v>60.268429882561897</v>
      </c>
      <c r="P1369">
        <v>39.573002754820898</v>
      </c>
    </row>
    <row r="1370" spans="1:17" hidden="1" x14ac:dyDescent="0.3">
      <c r="A1370" t="s">
        <v>2907</v>
      </c>
      <c r="B1370" t="s">
        <v>2908</v>
      </c>
      <c r="C1370" t="str">
        <f>IFERROR(VLOOKUP(Table1[[#This Row],[Ticker]],[1]!Table1[[Symbol]:[Industry]],2,FALSE),"-")</f>
        <v>-</v>
      </c>
      <c r="D1370" t="s">
        <v>161</v>
      </c>
      <c r="E1370">
        <v>1315.1314339420001</v>
      </c>
      <c r="F1370">
        <v>198.02</v>
      </c>
      <c r="G1370">
        <v>54.559482127738697</v>
      </c>
      <c r="H1370">
        <v>-10.193171171984799</v>
      </c>
      <c r="I1370">
        <v>68.380528054543703</v>
      </c>
      <c r="J1370">
        <v>1.16452498756877</v>
      </c>
      <c r="K1370">
        <v>202.586555146873</v>
      </c>
      <c r="L1370">
        <v>171.396585384746</v>
      </c>
      <c r="M1370">
        <v>48.754899963632496</v>
      </c>
      <c r="N1370">
        <v>0.277601652013447</v>
      </c>
      <c r="O1370">
        <v>28.668821331178599</v>
      </c>
      <c r="P1370">
        <v>105.52153606642401</v>
      </c>
      <c r="Q1370">
        <v>0.19452224365363999</v>
      </c>
    </row>
    <row r="1371" spans="1:17" hidden="1" x14ac:dyDescent="0.3">
      <c r="A1371" t="s">
        <v>2909</v>
      </c>
      <c r="B1371" t="s">
        <v>2910</v>
      </c>
      <c r="C1371" t="str">
        <f>IFERROR(VLOOKUP(Table1[[#This Row],[Ticker]],[1]!Table1[[Symbol]:[Industry]],2,FALSE),"-")</f>
        <v>-</v>
      </c>
      <c r="D1371" t="s">
        <v>266</v>
      </c>
      <c r="E1371">
        <v>1313.5703140000001</v>
      </c>
      <c r="F1371">
        <v>202.3</v>
      </c>
      <c r="G1371">
        <v>140.98980406515199</v>
      </c>
      <c r="H1371">
        <v>-3.3408482346909301</v>
      </c>
      <c r="I1371">
        <v>183.70590003784901</v>
      </c>
      <c r="J1371">
        <v>-4.7936535983735</v>
      </c>
      <c r="K1371">
        <v>185.98227098474001</v>
      </c>
      <c r="L1371">
        <v>130.13118200431001</v>
      </c>
      <c r="M1371">
        <v>47.803323869195403</v>
      </c>
      <c r="N1371">
        <v>0.72704873732925501</v>
      </c>
      <c r="O1371">
        <v>7.9485912011863302</v>
      </c>
      <c r="P1371">
        <v>217.08463949843201</v>
      </c>
      <c r="Q1371">
        <v>0.146697990082131</v>
      </c>
    </row>
    <row r="1372" spans="1:17" hidden="1" x14ac:dyDescent="0.3">
      <c r="A1372" t="s">
        <v>2911</v>
      </c>
      <c r="B1372" t="s">
        <v>2912</v>
      </c>
      <c r="C1372" t="str">
        <f>IFERROR(VLOOKUP(Table1[[#This Row],[Ticker]],[1]!Table1[[Symbol]:[Industry]],2,FALSE),"-")</f>
        <v>-</v>
      </c>
      <c r="D1372" t="s">
        <v>560</v>
      </c>
      <c r="E1372">
        <v>1312.623356825</v>
      </c>
      <c r="F1372">
        <v>541.75</v>
      </c>
      <c r="G1372">
        <v>-14.1052465734479</v>
      </c>
      <c r="H1372">
        <v>-10.197212472914501</v>
      </c>
      <c r="I1372">
        <v>25.5211347220195</v>
      </c>
      <c r="J1372">
        <v>0.60266730016794801</v>
      </c>
      <c r="K1372">
        <v>551.182316638212</v>
      </c>
      <c r="L1372">
        <v>502.329416012178</v>
      </c>
      <c r="M1372">
        <v>49.180371596702301</v>
      </c>
      <c r="N1372">
        <v>0.82003118167178202</v>
      </c>
      <c r="O1372">
        <v>25.519150899861501</v>
      </c>
      <c r="P1372">
        <v>60.494741519774799</v>
      </c>
      <c r="Q1372">
        <v>0.14282049927614099</v>
      </c>
    </row>
    <row r="1373" spans="1:17" hidden="1" x14ac:dyDescent="0.3">
      <c r="A1373" t="s">
        <v>2913</v>
      </c>
      <c r="B1373" t="s">
        <v>2914</v>
      </c>
      <c r="C1373" t="str">
        <f>IFERROR(VLOOKUP(Table1[[#This Row],[Ticker]],[1]!Table1[[Symbol]:[Industry]],2,FALSE),"-")</f>
        <v>-</v>
      </c>
      <c r="D1373" t="s">
        <v>292</v>
      </c>
      <c r="E1373">
        <v>1307.73769866</v>
      </c>
      <c r="F1373">
        <v>780.3</v>
      </c>
      <c r="G1373">
        <v>49.896740920704403</v>
      </c>
      <c r="H1373">
        <v>-23.1778655740403</v>
      </c>
      <c r="I1373">
        <v>12.1257824531856</v>
      </c>
      <c r="J1373">
        <v>-11.254236399854801</v>
      </c>
      <c r="K1373">
        <v>763.89925430346398</v>
      </c>
      <c r="L1373">
        <v>607.954432258412</v>
      </c>
      <c r="M1373">
        <v>30.878741356022299</v>
      </c>
      <c r="N1373">
        <v>0.63293472941721896</v>
      </c>
      <c r="O1373">
        <v>29.463027040881698</v>
      </c>
      <c r="P1373">
        <v>132.925373134328</v>
      </c>
      <c r="Q1373">
        <v>0.19351785504420899</v>
      </c>
    </row>
    <row r="1374" spans="1:17" hidden="1" x14ac:dyDescent="0.3">
      <c r="A1374" t="s">
        <v>2915</v>
      </c>
      <c r="B1374" t="s">
        <v>2916</v>
      </c>
      <c r="C1374" t="str">
        <f>IFERROR(VLOOKUP(Table1[[#This Row],[Ticker]],[1]!Table1[[Symbol]:[Industry]],2,FALSE),"-")</f>
        <v>-</v>
      </c>
      <c r="D1374" t="s">
        <v>266</v>
      </c>
      <c r="E1374">
        <v>1307.384</v>
      </c>
      <c r="F1374">
        <v>2519.25</v>
      </c>
      <c r="G1374">
        <v>97.395832465595802</v>
      </c>
      <c r="H1374">
        <v>21.7034709605865</v>
      </c>
      <c r="I1374">
        <v>96.772627399034207</v>
      </c>
      <c r="J1374">
        <v>-6.7836412643388098</v>
      </c>
      <c r="K1374">
        <v>2190.9475592721801</v>
      </c>
      <c r="L1374">
        <v>1644.42969618091</v>
      </c>
      <c r="M1374">
        <v>48.603928719964699</v>
      </c>
      <c r="N1374">
        <v>0.66920602379305105</v>
      </c>
      <c r="O1374">
        <v>11.064801032053101</v>
      </c>
      <c r="P1374">
        <v>150.90881928190799</v>
      </c>
      <c r="Q1374">
        <v>9.2488595316355005E-2</v>
      </c>
    </row>
    <row r="1375" spans="1:17" hidden="1" x14ac:dyDescent="0.3">
      <c r="A1375" t="s">
        <v>2917</v>
      </c>
      <c r="B1375" t="s">
        <v>2918</v>
      </c>
      <c r="C1375" t="str">
        <f>IFERROR(VLOOKUP(Table1[[#This Row],[Ticker]],[1]!Table1[[Symbol]:[Industry]],2,FALSE),"-")</f>
        <v>-</v>
      </c>
      <c r="D1375" t="s">
        <v>21</v>
      </c>
      <c r="E1375">
        <v>1304.3279741700001</v>
      </c>
      <c r="F1375">
        <v>133.9</v>
      </c>
      <c r="G1375">
        <v>21.751308780883502</v>
      </c>
      <c r="H1375">
        <v>-23.623276879984399</v>
      </c>
      <c r="I1375">
        <v>17.2159674793416</v>
      </c>
      <c r="J1375">
        <v>-7.6994882972875498</v>
      </c>
      <c r="K1375">
        <v>143.91000846680799</v>
      </c>
      <c r="L1375">
        <v>119.713307528722</v>
      </c>
      <c r="M1375">
        <v>24.477913090591301</v>
      </c>
      <c r="N1375">
        <v>0.35345091323189698</v>
      </c>
      <c r="O1375">
        <v>37.640029873039502</v>
      </c>
      <c r="P1375">
        <v>84.689655172413794</v>
      </c>
      <c r="Q1375">
        <v>8.7694041316879995E-2</v>
      </c>
    </row>
    <row r="1376" spans="1:17" hidden="1" x14ac:dyDescent="0.3">
      <c r="A1376" t="s">
        <v>2919</v>
      </c>
      <c r="B1376" t="s">
        <v>2920</v>
      </c>
      <c r="C1376" t="str">
        <f>IFERROR(VLOOKUP(Table1[[#This Row],[Ticker]],[1]!Table1[[Symbol]:[Industry]],2,FALSE),"-")</f>
        <v>-</v>
      </c>
      <c r="D1376" t="s">
        <v>54</v>
      </c>
      <c r="E1376">
        <v>1303.65573436</v>
      </c>
      <c r="F1376">
        <v>2110.15</v>
      </c>
      <c r="G1376">
        <v>-29.015055783791102</v>
      </c>
      <c r="H1376">
        <v>-12.767641998125599</v>
      </c>
      <c r="I1376">
        <v>-19.907280373018899</v>
      </c>
      <c r="J1376">
        <v>-3.2526631627146498</v>
      </c>
      <c r="K1376">
        <v>2259.5182406173999</v>
      </c>
      <c r="L1376">
        <v>2221.8336538818899</v>
      </c>
      <c r="M1376">
        <v>41.289947745471601</v>
      </c>
      <c r="N1376">
        <v>0.35446399563041198</v>
      </c>
      <c r="O1376">
        <v>33.824609624908099</v>
      </c>
      <c r="P1376">
        <v>22.1080955963196</v>
      </c>
      <c r="Q1376">
        <v>-2.5021236026641001E-2</v>
      </c>
    </row>
    <row r="1377" spans="1:17" hidden="1" x14ac:dyDescent="0.3">
      <c r="A1377" t="s">
        <v>2921</v>
      </c>
      <c r="B1377" t="s">
        <v>2922</v>
      </c>
      <c r="C1377" t="str">
        <f>IFERROR(VLOOKUP(Table1[[#This Row],[Ticker]],[1]!Table1[[Symbol]:[Industry]],2,FALSE),"-")</f>
        <v>-</v>
      </c>
      <c r="D1377" t="s">
        <v>327</v>
      </c>
      <c r="E1377">
        <v>1303.1475270000001</v>
      </c>
      <c r="F1377">
        <v>62.15</v>
      </c>
      <c r="G1377">
        <v>510.05946052021699</v>
      </c>
      <c r="H1377">
        <v>63.518352459244902</v>
      </c>
      <c r="I1377">
        <v>183.66305029276</v>
      </c>
      <c r="J1377">
        <v>-10.483016811396</v>
      </c>
      <c r="K1377">
        <v>43.524856472659103</v>
      </c>
      <c r="L1377">
        <v>31.275523814334601</v>
      </c>
      <c r="M1377">
        <v>70.2465672321932</v>
      </c>
      <c r="N1377">
        <v>1.7679552917068599</v>
      </c>
      <c r="O1377">
        <v>6.9187449718423197</v>
      </c>
      <c r="P1377">
        <v>605.04821327283003</v>
      </c>
    </row>
    <row r="1378" spans="1:17" hidden="1" x14ac:dyDescent="0.3">
      <c r="A1378" t="s">
        <v>2923</v>
      </c>
      <c r="B1378" t="s">
        <v>2924</v>
      </c>
      <c r="C1378" t="str">
        <f>IFERROR(VLOOKUP(Table1[[#This Row],[Ticker]],[1]!Table1[[Symbol]:[Industry]],2,FALSE),"-")</f>
        <v>-</v>
      </c>
      <c r="D1378" t="s">
        <v>545</v>
      </c>
      <c r="E1378">
        <v>1301.91202548</v>
      </c>
      <c r="F1378">
        <v>382.8</v>
      </c>
      <c r="G1378">
        <v>56.990461302983903</v>
      </c>
      <c r="H1378">
        <v>-0.23692854889993301</v>
      </c>
      <c r="I1378">
        <v>38.749813036764301</v>
      </c>
      <c r="J1378">
        <v>-6.76353878564999</v>
      </c>
      <c r="K1378">
        <v>364.30085856033799</v>
      </c>
      <c r="L1378">
        <v>291.96472070664902</v>
      </c>
      <c r="M1378">
        <v>37.724366882943698</v>
      </c>
      <c r="N1378">
        <v>0.38298361943083897</v>
      </c>
      <c r="O1378">
        <v>12.708986415882899</v>
      </c>
      <c r="P1378">
        <v>116.271186440677</v>
      </c>
      <c r="Q1378">
        <v>6.3289306504327E-2</v>
      </c>
    </row>
    <row r="1379" spans="1:17" hidden="1" x14ac:dyDescent="0.3">
      <c r="A1379" t="s">
        <v>2925</v>
      </c>
      <c r="B1379" t="s">
        <v>2926</v>
      </c>
      <c r="C1379" t="str">
        <f>IFERROR(VLOOKUP(Table1[[#This Row],[Ticker]],[1]!Table1[[Symbol]:[Industry]],2,FALSE),"-")</f>
        <v>-</v>
      </c>
      <c r="D1379" t="s">
        <v>77</v>
      </c>
      <c r="E1379">
        <v>1301.9053366000001</v>
      </c>
      <c r="F1379">
        <v>49.94</v>
      </c>
      <c r="G1379">
        <v>-4.6702523447011002</v>
      </c>
      <c r="H1379">
        <v>-17.550252877177201</v>
      </c>
      <c r="I1379">
        <v>-34.623264952528103</v>
      </c>
      <c r="J1379">
        <v>-8.03752084224074</v>
      </c>
      <c r="K1379">
        <v>54.3880292359284</v>
      </c>
      <c r="L1379">
        <v>57.005705193753599</v>
      </c>
      <c r="M1379">
        <v>31.877587018814001</v>
      </c>
      <c r="N1379">
        <v>1.29054652177652</v>
      </c>
      <c r="O1379">
        <v>73.207849419303102</v>
      </c>
      <c r="P1379">
        <v>39.887955182072801</v>
      </c>
      <c r="Q1379">
        <v>-4.2414466310046001E-2</v>
      </c>
    </row>
    <row r="1380" spans="1:17" hidden="1" x14ac:dyDescent="0.3">
      <c r="A1380" t="s">
        <v>2927</v>
      </c>
      <c r="B1380" t="s">
        <v>2928</v>
      </c>
      <c r="C1380" t="str">
        <f>IFERROR(VLOOKUP(Table1[[#This Row],[Ticker]],[1]!Table1[[Symbol]:[Industry]],2,FALSE),"-")</f>
        <v>-</v>
      </c>
      <c r="D1380" t="s">
        <v>69</v>
      </c>
      <c r="E1380">
        <v>1301.8800000000001</v>
      </c>
      <c r="F1380">
        <v>856.5</v>
      </c>
      <c r="G1380">
        <v>79.559082436078995</v>
      </c>
      <c r="H1380">
        <v>-16.478047880562901</v>
      </c>
      <c r="I1380">
        <v>70.604610370839097</v>
      </c>
      <c r="J1380">
        <v>-2.1141491947311599</v>
      </c>
      <c r="K1380">
        <v>872.55907345397804</v>
      </c>
      <c r="L1380">
        <v>685.12302417070396</v>
      </c>
      <c r="M1380">
        <v>36.8030954678322</v>
      </c>
      <c r="N1380">
        <v>0.18494086501616899</v>
      </c>
      <c r="O1380">
        <v>25.8902510215995</v>
      </c>
      <c r="P1380">
        <v>119.615384615384</v>
      </c>
      <c r="Q1380">
        <v>0.154663807514377</v>
      </c>
    </row>
    <row r="1381" spans="1:17" hidden="1" x14ac:dyDescent="0.3">
      <c r="A1381" t="s">
        <v>2929</v>
      </c>
      <c r="B1381" t="s">
        <v>2930</v>
      </c>
      <c r="C1381" t="str">
        <f>IFERROR(VLOOKUP(Table1[[#This Row],[Ticker]],[1]!Table1[[Symbol]:[Industry]],2,FALSE),"-")</f>
        <v>-</v>
      </c>
      <c r="D1381" t="s">
        <v>1001</v>
      </c>
      <c r="E1381">
        <v>1297.4163741</v>
      </c>
      <c r="F1381">
        <v>920.7</v>
      </c>
      <c r="G1381">
        <v>-3.8580253375283098</v>
      </c>
      <c r="H1381">
        <v>6.3103603633224798</v>
      </c>
      <c r="I1381">
        <v>52.762260803994899</v>
      </c>
      <c r="J1381">
        <v>6.0492352078861096</v>
      </c>
      <c r="K1381">
        <v>837.46317706938703</v>
      </c>
      <c r="L1381">
        <v>717.43361049341604</v>
      </c>
      <c r="M1381">
        <v>58.304743289226401</v>
      </c>
      <c r="N1381">
        <v>1.0077091688731501</v>
      </c>
      <c r="O1381">
        <v>8.45009232106006</v>
      </c>
      <c r="P1381">
        <v>76.379310344827502</v>
      </c>
      <c r="Q1381">
        <v>0.10964389618739601</v>
      </c>
    </row>
    <row r="1382" spans="1:17" hidden="1" x14ac:dyDescent="0.3">
      <c r="A1382" t="s">
        <v>2931</v>
      </c>
      <c r="B1382" t="s">
        <v>2932</v>
      </c>
      <c r="C1382" t="str">
        <f>IFERROR(VLOOKUP(Table1[[#This Row],[Ticker]],[1]!Table1[[Symbol]:[Industry]],2,FALSE),"-")</f>
        <v>-</v>
      </c>
      <c r="D1382" t="s">
        <v>2933</v>
      </c>
      <c r="E1382">
        <v>1296.3663564999999</v>
      </c>
      <c r="F1382">
        <v>525</v>
      </c>
      <c r="G1382">
        <v>127.55428453678</v>
      </c>
      <c r="H1382">
        <v>-6.2740306844865703</v>
      </c>
      <c r="I1382">
        <v>55.570407296211599</v>
      </c>
      <c r="J1382">
        <v>-5.2690023237222299</v>
      </c>
      <c r="K1382">
        <v>496.17572233970901</v>
      </c>
      <c r="L1382">
        <v>392.63034848957199</v>
      </c>
      <c r="M1382">
        <v>49.994205757819699</v>
      </c>
      <c r="N1382">
        <v>1.22876812820946</v>
      </c>
      <c r="O1382">
        <v>6.4761904761904798</v>
      </c>
      <c r="P1382">
        <v>180.748663101604</v>
      </c>
    </row>
    <row r="1383" spans="1:17" hidden="1" x14ac:dyDescent="0.3">
      <c r="A1383" t="s">
        <v>2934</v>
      </c>
      <c r="B1383" t="s">
        <v>2935</v>
      </c>
      <c r="C1383" t="str">
        <f>IFERROR(VLOOKUP(Table1[[#This Row],[Ticker]],[1]!Table1[[Symbol]:[Industry]],2,FALSE),"-")</f>
        <v>-</v>
      </c>
      <c r="D1383" t="s">
        <v>438</v>
      </c>
      <c r="E1383">
        <v>1290.7916229799901</v>
      </c>
      <c r="F1383">
        <v>532.29999999999995</v>
      </c>
      <c r="G1383">
        <v>-59.889527180369001</v>
      </c>
      <c r="H1383">
        <v>-17.179492396873801</v>
      </c>
      <c r="I1383">
        <v>-36.649646423852502</v>
      </c>
      <c r="J1383">
        <v>-9.1486319533518401</v>
      </c>
      <c r="K1383">
        <v>602.88161645090702</v>
      </c>
      <c r="L1383">
        <v>666.10440274178802</v>
      </c>
      <c r="M1383">
        <v>19.566431415451699</v>
      </c>
      <c r="N1383">
        <v>0.82523059794415499</v>
      </c>
      <c r="O1383">
        <v>56.8194627089986</v>
      </c>
      <c r="P1383">
        <v>1.5548984069445799</v>
      </c>
      <c r="Q1383">
        <v>-3.4101572052606999E-2</v>
      </c>
    </row>
    <row r="1384" spans="1:17" hidden="1" x14ac:dyDescent="0.3">
      <c r="A1384" t="s">
        <v>2936</v>
      </c>
      <c r="B1384" t="s">
        <v>2937</v>
      </c>
      <c r="C1384" t="str">
        <f>IFERROR(VLOOKUP(Table1[[#This Row],[Ticker]],[1]!Table1[[Symbol]:[Industry]],2,FALSE),"-")</f>
        <v>-</v>
      </c>
      <c r="D1384" t="s">
        <v>106</v>
      </c>
      <c r="E1384">
        <v>1289.43460284</v>
      </c>
      <c r="F1384">
        <v>506.75</v>
      </c>
      <c r="G1384">
        <v>66.074843261943101</v>
      </c>
      <c r="H1384">
        <v>-17.454579227590798</v>
      </c>
      <c r="I1384">
        <v>12.399551022706801</v>
      </c>
      <c r="J1384">
        <v>7.7827033196137901E-2</v>
      </c>
      <c r="K1384">
        <v>546.25452147393401</v>
      </c>
      <c r="L1384">
        <v>472.29776656246798</v>
      </c>
      <c r="M1384">
        <v>42.099284363824196</v>
      </c>
      <c r="N1384">
        <v>0.56281329875716302</v>
      </c>
      <c r="O1384">
        <v>40.1085347804637</v>
      </c>
      <c r="P1384">
        <v>154.264927245358</v>
      </c>
      <c r="Q1384">
        <v>0.16927041215490099</v>
      </c>
    </row>
    <row r="1385" spans="1:17" hidden="1" x14ac:dyDescent="0.3">
      <c r="A1385" t="s">
        <v>2938</v>
      </c>
      <c r="B1385" t="s">
        <v>2939</v>
      </c>
      <c r="C1385" t="str">
        <f>IFERROR(VLOOKUP(Table1[[#This Row],[Ticker]],[1]!Table1[[Symbol]:[Industry]],2,FALSE),"-")</f>
        <v>-</v>
      </c>
      <c r="D1385" t="s">
        <v>263</v>
      </c>
      <c r="E1385">
        <v>1289.16388120499</v>
      </c>
      <c r="F1385">
        <v>751.05</v>
      </c>
      <c r="G1385">
        <v>-9.6449365343894407</v>
      </c>
      <c r="H1385">
        <v>8.4184986102805102</v>
      </c>
      <c r="I1385">
        <v>37.935728574857102</v>
      </c>
      <c r="J1385">
        <v>15.047515156980801</v>
      </c>
      <c r="K1385">
        <v>596.04161706916102</v>
      </c>
      <c r="L1385">
        <v>573.26374102256204</v>
      </c>
      <c r="M1385">
        <v>89.966571129580501</v>
      </c>
      <c r="N1385">
        <v>3.1364113633036901</v>
      </c>
      <c r="O1385">
        <v>1.1916650023300699</v>
      </c>
      <c r="P1385">
        <v>70.306122448979494</v>
      </c>
      <c r="Q1385">
        <v>7.2337277357913995E-2</v>
      </c>
    </row>
    <row r="1386" spans="1:17" hidden="1" x14ac:dyDescent="0.3">
      <c r="A1386" t="s">
        <v>2940</v>
      </c>
      <c r="B1386" t="s">
        <v>2941</v>
      </c>
      <c r="C1386" t="str">
        <f>IFERROR(VLOOKUP(Table1[[#This Row],[Ticker]],[1]!Table1[[Symbol]:[Industry]],2,FALSE),"-")</f>
        <v>-</v>
      </c>
      <c r="D1386" t="s">
        <v>217</v>
      </c>
      <c r="E1386">
        <v>1274.9853599999999</v>
      </c>
      <c r="F1386">
        <v>4017.6</v>
      </c>
      <c r="G1386">
        <v>1681.31886566085</v>
      </c>
      <c r="H1386">
        <v>52.825677928647501</v>
      </c>
      <c r="I1386">
        <v>1097.3024334111899</v>
      </c>
      <c r="J1386">
        <v>5.09126911837114</v>
      </c>
      <c r="K1386">
        <v>2733.4021513789298</v>
      </c>
      <c r="L1386">
        <v>1433.5559859903401</v>
      </c>
      <c r="M1386">
        <v>99.901043470618902</v>
      </c>
      <c r="N1386">
        <v>1.6059049943525401</v>
      </c>
      <c r="O1386">
        <v>0</v>
      </c>
      <c r="P1386">
        <v>1831.5384615384601</v>
      </c>
      <c r="Q1386">
        <v>0.33715762173685498</v>
      </c>
    </row>
    <row r="1387" spans="1:17" hidden="1" x14ac:dyDescent="0.3">
      <c r="A1387" t="s">
        <v>2942</v>
      </c>
      <c r="B1387" t="s">
        <v>2943</v>
      </c>
      <c r="C1387" t="str">
        <f>IFERROR(VLOOKUP(Table1[[#This Row],[Ticker]],[1]!Table1[[Symbol]:[Industry]],2,FALSE),"-")</f>
        <v>-</v>
      </c>
      <c r="D1387" t="s">
        <v>435</v>
      </c>
      <c r="E1387">
        <v>1273.4662943599999</v>
      </c>
      <c r="F1387">
        <v>195.17</v>
      </c>
      <c r="G1387">
        <v>58.309657954637402</v>
      </c>
      <c r="H1387">
        <v>55.155653412789</v>
      </c>
      <c r="I1387">
        <v>-17.168714369698701</v>
      </c>
      <c r="J1387">
        <v>-3.1486319533518499</v>
      </c>
      <c r="K1387">
        <v>164.18729306802001</v>
      </c>
      <c r="L1387">
        <v>169.19413282708601</v>
      </c>
      <c r="M1387">
        <v>99.031039970333495</v>
      </c>
      <c r="N1387">
        <v>0.971763164141904</v>
      </c>
      <c r="O1387">
        <v>52.815494184556997</v>
      </c>
      <c r="P1387">
        <v>101.20618556701</v>
      </c>
      <c r="Q1387">
        <v>4.2915470734441998E-2</v>
      </c>
    </row>
    <row r="1388" spans="1:17" hidden="1" x14ac:dyDescent="0.3">
      <c r="A1388" t="s">
        <v>2944</v>
      </c>
      <c r="B1388" t="s">
        <v>2945</v>
      </c>
      <c r="C1388" t="str">
        <f>IFERROR(VLOOKUP(Table1[[#This Row],[Ticker]],[1]!Table1[[Symbol]:[Industry]],2,FALSE),"-")</f>
        <v>-</v>
      </c>
      <c r="D1388" t="s">
        <v>2946</v>
      </c>
      <c r="E1388">
        <v>1270.490284</v>
      </c>
      <c r="F1388">
        <v>652.5</v>
      </c>
      <c r="G1388">
        <v>45.967587845285898</v>
      </c>
      <c r="H1388">
        <v>-10.017811621331701</v>
      </c>
      <c r="I1388">
        <v>37.863513588419501</v>
      </c>
      <c r="J1388">
        <v>-4.9338171385370302</v>
      </c>
      <c r="K1388">
        <v>704.63493315991695</v>
      </c>
      <c r="L1388">
        <v>588.32190833745699</v>
      </c>
      <c r="M1388">
        <v>34.230955926011603</v>
      </c>
      <c r="N1388">
        <v>0.44040257860807702</v>
      </c>
      <c r="O1388">
        <v>45.440613026819904</v>
      </c>
      <c r="P1388">
        <v>88.692886061306993</v>
      </c>
    </row>
    <row r="1389" spans="1:17" hidden="1" x14ac:dyDescent="0.3">
      <c r="A1389" t="s">
        <v>2947</v>
      </c>
      <c r="B1389" t="s">
        <v>2948</v>
      </c>
      <c r="C1389" t="str">
        <f>IFERROR(VLOOKUP(Table1[[#This Row],[Ticker]],[1]!Table1[[Symbol]:[Industry]],2,FALSE),"-")</f>
        <v>-</v>
      </c>
      <c r="D1389" t="s">
        <v>646</v>
      </c>
      <c r="E1389">
        <v>1268.1349660000001</v>
      </c>
      <c r="F1389">
        <v>321.7</v>
      </c>
      <c r="G1389">
        <v>8.0291832912700603</v>
      </c>
      <c r="H1389">
        <v>2.66379620830241</v>
      </c>
      <c r="I1389">
        <v>-7.0282876244627497</v>
      </c>
      <c r="J1389">
        <v>-5.0402398200385301</v>
      </c>
      <c r="K1389">
        <v>311.83663071886298</v>
      </c>
      <c r="L1389">
        <v>276.68946991305302</v>
      </c>
      <c r="M1389">
        <v>43.2168816530044</v>
      </c>
      <c r="N1389">
        <v>0.61949584485523101</v>
      </c>
      <c r="O1389">
        <v>24.0285980727385</v>
      </c>
      <c r="P1389">
        <v>52.3922311700615</v>
      </c>
    </row>
    <row r="1390" spans="1:17" hidden="1" x14ac:dyDescent="0.3">
      <c r="A1390" t="s">
        <v>2949</v>
      </c>
      <c r="B1390" t="s">
        <v>2950</v>
      </c>
      <c r="C1390" t="str">
        <f>IFERROR(VLOOKUP(Table1[[#This Row],[Ticker]],[1]!Table1[[Symbol]:[Industry]],2,FALSE),"-")</f>
        <v>-</v>
      </c>
      <c r="D1390" t="s">
        <v>573</v>
      </c>
      <c r="E1390">
        <v>1266.9540297819999</v>
      </c>
      <c r="F1390">
        <v>235.27</v>
      </c>
      <c r="G1390">
        <v>-22.391188271369401</v>
      </c>
      <c r="H1390">
        <v>-6.8341449124851597</v>
      </c>
      <c r="I1390">
        <v>0.62234203296372204</v>
      </c>
      <c r="J1390">
        <v>-8.1922557133614102</v>
      </c>
      <c r="K1390">
        <v>241.867657782121</v>
      </c>
      <c r="L1390">
        <v>229.262017395345</v>
      </c>
      <c r="M1390">
        <v>40.220911136475401</v>
      </c>
      <c r="N1390">
        <v>2.0584595923581301</v>
      </c>
      <c r="O1390">
        <v>24.282738980745499</v>
      </c>
      <c r="P1390">
        <v>29.9834254143646</v>
      </c>
      <c r="Q1390">
        <v>3.8221066835787E-2</v>
      </c>
    </row>
    <row r="1391" spans="1:17" hidden="1" x14ac:dyDescent="0.3">
      <c r="A1391" t="s">
        <v>2951</v>
      </c>
      <c r="B1391" t="s">
        <v>2952</v>
      </c>
      <c r="C1391" t="str">
        <f>IFERROR(VLOOKUP(Table1[[#This Row],[Ticker]],[1]!Table1[[Symbol]:[Industry]],2,FALSE),"-")</f>
        <v>-</v>
      </c>
      <c r="D1391" t="s">
        <v>1517</v>
      </c>
      <c r="E1391">
        <v>1266.7819235669999</v>
      </c>
      <c r="F1391">
        <v>218.43</v>
      </c>
      <c r="G1391">
        <v>-57.994591025437998</v>
      </c>
      <c r="H1391">
        <v>-12.005612032621899</v>
      </c>
      <c r="I1391">
        <v>-29.1754788847004</v>
      </c>
      <c r="J1391">
        <v>-5.8794741468489997</v>
      </c>
      <c r="K1391">
        <v>224.75394316830599</v>
      </c>
      <c r="L1391">
        <v>237.59241948691499</v>
      </c>
      <c r="M1391">
        <v>38.5646132721211</v>
      </c>
      <c r="N1391">
        <v>0.49495381213084499</v>
      </c>
      <c r="O1391">
        <v>36.199240031131197</v>
      </c>
      <c r="P1391">
        <v>9.5711060948081297</v>
      </c>
      <c r="Q1391">
        <v>-1.3545486074084E-2</v>
      </c>
    </row>
    <row r="1392" spans="1:17" hidden="1" x14ac:dyDescent="0.3">
      <c r="A1392" t="s">
        <v>2953</v>
      </c>
      <c r="B1392" t="s">
        <v>2954</v>
      </c>
      <c r="C1392" t="str">
        <f>IFERROR(VLOOKUP(Table1[[#This Row],[Ticker]],[1]!Table1[[Symbol]:[Industry]],2,FALSE),"-")</f>
        <v>-</v>
      </c>
      <c r="D1392" t="s">
        <v>185</v>
      </c>
      <c r="E1392">
        <v>1265.3427335250001</v>
      </c>
      <c r="F1392">
        <v>702.1</v>
      </c>
      <c r="G1392">
        <v>-15.2358995840749</v>
      </c>
      <c r="H1392">
        <v>-2.06718534039693</v>
      </c>
      <c r="I1392">
        <v>11.5091509977833</v>
      </c>
      <c r="J1392">
        <v>-0.67502712680585197</v>
      </c>
      <c r="K1392">
        <v>671.08771367127599</v>
      </c>
      <c r="L1392">
        <v>631.56670274965302</v>
      </c>
      <c r="M1392">
        <v>73.909738092497605</v>
      </c>
      <c r="N1392">
        <v>0.85943119307330695</v>
      </c>
      <c r="O1392">
        <v>8.2466885059108304</v>
      </c>
      <c r="P1392">
        <v>43.256478269740803</v>
      </c>
      <c r="Q1392">
        <v>6.2085516420870998E-2</v>
      </c>
    </row>
    <row r="1393" spans="1:17" hidden="1" x14ac:dyDescent="0.3">
      <c r="A1393" t="s">
        <v>2955</v>
      </c>
      <c r="B1393" t="s">
        <v>2956</v>
      </c>
      <c r="C1393" t="str">
        <f>IFERROR(VLOOKUP(Table1[[#This Row],[Ticker]],[1]!Table1[[Symbol]:[Industry]],2,FALSE),"-")</f>
        <v>-</v>
      </c>
      <c r="D1393" t="s">
        <v>604</v>
      </c>
      <c r="E1393">
        <v>1255.1709168570001</v>
      </c>
      <c r="F1393">
        <v>48.07</v>
      </c>
      <c r="G1393">
        <v>-35.413040354744801</v>
      </c>
      <c r="H1393">
        <v>-2.7938583447468699</v>
      </c>
      <c r="I1393">
        <v>6.0438803272710002</v>
      </c>
      <c r="J1393">
        <v>-9.3866357921234407</v>
      </c>
      <c r="K1393">
        <v>48.314157883554302</v>
      </c>
      <c r="L1393">
        <v>47.649485783638902</v>
      </c>
      <c r="M1393">
        <v>38.835501520266497</v>
      </c>
      <c r="N1393">
        <v>2.9401119973556802</v>
      </c>
      <c r="O1393">
        <v>39.588100686498798</v>
      </c>
      <c r="P1393">
        <v>32.060439560439498</v>
      </c>
      <c r="Q1393">
        <v>-1.8804781939663E-2</v>
      </c>
    </row>
    <row r="1394" spans="1:17" hidden="1" x14ac:dyDescent="0.3">
      <c r="A1394" t="s">
        <v>2957</v>
      </c>
      <c r="B1394" t="s">
        <v>2958</v>
      </c>
      <c r="C1394" t="str">
        <f>IFERROR(VLOOKUP(Table1[[#This Row],[Ticker]],[1]!Table1[[Symbol]:[Industry]],2,FALSE),"-")</f>
        <v>-</v>
      </c>
      <c r="D1394" t="s">
        <v>609</v>
      </c>
      <c r="E1394">
        <v>1249.582096994</v>
      </c>
      <c r="F1394">
        <v>193.82</v>
      </c>
      <c r="G1394">
        <v>-41.566168254574897</v>
      </c>
      <c r="H1394">
        <v>-12.962579332454499</v>
      </c>
      <c r="I1394">
        <v>-27.864570981495898</v>
      </c>
      <c r="J1394">
        <v>-4.4514796798053204</v>
      </c>
      <c r="K1394">
        <v>203.35609258976001</v>
      </c>
      <c r="L1394">
        <v>221.29068618776</v>
      </c>
      <c r="M1394">
        <v>48.545071454767097</v>
      </c>
      <c r="N1394">
        <v>0.61850983401266302</v>
      </c>
      <c r="O1394">
        <v>58.832937777319103</v>
      </c>
      <c r="P1394">
        <v>4.1762966944369699</v>
      </c>
      <c r="Q1394">
        <v>7.5868224812328994E-2</v>
      </c>
    </row>
    <row r="1395" spans="1:17" hidden="1" x14ac:dyDescent="0.3">
      <c r="A1395" t="s">
        <v>2959</v>
      </c>
      <c r="B1395" t="s">
        <v>2960</v>
      </c>
      <c r="C1395" t="str">
        <f>IFERROR(VLOOKUP(Table1[[#This Row],[Ticker]],[1]!Table1[[Symbol]:[Industry]],2,FALSE),"-")</f>
        <v>-</v>
      </c>
      <c r="D1395" t="s">
        <v>604</v>
      </c>
      <c r="E1395">
        <v>1245.0772372500001</v>
      </c>
      <c r="F1395">
        <v>173.25</v>
      </c>
      <c r="G1395">
        <v>-10.9635857653561</v>
      </c>
      <c r="H1395">
        <v>-8.3042696976128205</v>
      </c>
      <c r="I1395">
        <v>35.273353366486603</v>
      </c>
      <c r="J1395">
        <v>-5.1149240881833098</v>
      </c>
      <c r="K1395">
        <v>179.101611782232</v>
      </c>
      <c r="L1395">
        <v>156.77835082270801</v>
      </c>
      <c r="M1395">
        <v>33.448669185308901</v>
      </c>
      <c r="N1395">
        <v>0.62690277083526502</v>
      </c>
      <c r="O1395">
        <v>27.5324675324675</v>
      </c>
      <c r="P1395">
        <v>78.240740740740705</v>
      </c>
      <c r="Q1395">
        <v>0.12992399204080701</v>
      </c>
    </row>
    <row r="1396" spans="1:17" hidden="1" x14ac:dyDescent="0.3">
      <c r="A1396" t="s">
        <v>2961</v>
      </c>
      <c r="B1396" t="s">
        <v>2962</v>
      </c>
      <c r="C1396" t="str">
        <f>IFERROR(VLOOKUP(Table1[[#This Row],[Ticker]],[1]!Table1[[Symbol]:[Industry]],2,FALSE),"-")</f>
        <v>-</v>
      </c>
      <c r="D1396" t="s">
        <v>1422</v>
      </c>
      <c r="E1396">
        <v>1242.4162546099999</v>
      </c>
      <c r="F1396">
        <v>823.45</v>
      </c>
      <c r="G1396">
        <v>96.313832537459803</v>
      </c>
      <c r="H1396">
        <v>-13.2663530226272</v>
      </c>
      <c r="I1396">
        <v>91.381849430130103</v>
      </c>
      <c r="J1396">
        <v>-8.0471743940491898</v>
      </c>
      <c r="K1396">
        <v>792.08735593262202</v>
      </c>
      <c r="L1396">
        <v>596.35849230854899</v>
      </c>
      <c r="M1396">
        <v>41.756622942007702</v>
      </c>
      <c r="N1396">
        <v>0.31616632465231898</v>
      </c>
      <c r="O1396">
        <v>24.7191693484728</v>
      </c>
      <c r="P1396">
        <v>145.769288165945</v>
      </c>
      <c r="Q1396">
        <v>0.152193474146227</v>
      </c>
    </row>
    <row r="1397" spans="1:17" hidden="1" x14ac:dyDescent="0.3">
      <c r="A1397" t="s">
        <v>2963</v>
      </c>
      <c r="B1397" t="s">
        <v>2964</v>
      </c>
      <c r="C1397" t="str">
        <f>IFERROR(VLOOKUP(Table1[[#This Row],[Ticker]],[1]!Table1[[Symbol]:[Industry]],2,FALSE),"-")</f>
        <v>-</v>
      </c>
      <c r="D1397" t="s">
        <v>388</v>
      </c>
      <c r="E1397">
        <v>1242.3670465360001</v>
      </c>
      <c r="F1397">
        <v>178.64</v>
      </c>
      <c r="G1397">
        <v>-22.6680214672316</v>
      </c>
      <c r="H1397">
        <v>4.8102332480279104</v>
      </c>
      <c r="I1397">
        <v>12.845334504712101</v>
      </c>
      <c r="J1397">
        <v>-6.0334543430181604</v>
      </c>
      <c r="K1397">
        <v>173.75436699875499</v>
      </c>
      <c r="L1397">
        <v>161.65848909516899</v>
      </c>
      <c r="M1397">
        <v>44.645812587512602</v>
      </c>
      <c r="N1397">
        <v>1.5841222965280899</v>
      </c>
      <c r="O1397">
        <v>9.4379758172861496</v>
      </c>
      <c r="P1397">
        <v>35.796275180539602</v>
      </c>
      <c r="Q1397">
        <v>1.5669337032744E-2</v>
      </c>
    </row>
    <row r="1398" spans="1:17" hidden="1" x14ac:dyDescent="0.3">
      <c r="A1398" t="s">
        <v>2965</v>
      </c>
      <c r="B1398" t="s">
        <v>2966</v>
      </c>
      <c r="C1398" t="str">
        <f>IFERROR(VLOOKUP(Table1[[#This Row],[Ticker]],[1]!Table1[[Symbol]:[Industry]],2,FALSE),"-")</f>
        <v>-</v>
      </c>
      <c r="D1398" t="s">
        <v>271</v>
      </c>
      <c r="E1398">
        <v>1242.2309124999999</v>
      </c>
      <c r="F1398">
        <v>334.45</v>
      </c>
      <c r="G1398">
        <v>216.994405440712</v>
      </c>
      <c r="H1398">
        <v>9.1478549127558608</v>
      </c>
      <c r="I1398">
        <v>47.693739394409299</v>
      </c>
      <c r="J1398">
        <v>-9.6529220170108605</v>
      </c>
      <c r="K1398">
        <v>310.02142929009801</v>
      </c>
      <c r="L1398">
        <v>233.192206940723</v>
      </c>
      <c r="M1398">
        <v>38.287857049317303</v>
      </c>
      <c r="N1398">
        <v>0.47244869907836101</v>
      </c>
      <c r="O1398">
        <v>23.695619674091699</v>
      </c>
      <c r="P1398">
        <v>327.70368654347499</v>
      </c>
    </row>
    <row r="1399" spans="1:17" hidden="1" x14ac:dyDescent="0.3">
      <c r="A1399" t="s">
        <v>2967</v>
      </c>
      <c r="B1399" t="s">
        <v>2968</v>
      </c>
      <c r="C1399" t="str">
        <f>IFERROR(VLOOKUP(Table1[[#This Row],[Ticker]],[1]!Table1[[Symbol]:[Industry]],2,FALSE),"-")</f>
        <v>-</v>
      </c>
      <c r="D1399" t="s">
        <v>130</v>
      </c>
      <c r="E1399">
        <v>1241.8906715999999</v>
      </c>
      <c r="F1399">
        <v>1016.55</v>
      </c>
      <c r="G1399">
        <v>37.720304412348199</v>
      </c>
      <c r="H1399">
        <v>2.7372228856195799</v>
      </c>
      <c r="I1399">
        <v>-5.3794587879184999</v>
      </c>
      <c r="J1399">
        <v>-2.7712549684469399</v>
      </c>
      <c r="K1399">
        <v>945.83379959848799</v>
      </c>
      <c r="L1399">
        <v>869.58801445943595</v>
      </c>
      <c r="M1399">
        <v>55.271414981830802</v>
      </c>
      <c r="N1399">
        <v>2.9170664593853699</v>
      </c>
      <c r="O1399">
        <v>17.0331021592641</v>
      </c>
      <c r="P1399">
        <v>81.526785714285694</v>
      </c>
    </row>
    <row r="1400" spans="1:17" hidden="1" x14ac:dyDescent="0.3">
      <c r="A1400" t="s">
        <v>2969</v>
      </c>
      <c r="B1400" t="s">
        <v>2970</v>
      </c>
      <c r="C1400" t="str">
        <f>IFERROR(VLOOKUP(Table1[[#This Row],[Ticker]],[1]!Table1[[Symbol]:[Industry]],2,FALSE),"-")</f>
        <v>-</v>
      </c>
      <c r="D1400" t="s">
        <v>266</v>
      </c>
      <c r="E1400">
        <v>1241.3531195999999</v>
      </c>
      <c r="F1400">
        <v>1066</v>
      </c>
      <c r="G1400">
        <v>15.4427433216223</v>
      </c>
      <c r="H1400">
        <v>2.08337469218334</v>
      </c>
      <c r="I1400">
        <v>-3.0227313655380299</v>
      </c>
      <c r="J1400">
        <v>4.60322957828184</v>
      </c>
      <c r="K1400">
        <v>1000.07805138949</v>
      </c>
      <c r="L1400">
        <v>924.22531287262495</v>
      </c>
      <c r="M1400">
        <v>62.427519659968397</v>
      </c>
      <c r="N1400">
        <v>1.0626397545078199</v>
      </c>
      <c r="O1400">
        <v>5.0609756097560901</v>
      </c>
      <c r="P1400">
        <v>60.857099743473597</v>
      </c>
      <c r="Q1400">
        <v>7.5573109132661007E-2</v>
      </c>
    </row>
    <row r="1401" spans="1:17" hidden="1" x14ac:dyDescent="0.3">
      <c r="A1401" t="s">
        <v>2971</v>
      </c>
      <c r="B1401" t="s">
        <v>2972</v>
      </c>
      <c r="C1401" t="str">
        <f>IFERROR(VLOOKUP(Table1[[#This Row],[Ticker]],[1]!Table1[[Symbol]:[Industry]],2,FALSE),"-")</f>
        <v>-</v>
      </c>
      <c r="D1401" t="s">
        <v>130</v>
      </c>
      <c r="E1401">
        <v>1234.154530544</v>
      </c>
      <c r="F1401">
        <v>91.94</v>
      </c>
      <c r="G1401">
        <v>121.366159762602</v>
      </c>
      <c r="H1401">
        <v>35.332682601113703</v>
      </c>
      <c r="I1401">
        <v>116.60517840419401</v>
      </c>
      <c r="J1401">
        <v>7.2235169061919597</v>
      </c>
      <c r="K1401">
        <v>65.840983498119101</v>
      </c>
      <c r="L1401">
        <v>50.243112312867801</v>
      </c>
      <c r="M1401">
        <v>89.075490724553603</v>
      </c>
      <c r="N1401">
        <v>0.24720411620371099</v>
      </c>
      <c r="O1401">
        <v>0</v>
      </c>
      <c r="P1401">
        <v>212.72108843537401</v>
      </c>
      <c r="Q1401">
        <v>0.146268470694386</v>
      </c>
    </row>
    <row r="1402" spans="1:17" hidden="1" x14ac:dyDescent="0.3">
      <c r="A1402" t="s">
        <v>2973</v>
      </c>
      <c r="B1402" t="s">
        <v>2974</v>
      </c>
      <c r="C1402" t="str">
        <f>IFERROR(VLOOKUP(Table1[[#This Row],[Ticker]],[1]!Table1[[Symbol]:[Industry]],2,FALSE),"-")</f>
        <v>-</v>
      </c>
      <c r="D1402" t="s">
        <v>2713</v>
      </c>
      <c r="E1402">
        <v>1232.765625</v>
      </c>
      <c r="F1402">
        <v>15.47</v>
      </c>
      <c r="G1402">
        <v>26.995600148405099</v>
      </c>
      <c r="H1402">
        <v>8.1131057675361795</v>
      </c>
      <c r="I1402">
        <v>69.520125245970206</v>
      </c>
      <c r="J1402">
        <v>-10.2416552091657</v>
      </c>
      <c r="K1402">
        <v>14.148367798090201</v>
      </c>
      <c r="L1402">
        <v>14.0978670414795</v>
      </c>
      <c r="M1402">
        <v>50.0323909888209</v>
      </c>
      <c r="N1402">
        <v>4.0506837089929197</v>
      </c>
      <c r="O1402">
        <v>16.0310277957336</v>
      </c>
      <c r="P1402">
        <v>103.018372703412</v>
      </c>
      <c r="Q1402">
        <v>0.226365467147147</v>
      </c>
    </row>
    <row r="1403" spans="1:17" hidden="1" x14ac:dyDescent="0.3">
      <c r="A1403" t="s">
        <v>2975</v>
      </c>
      <c r="B1403" t="s">
        <v>2976</v>
      </c>
      <c r="C1403" t="str">
        <f>IFERROR(VLOOKUP(Table1[[#This Row],[Ticker]],[1]!Table1[[Symbol]:[Industry]],2,FALSE),"-")</f>
        <v>-</v>
      </c>
      <c r="D1403" t="s">
        <v>185</v>
      </c>
      <c r="E1403">
        <v>1227.1937789999999</v>
      </c>
      <c r="F1403">
        <v>134.69999999999999</v>
      </c>
      <c r="G1403">
        <v>-14.164462458584699</v>
      </c>
      <c r="H1403">
        <v>-10.379196982717</v>
      </c>
      <c r="I1403">
        <v>-8.54727833446956</v>
      </c>
      <c r="J1403">
        <v>-4.3556546307475896</v>
      </c>
      <c r="K1403">
        <v>138.05742100960501</v>
      </c>
      <c r="L1403">
        <v>131.64845455465999</v>
      </c>
      <c r="M1403">
        <v>40.604244105533802</v>
      </c>
      <c r="N1403">
        <v>0.50704151574082701</v>
      </c>
      <c r="O1403">
        <v>15.812917594654699</v>
      </c>
      <c r="P1403">
        <v>23.577981651376099</v>
      </c>
      <c r="Q1403">
        <v>7.5735437141202996E-2</v>
      </c>
    </row>
    <row r="1404" spans="1:17" hidden="1" x14ac:dyDescent="0.3">
      <c r="A1404" t="s">
        <v>2977</v>
      </c>
      <c r="B1404" t="s">
        <v>2978</v>
      </c>
      <c r="C1404" t="str">
        <f>IFERROR(VLOOKUP(Table1[[#This Row],[Ticker]],[1]!Table1[[Symbol]:[Industry]],2,FALSE),"-")</f>
        <v>-</v>
      </c>
      <c r="D1404" t="s">
        <v>393</v>
      </c>
      <c r="E1404">
        <v>1221.5999999999999</v>
      </c>
      <c r="F1404">
        <v>40.72</v>
      </c>
      <c r="G1404">
        <v>-36.936582455758298</v>
      </c>
      <c r="H1404">
        <v>-21.020199168295601</v>
      </c>
      <c r="I1404">
        <v>-19.212030971297501</v>
      </c>
      <c r="J1404">
        <v>-8.2966957346730297</v>
      </c>
      <c r="K1404">
        <v>44.520760589980902</v>
      </c>
      <c r="M1404">
        <v>16.752544023939301</v>
      </c>
      <c r="N1404">
        <v>0.234409960202875</v>
      </c>
      <c r="O1404">
        <v>38.899803536345701</v>
      </c>
      <c r="P1404">
        <v>35.733333333333299</v>
      </c>
    </row>
    <row r="1405" spans="1:17" hidden="1" x14ac:dyDescent="0.3">
      <c r="A1405" t="s">
        <v>2979</v>
      </c>
      <c r="B1405" t="s">
        <v>2980</v>
      </c>
      <c r="C1405" t="str">
        <f>IFERROR(VLOOKUP(Table1[[#This Row],[Ticker]],[1]!Table1[[Symbol]:[Industry]],2,FALSE),"-")</f>
        <v>-</v>
      </c>
      <c r="D1405" t="s">
        <v>501</v>
      </c>
      <c r="E1405">
        <v>1219.6903892519999</v>
      </c>
      <c r="F1405">
        <v>100.74</v>
      </c>
      <c r="G1405">
        <v>31.427155950624201</v>
      </c>
      <c r="H1405">
        <v>0.46762340900000698</v>
      </c>
      <c r="I1405">
        <v>33.036815246707</v>
      </c>
      <c r="J1405">
        <v>-9.3017768940993406</v>
      </c>
      <c r="K1405">
        <v>97.917654899209296</v>
      </c>
      <c r="L1405">
        <v>86.265647458253994</v>
      </c>
      <c r="M1405">
        <v>36.601906590613197</v>
      </c>
      <c r="N1405">
        <v>1.0838432626175201</v>
      </c>
      <c r="O1405">
        <v>25.818939845145898</v>
      </c>
      <c r="P1405">
        <v>73.989637305699404</v>
      </c>
      <c r="Q1405">
        <v>-5.4197731094530001E-2</v>
      </c>
    </row>
    <row r="1406" spans="1:17" hidden="1" x14ac:dyDescent="0.3">
      <c r="A1406" t="s">
        <v>2981</v>
      </c>
      <c r="B1406" t="s">
        <v>2982</v>
      </c>
      <c r="C1406" t="str">
        <f>IFERROR(VLOOKUP(Table1[[#This Row],[Ticker]],[1]!Table1[[Symbol]:[Industry]],2,FALSE),"-")</f>
        <v>-</v>
      </c>
      <c r="D1406" t="s">
        <v>54</v>
      </c>
      <c r="E1406">
        <v>1218.0081133799999</v>
      </c>
      <c r="F1406">
        <v>385.65</v>
      </c>
      <c r="G1406">
        <v>-50.477776653116003</v>
      </c>
      <c r="H1406">
        <v>-9.0992004613160304</v>
      </c>
      <c r="I1406">
        <v>10.361252864768099</v>
      </c>
      <c r="J1406">
        <v>-1.3462460612356699</v>
      </c>
      <c r="K1406">
        <v>380.650175040242</v>
      </c>
      <c r="L1406">
        <v>357.434581855646</v>
      </c>
      <c r="M1406">
        <v>47.0617723012437</v>
      </c>
      <c r="N1406">
        <v>0.727325489658047</v>
      </c>
      <c r="O1406">
        <v>33.1258913522624</v>
      </c>
      <c r="P1406">
        <v>46.467907330041697</v>
      </c>
      <c r="Q1406">
        <v>-1.8033054805725E-2</v>
      </c>
    </row>
    <row r="1407" spans="1:17" hidden="1" x14ac:dyDescent="0.3">
      <c r="A1407" t="s">
        <v>2983</v>
      </c>
      <c r="B1407" t="s">
        <v>2984</v>
      </c>
      <c r="C1407" t="str">
        <f>IFERROR(VLOOKUP(Table1[[#This Row],[Ticker]],[1]!Table1[[Symbol]:[Industry]],2,FALSE),"-")</f>
        <v>-</v>
      </c>
      <c r="D1407" t="s">
        <v>771</v>
      </c>
      <c r="E1407">
        <v>1216.7538943049999</v>
      </c>
      <c r="F1407">
        <v>241.05</v>
      </c>
      <c r="G1407">
        <v>-41.521678243443603</v>
      </c>
      <c r="H1407">
        <v>-10.6310771779935</v>
      </c>
      <c r="I1407">
        <v>-31.9120679342934</v>
      </c>
      <c r="J1407">
        <v>-9.2611013910046704</v>
      </c>
      <c r="K1407">
        <v>259.72309066605902</v>
      </c>
      <c r="M1407">
        <v>33.364682915397999</v>
      </c>
      <c r="N1407">
        <v>0.637280250996062</v>
      </c>
      <c r="O1407">
        <v>33.0429371499688</v>
      </c>
      <c r="P1407">
        <v>5.8862288600922401</v>
      </c>
    </row>
    <row r="1408" spans="1:17" hidden="1" x14ac:dyDescent="0.3">
      <c r="A1408" t="s">
        <v>2985</v>
      </c>
      <c r="B1408" t="s">
        <v>2986</v>
      </c>
      <c r="C1408" t="str">
        <f>IFERROR(VLOOKUP(Table1[[#This Row],[Ticker]],[1]!Table1[[Symbol]:[Industry]],2,FALSE),"-")</f>
        <v>-</v>
      </c>
      <c r="D1408" t="s">
        <v>185</v>
      </c>
      <c r="E1408">
        <v>1211.56399889</v>
      </c>
      <c r="F1408">
        <v>763.7</v>
      </c>
      <c r="G1408">
        <v>46.654084230429902</v>
      </c>
      <c r="H1408">
        <v>-13.575325178845199</v>
      </c>
      <c r="I1408">
        <v>14.7266193354509</v>
      </c>
      <c r="J1408">
        <v>-6.5385690602700901</v>
      </c>
      <c r="K1408">
        <v>841.02445005324898</v>
      </c>
      <c r="L1408">
        <v>754.77991454921403</v>
      </c>
      <c r="M1408">
        <v>25.3881397711571</v>
      </c>
      <c r="N1408">
        <v>0.45595524140833499</v>
      </c>
      <c r="O1408">
        <v>43.321985072672497</v>
      </c>
      <c r="P1408">
        <v>104.74530831099101</v>
      </c>
      <c r="Q1408">
        <v>0.183093973998809</v>
      </c>
    </row>
    <row r="1409" spans="1:17" hidden="1" x14ac:dyDescent="0.3">
      <c r="A1409" t="s">
        <v>2987</v>
      </c>
      <c r="B1409" t="s">
        <v>2988</v>
      </c>
      <c r="C1409" t="str">
        <f>IFERROR(VLOOKUP(Table1[[#This Row],[Ticker]],[1]!Table1[[Symbol]:[Industry]],2,FALSE),"-")</f>
        <v>-</v>
      </c>
      <c r="D1409" t="s">
        <v>195</v>
      </c>
      <c r="E1409">
        <v>1210.8463905450001</v>
      </c>
      <c r="F1409">
        <v>546.15</v>
      </c>
      <c r="G1409">
        <v>-34.527182643167997</v>
      </c>
      <c r="H1409">
        <v>-2.9898118761416002</v>
      </c>
      <c r="I1409">
        <v>4.0486868899941904</v>
      </c>
      <c r="J1409">
        <v>-8.1658733326621995</v>
      </c>
      <c r="K1409">
        <v>566.76253041937002</v>
      </c>
      <c r="L1409">
        <v>511.313353291466</v>
      </c>
      <c r="M1409">
        <v>26.291669016576598</v>
      </c>
      <c r="N1409">
        <v>1.0782670657965401</v>
      </c>
      <c r="O1409">
        <v>28.133296713357101</v>
      </c>
      <c r="P1409">
        <v>39.930822444273602</v>
      </c>
      <c r="Q1409">
        <v>5.9896131836342001E-2</v>
      </c>
    </row>
    <row r="1410" spans="1:17" hidden="1" x14ac:dyDescent="0.3">
      <c r="A1410" t="s">
        <v>2989</v>
      </c>
      <c r="B1410" t="s">
        <v>2990</v>
      </c>
      <c r="C1410" t="str">
        <f>IFERROR(VLOOKUP(Table1[[#This Row],[Ticker]],[1]!Table1[[Symbol]:[Industry]],2,FALSE),"-")</f>
        <v>-</v>
      </c>
      <c r="D1410" t="s">
        <v>646</v>
      </c>
      <c r="E1410">
        <v>1209.12485728</v>
      </c>
      <c r="F1410">
        <v>138.56</v>
      </c>
      <c r="G1410">
        <v>-55.777507877028903</v>
      </c>
      <c r="H1410">
        <v>-10.441630381262501</v>
      </c>
      <c r="I1410">
        <v>-27.770129110579301</v>
      </c>
      <c r="J1410">
        <v>-5.6091736860694699</v>
      </c>
      <c r="K1410">
        <v>148.05243245889301</v>
      </c>
      <c r="L1410">
        <v>157.991462787714</v>
      </c>
      <c r="M1410">
        <v>29.413756045361801</v>
      </c>
      <c r="N1410">
        <v>0.63686481095455805</v>
      </c>
      <c r="O1410">
        <v>44.305715935334803</v>
      </c>
      <c r="P1410">
        <v>9.62025316455696</v>
      </c>
      <c r="Q1410">
        <v>5.0524245183562001E-2</v>
      </c>
    </row>
    <row r="1411" spans="1:17" hidden="1" x14ac:dyDescent="0.3">
      <c r="A1411" t="s">
        <v>2991</v>
      </c>
      <c r="B1411" t="s">
        <v>2992</v>
      </c>
      <c r="C1411" t="str">
        <f>IFERROR(VLOOKUP(Table1[[#This Row],[Ticker]],[1]!Table1[[Symbol]:[Industry]],2,FALSE),"-")</f>
        <v>-</v>
      </c>
      <c r="D1411" t="s">
        <v>185</v>
      </c>
      <c r="E1411">
        <v>1208.3</v>
      </c>
      <c r="F1411">
        <v>120.83</v>
      </c>
      <c r="G1411">
        <v>80.922307971871803</v>
      </c>
      <c r="H1411">
        <v>9.3652329078302294</v>
      </c>
      <c r="I1411">
        <v>26.967997366771101</v>
      </c>
      <c r="J1411">
        <v>-4.9203797586192097</v>
      </c>
      <c r="K1411">
        <v>112.67564060757999</v>
      </c>
      <c r="L1411">
        <v>92.587503723912604</v>
      </c>
      <c r="M1411">
        <v>42.696846658916101</v>
      </c>
      <c r="N1411">
        <v>0.61321987383101295</v>
      </c>
      <c r="O1411">
        <v>14.6238516924604</v>
      </c>
      <c r="P1411">
        <v>139.26732673267301</v>
      </c>
      <c r="Q1411">
        <v>6.6274654405652E-2</v>
      </c>
    </row>
    <row r="1412" spans="1:17" hidden="1" x14ac:dyDescent="0.3">
      <c r="A1412" t="s">
        <v>2993</v>
      </c>
      <c r="B1412" t="s">
        <v>2994</v>
      </c>
      <c r="C1412" t="str">
        <f>IFERROR(VLOOKUP(Table1[[#This Row],[Ticker]],[1]!Table1[[Symbol]:[Industry]],2,FALSE),"-")</f>
        <v>-</v>
      </c>
      <c r="D1412" t="s">
        <v>21</v>
      </c>
      <c r="E1412">
        <v>1206.82786242</v>
      </c>
      <c r="F1412">
        <v>743</v>
      </c>
      <c r="G1412">
        <v>218.73399674180101</v>
      </c>
      <c r="H1412">
        <v>-4.4683813303648598</v>
      </c>
      <c r="I1412">
        <v>8.2730608375742296</v>
      </c>
      <c r="J1412">
        <v>1.28878014228808</v>
      </c>
      <c r="K1412">
        <v>672.341331829816</v>
      </c>
      <c r="L1412">
        <v>544.41584193487597</v>
      </c>
      <c r="M1412">
        <v>62.8620040019618</v>
      </c>
      <c r="N1412">
        <v>0.648530395751721</v>
      </c>
      <c r="O1412">
        <v>2.96096904441454</v>
      </c>
      <c r="P1412">
        <v>255.502392344497</v>
      </c>
      <c r="Q1412">
        <v>0.12802049212665401</v>
      </c>
    </row>
    <row r="1413" spans="1:17" hidden="1" x14ac:dyDescent="0.3">
      <c r="A1413" t="s">
        <v>2995</v>
      </c>
      <c r="B1413" t="s">
        <v>2996</v>
      </c>
      <c r="C1413" t="str">
        <f>IFERROR(VLOOKUP(Table1[[#This Row],[Ticker]],[1]!Table1[[Symbol]:[Industry]],2,FALSE),"-")</f>
        <v>-</v>
      </c>
      <c r="D1413" t="s">
        <v>21</v>
      </c>
      <c r="E1413">
        <v>1203.5618400000001</v>
      </c>
      <c r="F1413">
        <v>1015.15</v>
      </c>
      <c r="G1413">
        <v>-36.431333362419899</v>
      </c>
      <c r="H1413">
        <v>-7.6422407826060201</v>
      </c>
      <c r="I1413">
        <v>-30.1331068810203</v>
      </c>
      <c r="J1413">
        <v>-3.3839722161484702</v>
      </c>
      <c r="K1413">
        <v>1050.68651016083</v>
      </c>
      <c r="L1413">
        <v>1081.49103539834</v>
      </c>
      <c r="M1413">
        <v>37.493512376374397</v>
      </c>
      <c r="N1413">
        <v>0.632663677471481</v>
      </c>
      <c r="O1413">
        <v>44.550066492636503</v>
      </c>
      <c r="P1413">
        <v>6.2372455653811798</v>
      </c>
      <c r="Q1413">
        <v>9.9679874724043993E-2</v>
      </c>
    </row>
    <row r="1414" spans="1:17" hidden="1" x14ac:dyDescent="0.3">
      <c r="A1414" t="s">
        <v>2997</v>
      </c>
      <c r="B1414" t="s">
        <v>2998</v>
      </c>
      <c r="C1414" t="str">
        <f>IFERROR(VLOOKUP(Table1[[#This Row],[Ticker]],[1]!Table1[[Symbol]:[Industry]],2,FALSE),"-")</f>
        <v>-</v>
      </c>
      <c r="D1414" t="s">
        <v>125</v>
      </c>
      <c r="E1414">
        <v>1199.8335492000001</v>
      </c>
      <c r="F1414">
        <v>137.91</v>
      </c>
      <c r="G1414">
        <v>-43.705144228368702</v>
      </c>
      <c r="H1414">
        <v>-9.1594703338563104</v>
      </c>
      <c r="I1414">
        <v>-13.094582042971201</v>
      </c>
      <c r="J1414">
        <v>-2.0974603349855401</v>
      </c>
      <c r="K1414">
        <v>141.82069166033</v>
      </c>
      <c r="L1414">
        <v>143.96928610360999</v>
      </c>
      <c r="M1414">
        <v>48.217830160168099</v>
      </c>
      <c r="N1414">
        <v>2.2909696018118102</v>
      </c>
      <c r="O1414">
        <v>40.888985570299397</v>
      </c>
      <c r="P1414">
        <v>18.377682403433401</v>
      </c>
      <c r="Q1414">
        <v>3.0519757167189E-2</v>
      </c>
    </row>
    <row r="1415" spans="1:17" hidden="1" x14ac:dyDescent="0.3">
      <c r="A1415" t="s">
        <v>2999</v>
      </c>
      <c r="B1415" t="s">
        <v>3000</v>
      </c>
      <c r="C1415" t="str">
        <f>IFERROR(VLOOKUP(Table1[[#This Row],[Ticker]],[1]!Table1[[Symbol]:[Industry]],2,FALSE),"-")</f>
        <v>-</v>
      </c>
      <c r="D1415" t="s">
        <v>138</v>
      </c>
      <c r="E1415">
        <v>1198.9225484599999</v>
      </c>
      <c r="F1415">
        <v>241.43</v>
      </c>
      <c r="G1415">
        <v>15.669600528892801</v>
      </c>
      <c r="H1415">
        <v>-2.7786068478356398</v>
      </c>
      <c r="I1415">
        <v>51.182576314925299</v>
      </c>
      <c r="J1415">
        <v>-5.1020327535401204</v>
      </c>
      <c r="K1415">
        <v>231.24166049212201</v>
      </c>
      <c r="L1415">
        <v>191.21415213554101</v>
      </c>
      <c r="M1415">
        <v>38.7160374795289</v>
      </c>
      <c r="N1415">
        <v>0.96813982989923097</v>
      </c>
      <c r="O1415">
        <v>16.804042579629701</v>
      </c>
      <c r="P1415">
        <v>86.720804331013099</v>
      </c>
    </row>
    <row r="1416" spans="1:17" hidden="1" x14ac:dyDescent="0.3">
      <c r="A1416" t="s">
        <v>3001</v>
      </c>
      <c r="B1416" t="s">
        <v>3002</v>
      </c>
      <c r="C1416" t="str">
        <f>IFERROR(VLOOKUP(Table1[[#This Row],[Ticker]],[1]!Table1[[Symbol]:[Industry]],2,FALSE),"-")</f>
        <v>-</v>
      </c>
      <c r="D1416" t="s">
        <v>646</v>
      </c>
      <c r="E1416">
        <v>1198.4000000000001</v>
      </c>
      <c r="F1416">
        <v>119.84</v>
      </c>
      <c r="G1416">
        <v>-41.236909570352999</v>
      </c>
      <c r="H1416">
        <v>-11.118400409475599</v>
      </c>
      <c r="I1416">
        <v>-8.1240528400904299</v>
      </c>
      <c r="J1416">
        <v>-2.0404068451267401</v>
      </c>
      <c r="K1416">
        <v>119.57029359442799</v>
      </c>
      <c r="L1416">
        <v>121.93993106100601</v>
      </c>
      <c r="M1416">
        <v>64.012802178699403</v>
      </c>
      <c r="N1416">
        <v>0.90983849612097201</v>
      </c>
      <c r="O1416">
        <v>29.339118825100101</v>
      </c>
      <c r="P1416">
        <v>19.481555333997999</v>
      </c>
      <c r="Q1416">
        <v>5.693590024547E-3</v>
      </c>
    </row>
    <row r="1417" spans="1:17" hidden="1" x14ac:dyDescent="0.3">
      <c r="A1417" t="s">
        <v>3003</v>
      </c>
      <c r="B1417" t="s">
        <v>3004</v>
      </c>
      <c r="C1417" t="str">
        <f>IFERROR(VLOOKUP(Table1[[#This Row],[Ticker]],[1]!Table1[[Symbol]:[Industry]],2,FALSE),"-")</f>
        <v>-</v>
      </c>
      <c r="D1417" t="s">
        <v>473</v>
      </c>
      <c r="E1417">
        <v>1197.3682712499999</v>
      </c>
      <c r="F1417">
        <v>518.75</v>
      </c>
      <c r="G1417">
        <v>-25.489464841907399</v>
      </c>
      <c r="H1417">
        <v>-7.3264625559191998</v>
      </c>
      <c r="I1417">
        <v>2.56246842600022</v>
      </c>
      <c r="J1417">
        <v>-7.2170764786999904</v>
      </c>
      <c r="K1417">
        <v>518.45769660485701</v>
      </c>
      <c r="L1417">
        <v>483.11480391297403</v>
      </c>
      <c r="M1417">
        <v>33.847650319236202</v>
      </c>
      <c r="N1417">
        <v>0.53526247685815798</v>
      </c>
      <c r="O1417">
        <v>26.2457831325301</v>
      </c>
      <c r="P1417">
        <v>46.539548022598801</v>
      </c>
      <c r="Q1417">
        <v>-2.4981392847030999E-2</v>
      </c>
    </row>
    <row r="1418" spans="1:17" hidden="1" x14ac:dyDescent="0.3">
      <c r="A1418" t="s">
        <v>3005</v>
      </c>
      <c r="B1418" t="s">
        <v>3006</v>
      </c>
      <c r="C1418" t="str">
        <f>IFERROR(VLOOKUP(Table1[[#This Row],[Ticker]],[1]!Table1[[Symbol]:[Industry]],2,FALSE),"-")</f>
        <v>-</v>
      </c>
      <c r="D1418" t="s">
        <v>125</v>
      </c>
      <c r="E1418">
        <v>1196.5502346000001</v>
      </c>
      <c r="F1418">
        <v>939</v>
      </c>
      <c r="G1418">
        <v>636.04154029439906</v>
      </c>
      <c r="H1418">
        <v>-7.4096770128857097</v>
      </c>
      <c r="I1418">
        <v>60.988195221126098</v>
      </c>
      <c r="J1418">
        <v>-9.8683138619005604</v>
      </c>
      <c r="K1418">
        <v>925.62119824374395</v>
      </c>
      <c r="L1418">
        <v>680.99494476624295</v>
      </c>
      <c r="M1418">
        <v>35.357031899767001</v>
      </c>
      <c r="N1418">
        <v>1.00826734517553</v>
      </c>
      <c r="O1418">
        <v>15.835995740149</v>
      </c>
      <c r="P1418">
        <v>756.36114911080699</v>
      </c>
      <c r="Q1418">
        <v>0.171780704381368</v>
      </c>
    </row>
    <row r="1419" spans="1:17" hidden="1" x14ac:dyDescent="0.3">
      <c r="A1419" t="s">
        <v>3007</v>
      </c>
      <c r="B1419" t="s">
        <v>3008</v>
      </c>
      <c r="C1419" t="str">
        <f>IFERROR(VLOOKUP(Table1[[#This Row],[Ticker]],[1]!Table1[[Symbol]:[Industry]],2,FALSE),"-")</f>
        <v>-</v>
      </c>
      <c r="D1419" t="s">
        <v>1013</v>
      </c>
      <c r="E1419">
        <v>1186.183815375</v>
      </c>
      <c r="F1419">
        <v>840.45</v>
      </c>
      <c r="G1419">
        <v>30.339670151830401</v>
      </c>
      <c r="H1419">
        <v>16.0667683994185</v>
      </c>
      <c r="I1419">
        <v>1.48591589418883</v>
      </c>
      <c r="J1419">
        <v>-8.8940422608059606</v>
      </c>
      <c r="K1419">
        <v>796.98590252056704</v>
      </c>
      <c r="L1419">
        <v>741.72645881897995</v>
      </c>
      <c r="M1419">
        <v>44.010945344322799</v>
      </c>
      <c r="N1419">
        <v>1.2615743444568199</v>
      </c>
      <c r="O1419">
        <v>18.353263132845399</v>
      </c>
      <c r="P1419">
        <v>66.162514827995196</v>
      </c>
      <c r="Q1419">
        <v>0.116451398271583</v>
      </c>
    </row>
    <row r="1420" spans="1:17" hidden="1" x14ac:dyDescent="0.3">
      <c r="A1420" t="s">
        <v>3009</v>
      </c>
      <c r="B1420" t="s">
        <v>3010</v>
      </c>
      <c r="C1420" t="str">
        <f>IFERROR(VLOOKUP(Table1[[#This Row],[Ticker]],[1]!Table1[[Symbol]:[Industry]],2,FALSE),"-")</f>
        <v>-</v>
      </c>
      <c r="D1420" t="s">
        <v>609</v>
      </c>
      <c r="E1420">
        <v>1180.18391916</v>
      </c>
      <c r="F1420">
        <v>15.73</v>
      </c>
      <c r="G1420">
        <v>-0.57266464685514495</v>
      </c>
      <c r="H1420">
        <v>13.629038757446301</v>
      </c>
      <c r="I1420">
        <v>26.5097368087524</v>
      </c>
      <c r="J1420">
        <v>19.838076412559001</v>
      </c>
      <c r="K1420">
        <v>13.471273399949901</v>
      </c>
      <c r="L1420">
        <v>13.4116165460907</v>
      </c>
      <c r="M1420">
        <v>91.673829134799902</v>
      </c>
      <c r="N1420">
        <v>1.5246006615616401</v>
      </c>
      <c r="O1420">
        <v>16.338207247298101</v>
      </c>
      <c r="P1420">
        <v>57.3</v>
      </c>
      <c r="Q1420">
        <v>3.4449223495521E-2</v>
      </c>
    </row>
    <row r="1421" spans="1:17" hidden="1" x14ac:dyDescent="0.3">
      <c r="A1421" t="s">
        <v>3011</v>
      </c>
      <c r="B1421" t="s">
        <v>3012</v>
      </c>
      <c r="C1421" t="str">
        <f>IFERROR(VLOOKUP(Table1[[#This Row],[Ticker]],[1]!Table1[[Symbol]:[Industry]],2,FALSE),"-")</f>
        <v>-</v>
      </c>
      <c r="D1421" t="s">
        <v>21</v>
      </c>
      <c r="E1421">
        <v>1169.4618652500001</v>
      </c>
      <c r="F1421">
        <v>1331.15</v>
      </c>
      <c r="G1421">
        <v>365.34228424729002</v>
      </c>
      <c r="H1421">
        <v>-10.880302632690199</v>
      </c>
      <c r="I1421">
        <v>34.305484625186402</v>
      </c>
      <c r="J1421">
        <v>-0.80256556831792902</v>
      </c>
      <c r="K1421">
        <v>1363.8679338919001</v>
      </c>
      <c r="L1421">
        <v>1082.16009208949</v>
      </c>
      <c r="M1421">
        <v>51.3487011402338</v>
      </c>
      <c r="N1421">
        <v>0.92193445352168601</v>
      </c>
      <c r="O1421">
        <v>36.608312634020201</v>
      </c>
      <c r="P1421">
        <v>477.242870648375</v>
      </c>
    </row>
    <row r="1422" spans="1:17" hidden="1" x14ac:dyDescent="0.3">
      <c r="A1422" t="s">
        <v>3013</v>
      </c>
      <c r="B1422" t="s">
        <v>3014</v>
      </c>
      <c r="C1422" t="str">
        <f>IFERROR(VLOOKUP(Table1[[#This Row],[Ticker]],[1]!Table1[[Symbol]:[Industry]],2,FALSE),"-")</f>
        <v>-</v>
      </c>
      <c r="D1422" t="s">
        <v>89</v>
      </c>
      <c r="E1422">
        <v>1163.8632472239999</v>
      </c>
      <c r="F1422">
        <v>121.07</v>
      </c>
      <c r="G1422">
        <v>-20.376847844789499</v>
      </c>
      <c r="H1422">
        <v>8.3401229130733991</v>
      </c>
      <c r="I1422">
        <v>-1.19393983428121</v>
      </c>
      <c r="J1422">
        <v>-13.8663708897594</v>
      </c>
      <c r="K1422">
        <v>114.62098639195401</v>
      </c>
      <c r="L1422">
        <v>108.742688524668</v>
      </c>
      <c r="M1422">
        <v>43.389481111740203</v>
      </c>
      <c r="N1422">
        <v>2.5596065416093401</v>
      </c>
      <c r="O1422">
        <v>35.161476831584999</v>
      </c>
      <c r="P1422">
        <v>38.524027459954198</v>
      </c>
      <c r="Q1422">
        <v>-4.3745889208751998E-2</v>
      </c>
    </row>
    <row r="1423" spans="1:17" hidden="1" x14ac:dyDescent="0.3">
      <c r="A1423" t="s">
        <v>3015</v>
      </c>
      <c r="B1423" t="s">
        <v>3016</v>
      </c>
      <c r="C1423" t="str">
        <f>IFERROR(VLOOKUP(Table1[[#This Row],[Ticker]],[1]!Table1[[Symbol]:[Industry]],2,FALSE),"-")</f>
        <v>-</v>
      </c>
      <c r="D1423" t="s">
        <v>281</v>
      </c>
      <c r="E1423">
        <v>1161.615942038</v>
      </c>
      <c r="F1423">
        <v>17.62</v>
      </c>
      <c r="G1423">
        <v>-40.578438575347199</v>
      </c>
      <c r="H1423">
        <v>-25.26818691655</v>
      </c>
      <c r="I1423">
        <v>-43.190135477326599</v>
      </c>
      <c r="J1423">
        <v>-12.1275955244139</v>
      </c>
      <c r="K1423">
        <v>20.851836972038999</v>
      </c>
      <c r="L1423">
        <v>23.3699541562391</v>
      </c>
      <c r="M1423">
        <v>13.2077411221488</v>
      </c>
      <c r="N1423">
        <v>2.1353140684864398</v>
      </c>
      <c r="O1423">
        <v>138.36549375709399</v>
      </c>
      <c r="P1423">
        <v>0.45610034207526001</v>
      </c>
      <c r="Q1423">
        <v>4.5196953318002997E-2</v>
      </c>
    </row>
    <row r="1424" spans="1:17" hidden="1" x14ac:dyDescent="0.3">
      <c r="A1424" t="s">
        <v>3017</v>
      </c>
      <c r="B1424" t="s">
        <v>3018</v>
      </c>
      <c r="C1424" t="str">
        <f>IFERROR(VLOOKUP(Table1[[#This Row],[Ticker]],[1]!Table1[[Symbol]:[Industry]],2,FALSE),"-")</f>
        <v>-</v>
      </c>
      <c r="D1424" t="s">
        <v>604</v>
      </c>
      <c r="E1424">
        <v>1158.9219450000001</v>
      </c>
      <c r="F1424">
        <v>469.75</v>
      </c>
      <c r="G1424">
        <v>-6.32149857733926</v>
      </c>
      <c r="H1424">
        <v>-14.696061023199199</v>
      </c>
      <c r="I1424">
        <v>7.6839428722673997</v>
      </c>
      <c r="J1424">
        <v>-2.6745961851984301</v>
      </c>
      <c r="K1424">
        <v>482.386347386463</v>
      </c>
      <c r="L1424">
        <v>447.437092959886</v>
      </c>
      <c r="M1424">
        <v>51.627123722602597</v>
      </c>
      <c r="N1424">
        <v>0.228029318303724</v>
      </c>
      <c r="O1424">
        <v>24.406599254922799</v>
      </c>
      <c r="P1424">
        <v>36.357039187227798</v>
      </c>
    </row>
    <row r="1425" spans="1:17" hidden="1" x14ac:dyDescent="0.3">
      <c r="A1425" t="s">
        <v>3019</v>
      </c>
      <c r="B1425" t="s">
        <v>3020</v>
      </c>
      <c r="C1425" t="str">
        <f>IFERROR(VLOOKUP(Table1[[#This Row],[Ticker]],[1]!Table1[[Symbol]:[Industry]],2,FALSE),"-")</f>
        <v>-</v>
      </c>
      <c r="D1425" t="s">
        <v>473</v>
      </c>
      <c r="E1425">
        <v>1156.721057604</v>
      </c>
      <c r="F1425">
        <v>138.18</v>
      </c>
      <c r="G1425">
        <v>-44.880080680610398</v>
      </c>
      <c r="H1425">
        <v>-5.2800887256573201</v>
      </c>
      <c r="I1425">
        <v>-34.676308649909103</v>
      </c>
      <c r="J1425">
        <v>-7.0711534751513501</v>
      </c>
      <c r="K1425">
        <v>141.95950960253401</v>
      </c>
      <c r="L1425">
        <v>154.95323697338</v>
      </c>
      <c r="M1425">
        <v>42.108290578855602</v>
      </c>
      <c r="N1425">
        <v>1.32094555258201</v>
      </c>
      <c r="O1425">
        <v>62.215950209871103</v>
      </c>
      <c r="P1425">
        <v>4.60257380772142</v>
      </c>
      <c r="Q1425">
        <v>2.4843625745291999E-2</v>
      </c>
    </row>
    <row r="1426" spans="1:17" hidden="1" x14ac:dyDescent="0.3">
      <c r="A1426" t="s">
        <v>3021</v>
      </c>
      <c r="B1426" t="s">
        <v>3022</v>
      </c>
      <c r="C1426" t="str">
        <f>IFERROR(VLOOKUP(Table1[[#This Row],[Ticker]],[1]!Table1[[Symbol]:[Industry]],2,FALSE),"-")</f>
        <v>-</v>
      </c>
      <c r="D1426" t="s">
        <v>21</v>
      </c>
      <c r="E1426">
        <v>1156.18296663</v>
      </c>
      <c r="F1426">
        <v>277.64999999999998</v>
      </c>
      <c r="G1426">
        <v>-41.499804490134203</v>
      </c>
      <c r="H1426">
        <v>-4.1773953121654097</v>
      </c>
      <c r="I1426">
        <v>-27.322935148919399</v>
      </c>
      <c r="J1426">
        <v>-8.5809321164839805</v>
      </c>
      <c r="M1426">
        <v>23.715129806703501</v>
      </c>
      <c r="O1426">
        <v>25.625787862416701</v>
      </c>
      <c r="P1426">
        <v>1.23974475843207</v>
      </c>
    </row>
    <row r="1427" spans="1:17" hidden="1" x14ac:dyDescent="0.3">
      <c r="A1427" t="s">
        <v>3023</v>
      </c>
      <c r="B1427" t="s">
        <v>3024</v>
      </c>
      <c r="C1427" t="str">
        <f>IFERROR(VLOOKUP(Table1[[#This Row],[Ticker]],[1]!Table1[[Symbol]:[Industry]],2,FALSE),"-")</f>
        <v>-</v>
      </c>
      <c r="D1427" t="s">
        <v>438</v>
      </c>
      <c r="E1427">
        <v>1155.61320544</v>
      </c>
      <c r="F1427">
        <v>232.97</v>
      </c>
      <c r="G1427">
        <v>99.6547193193895</v>
      </c>
      <c r="H1427">
        <v>-7.55690644417081</v>
      </c>
      <c r="I1427">
        <v>40.923423081765399</v>
      </c>
      <c r="J1427">
        <v>-13.2872366404295</v>
      </c>
      <c r="K1427">
        <v>221.03068855173501</v>
      </c>
      <c r="L1427">
        <v>171.949979192477</v>
      </c>
      <c r="M1427">
        <v>47.270533945183601</v>
      </c>
      <c r="N1427">
        <v>1.1536475011596099</v>
      </c>
      <c r="O1427">
        <v>15.894750397046799</v>
      </c>
      <c r="P1427">
        <v>163.54072398189999</v>
      </c>
      <c r="Q1427">
        <v>6.3215934806969007E-2</v>
      </c>
    </row>
    <row r="1428" spans="1:17" hidden="1" x14ac:dyDescent="0.3">
      <c r="A1428" t="s">
        <v>3025</v>
      </c>
      <c r="B1428" t="s">
        <v>3026</v>
      </c>
      <c r="C1428" t="str">
        <f>IFERROR(VLOOKUP(Table1[[#This Row],[Ticker]],[1]!Table1[[Symbol]:[Industry]],2,FALSE),"-")</f>
        <v>-</v>
      </c>
      <c r="D1428" t="s">
        <v>3027</v>
      </c>
      <c r="E1428">
        <v>1151.32226715</v>
      </c>
      <c r="F1428">
        <v>1341.45</v>
      </c>
      <c r="G1428">
        <v>61.719613183885002</v>
      </c>
      <c r="H1428">
        <v>-12.48579309558</v>
      </c>
      <c r="I1428">
        <v>67.914506460227798</v>
      </c>
      <c r="J1428">
        <v>-3.8333924654956602</v>
      </c>
      <c r="K1428">
        <v>1318.9856162521</v>
      </c>
      <c r="L1428">
        <v>1025.2374264995999</v>
      </c>
      <c r="M1428">
        <v>37.288907731471603</v>
      </c>
      <c r="N1428">
        <v>0.517458160609089</v>
      </c>
      <c r="O1428">
        <v>15.5466100115546</v>
      </c>
      <c r="P1428">
        <v>103.25</v>
      </c>
      <c r="Q1428">
        <v>9.3844198579329005E-2</v>
      </c>
    </row>
    <row r="1429" spans="1:17" hidden="1" x14ac:dyDescent="0.3">
      <c r="A1429" t="s">
        <v>3028</v>
      </c>
      <c r="B1429" t="s">
        <v>3029</v>
      </c>
      <c r="C1429" t="str">
        <f>IFERROR(VLOOKUP(Table1[[#This Row],[Ticker]],[1]!Table1[[Symbol]:[Industry]],2,FALSE),"-")</f>
        <v>-</v>
      </c>
      <c r="D1429" t="s">
        <v>1271</v>
      </c>
      <c r="E1429">
        <v>1151.1353309799999</v>
      </c>
      <c r="F1429">
        <v>436</v>
      </c>
      <c r="G1429">
        <v>51.117883447985101</v>
      </c>
      <c r="H1429">
        <v>37.317572738587401</v>
      </c>
      <c r="I1429">
        <v>92.204293459440905</v>
      </c>
      <c r="J1429">
        <v>6.7571485406639402</v>
      </c>
      <c r="K1429">
        <v>335.35560614365801</v>
      </c>
      <c r="L1429">
        <v>283.28958160043902</v>
      </c>
      <c r="M1429">
        <v>82.597382797955603</v>
      </c>
      <c r="N1429">
        <v>1.9255385715562701</v>
      </c>
      <c r="O1429">
        <v>4.9770642201834896</v>
      </c>
      <c r="P1429">
        <v>139.56043956043899</v>
      </c>
      <c r="Q1429">
        <v>0.15637734042806101</v>
      </c>
    </row>
    <row r="1430" spans="1:17" hidden="1" x14ac:dyDescent="0.3">
      <c r="A1430" t="s">
        <v>3030</v>
      </c>
      <c r="B1430" t="s">
        <v>3031</v>
      </c>
      <c r="C1430" t="str">
        <f>IFERROR(VLOOKUP(Table1[[#This Row],[Ticker]],[1]!Table1[[Symbol]:[Industry]],2,FALSE),"-")</f>
        <v>-</v>
      </c>
      <c r="D1430" t="s">
        <v>604</v>
      </c>
      <c r="E1430">
        <v>1143.3599389799999</v>
      </c>
      <c r="F1430">
        <v>69.790000000000006</v>
      </c>
      <c r="G1430">
        <v>-3.8347612000909299</v>
      </c>
      <c r="H1430">
        <v>-10.5282856375142</v>
      </c>
      <c r="I1430">
        <v>14.175819797185</v>
      </c>
      <c r="J1430">
        <v>-7.6254315179184404</v>
      </c>
      <c r="K1430">
        <v>68.688143170423103</v>
      </c>
      <c r="L1430">
        <v>62.615069718242601</v>
      </c>
      <c r="M1430">
        <v>41.977287376327503</v>
      </c>
      <c r="N1430">
        <v>0.93917753411049998</v>
      </c>
      <c r="O1430">
        <v>12.981802550508601</v>
      </c>
      <c r="P1430">
        <v>56.831460674157299</v>
      </c>
      <c r="Q1430">
        <v>-9.9103437389229995E-3</v>
      </c>
    </row>
    <row r="1431" spans="1:17" hidden="1" x14ac:dyDescent="0.3">
      <c r="A1431" t="s">
        <v>3032</v>
      </c>
      <c r="B1431" t="s">
        <v>3033</v>
      </c>
      <c r="C1431" t="str">
        <f>IFERROR(VLOOKUP(Table1[[#This Row],[Ticker]],[1]!Table1[[Symbol]:[Industry]],2,FALSE),"-")</f>
        <v>-</v>
      </c>
      <c r="D1431" t="s">
        <v>46</v>
      </c>
      <c r="E1431">
        <v>1142.9300871840001</v>
      </c>
      <c r="F1431">
        <v>28.68</v>
      </c>
      <c r="G1431">
        <v>117.38402001868999</v>
      </c>
      <c r="H1431">
        <v>1716.51357691005</v>
      </c>
      <c r="I1431">
        <v>131.56088935990499</v>
      </c>
      <c r="J1431">
        <v>18.327579696270199</v>
      </c>
      <c r="K1431">
        <v>10.8880605594959</v>
      </c>
      <c r="L1431">
        <v>4.5108739836068903</v>
      </c>
      <c r="M1431">
        <v>100</v>
      </c>
      <c r="N1431">
        <v>1.08554523919145</v>
      </c>
      <c r="O1431">
        <v>0</v>
      </c>
      <c r="P1431">
        <v>163.11926605504499</v>
      </c>
    </row>
    <row r="1432" spans="1:17" hidden="1" x14ac:dyDescent="0.3">
      <c r="A1432" t="s">
        <v>3034</v>
      </c>
      <c r="B1432" t="s">
        <v>3035</v>
      </c>
      <c r="C1432" t="str">
        <f>IFERROR(VLOOKUP(Table1[[#This Row],[Ticker]],[1]!Table1[[Symbol]:[Industry]],2,FALSE),"-")</f>
        <v>-</v>
      </c>
      <c r="D1432" t="s">
        <v>263</v>
      </c>
      <c r="E1432">
        <v>1139.9787189450001</v>
      </c>
      <c r="F1432">
        <v>413.05</v>
      </c>
      <c r="G1432">
        <v>-48.202979011539703</v>
      </c>
      <c r="H1432">
        <v>-0.138905359446749</v>
      </c>
      <c r="I1432">
        <v>-15.3570043042197</v>
      </c>
      <c r="J1432">
        <v>-7.62556205842266</v>
      </c>
      <c r="K1432">
        <v>412.92035851083801</v>
      </c>
      <c r="L1432">
        <v>430.09220356505398</v>
      </c>
      <c r="M1432">
        <v>39.791200149635202</v>
      </c>
      <c r="N1432">
        <v>1.1667988470605599</v>
      </c>
      <c r="O1432">
        <v>25.154339668321001</v>
      </c>
      <c r="P1432">
        <v>12.211355609888599</v>
      </c>
      <c r="Q1432">
        <v>-0.13666574326153</v>
      </c>
    </row>
    <row r="1433" spans="1:17" hidden="1" x14ac:dyDescent="0.3">
      <c r="A1433" t="s">
        <v>3036</v>
      </c>
      <c r="B1433" t="s">
        <v>3037</v>
      </c>
      <c r="C1433" t="str">
        <f>IFERROR(VLOOKUP(Table1[[#This Row],[Ticker]],[1]!Table1[[Symbol]:[Industry]],2,FALSE),"-")</f>
        <v>-</v>
      </c>
      <c r="D1433" t="s">
        <v>130</v>
      </c>
      <c r="E1433">
        <v>1139.13268236</v>
      </c>
      <c r="F1433">
        <v>596</v>
      </c>
      <c r="G1433">
        <v>318.199870834541</v>
      </c>
      <c r="H1433">
        <v>41.420396357816799</v>
      </c>
      <c r="I1433">
        <v>82.383144028313495</v>
      </c>
      <c r="J1433">
        <v>0.88465326359643603</v>
      </c>
      <c r="K1433">
        <v>485.81609895686898</v>
      </c>
      <c r="L1433">
        <v>371.05639618922498</v>
      </c>
      <c r="M1433">
        <v>57.471712305134098</v>
      </c>
      <c r="N1433">
        <v>0.74777920385141206</v>
      </c>
      <c r="O1433">
        <v>7.21476510067113</v>
      </c>
      <c r="P1433">
        <v>418.26086956521698</v>
      </c>
      <c r="Q1433">
        <v>0.275272357792339</v>
      </c>
    </row>
    <row r="1434" spans="1:17" hidden="1" x14ac:dyDescent="0.3">
      <c r="A1434" t="s">
        <v>3038</v>
      </c>
      <c r="B1434" t="s">
        <v>3039</v>
      </c>
      <c r="C1434" t="str">
        <f>IFERROR(VLOOKUP(Table1[[#This Row],[Ticker]],[1]!Table1[[Symbol]:[Industry]],2,FALSE),"-")</f>
        <v>-</v>
      </c>
      <c r="D1434" t="s">
        <v>2513</v>
      </c>
      <c r="E1434">
        <v>1130.598</v>
      </c>
      <c r="F1434">
        <v>1910</v>
      </c>
      <c r="G1434">
        <v>194.722503776238</v>
      </c>
      <c r="H1434">
        <v>3.3314544450046202</v>
      </c>
      <c r="I1434">
        <v>189.17474443138701</v>
      </c>
      <c r="J1434">
        <v>-5.8249016533013496</v>
      </c>
      <c r="K1434">
        <v>1599.9014624465799</v>
      </c>
      <c r="L1434">
        <v>1078.1491622567801</v>
      </c>
      <c r="M1434">
        <v>59.198142982718899</v>
      </c>
      <c r="N1434">
        <v>0.40196576345113899</v>
      </c>
      <c r="O1434">
        <v>7.9607329842932</v>
      </c>
      <c r="P1434">
        <v>255.01858736059401</v>
      </c>
    </row>
    <row r="1435" spans="1:17" hidden="1" x14ac:dyDescent="0.3">
      <c r="A1435" t="s">
        <v>3040</v>
      </c>
      <c r="B1435" t="s">
        <v>3041</v>
      </c>
      <c r="C1435" t="str">
        <f>IFERROR(VLOOKUP(Table1[[#This Row],[Ticker]],[1]!Table1[[Symbol]:[Industry]],2,FALSE),"-")</f>
        <v>-</v>
      </c>
      <c r="D1435" t="s">
        <v>396</v>
      </c>
      <c r="E1435">
        <v>1130.3526695999999</v>
      </c>
      <c r="F1435">
        <v>108.57</v>
      </c>
      <c r="G1435">
        <v>20.794016693413599</v>
      </c>
      <c r="H1435">
        <v>33.103009856380197</v>
      </c>
      <c r="I1435">
        <v>79.162958523618002</v>
      </c>
      <c r="J1435">
        <v>-2.4298041955415099</v>
      </c>
      <c r="K1435">
        <v>91.752546364389602</v>
      </c>
      <c r="L1435">
        <v>74.849492751630294</v>
      </c>
      <c r="M1435">
        <v>58.944095792474798</v>
      </c>
      <c r="N1435">
        <v>0.98645143260496204</v>
      </c>
      <c r="O1435">
        <v>14.110711983052401</v>
      </c>
      <c r="P1435">
        <v>120.670731707317</v>
      </c>
      <c r="Q1435">
        <v>0.118992026072166</v>
      </c>
    </row>
    <row r="1436" spans="1:17" hidden="1" x14ac:dyDescent="0.3">
      <c r="A1436" t="s">
        <v>3042</v>
      </c>
      <c r="B1436" t="s">
        <v>3043</v>
      </c>
      <c r="C1436" t="str">
        <f>IFERROR(VLOOKUP(Table1[[#This Row],[Ticker]],[1]!Table1[[Symbol]:[Industry]],2,FALSE),"-")</f>
        <v>-</v>
      </c>
      <c r="D1436" t="s">
        <v>217</v>
      </c>
      <c r="E1436">
        <v>1125.2529028500001</v>
      </c>
      <c r="F1436">
        <v>713.1</v>
      </c>
      <c r="G1436">
        <v>-6.2029812153697801</v>
      </c>
      <c r="H1436">
        <v>-6.0391005952247099</v>
      </c>
      <c r="I1436">
        <v>28.211521504906401</v>
      </c>
      <c r="J1436">
        <v>5.6367409318617199</v>
      </c>
      <c r="K1436">
        <v>717.12454858421199</v>
      </c>
      <c r="L1436">
        <v>650.35586917419005</v>
      </c>
      <c r="M1436">
        <v>60.493751614302901</v>
      </c>
      <c r="N1436">
        <v>1.0731772358020699</v>
      </c>
      <c r="O1436">
        <v>34.616463329126297</v>
      </c>
      <c r="P1436">
        <v>64.289828360787894</v>
      </c>
      <c r="Q1436">
        <v>0.18569041592297</v>
      </c>
    </row>
    <row r="1437" spans="1:17" hidden="1" x14ac:dyDescent="0.3">
      <c r="A1437" t="s">
        <v>3044</v>
      </c>
      <c r="B1437" t="s">
        <v>3045</v>
      </c>
      <c r="C1437" t="str">
        <f>IFERROR(VLOOKUP(Table1[[#This Row],[Ticker]],[1]!Table1[[Symbol]:[Industry]],2,FALSE),"-")</f>
        <v>-</v>
      </c>
      <c r="E1437">
        <v>1124.27198</v>
      </c>
      <c r="F1437">
        <v>2.15</v>
      </c>
      <c r="G1437">
        <v>319.31629826675697</v>
      </c>
      <c r="H1437">
        <v>-16.457687457759199</v>
      </c>
      <c r="I1437">
        <v>-60.234301750354497</v>
      </c>
      <c r="J1437">
        <v>-15.5417943465142</v>
      </c>
      <c r="K1437">
        <v>2.43737976511103</v>
      </c>
      <c r="L1437">
        <v>2.45694860270918</v>
      </c>
      <c r="M1437">
        <v>41.035969931742699</v>
      </c>
      <c r="N1437">
        <v>1.1181621770672401</v>
      </c>
      <c r="O1437">
        <v>92.093023255813904</v>
      </c>
      <c r="P1437">
        <v>364.86486486486399</v>
      </c>
    </row>
    <row r="1438" spans="1:17" hidden="1" x14ac:dyDescent="0.3">
      <c r="A1438" t="s">
        <v>3046</v>
      </c>
      <c r="B1438" t="s">
        <v>3047</v>
      </c>
      <c r="C1438" t="str">
        <f>IFERROR(VLOOKUP(Table1[[#This Row],[Ticker]],[1]!Table1[[Symbol]:[Industry]],2,FALSE),"-")</f>
        <v>-</v>
      </c>
      <c r="E1438">
        <v>1120.83396354</v>
      </c>
      <c r="F1438">
        <v>450.9</v>
      </c>
      <c r="G1438">
        <v>75.9676155830238</v>
      </c>
      <c r="H1438">
        <v>12.1010167866336</v>
      </c>
      <c r="I1438">
        <v>90.144484924238498</v>
      </c>
      <c r="J1438">
        <v>6.47485241167686</v>
      </c>
      <c r="M1438">
        <v>67.122266114037899</v>
      </c>
      <c r="O1438">
        <v>8.1170991350632207</v>
      </c>
      <c r="P1438">
        <v>119.73684210526299</v>
      </c>
    </row>
    <row r="1439" spans="1:17" hidden="1" x14ac:dyDescent="0.3">
      <c r="A1439" t="s">
        <v>3048</v>
      </c>
      <c r="B1439" t="s">
        <v>3049</v>
      </c>
      <c r="C1439" t="str">
        <f>IFERROR(VLOOKUP(Table1[[#This Row],[Ticker]],[1]!Table1[[Symbol]:[Industry]],2,FALSE),"-")</f>
        <v>-</v>
      </c>
      <c r="D1439" t="s">
        <v>537</v>
      </c>
      <c r="E1439">
        <v>1118.173198835</v>
      </c>
      <c r="F1439">
        <v>751.85</v>
      </c>
      <c r="G1439">
        <v>-31.328031630149201</v>
      </c>
      <c r="H1439">
        <v>16.8143346764634</v>
      </c>
      <c r="I1439">
        <v>28.645372444388101</v>
      </c>
      <c r="J1439">
        <v>-4.1049161063573099</v>
      </c>
      <c r="K1439">
        <v>642.96660421545505</v>
      </c>
      <c r="L1439">
        <v>616.139893452877</v>
      </c>
      <c r="M1439">
        <v>76.314285223937503</v>
      </c>
      <c r="N1439">
        <v>2.16586782142311</v>
      </c>
      <c r="O1439">
        <v>19.7047283367693</v>
      </c>
      <c r="P1439">
        <v>62.316493955094998</v>
      </c>
      <c r="Q1439">
        <v>0.120705531468021</v>
      </c>
    </row>
    <row r="1440" spans="1:17" hidden="1" x14ac:dyDescent="0.3">
      <c r="A1440" t="s">
        <v>3050</v>
      </c>
      <c r="B1440" t="s">
        <v>3051</v>
      </c>
      <c r="C1440" t="str">
        <f>IFERROR(VLOOKUP(Table1[[#This Row],[Ticker]],[1]!Table1[[Symbol]:[Industry]],2,FALSE),"-")</f>
        <v>-</v>
      </c>
      <c r="D1440" t="s">
        <v>106</v>
      </c>
      <c r="E1440">
        <v>1116.7772915</v>
      </c>
      <c r="F1440">
        <v>2679</v>
      </c>
      <c r="G1440">
        <v>160.483041411839</v>
      </c>
      <c r="H1440">
        <v>-5.2021307859859203</v>
      </c>
      <c r="I1440">
        <v>64.474213313631907</v>
      </c>
      <c r="J1440">
        <v>6.1598733712170697</v>
      </c>
      <c r="K1440">
        <v>2720.5076492098101</v>
      </c>
      <c r="L1440">
        <v>2260.71061755132</v>
      </c>
      <c r="M1440">
        <v>47.6849760391882</v>
      </c>
      <c r="N1440">
        <v>1.0846072532119</v>
      </c>
      <c r="O1440">
        <v>32.437476670399398</v>
      </c>
      <c r="P1440">
        <v>199.32960893854701</v>
      </c>
      <c r="Q1440">
        <v>0.10963679828756499</v>
      </c>
    </row>
    <row r="1441" spans="1:17" hidden="1" x14ac:dyDescent="0.3">
      <c r="A1441" t="s">
        <v>3052</v>
      </c>
      <c r="B1441" t="s">
        <v>3053</v>
      </c>
      <c r="C1441" t="str">
        <f>IFERROR(VLOOKUP(Table1[[#This Row],[Ticker]],[1]!Table1[[Symbol]:[Industry]],2,FALSE),"-")</f>
        <v>-</v>
      </c>
      <c r="D1441" t="s">
        <v>21</v>
      </c>
      <c r="E1441">
        <v>1116.3247200000001</v>
      </c>
      <c r="F1441">
        <v>582.5</v>
      </c>
      <c r="G1441">
        <v>41.347387985056699</v>
      </c>
      <c r="H1441">
        <v>17.950977311913601</v>
      </c>
      <c r="I1441">
        <v>-1.8644028835873301</v>
      </c>
      <c r="J1441">
        <v>-6.7553230998226796</v>
      </c>
      <c r="K1441">
        <v>530.16108281976597</v>
      </c>
      <c r="L1441">
        <v>475.47899776166702</v>
      </c>
      <c r="M1441">
        <v>60.833296453918202</v>
      </c>
      <c r="N1441">
        <v>2.7047627795218201</v>
      </c>
      <c r="O1441">
        <v>18.609442060085801</v>
      </c>
      <c r="P1441">
        <v>89.1233766233766</v>
      </c>
    </row>
    <row r="1442" spans="1:17" hidden="1" x14ac:dyDescent="0.3">
      <c r="A1442" t="s">
        <v>3054</v>
      </c>
      <c r="B1442" t="s">
        <v>3055</v>
      </c>
      <c r="C1442" t="str">
        <f>IFERROR(VLOOKUP(Table1[[#This Row],[Ticker]],[1]!Table1[[Symbol]:[Industry]],2,FALSE),"-")</f>
        <v>-</v>
      </c>
      <c r="D1442" t="s">
        <v>396</v>
      </c>
      <c r="E1442">
        <v>1113.1546032000001</v>
      </c>
      <c r="F1442">
        <v>144.85</v>
      </c>
      <c r="G1442">
        <v>-20.984920075724801</v>
      </c>
      <c r="H1442">
        <v>17.929264890338001</v>
      </c>
      <c r="I1442">
        <v>-9.4035628545471894</v>
      </c>
      <c r="J1442">
        <v>-4.47730328202318</v>
      </c>
      <c r="K1442">
        <v>126.026298822876</v>
      </c>
      <c r="L1442">
        <v>121.36470150760201</v>
      </c>
      <c r="M1442">
        <v>64.465487990195498</v>
      </c>
      <c r="N1442">
        <v>0.82351584568566405</v>
      </c>
      <c r="O1442">
        <v>17.915084570245</v>
      </c>
      <c r="P1442">
        <v>48.487954894925601</v>
      </c>
      <c r="Q1442">
        <v>1.5217281997170001E-3</v>
      </c>
    </row>
    <row r="1443" spans="1:17" hidden="1" x14ac:dyDescent="0.3">
      <c r="A1443" t="s">
        <v>3056</v>
      </c>
      <c r="B1443" t="s">
        <v>3057</v>
      </c>
      <c r="C1443" t="str">
        <f>IFERROR(VLOOKUP(Table1[[#This Row],[Ticker]],[1]!Table1[[Symbol]:[Industry]],2,FALSE),"-")</f>
        <v>-</v>
      </c>
      <c r="D1443" t="s">
        <v>1468</v>
      </c>
      <c r="E1443">
        <v>1112.697129164</v>
      </c>
      <c r="F1443">
        <v>87.79</v>
      </c>
      <c r="G1443">
        <v>5.5929471674908404</v>
      </c>
      <c r="H1443">
        <v>-8.59960437273579</v>
      </c>
      <c r="I1443">
        <v>28.4078071479992</v>
      </c>
      <c r="J1443">
        <v>1.3397401396713999</v>
      </c>
      <c r="K1443">
        <v>83.936655321952699</v>
      </c>
      <c r="L1443">
        <v>73.449313916945101</v>
      </c>
      <c r="M1443">
        <v>52.954855572991001</v>
      </c>
      <c r="N1443">
        <v>0.59776338166646004</v>
      </c>
      <c r="O1443">
        <v>11.857842578881399</v>
      </c>
      <c r="P1443">
        <v>72.137254901960702</v>
      </c>
      <c r="Q1443">
        <v>-2.9613900543813999E-2</v>
      </c>
    </row>
    <row r="1444" spans="1:17" hidden="1" x14ac:dyDescent="0.3">
      <c r="A1444" t="s">
        <v>3058</v>
      </c>
      <c r="B1444" t="s">
        <v>3059</v>
      </c>
      <c r="C1444" t="str">
        <f>IFERROR(VLOOKUP(Table1[[#This Row],[Ticker]],[1]!Table1[[Symbol]:[Industry]],2,FALSE),"-")</f>
        <v>-</v>
      </c>
      <c r="D1444" t="s">
        <v>470</v>
      </c>
      <c r="E1444">
        <v>1111.4274600000001</v>
      </c>
      <c r="F1444">
        <v>35.01</v>
      </c>
      <c r="G1444">
        <v>85.042307676977899</v>
      </c>
      <c r="H1444">
        <v>6.0748122668193103</v>
      </c>
      <c r="I1444">
        <v>55.475054994768897</v>
      </c>
      <c r="J1444">
        <v>-7.0522864384016701</v>
      </c>
      <c r="K1444">
        <v>32.352440778906498</v>
      </c>
      <c r="L1444">
        <v>26.8096997853213</v>
      </c>
      <c r="M1444">
        <v>49.525798652814302</v>
      </c>
      <c r="N1444">
        <v>1.20559963870563</v>
      </c>
      <c r="O1444">
        <v>8.2547843473293305</v>
      </c>
      <c r="P1444">
        <v>127.337662337662</v>
      </c>
      <c r="Q1444">
        <v>0.168023088195911</v>
      </c>
    </row>
    <row r="1445" spans="1:17" hidden="1" x14ac:dyDescent="0.3">
      <c r="A1445" t="s">
        <v>3060</v>
      </c>
      <c r="B1445" t="s">
        <v>3061</v>
      </c>
      <c r="C1445" t="str">
        <f>IFERROR(VLOOKUP(Table1[[#This Row],[Ticker]],[1]!Table1[[Symbol]:[Industry]],2,FALSE),"-")</f>
        <v>-</v>
      </c>
      <c r="D1445" t="s">
        <v>263</v>
      </c>
      <c r="E1445">
        <v>1110.28991879</v>
      </c>
      <c r="F1445">
        <v>91.13</v>
      </c>
      <c r="G1445">
        <v>-14.7953170962691</v>
      </c>
      <c r="H1445">
        <v>-10.0438677061204</v>
      </c>
      <c r="I1445">
        <v>-7.5005331083531601</v>
      </c>
      <c r="J1445">
        <v>-4.2985513515248703</v>
      </c>
      <c r="K1445">
        <v>91.051295511221895</v>
      </c>
      <c r="L1445">
        <v>87.875112788983799</v>
      </c>
      <c r="M1445">
        <v>31.922445999090499</v>
      </c>
      <c r="N1445">
        <v>0.55873923078852095</v>
      </c>
      <c r="O1445">
        <v>28.3880171184022</v>
      </c>
      <c r="P1445">
        <v>34.014705882352899</v>
      </c>
      <c r="Q1445">
        <v>0.15579077445359299</v>
      </c>
    </row>
    <row r="1446" spans="1:17" hidden="1" x14ac:dyDescent="0.3">
      <c r="A1446" t="s">
        <v>3062</v>
      </c>
      <c r="B1446" t="s">
        <v>3063</v>
      </c>
      <c r="C1446" t="str">
        <f>IFERROR(VLOOKUP(Table1[[#This Row],[Ticker]],[1]!Table1[[Symbol]:[Industry]],2,FALSE),"-")</f>
        <v>-</v>
      </c>
      <c r="D1446" t="s">
        <v>46</v>
      </c>
      <c r="E1446">
        <v>1108.4165926399901</v>
      </c>
      <c r="F1446">
        <v>459.2</v>
      </c>
      <c r="G1446">
        <v>52.595650493478601</v>
      </c>
      <c r="H1446">
        <v>0.23498385158952401</v>
      </c>
      <c r="I1446">
        <v>66.772519834693398</v>
      </c>
      <c r="J1446">
        <v>-12.9486319533518</v>
      </c>
      <c r="M1446">
        <v>44.760477758372502</v>
      </c>
      <c r="O1446">
        <v>51.4481707317073</v>
      </c>
      <c r="P1446">
        <v>105.96546310831999</v>
      </c>
    </row>
    <row r="1447" spans="1:17" hidden="1" x14ac:dyDescent="0.3">
      <c r="A1447" t="s">
        <v>3064</v>
      </c>
      <c r="B1447" t="s">
        <v>3065</v>
      </c>
      <c r="C1447" t="str">
        <f>IFERROR(VLOOKUP(Table1[[#This Row],[Ticker]],[1]!Table1[[Symbol]:[Industry]],2,FALSE),"-")</f>
        <v>-</v>
      </c>
      <c r="D1447" t="s">
        <v>604</v>
      </c>
      <c r="E1447">
        <v>1104.139251345</v>
      </c>
      <c r="F1447">
        <v>306.14999999999998</v>
      </c>
      <c r="G1447">
        <v>-17.6997217682237</v>
      </c>
      <c r="H1447">
        <v>-10.993170414280099</v>
      </c>
      <c r="I1447">
        <v>-7.6692687943383202</v>
      </c>
      <c r="J1447">
        <v>-2.4326812374011402</v>
      </c>
      <c r="K1447">
        <v>312.28085440601302</v>
      </c>
      <c r="L1447">
        <v>299.626123999659</v>
      </c>
      <c r="M1447">
        <v>52.511374208498999</v>
      </c>
      <c r="N1447">
        <v>0.37062193137146099</v>
      </c>
      <c r="O1447">
        <v>25.592030050628701</v>
      </c>
      <c r="P1447">
        <v>36.066666666666599</v>
      </c>
      <c r="Q1447">
        <v>-4.5967182006542998E-2</v>
      </c>
    </row>
    <row r="1448" spans="1:17" hidden="1" x14ac:dyDescent="0.3">
      <c r="A1448" t="s">
        <v>3066</v>
      </c>
      <c r="B1448" t="s">
        <v>3067</v>
      </c>
      <c r="C1448" t="str">
        <f>IFERROR(VLOOKUP(Table1[[#This Row],[Ticker]],[1]!Table1[[Symbol]:[Industry]],2,FALSE),"-")</f>
        <v>-</v>
      </c>
      <c r="D1448" t="s">
        <v>185</v>
      </c>
      <c r="E1448">
        <v>1101.7684999999999</v>
      </c>
      <c r="F1448">
        <v>101.78</v>
      </c>
      <c r="G1448">
        <v>-38.1404162706609</v>
      </c>
      <c r="H1448">
        <v>-10.2211207817477</v>
      </c>
      <c r="I1448">
        <v>-30.940837682549901</v>
      </c>
      <c r="J1448">
        <v>-2.9407523255553598</v>
      </c>
      <c r="K1448">
        <v>105.82240238203001</v>
      </c>
      <c r="L1448">
        <v>109.216651265633</v>
      </c>
      <c r="M1448">
        <v>42.201685490246298</v>
      </c>
      <c r="N1448">
        <v>0.68344921837235295</v>
      </c>
      <c r="O1448">
        <v>41.481627038710897</v>
      </c>
      <c r="P1448">
        <v>12.775623268698</v>
      </c>
      <c r="Q1448">
        <v>1.0522371598650999E-2</v>
      </c>
    </row>
    <row r="1449" spans="1:17" hidden="1" x14ac:dyDescent="0.3">
      <c r="A1449" t="s">
        <v>3068</v>
      </c>
      <c r="B1449" t="s">
        <v>3069</v>
      </c>
      <c r="C1449" t="str">
        <f>IFERROR(VLOOKUP(Table1[[#This Row],[Ticker]],[1]!Table1[[Symbol]:[Industry]],2,FALSE),"-")</f>
        <v>-</v>
      </c>
      <c r="D1449" t="s">
        <v>396</v>
      </c>
      <c r="E1449">
        <v>1097.95770369</v>
      </c>
      <c r="F1449">
        <v>86.55</v>
      </c>
      <c r="G1449">
        <v>-18.603551058343999</v>
      </c>
      <c r="H1449">
        <v>-20.653089756609798</v>
      </c>
      <c r="I1449">
        <v>43.488420678642598</v>
      </c>
      <c r="J1449">
        <v>-16.577203381923201</v>
      </c>
      <c r="K1449">
        <v>95.754029167077704</v>
      </c>
      <c r="L1449">
        <v>76.342645281902904</v>
      </c>
      <c r="M1449">
        <v>15.150974402921699</v>
      </c>
      <c r="N1449">
        <v>0.73953303044630303</v>
      </c>
      <c r="O1449">
        <v>56.787983824378898</v>
      </c>
      <c r="P1449">
        <v>85.729613733905495</v>
      </c>
      <c r="Q1449">
        <v>6.0261949324928003E-2</v>
      </c>
    </row>
    <row r="1450" spans="1:17" hidden="1" x14ac:dyDescent="0.3">
      <c r="A1450" t="s">
        <v>3070</v>
      </c>
      <c r="B1450" t="s">
        <v>3071</v>
      </c>
      <c r="C1450" t="str">
        <f>IFERROR(VLOOKUP(Table1[[#This Row],[Ticker]],[1]!Table1[[Symbol]:[Industry]],2,FALSE),"-")</f>
        <v>-</v>
      </c>
      <c r="D1450" t="s">
        <v>54</v>
      </c>
      <c r="E1450">
        <v>1097.837820945</v>
      </c>
      <c r="F1450">
        <v>414.95</v>
      </c>
      <c r="G1450">
        <v>-34.505898611316397</v>
      </c>
      <c r="H1450">
        <v>2.45667151210063</v>
      </c>
      <c r="I1450">
        <v>31.3966875178508</v>
      </c>
      <c r="J1450">
        <v>0.39999280106857699</v>
      </c>
      <c r="K1450">
        <v>392.23968242757297</v>
      </c>
      <c r="L1450">
        <v>365.09731275352999</v>
      </c>
      <c r="M1450">
        <v>54.999766561866799</v>
      </c>
      <c r="N1450">
        <v>0.84134000248418905</v>
      </c>
      <c r="O1450">
        <v>8.8926376671888097</v>
      </c>
      <c r="P1450">
        <v>51.663011695906398</v>
      </c>
      <c r="Q1450">
        <v>9.3546413994235994E-2</v>
      </c>
    </row>
    <row r="1451" spans="1:17" hidden="1" x14ac:dyDescent="0.3">
      <c r="A1451" t="s">
        <v>3072</v>
      </c>
      <c r="B1451" t="s">
        <v>3073</v>
      </c>
      <c r="C1451" t="str">
        <f>IFERROR(VLOOKUP(Table1[[#This Row],[Ticker]],[1]!Table1[[Symbol]:[Industry]],2,FALSE),"-")</f>
        <v>-</v>
      </c>
      <c r="D1451" t="s">
        <v>388</v>
      </c>
      <c r="E1451">
        <v>1094.0209737119999</v>
      </c>
      <c r="F1451">
        <v>54.87</v>
      </c>
      <c r="G1451">
        <v>-65.406864839026198</v>
      </c>
      <c r="H1451">
        <v>-8.6586271411281501</v>
      </c>
      <c r="I1451">
        <v>-30.709724796285201</v>
      </c>
      <c r="J1451">
        <v>-2.5905761477712899</v>
      </c>
      <c r="K1451">
        <v>59.699425491895298</v>
      </c>
      <c r="L1451">
        <v>67.170136170570203</v>
      </c>
      <c r="M1451">
        <v>37.864981074819497</v>
      </c>
      <c r="N1451">
        <v>0.48944428194425998</v>
      </c>
      <c r="O1451">
        <v>54.911609258246699</v>
      </c>
      <c r="P1451">
        <v>2.5607476635513802</v>
      </c>
      <c r="Q1451">
        <v>-7.4201991789445004E-2</v>
      </c>
    </row>
    <row r="1452" spans="1:17" hidden="1" x14ac:dyDescent="0.3">
      <c r="A1452" t="s">
        <v>3074</v>
      </c>
      <c r="B1452" t="s">
        <v>3075</v>
      </c>
      <c r="C1452" t="str">
        <f>IFERROR(VLOOKUP(Table1[[#This Row],[Ticker]],[1]!Table1[[Symbol]:[Industry]],2,FALSE),"-")</f>
        <v>-</v>
      </c>
      <c r="D1452" t="s">
        <v>473</v>
      </c>
      <c r="E1452">
        <v>1091.5124097349999</v>
      </c>
      <c r="F1452">
        <v>1013.65</v>
      </c>
      <c r="G1452">
        <v>148.724229614325</v>
      </c>
      <c r="H1452">
        <v>-1.7327999015373901</v>
      </c>
      <c r="I1452">
        <v>-36.881655679247899</v>
      </c>
      <c r="J1452">
        <v>19.7718749590905</v>
      </c>
      <c r="K1452">
        <v>1049.0255312478801</v>
      </c>
      <c r="L1452">
        <v>1127.20145100488</v>
      </c>
      <c r="M1452">
        <v>60.597156839676103</v>
      </c>
      <c r="N1452">
        <v>1.4063261429523299</v>
      </c>
      <c r="O1452">
        <v>117.96478074285901</v>
      </c>
      <c r="P1452">
        <v>194.23802612481799</v>
      </c>
      <c r="Q1452">
        <v>0.178381099261855</v>
      </c>
    </row>
    <row r="1453" spans="1:17" hidden="1" x14ac:dyDescent="0.3">
      <c r="A1453" t="s">
        <v>3076</v>
      </c>
      <c r="B1453" t="s">
        <v>3077</v>
      </c>
      <c r="C1453" t="str">
        <f>IFERROR(VLOOKUP(Table1[[#This Row],[Ticker]],[1]!Table1[[Symbol]:[Industry]],2,FALSE),"-")</f>
        <v>-</v>
      </c>
      <c r="D1453" t="s">
        <v>435</v>
      </c>
      <c r="E1453">
        <v>1085.9742160799999</v>
      </c>
      <c r="F1453">
        <v>44.2</v>
      </c>
      <c r="G1453">
        <v>-27.573653886352002</v>
      </c>
      <c r="H1453">
        <v>-19.674125355315301</v>
      </c>
      <c r="I1453">
        <v>-30.204809729737701</v>
      </c>
      <c r="J1453">
        <v>-5.5089080611229297</v>
      </c>
      <c r="K1453">
        <v>46.672117698779303</v>
      </c>
      <c r="L1453">
        <v>46.322208760719597</v>
      </c>
      <c r="M1453">
        <v>36.631250206197898</v>
      </c>
      <c r="N1453">
        <v>0.39171583071862998</v>
      </c>
      <c r="O1453">
        <v>36.877828054298597</v>
      </c>
      <c r="P1453">
        <v>28.488372093023202</v>
      </c>
    </row>
    <row r="1454" spans="1:17" hidden="1" x14ac:dyDescent="0.3">
      <c r="A1454" t="s">
        <v>3078</v>
      </c>
      <c r="B1454" t="s">
        <v>3079</v>
      </c>
      <c r="C1454" t="str">
        <f>IFERROR(VLOOKUP(Table1[[#This Row],[Ticker]],[1]!Table1[[Symbol]:[Industry]],2,FALSE),"-")</f>
        <v>-</v>
      </c>
      <c r="D1454" t="s">
        <v>3080</v>
      </c>
      <c r="E1454">
        <v>1085.9320537000001</v>
      </c>
      <c r="F1454">
        <v>227.8</v>
      </c>
      <c r="G1454">
        <v>16.3562042076944</v>
      </c>
      <c r="H1454">
        <v>-10.218925781836701</v>
      </c>
      <c r="I1454">
        <v>-36.181382934443</v>
      </c>
      <c r="J1454">
        <v>-4.1148155282310697</v>
      </c>
      <c r="K1454">
        <v>216.48457757383099</v>
      </c>
      <c r="L1454">
        <v>225.263696731435</v>
      </c>
      <c r="M1454">
        <v>73.2833335542377</v>
      </c>
      <c r="N1454">
        <v>1.22520973453965</v>
      </c>
      <c r="O1454">
        <v>57.506584723441598</v>
      </c>
      <c r="P1454">
        <v>52.171008684034703</v>
      </c>
      <c r="Q1454">
        <v>3.887990456785E-3</v>
      </c>
    </row>
    <row r="1455" spans="1:17" hidden="1" x14ac:dyDescent="0.3">
      <c r="A1455" t="s">
        <v>3081</v>
      </c>
      <c r="B1455" t="s">
        <v>3082</v>
      </c>
      <c r="C1455" t="str">
        <f>IFERROR(VLOOKUP(Table1[[#This Row],[Ticker]],[1]!Table1[[Symbol]:[Industry]],2,FALSE),"-")</f>
        <v>-</v>
      </c>
      <c r="D1455" t="s">
        <v>388</v>
      </c>
      <c r="E1455">
        <v>1083.7102962399999</v>
      </c>
      <c r="F1455">
        <v>320.64999999999998</v>
      </c>
      <c r="G1455">
        <v>17.792165125233101</v>
      </c>
      <c r="H1455">
        <v>-15.265267046991401</v>
      </c>
      <c r="I1455">
        <v>17.745259951959699</v>
      </c>
      <c r="J1455">
        <v>-8.8365199279440407</v>
      </c>
      <c r="K1455">
        <v>332.40878029095597</v>
      </c>
      <c r="L1455">
        <v>280.65601121648302</v>
      </c>
      <c r="M1455">
        <v>28.4484626334139</v>
      </c>
      <c r="N1455">
        <v>0.33747545651578098</v>
      </c>
      <c r="O1455">
        <v>21.518789957898001</v>
      </c>
      <c r="P1455">
        <v>62.807819243462802</v>
      </c>
    </row>
    <row r="1456" spans="1:17" hidden="1" x14ac:dyDescent="0.3">
      <c r="A1456" t="s">
        <v>3083</v>
      </c>
      <c r="B1456" t="s">
        <v>3084</v>
      </c>
      <c r="C1456" t="str">
        <f>IFERROR(VLOOKUP(Table1[[#This Row],[Ticker]],[1]!Table1[[Symbol]:[Industry]],2,FALSE),"-")</f>
        <v>-</v>
      </c>
      <c r="D1456" t="s">
        <v>274</v>
      </c>
      <c r="E1456">
        <v>1083.5862768</v>
      </c>
      <c r="F1456">
        <v>251</v>
      </c>
      <c r="G1456">
        <v>47.4553350918058</v>
      </c>
      <c r="H1456">
        <v>-9.9123490158691201</v>
      </c>
      <c r="I1456">
        <v>7.5333020090777003</v>
      </c>
      <c r="J1456">
        <v>-0.319578983849439</v>
      </c>
      <c r="K1456">
        <v>267.70602425329798</v>
      </c>
      <c r="L1456">
        <v>243.59696537851201</v>
      </c>
      <c r="M1456">
        <v>51.0225058122939</v>
      </c>
      <c r="N1456">
        <v>0.81294450442120203</v>
      </c>
      <c r="O1456">
        <v>34.661354581673301</v>
      </c>
      <c r="P1456">
        <v>94.122196442382005</v>
      </c>
      <c r="Q1456">
        <v>9.2101633700516994E-2</v>
      </c>
    </row>
    <row r="1457" spans="1:17" hidden="1" x14ac:dyDescent="0.3">
      <c r="A1457" t="s">
        <v>3085</v>
      </c>
      <c r="B1457" t="s">
        <v>3086</v>
      </c>
      <c r="C1457" t="str">
        <f>IFERROR(VLOOKUP(Table1[[#This Row],[Ticker]],[1]!Table1[[Symbol]:[Industry]],2,FALSE),"-")</f>
        <v>-</v>
      </c>
      <c r="D1457" t="s">
        <v>604</v>
      </c>
      <c r="E1457">
        <v>1082.148592384</v>
      </c>
      <c r="F1457">
        <v>213.31</v>
      </c>
      <c r="G1457">
        <v>188.66207780995501</v>
      </c>
      <c r="H1457">
        <v>56.546458872888003</v>
      </c>
      <c r="I1457">
        <v>133.150175295731</v>
      </c>
      <c r="J1457">
        <v>7.2545562874224299</v>
      </c>
      <c r="K1457">
        <v>155.790647499496</v>
      </c>
      <c r="L1457">
        <v>113.581042495631</v>
      </c>
      <c r="M1457">
        <v>96.440383736925995</v>
      </c>
      <c r="N1457">
        <v>7.0628590520781298E-2</v>
      </c>
      <c r="O1457">
        <v>0</v>
      </c>
      <c r="P1457">
        <v>230.96974398758701</v>
      </c>
      <c r="Q1457">
        <v>5.7565435667543997E-2</v>
      </c>
    </row>
    <row r="1458" spans="1:17" hidden="1" x14ac:dyDescent="0.3">
      <c r="A1458" t="s">
        <v>3087</v>
      </c>
      <c r="B1458" t="s">
        <v>3088</v>
      </c>
      <c r="C1458" t="str">
        <f>IFERROR(VLOOKUP(Table1[[#This Row],[Ticker]],[1]!Table1[[Symbol]:[Industry]],2,FALSE),"-")</f>
        <v>-</v>
      </c>
      <c r="D1458" t="s">
        <v>92</v>
      </c>
      <c r="E1458">
        <v>1078.9675050000001</v>
      </c>
      <c r="F1458">
        <v>435.05</v>
      </c>
      <c r="G1458">
        <v>-18.541504133980599</v>
      </c>
      <c r="H1458">
        <v>-20.646130276251</v>
      </c>
      <c r="I1458">
        <v>-4.3646347927659299</v>
      </c>
      <c r="J1458">
        <v>-5.4931295610073496</v>
      </c>
      <c r="K1458">
        <v>447.91465040595199</v>
      </c>
      <c r="M1458">
        <v>61.106300489690803</v>
      </c>
      <c r="O1458">
        <v>35.145385587863402</v>
      </c>
      <c r="P1458">
        <v>20.512465373961199</v>
      </c>
    </row>
    <row r="1459" spans="1:17" hidden="1" x14ac:dyDescent="0.3">
      <c r="A1459" t="s">
        <v>3089</v>
      </c>
      <c r="B1459" t="s">
        <v>3090</v>
      </c>
      <c r="C1459" t="str">
        <f>IFERROR(VLOOKUP(Table1[[#This Row],[Ticker]],[1]!Table1[[Symbol]:[Industry]],2,FALSE),"-")</f>
        <v>-</v>
      </c>
      <c r="D1459" t="s">
        <v>435</v>
      </c>
      <c r="E1459">
        <v>1070.00400702</v>
      </c>
      <c r="F1459">
        <v>43.55</v>
      </c>
      <c r="G1459">
        <v>-9.2412066065363696</v>
      </c>
      <c r="H1459">
        <v>-23.1090079708285</v>
      </c>
      <c r="I1459">
        <v>-40.811073209899199</v>
      </c>
      <c r="J1459">
        <v>-7.41236821708811</v>
      </c>
      <c r="K1459">
        <v>48.200893481556598</v>
      </c>
      <c r="L1459">
        <v>50.741866963294903</v>
      </c>
      <c r="M1459">
        <v>25.466744279455099</v>
      </c>
      <c r="N1459">
        <v>1.1406561826686801</v>
      </c>
      <c r="O1459">
        <v>89.437428243398401</v>
      </c>
      <c r="P1459">
        <v>29.806259314456</v>
      </c>
    </row>
    <row r="1460" spans="1:17" hidden="1" x14ac:dyDescent="0.3">
      <c r="A1460" t="s">
        <v>3091</v>
      </c>
      <c r="B1460" t="s">
        <v>3092</v>
      </c>
      <c r="C1460" t="str">
        <f>IFERROR(VLOOKUP(Table1[[#This Row],[Ticker]],[1]!Table1[[Symbol]:[Industry]],2,FALSE),"-")</f>
        <v>-</v>
      </c>
      <c r="D1460" t="s">
        <v>604</v>
      </c>
      <c r="E1460">
        <v>1069.85167004</v>
      </c>
      <c r="F1460">
        <v>2435.6</v>
      </c>
      <c r="G1460">
        <v>10.577431929793301</v>
      </c>
      <c r="H1460">
        <v>-1.9442510848293499</v>
      </c>
      <c r="I1460">
        <v>11.086686238533</v>
      </c>
      <c r="J1460">
        <v>-7.6114736938216199</v>
      </c>
      <c r="K1460">
        <v>2510.4949671418099</v>
      </c>
      <c r="L1460">
        <v>2174.87224359634</v>
      </c>
      <c r="M1460">
        <v>26.942729837497598</v>
      </c>
      <c r="N1460">
        <v>1.0179543909523501</v>
      </c>
      <c r="O1460">
        <v>27.237641648875002</v>
      </c>
      <c r="P1460">
        <v>60.765676567656698</v>
      </c>
      <c r="Q1460">
        <v>5.2682533129277002E-2</v>
      </c>
    </row>
    <row r="1461" spans="1:17" hidden="1" x14ac:dyDescent="0.3">
      <c r="A1461" t="s">
        <v>3093</v>
      </c>
      <c r="B1461" t="s">
        <v>3094</v>
      </c>
      <c r="C1461" t="str">
        <f>IFERROR(VLOOKUP(Table1[[#This Row],[Ticker]],[1]!Table1[[Symbol]:[Industry]],2,FALSE),"-")</f>
        <v>-</v>
      </c>
      <c r="D1461" t="s">
        <v>545</v>
      </c>
      <c r="E1461">
        <v>1069.4372960000001</v>
      </c>
      <c r="F1461">
        <v>6366</v>
      </c>
      <c r="G1461">
        <v>43.518052652722901</v>
      </c>
      <c r="H1461">
        <v>-11.0697564232765</v>
      </c>
      <c r="I1461">
        <v>10.151974135237699</v>
      </c>
      <c r="J1461">
        <v>-1.8476321396525299</v>
      </c>
      <c r="K1461">
        <v>6400.4926906449</v>
      </c>
      <c r="L1461">
        <v>5460.89504495249</v>
      </c>
      <c r="M1461">
        <v>33.439002888375001</v>
      </c>
      <c r="N1461">
        <v>0.475969686310875</v>
      </c>
      <c r="O1461">
        <v>9.5617342130065897</v>
      </c>
      <c r="P1461">
        <v>83.8874606429995</v>
      </c>
      <c r="Q1461">
        <v>0.177130434916598</v>
      </c>
    </row>
    <row r="1462" spans="1:17" hidden="1" x14ac:dyDescent="0.3">
      <c r="A1462" t="s">
        <v>3095</v>
      </c>
      <c r="B1462" t="s">
        <v>3096</v>
      </c>
      <c r="C1462" t="str">
        <f>IFERROR(VLOOKUP(Table1[[#This Row],[Ticker]],[1]!Table1[[Symbol]:[Industry]],2,FALSE),"-")</f>
        <v>-</v>
      </c>
      <c r="D1462" t="s">
        <v>473</v>
      </c>
      <c r="E1462">
        <v>1068.4752805600001</v>
      </c>
      <c r="F1462">
        <v>302.8</v>
      </c>
      <c r="G1462">
        <v>99.339348593304194</v>
      </c>
      <c r="H1462">
        <v>-12.709419777866399</v>
      </c>
      <c r="I1462">
        <v>92.609840408856002</v>
      </c>
      <c r="J1462">
        <v>1.3784633007713301</v>
      </c>
      <c r="K1462">
        <v>289.06971939889701</v>
      </c>
      <c r="L1462">
        <v>217.12984466916399</v>
      </c>
      <c r="M1462">
        <v>47.066486759681197</v>
      </c>
      <c r="N1462">
        <v>0.320794970608278</v>
      </c>
      <c r="O1462">
        <v>14.9273447820343</v>
      </c>
      <c r="P1462">
        <v>140.31746031745999</v>
      </c>
      <c r="Q1462">
        <v>0.1510259035822</v>
      </c>
    </row>
    <row r="1463" spans="1:17" hidden="1" x14ac:dyDescent="0.3">
      <c r="A1463" t="s">
        <v>3097</v>
      </c>
      <c r="B1463" t="s">
        <v>3098</v>
      </c>
      <c r="C1463" t="str">
        <f>IFERROR(VLOOKUP(Table1[[#This Row],[Ticker]],[1]!Table1[[Symbol]:[Industry]],2,FALSE),"-")</f>
        <v>-</v>
      </c>
      <c r="D1463" t="s">
        <v>74</v>
      </c>
      <c r="E1463">
        <v>1065.3</v>
      </c>
      <c r="F1463">
        <v>177.55</v>
      </c>
      <c r="G1463">
        <v>7.7093420358311899</v>
      </c>
      <c r="H1463">
        <v>-14.5741423881888</v>
      </c>
      <c r="I1463">
        <v>20.664738266903498</v>
      </c>
      <c r="J1463">
        <v>-4.1711718104161797</v>
      </c>
      <c r="K1463">
        <v>185.99777003105299</v>
      </c>
      <c r="L1463">
        <v>161.17442558946701</v>
      </c>
      <c r="M1463">
        <v>35.991259799556197</v>
      </c>
      <c r="N1463">
        <v>0.11966795013649199</v>
      </c>
      <c r="O1463">
        <v>41.931850183046997</v>
      </c>
      <c r="P1463">
        <v>62.889908256880702</v>
      </c>
      <c r="Q1463">
        <v>5.1185041396186001E-2</v>
      </c>
    </row>
    <row r="1464" spans="1:17" hidden="1" x14ac:dyDescent="0.3">
      <c r="A1464" t="s">
        <v>3099</v>
      </c>
      <c r="B1464" t="s">
        <v>3100</v>
      </c>
      <c r="C1464" t="str">
        <f>IFERROR(VLOOKUP(Table1[[#This Row],[Ticker]],[1]!Table1[[Symbol]:[Industry]],2,FALSE),"-")</f>
        <v>-</v>
      </c>
      <c r="D1464" t="s">
        <v>225</v>
      </c>
      <c r="E1464">
        <v>1061.1857875000001</v>
      </c>
      <c r="F1464">
        <v>575</v>
      </c>
      <c r="G1464">
        <v>124.30120677458601</v>
      </c>
      <c r="H1464">
        <v>11.6750889375482</v>
      </c>
      <c r="I1464">
        <v>58.221243194842401</v>
      </c>
      <c r="J1464">
        <v>1.0949104820725</v>
      </c>
      <c r="K1464">
        <v>500.73087144393099</v>
      </c>
      <c r="L1464">
        <v>392.60546752702498</v>
      </c>
      <c r="M1464">
        <v>82.249915250220297</v>
      </c>
      <c r="N1464">
        <v>0.19829097470166199</v>
      </c>
      <c r="O1464">
        <v>1.3217391304347801</v>
      </c>
      <c r="P1464">
        <v>185.71428571428501</v>
      </c>
      <c r="Q1464">
        <v>0.1096191041017</v>
      </c>
    </row>
    <row r="1465" spans="1:17" hidden="1" x14ac:dyDescent="0.3">
      <c r="A1465" t="s">
        <v>3101</v>
      </c>
      <c r="B1465" t="s">
        <v>3102</v>
      </c>
      <c r="C1465" t="str">
        <f>IFERROR(VLOOKUP(Table1[[#This Row],[Ticker]],[1]!Table1[[Symbol]:[Industry]],2,FALSE),"-")</f>
        <v>-</v>
      </c>
      <c r="D1465" t="s">
        <v>281</v>
      </c>
      <c r="E1465">
        <v>1060.02</v>
      </c>
      <c r="F1465">
        <v>8175</v>
      </c>
      <c r="G1465">
        <v>8.7881984645089304</v>
      </c>
      <c r="H1465">
        <v>-4.7834123830725099</v>
      </c>
      <c r="I1465">
        <v>-25.341082411955199</v>
      </c>
      <c r="J1465">
        <v>-5.79285685882813</v>
      </c>
      <c r="K1465">
        <v>8097.7979342647104</v>
      </c>
      <c r="L1465">
        <v>8037.3924588991904</v>
      </c>
      <c r="M1465">
        <v>55.821630841555901</v>
      </c>
      <c r="N1465">
        <v>0.88373867001705098</v>
      </c>
      <c r="O1465">
        <v>22.948012232415799</v>
      </c>
      <c r="P1465">
        <v>43.395895456937303</v>
      </c>
      <c r="Q1465">
        <v>0.188222889451715</v>
      </c>
    </row>
    <row r="1466" spans="1:17" hidden="1" x14ac:dyDescent="0.3">
      <c r="A1466" t="s">
        <v>3103</v>
      </c>
      <c r="B1466" t="s">
        <v>3104</v>
      </c>
      <c r="C1466" t="str">
        <f>IFERROR(VLOOKUP(Table1[[#This Row],[Ticker]],[1]!Table1[[Symbol]:[Industry]],2,FALSE),"-")</f>
        <v>-</v>
      </c>
      <c r="D1466" t="s">
        <v>545</v>
      </c>
      <c r="E1466">
        <v>1059.42606</v>
      </c>
      <c r="F1466">
        <v>1318.35</v>
      </c>
      <c r="G1466">
        <v>70.290896925567097</v>
      </c>
      <c r="H1466">
        <v>1.66839178479725</v>
      </c>
      <c r="I1466">
        <v>-14.544813814702101</v>
      </c>
      <c r="J1466">
        <v>2.3241244569045501</v>
      </c>
      <c r="K1466">
        <v>1251.0824237859599</v>
      </c>
      <c r="L1466">
        <v>1171.8353204422999</v>
      </c>
      <c r="M1466">
        <v>80.453907895164306</v>
      </c>
      <c r="N1466">
        <v>0.574286007217782</v>
      </c>
      <c r="O1466">
        <v>22.865703341297799</v>
      </c>
      <c r="P1466">
        <v>115.24081632652999</v>
      </c>
      <c r="Q1466">
        <v>0.16777034243582101</v>
      </c>
    </row>
    <row r="1467" spans="1:17" hidden="1" x14ac:dyDescent="0.3">
      <c r="A1467" t="s">
        <v>3105</v>
      </c>
      <c r="B1467" t="s">
        <v>3106</v>
      </c>
      <c r="C1467" t="str">
        <f>IFERROR(VLOOKUP(Table1[[#This Row],[Ticker]],[1]!Table1[[Symbol]:[Industry]],2,FALSE),"-")</f>
        <v>-</v>
      </c>
      <c r="D1467" t="s">
        <v>248</v>
      </c>
      <c r="E1467">
        <v>1057.7376479009999</v>
      </c>
      <c r="F1467">
        <v>20.309999999999999</v>
      </c>
      <c r="G1467">
        <v>72.877612720404798</v>
      </c>
      <c r="H1467">
        <v>-16.323024397132698</v>
      </c>
      <c r="I1467">
        <v>-17.8416532346575</v>
      </c>
      <c r="J1467">
        <v>-7.12026315902561</v>
      </c>
      <c r="K1467">
        <v>21.231379472050499</v>
      </c>
      <c r="L1467">
        <v>19.899895213980699</v>
      </c>
      <c r="M1467">
        <v>24.212176446386099</v>
      </c>
      <c r="N1467">
        <v>0.56010347697109197</v>
      </c>
      <c r="O1467">
        <v>105.07139340226399</v>
      </c>
      <c r="P1467">
        <v>130.79545454545399</v>
      </c>
      <c r="Q1467">
        <v>9.8097354728793995E-2</v>
      </c>
    </row>
    <row r="1468" spans="1:17" hidden="1" x14ac:dyDescent="0.3">
      <c r="A1468" t="s">
        <v>3107</v>
      </c>
      <c r="B1468" t="s">
        <v>3108</v>
      </c>
      <c r="C1468" t="str">
        <f>IFERROR(VLOOKUP(Table1[[#This Row],[Ticker]],[1]!Table1[[Symbol]:[Industry]],2,FALSE),"-")</f>
        <v>-</v>
      </c>
      <c r="D1468" t="s">
        <v>54</v>
      </c>
      <c r="E1468">
        <v>1057.38863139</v>
      </c>
      <c r="F1468">
        <v>823.5</v>
      </c>
      <c r="G1468">
        <v>29.641086193833001</v>
      </c>
      <c r="H1468">
        <v>-5.7664103885063396</v>
      </c>
      <c r="I1468">
        <v>2.1875555114330498</v>
      </c>
      <c r="J1468">
        <v>-6.8752681433871397</v>
      </c>
      <c r="K1468">
        <v>822.92510884600995</v>
      </c>
      <c r="L1468">
        <v>717.52556302416804</v>
      </c>
      <c r="M1468">
        <v>35.321660824148999</v>
      </c>
      <c r="N1468">
        <v>0.53762382191096603</v>
      </c>
      <c r="O1468">
        <v>15.3673345476624</v>
      </c>
      <c r="P1468">
        <v>78.614033185120903</v>
      </c>
      <c r="Q1468">
        <v>8.6429761239015995E-2</v>
      </c>
    </row>
    <row r="1469" spans="1:17" hidden="1" x14ac:dyDescent="0.3">
      <c r="A1469" t="s">
        <v>3109</v>
      </c>
      <c r="B1469" t="s">
        <v>3110</v>
      </c>
      <c r="C1469" t="str">
        <f>IFERROR(VLOOKUP(Table1[[#This Row],[Ticker]],[1]!Table1[[Symbol]:[Industry]],2,FALSE),"-")</f>
        <v>-</v>
      </c>
      <c r="D1469" t="s">
        <v>646</v>
      </c>
      <c r="E1469">
        <v>1056.50865</v>
      </c>
      <c r="F1469">
        <v>111.27</v>
      </c>
      <c r="G1469">
        <v>77.223981381830399</v>
      </c>
      <c r="H1469">
        <v>-15.523717670248899</v>
      </c>
      <c r="I1469">
        <v>50.093527824102402</v>
      </c>
      <c r="J1469">
        <v>-7.9069652866851801</v>
      </c>
      <c r="K1469">
        <v>116.576506465156</v>
      </c>
      <c r="L1469">
        <v>93.391615852867702</v>
      </c>
      <c r="M1469">
        <v>20.074295008830202</v>
      </c>
      <c r="N1469">
        <v>0.30913776547358401</v>
      </c>
      <c r="O1469">
        <v>22.6745753572391</v>
      </c>
      <c r="P1469">
        <v>156.97459584295601</v>
      </c>
      <c r="Q1469">
        <v>0.100872172910302</v>
      </c>
    </row>
    <row r="1470" spans="1:17" hidden="1" x14ac:dyDescent="0.3">
      <c r="A1470" t="s">
        <v>3111</v>
      </c>
      <c r="B1470" t="s">
        <v>3112</v>
      </c>
      <c r="C1470" t="str">
        <f>IFERROR(VLOOKUP(Table1[[#This Row],[Ticker]],[1]!Table1[[Symbol]:[Industry]],2,FALSE),"-")</f>
        <v>-</v>
      </c>
      <c r="D1470" t="s">
        <v>3113</v>
      </c>
      <c r="E1470">
        <v>1056.4917576</v>
      </c>
      <c r="F1470">
        <v>6.69</v>
      </c>
      <c r="G1470">
        <v>-68.988357603687305</v>
      </c>
      <c r="H1470">
        <v>24.781761603288899</v>
      </c>
      <c r="I1470">
        <v>-50.523026724010997</v>
      </c>
      <c r="J1470">
        <v>-11.1001144331362</v>
      </c>
      <c r="K1470">
        <v>6.9069242732274398</v>
      </c>
      <c r="L1470">
        <v>8.4999217175344395</v>
      </c>
      <c r="M1470">
        <v>44.0632678473076</v>
      </c>
      <c r="N1470">
        <v>0.29259181438742998</v>
      </c>
      <c r="O1470">
        <v>154.11061285500699</v>
      </c>
      <c r="P1470">
        <v>48.008849557522097</v>
      </c>
      <c r="Q1470">
        <v>3.7968473150633002E-2</v>
      </c>
    </row>
    <row r="1471" spans="1:17" hidden="1" x14ac:dyDescent="0.3">
      <c r="A1471" t="s">
        <v>3114</v>
      </c>
      <c r="B1471" t="s">
        <v>3115</v>
      </c>
      <c r="C1471" t="str">
        <f>IFERROR(VLOOKUP(Table1[[#This Row],[Ticker]],[1]!Table1[[Symbol]:[Industry]],2,FALSE),"-")</f>
        <v>-</v>
      </c>
      <c r="E1471">
        <v>1053.8858849999999</v>
      </c>
      <c r="F1471">
        <v>190.1</v>
      </c>
      <c r="G1471">
        <v>443.24451134711899</v>
      </c>
      <c r="H1471">
        <v>-20.0924836960038</v>
      </c>
      <c r="I1471">
        <v>20.795339120670501</v>
      </c>
      <c r="J1471">
        <v>-8.5533515676629399</v>
      </c>
      <c r="K1471">
        <v>213.91228392791399</v>
      </c>
      <c r="L1471">
        <v>180.045742188063</v>
      </c>
      <c r="M1471">
        <v>43.406605676557099</v>
      </c>
      <c r="N1471">
        <v>0.17782327090701799</v>
      </c>
      <c r="O1471">
        <v>115.886375591793</v>
      </c>
      <c r="P1471">
        <v>544.71899224806202</v>
      </c>
      <c r="Q1471">
        <v>0.150244692568484</v>
      </c>
    </row>
    <row r="1472" spans="1:17" hidden="1" x14ac:dyDescent="0.3">
      <c r="A1472" t="s">
        <v>3116</v>
      </c>
      <c r="B1472" t="s">
        <v>3117</v>
      </c>
      <c r="C1472" t="str">
        <f>IFERROR(VLOOKUP(Table1[[#This Row],[Ticker]],[1]!Table1[[Symbol]:[Industry]],2,FALSE),"-")</f>
        <v>-</v>
      </c>
      <c r="D1472" t="s">
        <v>119</v>
      </c>
      <c r="E1472">
        <v>1049.63783008</v>
      </c>
      <c r="F1472">
        <v>364.35</v>
      </c>
      <c r="G1472">
        <v>94.119176248228499</v>
      </c>
      <c r="H1472">
        <v>-7.6597564232765203</v>
      </c>
      <c r="I1472">
        <v>-8.6288571992682694</v>
      </c>
      <c r="J1472">
        <v>-6.7597430644629499</v>
      </c>
      <c r="K1472">
        <v>365.13992029416698</v>
      </c>
      <c r="L1472">
        <v>312.980277508634</v>
      </c>
      <c r="M1472">
        <v>33.309677522660301</v>
      </c>
      <c r="N1472">
        <v>0.49270041453588598</v>
      </c>
      <c r="O1472">
        <v>16.206943872649902</v>
      </c>
      <c r="P1472">
        <v>167.707567964731</v>
      </c>
      <c r="Q1472">
        <v>9.6227588939061998E-2</v>
      </c>
    </row>
    <row r="1473" spans="1:17" hidden="1" x14ac:dyDescent="0.3">
      <c r="A1473" t="s">
        <v>3118</v>
      </c>
      <c r="B1473" t="s">
        <v>3119</v>
      </c>
      <c r="C1473" t="str">
        <f>IFERROR(VLOOKUP(Table1[[#This Row],[Ticker]],[1]!Table1[[Symbol]:[Industry]],2,FALSE),"-")</f>
        <v>-</v>
      </c>
      <c r="D1473" t="s">
        <v>545</v>
      </c>
      <c r="E1473">
        <v>1049.3154996000001</v>
      </c>
      <c r="F1473">
        <v>89.75</v>
      </c>
      <c r="G1473">
        <v>92.738329225166595</v>
      </c>
      <c r="H1473">
        <v>2.9963355307464501</v>
      </c>
      <c r="I1473">
        <v>13.375122025939</v>
      </c>
      <c r="J1473">
        <v>-2.8813951815720502</v>
      </c>
      <c r="K1473">
        <v>92.546838588257799</v>
      </c>
      <c r="L1473">
        <v>79.0474731556954</v>
      </c>
      <c r="M1473">
        <v>43.683642985103901</v>
      </c>
      <c r="N1473">
        <v>1.7039835902534901</v>
      </c>
      <c r="O1473">
        <v>32.200557103064</v>
      </c>
      <c r="P1473">
        <v>134.82913899087299</v>
      </c>
      <c r="Q1473">
        <v>7.9442993210754001E-2</v>
      </c>
    </row>
    <row r="1474" spans="1:17" hidden="1" x14ac:dyDescent="0.3">
      <c r="A1474" t="s">
        <v>3120</v>
      </c>
      <c r="B1474" t="s">
        <v>3121</v>
      </c>
      <c r="C1474" t="str">
        <f>IFERROR(VLOOKUP(Table1[[#This Row],[Ticker]],[1]!Table1[[Symbol]:[Industry]],2,FALSE),"-")</f>
        <v>-</v>
      </c>
      <c r="D1474" t="s">
        <v>473</v>
      </c>
      <c r="E1474">
        <v>1048.813874549</v>
      </c>
      <c r="F1474">
        <v>145.69</v>
      </c>
      <c r="G1474">
        <v>-36.607680282336197</v>
      </c>
      <c r="H1474">
        <v>-16.395455321981601</v>
      </c>
      <c r="I1474">
        <v>-37.0826523982523</v>
      </c>
      <c r="J1474">
        <v>-8.4128134768526603</v>
      </c>
      <c r="K1474">
        <v>159.12298768841001</v>
      </c>
      <c r="L1474">
        <v>161.959506836999</v>
      </c>
      <c r="M1474">
        <v>23.104870799664599</v>
      </c>
      <c r="N1474">
        <v>0.66324923247226397</v>
      </c>
      <c r="O1474">
        <v>48.980712471686402</v>
      </c>
      <c r="P1474">
        <v>14.7617172115005</v>
      </c>
      <c r="Q1474">
        <v>4.2712770612148003E-2</v>
      </c>
    </row>
    <row r="1475" spans="1:17" hidden="1" x14ac:dyDescent="0.3">
      <c r="A1475" t="s">
        <v>3122</v>
      </c>
      <c r="B1475" t="s">
        <v>3123</v>
      </c>
      <c r="C1475" t="str">
        <f>IFERROR(VLOOKUP(Table1[[#This Row],[Ticker]],[1]!Table1[[Symbol]:[Industry]],2,FALSE),"-")</f>
        <v>-</v>
      </c>
      <c r="D1475" t="s">
        <v>54</v>
      </c>
      <c r="E1475">
        <v>1048.6417440749999</v>
      </c>
      <c r="F1475">
        <v>1633.75</v>
      </c>
      <c r="G1475">
        <v>161.05408868875799</v>
      </c>
      <c r="H1475">
        <v>-10.998845269497499</v>
      </c>
      <c r="I1475">
        <v>27.150091525933799</v>
      </c>
      <c r="J1475">
        <v>-4.6242070610413402</v>
      </c>
      <c r="K1475">
        <v>1619.6819582083101</v>
      </c>
      <c r="L1475">
        <v>1331.3666401200901</v>
      </c>
      <c r="M1475">
        <v>45.510334872664203</v>
      </c>
      <c r="N1475">
        <v>0.66799753013667196</v>
      </c>
      <c r="O1475">
        <v>13.481254781943299</v>
      </c>
      <c r="P1475">
        <v>218.37669297476299</v>
      </c>
      <c r="Q1475">
        <v>0.127288283262385</v>
      </c>
    </row>
    <row r="1476" spans="1:17" hidden="1" x14ac:dyDescent="0.3">
      <c r="A1476" t="s">
        <v>3124</v>
      </c>
      <c r="B1476" t="s">
        <v>3125</v>
      </c>
      <c r="C1476" t="str">
        <f>IFERROR(VLOOKUP(Table1[[#This Row],[Ticker]],[1]!Table1[[Symbol]:[Industry]],2,FALSE),"-")</f>
        <v>-</v>
      </c>
      <c r="D1476" t="s">
        <v>266</v>
      </c>
      <c r="E1476">
        <v>1043.49668632</v>
      </c>
      <c r="F1476">
        <v>3402.4</v>
      </c>
      <c r="G1476">
        <v>-24.290206579833299</v>
      </c>
      <c r="H1476">
        <v>-5.9461453121654202</v>
      </c>
      <c r="I1476">
        <v>-10.1133372386186</v>
      </c>
      <c r="J1476">
        <v>-5.3346720742641898</v>
      </c>
      <c r="O1476">
        <v>7.8650364448624499</v>
      </c>
      <c r="P1476">
        <v>12.662251655629101</v>
      </c>
    </row>
    <row r="1477" spans="1:17" hidden="1" x14ac:dyDescent="0.3">
      <c r="A1477" t="s">
        <v>3126</v>
      </c>
      <c r="B1477" t="s">
        <v>3127</v>
      </c>
      <c r="C1477" t="str">
        <f>IFERROR(VLOOKUP(Table1[[#This Row],[Ticker]],[1]!Table1[[Symbol]:[Industry]],2,FALSE),"-")</f>
        <v>-</v>
      </c>
      <c r="D1477" t="s">
        <v>501</v>
      </c>
      <c r="E1477">
        <v>1041.6788813600001</v>
      </c>
      <c r="F1477">
        <v>745.55</v>
      </c>
      <c r="G1477">
        <v>-28.728060367781602</v>
      </c>
      <c r="H1477">
        <v>-7.38663540416825</v>
      </c>
      <c r="I1477">
        <v>-13.551384006156701</v>
      </c>
      <c r="J1477">
        <v>-4.9965626559505001</v>
      </c>
      <c r="K1477">
        <v>768.84023108423003</v>
      </c>
      <c r="M1477">
        <v>33.344974091465303</v>
      </c>
      <c r="N1477">
        <v>0.56651359093581</v>
      </c>
      <c r="O1477">
        <v>37.073301589430599</v>
      </c>
      <c r="P1477">
        <v>18.727605701090798</v>
      </c>
    </row>
    <row r="1478" spans="1:17" hidden="1" x14ac:dyDescent="0.3">
      <c r="A1478" t="s">
        <v>3128</v>
      </c>
      <c r="B1478" t="s">
        <v>3129</v>
      </c>
      <c r="C1478" t="str">
        <f>IFERROR(VLOOKUP(Table1[[#This Row],[Ticker]],[1]!Table1[[Symbol]:[Industry]],2,FALSE),"-")</f>
        <v>-</v>
      </c>
      <c r="D1478" t="s">
        <v>545</v>
      </c>
      <c r="E1478">
        <v>1039.985813819</v>
      </c>
      <c r="F1478">
        <v>199.07</v>
      </c>
      <c r="G1478">
        <v>112.298537949864</v>
      </c>
      <c r="H1478">
        <v>3.0170856819866101</v>
      </c>
      <c r="I1478">
        <v>23.105247110050499</v>
      </c>
      <c r="J1478">
        <v>4.6598395015284204</v>
      </c>
      <c r="K1478">
        <v>183.01684401095699</v>
      </c>
      <c r="L1478">
        <v>153.34156937248</v>
      </c>
      <c r="M1478">
        <v>60.665034153853298</v>
      </c>
      <c r="N1478">
        <v>0.56185004683207296</v>
      </c>
      <c r="O1478">
        <v>7.8515095192645799</v>
      </c>
      <c r="P1478">
        <v>157.03034215622901</v>
      </c>
      <c r="Q1478">
        <v>4.6698450147829001E-2</v>
      </c>
    </row>
    <row r="1479" spans="1:17" hidden="1" x14ac:dyDescent="0.3">
      <c r="A1479" t="s">
        <v>3130</v>
      </c>
      <c r="B1479" t="s">
        <v>3131</v>
      </c>
      <c r="C1479" t="str">
        <f>IFERROR(VLOOKUP(Table1[[#This Row],[Ticker]],[1]!Table1[[Symbol]:[Industry]],2,FALSE),"-")</f>
        <v>-</v>
      </c>
      <c r="D1479" t="s">
        <v>1001</v>
      </c>
      <c r="E1479">
        <v>1036.9077682100001</v>
      </c>
      <c r="F1479">
        <v>156.19</v>
      </c>
      <c r="G1479">
        <v>-46.855275145044402</v>
      </c>
      <c r="H1479">
        <v>8.1689876525528593</v>
      </c>
      <c r="I1479">
        <v>11.455234145554099</v>
      </c>
      <c r="J1479">
        <v>11.1435028781088</v>
      </c>
      <c r="K1479">
        <v>137.14210270052601</v>
      </c>
      <c r="L1479">
        <v>139.87981652182401</v>
      </c>
      <c r="M1479">
        <v>77.392960053253802</v>
      </c>
      <c r="N1479">
        <v>2.2836497512309402</v>
      </c>
      <c r="O1479">
        <v>18.317433894615501</v>
      </c>
      <c r="P1479">
        <v>38.959074733096003</v>
      </c>
      <c r="Q1479">
        <v>-4.2191637638057E-2</v>
      </c>
    </row>
    <row r="1480" spans="1:17" hidden="1" x14ac:dyDescent="0.3">
      <c r="A1480" t="s">
        <v>3132</v>
      </c>
      <c r="B1480" t="s">
        <v>3133</v>
      </c>
      <c r="C1480" t="str">
        <f>IFERROR(VLOOKUP(Table1[[#This Row],[Ticker]],[1]!Table1[[Symbol]:[Industry]],2,FALSE),"-")</f>
        <v>-</v>
      </c>
      <c r="D1480" t="s">
        <v>1581</v>
      </c>
      <c r="E1480">
        <v>1036.3811499999999</v>
      </c>
      <c r="F1480">
        <v>99.82</v>
      </c>
      <c r="G1480">
        <v>728.31613925896602</v>
      </c>
      <c r="H1480">
        <v>52.603438043508</v>
      </c>
      <c r="I1480">
        <v>372.58572659163798</v>
      </c>
      <c r="J1480">
        <v>5.0667594663739397</v>
      </c>
      <c r="K1480">
        <v>70.216545164419202</v>
      </c>
      <c r="L1480">
        <v>42.256566096206903</v>
      </c>
      <c r="M1480">
        <v>99.673410222586696</v>
      </c>
      <c r="N1480">
        <v>1.26726223098733</v>
      </c>
      <c r="O1480">
        <v>0</v>
      </c>
      <c r="P1480">
        <v>950.73684210526301</v>
      </c>
    </row>
    <row r="1481" spans="1:17" hidden="1" x14ac:dyDescent="0.3">
      <c r="A1481" t="s">
        <v>3134</v>
      </c>
      <c r="B1481" t="s">
        <v>3135</v>
      </c>
      <c r="C1481" t="str">
        <f>IFERROR(VLOOKUP(Table1[[#This Row],[Ticker]],[1]!Table1[[Symbol]:[Industry]],2,FALSE),"-")</f>
        <v>-</v>
      </c>
      <c r="D1481" t="s">
        <v>292</v>
      </c>
      <c r="E1481">
        <v>1035.9189633000001</v>
      </c>
      <c r="F1481">
        <v>425.1</v>
      </c>
      <c r="G1481">
        <v>-42.5304435209734</v>
      </c>
      <c r="H1481">
        <v>-13.1178364753429</v>
      </c>
      <c r="I1481">
        <v>-7.6367719951333699</v>
      </c>
      <c r="J1481">
        <v>-5.8755908763756697</v>
      </c>
      <c r="K1481">
        <v>433.915121596527</v>
      </c>
      <c r="L1481">
        <v>433.87625646360101</v>
      </c>
      <c r="M1481">
        <v>43.117820322534797</v>
      </c>
      <c r="N1481">
        <v>0.50440589639011002</v>
      </c>
      <c r="O1481">
        <v>20.348153375676301</v>
      </c>
      <c r="P1481">
        <v>17.5445873081709</v>
      </c>
      <c r="Q1481">
        <v>-2.29605904576E-3</v>
      </c>
    </row>
    <row r="1482" spans="1:17" hidden="1" x14ac:dyDescent="0.3">
      <c r="A1482" t="s">
        <v>3136</v>
      </c>
      <c r="B1482" t="s">
        <v>3137</v>
      </c>
      <c r="C1482" t="str">
        <f>IFERROR(VLOOKUP(Table1[[#This Row],[Ticker]],[1]!Table1[[Symbol]:[Industry]],2,FALSE),"-")</f>
        <v>-</v>
      </c>
      <c r="D1482" t="s">
        <v>266</v>
      </c>
      <c r="E1482">
        <v>1033.4003188680001</v>
      </c>
      <c r="F1482">
        <v>194.76</v>
      </c>
      <c r="G1482">
        <v>36.855099398026503</v>
      </c>
      <c r="H1482">
        <v>5.2141418818082004</v>
      </c>
      <c r="I1482">
        <v>53.981588660604302</v>
      </c>
      <c r="J1482">
        <v>-12.764373553500301</v>
      </c>
      <c r="K1482">
        <v>184.27225155579401</v>
      </c>
      <c r="L1482">
        <v>152.30711088676799</v>
      </c>
      <c r="M1482">
        <v>42.5471224849219</v>
      </c>
      <c r="N1482">
        <v>0.36200899460904301</v>
      </c>
      <c r="O1482">
        <v>15.665434380776301</v>
      </c>
      <c r="P1482">
        <v>81.848739495798299</v>
      </c>
    </row>
    <row r="1483" spans="1:17" hidden="1" x14ac:dyDescent="0.3">
      <c r="A1483" t="s">
        <v>3138</v>
      </c>
      <c r="B1483" t="s">
        <v>3139</v>
      </c>
      <c r="C1483" t="str">
        <f>IFERROR(VLOOKUP(Table1[[#This Row],[Ticker]],[1]!Table1[[Symbol]:[Industry]],2,FALSE),"-")</f>
        <v>-</v>
      </c>
      <c r="D1483" t="s">
        <v>185</v>
      </c>
      <c r="E1483">
        <v>1030.774868</v>
      </c>
      <c r="F1483">
        <v>956.05</v>
      </c>
      <c r="G1483">
        <v>-48.064043443105398</v>
      </c>
      <c r="H1483">
        <v>-17.650031652634301</v>
      </c>
      <c r="I1483">
        <v>-39.367864822916701</v>
      </c>
      <c r="J1483">
        <v>-2.8212997111259899</v>
      </c>
      <c r="K1483">
        <v>1024.7640274607299</v>
      </c>
      <c r="L1483">
        <v>1112.2552848115999</v>
      </c>
      <c r="M1483">
        <v>41.621448424973202</v>
      </c>
      <c r="N1483">
        <v>1.18203414626295</v>
      </c>
      <c r="O1483">
        <v>59.510485853250302</v>
      </c>
      <c r="P1483">
        <v>2.1366380001068301</v>
      </c>
      <c r="Q1483">
        <v>6.4849546380486997E-2</v>
      </c>
    </row>
    <row r="1484" spans="1:17" hidden="1" x14ac:dyDescent="0.3">
      <c r="A1484" t="s">
        <v>3140</v>
      </c>
      <c r="B1484" t="s">
        <v>3141</v>
      </c>
      <c r="C1484" t="str">
        <f>IFERROR(VLOOKUP(Table1[[#This Row],[Ticker]],[1]!Table1[[Symbol]:[Industry]],2,FALSE),"-")</f>
        <v>-</v>
      </c>
      <c r="D1484" t="s">
        <v>473</v>
      </c>
      <c r="E1484">
        <v>1020.26999586</v>
      </c>
      <c r="F1484">
        <v>233.77</v>
      </c>
      <c r="G1484">
        <v>17.358261053195498</v>
      </c>
      <c r="H1484">
        <v>28.55420479556</v>
      </c>
      <c r="I1484">
        <v>39.726692296350102</v>
      </c>
      <c r="J1484">
        <v>-7.8588916113632399</v>
      </c>
      <c r="K1484">
        <v>217.50728958388299</v>
      </c>
      <c r="L1484">
        <v>182.63946046823199</v>
      </c>
      <c r="M1484">
        <v>31.574318606805001</v>
      </c>
      <c r="N1484">
        <v>0.37596734988786501</v>
      </c>
      <c r="O1484">
        <v>22.941352611541198</v>
      </c>
      <c r="P1484">
        <v>66.978571428571399</v>
      </c>
      <c r="Q1484">
        <v>-3.6950282891693997E-2</v>
      </c>
    </row>
    <row r="1485" spans="1:17" hidden="1" x14ac:dyDescent="0.3">
      <c r="A1485" t="s">
        <v>3142</v>
      </c>
      <c r="B1485" t="s">
        <v>3143</v>
      </c>
      <c r="C1485" t="str">
        <f>IFERROR(VLOOKUP(Table1[[#This Row],[Ticker]],[1]!Table1[[Symbol]:[Industry]],2,FALSE),"-")</f>
        <v>-</v>
      </c>
      <c r="D1485" t="s">
        <v>646</v>
      </c>
      <c r="E1485">
        <v>1020.187893616</v>
      </c>
      <c r="F1485">
        <v>48.08</v>
      </c>
      <c r="G1485">
        <v>-41.384114332617997</v>
      </c>
      <c r="H1485">
        <v>-6.3352140914923298</v>
      </c>
      <c r="I1485">
        <v>-4.5257772511954402</v>
      </c>
      <c r="J1485">
        <v>-0.79667899241106099</v>
      </c>
      <c r="K1485">
        <v>49.242935579273002</v>
      </c>
      <c r="L1485">
        <v>49.137269587692003</v>
      </c>
      <c r="M1485">
        <v>50.296528632889498</v>
      </c>
      <c r="N1485">
        <v>0.29252001633039298</v>
      </c>
      <c r="O1485">
        <v>29.367720465890201</v>
      </c>
      <c r="P1485">
        <v>19.601990049751201</v>
      </c>
      <c r="Q1485">
        <v>3.7589660249781998E-2</v>
      </c>
    </row>
    <row r="1486" spans="1:17" hidden="1" x14ac:dyDescent="0.3">
      <c r="A1486" t="s">
        <v>3144</v>
      </c>
      <c r="B1486" t="s">
        <v>3145</v>
      </c>
      <c r="C1486" t="str">
        <f>IFERROR(VLOOKUP(Table1[[#This Row],[Ticker]],[1]!Table1[[Symbol]:[Industry]],2,FALSE),"-")</f>
        <v>-</v>
      </c>
      <c r="D1486" t="s">
        <v>54</v>
      </c>
      <c r="E1486">
        <v>1017.77472</v>
      </c>
      <c r="F1486">
        <v>203.1</v>
      </c>
      <c r="G1486">
        <v>24.862289412847499</v>
      </c>
      <c r="H1486">
        <v>-7.97566786934342</v>
      </c>
      <c r="I1486">
        <v>-36.104887218381698</v>
      </c>
      <c r="J1486">
        <v>-4.1597056172902196</v>
      </c>
      <c r="K1486">
        <v>214.40551274281401</v>
      </c>
      <c r="L1486">
        <v>204.78840943613801</v>
      </c>
      <c r="M1486">
        <v>37.873241533917003</v>
      </c>
      <c r="N1486">
        <v>0.56198008664106103</v>
      </c>
      <c r="O1486">
        <v>30.477597242737499</v>
      </c>
      <c r="P1486">
        <v>63.132530120481903</v>
      </c>
      <c r="Q1486">
        <v>4.6499126699967003E-2</v>
      </c>
    </row>
    <row r="1487" spans="1:17" hidden="1" x14ac:dyDescent="0.3">
      <c r="A1487" t="s">
        <v>3146</v>
      </c>
      <c r="B1487" t="s">
        <v>3147</v>
      </c>
      <c r="C1487" t="str">
        <f>IFERROR(VLOOKUP(Table1[[#This Row],[Ticker]],[1]!Table1[[Symbol]:[Industry]],2,FALSE),"-")</f>
        <v>-</v>
      </c>
      <c r="D1487" t="s">
        <v>1853</v>
      </c>
      <c r="E1487">
        <v>1014.3098</v>
      </c>
      <c r="F1487">
        <v>436.45</v>
      </c>
      <c r="G1487">
        <v>19.236274719599201</v>
      </c>
      <c r="H1487">
        <v>-24.223265195206299</v>
      </c>
      <c r="I1487">
        <v>7.1309362665641203</v>
      </c>
      <c r="J1487">
        <v>-8.4269824688157708</v>
      </c>
      <c r="K1487">
        <v>531.33610785378301</v>
      </c>
      <c r="L1487">
        <v>447.53561936436898</v>
      </c>
      <c r="M1487">
        <v>19.061169445613899</v>
      </c>
      <c r="N1487">
        <v>0.69692131855372697</v>
      </c>
      <c r="O1487">
        <v>50.670179860235997</v>
      </c>
      <c r="P1487">
        <v>73.125743752479096</v>
      </c>
    </row>
    <row r="1488" spans="1:17" hidden="1" x14ac:dyDescent="0.3">
      <c r="A1488" t="s">
        <v>3148</v>
      </c>
      <c r="B1488" t="s">
        <v>3149</v>
      </c>
      <c r="C1488" t="str">
        <f>IFERROR(VLOOKUP(Table1[[#This Row],[Ticker]],[1]!Table1[[Symbol]:[Industry]],2,FALSE),"-")</f>
        <v>-</v>
      </c>
      <c r="D1488" t="s">
        <v>604</v>
      </c>
      <c r="E1488">
        <v>1011.649968952</v>
      </c>
      <c r="F1488">
        <v>214.78</v>
      </c>
      <c r="G1488">
        <v>-20.629026745668099</v>
      </c>
      <c r="H1488">
        <v>-11.051197471311401</v>
      </c>
      <c r="I1488">
        <v>2.17195296447328</v>
      </c>
      <c r="J1488">
        <v>-6.9218786484000301</v>
      </c>
      <c r="K1488">
        <v>218.89454621993301</v>
      </c>
      <c r="L1488">
        <v>207.98105206632201</v>
      </c>
      <c r="M1488">
        <v>43.237317629251102</v>
      </c>
      <c r="N1488">
        <v>0.34776073975477301</v>
      </c>
      <c r="O1488">
        <v>25.710028866747301</v>
      </c>
      <c r="P1488">
        <v>35.039295818924799</v>
      </c>
      <c r="Q1488">
        <v>-5.0124328654610004E-3</v>
      </c>
    </row>
    <row r="1489" spans="1:17" hidden="1" x14ac:dyDescent="0.3">
      <c r="A1489" t="s">
        <v>3150</v>
      </c>
      <c r="B1489" t="s">
        <v>3151</v>
      </c>
      <c r="C1489" t="str">
        <f>IFERROR(VLOOKUP(Table1[[#This Row],[Ticker]],[1]!Table1[[Symbol]:[Industry]],2,FALSE),"-")</f>
        <v>-</v>
      </c>
      <c r="D1489" t="s">
        <v>185</v>
      </c>
      <c r="E1489">
        <v>1011.10716</v>
      </c>
      <c r="F1489">
        <v>832.05</v>
      </c>
      <c r="G1489">
        <v>-10.945988820914801</v>
      </c>
      <c r="H1489">
        <v>-2.3453591203059698</v>
      </c>
      <c r="I1489">
        <v>-6.6384113393956801</v>
      </c>
      <c r="J1489">
        <v>2.7546023353675699</v>
      </c>
      <c r="K1489">
        <v>788.87656147487996</v>
      </c>
      <c r="L1489">
        <v>766.57094061356599</v>
      </c>
      <c r="M1489">
        <v>72.093024510326501</v>
      </c>
      <c r="N1489">
        <v>1.7590022995437</v>
      </c>
      <c r="O1489">
        <v>12.373054503936</v>
      </c>
      <c r="P1489">
        <v>26.3745443499392</v>
      </c>
      <c r="Q1489">
        <v>5.2979574931272998E-2</v>
      </c>
    </row>
    <row r="1490" spans="1:17" hidden="1" x14ac:dyDescent="0.3">
      <c r="A1490" t="s">
        <v>3152</v>
      </c>
      <c r="B1490" t="s">
        <v>3153</v>
      </c>
      <c r="C1490" t="str">
        <f>IFERROR(VLOOKUP(Table1[[#This Row],[Ticker]],[1]!Table1[[Symbol]:[Industry]],2,FALSE),"-")</f>
        <v>-</v>
      </c>
      <c r="D1490" t="s">
        <v>292</v>
      </c>
      <c r="E1490">
        <v>1010.232438075</v>
      </c>
      <c r="F1490">
        <v>161</v>
      </c>
      <c r="G1490">
        <v>433.94694881566102</v>
      </c>
      <c r="H1490">
        <v>-17.346352167957299</v>
      </c>
      <c r="I1490">
        <v>132.56617996214499</v>
      </c>
      <c r="J1490">
        <v>-8.0358499984646397</v>
      </c>
      <c r="K1490">
        <v>184.25615785982001</v>
      </c>
      <c r="L1490">
        <v>149.72843447398799</v>
      </c>
      <c r="M1490">
        <v>40.505057104957402</v>
      </c>
      <c r="N1490">
        <v>0.51252419648134295</v>
      </c>
      <c r="O1490">
        <v>92.610699258665605</v>
      </c>
      <c r="P1490">
        <v>514.67031207665195</v>
      </c>
      <c r="Q1490">
        <v>0.19131118944997799</v>
      </c>
    </row>
    <row r="1491" spans="1:17" hidden="1" x14ac:dyDescent="0.3">
      <c r="A1491" t="s">
        <v>3154</v>
      </c>
      <c r="B1491" t="s">
        <v>3155</v>
      </c>
      <c r="C1491" t="str">
        <f>IFERROR(VLOOKUP(Table1[[#This Row],[Ticker]],[1]!Table1[[Symbol]:[Industry]],2,FALSE),"-")</f>
        <v>-</v>
      </c>
      <c r="D1491" t="s">
        <v>263</v>
      </c>
      <c r="E1491">
        <v>1009.9639038</v>
      </c>
      <c r="F1491">
        <v>94.31</v>
      </c>
      <c r="G1491">
        <v>-51.413413550779701</v>
      </c>
      <c r="H1491">
        <v>-10.609756423276499</v>
      </c>
      <c r="I1491">
        <v>-6.2598954806284599</v>
      </c>
      <c r="J1491">
        <v>-6.52299092771083</v>
      </c>
      <c r="K1491">
        <v>95.643239779938995</v>
      </c>
      <c r="L1491">
        <v>96.641086571116702</v>
      </c>
      <c r="M1491">
        <v>42.159699091742702</v>
      </c>
      <c r="N1491">
        <v>0.54260673658887804</v>
      </c>
      <c r="O1491">
        <v>40.759198388293903</v>
      </c>
      <c r="P1491">
        <v>27.119557891899099</v>
      </c>
      <c r="Q1491">
        <v>4.6685305103095001E-2</v>
      </c>
    </row>
    <row r="1492" spans="1:17" hidden="1" x14ac:dyDescent="0.3">
      <c r="A1492" t="s">
        <v>3156</v>
      </c>
      <c r="B1492" t="s">
        <v>3157</v>
      </c>
      <c r="C1492" t="str">
        <f>IFERROR(VLOOKUP(Table1[[#This Row],[Ticker]],[1]!Table1[[Symbol]:[Industry]],2,FALSE),"-")</f>
        <v>-</v>
      </c>
      <c r="D1492" t="s">
        <v>130</v>
      </c>
      <c r="E1492">
        <v>1009.046235</v>
      </c>
      <c r="F1492">
        <v>242.3</v>
      </c>
      <c r="G1492">
        <v>13.666824263277899</v>
      </c>
      <c r="H1492">
        <v>-15.8065866596106</v>
      </c>
      <c r="I1492">
        <v>-15.878236611076799</v>
      </c>
      <c r="J1492">
        <v>-7.37999841297919</v>
      </c>
      <c r="K1492">
        <v>275.36028347949002</v>
      </c>
      <c r="L1492">
        <v>256.48578429452903</v>
      </c>
      <c r="M1492">
        <v>29.144445478840399</v>
      </c>
      <c r="N1492">
        <v>0.49762273953111003</v>
      </c>
      <c r="O1492">
        <v>55.777961205117599</v>
      </c>
      <c r="P1492">
        <v>60.251322751322697</v>
      </c>
    </row>
    <row r="1493" spans="1:17" hidden="1" x14ac:dyDescent="0.3">
      <c r="A1493" t="s">
        <v>3158</v>
      </c>
      <c r="B1493" t="s">
        <v>3159</v>
      </c>
      <c r="C1493" t="str">
        <f>IFERROR(VLOOKUP(Table1[[#This Row],[Ticker]],[1]!Table1[[Symbol]:[Industry]],2,FALSE),"-")</f>
        <v>-</v>
      </c>
      <c r="D1493" t="s">
        <v>266</v>
      </c>
      <c r="E1493">
        <v>1008.38363985</v>
      </c>
      <c r="F1493">
        <v>717.25</v>
      </c>
      <c r="G1493">
        <v>121.02869095059501</v>
      </c>
      <c r="H1493">
        <v>-4.6787126997222304</v>
      </c>
      <c r="I1493">
        <v>80.097699771715398</v>
      </c>
      <c r="J1493">
        <v>-5.2175974705932298</v>
      </c>
      <c r="K1493">
        <v>723.94137558489399</v>
      </c>
      <c r="L1493">
        <v>579.88064230052601</v>
      </c>
      <c r="M1493">
        <v>44.874774010318099</v>
      </c>
      <c r="N1493">
        <v>0.339291253516456</v>
      </c>
      <c r="O1493">
        <v>57.546183339142502</v>
      </c>
      <c r="P1493">
        <v>169.998117824204</v>
      </c>
      <c r="Q1493">
        <v>0.18851643741954899</v>
      </c>
    </row>
    <row r="1494" spans="1:17" hidden="1" x14ac:dyDescent="0.3">
      <c r="A1494" t="s">
        <v>3160</v>
      </c>
      <c r="B1494" t="s">
        <v>3161</v>
      </c>
      <c r="C1494" t="str">
        <f>IFERROR(VLOOKUP(Table1[[#This Row],[Ticker]],[1]!Table1[[Symbol]:[Industry]],2,FALSE),"-")</f>
        <v>-</v>
      </c>
      <c r="D1494" t="s">
        <v>473</v>
      </c>
      <c r="E1494">
        <v>1007.999676995</v>
      </c>
      <c r="F1494">
        <v>401</v>
      </c>
      <c r="G1494">
        <v>351.98061669322402</v>
      </c>
      <c r="H1494">
        <v>140.77456646258901</v>
      </c>
      <c r="I1494">
        <v>422.753480552496</v>
      </c>
      <c r="J1494">
        <v>15.440745545220301</v>
      </c>
      <c r="K1494">
        <v>231.810862953732</v>
      </c>
      <c r="L1494">
        <v>132.96316775429199</v>
      </c>
      <c r="M1494">
        <v>98.838011643364595</v>
      </c>
      <c r="N1494">
        <v>2.76443505230848</v>
      </c>
      <c r="O1494">
        <v>8.2294264339152203</v>
      </c>
      <c r="P1494">
        <v>589.00343642611597</v>
      </c>
    </row>
    <row r="1495" spans="1:17" hidden="1" x14ac:dyDescent="0.3">
      <c r="A1495" t="s">
        <v>3162</v>
      </c>
      <c r="B1495" t="s">
        <v>3163</v>
      </c>
      <c r="C1495" t="str">
        <f>IFERROR(VLOOKUP(Table1[[#This Row],[Ticker]],[1]!Table1[[Symbol]:[Industry]],2,FALSE),"-")</f>
        <v>-</v>
      </c>
      <c r="D1495" t="s">
        <v>604</v>
      </c>
      <c r="E1495">
        <v>1007.58870432</v>
      </c>
      <c r="F1495">
        <v>6.99</v>
      </c>
      <c r="G1495">
        <v>161.00050879307301</v>
      </c>
      <c r="H1495">
        <v>45.922455577559703</v>
      </c>
      <c r="I1495">
        <v>87.972699771715398</v>
      </c>
      <c r="J1495">
        <v>4.4633083451555997</v>
      </c>
      <c r="K1495">
        <v>5.5804821340183501</v>
      </c>
      <c r="L1495">
        <v>4.3348344012888003</v>
      </c>
      <c r="M1495">
        <v>66.684136971520303</v>
      </c>
      <c r="N1495">
        <v>0.65642530388562403</v>
      </c>
      <c r="O1495">
        <v>5.1502145922746703</v>
      </c>
      <c r="P1495">
        <v>242.64705882352899</v>
      </c>
      <c r="Q1495">
        <v>9.5420919666408005E-2</v>
      </c>
    </row>
    <row r="1496" spans="1:17" hidden="1" x14ac:dyDescent="0.3">
      <c r="A1496" t="s">
        <v>3164</v>
      </c>
      <c r="B1496" t="s">
        <v>3165</v>
      </c>
      <c r="C1496" t="str">
        <f>IFERROR(VLOOKUP(Table1[[#This Row],[Ticker]],[1]!Table1[[Symbol]:[Industry]],2,FALSE),"-")</f>
        <v>-</v>
      </c>
      <c r="D1496" t="s">
        <v>263</v>
      </c>
      <c r="E1496">
        <v>1007.30063187</v>
      </c>
      <c r="F1496">
        <v>79.98</v>
      </c>
      <c r="G1496">
        <v>-35.6596030249327</v>
      </c>
      <c r="H1496">
        <v>-4.0540407261047298</v>
      </c>
      <c r="I1496">
        <v>-15.133209778927499</v>
      </c>
      <c r="J1496">
        <v>-3.9751786897077399</v>
      </c>
      <c r="K1496">
        <v>80.514708981402507</v>
      </c>
      <c r="L1496">
        <v>79.035850881124404</v>
      </c>
      <c r="M1496">
        <v>43.118005273493502</v>
      </c>
      <c r="N1496">
        <v>1.02711672278689</v>
      </c>
      <c r="O1496">
        <v>26.219054763690899</v>
      </c>
      <c r="P1496">
        <v>21.5501519756839</v>
      </c>
      <c r="Q1496">
        <v>-7.8632365501003998E-2</v>
      </c>
    </row>
    <row r="1497" spans="1:17" hidden="1" x14ac:dyDescent="0.3">
      <c r="A1497" t="s">
        <v>3166</v>
      </c>
      <c r="B1497" t="s">
        <v>3167</v>
      </c>
      <c r="C1497" t="str">
        <f>IFERROR(VLOOKUP(Table1[[#This Row],[Ticker]],[1]!Table1[[Symbol]:[Industry]],2,FALSE),"-")</f>
        <v>-</v>
      </c>
      <c r="D1497" t="s">
        <v>473</v>
      </c>
      <c r="E1497">
        <v>1002.765439875</v>
      </c>
      <c r="F1497">
        <v>273.75</v>
      </c>
      <c r="G1497">
        <v>-36.068389028745401</v>
      </c>
      <c r="H1497">
        <v>-1.8747666103482099</v>
      </c>
      <c r="I1497">
        <v>-6.69232384709745</v>
      </c>
      <c r="J1497">
        <v>-5.8617424032030598</v>
      </c>
      <c r="K1497">
        <v>267.94785217189201</v>
      </c>
      <c r="L1497">
        <v>265.42697034975498</v>
      </c>
      <c r="M1497">
        <v>47.789264206000503</v>
      </c>
      <c r="N1497">
        <v>2.3109090039870099</v>
      </c>
      <c r="O1497">
        <v>13.8995433789954</v>
      </c>
      <c r="P1497">
        <v>21.396895787139599</v>
      </c>
      <c r="Q1497">
        <v>-8.6265033803963997E-2</v>
      </c>
    </row>
    <row r="1498" spans="1:17" hidden="1" x14ac:dyDescent="0.3">
      <c r="A1498" t="s">
        <v>3168</v>
      </c>
      <c r="B1498" t="s">
        <v>3169</v>
      </c>
      <c r="C1498" t="str">
        <f>IFERROR(VLOOKUP(Table1[[#This Row],[Ticker]],[1]!Table1[[Symbol]:[Industry]],2,FALSE),"-")</f>
        <v>-</v>
      </c>
      <c r="D1498" t="s">
        <v>263</v>
      </c>
      <c r="E1498">
        <v>1001.11984182</v>
      </c>
      <c r="F1498">
        <v>41.35</v>
      </c>
      <c r="G1498">
        <v>-63.289878479086198</v>
      </c>
      <c r="H1498">
        <v>-4.43412133048309</v>
      </c>
      <c r="I1498">
        <v>-8.3992576168461301</v>
      </c>
      <c r="J1498">
        <v>-10.262815717847801</v>
      </c>
      <c r="K1498">
        <v>41.496614862166297</v>
      </c>
      <c r="L1498">
        <v>44.197571429069598</v>
      </c>
      <c r="M1498">
        <v>38.773179139830198</v>
      </c>
      <c r="N1498">
        <v>0.40779543288103098</v>
      </c>
      <c r="O1498">
        <v>47.521160822249001</v>
      </c>
      <c r="P1498">
        <v>25.303030303030301</v>
      </c>
      <c r="Q1498">
        <v>3.8523086558192997E-2</v>
      </c>
    </row>
    <row r="1499" spans="1:17" hidden="1" x14ac:dyDescent="0.3">
      <c r="A1499" t="s">
        <v>3170</v>
      </c>
      <c r="B1499" t="s">
        <v>3171</v>
      </c>
      <c r="C1499" t="str">
        <f>IFERROR(VLOOKUP(Table1[[#This Row],[Ticker]],[1]!Table1[[Symbol]:[Industry]],2,FALSE),"-")</f>
        <v>-</v>
      </c>
      <c r="D1499" t="s">
        <v>1941</v>
      </c>
      <c r="E1499">
        <v>999.2</v>
      </c>
      <c r="F1499">
        <v>312.25</v>
      </c>
      <c r="G1499">
        <v>75.477765123468401</v>
      </c>
      <c r="H1499">
        <v>39.280109744982198</v>
      </c>
      <c r="I1499">
        <v>54.045171577964197</v>
      </c>
      <c r="J1499">
        <v>3.8192691120450002</v>
      </c>
      <c r="K1499">
        <v>238.953644165708</v>
      </c>
      <c r="L1499">
        <v>193.21750498216699</v>
      </c>
      <c r="M1499">
        <v>69.037840397421405</v>
      </c>
      <c r="N1499">
        <v>0.37010616451567702</v>
      </c>
      <c r="O1499">
        <v>7.2858286629303404</v>
      </c>
      <c r="P1499">
        <v>130.783444198078</v>
      </c>
      <c r="Q1499">
        <v>0.154791444566796</v>
      </c>
    </row>
    <row r="1500" spans="1:17" hidden="1" x14ac:dyDescent="0.3">
      <c r="A1500" t="s">
        <v>3172</v>
      </c>
      <c r="B1500" t="s">
        <v>3173</v>
      </c>
      <c r="C1500" t="str">
        <f>IFERROR(VLOOKUP(Table1[[#This Row],[Ticker]],[1]!Table1[[Symbol]:[Industry]],2,FALSE),"-")</f>
        <v>-</v>
      </c>
      <c r="D1500" t="s">
        <v>1563</v>
      </c>
      <c r="E1500">
        <v>997.12330613999995</v>
      </c>
      <c r="F1500">
        <v>36.270000000000003</v>
      </c>
      <c r="G1500">
        <v>-3.2220238656893398</v>
      </c>
      <c r="H1500">
        <v>-10.7636339742969</v>
      </c>
      <c r="I1500">
        <v>0.94104570414016897</v>
      </c>
      <c r="J1500">
        <v>-1.9963685788662699</v>
      </c>
      <c r="K1500">
        <v>36.357610730378603</v>
      </c>
      <c r="L1500">
        <v>34.500895816521101</v>
      </c>
      <c r="M1500">
        <v>45.015518209545199</v>
      </c>
      <c r="N1500">
        <v>0.61857643961424602</v>
      </c>
      <c r="O1500">
        <v>25.3101736972704</v>
      </c>
      <c r="P1500">
        <v>34.283598667160199</v>
      </c>
      <c r="Q1500">
        <v>4.2782514565190999E-2</v>
      </c>
    </row>
    <row r="1501" spans="1:17" hidden="1" x14ac:dyDescent="0.3">
      <c r="A1501" t="s">
        <v>3174</v>
      </c>
      <c r="B1501" t="s">
        <v>3175</v>
      </c>
      <c r="C1501" t="str">
        <f>IFERROR(VLOOKUP(Table1[[#This Row],[Ticker]],[1]!Table1[[Symbol]:[Industry]],2,FALSE),"-")</f>
        <v>-</v>
      </c>
      <c r="D1501" t="s">
        <v>266</v>
      </c>
      <c r="E1501">
        <v>994.65835000000004</v>
      </c>
      <c r="F1501">
        <v>785.05</v>
      </c>
      <c r="G1501">
        <v>-29.630409783166002</v>
      </c>
      <c r="H1501">
        <v>4.5231007195805999</v>
      </c>
      <c r="I1501">
        <v>-15.453540441951301</v>
      </c>
      <c r="J1501">
        <v>7.6103579894887501</v>
      </c>
      <c r="O1501">
        <v>4.3245653143111999</v>
      </c>
      <c r="P1501">
        <v>15.109970674486799</v>
      </c>
    </row>
    <row r="1502" spans="1:17" hidden="1" x14ac:dyDescent="0.3">
      <c r="A1502" t="s">
        <v>3176</v>
      </c>
      <c r="B1502" t="s">
        <v>3177</v>
      </c>
      <c r="C1502" t="str">
        <f>IFERROR(VLOOKUP(Table1[[#This Row],[Ticker]],[1]!Table1[[Symbol]:[Industry]],2,FALSE),"-")</f>
        <v>-</v>
      </c>
      <c r="D1502" t="s">
        <v>143</v>
      </c>
      <c r="E1502">
        <v>993.09652185000004</v>
      </c>
      <c r="F1502">
        <v>442.25</v>
      </c>
      <c r="G1502">
        <v>-1.67366734529266</v>
      </c>
      <c r="H1502">
        <v>-2.78457187688123</v>
      </c>
      <c r="I1502">
        <v>-21.801556491811201</v>
      </c>
      <c r="J1502">
        <v>-5.9845018756117803</v>
      </c>
      <c r="K1502">
        <v>446.64732318406402</v>
      </c>
      <c r="L1502">
        <v>429.42702185594499</v>
      </c>
      <c r="M1502">
        <v>43.534686825647597</v>
      </c>
      <c r="N1502">
        <v>0.33901745265371902</v>
      </c>
      <c r="O1502">
        <v>20.520067834934899</v>
      </c>
      <c r="P1502">
        <v>44.691640765581496</v>
      </c>
      <c r="Q1502">
        <v>6.0394258022267999E-2</v>
      </c>
    </row>
    <row r="1503" spans="1:17" hidden="1" x14ac:dyDescent="0.3">
      <c r="A1503" t="s">
        <v>3178</v>
      </c>
      <c r="B1503" t="s">
        <v>3179</v>
      </c>
      <c r="C1503" t="str">
        <f>IFERROR(VLOOKUP(Table1[[#This Row],[Ticker]],[1]!Table1[[Symbol]:[Industry]],2,FALSE),"-")</f>
        <v>-</v>
      </c>
      <c r="D1503" t="s">
        <v>266</v>
      </c>
      <c r="E1503">
        <v>992.43089999999995</v>
      </c>
      <c r="F1503">
        <v>930</v>
      </c>
      <c r="G1503">
        <v>42.172972928220503</v>
      </c>
      <c r="H1503">
        <v>-5.9992272552816299</v>
      </c>
      <c r="I1503">
        <v>25.047635172232201</v>
      </c>
      <c r="J1503">
        <v>-0.38620101412533198</v>
      </c>
      <c r="K1503">
        <v>919.82633054402402</v>
      </c>
      <c r="L1503">
        <v>767.49626921736694</v>
      </c>
      <c r="M1503">
        <v>44.779439152564898</v>
      </c>
      <c r="N1503">
        <v>0.64724919093851097</v>
      </c>
      <c r="O1503">
        <v>19.462365591397798</v>
      </c>
      <c r="P1503">
        <v>91.950464396284801</v>
      </c>
      <c r="Q1503">
        <v>0.15135155397356501</v>
      </c>
    </row>
    <row r="1504" spans="1:17" hidden="1" x14ac:dyDescent="0.3">
      <c r="A1504" t="s">
        <v>3180</v>
      </c>
      <c r="B1504" t="s">
        <v>3181</v>
      </c>
      <c r="C1504" t="str">
        <f>IFERROR(VLOOKUP(Table1[[#This Row],[Ticker]],[1]!Table1[[Symbol]:[Industry]],2,FALSE),"-")</f>
        <v>-</v>
      </c>
      <c r="D1504" t="s">
        <v>114</v>
      </c>
      <c r="E1504">
        <v>986.73461632999897</v>
      </c>
      <c r="F1504">
        <v>134.94999999999999</v>
      </c>
      <c r="G1504">
        <v>-60.151821748650498</v>
      </c>
      <c r="H1504">
        <v>-8.3107795067761092</v>
      </c>
      <c r="I1504">
        <v>-15.4105097252527</v>
      </c>
      <c r="J1504">
        <v>-3.88144743041472</v>
      </c>
      <c r="K1504">
        <v>140.42505370916999</v>
      </c>
      <c r="L1504">
        <v>148.91556117456599</v>
      </c>
      <c r="M1504">
        <v>46.6250263140019</v>
      </c>
      <c r="N1504">
        <v>0.58932177545675302</v>
      </c>
      <c r="O1504">
        <v>64.653575398295601</v>
      </c>
      <c r="P1504">
        <v>6.8487727632620699</v>
      </c>
      <c r="Q1504">
        <v>3.3542507895667997E-2</v>
      </c>
    </row>
    <row r="1505" spans="1:17" hidden="1" x14ac:dyDescent="0.3">
      <c r="A1505" t="s">
        <v>3182</v>
      </c>
      <c r="B1505" t="s">
        <v>3183</v>
      </c>
      <c r="C1505" t="str">
        <f>IFERROR(VLOOKUP(Table1[[#This Row],[Ticker]],[1]!Table1[[Symbol]:[Industry]],2,FALSE),"-")</f>
        <v>-</v>
      </c>
      <c r="D1505" t="s">
        <v>281</v>
      </c>
      <c r="E1505">
        <v>985.93647925000005</v>
      </c>
      <c r="F1505">
        <v>359.5</v>
      </c>
      <c r="G1505">
        <v>-10.911467265561001</v>
      </c>
      <c r="H1505">
        <v>-4.7786267276362704</v>
      </c>
      <c r="I1505">
        <v>-16.306603559075299</v>
      </c>
      <c r="J1505">
        <v>-5.3336185485260996</v>
      </c>
      <c r="K1505">
        <v>362.48770216989698</v>
      </c>
      <c r="L1505">
        <v>355.15800685442298</v>
      </c>
      <c r="M1505">
        <v>40.417798766113897</v>
      </c>
      <c r="N1505">
        <v>0.68512054377328702</v>
      </c>
      <c r="O1505">
        <v>24.895688456189099</v>
      </c>
      <c r="P1505">
        <v>28.255440599357801</v>
      </c>
      <c r="Q1505">
        <v>0.12644061936735901</v>
      </c>
    </row>
    <row r="1506" spans="1:17" hidden="1" x14ac:dyDescent="0.3">
      <c r="A1506" t="s">
        <v>3184</v>
      </c>
      <c r="B1506" t="s">
        <v>3185</v>
      </c>
      <c r="C1506" t="str">
        <f>IFERROR(VLOOKUP(Table1[[#This Row],[Ticker]],[1]!Table1[[Symbol]:[Industry]],2,FALSE),"-")</f>
        <v>-</v>
      </c>
      <c r="D1506" t="s">
        <v>604</v>
      </c>
      <c r="E1506">
        <v>983.78399999999999</v>
      </c>
      <c r="F1506">
        <v>1718.4</v>
      </c>
      <c r="G1506">
        <v>-21.019904108154901</v>
      </c>
      <c r="H1506">
        <v>-8.4139431197550092</v>
      </c>
      <c r="I1506">
        <v>-1.9974044884464199</v>
      </c>
      <c r="J1506">
        <v>-7.5470688037717304</v>
      </c>
      <c r="K1506">
        <v>1743.30579351088</v>
      </c>
      <c r="L1506">
        <v>1672.39753952965</v>
      </c>
      <c r="M1506">
        <v>37.050547973532602</v>
      </c>
      <c r="N1506">
        <v>0.572494418095574</v>
      </c>
      <c r="O1506">
        <v>27.889315642458001</v>
      </c>
      <c r="P1506">
        <v>24.0140006495146</v>
      </c>
      <c r="Q1506">
        <v>-2.3926775259776E-2</v>
      </c>
    </row>
    <row r="1507" spans="1:17" hidden="1" x14ac:dyDescent="0.3">
      <c r="A1507" t="s">
        <v>3186</v>
      </c>
      <c r="B1507" t="s">
        <v>3187</v>
      </c>
      <c r="C1507" t="str">
        <f>IFERROR(VLOOKUP(Table1[[#This Row],[Ticker]],[1]!Table1[[Symbol]:[Industry]],2,FALSE),"-")</f>
        <v>-</v>
      </c>
      <c r="D1507" t="s">
        <v>1001</v>
      </c>
      <c r="E1507">
        <v>979.875</v>
      </c>
      <c r="F1507">
        <v>87.1</v>
      </c>
      <c r="G1507">
        <v>-54.882142454586102</v>
      </c>
      <c r="H1507">
        <v>0.67085639996116297</v>
      </c>
      <c r="I1507">
        <v>8.1077537446072299</v>
      </c>
      <c r="J1507">
        <v>1.2693203608136401</v>
      </c>
      <c r="K1507">
        <v>83.231134940819601</v>
      </c>
      <c r="L1507">
        <v>83.533715144436599</v>
      </c>
      <c r="M1507">
        <v>56.683745500663697</v>
      </c>
      <c r="N1507">
        <v>1.0011389195839</v>
      </c>
      <c r="O1507">
        <v>30.5396096440872</v>
      </c>
      <c r="P1507">
        <v>35.987509758001501</v>
      </c>
      <c r="Q1507">
        <v>9.3187811066279005E-2</v>
      </c>
    </row>
    <row r="1508" spans="1:17" hidden="1" x14ac:dyDescent="0.3">
      <c r="A1508" t="s">
        <v>3188</v>
      </c>
      <c r="B1508" t="s">
        <v>3189</v>
      </c>
      <c r="C1508" t="str">
        <f>IFERROR(VLOOKUP(Table1[[#This Row],[Ticker]],[1]!Table1[[Symbol]:[Industry]],2,FALSE),"-")</f>
        <v>-</v>
      </c>
      <c r="D1508" t="s">
        <v>735</v>
      </c>
      <c r="E1508">
        <v>973.51035946000002</v>
      </c>
      <c r="F1508">
        <v>229.7</v>
      </c>
      <c r="G1508">
        <v>-5.3843422233561897</v>
      </c>
      <c r="H1508">
        <v>26.103320499800301</v>
      </c>
      <c r="I1508">
        <v>-10.5075293341934</v>
      </c>
      <c r="J1508">
        <v>6.0289167293514598</v>
      </c>
      <c r="K1508">
        <v>214.577870888989</v>
      </c>
      <c r="L1508">
        <v>217.146454527793</v>
      </c>
      <c r="M1508">
        <v>55.990069523631</v>
      </c>
      <c r="N1508">
        <v>1.1564113545882799</v>
      </c>
      <c r="O1508">
        <v>44.971702220287298</v>
      </c>
      <c r="P1508">
        <v>36.078199052132597</v>
      </c>
    </row>
    <row r="1509" spans="1:17" hidden="1" x14ac:dyDescent="0.3">
      <c r="A1509" t="s">
        <v>3190</v>
      </c>
      <c r="B1509" t="s">
        <v>3191</v>
      </c>
      <c r="C1509" t="str">
        <f>IFERROR(VLOOKUP(Table1[[#This Row],[Ticker]],[1]!Table1[[Symbol]:[Industry]],2,FALSE),"-")</f>
        <v>-</v>
      </c>
      <c r="D1509" t="s">
        <v>167</v>
      </c>
      <c r="E1509">
        <v>973.17410402999997</v>
      </c>
      <c r="F1509">
        <v>383.1</v>
      </c>
      <c r="G1509">
        <v>30.367693042952901</v>
      </c>
      <c r="H1509">
        <v>-12.2502103032179</v>
      </c>
      <c r="I1509">
        <v>28.122784124759601</v>
      </c>
      <c r="J1509">
        <v>-1.69102296699185</v>
      </c>
      <c r="K1509">
        <v>360.737096096095</v>
      </c>
      <c r="L1509">
        <v>296.29919523341403</v>
      </c>
      <c r="M1509">
        <v>52.828855500047297</v>
      </c>
      <c r="N1509">
        <v>0.24143795904635501</v>
      </c>
      <c r="O1509">
        <v>19.524928217175599</v>
      </c>
      <c r="P1509">
        <v>109.80284775465501</v>
      </c>
      <c r="Q1509">
        <v>8.7290443190194994E-2</v>
      </c>
    </row>
    <row r="1510" spans="1:17" hidden="1" x14ac:dyDescent="0.3">
      <c r="A1510" t="s">
        <v>3192</v>
      </c>
      <c r="B1510" t="s">
        <v>3193</v>
      </c>
      <c r="C1510" t="str">
        <f>IFERROR(VLOOKUP(Table1[[#This Row],[Ticker]],[1]!Table1[[Symbol]:[Industry]],2,FALSE),"-")</f>
        <v>-</v>
      </c>
      <c r="D1510" t="s">
        <v>396</v>
      </c>
      <c r="E1510">
        <v>967.83446249999997</v>
      </c>
      <c r="F1510">
        <v>304.25</v>
      </c>
      <c r="G1510">
        <v>-21.252665579321199</v>
      </c>
      <c r="H1510">
        <v>-13.4292283554901</v>
      </c>
      <c r="I1510">
        <v>-14.1340972755475</v>
      </c>
      <c r="J1510">
        <v>-5.5403578744895299</v>
      </c>
      <c r="K1510">
        <v>313.28418790049</v>
      </c>
      <c r="L1510">
        <v>326.34961118630901</v>
      </c>
      <c r="M1510">
        <v>42.8292610063721</v>
      </c>
      <c r="N1510">
        <v>0.26531927399205901</v>
      </c>
      <c r="O1510">
        <v>66.557107641741993</v>
      </c>
      <c r="P1510">
        <v>13.7170622313586</v>
      </c>
      <c r="Q1510">
        <v>-1.6967007567889999E-3</v>
      </c>
    </row>
    <row r="1511" spans="1:17" hidden="1" x14ac:dyDescent="0.3">
      <c r="A1511" t="s">
        <v>3194</v>
      </c>
      <c r="B1511" t="s">
        <v>3195</v>
      </c>
      <c r="C1511" t="str">
        <f>IFERROR(VLOOKUP(Table1[[#This Row],[Ticker]],[1]!Table1[[Symbol]:[Industry]],2,FALSE),"-")</f>
        <v>-</v>
      </c>
      <c r="D1511" t="s">
        <v>161</v>
      </c>
      <c r="E1511">
        <v>966.96</v>
      </c>
      <c r="F1511">
        <v>395</v>
      </c>
      <c r="G1511">
        <v>41.657033826587799</v>
      </c>
      <c r="H1511">
        <v>-13.8085204682203</v>
      </c>
      <c r="I1511">
        <v>55.833903167802497</v>
      </c>
      <c r="J1511">
        <v>-6.9719518298657501</v>
      </c>
      <c r="K1511">
        <v>428.65840685286798</v>
      </c>
      <c r="M1511">
        <v>36.1020383014164</v>
      </c>
      <c r="N1511">
        <v>0.63509428289880199</v>
      </c>
      <c r="O1511">
        <v>40.506329113923996</v>
      </c>
      <c r="P1511">
        <v>93.817468105986194</v>
      </c>
    </row>
    <row r="1512" spans="1:17" hidden="1" x14ac:dyDescent="0.3">
      <c r="A1512" t="s">
        <v>3196</v>
      </c>
      <c r="B1512" t="s">
        <v>3197</v>
      </c>
      <c r="C1512" t="str">
        <f>IFERROR(VLOOKUP(Table1[[#This Row],[Ticker]],[1]!Table1[[Symbol]:[Industry]],2,FALSE),"-")</f>
        <v>-</v>
      </c>
      <c r="D1512" t="s">
        <v>80</v>
      </c>
      <c r="E1512">
        <v>963.41319421000003</v>
      </c>
      <c r="F1512">
        <v>212.99</v>
      </c>
      <c r="G1512">
        <v>-37.135556137824203</v>
      </c>
      <c r="H1512">
        <v>-12.3591461537335</v>
      </c>
      <c r="I1512">
        <v>-5.4527961806019603</v>
      </c>
      <c r="J1512">
        <v>-4.5282615829814699</v>
      </c>
      <c r="K1512">
        <v>222.37794019007299</v>
      </c>
      <c r="L1512">
        <v>220.40531970779799</v>
      </c>
      <c r="M1512">
        <v>33.3959719879998</v>
      </c>
      <c r="N1512">
        <v>0.24999767549618701</v>
      </c>
      <c r="O1512">
        <v>22.071458753932099</v>
      </c>
      <c r="P1512">
        <v>18.327777777777701</v>
      </c>
      <c r="Q1512">
        <v>-5.0409517776885002E-2</v>
      </c>
    </row>
    <row r="1513" spans="1:17" hidden="1" x14ac:dyDescent="0.3">
      <c r="A1513" t="s">
        <v>3198</v>
      </c>
      <c r="B1513" t="s">
        <v>3199</v>
      </c>
      <c r="C1513" t="str">
        <f>IFERROR(VLOOKUP(Table1[[#This Row],[Ticker]],[1]!Table1[[Symbol]:[Industry]],2,FALSE),"-")</f>
        <v>-</v>
      </c>
      <c r="D1513" t="s">
        <v>604</v>
      </c>
      <c r="E1513">
        <v>963.40639999999996</v>
      </c>
      <c r="F1513">
        <v>288.10000000000002</v>
      </c>
      <c r="G1513">
        <v>-12.7713476262171</v>
      </c>
      <c r="H1513">
        <v>1.5527925963313101</v>
      </c>
      <c r="I1513">
        <v>34.228636837341099</v>
      </c>
      <c r="J1513">
        <v>-4.5122683169882096</v>
      </c>
      <c r="K1513">
        <v>273.43036725500298</v>
      </c>
      <c r="L1513">
        <v>238.78432840531201</v>
      </c>
      <c r="M1513">
        <v>43.868255223933197</v>
      </c>
      <c r="N1513">
        <v>0.52584619038714397</v>
      </c>
      <c r="O1513">
        <v>12.4609510586601</v>
      </c>
      <c r="P1513">
        <v>62.7683615819209</v>
      </c>
      <c r="Q1513">
        <v>5.7483687144258999E-2</v>
      </c>
    </row>
    <row r="1514" spans="1:17" hidden="1" x14ac:dyDescent="0.3">
      <c r="A1514" t="s">
        <v>3200</v>
      </c>
      <c r="B1514" t="s">
        <v>3201</v>
      </c>
      <c r="C1514" t="str">
        <f>IFERROR(VLOOKUP(Table1[[#This Row],[Ticker]],[1]!Table1[[Symbol]:[Industry]],2,FALSE),"-")</f>
        <v>-</v>
      </c>
      <c r="D1514" t="s">
        <v>248</v>
      </c>
      <c r="E1514">
        <v>960.41642679999995</v>
      </c>
      <c r="F1514">
        <v>661.55</v>
      </c>
      <c r="G1514">
        <v>372.07050999929697</v>
      </c>
      <c r="H1514">
        <v>-13.5651871426365</v>
      </c>
      <c r="I1514">
        <v>58.602050777745603</v>
      </c>
      <c r="J1514">
        <v>2.3617348728044401</v>
      </c>
      <c r="K1514">
        <v>660.10685738862696</v>
      </c>
      <c r="L1514">
        <v>524.23866044808801</v>
      </c>
      <c r="M1514">
        <v>52.103706768294003</v>
      </c>
      <c r="N1514">
        <v>1.1049174650959599</v>
      </c>
      <c r="O1514">
        <v>23.422265890711198</v>
      </c>
      <c r="P1514">
        <v>429.23999999999899</v>
      </c>
      <c r="Q1514">
        <v>0.214300591050686</v>
      </c>
    </row>
    <row r="1515" spans="1:17" hidden="1" x14ac:dyDescent="0.3">
      <c r="A1515" t="s">
        <v>3202</v>
      </c>
      <c r="B1515" t="s">
        <v>3203</v>
      </c>
      <c r="C1515" t="str">
        <f>IFERROR(VLOOKUP(Table1[[#This Row],[Ticker]],[1]!Table1[[Symbol]:[Industry]],2,FALSE),"-")</f>
        <v>-</v>
      </c>
      <c r="D1515" t="s">
        <v>138</v>
      </c>
      <c r="E1515">
        <v>959.70398882999996</v>
      </c>
      <c r="F1515">
        <v>208.1</v>
      </c>
      <c r="G1515">
        <v>239.35663909016299</v>
      </c>
      <c r="H1515">
        <v>6.8876889858263297</v>
      </c>
      <c r="I1515">
        <v>54.931015678588402</v>
      </c>
      <c r="J1515">
        <v>-10.8843990111528</v>
      </c>
      <c r="K1515">
        <v>204.87249973088399</v>
      </c>
      <c r="L1515">
        <v>156.085169468754</v>
      </c>
      <c r="M1515">
        <v>40.818198161929601</v>
      </c>
      <c r="N1515">
        <v>0.35012994924544599</v>
      </c>
      <c r="O1515">
        <v>28.9764536280634</v>
      </c>
      <c r="P1515">
        <v>323.82892057026402</v>
      </c>
      <c r="Q1515">
        <v>0.180857321787294</v>
      </c>
    </row>
    <row r="1516" spans="1:17" hidden="1" x14ac:dyDescent="0.3">
      <c r="A1516" t="s">
        <v>3204</v>
      </c>
      <c r="B1516" t="s">
        <v>3205</v>
      </c>
      <c r="C1516" t="str">
        <f>IFERROR(VLOOKUP(Table1[[#This Row],[Ticker]],[1]!Table1[[Symbol]:[Industry]],2,FALSE),"-")</f>
        <v>-</v>
      </c>
      <c r="D1516" t="s">
        <v>266</v>
      </c>
      <c r="E1516">
        <v>959.476</v>
      </c>
      <c r="F1516">
        <v>1720</v>
      </c>
      <c r="G1516">
        <v>-3.2290607441409098</v>
      </c>
      <c r="H1516">
        <v>-3.4277936975921901</v>
      </c>
      <c r="I1516">
        <v>7.0769619865995601</v>
      </c>
      <c r="J1516">
        <v>-1.9923274792089001</v>
      </c>
      <c r="K1516">
        <v>1672.16452111691</v>
      </c>
      <c r="L1516">
        <v>1537.5291531995199</v>
      </c>
      <c r="M1516">
        <v>45.330338425585097</v>
      </c>
      <c r="N1516">
        <v>0.55409953183349003</v>
      </c>
      <c r="O1516">
        <v>9.5901162790697594</v>
      </c>
      <c r="P1516">
        <v>36.270004753604802</v>
      </c>
      <c r="Q1516">
        <v>4.6049799245230998E-2</v>
      </c>
    </row>
    <row r="1517" spans="1:17" hidden="1" x14ac:dyDescent="0.3">
      <c r="A1517" t="s">
        <v>3206</v>
      </c>
      <c r="B1517" t="s">
        <v>3207</v>
      </c>
      <c r="C1517" t="str">
        <f>IFERROR(VLOOKUP(Table1[[#This Row],[Ticker]],[1]!Table1[[Symbol]:[Industry]],2,FALSE),"-")</f>
        <v>-</v>
      </c>
      <c r="E1517">
        <v>955.24897369300004</v>
      </c>
      <c r="F1517">
        <v>17.829999999999998</v>
      </c>
      <c r="G1517">
        <v>709.54820034976501</v>
      </c>
      <c r="H1517">
        <v>-77.235577626040794</v>
      </c>
      <c r="I1517">
        <v>-44.166130390370498</v>
      </c>
      <c r="J1517">
        <v>-21.6188622879889</v>
      </c>
      <c r="K1517">
        <v>45.993446556497297</v>
      </c>
      <c r="L1517">
        <v>36.797948425364702</v>
      </c>
      <c r="M1517">
        <v>0.77751477817937997</v>
      </c>
      <c r="N1517">
        <v>1.16303858720611</v>
      </c>
      <c r="O1517">
        <v>400.95344924284899</v>
      </c>
      <c r="P1517">
        <v>742.86348103037506</v>
      </c>
      <c r="Q1517">
        <v>0.23834630271746099</v>
      </c>
    </row>
    <row r="1518" spans="1:17" hidden="1" x14ac:dyDescent="0.3">
      <c r="A1518" t="s">
        <v>3208</v>
      </c>
      <c r="B1518" t="s">
        <v>3209</v>
      </c>
      <c r="C1518" t="str">
        <f>IFERROR(VLOOKUP(Table1[[#This Row],[Ticker]],[1]!Table1[[Symbol]:[Industry]],2,FALSE),"-")</f>
        <v>-</v>
      </c>
      <c r="D1518" t="s">
        <v>604</v>
      </c>
      <c r="E1518">
        <v>955.18875949799997</v>
      </c>
      <c r="F1518">
        <v>99.93</v>
      </c>
      <c r="G1518">
        <v>-8.1681297726579896</v>
      </c>
      <c r="H1518">
        <v>-17.071697752008198</v>
      </c>
      <c r="I1518">
        <v>14.457845345096301</v>
      </c>
      <c r="J1518">
        <v>-9.6227904966661697</v>
      </c>
      <c r="K1518">
        <v>103.94809440193799</v>
      </c>
      <c r="L1518">
        <v>90.910446268301897</v>
      </c>
      <c r="M1518">
        <v>28.519093973366601</v>
      </c>
      <c r="N1518">
        <v>0.42456830285982</v>
      </c>
      <c r="O1518">
        <v>23.0861603122185</v>
      </c>
      <c r="P1518">
        <v>46.632428466617696</v>
      </c>
    </row>
    <row r="1519" spans="1:17" hidden="1" x14ac:dyDescent="0.3">
      <c r="A1519" t="s">
        <v>3210</v>
      </c>
      <c r="B1519" t="s">
        <v>3211</v>
      </c>
      <c r="C1519" t="str">
        <f>IFERROR(VLOOKUP(Table1[[#This Row],[Ticker]],[1]!Table1[[Symbol]:[Industry]],2,FALSE),"-")</f>
        <v>-</v>
      </c>
      <c r="D1519" t="s">
        <v>46</v>
      </c>
      <c r="E1519">
        <v>954.363041379999</v>
      </c>
      <c r="F1519">
        <v>387.8</v>
      </c>
      <c r="G1519">
        <v>372.62079237875002</v>
      </c>
      <c r="H1519">
        <v>-8.3376043280877106</v>
      </c>
      <c r="I1519">
        <v>50.206566826543103</v>
      </c>
      <c r="J1519">
        <v>5.5818738038263902</v>
      </c>
      <c r="K1519">
        <v>321.92583432835102</v>
      </c>
      <c r="L1519">
        <v>284.97429209135998</v>
      </c>
      <c r="M1519">
        <v>71.178120239211395</v>
      </c>
      <c r="N1519">
        <v>0.78477690288713897</v>
      </c>
      <c r="O1519">
        <v>20.023207839092301</v>
      </c>
      <c r="P1519">
        <v>431.23287671232799</v>
      </c>
    </row>
    <row r="1520" spans="1:17" hidden="1" x14ac:dyDescent="0.3">
      <c r="A1520" t="s">
        <v>3212</v>
      </c>
      <c r="B1520" t="s">
        <v>3213</v>
      </c>
      <c r="C1520" t="str">
        <f>IFERROR(VLOOKUP(Table1[[#This Row],[Ticker]],[1]!Table1[[Symbol]:[Industry]],2,FALSE),"-")</f>
        <v>-</v>
      </c>
      <c r="D1520" t="s">
        <v>24</v>
      </c>
      <c r="E1520">
        <v>954.10856876399998</v>
      </c>
      <c r="F1520">
        <v>37.71</v>
      </c>
      <c r="G1520">
        <v>0.88400757561732402</v>
      </c>
      <c r="H1520">
        <v>-12.089347354769799</v>
      </c>
      <c r="I1520">
        <v>-29.245681899586302</v>
      </c>
      <c r="J1520">
        <v>-3.9918467096100798</v>
      </c>
      <c r="K1520">
        <v>39.674829995483002</v>
      </c>
      <c r="L1520">
        <v>38.985373787460603</v>
      </c>
      <c r="M1520">
        <v>43.667743477418398</v>
      </c>
      <c r="N1520">
        <v>0.434014183414761</v>
      </c>
      <c r="O1520">
        <v>56.457173163617</v>
      </c>
      <c r="P1520">
        <v>43.657142857142802</v>
      </c>
      <c r="Q1520">
        <v>8.0605013699132005E-2</v>
      </c>
    </row>
    <row r="1521" spans="1:17" hidden="1" x14ac:dyDescent="0.3">
      <c r="A1521" t="s">
        <v>3214</v>
      </c>
      <c r="B1521" t="s">
        <v>3215</v>
      </c>
      <c r="C1521" t="str">
        <f>IFERROR(VLOOKUP(Table1[[#This Row],[Ticker]],[1]!Table1[[Symbol]:[Industry]],2,FALSE),"-")</f>
        <v>-</v>
      </c>
      <c r="D1521" t="s">
        <v>21</v>
      </c>
      <c r="E1521">
        <v>949.99525316999996</v>
      </c>
      <c r="F1521">
        <v>90.69</v>
      </c>
      <c r="G1521">
        <v>-11.0915610040605</v>
      </c>
      <c r="H1521">
        <v>-6.1638424447819098</v>
      </c>
      <c r="I1521">
        <v>-12.318623353529899</v>
      </c>
      <c r="J1521">
        <v>-5.3341330194499301</v>
      </c>
      <c r="K1521">
        <v>92.834486093563896</v>
      </c>
      <c r="L1521">
        <v>91.956240651514904</v>
      </c>
      <c r="M1521">
        <v>35.620277086757604</v>
      </c>
      <c r="N1521">
        <v>0.62220313134560401</v>
      </c>
      <c r="O1521">
        <v>36.950049619583098</v>
      </c>
      <c r="P1521">
        <v>36.787330316742</v>
      </c>
    </row>
    <row r="1522" spans="1:17" hidden="1" x14ac:dyDescent="0.3">
      <c r="A1522" t="s">
        <v>3216</v>
      </c>
      <c r="B1522" t="s">
        <v>3217</v>
      </c>
      <c r="C1522" t="str">
        <f>IFERROR(VLOOKUP(Table1[[#This Row],[Ticker]],[1]!Table1[[Symbol]:[Industry]],2,FALSE),"-")</f>
        <v>-</v>
      </c>
      <c r="D1522" t="s">
        <v>3218</v>
      </c>
      <c r="E1522">
        <v>948.68602499999997</v>
      </c>
      <c r="F1522">
        <v>1660</v>
      </c>
      <c r="G1522">
        <v>-28.142156848760699</v>
      </c>
      <c r="H1522">
        <v>43.340487426059397</v>
      </c>
      <c r="I1522">
        <v>80.5728494883232</v>
      </c>
      <c r="J1522">
        <v>-6.4867001351700297</v>
      </c>
      <c r="K1522">
        <v>1409.50815414305</v>
      </c>
      <c r="L1522">
        <v>1142.98682629942</v>
      </c>
      <c r="M1522">
        <v>44.444845855104901</v>
      </c>
      <c r="N1522">
        <v>0.61291335231946897</v>
      </c>
      <c r="O1522">
        <v>22.951807228915602</v>
      </c>
      <c r="P1522">
        <v>107.240948813982</v>
      </c>
      <c r="Q1522">
        <v>-1.1717038637509E-2</v>
      </c>
    </row>
    <row r="1523" spans="1:17" hidden="1" x14ac:dyDescent="0.3">
      <c r="A1523" t="s">
        <v>3219</v>
      </c>
      <c r="B1523" t="s">
        <v>3220</v>
      </c>
      <c r="C1523" t="str">
        <f>IFERROR(VLOOKUP(Table1[[#This Row],[Ticker]],[1]!Table1[[Symbol]:[Industry]],2,FALSE),"-")</f>
        <v>-</v>
      </c>
      <c r="D1523" t="s">
        <v>21</v>
      </c>
      <c r="E1523">
        <v>946.20568433999995</v>
      </c>
      <c r="F1523">
        <v>297.10000000000002</v>
      </c>
      <c r="G1523">
        <v>118.80624002543099</v>
      </c>
      <c r="H1523">
        <v>-3.8203003449518098</v>
      </c>
      <c r="I1523">
        <v>94.6025958548489</v>
      </c>
      <c r="J1523">
        <v>-12.7017249879353</v>
      </c>
      <c r="K1523">
        <v>304.797421054067</v>
      </c>
      <c r="L1523">
        <v>244.88718714628899</v>
      </c>
      <c r="M1523">
        <v>31.4855848695635</v>
      </c>
      <c r="N1523">
        <v>0.19736238848947199</v>
      </c>
      <c r="O1523">
        <v>23.864018848872401</v>
      </c>
      <c r="P1523">
        <v>161.25571579317599</v>
      </c>
      <c r="Q1523">
        <v>0.11638274223204299</v>
      </c>
    </row>
    <row r="1524" spans="1:17" hidden="1" x14ac:dyDescent="0.3">
      <c r="A1524" t="s">
        <v>3221</v>
      </c>
      <c r="B1524" t="s">
        <v>3222</v>
      </c>
      <c r="C1524" t="str">
        <f>IFERROR(VLOOKUP(Table1[[#This Row],[Ticker]],[1]!Table1[[Symbol]:[Industry]],2,FALSE),"-")</f>
        <v>-</v>
      </c>
      <c r="D1524" t="s">
        <v>545</v>
      </c>
      <c r="E1524">
        <v>944.03579549999995</v>
      </c>
      <c r="F1524">
        <v>281.39999999999998</v>
      </c>
      <c r="G1524">
        <v>58.048201128297997</v>
      </c>
      <c r="H1524">
        <v>-7.6873268090950901</v>
      </c>
      <c r="I1524">
        <v>36.245354535811302</v>
      </c>
      <c r="J1524">
        <v>-11.840022249055099</v>
      </c>
      <c r="K1524">
        <v>273.93061522823598</v>
      </c>
      <c r="L1524">
        <v>219.301222876086</v>
      </c>
      <c r="M1524">
        <v>38.000812409257101</v>
      </c>
      <c r="N1524">
        <v>1.10799869278485</v>
      </c>
      <c r="O1524">
        <v>17.128642501776799</v>
      </c>
      <c r="P1524">
        <v>113.505311077389</v>
      </c>
      <c r="Q1524">
        <v>0.13391125454914199</v>
      </c>
    </row>
    <row r="1525" spans="1:17" hidden="1" x14ac:dyDescent="0.3">
      <c r="A1525" t="s">
        <v>3223</v>
      </c>
      <c r="B1525" t="s">
        <v>3224</v>
      </c>
      <c r="C1525" t="str">
        <f>IFERROR(VLOOKUP(Table1[[#This Row],[Ticker]],[1]!Table1[[Symbol]:[Industry]],2,FALSE),"-")</f>
        <v>-</v>
      </c>
      <c r="D1525" t="s">
        <v>21</v>
      </c>
      <c r="E1525">
        <v>943.72001999999998</v>
      </c>
      <c r="F1525">
        <v>744.2</v>
      </c>
      <c r="G1525">
        <v>-7.1369151329671396</v>
      </c>
      <c r="H1525">
        <v>-5.9469069077534904</v>
      </c>
      <c r="I1525">
        <v>-2.9570047356956999</v>
      </c>
      <c r="J1525">
        <v>-3.4145894001603598</v>
      </c>
      <c r="K1525">
        <v>750.31457874909097</v>
      </c>
      <c r="L1525">
        <v>703.75150454162497</v>
      </c>
      <c r="M1525">
        <v>45.0940311180725</v>
      </c>
      <c r="N1525">
        <v>0.89246688449932099</v>
      </c>
      <c r="O1525">
        <v>11.1193227626982</v>
      </c>
      <c r="P1525">
        <v>40.388605923410601</v>
      </c>
      <c r="Q1525">
        <v>0.12984216119648001</v>
      </c>
    </row>
    <row r="1526" spans="1:17" hidden="1" x14ac:dyDescent="0.3">
      <c r="A1526" t="s">
        <v>3225</v>
      </c>
      <c r="B1526" t="s">
        <v>3226</v>
      </c>
      <c r="C1526" t="str">
        <f>IFERROR(VLOOKUP(Table1[[#This Row],[Ticker]],[1]!Table1[[Symbol]:[Industry]],2,FALSE),"-")</f>
        <v>-</v>
      </c>
      <c r="D1526" t="s">
        <v>501</v>
      </c>
      <c r="E1526">
        <v>943.45680000000004</v>
      </c>
      <c r="F1526">
        <v>1511.95</v>
      </c>
      <c r="G1526">
        <v>2.9823845136562301</v>
      </c>
      <c r="H1526">
        <v>14.0150852056827</v>
      </c>
      <c r="I1526">
        <v>32.139791672260699</v>
      </c>
      <c r="J1526">
        <v>-6.4768528122475502</v>
      </c>
      <c r="K1526">
        <v>1407.94223580672</v>
      </c>
      <c r="L1526">
        <v>1191.2559278527499</v>
      </c>
      <c r="M1526">
        <v>46.649569547889598</v>
      </c>
      <c r="N1526">
        <v>2.1936104734552702</v>
      </c>
      <c r="O1526">
        <v>11.180925295148599</v>
      </c>
      <c r="P1526">
        <v>88.993750000000006</v>
      </c>
      <c r="Q1526">
        <v>3.9378526738788999E-2</v>
      </c>
    </row>
    <row r="1527" spans="1:17" hidden="1" x14ac:dyDescent="0.3">
      <c r="A1527" t="s">
        <v>3227</v>
      </c>
      <c r="B1527" t="s">
        <v>3228</v>
      </c>
      <c r="C1527" t="str">
        <f>IFERROR(VLOOKUP(Table1[[#This Row],[Ticker]],[1]!Table1[[Symbol]:[Industry]],2,FALSE),"-")</f>
        <v>-</v>
      </c>
      <c r="D1527" t="s">
        <v>473</v>
      </c>
      <c r="E1527">
        <v>943.05</v>
      </c>
      <c r="F1527">
        <v>314.35000000000002</v>
      </c>
      <c r="G1527">
        <v>22.728402615492801</v>
      </c>
      <c r="H1527">
        <v>-9.80619812258354</v>
      </c>
      <c r="I1527">
        <v>19.341764872058</v>
      </c>
      <c r="J1527">
        <v>-2.3817362831169699</v>
      </c>
      <c r="K1527">
        <v>304.80079600209399</v>
      </c>
      <c r="L1527">
        <v>272.49801134518401</v>
      </c>
      <c r="M1527">
        <v>60.510205493462102</v>
      </c>
      <c r="N1527">
        <v>0.62514576019950696</v>
      </c>
      <c r="O1527">
        <v>13.472244313662999</v>
      </c>
      <c r="P1527">
        <v>68.959957000806199</v>
      </c>
      <c r="Q1527">
        <v>9.2679922759880008E-3</v>
      </c>
    </row>
    <row r="1528" spans="1:17" hidden="1" x14ac:dyDescent="0.3">
      <c r="A1528" t="s">
        <v>3229</v>
      </c>
      <c r="B1528" t="s">
        <v>3230</v>
      </c>
      <c r="C1528" t="str">
        <f>IFERROR(VLOOKUP(Table1[[#This Row],[Ticker]],[1]!Table1[[Symbol]:[Industry]],2,FALSE),"-")</f>
        <v>-</v>
      </c>
      <c r="D1528" t="s">
        <v>266</v>
      </c>
      <c r="E1528">
        <v>942.83148137499995</v>
      </c>
      <c r="F1528">
        <v>149.49</v>
      </c>
      <c r="G1528">
        <v>20.8776022487346</v>
      </c>
      <c r="H1528">
        <v>-10.331418138718</v>
      </c>
      <c r="I1528">
        <v>-14.9278850236061</v>
      </c>
      <c r="J1528">
        <v>-4.2795843343042197</v>
      </c>
      <c r="K1528">
        <v>156.62149204941801</v>
      </c>
      <c r="L1528">
        <v>142.593417479582</v>
      </c>
      <c r="M1528">
        <v>35.152677950854503</v>
      </c>
      <c r="N1528">
        <v>0.34732766553426397</v>
      </c>
      <c r="O1528">
        <v>29.774566860659501</v>
      </c>
      <c r="P1528">
        <v>60.053533190578101</v>
      </c>
      <c r="Q1528">
        <v>0.256563646488289</v>
      </c>
    </row>
    <row r="1529" spans="1:17" hidden="1" x14ac:dyDescent="0.3">
      <c r="A1529" t="s">
        <v>3231</v>
      </c>
      <c r="B1529" t="s">
        <v>3232</v>
      </c>
      <c r="C1529" t="str">
        <f>IFERROR(VLOOKUP(Table1[[#This Row],[Ticker]],[1]!Table1[[Symbol]:[Industry]],2,FALSE),"-")</f>
        <v>-</v>
      </c>
      <c r="D1529" t="s">
        <v>756</v>
      </c>
      <c r="E1529">
        <v>939.81950595000001</v>
      </c>
      <c r="F1529">
        <v>415.35</v>
      </c>
      <c r="G1529">
        <v>-57.611279951548099</v>
      </c>
      <c r="H1529">
        <v>-4.6402446951769596</v>
      </c>
      <c r="I1529">
        <v>-24.363739348522799</v>
      </c>
      <c r="J1529">
        <v>-5.20783401255391</v>
      </c>
      <c r="K1529">
        <v>423.94792688630298</v>
      </c>
      <c r="L1529">
        <v>454.95875848880399</v>
      </c>
      <c r="M1529">
        <v>38.311096132910002</v>
      </c>
      <c r="N1529">
        <v>0.37932486859942099</v>
      </c>
      <c r="O1529">
        <v>78.162995064403404</v>
      </c>
      <c r="P1529">
        <v>24.244690397846199</v>
      </c>
      <c r="Q1529">
        <v>5.5097554564892001E-2</v>
      </c>
    </row>
    <row r="1530" spans="1:17" hidden="1" x14ac:dyDescent="0.3">
      <c r="A1530" t="s">
        <v>3233</v>
      </c>
      <c r="B1530" t="s">
        <v>3234</v>
      </c>
      <c r="C1530" t="str">
        <f>IFERROR(VLOOKUP(Table1[[#This Row],[Ticker]],[1]!Table1[[Symbol]:[Industry]],2,FALSE),"-")</f>
        <v>-</v>
      </c>
      <c r="D1530" t="s">
        <v>435</v>
      </c>
      <c r="E1530">
        <v>937.80858223199903</v>
      </c>
      <c r="F1530">
        <v>45.31</v>
      </c>
      <c r="G1530">
        <v>179.16747794007901</v>
      </c>
      <c r="H1530">
        <v>-8.1258788722561199</v>
      </c>
      <c r="I1530">
        <v>109.12355339612</v>
      </c>
      <c r="J1530">
        <v>13.839022367635801</v>
      </c>
      <c r="K1530">
        <v>45.576036895012997</v>
      </c>
      <c r="L1530">
        <v>37.264301803723697</v>
      </c>
      <c r="M1530">
        <v>58.1780099459965</v>
      </c>
      <c r="N1530">
        <v>0.34217459662462701</v>
      </c>
      <c r="O1530">
        <v>57.890090487751003</v>
      </c>
      <c r="P1530">
        <v>229.52727272727199</v>
      </c>
      <c r="Q1530">
        <v>0.117164442795496</v>
      </c>
    </row>
    <row r="1531" spans="1:17" hidden="1" x14ac:dyDescent="0.3">
      <c r="A1531" t="s">
        <v>3235</v>
      </c>
      <c r="B1531" t="s">
        <v>3236</v>
      </c>
      <c r="C1531" t="str">
        <f>IFERROR(VLOOKUP(Table1[[#This Row],[Ticker]],[1]!Table1[[Symbol]:[Industry]],2,FALSE),"-")</f>
        <v>-</v>
      </c>
      <c r="D1531" t="s">
        <v>263</v>
      </c>
      <c r="E1531">
        <v>936.83956052500002</v>
      </c>
      <c r="F1531">
        <v>1677.25</v>
      </c>
      <c r="G1531">
        <v>-49.580476257355798</v>
      </c>
      <c r="H1531">
        <v>-8.8810156405198608</v>
      </c>
      <c r="I1531">
        <v>-27.784925500615699</v>
      </c>
      <c r="J1531">
        <v>-4.63960458002627</v>
      </c>
      <c r="K1531">
        <v>1724.6371223460201</v>
      </c>
      <c r="L1531">
        <v>1771.6159575074801</v>
      </c>
      <c r="M1531">
        <v>29.091485201979701</v>
      </c>
      <c r="N1531">
        <v>1.0327381046828099</v>
      </c>
      <c r="O1531">
        <v>30.272767923684601</v>
      </c>
      <c r="P1531">
        <v>11.076158940397301</v>
      </c>
      <c r="Q1531">
        <v>-7.1831145105299005E-2</v>
      </c>
    </row>
    <row r="1532" spans="1:17" hidden="1" x14ac:dyDescent="0.3">
      <c r="A1532" t="s">
        <v>3237</v>
      </c>
      <c r="B1532" t="s">
        <v>1539</v>
      </c>
      <c r="C1532" t="str">
        <f>IFERROR(VLOOKUP(Table1[[#This Row],[Ticker]],[1]!Table1[[Symbol]:[Industry]],2,FALSE),"-")</f>
        <v>-</v>
      </c>
      <c r="D1532" t="s">
        <v>271</v>
      </c>
      <c r="E1532">
        <v>934.48523999999998</v>
      </c>
      <c r="F1532">
        <v>2331.5500000000002</v>
      </c>
      <c r="G1532">
        <v>648.29718998650299</v>
      </c>
      <c r="H1532">
        <v>-13.248640795007899</v>
      </c>
      <c r="I1532">
        <v>77.037440574781797</v>
      </c>
      <c r="J1532">
        <v>-7.6537668604295703</v>
      </c>
      <c r="K1532">
        <v>2129.91612782116</v>
      </c>
      <c r="L1532">
        <v>1375.9383189366299</v>
      </c>
      <c r="M1532">
        <v>43.205383395029401</v>
      </c>
      <c r="N1532">
        <v>0.86686205820124096</v>
      </c>
      <c r="O1532">
        <v>22.5000536124037</v>
      </c>
      <c r="P1532">
        <v>729.73309608540899</v>
      </c>
    </row>
    <row r="1533" spans="1:17" hidden="1" x14ac:dyDescent="0.3">
      <c r="A1533" t="s">
        <v>3238</v>
      </c>
      <c r="B1533" t="s">
        <v>3239</v>
      </c>
      <c r="C1533" t="str">
        <f>IFERROR(VLOOKUP(Table1[[#This Row],[Ticker]],[1]!Table1[[Symbol]:[Industry]],2,FALSE),"-")</f>
        <v>-</v>
      </c>
      <c r="D1533" t="s">
        <v>21</v>
      </c>
      <c r="E1533">
        <v>933.536390554999</v>
      </c>
      <c r="F1533">
        <v>1916.65</v>
      </c>
      <c r="G1533">
        <v>159.32537891172399</v>
      </c>
      <c r="H1533">
        <v>23.729353751971299</v>
      </c>
      <c r="I1533">
        <v>-6.5895989843646898</v>
      </c>
      <c r="J1533">
        <v>-1.40132012539486</v>
      </c>
      <c r="K1533">
        <v>1771.7310219513699</v>
      </c>
      <c r="L1533">
        <v>1628.7671471077299</v>
      </c>
      <c r="M1533">
        <v>53.767071246028998</v>
      </c>
      <c r="N1533">
        <v>0.84938429503926605</v>
      </c>
      <c r="O1533">
        <v>20.522787154670901</v>
      </c>
      <c r="P1533">
        <v>208.19263547194001</v>
      </c>
      <c r="Q1533">
        <v>0.15897850527439999</v>
      </c>
    </row>
    <row r="1534" spans="1:17" hidden="1" x14ac:dyDescent="0.3">
      <c r="A1534" t="s">
        <v>3240</v>
      </c>
      <c r="B1534" t="s">
        <v>3241</v>
      </c>
      <c r="C1534" t="str">
        <f>IFERROR(VLOOKUP(Table1[[#This Row],[Ticker]],[1]!Table1[[Symbol]:[Industry]],2,FALSE),"-")</f>
        <v>-</v>
      </c>
      <c r="D1534" t="s">
        <v>86</v>
      </c>
      <c r="E1534">
        <v>933.06448529399995</v>
      </c>
      <c r="F1534">
        <v>103.66</v>
      </c>
      <c r="G1534">
        <v>12.274606959839</v>
      </c>
      <c r="H1534">
        <v>6.8992364272052598</v>
      </c>
      <c r="I1534">
        <v>-1.0073572083415401</v>
      </c>
      <c r="J1534">
        <v>7.1305948033219702</v>
      </c>
      <c r="K1534">
        <v>97.435878281130996</v>
      </c>
      <c r="L1534">
        <v>92.511473776714098</v>
      </c>
      <c r="M1534">
        <v>51.3848063066119</v>
      </c>
      <c r="N1534">
        <v>1.3454878322991</v>
      </c>
      <c r="O1534">
        <v>34.381632259309299</v>
      </c>
      <c r="P1534">
        <v>64.409199048374305</v>
      </c>
      <c r="Q1534">
        <v>-2.8062591095374002E-2</v>
      </c>
    </row>
    <row r="1535" spans="1:17" hidden="1" x14ac:dyDescent="0.3">
      <c r="A1535" t="s">
        <v>3242</v>
      </c>
      <c r="B1535" t="s">
        <v>3243</v>
      </c>
      <c r="C1535" t="str">
        <f>IFERROR(VLOOKUP(Table1[[#This Row],[Ticker]],[1]!Table1[[Symbol]:[Industry]],2,FALSE),"-")</f>
        <v>-</v>
      </c>
      <c r="D1535" t="s">
        <v>393</v>
      </c>
      <c r="E1535">
        <v>932.37701842000001</v>
      </c>
      <c r="F1535">
        <v>6.97</v>
      </c>
      <c r="G1535">
        <v>-63.615280680610397</v>
      </c>
      <c r="H1535">
        <v>-6.5075201363566997</v>
      </c>
      <c r="I1535">
        <v>-30.686634689649399</v>
      </c>
      <c r="J1535">
        <v>-10.5658504963982</v>
      </c>
      <c r="K1535">
        <v>7.4294943148550203</v>
      </c>
      <c r="L1535">
        <v>8.3120255162101397</v>
      </c>
      <c r="M1535">
        <v>45.092784332523699</v>
      </c>
      <c r="N1535">
        <v>0.62038531314035406</v>
      </c>
      <c r="O1535">
        <v>64.992826398852202</v>
      </c>
      <c r="P1535">
        <v>6.41221374045801</v>
      </c>
    </row>
    <row r="1536" spans="1:17" hidden="1" x14ac:dyDescent="0.3">
      <c r="A1536" t="s">
        <v>3244</v>
      </c>
      <c r="B1536" t="s">
        <v>3245</v>
      </c>
      <c r="C1536" t="str">
        <f>IFERROR(VLOOKUP(Table1[[#This Row],[Ticker]],[1]!Table1[[Symbol]:[Industry]],2,FALSE),"-")</f>
        <v>-</v>
      </c>
      <c r="D1536" t="s">
        <v>138</v>
      </c>
      <c r="E1536">
        <v>932.02480756</v>
      </c>
      <c r="F1536">
        <v>740.6</v>
      </c>
      <c r="G1536">
        <v>80.422093056763302</v>
      </c>
      <c r="H1536">
        <v>-21.963373444553099</v>
      </c>
      <c r="I1536">
        <v>-2.6918704588925202</v>
      </c>
      <c r="J1536">
        <v>-10.0293110542605</v>
      </c>
      <c r="K1536">
        <v>922.55951031654195</v>
      </c>
      <c r="L1536">
        <v>765.46132067499605</v>
      </c>
      <c r="M1536">
        <v>16.8540086203393</v>
      </c>
      <c r="N1536">
        <v>1.1659729089529201</v>
      </c>
      <c r="O1536">
        <v>94.774507156359704</v>
      </c>
      <c r="P1536">
        <v>136.23604465709701</v>
      </c>
    </row>
    <row r="1537" spans="1:17" hidden="1" x14ac:dyDescent="0.3">
      <c r="A1537" t="s">
        <v>3246</v>
      </c>
      <c r="B1537" t="s">
        <v>3247</v>
      </c>
      <c r="C1537" t="str">
        <f>IFERROR(VLOOKUP(Table1[[#This Row],[Ticker]],[1]!Table1[[Symbol]:[Industry]],2,FALSE),"-")</f>
        <v>-</v>
      </c>
      <c r="D1537" t="s">
        <v>292</v>
      </c>
      <c r="E1537">
        <v>930.59749999999997</v>
      </c>
      <c r="F1537">
        <v>453.95</v>
      </c>
      <c r="G1537">
        <v>-58.652451733242003</v>
      </c>
      <c r="H1537">
        <v>-15.204371807891899</v>
      </c>
      <c r="I1537">
        <v>-33.809463970974598</v>
      </c>
      <c r="J1537">
        <v>-5.2494722894862997</v>
      </c>
      <c r="K1537">
        <v>503.48063759445398</v>
      </c>
      <c r="L1537">
        <v>516.25703023320898</v>
      </c>
      <c r="M1537">
        <v>18.975385582045099</v>
      </c>
      <c r="N1537">
        <v>0.53541364296081195</v>
      </c>
      <c r="O1537">
        <v>62.550941733671102</v>
      </c>
      <c r="P1537">
        <v>4.3563218390804499</v>
      </c>
      <c r="Q1537">
        <v>0.119987524863668</v>
      </c>
    </row>
    <row r="1538" spans="1:17" hidden="1" x14ac:dyDescent="0.3">
      <c r="A1538" t="s">
        <v>3248</v>
      </c>
      <c r="B1538" t="s">
        <v>3249</v>
      </c>
      <c r="C1538" t="str">
        <f>IFERROR(VLOOKUP(Table1[[#This Row],[Ticker]],[1]!Table1[[Symbol]:[Industry]],2,FALSE),"-")</f>
        <v>-</v>
      </c>
      <c r="D1538" t="s">
        <v>393</v>
      </c>
      <c r="E1538">
        <v>927.91756799999996</v>
      </c>
      <c r="F1538">
        <v>9.48</v>
      </c>
      <c r="G1538">
        <v>42.240274874945101</v>
      </c>
      <c r="H1538">
        <v>2.3470968801949099</v>
      </c>
      <c r="I1538">
        <v>-26.197234868807399</v>
      </c>
      <c r="J1538">
        <v>-6.3842234599241499</v>
      </c>
      <c r="K1538">
        <v>9.4686716874170802</v>
      </c>
      <c r="L1538">
        <v>8.5232180168534608</v>
      </c>
      <c r="M1538">
        <v>42.372976699758198</v>
      </c>
      <c r="N1538">
        <v>1.28320628584025</v>
      </c>
      <c r="O1538">
        <v>64.029535864978897</v>
      </c>
      <c r="P1538">
        <v>137</v>
      </c>
      <c r="Q1538">
        <v>0.182076520396315</v>
      </c>
    </row>
    <row r="1539" spans="1:17" hidden="1" x14ac:dyDescent="0.3">
      <c r="A1539" t="s">
        <v>3250</v>
      </c>
      <c r="B1539" t="s">
        <v>3251</v>
      </c>
      <c r="C1539" t="str">
        <f>IFERROR(VLOOKUP(Table1[[#This Row],[Ticker]],[1]!Table1[[Symbol]:[Industry]],2,FALSE),"-")</f>
        <v>-</v>
      </c>
      <c r="D1539" t="s">
        <v>185</v>
      </c>
      <c r="E1539">
        <v>923.52633772499996</v>
      </c>
      <c r="F1539">
        <v>1194.75</v>
      </c>
      <c r="G1539">
        <v>14.9259253495403</v>
      </c>
      <c r="H1539">
        <v>-12.623235537272199</v>
      </c>
      <c r="I1539">
        <v>42.993492582439004</v>
      </c>
      <c r="J1539">
        <v>-2.6013068504711798</v>
      </c>
      <c r="K1539">
        <v>1129.6631447530899</v>
      </c>
      <c r="L1539">
        <v>960.34739190456401</v>
      </c>
      <c r="M1539">
        <v>45.667772776860303</v>
      </c>
      <c r="N1539">
        <v>7.1014887230551701E-2</v>
      </c>
      <c r="O1539">
        <v>14.668340657041201</v>
      </c>
      <c r="P1539">
        <v>85.823158877051</v>
      </c>
      <c r="Q1539">
        <v>1.8277325154348E-2</v>
      </c>
    </row>
    <row r="1540" spans="1:17" hidden="1" x14ac:dyDescent="0.3">
      <c r="A1540" t="s">
        <v>3252</v>
      </c>
      <c r="B1540" t="s">
        <v>3253</v>
      </c>
      <c r="C1540" t="str">
        <f>IFERROR(VLOOKUP(Table1[[#This Row],[Ticker]],[1]!Table1[[Symbol]:[Industry]],2,FALSE),"-")</f>
        <v>-</v>
      </c>
      <c r="D1540" t="s">
        <v>998</v>
      </c>
      <c r="E1540">
        <v>923.22</v>
      </c>
      <c r="F1540">
        <v>1990</v>
      </c>
      <c r="G1540">
        <v>145.20116438586899</v>
      </c>
      <c r="H1540">
        <v>-18.4340474737918</v>
      </c>
      <c r="I1540">
        <v>102.144808943046</v>
      </c>
      <c r="J1540">
        <v>1.4125382594141001</v>
      </c>
      <c r="K1540">
        <v>1923.42913305142</v>
      </c>
      <c r="L1540">
        <v>1489.16339721347</v>
      </c>
      <c r="M1540">
        <v>64.859458368401505</v>
      </c>
      <c r="N1540">
        <v>0.54356552538370695</v>
      </c>
      <c r="O1540">
        <v>16.0653266331658</v>
      </c>
      <c r="P1540">
        <v>190.46854473799399</v>
      </c>
      <c r="Q1540">
        <v>0.16940286658217199</v>
      </c>
    </row>
    <row r="1541" spans="1:17" hidden="1" x14ac:dyDescent="0.3">
      <c r="A1541" t="s">
        <v>3254</v>
      </c>
      <c r="B1541" t="s">
        <v>3255</v>
      </c>
      <c r="C1541" t="str">
        <f>IFERROR(VLOOKUP(Table1[[#This Row],[Ticker]],[1]!Table1[[Symbol]:[Industry]],2,FALSE),"-")</f>
        <v>-</v>
      </c>
      <c r="D1541" t="s">
        <v>185</v>
      </c>
      <c r="E1541">
        <v>922.93013800000006</v>
      </c>
      <c r="F1541">
        <v>1937</v>
      </c>
      <c r="G1541">
        <v>25.312186357306199</v>
      </c>
      <c r="H1541">
        <v>-7.7207033645060497</v>
      </c>
      <c r="I1541">
        <v>-25.993259744098602</v>
      </c>
      <c r="J1541">
        <v>-3.76401656873646</v>
      </c>
      <c r="K1541">
        <v>1995.5763580626401</v>
      </c>
      <c r="L1541">
        <v>1921.4356076950801</v>
      </c>
      <c r="M1541">
        <v>41.622710469155798</v>
      </c>
      <c r="N1541">
        <v>2.2137212262649801</v>
      </c>
      <c r="O1541">
        <v>29.550851832730999</v>
      </c>
      <c r="P1541">
        <v>77.649378639886194</v>
      </c>
      <c r="Q1541">
        <v>0.196554376705524</v>
      </c>
    </row>
    <row r="1542" spans="1:17" hidden="1" x14ac:dyDescent="0.3">
      <c r="A1542" t="s">
        <v>3256</v>
      </c>
      <c r="B1542" t="s">
        <v>3257</v>
      </c>
      <c r="C1542" t="str">
        <f>IFERROR(VLOOKUP(Table1[[#This Row],[Ticker]],[1]!Table1[[Symbol]:[Industry]],2,FALSE),"-")</f>
        <v>-</v>
      </c>
      <c r="D1542" t="s">
        <v>473</v>
      </c>
      <c r="E1542">
        <v>922.63014999999996</v>
      </c>
      <c r="F1542">
        <v>83.99</v>
      </c>
      <c r="G1542">
        <v>-36.385101800056397</v>
      </c>
      <c r="H1542">
        <v>0.63547782347180204</v>
      </c>
      <c r="I1542">
        <v>0.76166003819176298</v>
      </c>
      <c r="J1542">
        <v>-2.71567945786177</v>
      </c>
      <c r="K1542">
        <v>80.807261746046194</v>
      </c>
      <c r="L1542">
        <v>80.050210590564504</v>
      </c>
      <c r="M1542">
        <v>51.7242515590832</v>
      </c>
      <c r="N1542">
        <v>1.5169984631512099</v>
      </c>
      <c r="O1542">
        <v>41.028693892130001</v>
      </c>
      <c r="P1542">
        <v>27.257575757575701</v>
      </c>
      <c r="Q1542">
        <v>-1.1466496151988E-2</v>
      </c>
    </row>
    <row r="1543" spans="1:17" hidden="1" x14ac:dyDescent="0.3">
      <c r="A1543" t="s">
        <v>3258</v>
      </c>
      <c r="B1543" t="s">
        <v>3259</v>
      </c>
      <c r="C1543" t="str">
        <f>IFERROR(VLOOKUP(Table1[[#This Row],[Ticker]],[1]!Table1[[Symbol]:[Industry]],2,FALSE),"-")</f>
        <v>-</v>
      </c>
      <c r="D1543" t="s">
        <v>122</v>
      </c>
      <c r="E1543">
        <v>920.99586891000001</v>
      </c>
      <c r="F1543">
        <v>369.35</v>
      </c>
      <c r="G1543">
        <v>274.80626628071502</v>
      </c>
      <c r="H1543">
        <v>73.773208400843998</v>
      </c>
      <c r="I1543">
        <v>154.75851116709299</v>
      </c>
      <c r="J1543">
        <v>12.0539612395168</v>
      </c>
      <c r="K1543">
        <v>255.236337084658</v>
      </c>
      <c r="L1543">
        <v>185.38675477028301</v>
      </c>
      <c r="M1543">
        <v>82.777975312763203</v>
      </c>
      <c r="N1543">
        <v>1.45627628325922</v>
      </c>
      <c r="O1543">
        <v>1.51617706782183</v>
      </c>
      <c r="P1543">
        <v>339.70238095238</v>
      </c>
    </row>
    <row r="1544" spans="1:17" hidden="1" x14ac:dyDescent="0.3">
      <c r="A1544" t="s">
        <v>3260</v>
      </c>
      <c r="B1544" t="s">
        <v>3261</v>
      </c>
      <c r="C1544" t="str">
        <f>IFERROR(VLOOKUP(Table1[[#This Row],[Ticker]],[1]!Table1[[Symbol]:[Industry]],2,FALSE),"-")</f>
        <v>-</v>
      </c>
      <c r="D1544" t="s">
        <v>54</v>
      </c>
      <c r="E1544">
        <v>920.59128184999997</v>
      </c>
      <c r="F1544">
        <v>41.05</v>
      </c>
      <c r="G1544">
        <v>32.543305177975398</v>
      </c>
      <c r="H1544">
        <v>5.5895685970541598</v>
      </c>
      <c r="I1544">
        <v>14.3575236199539</v>
      </c>
      <c r="J1544">
        <v>-16.691404188545999</v>
      </c>
      <c r="K1544">
        <v>39.903627099199703</v>
      </c>
      <c r="L1544">
        <v>34.1128215520149</v>
      </c>
      <c r="M1544">
        <v>32.2430963052254</v>
      </c>
      <c r="N1544">
        <v>1.61951643995049</v>
      </c>
      <c r="O1544">
        <v>37.637028014616298</v>
      </c>
      <c r="P1544">
        <v>90.930232558139494</v>
      </c>
      <c r="Q1544">
        <v>2.9485343223799001E-2</v>
      </c>
    </row>
    <row r="1545" spans="1:17" hidden="1" x14ac:dyDescent="0.3">
      <c r="A1545" t="s">
        <v>3262</v>
      </c>
      <c r="B1545" t="s">
        <v>3263</v>
      </c>
      <c r="C1545" t="str">
        <f>IFERROR(VLOOKUP(Table1[[#This Row],[Ticker]],[1]!Table1[[Symbol]:[Industry]],2,FALSE),"-")</f>
        <v>-</v>
      </c>
      <c r="D1545" t="s">
        <v>138</v>
      </c>
      <c r="E1545">
        <v>919.949023625</v>
      </c>
      <c r="F1545">
        <v>450.65</v>
      </c>
      <c r="G1545">
        <v>44.772053838259303</v>
      </c>
      <c r="H1545">
        <v>-21.4702418601697</v>
      </c>
      <c r="I1545">
        <v>58.948923179474001</v>
      </c>
      <c r="J1545">
        <v>-14.092615355841399</v>
      </c>
      <c r="K1545">
        <v>485.81043573496498</v>
      </c>
      <c r="M1545">
        <v>45.801924026218302</v>
      </c>
      <c r="N1545">
        <v>0.80443595359023301</v>
      </c>
      <c r="O1545">
        <v>61.977144125152499</v>
      </c>
      <c r="P1545">
        <v>87.692628071636804</v>
      </c>
    </row>
    <row r="1546" spans="1:17" hidden="1" x14ac:dyDescent="0.3">
      <c r="A1546" t="s">
        <v>3264</v>
      </c>
      <c r="B1546" t="s">
        <v>3265</v>
      </c>
      <c r="C1546" t="str">
        <f>IFERROR(VLOOKUP(Table1[[#This Row],[Ticker]],[1]!Table1[[Symbol]:[Industry]],2,FALSE),"-")</f>
        <v>-</v>
      </c>
      <c r="D1546" t="s">
        <v>114</v>
      </c>
      <c r="E1546">
        <v>916.33090000000004</v>
      </c>
      <c r="F1546">
        <v>419.95</v>
      </c>
      <c r="G1546">
        <v>22.7999609550772</v>
      </c>
      <c r="H1546">
        <v>-10.0366640984711</v>
      </c>
      <c r="I1546">
        <v>-11.4451173273428</v>
      </c>
      <c r="J1546">
        <v>-4.0557141722144996</v>
      </c>
      <c r="K1546">
        <v>404.35405633158302</v>
      </c>
      <c r="L1546">
        <v>354.50951200976101</v>
      </c>
      <c r="M1546">
        <v>45.236588532057702</v>
      </c>
      <c r="N1546">
        <v>1.3374822750905899</v>
      </c>
      <c r="O1546">
        <v>17.847362781283401</v>
      </c>
      <c r="P1546">
        <v>66.878601231869595</v>
      </c>
      <c r="Q1546">
        <v>0.15653930103630001</v>
      </c>
    </row>
    <row r="1547" spans="1:17" hidden="1" x14ac:dyDescent="0.3">
      <c r="A1547" t="s">
        <v>3266</v>
      </c>
      <c r="B1547" t="s">
        <v>3267</v>
      </c>
      <c r="C1547" t="str">
        <f>IFERROR(VLOOKUP(Table1[[#This Row],[Ticker]],[1]!Table1[[Symbol]:[Industry]],2,FALSE),"-")</f>
        <v>-</v>
      </c>
      <c r="D1547" t="s">
        <v>217</v>
      </c>
      <c r="E1547">
        <v>914.39775150000003</v>
      </c>
      <c r="F1547">
        <v>906.6</v>
      </c>
      <c r="G1547">
        <v>53.445688899833101</v>
      </c>
      <c r="H1547">
        <v>-13.0734488646318</v>
      </c>
      <c r="I1547">
        <v>108.07963377338601</v>
      </c>
      <c r="J1547">
        <v>-4.5112693159892103</v>
      </c>
      <c r="K1547">
        <v>847.79627657997401</v>
      </c>
      <c r="L1547">
        <v>642.92376854805605</v>
      </c>
      <c r="M1547">
        <v>37.395435663824301</v>
      </c>
      <c r="N1547">
        <v>0.55594173114119905</v>
      </c>
      <c r="O1547">
        <v>14.0469887491727</v>
      </c>
      <c r="P1547">
        <v>170.69689670959599</v>
      </c>
      <c r="Q1547">
        <v>0.24805384293062599</v>
      </c>
    </row>
    <row r="1548" spans="1:17" hidden="1" x14ac:dyDescent="0.3">
      <c r="A1548" t="s">
        <v>3268</v>
      </c>
      <c r="B1548" t="s">
        <v>3269</v>
      </c>
      <c r="C1548" t="str">
        <f>IFERROR(VLOOKUP(Table1[[#This Row],[Ticker]],[1]!Table1[[Symbol]:[Industry]],2,FALSE),"-")</f>
        <v>-</v>
      </c>
      <c r="D1548" t="s">
        <v>217</v>
      </c>
      <c r="E1548">
        <v>913.70640960000003</v>
      </c>
      <c r="F1548">
        <v>401</v>
      </c>
      <c r="G1548">
        <v>274.41222313230202</v>
      </c>
      <c r="H1548">
        <v>-22.6476252757355</v>
      </c>
      <c r="I1548">
        <v>292.35466203156301</v>
      </c>
      <c r="J1548">
        <v>-5.5698510797662504</v>
      </c>
      <c r="K1548">
        <v>359.07568926935198</v>
      </c>
      <c r="L1548">
        <v>230.8733895503</v>
      </c>
      <c r="M1548">
        <v>45.860602812322298</v>
      </c>
      <c r="N1548">
        <v>0.36593174267592798</v>
      </c>
      <c r="O1548">
        <v>22.356608478802901</v>
      </c>
      <c r="P1548">
        <v>475.73582196697703</v>
      </c>
      <c r="Q1548">
        <v>0.181002743312594</v>
      </c>
    </row>
    <row r="1549" spans="1:17" hidden="1" x14ac:dyDescent="0.3">
      <c r="A1549" t="s">
        <v>3270</v>
      </c>
      <c r="B1549" t="s">
        <v>3271</v>
      </c>
      <c r="C1549" t="str">
        <f>IFERROR(VLOOKUP(Table1[[#This Row],[Ticker]],[1]!Table1[[Symbol]:[Industry]],2,FALSE),"-")</f>
        <v>-</v>
      </c>
      <c r="D1549" t="s">
        <v>435</v>
      </c>
      <c r="E1549">
        <v>913.55052703499996</v>
      </c>
      <c r="F1549">
        <v>322.55</v>
      </c>
      <c r="G1549">
        <v>-3.1235551508425101</v>
      </c>
      <c r="H1549">
        <v>-12.1083861608858</v>
      </c>
      <c r="I1549">
        <v>31.550679994404799</v>
      </c>
      <c r="J1549">
        <v>-4.9095216660487901</v>
      </c>
      <c r="K1549">
        <v>318.65082320355998</v>
      </c>
      <c r="L1549">
        <v>281.809635070968</v>
      </c>
      <c r="M1549">
        <v>51.742042446083502</v>
      </c>
      <c r="N1549">
        <v>0.33535300331843598</v>
      </c>
      <c r="O1549">
        <v>16.183537436056401</v>
      </c>
      <c r="P1549">
        <v>70.526037536346806</v>
      </c>
      <c r="Q1549">
        <v>9.1348748938403002E-2</v>
      </c>
    </row>
    <row r="1550" spans="1:17" hidden="1" x14ac:dyDescent="0.3">
      <c r="A1550" t="s">
        <v>3272</v>
      </c>
      <c r="B1550" t="s">
        <v>3273</v>
      </c>
      <c r="C1550" t="str">
        <f>IFERROR(VLOOKUP(Table1[[#This Row],[Ticker]],[1]!Table1[[Symbol]:[Industry]],2,FALSE),"-")</f>
        <v>-</v>
      </c>
      <c r="D1550" t="s">
        <v>130</v>
      </c>
      <c r="E1550">
        <v>908.32337500000006</v>
      </c>
      <c r="F1550">
        <v>923.75</v>
      </c>
      <c r="G1550">
        <v>-1.8018979926833101</v>
      </c>
      <c r="H1550">
        <v>-8.0307181606084796</v>
      </c>
      <c r="I1550">
        <v>-2.5989550850589498</v>
      </c>
      <c r="J1550">
        <v>-3.89624595123095</v>
      </c>
      <c r="K1550">
        <v>959.748561731942</v>
      </c>
      <c r="L1550">
        <v>908.97932349746497</v>
      </c>
      <c r="M1550">
        <v>37.738872942904699</v>
      </c>
      <c r="N1550">
        <v>0.50691057915459103</v>
      </c>
      <c r="O1550">
        <v>27.198917456021601</v>
      </c>
      <c r="P1550">
        <v>37.801148653688301</v>
      </c>
      <c r="Q1550">
        <v>-3.414619934179E-3</v>
      </c>
    </row>
    <row r="1551" spans="1:17" hidden="1" x14ac:dyDescent="0.3">
      <c r="A1551" t="s">
        <v>3274</v>
      </c>
      <c r="B1551" t="s">
        <v>3275</v>
      </c>
      <c r="C1551" t="str">
        <f>IFERROR(VLOOKUP(Table1[[#This Row],[Ticker]],[1]!Table1[[Symbol]:[Industry]],2,FALSE),"-")</f>
        <v>-</v>
      </c>
      <c r="D1551" t="s">
        <v>396</v>
      </c>
      <c r="E1551">
        <v>906.51211750000004</v>
      </c>
      <c r="F1551">
        <v>279</v>
      </c>
      <c r="G1551">
        <v>20.1922846563909</v>
      </c>
      <c r="H1551">
        <v>-12.9570113252373</v>
      </c>
      <c r="I1551">
        <v>-11.1453786318284</v>
      </c>
      <c r="J1551">
        <v>0.57830531602085</v>
      </c>
      <c r="K1551">
        <v>292.96997287862501</v>
      </c>
      <c r="L1551">
        <v>276.83680632736002</v>
      </c>
      <c r="M1551">
        <v>48.684212936659698</v>
      </c>
      <c r="N1551">
        <v>1.0428647686270101</v>
      </c>
      <c r="O1551">
        <v>33.691756272401399</v>
      </c>
      <c r="P1551">
        <v>70.070100579091701</v>
      </c>
      <c r="Q1551">
        <v>8.7062443210483995E-2</v>
      </c>
    </row>
    <row r="1552" spans="1:17" hidden="1" x14ac:dyDescent="0.3">
      <c r="A1552" t="s">
        <v>3276</v>
      </c>
      <c r="B1552" t="s">
        <v>3277</v>
      </c>
      <c r="C1552" t="str">
        <f>IFERROR(VLOOKUP(Table1[[#This Row],[Ticker]],[1]!Table1[[Symbol]:[Industry]],2,FALSE),"-")</f>
        <v>-</v>
      </c>
      <c r="D1552" t="s">
        <v>3278</v>
      </c>
      <c r="E1552">
        <v>904.68420000000003</v>
      </c>
      <c r="F1552">
        <v>458.3</v>
      </c>
      <c r="G1552">
        <v>178.45342680238201</v>
      </c>
      <c r="H1552">
        <v>-20.012434650636798</v>
      </c>
      <c r="I1552">
        <v>86.469484578056097</v>
      </c>
      <c r="J1552">
        <v>-8.9485249442560804</v>
      </c>
      <c r="K1552">
        <v>470.076848445265</v>
      </c>
      <c r="M1552">
        <v>50.333178770357001</v>
      </c>
      <c r="N1552">
        <v>0.36289897819445899</v>
      </c>
      <c r="O1552">
        <v>46.1706305913157</v>
      </c>
      <c r="P1552">
        <v>227.35714285714201</v>
      </c>
    </row>
    <row r="1553" spans="1:17" hidden="1" x14ac:dyDescent="0.3">
      <c r="A1553" t="s">
        <v>3279</v>
      </c>
      <c r="B1553" t="s">
        <v>3280</v>
      </c>
      <c r="C1553" t="str">
        <f>IFERROR(VLOOKUP(Table1[[#This Row],[Ticker]],[1]!Table1[[Symbol]:[Industry]],2,FALSE),"-")</f>
        <v>-</v>
      </c>
      <c r="D1553" t="s">
        <v>119</v>
      </c>
      <c r="E1553">
        <v>904.61175576000005</v>
      </c>
      <c r="F1553">
        <v>2911</v>
      </c>
      <c r="G1553">
        <v>8.1774162353251203</v>
      </c>
      <c r="H1553">
        <v>-9.4803008640767903</v>
      </c>
      <c r="I1553">
        <v>-9.9875086228092993</v>
      </c>
      <c r="J1553">
        <v>-4.62634759476855</v>
      </c>
      <c r="K1553">
        <v>2962.5910869150598</v>
      </c>
      <c r="L1553">
        <v>2792.44883350191</v>
      </c>
      <c r="M1553">
        <v>41.401007227873698</v>
      </c>
      <c r="N1553">
        <v>0.56025011134373404</v>
      </c>
      <c r="O1553">
        <v>22.6726210924081</v>
      </c>
      <c r="P1553">
        <v>47.7664974619289</v>
      </c>
      <c r="Q1553">
        <v>0.10733120811444</v>
      </c>
    </row>
    <row r="1554" spans="1:17" hidden="1" x14ac:dyDescent="0.3">
      <c r="A1554" t="s">
        <v>3281</v>
      </c>
      <c r="B1554" t="s">
        <v>3282</v>
      </c>
      <c r="C1554" t="str">
        <f>IFERROR(VLOOKUP(Table1[[#This Row],[Ticker]],[1]!Table1[[Symbol]:[Industry]],2,FALSE),"-")</f>
        <v>-</v>
      </c>
      <c r="D1554" t="s">
        <v>80</v>
      </c>
      <c r="E1554">
        <v>900.3375992</v>
      </c>
      <c r="F1554">
        <v>104.2</v>
      </c>
      <c r="G1554">
        <v>-13.0613857008066</v>
      </c>
      <c r="H1554">
        <v>-15.4819242849382</v>
      </c>
      <c r="I1554">
        <v>-24.281788672122101</v>
      </c>
      <c r="J1554">
        <v>-5.4005931900846598</v>
      </c>
      <c r="K1554">
        <v>110.02342861464101</v>
      </c>
      <c r="L1554">
        <v>108.050090355392</v>
      </c>
      <c r="M1554">
        <v>32.9615349752168</v>
      </c>
      <c r="N1554">
        <v>0.55448960502723499</v>
      </c>
      <c r="O1554">
        <v>70.777351247600706</v>
      </c>
      <c r="P1554">
        <v>29.440993788819799</v>
      </c>
      <c r="Q1554">
        <v>-3.5625255583632998E-2</v>
      </c>
    </row>
    <row r="1555" spans="1:17" hidden="1" x14ac:dyDescent="0.3">
      <c r="A1555" t="s">
        <v>3283</v>
      </c>
      <c r="B1555" t="s">
        <v>3284</v>
      </c>
      <c r="C1555" t="str">
        <f>IFERROR(VLOOKUP(Table1[[#This Row],[Ticker]],[1]!Table1[[Symbol]:[Industry]],2,FALSE),"-")</f>
        <v>-</v>
      </c>
      <c r="D1555" t="s">
        <v>18</v>
      </c>
      <c r="E1555">
        <v>900.14218812000001</v>
      </c>
      <c r="F1555">
        <v>875.7</v>
      </c>
      <c r="G1555">
        <v>-5.2140518918450596</v>
      </c>
      <c r="H1555">
        <v>-12.3175076270439</v>
      </c>
      <c r="I1555">
        <v>-35.218909662347201</v>
      </c>
      <c r="J1555">
        <v>-4.1565594731706401</v>
      </c>
      <c r="K1555">
        <v>910.10528453098698</v>
      </c>
      <c r="L1555">
        <v>949.94795368043197</v>
      </c>
      <c r="M1555">
        <v>43.661625420441602</v>
      </c>
      <c r="N1555">
        <v>0.82380334826691803</v>
      </c>
      <c r="O1555">
        <v>80.655475619504301</v>
      </c>
      <c r="P1555">
        <v>34.723076923076903</v>
      </c>
      <c r="Q1555">
        <v>0.196496840805297</v>
      </c>
    </row>
    <row r="1556" spans="1:17" hidden="1" x14ac:dyDescent="0.3">
      <c r="A1556" t="s">
        <v>3285</v>
      </c>
      <c r="B1556" t="s">
        <v>3286</v>
      </c>
      <c r="C1556" t="str">
        <f>IFERROR(VLOOKUP(Table1[[#This Row],[Ticker]],[1]!Table1[[Symbol]:[Industry]],2,FALSE),"-")</f>
        <v>-</v>
      </c>
      <c r="D1556" t="s">
        <v>46</v>
      </c>
      <c r="E1556">
        <v>897.01874999999995</v>
      </c>
      <c r="F1556">
        <v>375</v>
      </c>
      <c r="G1556">
        <v>-7.5607535176325502</v>
      </c>
      <c r="H1556">
        <v>-11.454886511661901</v>
      </c>
      <c r="I1556">
        <v>-42.701395440496299</v>
      </c>
      <c r="J1556">
        <v>-3.6791359321316901</v>
      </c>
      <c r="K1556">
        <v>396.16887242226198</v>
      </c>
      <c r="L1556">
        <v>389.08865876244101</v>
      </c>
      <c r="M1556">
        <v>36.496632369337</v>
      </c>
      <c r="N1556">
        <v>0.24744376278118599</v>
      </c>
      <c r="O1556">
        <v>167.12</v>
      </c>
      <c r="P1556">
        <v>32.042253521126703</v>
      </c>
    </row>
    <row r="1557" spans="1:17" hidden="1" x14ac:dyDescent="0.3">
      <c r="A1557" t="s">
        <v>3287</v>
      </c>
      <c r="B1557" t="s">
        <v>3288</v>
      </c>
      <c r="C1557" t="str">
        <f>IFERROR(VLOOKUP(Table1[[#This Row],[Ticker]],[1]!Table1[[Symbol]:[Industry]],2,FALSE),"-")</f>
        <v>-</v>
      </c>
      <c r="D1557" t="s">
        <v>274</v>
      </c>
      <c r="E1557">
        <v>896.90764799999999</v>
      </c>
      <c r="F1557">
        <v>560</v>
      </c>
      <c r="G1557">
        <v>11.631011541467901</v>
      </c>
      <c r="H1557">
        <v>-3.9268992804193901</v>
      </c>
      <c r="I1557">
        <v>-2.1671319660275201</v>
      </c>
      <c r="J1557">
        <v>-4.5791972010838897</v>
      </c>
      <c r="K1557">
        <v>565.25329256330895</v>
      </c>
      <c r="L1557">
        <v>544.35087461400303</v>
      </c>
      <c r="M1557">
        <v>45.615503549042302</v>
      </c>
      <c r="N1557">
        <v>0.75910691666318597</v>
      </c>
      <c r="O1557">
        <v>30.357142857142801</v>
      </c>
      <c r="P1557">
        <v>46.290491118077298</v>
      </c>
    </row>
    <row r="1558" spans="1:17" hidden="1" x14ac:dyDescent="0.3">
      <c r="A1558" t="s">
        <v>3289</v>
      </c>
      <c r="B1558" t="s">
        <v>3290</v>
      </c>
      <c r="C1558" t="str">
        <f>IFERROR(VLOOKUP(Table1[[#This Row],[Ticker]],[1]!Table1[[Symbol]:[Industry]],2,FALSE),"-")</f>
        <v>-</v>
      </c>
      <c r="D1558" t="s">
        <v>119</v>
      </c>
      <c r="E1558">
        <v>896.00236043999996</v>
      </c>
      <c r="F1558">
        <v>699</v>
      </c>
      <c r="G1558">
        <v>120.193897650407</v>
      </c>
      <c r="H1558">
        <v>1.43119530506212</v>
      </c>
      <c r="I1558">
        <v>28.470077732507999</v>
      </c>
      <c r="J1558">
        <v>-7.30385173357163</v>
      </c>
      <c r="K1558">
        <v>647.40604787902896</v>
      </c>
      <c r="L1558">
        <v>547.02935440108502</v>
      </c>
      <c r="M1558">
        <v>57.759213549278797</v>
      </c>
      <c r="N1558">
        <v>0.445645593944207</v>
      </c>
      <c r="O1558">
        <v>13.9127324749642</v>
      </c>
      <c r="P1558">
        <v>186.60728177623099</v>
      </c>
      <c r="Q1558">
        <v>0.12400356800196401</v>
      </c>
    </row>
    <row r="1559" spans="1:17" hidden="1" x14ac:dyDescent="0.3">
      <c r="A1559" t="s">
        <v>3291</v>
      </c>
      <c r="B1559" t="s">
        <v>3292</v>
      </c>
      <c r="C1559" t="str">
        <f>IFERROR(VLOOKUP(Table1[[#This Row],[Ticker]],[1]!Table1[[Symbol]:[Industry]],2,FALSE),"-")</f>
        <v>-</v>
      </c>
      <c r="D1559" t="s">
        <v>1517</v>
      </c>
      <c r="E1559">
        <v>896.00224575000004</v>
      </c>
      <c r="F1559">
        <v>492.5</v>
      </c>
      <c r="G1559">
        <v>127.335685183374</v>
      </c>
      <c r="H1559">
        <v>-8.7178359060679398</v>
      </c>
      <c r="I1559">
        <v>57.670061107202699</v>
      </c>
      <c r="J1559">
        <v>1.0360722313523201</v>
      </c>
      <c r="K1559">
        <v>483.71438086289697</v>
      </c>
      <c r="L1559">
        <v>381.466672656122</v>
      </c>
      <c r="M1559">
        <v>47.5474084146135</v>
      </c>
      <c r="N1559">
        <v>0.156955965818381</v>
      </c>
      <c r="O1559">
        <v>15.5329949238578</v>
      </c>
      <c r="P1559">
        <v>170.60439560439499</v>
      </c>
      <c r="Q1559">
        <v>0.106192008238589</v>
      </c>
    </row>
    <row r="1560" spans="1:17" hidden="1" x14ac:dyDescent="0.3">
      <c r="A1560" t="s">
        <v>3293</v>
      </c>
      <c r="B1560" t="s">
        <v>3294</v>
      </c>
      <c r="C1560" t="str">
        <f>IFERROR(VLOOKUP(Table1[[#This Row],[Ticker]],[1]!Table1[[Symbol]:[Industry]],2,FALSE),"-")</f>
        <v>-</v>
      </c>
      <c r="D1560" t="s">
        <v>125</v>
      </c>
      <c r="E1560">
        <v>893.03739204399994</v>
      </c>
      <c r="F1560">
        <v>270.76</v>
      </c>
      <c r="G1560">
        <v>-25.8708362361659</v>
      </c>
      <c r="H1560">
        <v>20.4342153824965</v>
      </c>
      <c r="I1560">
        <v>-11.693966894951201</v>
      </c>
      <c r="J1560">
        <v>7.1967394391729904</v>
      </c>
      <c r="K1560">
        <v>239.45245234363301</v>
      </c>
      <c r="M1560">
        <v>63.725151281643797</v>
      </c>
      <c r="O1560">
        <v>9.5804402422809893</v>
      </c>
      <c r="P1560">
        <v>28.994759409242398</v>
      </c>
    </row>
    <row r="1561" spans="1:17" hidden="1" x14ac:dyDescent="0.3">
      <c r="A1561" t="s">
        <v>3295</v>
      </c>
      <c r="B1561" t="s">
        <v>3296</v>
      </c>
      <c r="C1561" t="str">
        <f>IFERROR(VLOOKUP(Table1[[#This Row],[Ticker]],[1]!Table1[[Symbol]:[Industry]],2,FALSE),"-")</f>
        <v>-</v>
      </c>
      <c r="D1561" t="s">
        <v>1004</v>
      </c>
      <c r="E1561">
        <v>888.96991000000003</v>
      </c>
      <c r="F1561">
        <v>592.1</v>
      </c>
      <c r="G1561">
        <v>5.7896177100861603</v>
      </c>
      <c r="H1561">
        <v>9.9378667198039903</v>
      </c>
      <c r="I1561">
        <v>9.0217618207774901</v>
      </c>
      <c r="J1561">
        <v>1.33615181600213</v>
      </c>
      <c r="K1561">
        <v>529.07324218429096</v>
      </c>
      <c r="L1561">
        <v>486.42117186940902</v>
      </c>
      <c r="M1561">
        <v>61.016684576294402</v>
      </c>
      <c r="N1561">
        <v>0.67232505401564602</v>
      </c>
      <c r="O1561">
        <v>6.1982773180205797</v>
      </c>
      <c r="P1561">
        <v>50.930410400203897</v>
      </c>
    </row>
    <row r="1562" spans="1:17" hidden="1" x14ac:dyDescent="0.3">
      <c r="A1562" t="s">
        <v>3297</v>
      </c>
      <c r="B1562" t="s">
        <v>3298</v>
      </c>
      <c r="C1562" t="str">
        <f>IFERROR(VLOOKUP(Table1[[#This Row],[Ticker]],[1]!Table1[[Symbol]:[Industry]],2,FALSE),"-")</f>
        <v>-</v>
      </c>
      <c r="D1562" t="s">
        <v>604</v>
      </c>
      <c r="E1562">
        <v>887.58255299999996</v>
      </c>
      <c r="F1562">
        <v>967.5</v>
      </c>
      <c r="G1562">
        <v>-11.4792398797037</v>
      </c>
      <c r="H1562">
        <v>-11.410232613752701</v>
      </c>
      <c r="I1562">
        <v>-5.26129269532787</v>
      </c>
      <c r="J1562">
        <v>-10.164179924531201</v>
      </c>
      <c r="K1562">
        <v>1002.31266580844</v>
      </c>
      <c r="L1562">
        <v>953.48431238385695</v>
      </c>
      <c r="M1562">
        <v>32.649003397547901</v>
      </c>
      <c r="N1562">
        <v>0.48553285766128002</v>
      </c>
      <c r="O1562">
        <v>23.503875968992201</v>
      </c>
      <c r="P1562">
        <v>23.721227621483301</v>
      </c>
      <c r="Q1562">
        <v>-2.9810365752616998E-2</v>
      </c>
    </row>
    <row r="1563" spans="1:17" hidden="1" x14ac:dyDescent="0.3">
      <c r="A1563" t="s">
        <v>3299</v>
      </c>
      <c r="B1563" t="s">
        <v>3300</v>
      </c>
      <c r="C1563" t="str">
        <f>IFERROR(VLOOKUP(Table1[[#This Row],[Ticker]],[1]!Table1[[Symbol]:[Industry]],2,FALSE),"-")</f>
        <v>-</v>
      </c>
      <c r="D1563" t="s">
        <v>388</v>
      </c>
      <c r="E1563">
        <v>887.09640864999994</v>
      </c>
      <c r="F1563">
        <v>570.1</v>
      </c>
      <c r="G1563">
        <v>-51.445531272984901</v>
      </c>
      <c r="H1563">
        <v>-4.0023651189286999</v>
      </c>
      <c r="I1563">
        <v>-20.282853857169201</v>
      </c>
      <c r="J1563">
        <v>3.7774955021493999</v>
      </c>
      <c r="K1563">
        <v>573.60999100257402</v>
      </c>
      <c r="L1563">
        <v>618.95210844495898</v>
      </c>
      <c r="M1563">
        <v>61.033964216253899</v>
      </c>
      <c r="N1563">
        <v>0.72782708440176802</v>
      </c>
      <c r="O1563">
        <v>36.432204876337401</v>
      </c>
      <c r="P1563">
        <v>15.662406167579601</v>
      </c>
      <c r="Q1563">
        <v>-7.7202211356488998E-2</v>
      </c>
    </row>
    <row r="1564" spans="1:17" hidden="1" x14ac:dyDescent="0.3">
      <c r="A1564" t="s">
        <v>3301</v>
      </c>
      <c r="B1564" t="s">
        <v>3302</v>
      </c>
      <c r="C1564" t="str">
        <f>IFERROR(VLOOKUP(Table1[[#This Row],[Ticker]],[1]!Table1[[Symbol]:[Industry]],2,FALSE),"-")</f>
        <v>-</v>
      </c>
      <c r="D1564" t="s">
        <v>46</v>
      </c>
      <c r="E1564">
        <v>883.02472495999996</v>
      </c>
      <c r="F1564">
        <v>417.1</v>
      </c>
      <c r="G1564">
        <v>-76.497408456117796</v>
      </c>
      <c r="H1564">
        <v>-13.057617852627301</v>
      </c>
      <c r="I1564">
        <v>-41.292200066532601</v>
      </c>
      <c r="J1564">
        <v>-2.5023897321934001</v>
      </c>
      <c r="K1564">
        <v>451.40139383571898</v>
      </c>
      <c r="L1564">
        <v>515.83451891791196</v>
      </c>
      <c r="M1564">
        <v>36.687675946276698</v>
      </c>
      <c r="N1564">
        <v>0.83358929720116004</v>
      </c>
      <c r="O1564">
        <v>106.98873171901199</v>
      </c>
      <c r="P1564">
        <v>2.2303921568627501</v>
      </c>
      <c r="Q1564">
        <v>0.16443593676690799</v>
      </c>
    </row>
    <row r="1565" spans="1:17" hidden="1" x14ac:dyDescent="0.3">
      <c r="A1565" t="s">
        <v>3303</v>
      </c>
      <c r="B1565" t="s">
        <v>3304</v>
      </c>
      <c r="C1565" t="str">
        <f>IFERROR(VLOOKUP(Table1[[#This Row],[Ticker]],[1]!Table1[[Symbol]:[Industry]],2,FALSE),"-")</f>
        <v>-</v>
      </c>
      <c r="D1565" t="s">
        <v>130</v>
      </c>
      <c r="E1565">
        <v>882.37040515499996</v>
      </c>
      <c r="F1565">
        <v>421.95</v>
      </c>
      <c r="G1565">
        <v>81.910427047010003</v>
      </c>
      <c r="H1565">
        <v>5.3553682092173904</v>
      </c>
      <c r="I1565">
        <v>42.280869456319699</v>
      </c>
      <c r="J1565">
        <v>6.7175248344110496</v>
      </c>
      <c r="K1565">
        <v>388.21809967926401</v>
      </c>
      <c r="L1565">
        <v>324.74111993034001</v>
      </c>
      <c r="M1565">
        <v>60.6762278829097</v>
      </c>
      <c r="N1565">
        <v>2.2572101356690202</v>
      </c>
      <c r="O1565">
        <v>13.165066951060499</v>
      </c>
      <c r="P1565">
        <v>135.26623919709999</v>
      </c>
      <c r="Q1565">
        <v>0.10538350395342699</v>
      </c>
    </row>
    <row r="1566" spans="1:17" hidden="1" x14ac:dyDescent="0.3">
      <c r="A1566" t="s">
        <v>3305</v>
      </c>
      <c r="B1566" t="s">
        <v>3306</v>
      </c>
      <c r="C1566" t="str">
        <f>IFERROR(VLOOKUP(Table1[[#This Row],[Ticker]],[1]!Table1[[Symbol]:[Industry]],2,FALSE),"-")</f>
        <v>-</v>
      </c>
      <c r="D1566" t="s">
        <v>592</v>
      </c>
      <c r="E1566">
        <v>880.79759999999999</v>
      </c>
      <c r="F1566">
        <v>516.9</v>
      </c>
      <c r="G1566">
        <v>73.693129411500095</v>
      </c>
      <c r="H1566">
        <v>-1.9697564232765301</v>
      </c>
      <c r="I1566">
        <v>76.213062583506797</v>
      </c>
      <c r="J1566">
        <v>-3.2651707510599199</v>
      </c>
      <c r="K1566">
        <v>467.39608093371402</v>
      </c>
      <c r="L1566">
        <v>382.440391729179</v>
      </c>
      <c r="M1566">
        <v>69.020842834376396</v>
      </c>
      <c r="N1566">
        <v>0.292030316766065</v>
      </c>
      <c r="O1566">
        <v>7.3708647707486996</v>
      </c>
      <c r="P1566">
        <v>112.14857377385501</v>
      </c>
      <c r="Q1566">
        <v>9.7720254126269002E-2</v>
      </c>
    </row>
    <row r="1567" spans="1:17" hidden="1" x14ac:dyDescent="0.3">
      <c r="A1567" t="s">
        <v>3307</v>
      </c>
      <c r="B1567" t="s">
        <v>3308</v>
      </c>
      <c r="C1567" t="str">
        <f>IFERROR(VLOOKUP(Table1[[#This Row],[Ticker]],[1]!Table1[[Symbol]:[Industry]],2,FALSE),"-")</f>
        <v>-</v>
      </c>
      <c r="D1567" t="s">
        <v>292</v>
      </c>
      <c r="E1567">
        <v>879.68887511399998</v>
      </c>
      <c r="F1567">
        <v>82.74</v>
      </c>
      <c r="G1567">
        <v>-55.3322458078488</v>
      </c>
      <c r="H1567">
        <v>-10.425868096122199</v>
      </c>
      <c r="I1567">
        <v>11.6758179096161</v>
      </c>
      <c r="J1567">
        <v>-6.9608815240444599</v>
      </c>
      <c r="K1567">
        <v>82.666467946772599</v>
      </c>
      <c r="L1567">
        <v>84.135606021714693</v>
      </c>
      <c r="M1567">
        <v>41.042374180086298</v>
      </c>
      <c r="N1567">
        <v>0.88641121066434003</v>
      </c>
      <c r="O1567">
        <v>55.184916606236399</v>
      </c>
      <c r="P1567">
        <v>38.942065491183797</v>
      </c>
      <c r="Q1567">
        <v>-2.3084574175004001E-2</v>
      </c>
    </row>
    <row r="1568" spans="1:17" hidden="1" x14ac:dyDescent="0.3">
      <c r="A1568" t="s">
        <v>3309</v>
      </c>
      <c r="B1568" t="s">
        <v>3310</v>
      </c>
      <c r="C1568" t="str">
        <f>IFERROR(VLOOKUP(Table1[[#This Row],[Ticker]],[1]!Table1[[Symbol]:[Industry]],2,FALSE),"-")</f>
        <v>-</v>
      </c>
      <c r="D1568" t="s">
        <v>54</v>
      </c>
      <c r="E1568">
        <v>878.59445683799902</v>
      </c>
      <c r="F1568">
        <v>268.31</v>
      </c>
      <c r="G1568">
        <v>278.83525695379802</v>
      </c>
      <c r="H1568">
        <v>16.1781271269553</v>
      </c>
      <c r="I1568">
        <v>62.890082554769798</v>
      </c>
      <c r="J1568">
        <v>1.8123055466481399</v>
      </c>
      <c r="K1568">
        <v>226.19442897890499</v>
      </c>
      <c r="L1568">
        <v>169.428249221762</v>
      </c>
      <c r="M1568">
        <v>62.676003054652703</v>
      </c>
      <c r="N1568">
        <v>0.67191198602706503</v>
      </c>
      <c r="O1568">
        <v>8.1584734076255003</v>
      </c>
      <c r="P1568">
        <v>312.15053763440801</v>
      </c>
      <c r="Q1568">
        <v>0.111132174187296</v>
      </c>
    </row>
    <row r="1569" spans="1:17" hidden="1" x14ac:dyDescent="0.3">
      <c r="A1569" t="s">
        <v>3311</v>
      </c>
      <c r="B1569" t="s">
        <v>3312</v>
      </c>
      <c r="C1569" t="str">
        <f>IFERROR(VLOOKUP(Table1[[#This Row],[Ticker]],[1]!Table1[[Symbol]:[Industry]],2,FALSE),"-")</f>
        <v>-</v>
      </c>
      <c r="D1569" t="s">
        <v>751</v>
      </c>
      <c r="E1569">
        <v>875.43042120999996</v>
      </c>
      <c r="F1569">
        <v>289.08</v>
      </c>
      <c r="G1569">
        <v>1.1280269186826499</v>
      </c>
      <c r="H1569">
        <v>-9.2483696003806196E-2</v>
      </c>
      <c r="I1569">
        <v>0.67259661816400396</v>
      </c>
      <c r="J1569">
        <v>-0.83957333878702001</v>
      </c>
      <c r="K1569">
        <v>275.30007779496401</v>
      </c>
      <c r="L1569">
        <v>254.28262258186101</v>
      </c>
      <c r="M1569">
        <v>62.3816521735951</v>
      </c>
      <c r="N1569">
        <v>0.65813629734499701</v>
      </c>
      <c r="O1569">
        <v>1.16576726165766</v>
      </c>
      <c r="P1569">
        <v>40.126030053320299</v>
      </c>
      <c r="Q1569">
        <v>1.7242551089885001E-2</v>
      </c>
    </row>
    <row r="1570" spans="1:17" hidden="1" x14ac:dyDescent="0.3">
      <c r="A1570" t="s">
        <v>3313</v>
      </c>
      <c r="B1570" t="s">
        <v>3314</v>
      </c>
      <c r="C1570" t="str">
        <f>IFERROR(VLOOKUP(Table1[[#This Row],[Ticker]],[1]!Table1[[Symbol]:[Industry]],2,FALSE),"-")</f>
        <v>-</v>
      </c>
      <c r="D1570" t="s">
        <v>149</v>
      </c>
      <c r="E1570">
        <v>869.21761376999996</v>
      </c>
      <c r="F1570">
        <v>1010.9</v>
      </c>
      <c r="G1570">
        <v>-64.626009769419198</v>
      </c>
      <c r="H1570">
        <v>-1.92700831257135</v>
      </c>
      <c r="I1570">
        <v>-35.284568694959503</v>
      </c>
      <c r="J1570">
        <v>1.74422518950529</v>
      </c>
      <c r="K1570">
        <v>1011.07205015392</v>
      </c>
      <c r="L1570">
        <v>1106.1037450656099</v>
      </c>
      <c r="M1570">
        <v>60.9085494232936</v>
      </c>
      <c r="N1570">
        <v>0.93365950968173195</v>
      </c>
      <c r="O1570">
        <v>59.758630922939901</v>
      </c>
      <c r="P1570">
        <v>12.1104580237329</v>
      </c>
      <c r="Q1570">
        <v>9.5682041306921997E-2</v>
      </c>
    </row>
    <row r="1571" spans="1:17" hidden="1" x14ac:dyDescent="0.3">
      <c r="A1571" t="s">
        <v>3315</v>
      </c>
      <c r="B1571" t="s">
        <v>3316</v>
      </c>
      <c r="C1571" t="str">
        <f>IFERROR(VLOOKUP(Table1[[#This Row],[Ticker]],[1]!Table1[[Symbol]:[Industry]],2,FALSE),"-")</f>
        <v>-</v>
      </c>
      <c r="D1571" t="s">
        <v>435</v>
      </c>
      <c r="E1571">
        <v>868.26364349999994</v>
      </c>
      <c r="F1571">
        <v>599.5</v>
      </c>
      <c r="G1571">
        <v>192.94322272074999</v>
      </c>
      <c r="H1571">
        <v>3.17455873039196</v>
      </c>
      <c r="I1571">
        <v>98.703158428046194</v>
      </c>
      <c r="J1571">
        <v>-5.1002448565776604</v>
      </c>
      <c r="K1571">
        <v>574.53257222246896</v>
      </c>
      <c r="M1571">
        <v>41.7277622449934</v>
      </c>
      <c r="N1571">
        <v>0.67299461791916304</v>
      </c>
      <c r="O1571">
        <v>14.0116763969974</v>
      </c>
      <c r="P1571">
        <v>280.39340101522799</v>
      </c>
    </row>
    <row r="1572" spans="1:17" hidden="1" x14ac:dyDescent="0.3">
      <c r="A1572" t="s">
        <v>3317</v>
      </c>
      <c r="B1572" t="s">
        <v>3318</v>
      </c>
      <c r="C1572" t="str">
        <f>IFERROR(VLOOKUP(Table1[[#This Row],[Ticker]],[1]!Table1[[Symbol]:[Industry]],2,FALSE),"-")</f>
        <v>-</v>
      </c>
      <c r="D1572" t="s">
        <v>435</v>
      </c>
      <c r="E1572">
        <v>866.87374752000005</v>
      </c>
      <c r="F1572">
        <v>36.409999999999997</v>
      </c>
      <c r="G1572">
        <v>-91.618075000353898</v>
      </c>
      <c r="H1572">
        <v>-23.5446962789301</v>
      </c>
      <c r="I1572">
        <v>-68.924647720584403</v>
      </c>
      <c r="J1572">
        <v>-11.615554509233499</v>
      </c>
      <c r="K1572">
        <v>47.159249871764999</v>
      </c>
      <c r="L1572">
        <v>58.173893385120699</v>
      </c>
      <c r="M1572">
        <v>8.9096366210343199</v>
      </c>
      <c r="N1572">
        <v>1.0303820188449699</v>
      </c>
      <c r="O1572">
        <v>202.11480362537699</v>
      </c>
      <c r="P1572">
        <v>7.5627769571639396</v>
      </c>
      <c r="Q1572">
        <v>6.3771765604505995E-2</v>
      </c>
    </row>
    <row r="1573" spans="1:17" hidden="1" x14ac:dyDescent="0.3">
      <c r="A1573" t="s">
        <v>3319</v>
      </c>
      <c r="B1573" t="s">
        <v>3320</v>
      </c>
      <c r="C1573" t="str">
        <f>IFERROR(VLOOKUP(Table1[[#This Row],[Ticker]],[1]!Table1[[Symbol]:[Industry]],2,FALSE),"-")</f>
        <v>-</v>
      </c>
      <c r="D1573" t="s">
        <v>3321</v>
      </c>
      <c r="E1573">
        <v>864.49462640000002</v>
      </c>
      <c r="F1573">
        <v>314</v>
      </c>
      <c r="G1573">
        <v>-71.032230001249104</v>
      </c>
      <c r="H1573">
        <v>-13.6168578725519</v>
      </c>
      <c r="I1573">
        <v>-17.864423272954699</v>
      </c>
      <c r="J1573">
        <v>-4.8205069533518596</v>
      </c>
      <c r="K1573">
        <v>328.11236109130601</v>
      </c>
      <c r="L1573">
        <v>377.05146400670401</v>
      </c>
      <c r="M1573">
        <v>27.511570539160601</v>
      </c>
      <c r="N1573">
        <v>0.48826259046491599</v>
      </c>
      <c r="O1573">
        <v>61.783439490445801</v>
      </c>
      <c r="P1573">
        <v>17.120477433793301</v>
      </c>
      <c r="Q1573">
        <v>-2.1604069083467001E-2</v>
      </c>
    </row>
    <row r="1574" spans="1:17" hidden="1" x14ac:dyDescent="0.3">
      <c r="A1574" t="s">
        <v>3322</v>
      </c>
      <c r="B1574" t="s">
        <v>3323</v>
      </c>
      <c r="C1574" t="str">
        <f>IFERROR(VLOOKUP(Table1[[#This Row],[Ticker]],[1]!Table1[[Symbol]:[Industry]],2,FALSE),"-")</f>
        <v>-</v>
      </c>
      <c r="D1574" t="s">
        <v>54</v>
      </c>
      <c r="E1574">
        <v>863.76891090499896</v>
      </c>
      <c r="F1574">
        <v>299.14999999999998</v>
      </c>
      <c r="G1574">
        <v>46.408360052342402</v>
      </c>
      <c r="H1574">
        <v>-11.314717229547499</v>
      </c>
      <c r="I1574">
        <v>81.297099548376494</v>
      </c>
      <c r="J1574">
        <v>-5.71572646910447</v>
      </c>
      <c r="K1574">
        <v>269.68151287669201</v>
      </c>
      <c r="L1574">
        <v>210.989727128857</v>
      </c>
      <c r="M1574">
        <v>61.0378712696522</v>
      </c>
      <c r="N1574">
        <v>0.41019824383005998</v>
      </c>
      <c r="O1574">
        <v>11.1482533845896</v>
      </c>
      <c r="P1574">
        <v>107.095880927656</v>
      </c>
      <c r="Q1574">
        <v>2.7074576179370001E-3</v>
      </c>
    </row>
    <row r="1575" spans="1:17" hidden="1" x14ac:dyDescent="0.3">
      <c r="A1575" t="s">
        <v>3324</v>
      </c>
      <c r="B1575" t="s">
        <v>3325</v>
      </c>
      <c r="C1575" t="str">
        <f>IFERROR(VLOOKUP(Table1[[#This Row],[Ticker]],[1]!Table1[[Symbol]:[Industry]],2,FALSE),"-")</f>
        <v>-</v>
      </c>
      <c r="D1575" t="s">
        <v>537</v>
      </c>
      <c r="E1575">
        <v>863.62768163999999</v>
      </c>
      <c r="F1575">
        <v>604.04999999999995</v>
      </c>
      <c r="G1575">
        <v>-54.953731741128003</v>
      </c>
      <c r="H1575">
        <v>-7.9100205147231204</v>
      </c>
      <c r="I1575">
        <v>-39.835536191699703</v>
      </c>
      <c r="J1575">
        <v>-5.5851398898597902</v>
      </c>
      <c r="K1575">
        <v>630.81113828970399</v>
      </c>
      <c r="L1575">
        <v>693.69748408576299</v>
      </c>
      <c r="M1575">
        <v>38.570928356485503</v>
      </c>
      <c r="N1575">
        <v>0.56057030818388698</v>
      </c>
      <c r="O1575">
        <v>62.2382253124741</v>
      </c>
      <c r="P1575">
        <v>7.6162479957242004</v>
      </c>
      <c r="Q1575">
        <v>-1.5795839178410001E-3</v>
      </c>
    </row>
    <row r="1576" spans="1:17" hidden="1" x14ac:dyDescent="0.3">
      <c r="A1576" t="s">
        <v>3326</v>
      </c>
      <c r="B1576" t="s">
        <v>3327</v>
      </c>
      <c r="C1576" t="str">
        <f>IFERROR(VLOOKUP(Table1[[#This Row],[Ticker]],[1]!Table1[[Symbol]:[Industry]],2,FALSE),"-")</f>
        <v>-</v>
      </c>
      <c r="D1576" t="s">
        <v>379</v>
      </c>
      <c r="E1576">
        <v>860.46574399999997</v>
      </c>
      <c r="F1576">
        <v>415.7</v>
      </c>
      <c r="G1576">
        <v>189.55850572715599</v>
      </c>
      <c r="H1576">
        <v>170.823945733995</v>
      </c>
      <c r="I1576">
        <v>120.458130447347</v>
      </c>
      <c r="J1576">
        <v>4.1955414883825703</v>
      </c>
      <c r="K1576">
        <v>269.06775041690997</v>
      </c>
      <c r="L1576">
        <v>199.888839073871</v>
      </c>
      <c r="M1576">
        <v>80.9794244081464</v>
      </c>
      <c r="N1576">
        <v>2.09068455130729</v>
      </c>
      <c r="O1576">
        <v>4.8111618955970402E-2</v>
      </c>
      <c r="P1576">
        <v>235.10681176944701</v>
      </c>
    </row>
    <row r="1577" spans="1:17" hidden="1" x14ac:dyDescent="0.3">
      <c r="A1577" t="s">
        <v>3328</v>
      </c>
      <c r="B1577" t="s">
        <v>3329</v>
      </c>
      <c r="C1577" t="str">
        <f>IFERROR(VLOOKUP(Table1[[#This Row],[Ticker]],[1]!Table1[[Symbol]:[Industry]],2,FALSE),"-")</f>
        <v>-</v>
      </c>
      <c r="D1577" t="s">
        <v>3330</v>
      </c>
      <c r="E1577">
        <v>858.56331723000005</v>
      </c>
      <c r="F1577">
        <v>418.65</v>
      </c>
      <c r="G1577">
        <v>123.564608873002</v>
      </c>
      <c r="H1577">
        <v>-6.5889421291933497</v>
      </c>
      <c r="I1577">
        <v>14.829588660604299</v>
      </c>
      <c r="J1577">
        <v>2.9779503251291501</v>
      </c>
      <c r="K1577">
        <v>366.46584551789101</v>
      </c>
      <c r="L1577">
        <v>286.47566102745299</v>
      </c>
      <c r="M1577">
        <v>71.6007616780348</v>
      </c>
      <c r="N1577">
        <v>1.0126025785342201</v>
      </c>
      <c r="O1577">
        <v>4.6219992834109602</v>
      </c>
      <c r="P1577">
        <v>179.23961980990401</v>
      </c>
    </row>
    <row r="1578" spans="1:17" hidden="1" x14ac:dyDescent="0.3">
      <c r="A1578" t="s">
        <v>3331</v>
      </c>
      <c r="B1578" t="s">
        <v>3332</v>
      </c>
      <c r="C1578" t="str">
        <f>IFERROR(VLOOKUP(Table1[[#This Row],[Ticker]],[1]!Table1[[Symbol]:[Industry]],2,FALSE),"-")</f>
        <v>-</v>
      </c>
      <c r="E1578">
        <v>851.80312500000002</v>
      </c>
      <c r="F1578">
        <v>125</v>
      </c>
      <c r="G1578">
        <v>167.74444956987099</v>
      </c>
      <c r="H1578">
        <v>13.3829864557874</v>
      </c>
      <c r="I1578">
        <v>376.303522865915</v>
      </c>
      <c r="J1578">
        <v>-7.1221418871266797</v>
      </c>
      <c r="K1578">
        <v>103.593568169482</v>
      </c>
      <c r="M1578">
        <v>48.467908685050098</v>
      </c>
      <c r="N1578">
        <v>1.24591254270214</v>
      </c>
      <c r="O1578">
        <v>11.319999999999901</v>
      </c>
      <c r="P1578">
        <v>446.08999563127998</v>
      </c>
    </row>
    <row r="1579" spans="1:17" hidden="1" x14ac:dyDescent="0.3">
      <c r="A1579" t="s">
        <v>3333</v>
      </c>
      <c r="B1579" t="s">
        <v>3334</v>
      </c>
      <c r="C1579" t="str">
        <f>IFERROR(VLOOKUP(Table1[[#This Row],[Ticker]],[1]!Table1[[Symbol]:[Industry]],2,FALSE),"-")</f>
        <v>-</v>
      </c>
      <c r="D1579" t="s">
        <v>266</v>
      </c>
      <c r="E1579">
        <v>851.56955688000005</v>
      </c>
      <c r="F1579">
        <v>247.8</v>
      </c>
      <c r="G1579">
        <v>-25.458915065811698</v>
      </c>
      <c r="H1579">
        <v>-8.0067793240398899</v>
      </c>
      <c r="I1579">
        <v>-13.0596442161079</v>
      </c>
      <c r="J1579">
        <v>-5.5721749423881901</v>
      </c>
      <c r="K1579">
        <v>257.58284089378901</v>
      </c>
      <c r="L1579">
        <v>253.98934460399499</v>
      </c>
      <c r="M1579">
        <v>29.566954240626401</v>
      </c>
      <c r="N1579">
        <v>0.74841021751598802</v>
      </c>
      <c r="O1579">
        <v>32.586763518966897</v>
      </c>
      <c r="P1579">
        <v>25.088339222614799</v>
      </c>
      <c r="Q1579">
        <v>0.114575082368537</v>
      </c>
    </row>
    <row r="1580" spans="1:17" hidden="1" x14ac:dyDescent="0.3">
      <c r="A1580" t="s">
        <v>3335</v>
      </c>
      <c r="B1580" t="s">
        <v>3336</v>
      </c>
      <c r="C1580" t="str">
        <f>IFERROR(VLOOKUP(Table1[[#This Row],[Ticker]],[1]!Table1[[Symbol]:[Industry]],2,FALSE),"-")</f>
        <v>-</v>
      </c>
      <c r="D1580" t="s">
        <v>164</v>
      </c>
      <c r="E1580">
        <v>850.11692295499995</v>
      </c>
      <c r="F1580">
        <v>92.53</v>
      </c>
      <c r="G1580">
        <v>-31.767870671830799</v>
      </c>
      <c r="H1580">
        <v>-10.2144932653817</v>
      </c>
      <c r="I1580">
        <v>-22.501335621380001</v>
      </c>
      <c r="J1580">
        <v>-7.2721317994899097</v>
      </c>
      <c r="K1580">
        <v>97.827136123169595</v>
      </c>
      <c r="L1580">
        <v>98.911232551973399</v>
      </c>
      <c r="M1580">
        <v>15.8027739657448</v>
      </c>
      <c r="N1580">
        <v>0.802838561017024</v>
      </c>
      <c r="O1580">
        <v>41.575705176699401</v>
      </c>
      <c r="P1580">
        <v>8.5905410163126206</v>
      </c>
      <c r="Q1580">
        <v>-1.7789715321956001E-2</v>
      </c>
    </row>
    <row r="1581" spans="1:17" hidden="1" x14ac:dyDescent="0.3">
      <c r="A1581" t="s">
        <v>3337</v>
      </c>
      <c r="B1581" t="s">
        <v>3338</v>
      </c>
      <c r="C1581" t="str">
        <f>IFERROR(VLOOKUP(Table1[[#This Row],[Ticker]],[1]!Table1[[Symbol]:[Industry]],2,FALSE),"-")</f>
        <v>-</v>
      </c>
      <c r="D1581" t="s">
        <v>1422</v>
      </c>
      <c r="E1581">
        <v>849.27686000000006</v>
      </c>
      <c r="F1581">
        <v>158</v>
      </c>
      <c r="G1581">
        <v>19.415507139592499</v>
      </c>
      <c r="H1581">
        <v>12.014134323657601</v>
      </c>
      <c r="I1581">
        <v>-7.6745665422175398</v>
      </c>
      <c r="J1581">
        <v>-7.5572667967692997</v>
      </c>
      <c r="K1581">
        <v>143.99305143814399</v>
      </c>
      <c r="L1581">
        <v>138.14058620655999</v>
      </c>
      <c r="M1581">
        <v>59.327249789242799</v>
      </c>
      <c r="N1581">
        <v>1.2472619053649301</v>
      </c>
      <c r="O1581">
        <v>19.556962025316398</v>
      </c>
      <c r="P1581">
        <v>56.590683845391403</v>
      </c>
      <c r="Q1581">
        <v>0.14038835753304499</v>
      </c>
    </row>
    <row r="1582" spans="1:17" hidden="1" x14ac:dyDescent="0.3">
      <c r="A1582" t="s">
        <v>3339</v>
      </c>
      <c r="B1582" t="s">
        <v>3340</v>
      </c>
      <c r="C1582" t="str">
        <f>IFERROR(VLOOKUP(Table1[[#This Row],[Ticker]],[1]!Table1[[Symbol]:[Industry]],2,FALSE),"-")</f>
        <v>-</v>
      </c>
      <c r="D1582" t="s">
        <v>225</v>
      </c>
      <c r="E1582">
        <v>844.05533905499999</v>
      </c>
      <c r="F1582">
        <v>802.95</v>
      </c>
      <c r="G1582">
        <v>11.5039095078646</v>
      </c>
      <c r="H1582">
        <v>-13.0013677113966</v>
      </c>
      <c r="I1582">
        <v>6.0877271509349598</v>
      </c>
      <c r="J1582">
        <v>-5.9434759480512902</v>
      </c>
      <c r="K1582">
        <v>828.08025873628696</v>
      </c>
      <c r="L1582">
        <v>752.56571786390305</v>
      </c>
      <c r="M1582">
        <v>34.938237330332797</v>
      </c>
      <c r="N1582">
        <v>0.41205131522833399</v>
      </c>
      <c r="O1582">
        <v>20.7609440189301</v>
      </c>
      <c r="P1582">
        <v>63.967735348172297</v>
      </c>
      <c r="Q1582">
        <v>0.169016858828966</v>
      </c>
    </row>
    <row r="1583" spans="1:17" hidden="1" x14ac:dyDescent="0.3">
      <c r="A1583" t="s">
        <v>3341</v>
      </c>
      <c r="B1583" t="s">
        <v>3342</v>
      </c>
      <c r="C1583" t="str">
        <f>IFERROR(VLOOKUP(Table1[[#This Row],[Ticker]],[1]!Table1[[Symbol]:[Industry]],2,FALSE),"-")</f>
        <v>-</v>
      </c>
      <c r="D1583" t="s">
        <v>281</v>
      </c>
      <c r="E1583">
        <v>843.53684562000001</v>
      </c>
      <c r="F1583">
        <v>133.56</v>
      </c>
      <c r="G1583">
        <v>5003.6077962424597</v>
      </c>
      <c r="H1583">
        <v>10.372230221130801</v>
      </c>
      <c r="I1583">
        <v>202.30563198190299</v>
      </c>
      <c r="J1583">
        <v>-4.22390077055615</v>
      </c>
      <c r="K1583">
        <v>110.209353861699</v>
      </c>
      <c r="L1583">
        <v>54.205756741944498</v>
      </c>
      <c r="M1583">
        <v>65.861542494732802</v>
      </c>
      <c r="N1583">
        <v>0.65423794589878104</v>
      </c>
      <c r="O1583">
        <v>7.2926025756214496</v>
      </c>
      <c r="P1583">
        <v>5242.3999999999996</v>
      </c>
      <c r="Q1583">
        <v>0.145746110204129</v>
      </c>
    </row>
    <row r="1584" spans="1:17" hidden="1" x14ac:dyDescent="0.3">
      <c r="A1584" t="s">
        <v>3343</v>
      </c>
      <c r="B1584" t="s">
        <v>3344</v>
      </c>
      <c r="C1584" t="str">
        <f>IFERROR(VLOOKUP(Table1[[#This Row],[Ticker]],[1]!Table1[[Symbol]:[Industry]],2,FALSE),"-")</f>
        <v>-</v>
      </c>
      <c r="D1584" t="s">
        <v>74</v>
      </c>
      <c r="E1584">
        <v>840.29719103999901</v>
      </c>
      <c r="F1584">
        <v>5.36</v>
      </c>
      <c r="G1584">
        <v>-10.222517076435601</v>
      </c>
      <c r="H1584">
        <v>-26.6684959190748</v>
      </c>
      <c r="I1584">
        <v>-11.0738952103634</v>
      </c>
      <c r="J1584">
        <v>-3.5057748104947</v>
      </c>
      <c r="K1584">
        <v>6.2366081208531901</v>
      </c>
      <c r="L1584">
        <v>5.5979264789401402</v>
      </c>
      <c r="M1584">
        <v>36.123524379720301</v>
      </c>
      <c r="N1584">
        <v>9.4279864328776497E-2</v>
      </c>
      <c r="O1584">
        <v>92.164179104477597</v>
      </c>
      <c r="P1584">
        <v>80.921578720230002</v>
      </c>
      <c r="Q1584">
        <v>7.6875279490544998E-2</v>
      </c>
    </row>
    <row r="1585" spans="1:17" hidden="1" x14ac:dyDescent="0.3">
      <c r="A1585" t="s">
        <v>3345</v>
      </c>
      <c r="B1585" t="s">
        <v>3346</v>
      </c>
      <c r="C1585" t="str">
        <f>IFERROR(VLOOKUP(Table1[[#This Row],[Ticker]],[1]!Table1[[Symbol]:[Industry]],2,FALSE),"-")</f>
        <v>-</v>
      </c>
      <c r="D1585" t="s">
        <v>379</v>
      </c>
      <c r="E1585">
        <v>836.66017799999997</v>
      </c>
      <c r="F1585">
        <v>107.26</v>
      </c>
      <c r="G1585">
        <v>129.89944324576999</v>
      </c>
      <c r="H1585">
        <v>-12.9794202888227</v>
      </c>
      <c r="I1585">
        <v>53.4440504466059</v>
      </c>
      <c r="J1585">
        <v>-7.0695110742309604</v>
      </c>
      <c r="K1585">
        <v>108.800230288013</v>
      </c>
      <c r="L1585">
        <v>87.309453078030998</v>
      </c>
      <c r="M1585">
        <v>36.508415874426198</v>
      </c>
      <c r="N1585">
        <v>0.14175569048662001</v>
      </c>
      <c r="O1585">
        <v>26.794704456460899</v>
      </c>
      <c r="P1585">
        <v>175.02564102564099</v>
      </c>
      <c r="Q1585">
        <v>9.1450717833256007E-2</v>
      </c>
    </row>
    <row r="1586" spans="1:17" hidden="1" x14ac:dyDescent="0.3">
      <c r="A1586" t="s">
        <v>3347</v>
      </c>
      <c r="B1586" t="s">
        <v>3348</v>
      </c>
      <c r="C1586" t="str">
        <f>IFERROR(VLOOKUP(Table1[[#This Row],[Ticker]],[1]!Table1[[Symbol]:[Industry]],2,FALSE),"-")</f>
        <v>-</v>
      </c>
      <c r="D1586" t="s">
        <v>266</v>
      </c>
      <c r="E1586">
        <v>835.06279477500004</v>
      </c>
      <c r="F1586">
        <v>2129</v>
      </c>
      <c r="G1586">
        <v>181.13712313003799</v>
      </c>
      <c r="H1586">
        <v>-6.6542717897068</v>
      </c>
      <c r="I1586">
        <v>62.726364639761101</v>
      </c>
      <c r="J1586">
        <v>-3.61843061106998</v>
      </c>
      <c r="K1586">
        <v>1928.2003644245899</v>
      </c>
      <c r="L1586">
        <v>1469.59927360443</v>
      </c>
      <c r="M1586">
        <v>58.270123656155903</v>
      </c>
      <c r="N1586">
        <v>0.52925436448990804</v>
      </c>
      <c r="O1586">
        <v>13.273837482386</v>
      </c>
      <c r="P1586">
        <v>254.24292845257901</v>
      </c>
      <c r="Q1586">
        <v>0.18674657119424601</v>
      </c>
    </row>
    <row r="1587" spans="1:17" hidden="1" x14ac:dyDescent="0.3">
      <c r="A1587" t="s">
        <v>3349</v>
      </c>
      <c r="B1587" t="s">
        <v>3350</v>
      </c>
      <c r="C1587" t="str">
        <f>IFERROR(VLOOKUP(Table1[[#This Row],[Ticker]],[1]!Table1[[Symbol]:[Industry]],2,FALSE),"-")</f>
        <v>-</v>
      </c>
      <c r="D1587" t="s">
        <v>501</v>
      </c>
      <c r="E1587">
        <v>834.24240910799995</v>
      </c>
      <c r="F1587">
        <v>78.180000000000007</v>
      </c>
      <c r="G1587">
        <v>-49.1602752984791</v>
      </c>
      <c r="H1587">
        <v>-15.023608208387399</v>
      </c>
      <c r="I1587">
        <v>-17.999989605889802</v>
      </c>
      <c r="J1587">
        <v>-6.2713537030480699</v>
      </c>
      <c r="K1587">
        <v>81.967429651147896</v>
      </c>
      <c r="L1587">
        <v>84.804543064599102</v>
      </c>
      <c r="M1587">
        <v>30.777630542958399</v>
      </c>
      <c r="N1587">
        <v>1.68269941566767</v>
      </c>
      <c r="O1587">
        <v>33.537989255564</v>
      </c>
      <c r="P1587">
        <v>9.9578059071730092</v>
      </c>
    </row>
    <row r="1588" spans="1:17" hidden="1" x14ac:dyDescent="0.3">
      <c r="A1588" t="s">
        <v>3351</v>
      </c>
      <c r="B1588" t="s">
        <v>3352</v>
      </c>
      <c r="C1588" t="str">
        <f>IFERROR(VLOOKUP(Table1[[#This Row],[Ticker]],[1]!Table1[[Symbol]:[Industry]],2,FALSE),"-")</f>
        <v>-</v>
      </c>
      <c r="D1588" t="s">
        <v>80</v>
      </c>
      <c r="E1588">
        <v>832.74587499999996</v>
      </c>
      <c r="F1588">
        <v>594.5</v>
      </c>
      <c r="G1588">
        <v>-20.954668319998</v>
      </c>
      <c r="H1588">
        <v>-12.6247092715476</v>
      </c>
      <c r="I1588">
        <v>-18.707631712737999</v>
      </c>
      <c r="J1588">
        <v>-8.4412207538559105</v>
      </c>
      <c r="K1588">
        <v>640.996941776536</v>
      </c>
      <c r="L1588">
        <v>618.65092026134403</v>
      </c>
      <c r="M1588">
        <v>15.3183899875921</v>
      </c>
      <c r="N1588">
        <v>0.627104682757614</v>
      </c>
      <c r="O1588">
        <v>23.6333052985702</v>
      </c>
      <c r="P1588">
        <v>22.5773195876288</v>
      </c>
      <c r="Q1588">
        <v>-8.9607028475170006E-2</v>
      </c>
    </row>
    <row r="1589" spans="1:17" hidden="1" x14ac:dyDescent="0.3">
      <c r="A1589" t="s">
        <v>3353</v>
      </c>
      <c r="B1589" t="s">
        <v>3354</v>
      </c>
      <c r="C1589" t="str">
        <f>IFERROR(VLOOKUP(Table1[[#This Row],[Ticker]],[1]!Table1[[Symbol]:[Industry]],2,FALSE),"-")</f>
        <v>-</v>
      </c>
      <c r="D1589" t="s">
        <v>185</v>
      </c>
      <c r="E1589">
        <v>831.79007999999999</v>
      </c>
      <c r="F1589">
        <v>563.20000000000005</v>
      </c>
      <c r="G1589">
        <v>4.2518907898341398</v>
      </c>
      <c r="H1589">
        <v>-14.7918568616982</v>
      </c>
      <c r="I1589">
        <v>25.105409892516199</v>
      </c>
      <c r="J1589">
        <v>-5.8704235123527004</v>
      </c>
      <c r="K1589">
        <v>568.98488045248996</v>
      </c>
      <c r="L1589">
        <v>493.27677337428298</v>
      </c>
      <c r="M1589">
        <v>38.331948890930001</v>
      </c>
      <c r="N1589">
        <v>0.21702479066620001</v>
      </c>
      <c r="O1589">
        <v>18.963068181818102</v>
      </c>
      <c r="P1589">
        <v>50.186666666666603</v>
      </c>
      <c r="Q1589">
        <v>4.6919535221010999E-2</v>
      </c>
    </row>
    <row r="1590" spans="1:17" hidden="1" x14ac:dyDescent="0.3">
      <c r="A1590" t="s">
        <v>3355</v>
      </c>
      <c r="B1590" t="s">
        <v>3356</v>
      </c>
      <c r="C1590" t="str">
        <f>IFERROR(VLOOKUP(Table1[[#This Row],[Ticker]],[1]!Table1[[Symbol]:[Industry]],2,FALSE),"-")</f>
        <v>-</v>
      </c>
      <c r="D1590" t="s">
        <v>263</v>
      </c>
      <c r="E1590">
        <v>829.44701880599996</v>
      </c>
      <c r="F1590">
        <v>92.19</v>
      </c>
      <c r="G1590">
        <v>-31.447877365693301</v>
      </c>
      <c r="H1590">
        <v>-12.6797169755447</v>
      </c>
      <c r="I1590">
        <v>-1.5491256251099601</v>
      </c>
      <c r="J1590">
        <v>-5.0593931082074803</v>
      </c>
      <c r="K1590">
        <v>95.961622499435407</v>
      </c>
      <c r="L1590">
        <v>93.181181356984297</v>
      </c>
      <c r="M1590">
        <v>30.916641016285499</v>
      </c>
      <c r="N1590">
        <v>0.24980837901459699</v>
      </c>
      <c r="O1590">
        <v>23.6576635209892</v>
      </c>
      <c r="P1590">
        <v>21.9444444444444</v>
      </c>
      <c r="Q1590">
        <v>-7.7342103771526005E-2</v>
      </c>
    </row>
    <row r="1591" spans="1:17" hidden="1" x14ac:dyDescent="0.3">
      <c r="A1591" t="s">
        <v>3357</v>
      </c>
      <c r="B1591" t="s">
        <v>3358</v>
      </c>
      <c r="C1591" t="str">
        <f>IFERROR(VLOOKUP(Table1[[#This Row],[Ticker]],[1]!Table1[[Symbol]:[Industry]],2,FALSE),"-")</f>
        <v>-</v>
      </c>
      <c r="D1591" t="s">
        <v>54</v>
      </c>
      <c r="E1591">
        <v>829.42138712999997</v>
      </c>
      <c r="F1591">
        <v>802</v>
      </c>
      <c r="G1591">
        <v>95.860315833177197</v>
      </c>
      <c r="H1591">
        <v>-4.5412754106183</v>
      </c>
      <c r="I1591">
        <v>72.704669631780007</v>
      </c>
      <c r="J1591">
        <v>-4.0864836477372402</v>
      </c>
      <c r="K1591">
        <v>699.32867266031701</v>
      </c>
      <c r="L1591">
        <v>547.58398016946398</v>
      </c>
      <c r="M1591">
        <v>54.072604090066797</v>
      </c>
      <c r="N1591">
        <v>0.86192317702256505</v>
      </c>
      <c r="O1591">
        <v>7.84289276807979</v>
      </c>
      <c r="P1591">
        <v>159.79915775834101</v>
      </c>
      <c r="Q1591">
        <v>2.1635966590810001E-3</v>
      </c>
    </row>
    <row r="1592" spans="1:17" hidden="1" x14ac:dyDescent="0.3">
      <c r="A1592" t="s">
        <v>3359</v>
      </c>
      <c r="B1592" t="s">
        <v>3360</v>
      </c>
      <c r="C1592" t="str">
        <f>IFERROR(VLOOKUP(Table1[[#This Row],[Ticker]],[1]!Table1[[Symbol]:[Industry]],2,FALSE),"-")</f>
        <v>-</v>
      </c>
      <c r="D1592" t="s">
        <v>54</v>
      </c>
      <c r="E1592">
        <v>829.27917441</v>
      </c>
      <c r="F1592">
        <v>1453.05</v>
      </c>
      <c r="G1592">
        <v>61.163739596442298</v>
      </c>
      <c r="H1592">
        <v>-11.815063086537601</v>
      </c>
      <c r="I1592">
        <v>16.9978138913159</v>
      </c>
      <c r="J1592">
        <v>-6.0486319533518502</v>
      </c>
      <c r="K1592">
        <v>1421.5869041501101</v>
      </c>
      <c r="L1592">
        <v>1223.8801833738</v>
      </c>
      <c r="M1592">
        <v>34.965615285029202</v>
      </c>
      <c r="N1592">
        <v>0.21345081352022099</v>
      </c>
      <c r="O1592">
        <v>20.708165582739699</v>
      </c>
      <c r="P1592">
        <v>95.565275908479094</v>
      </c>
      <c r="Q1592">
        <v>8.7983873724859996E-2</v>
      </c>
    </row>
    <row r="1593" spans="1:17" hidden="1" x14ac:dyDescent="0.3">
      <c r="A1593" t="s">
        <v>3361</v>
      </c>
      <c r="B1593" t="s">
        <v>3362</v>
      </c>
      <c r="C1593" t="str">
        <f>IFERROR(VLOOKUP(Table1[[#This Row],[Ticker]],[1]!Table1[[Symbol]:[Industry]],2,FALSE),"-")</f>
        <v>-</v>
      </c>
      <c r="D1593" t="s">
        <v>3363</v>
      </c>
      <c r="E1593">
        <v>827.84740477499997</v>
      </c>
      <c r="F1593">
        <v>794</v>
      </c>
      <c r="G1593">
        <v>184.28471931938901</v>
      </c>
      <c r="H1593">
        <v>-22.836447635843999</v>
      </c>
      <c r="I1593">
        <v>30.6729094153213</v>
      </c>
      <c r="J1593">
        <v>-7.3917512194068902</v>
      </c>
      <c r="K1593">
        <v>826.73350119906695</v>
      </c>
      <c r="L1593">
        <v>631.246890064117</v>
      </c>
      <c r="M1593">
        <v>27.7545915484896</v>
      </c>
      <c r="N1593">
        <v>0.459072799710249</v>
      </c>
      <c r="O1593">
        <v>34.0050377833753</v>
      </c>
      <c r="P1593">
        <v>229.119170984455</v>
      </c>
    </row>
    <row r="1594" spans="1:17" hidden="1" x14ac:dyDescent="0.3">
      <c r="A1594" t="s">
        <v>3364</v>
      </c>
      <c r="B1594" t="s">
        <v>3365</v>
      </c>
      <c r="C1594" t="str">
        <f>IFERROR(VLOOKUP(Table1[[#This Row],[Ticker]],[1]!Table1[[Symbol]:[Industry]],2,FALSE),"-")</f>
        <v>-</v>
      </c>
      <c r="D1594" t="s">
        <v>604</v>
      </c>
      <c r="E1594">
        <v>827.69347010000001</v>
      </c>
      <c r="F1594">
        <v>757.5</v>
      </c>
      <c r="G1594">
        <v>-31.226331893548402</v>
      </c>
      <c r="H1594">
        <v>-7.2136136951825804</v>
      </c>
      <c r="I1594">
        <v>-26.7716268009247</v>
      </c>
      <c r="J1594">
        <v>-5.0487616550379704</v>
      </c>
      <c r="K1594">
        <v>792.22885467075105</v>
      </c>
      <c r="L1594">
        <v>814.40819730159399</v>
      </c>
      <c r="M1594">
        <v>28.9555923501499</v>
      </c>
      <c r="N1594">
        <v>0.49376511270328299</v>
      </c>
      <c r="O1594">
        <v>31.841584158415799</v>
      </c>
      <c r="P1594">
        <v>7.4468085106383004</v>
      </c>
    </row>
    <row r="1595" spans="1:17" hidden="1" x14ac:dyDescent="0.3">
      <c r="A1595" t="s">
        <v>3366</v>
      </c>
      <c r="B1595" t="s">
        <v>3367</v>
      </c>
      <c r="C1595" t="str">
        <f>IFERROR(VLOOKUP(Table1[[#This Row],[Ticker]],[1]!Table1[[Symbol]:[Industry]],2,FALSE),"-")</f>
        <v>-</v>
      </c>
      <c r="D1595" t="s">
        <v>545</v>
      </c>
      <c r="E1595">
        <v>827.69026704700002</v>
      </c>
      <c r="F1595">
        <v>146.47</v>
      </c>
      <c r="G1595">
        <v>56.905498540168701</v>
      </c>
      <c r="H1595">
        <v>-14.6234374048716</v>
      </c>
      <c r="I1595">
        <v>38.525743665986397</v>
      </c>
      <c r="J1595">
        <v>-5.1222284328824399</v>
      </c>
      <c r="K1595">
        <v>154.18576736387701</v>
      </c>
      <c r="L1595">
        <v>134.788436499109</v>
      </c>
      <c r="M1595">
        <v>39.054452922446202</v>
      </c>
      <c r="N1595">
        <v>0.12273940961261801</v>
      </c>
      <c r="O1595">
        <v>29.091281491090299</v>
      </c>
      <c r="P1595">
        <v>94.9035262807717</v>
      </c>
      <c r="Q1595">
        <v>8.2618533299689004E-2</v>
      </c>
    </row>
    <row r="1596" spans="1:17" hidden="1" x14ac:dyDescent="0.3">
      <c r="A1596" t="s">
        <v>3368</v>
      </c>
      <c r="B1596" t="s">
        <v>3369</v>
      </c>
      <c r="C1596" t="str">
        <f>IFERROR(VLOOKUP(Table1[[#This Row],[Ticker]],[1]!Table1[[Symbol]:[Industry]],2,FALSE),"-")</f>
        <v>-</v>
      </c>
      <c r="D1596" t="s">
        <v>379</v>
      </c>
      <c r="E1596">
        <v>826.66250920000004</v>
      </c>
      <c r="F1596">
        <v>4.45</v>
      </c>
      <c r="G1596">
        <v>-50.907873273203002</v>
      </c>
      <c r="H1596">
        <v>-17.3446073179087</v>
      </c>
      <c r="I1596">
        <v>-31.019599458207502</v>
      </c>
      <c r="J1596">
        <v>-6.8685444259995503</v>
      </c>
      <c r="K1596">
        <v>4.8215762289640898</v>
      </c>
      <c r="L1596">
        <v>5.0734638972806101</v>
      </c>
      <c r="M1596">
        <v>32.603050555552599</v>
      </c>
      <c r="N1596">
        <v>0.83125082721722199</v>
      </c>
      <c r="O1596">
        <v>79.775280898876403</v>
      </c>
      <c r="P1596">
        <v>10.9725685785536</v>
      </c>
      <c r="Q1596">
        <v>3.1929213177195E-2</v>
      </c>
    </row>
    <row r="1597" spans="1:17" hidden="1" x14ac:dyDescent="0.3">
      <c r="A1597" t="s">
        <v>3370</v>
      </c>
      <c r="B1597" t="s">
        <v>3371</v>
      </c>
      <c r="C1597" t="str">
        <f>IFERROR(VLOOKUP(Table1[[#This Row],[Ticker]],[1]!Table1[[Symbol]:[Industry]],2,FALSE),"-")</f>
        <v>-</v>
      </c>
      <c r="D1597" t="s">
        <v>388</v>
      </c>
      <c r="E1597">
        <v>824.92572968399998</v>
      </c>
      <c r="F1597">
        <v>193.04</v>
      </c>
      <c r="G1597">
        <v>-12.173140737089801</v>
      </c>
      <c r="H1597">
        <v>-12.012064115584201</v>
      </c>
      <c r="I1597">
        <v>-9.5810901135159803</v>
      </c>
      <c r="J1597">
        <v>-6.1436068277237101</v>
      </c>
      <c r="K1597">
        <v>200.393140488592</v>
      </c>
      <c r="L1597">
        <v>193.94786523662799</v>
      </c>
      <c r="M1597">
        <v>49.652958919047997</v>
      </c>
      <c r="N1597">
        <v>0.57004553880225595</v>
      </c>
      <c r="O1597">
        <v>33.651056775797699</v>
      </c>
      <c r="P1597">
        <v>42.675535846267501</v>
      </c>
      <c r="Q1597">
        <v>3.8240314562191999E-2</v>
      </c>
    </row>
    <row r="1598" spans="1:17" hidden="1" x14ac:dyDescent="0.3">
      <c r="A1598" t="s">
        <v>3372</v>
      </c>
      <c r="B1598" t="s">
        <v>3373</v>
      </c>
      <c r="C1598" t="str">
        <f>IFERROR(VLOOKUP(Table1[[#This Row],[Ticker]],[1]!Table1[[Symbol]:[Industry]],2,FALSE),"-")</f>
        <v>-</v>
      </c>
      <c r="D1598" t="s">
        <v>138</v>
      </c>
      <c r="E1598">
        <v>823.94874431999995</v>
      </c>
      <c r="F1598">
        <v>803.2</v>
      </c>
      <c r="G1598">
        <v>8.3425676439045695</v>
      </c>
      <c r="H1598">
        <v>-16.889473198875599</v>
      </c>
      <c r="I1598">
        <v>26.752061823804699</v>
      </c>
      <c r="J1598">
        <v>-4.0327183973596998</v>
      </c>
      <c r="K1598">
        <v>821.68566146531998</v>
      </c>
      <c r="L1598">
        <v>714.94911747298795</v>
      </c>
      <c r="M1598">
        <v>36.597075147928798</v>
      </c>
      <c r="N1598">
        <v>0.133041120470827</v>
      </c>
      <c r="O1598">
        <v>21.601095617529801</v>
      </c>
      <c r="P1598">
        <v>63.252032520325201</v>
      </c>
      <c r="Q1598">
        <v>0.13392494516178199</v>
      </c>
    </row>
    <row r="1599" spans="1:17" hidden="1" x14ac:dyDescent="0.3">
      <c r="A1599" t="s">
        <v>3374</v>
      </c>
      <c r="B1599" t="s">
        <v>3375</v>
      </c>
      <c r="C1599" t="str">
        <f>IFERROR(VLOOKUP(Table1[[#This Row],[Ticker]],[1]!Table1[[Symbol]:[Industry]],2,FALSE),"-")</f>
        <v>-</v>
      </c>
      <c r="D1599" t="s">
        <v>604</v>
      </c>
      <c r="E1599">
        <v>820.63739062499997</v>
      </c>
      <c r="F1599">
        <v>1404.75</v>
      </c>
      <c r="G1599">
        <v>-13.0610325104268</v>
      </c>
      <c r="H1599">
        <v>-10.0799317624545</v>
      </c>
      <c r="I1599">
        <v>-8.4366500406841407</v>
      </c>
      <c r="J1599">
        <v>-3.7745060792259801</v>
      </c>
      <c r="K1599">
        <v>1445.36116779708</v>
      </c>
      <c r="L1599">
        <v>1390.7239292352499</v>
      </c>
      <c r="M1599">
        <v>33.148712840943197</v>
      </c>
      <c r="N1599">
        <v>0.31569252356460198</v>
      </c>
      <c r="O1599">
        <v>17.700658480156601</v>
      </c>
      <c r="P1599">
        <v>24.314159292035399</v>
      </c>
      <c r="Q1599">
        <v>-5.9172217901570998E-2</v>
      </c>
    </row>
    <row r="1600" spans="1:17" hidden="1" x14ac:dyDescent="0.3">
      <c r="A1600" t="s">
        <v>3376</v>
      </c>
      <c r="B1600" t="s">
        <v>3377</v>
      </c>
      <c r="C1600" t="str">
        <f>IFERROR(VLOOKUP(Table1[[#This Row],[Ticker]],[1]!Table1[[Symbol]:[Industry]],2,FALSE),"-")</f>
        <v>-</v>
      </c>
      <c r="D1600" t="s">
        <v>2261</v>
      </c>
      <c r="E1600">
        <v>819.33260759999996</v>
      </c>
      <c r="F1600">
        <v>29.49</v>
      </c>
      <c r="G1600">
        <v>-64.106174836911705</v>
      </c>
      <c r="H1600">
        <v>-10.923042808252999</v>
      </c>
      <c r="I1600">
        <v>-28.539332998381798</v>
      </c>
      <c r="J1600">
        <v>-4.6588092350327397</v>
      </c>
      <c r="K1600">
        <v>29.699968776243601</v>
      </c>
      <c r="L1600">
        <v>34.236865821784299</v>
      </c>
      <c r="M1600">
        <v>55.287879046198697</v>
      </c>
      <c r="N1600">
        <v>0.66540471306639803</v>
      </c>
      <c r="O1600">
        <v>100.06781959986399</v>
      </c>
      <c r="P1600">
        <v>13.3794694348327</v>
      </c>
      <c r="Q1600">
        <v>2.8820032245458999E-2</v>
      </c>
    </row>
    <row r="1601" spans="1:17" hidden="1" x14ac:dyDescent="0.3">
      <c r="A1601" t="s">
        <v>3378</v>
      </c>
      <c r="B1601" t="s">
        <v>3379</v>
      </c>
      <c r="C1601" t="str">
        <f>IFERROR(VLOOKUP(Table1[[#This Row],[Ticker]],[1]!Table1[[Symbol]:[Industry]],2,FALSE),"-")</f>
        <v>-</v>
      </c>
      <c r="D1601" t="s">
        <v>492</v>
      </c>
      <c r="E1601">
        <v>817.54415253000002</v>
      </c>
      <c r="F1601">
        <v>38.700000000000003</v>
      </c>
      <c r="G1601">
        <v>-57.4329277394339</v>
      </c>
      <c r="H1601">
        <v>-6.4000033368567797</v>
      </c>
      <c r="I1601">
        <v>-42.580547837911901</v>
      </c>
      <c r="J1601">
        <v>10.7370823323624</v>
      </c>
      <c r="K1601">
        <v>41.469364692314599</v>
      </c>
      <c r="L1601">
        <v>49.373522749438301</v>
      </c>
      <c r="M1601">
        <v>62.099425497970103</v>
      </c>
      <c r="N1601">
        <v>0.38182998355352399</v>
      </c>
      <c r="O1601">
        <v>92.894056847545201</v>
      </c>
      <c r="P1601">
        <v>16.2162162162162</v>
      </c>
      <c r="Q1601">
        <v>2.6068324550466E-2</v>
      </c>
    </row>
    <row r="1602" spans="1:17" hidden="1" x14ac:dyDescent="0.3">
      <c r="A1602" t="s">
        <v>3380</v>
      </c>
      <c r="B1602" t="s">
        <v>3381</v>
      </c>
      <c r="C1602" t="str">
        <f>IFERROR(VLOOKUP(Table1[[#This Row],[Ticker]],[1]!Table1[[Symbol]:[Industry]],2,FALSE),"-")</f>
        <v>-</v>
      </c>
      <c r="D1602" t="s">
        <v>217</v>
      </c>
      <c r="E1602">
        <v>816.20247749999999</v>
      </c>
      <c r="F1602">
        <v>1537.5</v>
      </c>
      <c r="G1602">
        <v>-34.041672932426401</v>
      </c>
      <c r="H1602">
        <v>-11.320143351069801</v>
      </c>
      <c r="I1602">
        <v>-12.4490768032774</v>
      </c>
      <c r="J1602">
        <v>-1.9632940676338699</v>
      </c>
      <c r="K1602">
        <v>1613.34511999899</v>
      </c>
      <c r="L1602">
        <v>1607.68229530444</v>
      </c>
      <c r="M1602">
        <v>36.441027663373603</v>
      </c>
      <c r="N1602">
        <v>0.21457436986838799</v>
      </c>
      <c r="O1602">
        <v>31.707317073170699</v>
      </c>
      <c r="P1602">
        <v>18.891122796164499</v>
      </c>
      <c r="Q1602">
        <v>0.13373681516098501</v>
      </c>
    </row>
    <row r="1603" spans="1:17" hidden="1" x14ac:dyDescent="0.3">
      <c r="A1603" t="s">
        <v>3382</v>
      </c>
      <c r="B1603" t="s">
        <v>3383</v>
      </c>
      <c r="C1603" t="str">
        <f>IFERROR(VLOOKUP(Table1[[#This Row],[Ticker]],[1]!Table1[[Symbol]:[Industry]],2,FALSE),"-")</f>
        <v>-</v>
      </c>
      <c r="D1603" t="s">
        <v>2144</v>
      </c>
      <c r="E1603">
        <v>816.10698015000003</v>
      </c>
      <c r="F1603">
        <v>808</v>
      </c>
      <c r="G1603">
        <v>215.56209410349999</v>
      </c>
      <c r="H1603">
        <v>-21.868102479256098</v>
      </c>
      <c r="I1603">
        <v>7.3388524940550504</v>
      </c>
      <c r="J1603">
        <v>-7.3767425524301897</v>
      </c>
      <c r="K1603">
        <v>963.94758353739803</v>
      </c>
      <c r="L1603">
        <v>798.17144281149797</v>
      </c>
      <c r="M1603">
        <v>21.261392384684601</v>
      </c>
      <c r="N1603">
        <v>0.62822569733052402</v>
      </c>
      <c r="O1603">
        <v>73.267326732673197</v>
      </c>
      <c r="P1603">
        <v>311.405295315682</v>
      </c>
    </row>
    <row r="1604" spans="1:17" hidden="1" x14ac:dyDescent="0.3">
      <c r="A1604" t="s">
        <v>3384</v>
      </c>
      <c r="B1604" t="s">
        <v>3385</v>
      </c>
      <c r="C1604" t="str">
        <f>IFERROR(VLOOKUP(Table1[[#This Row],[Ticker]],[1]!Table1[[Symbol]:[Industry]],2,FALSE),"-")</f>
        <v>-</v>
      </c>
      <c r="D1604" t="s">
        <v>473</v>
      </c>
      <c r="E1604">
        <v>815.03349423999998</v>
      </c>
      <c r="F1604">
        <v>606.04999999999995</v>
      </c>
      <c r="G1604">
        <v>32.976391702432501</v>
      </c>
      <c r="H1604">
        <v>-10.4014386374465</v>
      </c>
      <c r="I1604">
        <v>5.8719021919574503</v>
      </c>
      <c r="J1604">
        <v>-1.76618162222602</v>
      </c>
      <c r="K1604">
        <v>614.32175703259895</v>
      </c>
      <c r="L1604">
        <v>558.19158084646006</v>
      </c>
      <c r="M1604">
        <v>44.770958695458901</v>
      </c>
      <c r="N1604">
        <v>0.271470175529683</v>
      </c>
      <c r="O1604">
        <v>22.630146027555501</v>
      </c>
      <c r="P1604">
        <v>83.707183995150004</v>
      </c>
      <c r="Q1604">
        <v>9.8157615890009001E-2</v>
      </c>
    </row>
    <row r="1605" spans="1:17" hidden="1" x14ac:dyDescent="0.3">
      <c r="A1605" t="s">
        <v>3386</v>
      </c>
      <c r="B1605" t="s">
        <v>3387</v>
      </c>
      <c r="C1605" t="str">
        <f>IFERROR(VLOOKUP(Table1[[#This Row],[Ticker]],[1]!Table1[[Symbol]:[Industry]],2,FALSE),"-")</f>
        <v>-</v>
      </c>
      <c r="D1605" t="s">
        <v>492</v>
      </c>
      <c r="E1605">
        <v>814.84495370100001</v>
      </c>
      <c r="F1605">
        <v>168.93</v>
      </c>
      <c r="G1605">
        <v>-48.765731131060797</v>
      </c>
      <c r="H1605">
        <v>-17.2038177736055</v>
      </c>
      <c r="I1605">
        <v>-22.5241705615861</v>
      </c>
      <c r="J1605">
        <v>-4.4618104288975502</v>
      </c>
      <c r="K1605">
        <v>173.62333509701301</v>
      </c>
      <c r="L1605">
        <v>185.356019175733</v>
      </c>
      <c r="M1605">
        <v>42.711566586817703</v>
      </c>
      <c r="N1605">
        <v>0.60558321543575699</v>
      </c>
      <c r="O1605">
        <v>69.952051145444798</v>
      </c>
      <c r="P1605">
        <v>10.556282722513</v>
      </c>
      <c r="Q1605">
        <v>8.1192866484134998E-2</v>
      </c>
    </row>
    <row r="1606" spans="1:17" hidden="1" x14ac:dyDescent="0.3">
      <c r="A1606" t="s">
        <v>3388</v>
      </c>
      <c r="B1606" t="s">
        <v>3389</v>
      </c>
      <c r="C1606" t="str">
        <f>IFERROR(VLOOKUP(Table1[[#This Row],[Ticker]],[1]!Table1[[Symbol]:[Industry]],2,FALSE),"-")</f>
        <v>-</v>
      </c>
      <c r="D1606" t="s">
        <v>604</v>
      </c>
      <c r="E1606">
        <v>811.38783999999998</v>
      </c>
      <c r="F1606">
        <v>403.15</v>
      </c>
      <c r="G1606">
        <v>21.921531025203901</v>
      </c>
      <c r="H1606">
        <v>-2.99980980837723</v>
      </c>
      <c r="I1606">
        <v>-0.91260488778277304</v>
      </c>
      <c r="J1606">
        <v>-2.9336809144218199</v>
      </c>
      <c r="K1606">
        <v>416.42258437594</v>
      </c>
      <c r="L1606">
        <v>374.40873416429901</v>
      </c>
      <c r="M1606">
        <v>50.35731137226</v>
      </c>
      <c r="N1606">
        <v>0.88088250096470899</v>
      </c>
      <c r="O1606">
        <v>14.1014510728016</v>
      </c>
      <c r="P1606">
        <v>78.306059265811498</v>
      </c>
    </row>
    <row r="1607" spans="1:17" hidden="1" x14ac:dyDescent="0.3">
      <c r="A1607" t="s">
        <v>3390</v>
      </c>
      <c r="B1607" t="s">
        <v>3391</v>
      </c>
      <c r="C1607" t="str">
        <f>IFERROR(VLOOKUP(Table1[[#This Row],[Ticker]],[1]!Table1[[Symbol]:[Industry]],2,FALSE),"-")</f>
        <v>-</v>
      </c>
      <c r="D1607" t="s">
        <v>80</v>
      </c>
      <c r="E1607">
        <v>808.81052850000003</v>
      </c>
      <c r="F1607">
        <v>87.75</v>
      </c>
      <c r="G1607">
        <v>-43.865739396206699</v>
      </c>
      <c r="H1607">
        <v>-12.8415388088666</v>
      </c>
      <c r="I1607">
        <v>-12.7747749757593</v>
      </c>
      <c r="J1607">
        <v>-5.4837815141213397</v>
      </c>
      <c r="K1607">
        <v>91.620428023948904</v>
      </c>
      <c r="L1607">
        <v>93.129721340364995</v>
      </c>
      <c r="M1607">
        <v>35.0770345451322</v>
      </c>
      <c r="N1607">
        <v>0.66105140121936701</v>
      </c>
      <c r="O1607">
        <v>58.632478632478602</v>
      </c>
      <c r="P1607">
        <v>15.4605263157894</v>
      </c>
      <c r="Q1607">
        <v>-4.3455587848999E-2</v>
      </c>
    </row>
    <row r="1608" spans="1:17" hidden="1" x14ac:dyDescent="0.3">
      <c r="A1608" t="s">
        <v>3392</v>
      </c>
      <c r="B1608" t="s">
        <v>3393</v>
      </c>
      <c r="C1608" t="str">
        <f>IFERROR(VLOOKUP(Table1[[#This Row],[Ticker]],[1]!Table1[[Symbol]:[Industry]],2,FALSE),"-")</f>
        <v>-</v>
      </c>
      <c r="D1608" t="s">
        <v>473</v>
      </c>
      <c r="E1608">
        <v>808.52401199999997</v>
      </c>
      <c r="F1608">
        <v>311.10000000000002</v>
      </c>
      <c r="G1608">
        <v>-0.98861117827098599</v>
      </c>
      <c r="H1608">
        <v>-6.62531197883209</v>
      </c>
      <c r="I1608">
        <v>11.575874374890001</v>
      </c>
      <c r="J1608">
        <v>-2.1486319533518499</v>
      </c>
      <c r="K1608">
        <v>316.09657270104901</v>
      </c>
      <c r="L1608">
        <v>286.039908884645</v>
      </c>
      <c r="M1608">
        <v>36.538527461721202</v>
      </c>
      <c r="N1608">
        <v>0.18029340457286</v>
      </c>
      <c r="O1608">
        <v>28.0777884924461</v>
      </c>
      <c r="P1608">
        <v>40.737389730830103</v>
      </c>
      <c r="Q1608">
        <v>-6.7903462053819997E-3</v>
      </c>
    </row>
    <row r="1609" spans="1:17" hidden="1" x14ac:dyDescent="0.3">
      <c r="A1609" t="s">
        <v>3394</v>
      </c>
      <c r="B1609" t="s">
        <v>3395</v>
      </c>
      <c r="C1609" t="str">
        <f>IFERROR(VLOOKUP(Table1[[#This Row],[Ticker]],[1]!Table1[[Symbol]:[Industry]],2,FALSE),"-")</f>
        <v>-</v>
      </c>
      <c r="D1609" t="s">
        <v>263</v>
      </c>
      <c r="E1609">
        <v>807.82500119999997</v>
      </c>
      <c r="F1609">
        <v>95.07</v>
      </c>
      <c r="G1609">
        <v>-10.0398657428511</v>
      </c>
      <c r="H1609">
        <v>-11.8654318362988</v>
      </c>
      <c r="I1609">
        <v>-7.82826030321724</v>
      </c>
      <c r="J1609">
        <v>-6.60073652587631</v>
      </c>
      <c r="K1609">
        <v>100.37149729698901</v>
      </c>
      <c r="L1609">
        <v>96.201867249831295</v>
      </c>
      <c r="M1609">
        <v>34.549048646577099</v>
      </c>
      <c r="N1609">
        <v>0.82823090172218405</v>
      </c>
      <c r="O1609">
        <v>33.480593247081103</v>
      </c>
      <c r="P1609">
        <v>30.2328767123287</v>
      </c>
      <c r="Q1609">
        <v>-5.3286725782974997E-2</v>
      </c>
    </row>
    <row r="1610" spans="1:17" hidden="1" x14ac:dyDescent="0.3">
      <c r="A1610" t="s">
        <v>3396</v>
      </c>
      <c r="B1610" t="s">
        <v>3397</v>
      </c>
      <c r="C1610" t="str">
        <f>IFERROR(VLOOKUP(Table1[[#This Row],[Ticker]],[1]!Table1[[Symbol]:[Industry]],2,FALSE),"-")</f>
        <v>-</v>
      </c>
      <c r="D1610" t="s">
        <v>89</v>
      </c>
      <c r="E1610">
        <v>807.33262500000001</v>
      </c>
      <c r="F1610">
        <v>1650</v>
      </c>
      <c r="G1610">
        <v>75.545478813060399</v>
      </c>
      <c r="H1610">
        <v>7.04465035638448</v>
      </c>
      <c r="I1610">
        <v>103.834561633577</v>
      </c>
      <c r="J1610">
        <v>-1.61017041489031</v>
      </c>
      <c r="K1610">
        <v>1432.29828710992</v>
      </c>
      <c r="L1610">
        <v>1070.5969873890499</v>
      </c>
      <c r="M1610">
        <v>52.825546370878598</v>
      </c>
      <c r="N1610">
        <v>0.47963400236127501</v>
      </c>
      <c r="O1610">
        <v>4.5454545454545396</v>
      </c>
      <c r="P1610">
        <v>135.71428571428501</v>
      </c>
      <c r="Q1610">
        <v>0.18448945921881801</v>
      </c>
    </row>
    <row r="1611" spans="1:17" hidden="1" x14ac:dyDescent="0.3">
      <c r="A1611" t="s">
        <v>3398</v>
      </c>
      <c r="B1611" t="s">
        <v>3399</v>
      </c>
      <c r="C1611" t="str">
        <f>IFERROR(VLOOKUP(Table1[[#This Row],[Ticker]],[1]!Table1[[Symbol]:[Industry]],2,FALSE),"-")</f>
        <v>-</v>
      </c>
      <c r="D1611" t="s">
        <v>545</v>
      </c>
      <c r="E1611">
        <v>805.07069999999999</v>
      </c>
      <c r="F1611">
        <v>375.85</v>
      </c>
      <c r="G1611">
        <v>917.13189651335199</v>
      </c>
      <c r="H1611">
        <v>52.557992882723802</v>
      </c>
      <c r="I1611">
        <v>428.588198978295</v>
      </c>
      <c r="J1611">
        <v>5.0586797483072203</v>
      </c>
      <c r="K1611">
        <v>249.34953411099599</v>
      </c>
      <c r="L1611">
        <v>134.77414544141601</v>
      </c>
      <c r="M1611">
        <v>99.989220359713002</v>
      </c>
      <c r="N1611">
        <v>0.33115604499120399</v>
      </c>
      <c r="O1611">
        <v>0</v>
      </c>
      <c r="P1611">
        <v>1072.69890795631</v>
      </c>
    </row>
    <row r="1612" spans="1:17" hidden="1" x14ac:dyDescent="0.3">
      <c r="A1612" t="s">
        <v>3400</v>
      </c>
      <c r="B1612" t="s">
        <v>3401</v>
      </c>
      <c r="C1612" t="str">
        <f>IFERROR(VLOOKUP(Table1[[#This Row],[Ticker]],[1]!Table1[[Symbol]:[Industry]],2,FALSE),"-")</f>
        <v>-</v>
      </c>
      <c r="D1612" t="s">
        <v>438</v>
      </c>
      <c r="E1612">
        <v>800.88038775999996</v>
      </c>
      <c r="F1612">
        <v>67.040000000000006</v>
      </c>
      <c r="G1612">
        <v>356.74319885155302</v>
      </c>
      <c r="H1612">
        <v>-2.62716383068393</v>
      </c>
      <c r="I1612">
        <v>-3.9494079029695399</v>
      </c>
      <c r="J1612">
        <v>-2.4479020263445399</v>
      </c>
      <c r="K1612">
        <v>68.685748087568101</v>
      </c>
      <c r="L1612">
        <v>56.363509736447803</v>
      </c>
      <c r="M1612">
        <v>35.949904743578301</v>
      </c>
      <c r="N1612">
        <v>0.79576935969205898</v>
      </c>
      <c r="O1612">
        <v>39.424224343675398</v>
      </c>
      <c r="P1612">
        <v>463.361344537815</v>
      </c>
      <c r="Q1612">
        <v>0.104876021086542</v>
      </c>
    </row>
    <row r="1613" spans="1:17" hidden="1" x14ac:dyDescent="0.3">
      <c r="A1613" t="s">
        <v>3402</v>
      </c>
      <c r="B1613" t="s">
        <v>3403</v>
      </c>
      <c r="C1613" t="str">
        <f>IFERROR(VLOOKUP(Table1[[#This Row],[Ticker]],[1]!Table1[[Symbol]:[Industry]],2,FALSE),"-")</f>
        <v>-</v>
      </c>
      <c r="D1613" t="s">
        <v>470</v>
      </c>
      <c r="E1613">
        <v>794.22218554999995</v>
      </c>
      <c r="F1613">
        <v>650.5</v>
      </c>
      <c r="G1613">
        <v>188.87392189492201</v>
      </c>
      <c r="H1613">
        <v>35.371134748006703</v>
      </c>
      <c r="I1613">
        <v>133.09113499639301</v>
      </c>
      <c r="J1613">
        <v>10.4059898953876</v>
      </c>
      <c r="K1613">
        <v>524.209739921351</v>
      </c>
      <c r="L1613">
        <v>420.51343684643803</v>
      </c>
      <c r="M1613">
        <v>71.501637437494196</v>
      </c>
      <c r="N1613">
        <v>1.76613480460674</v>
      </c>
      <c r="O1613">
        <v>4.5119139123750998</v>
      </c>
      <c r="P1613">
        <v>222.18920257553199</v>
      </c>
      <c r="Q1613">
        <v>9.0885459935156995E-2</v>
      </c>
    </row>
    <row r="1614" spans="1:17" hidden="1" x14ac:dyDescent="0.3">
      <c r="A1614" t="s">
        <v>3404</v>
      </c>
      <c r="B1614" t="s">
        <v>3405</v>
      </c>
      <c r="C1614" t="str">
        <f>IFERROR(VLOOKUP(Table1[[#This Row],[Ticker]],[1]!Table1[[Symbol]:[Industry]],2,FALSE),"-")</f>
        <v>-</v>
      </c>
      <c r="D1614" t="s">
        <v>327</v>
      </c>
      <c r="E1614">
        <v>792.45864664999999</v>
      </c>
      <c r="F1614">
        <v>118.42</v>
      </c>
      <c r="G1614">
        <v>-57.043220909903198</v>
      </c>
      <c r="H1614">
        <v>9.5957025139215304</v>
      </c>
      <c r="I1614">
        <v>-40.139078450803197</v>
      </c>
      <c r="J1614">
        <v>7.2354098065288301</v>
      </c>
      <c r="K1614">
        <v>117.813552681484</v>
      </c>
      <c r="L1614">
        <v>140.65884007681501</v>
      </c>
      <c r="M1614">
        <v>66.576039666955097</v>
      </c>
      <c r="N1614">
        <v>0.19011506389885699</v>
      </c>
      <c r="O1614">
        <v>83.921634858976503</v>
      </c>
      <c r="P1614">
        <v>53.792207792207698</v>
      </c>
      <c r="Q1614">
        <v>0.17721994340192199</v>
      </c>
    </row>
    <row r="1615" spans="1:17" hidden="1" x14ac:dyDescent="0.3">
      <c r="A1615" t="s">
        <v>3406</v>
      </c>
      <c r="B1615" t="s">
        <v>3407</v>
      </c>
      <c r="C1615" t="str">
        <f>IFERROR(VLOOKUP(Table1[[#This Row],[Ticker]],[1]!Table1[[Symbol]:[Industry]],2,FALSE),"-")</f>
        <v>-</v>
      </c>
      <c r="D1615" t="s">
        <v>470</v>
      </c>
      <c r="E1615">
        <v>791.73690887500004</v>
      </c>
      <c r="F1615">
        <v>0.93</v>
      </c>
      <c r="G1615">
        <v>-104.10673796704199</v>
      </c>
      <c r="H1615">
        <v>-31.010232613752699</v>
      </c>
      <c r="I1615">
        <v>-79.394821595805894</v>
      </c>
      <c r="J1615">
        <v>-15.412782896748</v>
      </c>
      <c r="K1615">
        <v>1.3036220339818601</v>
      </c>
      <c r="L1615">
        <v>2.0376672613694899</v>
      </c>
      <c r="M1615">
        <v>14.305822095557099</v>
      </c>
      <c r="N1615">
        <v>0.26110845223706702</v>
      </c>
      <c r="O1615">
        <v>362.36559139784902</v>
      </c>
      <c r="P1615">
        <v>0</v>
      </c>
    </row>
    <row r="1616" spans="1:17" hidden="1" x14ac:dyDescent="0.3">
      <c r="A1616" t="s">
        <v>3408</v>
      </c>
      <c r="B1616" t="s">
        <v>3409</v>
      </c>
      <c r="C1616" t="str">
        <f>IFERROR(VLOOKUP(Table1[[#This Row],[Ticker]],[1]!Table1[[Symbol]:[Industry]],2,FALSE),"-")</f>
        <v>-</v>
      </c>
      <c r="D1616" t="s">
        <v>393</v>
      </c>
      <c r="E1616">
        <v>790.78125</v>
      </c>
      <c r="F1616">
        <v>253.05</v>
      </c>
      <c r="G1616">
        <v>-20.169740774507101</v>
      </c>
      <c r="H1616">
        <v>-12.9086615061695</v>
      </c>
      <c r="I1616">
        <v>9.0855562309108997</v>
      </c>
      <c r="J1616">
        <v>-3.02956070905734</v>
      </c>
      <c r="K1616">
        <v>256.119997416812</v>
      </c>
      <c r="L1616">
        <v>239.71204254969001</v>
      </c>
      <c r="M1616">
        <v>48.365410105634801</v>
      </c>
      <c r="N1616">
        <v>0.27365569165061698</v>
      </c>
      <c r="O1616">
        <v>28.037937166567801</v>
      </c>
      <c r="P1616">
        <v>34.386617100371701</v>
      </c>
      <c r="Q1616">
        <v>-4.6595806127682E-2</v>
      </c>
    </row>
    <row r="1617" spans="1:17" hidden="1" x14ac:dyDescent="0.3">
      <c r="A1617" t="s">
        <v>3410</v>
      </c>
      <c r="B1617" t="s">
        <v>3411</v>
      </c>
      <c r="C1617" t="str">
        <f>IFERROR(VLOOKUP(Table1[[#This Row],[Ticker]],[1]!Table1[[Symbol]:[Industry]],2,FALSE),"-")</f>
        <v>-</v>
      </c>
      <c r="D1617" t="s">
        <v>388</v>
      </c>
      <c r="E1617">
        <v>790.75294759999997</v>
      </c>
      <c r="F1617">
        <v>81.53</v>
      </c>
      <c r="G1617">
        <v>-9.2209123396667501</v>
      </c>
      <c r="H1617">
        <v>-11.4645750468498</v>
      </c>
      <c r="I1617">
        <v>2.3668047559843699</v>
      </c>
      <c r="J1617">
        <v>-3.2936821165332901</v>
      </c>
      <c r="K1617">
        <v>82.608824716740202</v>
      </c>
      <c r="L1617">
        <v>76.798038498178997</v>
      </c>
      <c r="M1617">
        <v>43.400727096822799</v>
      </c>
      <c r="N1617">
        <v>0.31276601927484499</v>
      </c>
      <c r="O1617">
        <v>22.4825217711271</v>
      </c>
      <c r="P1617">
        <v>37.487352445193899</v>
      </c>
      <c r="Q1617">
        <v>2.8000615786134001E-2</v>
      </c>
    </row>
    <row r="1618" spans="1:17" hidden="1" x14ac:dyDescent="0.3">
      <c r="A1618" t="s">
        <v>3412</v>
      </c>
      <c r="B1618" t="s">
        <v>3413</v>
      </c>
      <c r="C1618" t="str">
        <f>IFERROR(VLOOKUP(Table1[[#This Row],[Ticker]],[1]!Table1[[Symbol]:[Industry]],2,FALSE),"-")</f>
        <v>-</v>
      </c>
      <c r="D1618" t="s">
        <v>473</v>
      </c>
      <c r="E1618">
        <v>788.716283489999</v>
      </c>
      <c r="F1618">
        <v>243.9</v>
      </c>
      <c r="G1618">
        <v>-17.033993433888099</v>
      </c>
      <c r="H1618">
        <v>-8.4851882813385195</v>
      </c>
      <c r="I1618">
        <v>27.436107891373499</v>
      </c>
      <c r="J1618">
        <v>-5.9613778227460203</v>
      </c>
      <c r="K1618">
        <v>245.10428244145399</v>
      </c>
      <c r="L1618">
        <v>216.781120280506</v>
      </c>
      <c r="M1618">
        <v>32.4245642419653</v>
      </c>
      <c r="N1618">
        <v>0.30690649614089299</v>
      </c>
      <c r="O1618">
        <v>14.8011480114801</v>
      </c>
      <c r="P1618">
        <v>57.202707057686098</v>
      </c>
      <c r="Q1618">
        <v>-4.2051962991159998E-3</v>
      </c>
    </row>
    <row r="1619" spans="1:17" hidden="1" x14ac:dyDescent="0.3">
      <c r="A1619" t="s">
        <v>3414</v>
      </c>
      <c r="B1619" t="s">
        <v>3415</v>
      </c>
      <c r="C1619" t="str">
        <f>IFERROR(VLOOKUP(Table1[[#This Row],[Ticker]],[1]!Table1[[Symbol]:[Industry]],2,FALSE),"-")</f>
        <v>-</v>
      </c>
      <c r="D1619" t="s">
        <v>545</v>
      </c>
      <c r="E1619">
        <v>786.76915465000002</v>
      </c>
      <c r="F1619">
        <v>33.35</v>
      </c>
      <c r="G1619">
        <v>58.749464153323203</v>
      </c>
      <c r="H1619">
        <v>8.0341322848262902</v>
      </c>
      <c r="I1619">
        <v>14.318595596309899</v>
      </c>
      <c r="J1619">
        <v>-6.7885319255663603</v>
      </c>
      <c r="K1619">
        <v>30.609191203246102</v>
      </c>
      <c r="L1619">
        <v>25.048743653709401</v>
      </c>
      <c r="M1619">
        <v>42.961281754682403</v>
      </c>
      <c r="N1619">
        <v>1.94471499918742</v>
      </c>
      <c r="O1619">
        <v>27.436281859070402</v>
      </c>
      <c r="P1619">
        <v>127.671591328622</v>
      </c>
      <c r="Q1619">
        <v>0.17598366935266399</v>
      </c>
    </row>
    <row r="1620" spans="1:17" hidden="1" x14ac:dyDescent="0.3">
      <c r="A1620" t="s">
        <v>3416</v>
      </c>
      <c r="B1620" t="s">
        <v>3417</v>
      </c>
      <c r="C1620" t="str">
        <f>IFERROR(VLOOKUP(Table1[[#This Row],[Ticker]],[1]!Table1[[Symbol]:[Industry]],2,FALSE),"-")</f>
        <v>-</v>
      </c>
      <c r="D1620" t="s">
        <v>130</v>
      </c>
      <c r="E1620">
        <v>782.77346508599999</v>
      </c>
      <c r="F1620">
        <v>30.06</v>
      </c>
      <c r="G1620">
        <v>155.72318085785099</v>
      </c>
      <c r="H1620">
        <v>7.7676561641360404</v>
      </c>
      <c r="I1620">
        <v>-47.310454350148298</v>
      </c>
      <c r="J1620">
        <v>-9.1123577449288593</v>
      </c>
      <c r="K1620">
        <v>31.081000418963399</v>
      </c>
      <c r="L1620">
        <v>26.366872536950599</v>
      </c>
      <c r="M1620">
        <v>19.041945079568301</v>
      </c>
      <c r="N1620">
        <v>0.45107091670888699</v>
      </c>
      <c r="O1620">
        <v>44.544244843645998</v>
      </c>
      <c r="P1620">
        <v>200.599999999999</v>
      </c>
      <c r="Q1620">
        <v>0.13988282584959899</v>
      </c>
    </row>
    <row r="1621" spans="1:17" hidden="1" x14ac:dyDescent="0.3">
      <c r="A1621" t="s">
        <v>3418</v>
      </c>
      <c r="B1621" t="s">
        <v>3419</v>
      </c>
      <c r="C1621" t="str">
        <f>IFERROR(VLOOKUP(Table1[[#This Row],[Ticker]],[1]!Table1[[Symbol]:[Industry]],2,FALSE),"-")</f>
        <v>-</v>
      </c>
      <c r="D1621" t="s">
        <v>693</v>
      </c>
      <c r="E1621">
        <v>782.52307305399995</v>
      </c>
      <c r="F1621">
        <v>33.590000000000003</v>
      </c>
      <c r="G1621">
        <v>-38.159473315171297</v>
      </c>
      <c r="H1621">
        <v>-13.193347405563101</v>
      </c>
      <c r="I1621">
        <v>18.808200570255199</v>
      </c>
      <c r="J1621">
        <v>-3.8755874636746199</v>
      </c>
      <c r="K1621">
        <v>35.809091607880198</v>
      </c>
      <c r="L1621">
        <v>33.518506089328</v>
      </c>
      <c r="M1621">
        <v>42.2409206997444</v>
      </c>
      <c r="N1621">
        <v>0.161480268797418</v>
      </c>
      <c r="O1621">
        <v>56.891932122655497</v>
      </c>
      <c r="P1621">
        <v>44.473118279569903</v>
      </c>
      <c r="Q1621">
        <v>-1.8512162471062001E-2</v>
      </c>
    </row>
    <row r="1622" spans="1:17" hidden="1" x14ac:dyDescent="0.3">
      <c r="A1622" t="s">
        <v>3420</v>
      </c>
      <c r="B1622" t="s">
        <v>3421</v>
      </c>
      <c r="C1622" t="str">
        <f>IFERROR(VLOOKUP(Table1[[#This Row],[Ticker]],[1]!Table1[[Symbol]:[Industry]],2,FALSE),"-")</f>
        <v>-</v>
      </c>
      <c r="D1622" t="s">
        <v>1552</v>
      </c>
      <c r="E1622">
        <v>782.19895440000005</v>
      </c>
      <c r="F1622">
        <v>651.65</v>
      </c>
      <c r="G1622">
        <v>-46.330030730667097</v>
      </c>
      <c r="H1622">
        <v>-4.1948528590117604</v>
      </c>
      <c r="I1622">
        <v>8.5734945890707603</v>
      </c>
      <c r="J1622">
        <v>-4.7851327074996597</v>
      </c>
      <c r="K1622">
        <v>651.12002987919504</v>
      </c>
      <c r="L1622">
        <v>608.80408987738895</v>
      </c>
      <c r="M1622">
        <v>44.428648265893997</v>
      </c>
      <c r="N1622">
        <v>0.30703488792587702</v>
      </c>
      <c r="O1622">
        <v>19.2281132509783</v>
      </c>
      <c r="P1622">
        <v>39.989258861439303</v>
      </c>
      <c r="Q1622">
        <v>1.1631353835723E-2</v>
      </c>
    </row>
    <row r="1623" spans="1:17" hidden="1" x14ac:dyDescent="0.3">
      <c r="A1623" t="s">
        <v>3422</v>
      </c>
      <c r="B1623" t="s">
        <v>3423</v>
      </c>
      <c r="C1623" t="str">
        <f>IFERROR(VLOOKUP(Table1[[#This Row],[Ticker]],[1]!Table1[[Symbol]:[Industry]],2,FALSE),"-")</f>
        <v>-</v>
      </c>
      <c r="D1623" t="s">
        <v>281</v>
      </c>
      <c r="E1623">
        <v>776.43384677999995</v>
      </c>
      <c r="F1623">
        <v>598.95000000000005</v>
      </c>
      <c r="G1623">
        <v>-7.2072693109925599</v>
      </c>
      <c r="H1623">
        <v>2.79326346822437</v>
      </c>
      <c r="I1623">
        <v>16.986588660604301</v>
      </c>
      <c r="J1623">
        <v>-4.7849955897154803</v>
      </c>
      <c r="K1623">
        <v>563.35410056464798</v>
      </c>
      <c r="L1623">
        <v>496.28207797307499</v>
      </c>
      <c r="M1623">
        <v>49.612600105725399</v>
      </c>
      <c r="N1623">
        <v>0.957154962585823</v>
      </c>
      <c r="O1623">
        <v>12.530261290591801</v>
      </c>
      <c r="P1623">
        <v>52.754399387911199</v>
      </c>
      <c r="Q1623">
        <v>-1.0636254810042999E-2</v>
      </c>
    </row>
    <row r="1624" spans="1:17" hidden="1" x14ac:dyDescent="0.3">
      <c r="A1624" t="s">
        <v>3424</v>
      </c>
      <c r="B1624" t="s">
        <v>3425</v>
      </c>
      <c r="C1624" t="str">
        <f>IFERROR(VLOOKUP(Table1[[#This Row],[Ticker]],[1]!Table1[[Symbol]:[Industry]],2,FALSE),"-")</f>
        <v>-</v>
      </c>
      <c r="D1624" t="s">
        <v>21</v>
      </c>
      <c r="E1624">
        <v>774.72051435000003</v>
      </c>
      <c r="F1624">
        <v>416.7</v>
      </c>
      <c r="G1624">
        <v>152.291299168601</v>
      </c>
      <c r="H1624">
        <v>-19.455383953640901</v>
      </c>
      <c r="I1624">
        <v>54.631396834082203</v>
      </c>
      <c r="J1624">
        <v>-6.4395389594291403</v>
      </c>
      <c r="K1624">
        <v>406.37740754916399</v>
      </c>
      <c r="L1624">
        <v>309.69900288085501</v>
      </c>
      <c r="M1624">
        <v>34.9074013760398</v>
      </c>
      <c r="N1624">
        <v>0.32253933079566999</v>
      </c>
      <c r="O1624">
        <v>23.062155027597701</v>
      </c>
      <c r="P1624">
        <v>188.87348353552801</v>
      </c>
    </row>
    <row r="1625" spans="1:17" hidden="1" x14ac:dyDescent="0.3">
      <c r="A1625" t="s">
        <v>3426</v>
      </c>
      <c r="B1625" t="s">
        <v>3427</v>
      </c>
      <c r="C1625" t="str">
        <f>IFERROR(VLOOKUP(Table1[[#This Row],[Ticker]],[1]!Table1[[Symbol]:[Industry]],2,FALSE),"-")</f>
        <v>-</v>
      </c>
      <c r="D1625" t="s">
        <v>130</v>
      </c>
      <c r="E1625">
        <v>774.62248260000001</v>
      </c>
      <c r="F1625">
        <v>17.8</v>
      </c>
      <c r="G1625">
        <v>2.0459360494275902</v>
      </c>
      <c r="H1625">
        <v>-0.84779380645410596</v>
      </c>
      <c r="I1625">
        <v>11.743941601780801</v>
      </c>
      <c r="J1625">
        <v>-2.0122683169882198</v>
      </c>
      <c r="K1625">
        <v>16.891947221329598</v>
      </c>
      <c r="L1625">
        <v>14.2847533582674</v>
      </c>
      <c r="M1625">
        <v>51.940636338544003</v>
      </c>
      <c r="N1625">
        <v>0.22531517207914001</v>
      </c>
      <c r="O1625">
        <v>11.797752808988699</v>
      </c>
      <c r="P1625">
        <v>89.361702127659498</v>
      </c>
      <c r="Q1625">
        <v>2.6377854516475001E-2</v>
      </c>
    </row>
    <row r="1626" spans="1:17" hidden="1" x14ac:dyDescent="0.3">
      <c r="A1626" t="s">
        <v>3428</v>
      </c>
      <c r="B1626" t="s">
        <v>3429</v>
      </c>
      <c r="C1626" t="str">
        <f>IFERROR(VLOOKUP(Table1[[#This Row],[Ticker]],[1]!Table1[[Symbol]:[Industry]],2,FALSE),"-")</f>
        <v>-</v>
      </c>
      <c r="D1626" t="s">
        <v>604</v>
      </c>
      <c r="E1626">
        <v>773.15449999999998</v>
      </c>
      <c r="F1626">
        <v>71</v>
      </c>
      <c r="G1626">
        <v>525.31180651790498</v>
      </c>
      <c r="H1626">
        <v>-7.7277848078598099</v>
      </c>
      <c r="I1626">
        <v>40.197315770119502</v>
      </c>
      <c r="J1626">
        <v>-6.8870786356528502</v>
      </c>
      <c r="K1626">
        <v>70.321841585086304</v>
      </c>
      <c r="L1626">
        <v>53.485606948019097</v>
      </c>
      <c r="M1626">
        <v>39.618373942819503</v>
      </c>
      <c r="N1626">
        <v>0.28501948003625999</v>
      </c>
      <c r="O1626">
        <v>16.3943661971831</v>
      </c>
      <c r="P1626">
        <v>558.62708719851503</v>
      </c>
      <c r="Q1626">
        <v>0.219417094492285</v>
      </c>
    </row>
    <row r="1627" spans="1:17" hidden="1" x14ac:dyDescent="0.3">
      <c r="A1627" t="s">
        <v>3430</v>
      </c>
      <c r="B1627" t="s">
        <v>3431</v>
      </c>
      <c r="C1627" t="str">
        <f>IFERROR(VLOOKUP(Table1[[#This Row],[Ticker]],[1]!Table1[[Symbol]:[Industry]],2,FALSE),"-")</f>
        <v>-</v>
      </c>
      <c r="D1627" t="s">
        <v>54</v>
      </c>
      <c r="E1627">
        <v>772.67886822000003</v>
      </c>
      <c r="F1627">
        <v>130.77000000000001</v>
      </c>
      <c r="G1627">
        <v>13.6998963851568</v>
      </c>
      <c r="H1627">
        <v>-10.0158701332441</v>
      </c>
      <c r="I1627">
        <v>18.369475095935499</v>
      </c>
      <c r="J1627">
        <v>-10.381026319548999</v>
      </c>
      <c r="K1627">
        <v>140.61959493067599</v>
      </c>
      <c r="L1627">
        <v>122.444446922574</v>
      </c>
      <c r="M1627">
        <v>25.797681767620499</v>
      </c>
      <c r="N1627">
        <v>6.7844820515977899E-2</v>
      </c>
      <c r="O1627">
        <v>42.234457444367898</v>
      </c>
      <c r="P1627">
        <v>59.7678680513134</v>
      </c>
      <c r="Q1627">
        <v>6.4158002244757997E-2</v>
      </c>
    </row>
    <row r="1628" spans="1:17" hidden="1" x14ac:dyDescent="0.3">
      <c r="A1628" t="s">
        <v>3432</v>
      </c>
      <c r="B1628" t="s">
        <v>3433</v>
      </c>
      <c r="C1628" t="str">
        <f>IFERROR(VLOOKUP(Table1[[#This Row],[Ticker]],[1]!Table1[[Symbol]:[Industry]],2,FALSE),"-")</f>
        <v>-</v>
      </c>
      <c r="D1628" t="s">
        <v>1013</v>
      </c>
      <c r="E1628">
        <v>771.93666201999997</v>
      </c>
      <c r="F1628">
        <v>413.9</v>
      </c>
      <c r="G1628">
        <v>-16.460396434421799</v>
      </c>
      <c r="H1628">
        <v>-9.71353909483698</v>
      </c>
      <c r="I1628">
        <v>43.207146613143998</v>
      </c>
      <c r="J1628">
        <v>3.2070894396829699</v>
      </c>
      <c r="K1628">
        <v>397.5403722648</v>
      </c>
      <c r="L1628">
        <v>357.76792540465698</v>
      </c>
      <c r="M1628">
        <v>49.944311541105399</v>
      </c>
      <c r="N1628">
        <v>0.112981609746276</v>
      </c>
      <c r="O1628">
        <v>18.386083595071199</v>
      </c>
      <c r="P1628">
        <v>73.907563025209996</v>
      </c>
      <c r="Q1628">
        <v>8.4253123064308003E-2</v>
      </c>
    </row>
    <row r="1629" spans="1:17" hidden="1" x14ac:dyDescent="0.3">
      <c r="A1629" t="s">
        <v>3434</v>
      </c>
      <c r="B1629" t="s">
        <v>3435</v>
      </c>
      <c r="C1629" t="str">
        <f>IFERROR(VLOOKUP(Table1[[#This Row],[Ticker]],[1]!Table1[[Symbol]:[Industry]],2,FALSE),"-")</f>
        <v>-</v>
      </c>
      <c r="D1629" t="s">
        <v>21</v>
      </c>
      <c r="E1629">
        <v>771.72740047000002</v>
      </c>
      <c r="F1629">
        <v>247.9</v>
      </c>
      <c r="G1629">
        <v>38.123170218421301</v>
      </c>
      <c r="H1629">
        <v>16.3359532722403</v>
      </c>
      <c r="I1629">
        <v>58.6951611139759</v>
      </c>
      <c r="J1629">
        <v>3.4238220619016202</v>
      </c>
      <c r="K1629">
        <v>214.24573417562399</v>
      </c>
      <c r="L1629">
        <v>181.02292403381699</v>
      </c>
      <c r="M1629">
        <v>61.437927960087002</v>
      </c>
      <c r="N1629">
        <v>0.12905858241663301</v>
      </c>
      <c r="O1629">
        <v>18.192819685356898</v>
      </c>
      <c r="P1629">
        <v>92.170542635658904</v>
      </c>
      <c r="Q1629">
        <v>3.7950974305716E-2</v>
      </c>
    </row>
    <row r="1630" spans="1:17" hidden="1" x14ac:dyDescent="0.3">
      <c r="A1630" t="s">
        <v>3436</v>
      </c>
      <c r="B1630" t="s">
        <v>3437</v>
      </c>
      <c r="C1630" t="str">
        <f>IFERROR(VLOOKUP(Table1[[#This Row],[Ticker]],[1]!Table1[[Symbol]:[Industry]],2,FALSE),"-")</f>
        <v>-</v>
      </c>
      <c r="D1630" t="s">
        <v>693</v>
      </c>
      <c r="E1630">
        <v>770.4</v>
      </c>
      <c r="F1630">
        <v>256.8</v>
      </c>
      <c r="G1630">
        <v>-53.970309260866799</v>
      </c>
      <c r="H1630">
        <v>-11.0471932463812</v>
      </c>
      <c r="I1630">
        <v>-9.1362695531459206</v>
      </c>
      <c r="J1630">
        <v>-6.2269901623070698</v>
      </c>
      <c r="K1630">
        <v>265.706697111945</v>
      </c>
      <c r="L1630">
        <v>260.83712819316798</v>
      </c>
      <c r="M1630">
        <v>35.831806108493403</v>
      </c>
      <c r="N1630">
        <v>0.21387973434528301</v>
      </c>
      <c r="O1630">
        <v>38.103582554517097</v>
      </c>
      <c r="P1630">
        <v>22.870813397129101</v>
      </c>
      <c r="Q1630">
        <v>9.9378171736897003E-2</v>
      </c>
    </row>
    <row r="1631" spans="1:17" hidden="1" x14ac:dyDescent="0.3">
      <c r="A1631" t="s">
        <v>3438</v>
      </c>
      <c r="B1631" t="s">
        <v>3439</v>
      </c>
      <c r="C1631" t="str">
        <f>IFERROR(VLOOKUP(Table1[[#This Row],[Ticker]],[1]!Table1[[Symbol]:[Industry]],2,FALSE),"-")</f>
        <v>-</v>
      </c>
      <c r="D1631" t="s">
        <v>46</v>
      </c>
      <c r="E1631">
        <v>766.78885747200002</v>
      </c>
      <c r="F1631">
        <v>64.03</v>
      </c>
      <c r="G1631">
        <v>95.363290747960903</v>
      </c>
      <c r="H1631">
        <v>-19.370550709753601</v>
      </c>
      <c r="I1631">
        <v>-1.1107615698104101</v>
      </c>
      <c r="J1631">
        <v>-5.4830841962569501</v>
      </c>
      <c r="K1631">
        <v>64.800209573794206</v>
      </c>
      <c r="L1631">
        <v>54.852513300470299</v>
      </c>
      <c r="M1631">
        <v>40.242858839891198</v>
      </c>
      <c r="N1631">
        <v>0.203983194109362</v>
      </c>
      <c r="O1631">
        <v>32.890832422301997</v>
      </c>
      <c r="P1631">
        <v>149.14396887159501</v>
      </c>
      <c r="Q1631">
        <v>0.10264404982733601</v>
      </c>
    </row>
    <row r="1632" spans="1:17" hidden="1" x14ac:dyDescent="0.3">
      <c r="A1632" t="s">
        <v>3440</v>
      </c>
      <c r="B1632" t="s">
        <v>3441</v>
      </c>
      <c r="C1632" t="str">
        <f>IFERROR(VLOOKUP(Table1[[#This Row],[Ticker]],[1]!Table1[[Symbol]:[Industry]],2,FALSE),"-")</f>
        <v>-</v>
      </c>
      <c r="D1632" t="s">
        <v>1517</v>
      </c>
      <c r="E1632">
        <v>766.57668869300005</v>
      </c>
      <c r="F1632">
        <v>217.67</v>
      </c>
      <c r="G1632">
        <v>-56.4544049743957</v>
      </c>
      <c r="H1632">
        <v>-8.6330966507842994</v>
      </c>
      <c r="I1632">
        <v>-26.236149282204</v>
      </c>
      <c r="J1632">
        <v>-6.3446423609841096</v>
      </c>
      <c r="K1632">
        <v>229.95717488583301</v>
      </c>
      <c r="L1632">
        <v>236.334377116501</v>
      </c>
      <c r="M1632">
        <v>33.375655118727401</v>
      </c>
      <c r="N1632">
        <v>2.4606360013584498</v>
      </c>
      <c r="O1632">
        <v>53.902696742775703</v>
      </c>
      <c r="P1632">
        <v>6.15459643989269</v>
      </c>
      <c r="Q1632">
        <v>6.0589589769809001E-2</v>
      </c>
    </row>
    <row r="1633" spans="1:17" hidden="1" x14ac:dyDescent="0.3">
      <c r="A1633" t="s">
        <v>3442</v>
      </c>
      <c r="B1633" t="s">
        <v>3443</v>
      </c>
      <c r="C1633" t="str">
        <f>IFERROR(VLOOKUP(Table1[[#This Row],[Ticker]],[1]!Table1[[Symbol]:[Industry]],2,FALSE),"-")</f>
        <v>-</v>
      </c>
      <c r="D1633" t="s">
        <v>435</v>
      </c>
      <c r="E1633">
        <v>765.988538705</v>
      </c>
      <c r="F1633">
        <v>348.85</v>
      </c>
      <c r="G1633">
        <v>-50.531702132912201</v>
      </c>
      <c r="H1633">
        <v>1.2157465353033401</v>
      </c>
      <c r="I1633">
        <v>19.184348375116599</v>
      </c>
      <c r="J1633">
        <v>12.4456270371335</v>
      </c>
      <c r="K1633">
        <v>333.772249649451</v>
      </c>
      <c r="L1633">
        <v>321.26290100500802</v>
      </c>
      <c r="M1633">
        <v>65.7103010867677</v>
      </c>
      <c r="N1633">
        <v>0.62104970445253904</v>
      </c>
      <c r="O1633">
        <v>44.947685251540697</v>
      </c>
      <c r="P1633">
        <v>51.542137271937399</v>
      </c>
      <c r="Q1633">
        <v>-1.5498802652802001E-2</v>
      </c>
    </row>
    <row r="1634" spans="1:17" hidden="1" x14ac:dyDescent="0.3">
      <c r="A1634" t="s">
        <v>3444</v>
      </c>
      <c r="B1634" t="s">
        <v>3445</v>
      </c>
      <c r="C1634" t="str">
        <f>IFERROR(VLOOKUP(Table1[[#This Row],[Ticker]],[1]!Table1[[Symbol]:[Industry]],2,FALSE),"-")</f>
        <v>-</v>
      </c>
      <c r="D1634" t="s">
        <v>149</v>
      </c>
      <c r="E1634">
        <v>765.59935023000003</v>
      </c>
      <c r="F1634">
        <v>111.54</v>
      </c>
      <c r="G1634">
        <v>43.358425760783398</v>
      </c>
      <c r="H1634">
        <v>21.010789842052301</v>
      </c>
      <c r="I1634">
        <v>17.888615687631301</v>
      </c>
      <c r="J1634">
        <v>-2.28178655567535</v>
      </c>
      <c r="K1634">
        <v>100.730015832207</v>
      </c>
      <c r="L1634">
        <v>86.586046470552006</v>
      </c>
      <c r="M1634">
        <v>51.934877145558502</v>
      </c>
      <c r="N1634">
        <v>0.61787993982409695</v>
      </c>
      <c r="O1634">
        <v>15.7521965214272</v>
      </c>
      <c r="P1634">
        <v>94.433468913422402</v>
      </c>
      <c r="Q1634">
        <v>0.12184273531909701</v>
      </c>
    </row>
    <row r="1635" spans="1:17" hidden="1" x14ac:dyDescent="0.3">
      <c r="A1635" t="s">
        <v>3446</v>
      </c>
      <c r="B1635" t="s">
        <v>3447</v>
      </c>
      <c r="C1635" t="str">
        <f>IFERROR(VLOOKUP(Table1[[#This Row],[Ticker]],[1]!Table1[[Symbol]:[Industry]],2,FALSE),"-")</f>
        <v>-</v>
      </c>
      <c r="D1635" t="s">
        <v>1422</v>
      </c>
      <c r="E1635">
        <v>764.81802000000005</v>
      </c>
      <c r="F1635">
        <v>755</v>
      </c>
      <c r="G1635">
        <v>126.581449095637</v>
      </c>
      <c r="H1635">
        <v>-6.18339278691289</v>
      </c>
      <c r="I1635">
        <v>38.153255327270998</v>
      </c>
      <c r="J1635">
        <v>-0.513496818216717</v>
      </c>
      <c r="K1635">
        <v>724.88972827721102</v>
      </c>
      <c r="L1635">
        <v>522.18772813426995</v>
      </c>
      <c r="M1635">
        <v>51.142458142495599</v>
      </c>
      <c r="N1635">
        <v>1.1026573426573401</v>
      </c>
      <c r="O1635">
        <v>10.927152317880701</v>
      </c>
      <c r="P1635">
        <v>159.89672977624701</v>
      </c>
    </row>
    <row r="1636" spans="1:17" hidden="1" x14ac:dyDescent="0.3">
      <c r="A1636" t="s">
        <v>3448</v>
      </c>
      <c r="B1636" t="s">
        <v>3449</v>
      </c>
      <c r="C1636" t="str">
        <f>IFERROR(VLOOKUP(Table1[[#This Row],[Ticker]],[1]!Table1[[Symbol]:[Industry]],2,FALSE),"-")</f>
        <v>-</v>
      </c>
      <c r="D1636" t="s">
        <v>409</v>
      </c>
      <c r="E1636">
        <v>763.784720892</v>
      </c>
      <c r="F1636">
        <v>193.32</v>
      </c>
      <c r="G1636">
        <v>-52.5634009813623</v>
      </c>
      <c r="H1636">
        <v>-18.490809054855401</v>
      </c>
      <c r="I1636">
        <v>-38.386531640147503</v>
      </c>
      <c r="J1636">
        <v>-9.5315094801057096</v>
      </c>
      <c r="M1636">
        <v>13.0439410804243</v>
      </c>
      <c r="O1636">
        <v>23.836126629422701</v>
      </c>
      <c r="P1636">
        <v>0.687499999999996</v>
      </c>
    </row>
    <row r="1637" spans="1:17" hidden="1" x14ac:dyDescent="0.3">
      <c r="A1637" t="s">
        <v>3450</v>
      </c>
      <c r="B1637" t="s">
        <v>3451</v>
      </c>
      <c r="C1637" t="str">
        <f>IFERROR(VLOOKUP(Table1[[#This Row],[Ticker]],[1]!Table1[[Symbol]:[Industry]],2,FALSE),"-")</f>
        <v>-</v>
      </c>
      <c r="D1637" t="s">
        <v>3452</v>
      </c>
      <c r="E1637">
        <v>759.12551866000001</v>
      </c>
      <c r="F1637">
        <v>829.55</v>
      </c>
      <c r="G1637">
        <v>24.9504829366746</v>
      </c>
      <c r="H1637">
        <v>3.3178874978839499</v>
      </c>
      <c r="I1637">
        <v>-6.8397786062157699</v>
      </c>
      <c r="J1637">
        <v>-2.5738845397152099</v>
      </c>
      <c r="K1637">
        <v>789.151293658123</v>
      </c>
      <c r="L1637">
        <v>752.50919525715699</v>
      </c>
      <c r="M1637">
        <v>66.0993262912219</v>
      </c>
      <c r="N1637">
        <v>1.4613824880994599</v>
      </c>
      <c r="O1637">
        <v>21.632210234464399</v>
      </c>
      <c r="P1637">
        <v>68.522092432706899</v>
      </c>
      <c r="Q1637">
        <v>7.5278376467579997E-2</v>
      </c>
    </row>
    <row r="1638" spans="1:17" hidden="1" x14ac:dyDescent="0.3">
      <c r="A1638" t="s">
        <v>3453</v>
      </c>
      <c r="B1638" t="s">
        <v>3454</v>
      </c>
      <c r="C1638" t="str">
        <f>IFERROR(VLOOKUP(Table1[[#This Row],[Ticker]],[1]!Table1[[Symbol]:[Industry]],2,FALSE),"-")</f>
        <v>-</v>
      </c>
      <c r="D1638" t="s">
        <v>46</v>
      </c>
      <c r="E1638">
        <v>758.93000242699998</v>
      </c>
      <c r="F1638">
        <v>200.03</v>
      </c>
      <c r="G1638">
        <v>147.82315923505999</v>
      </c>
      <c r="H1638">
        <v>-12.1907859344276</v>
      </c>
      <c r="I1638">
        <v>66.936007265255398</v>
      </c>
      <c r="J1638">
        <v>-4.2073932026901204</v>
      </c>
      <c r="K1638">
        <v>198.75917965579799</v>
      </c>
      <c r="L1638">
        <v>150.02273443595399</v>
      </c>
      <c r="M1638">
        <v>37.349768991287497</v>
      </c>
      <c r="N1638">
        <v>0.164763813658203</v>
      </c>
      <c r="O1638">
        <v>18.002299655051701</v>
      </c>
      <c r="P1638">
        <v>181.33614627285499</v>
      </c>
      <c r="Q1638">
        <v>0.10419229260120901</v>
      </c>
    </row>
    <row r="1639" spans="1:17" hidden="1" x14ac:dyDescent="0.3">
      <c r="A1639" t="s">
        <v>3455</v>
      </c>
      <c r="B1639" t="s">
        <v>3456</v>
      </c>
      <c r="C1639" t="str">
        <f>IFERROR(VLOOKUP(Table1[[#This Row],[Ticker]],[1]!Table1[[Symbol]:[Industry]],2,FALSE),"-")</f>
        <v>-</v>
      </c>
      <c r="D1639" t="s">
        <v>604</v>
      </c>
      <c r="E1639">
        <v>758.46849999999995</v>
      </c>
      <c r="F1639">
        <v>496.25</v>
      </c>
      <c r="G1639">
        <v>255.13873106107201</v>
      </c>
      <c r="H1639">
        <v>-1.4343397566098599</v>
      </c>
      <c r="I1639">
        <v>461.27094538575</v>
      </c>
      <c r="J1639">
        <v>-13.734217538937401</v>
      </c>
      <c r="K1639">
        <v>441.77083722075702</v>
      </c>
      <c r="L1639">
        <v>270.35409478620301</v>
      </c>
      <c r="M1639">
        <v>34.665874673759397</v>
      </c>
      <c r="N1639">
        <v>0.262390670553935</v>
      </c>
      <c r="O1639">
        <v>11.8387909319899</v>
      </c>
      <c r="P1639">
        <v>483.82352941176401</v>
      </c>
    </row>
    <row r="1640" spans="1:17" hidden="1" x14ac:dyDescent="0.3">
      <c r="A1640" t="s">
        <v>3457</v>
      </c>
      <c r="B1640" t="s">
        <v>3458</v>
      </c>
      <c r="C1640" t="str">
        <f>IFERROR(VLOOKUP(Table1[[#This Row],[Ticker]],[1]!Table1[[Symbol]:[Industry]],2,FALSE),"-")</f>
        <v>-</v>
      </c>
      <c r="D1640" t="s">
        <v>167</v>
      </c>
      <c r="E1640">
        <v>758.432047872</v>
      </c>
      <c r="F1640">
        <v>140.22999999999999</v>
      </c>
      <c r="G1640">
        <v>30.6964152258223</v>
      </c>
      <c r="H1640">
        <v>5.7739664006621103</v>
      </c>
      <c r="I1640">
        <v>-20.731393795536</v>
      </c>
      <c r="J1640">
        <v>-1.6687625300656701</v>
      </c>
      <c r="K1640">
        <v>134.70992597078299</v>
      </c>
      <c r="L1640">
        <v>134.72463841811</v>
      </c>
      <c r="M1640">
        <v>59.458673476824202</v>
      </c>
      <c r="N1640">
        <v>1.33124226565451</v>
      </c>
      <c r="O1640">
        <v>24.794979676246101</v>
      </c>
      <c r="P1640">
        <v>67.338902147971297</v>
      </c>
      <c r="Q1640">
        <v>0.12547632713420401</v>
      </c>
    </row>
    <row r="1641" spans="1:17" hidden="1" x14ac:dyDescent="0.3">
      <c r="A1641" t="s">
        <v>3459</v>
      </c>
      <c r="B1641" t="s">
        <v>3460</v>
      </c>
      <c r="C1641" t="str">
        <f>IFERROR(VLOOKUP(Table1[[#This Row],[Ticker]],[1]!Table1[[Symbol]:[Industry]],2,FALSE),"-")</f>
        <v>-</v>
      </c>
      <c r="D1641" t="s">
        <v>3461</v>
      </c>
      <c r="E1641">
        <v>755.84113756499903</v>
      </c>
      <c r="F1641">
        <v>798</v>
      </c>
      <c r="G1641">
        <v>129.18471931938899</v>
      </c>
      <c r="H1641">
        <v>-10.852904327159001</v>
      </c>
      <c r="I1641">
        <v>53.588861387877003</v>
      </c>
      <c r="J1641">
        <v>-7.3299185030594503</v>
      </c>
      <c r="K1641">
        <v>806.26093912655597</v>
      </c>
      <c r="L1641">
        <v>635.13914665526602</v>
      </c>
      <c r="M1641">
        <v>39.298578493812201</v>
      </c>
      <c r="N1641">
        <v>0.70189995189995102</v>
      </c>
      <c r="O1641">
        <v>22.6817042606516</v>
      </c>
      <c r="P1641">
        <v>187.98267773366999</v>
      </c>
    </row>
    <row r="1642" spans="1:17" hidden="1" x14ac:dyDescent="0.3">
      <c r="A1642" t="s">
        <v>3462</v>
      </c>
      <c r="B1642" t="s">
        <v>3463</v>
      </c>
      <c r="C1642" t="str">
        <f>IFERROR(VLOOKUP(Table1[[#This Row],[Ticker]],[1]!Table1[[Symbol]:[Industry]],2,FALSE),"-")</f>
        <v>-</v>
      </c>
      <c r="D1642" t="s">
        <v>185</v>
      </c>
      <c r="E1642">
        <v>753.41663478500004</v>
      </c>
      <c r="F1642">
        <v>216.01</v>
      </c>
      <c r="G1642">
        <v>112.709776266997</v>
      </c>
      <c r="H1642">
        <v>8.9115868603055493</v>
      </c>
      <c r="I1642">
        <v>6.4050037483643996</v>
      </c>
      <c r="J1642">
        <v>-3.6612044872009801</v>
      </c>
      <c r="K1642">
        <v>189.49926778821401</v>
      </c>
      <c r="L1642">
        <v>170.704767999327</v>
      </c>
      <c r="M1642">
        <v>81.238010911708997</v>
      </c>
      <c r="N1642">
        <v>3.21692574464188</v>
      </c>
      <c r="O1642">
        <v>1.8471367066339599</v>
      </c>
      <c r="Q1642">
        <v>0.16119745302836</v>
      </c>
    </row>
    <row r="1643" spans="1:17" hidden="1" x14ac:dyDescent="0.3">
      <c r="A1643" t="s">
        <v>3464</v>
      </c>
      <c r="B1643" t="s">
        <v>3465</v>
      </c>
      <c r="C1643" t="str">
        <f>IFERROR(VLOOKUP(Table1[[#This Row],[Ticker]],[1]!Table1[[Symbol]:[Industry]],2,FALSE),"-")</f>
        <v>-</v>
      </c>
      <c r="D1643" t="s">
        <v>281</v>
      </c>
      <c r="E1643">
        <v>747.9</v>
      </c>
      <c r="F1643">
        <v>1385</v>
      </c>
      <c r="G1643">
        <v>22.3026968474794</v>
      </c>
      <c r="H1643">
        <v>-7.5821677707942596</v>
      </c>
      <c r="I1643">
        <v>-16.240937342367399</v>
      </c>
      <c r="J1643">
        <v>-7.6050779463832097</v>
      </c>
      <c r="K1643">
        <v>1464.0994937657499</v>
      </c>
      <c r="L1643">
        <v>1404.4877810719099</v>
      </c>
      <c r="M1643">
        <v>42.124425601916002</v>
      </c>
      <c r="N1643">
        <v>0.92159596959201096</v>
      </c>
      <c r="O1643">
        <v>44.3321299638989</v>
      </c>
      <c r="P1643">
        <v>69.522643818849403</v>
      </c>
      <c r="Q1643">
        <v>0.122279211465327</v>
      </c>
    </row>
    <row r="1644" spans="1:17" hidden="1" x14ac:dyDescent="0.3">
      <c r="A1644" t="s">
        <v>3466</v>
      </c>
      <c r="B1644" t="s">
        <v>3467</v>
      </c>
      <c r="C1644" t="str">
        <f>IFERROR(VLOOKUP(Table1[[#This Row],[Ticker]],[1]!Table1[[Symbol]:[Industry]],2,FALSE),"-")</f>
        <v>-</v>
      </c>
      <c r="D1644" t="s">
        <v>217</v>
      </c>
      <c r="E1644">
        <v>747.0858144</v>
      </c>
      <c r="F1644">
        <v>29.52</v>
      </c>
      <c r="G1644">
        <v>42.503659164535399</v>
      </c>
      <c r="H1644">
        <v>-14.0649822492844</v>
      </c>
      <c r="I1644">
        <v>-30.516375914598299</v>
      </c>
      <c r="J1644">
        <v>-4.3367507652330302</v>
      </c>
      <c r="K1644">
        <v>30.486184334987701</v>
      </c>
      <c r="L1644">
        <v>31.1478197182015</v>
      </c>
      <c r="M1644">
        <v>40.839915177292802</v>
      </c>
      <c r="N1644">
        <v>0.859884773510177</v>
      </c>
      <c r="O1644">
        <v>145.18970189701801</v>
      </c>
      <c r="P1644">
        <v>83.925233644859802</v>
      </c>
      <c r="Q1644">
        <v>0.12961700053410799</v>
      </c>
    </row>
    <row r="1645" spans="1:17" hidden="1" x14ac:dyDescent="0.3">
      <c r="A1645" t="s">
        <v>3468</v>
      </c>
      <c r="B1645" t="s">
        <v>3469</v>
      </c>
      <c r="C1645" t="str">
        <f>IFERROR(VLOOKUP(Table1[[#This Row],[Ticker]],[1]!Table1[[Symbol]:[Industry]],2,FALSE),"-")</f>
        <v>-</v>
      </c>
      <c r="D1645" t="s">
        <v>185</v>
      </c>
      <c r="E1645">
        <v>746.62091999999996</v>
      </c>
      <c r="F1645">
        <v>133.22999999999999</v>
      </c>
      <c r="G1645">
        <v>-42.466320571507097</v>
      </c>
      <c r="H1645">
        <v>1.1948149610049601</v>
      </c>
      <c r="I1645">
        <v>-3.3868909223669998</v>
      </c>
      <c r="J1645">
        <v>-1.0816220287193501</v>
      </c>
      <c r="K1645">
        <v>128.684777981807</v>
      </c>
      <c r="L1645">
        <v>129.50541186926799</v>
      </c>
      <c r="M1645">
        <v>57.883810463089397</v>
      </c>
      <c r="N1645">
        <v>2.9872826012537601</v>
      </c>
      <c r="O1645">
        <v>18.967199579674201</v>
      </c>
      <c r="P1645">
        <v>23.246993524514298</v>
      </c>
      <c r="Q1645">
        <v>5.8215498168897997E-2</v>
      </c>
    </row>
    <row r="1646" spans="1:17" hidden="1" x14ac:dyDescent="0.3">
      <c r="A1646" t="s">
        <v>3470</v>
      </c>
      <c r="B1646" t="s">
        <v>3471</v>
      </c>
      <c r="C1646" t="str">
        <f>IFERROR(VLOOKUP(Table1[[#This Row],[Ticker]],[1]!Table1[[Symbol]:[Industry]],2,FALSE),"-")</f>
        <v>-</v>
      </c>
      <c r="D1646" t="s">
        <v>74</v>
      </c>
      <c r="E1646">
        <v>746.49232259999997</v>
      </c>
      <c r="F1646">
        <v>116.7</v>
      </c>
      <c r="G1646">
        <v>-21.2115342829158</v>
      </c>
      <c r="H1646">
        <v>-12.127143238208999</v>
      </c>
      <c r="I1646">
        <v>-8.5222975953198308</v>
      </c>
      <c r="J1646">
        <v>5.9167886073958096</v>
      </c>
      <c r="K1646">
        <v>116.461196673972</v>
      </c>
      <c r="L1646">
        <v>115.316665942588</v>
      </c>
      <c r="M1646">
        <v>65.411195050652594</v>
      </c>
      <c r="N1646">
        <v>0.69762324114571805</v>
      </c>
      <c r="O1646">
        <v>20.222793487574901</v>
      </c>
      <c r="P1646">
        <v>32.689027856736701</v>
      </c>
      <c r="Q1646">
        <v>0.166803164242674</v>
      </c>
    </row>
    <row r="1647" spans="1:17" hidden="1" x14ac:dyDescent="0.3">
      <c r="A1647" t="s">
        <v>3472</v>
      </c>
      <c r="B1647" t="s">
        <v>3473</v>
      </c>
      <c r="C1647" t="str">
        <f>IFERROR(VLOOKUP(Table1[[#This Row],[Ticker]],[1]!Table1[[Symbol]:[Industry]],2,FALSE),"-")</f>
        <v>-</v>
      </c>
      <c r="D1647" t="s">
        <v>473</v>
      </c>
      <c r="E1647">
        <v>745.86198992499999</v>
      </c>
      <c r="F1647">
        <v>406.75</v>
      </c>
      <c r="G1647">
        <v>-41.113081882015798</v>
      </c>
      <c r="H1647">
        <v>-10.5455628748894</v>
      </c>
      <c r="I1647">
        <v>4.0072138498262397</v>
      </c>
      <c r="J1647">
        <v>-6.5826654676308198</v>
      </c>
      <c r="K1647">
        <v>408.10725062524</v>
      </c>
      <c r="L1647">
        <v>405.73441699500501</v>
      </c>
      <c r="M1647">
        <v>38.680995867529901</v>
      </c>
      <c r="N1647">
        <v>1.34176628141495</v>
      </c>
      <c r="O1647">
        <v>19.594345421020201</v>
      </c>
      <c r="P1647">
        <v>30.619781631342299</v>
      </c>
      <c r="Q1647">
        <v>4.2884696127971002E-2</v>
      </c>
    </row>
    <row r="1648" spans="1:17" hidden="1" x14ac:dyDescent="0.3">
      <c r="A1648" t="s">
        <v>3474</v>
      </c>
      <c r="B1648" t="s">
        <v>3475</v>
      </c>
      <c r="C1648" t="str">
        <f>IFERROR(VLOOKUP(Table1[[#This Row],[Ticker]],[1]!Table1[[Symbol]:[Industry]],2,FALSE),"-")</f>
        <v>-</v>
      </c>
      <c r="D1648" t="s">
        <v>1602</v>
      </c>
      <c r="E1648">
        <v>744.66438636099997</v>
      </c>
      <c r="F1648">
        <v>49.81</v>
      </c>
      <c r="G1648">
        <v>1436.8775323531499</v>
      </c>
      <c r="H1648">
        <v>12.926046934037601</v>
      </c>
      <c r="I1648">
        <v>314.74660608220699</v>
      </c>
      <c r="J1648">
        <v>5.0488118544930103</v>
      </c>
      <c r="K1648">
        <v>41.062855638959903</v>
      </c>
      <c r="L1648">
        <v>25.745992509103999</v>
      </c>
      <c r="M1648">
        <v>76.898865180016799</v>
      </c>
      <c r="N1648">
        <v>0.68235808014717403</v>
      </c>
      <c r="O1648">
        <v>0.32122063842601101</v>
      </c>
      <c r="P1648">
        <v>1799.6940012319401</v>
      </c>
      <c r="Q1648">
        <v>0.27508069369771099</v>
      </c>
    </row>
    <row r="1649" spans="1:17" hidden="1" x14ac:dyDescent="0.3">
      <c r="A1649" t="s">
        <v>3476</v>
      </c>
      <c r="B1649" t="s">
        <v>3477</v>
      </c>
      <c r="C1649" t="str">
        <f>IFERROR(VLOOKUP(Table1[[#This Row],[Ticker]],[1]!Table1[[Symbol]:[Industry]],2,FALSE),"-")</f>
        <v>-</v>
      </c>
      <c r="D1649" t="s">
        <v>86</v>
      </c>
      <c r="E1649">
        <v>743.40360599999997</v>
      </c>
      <c r="F1649">
        <v>662.7</v>
      </c>
      <c r="G1649">
        <v>16.9568281629269</v>
      </c>
      <c r="H1649">
        <v>-6.2344781467953796</v>
      </c>
      <c r="I1649">
        <v>-27.237149378502501</v>
      </c>
      <c r="J1649">
        <v>-1.61017041489031</v>
      </c>
      <c r="K1649">
        <v>655.68768251808103</v>
      </c>
      <c r="L1649">
        <v>642.31921885481199</v>
      </c>
      <c r="M1649">
        <v>44.029768216671897</v>
      </c>
      <c r="N1649">
        <v>0.48405815186872098</v>
      </c>
      <c r="O1649">
        <v>45.782405311604002</v>
      </c>
      <c r="P1649">
        <v>53.048498845265499</v>
      </c>
      <c r="Q1649">
        <v>0.233728164158121</v>
      </c>
    </row>
    <row r="1650" spans="1:17" hidden="1" x14ac:dyDescent="0.3">
      <c r="A1650" t="s">
        <v>3478</v>
      </c>
      <c r="B1650" t="s">
        <v>3479</v>
      </c>
      <c r="C1650" t="str">
        <f>IFERROR(VLOOKUP(Table1[[#This Row],[Ticker]],[1]!Table1[[Symbol]:[Industry]],2,FALSE),"-")</f>
        <v>-</v>
      </c>
      <c r="D1650" t="s">
        <v>1004</v>
      </c>
      <c r="E1650">
        <v>741.904</v>
      </c>
      <c r="F1650">
        <v>2318.4499999999998</v>
      </c>
      <c r="G1650">
        <v>9.3629555728127301</v>
      </c>
      <c r="H1650">
        <v>-25.279622644012299</v>
      </c>
      <c r="I1650">
        <v>23.8786758236417</v>
      </c>
      <c r="J1650">
        <v>-6.6659446777478699</v>
      </c>
      <c r="K1650">
        <v>2506.96870030323</v>
      </c>
      <c r="L1650">
        <v>2211.0652296969802</v>
      </c>
      <c r="M1650">
        <v>31.757332855125501</v>
      </c>
      <c r="N1650">
        <v>0.614523746006015</v>
      </c>
      <c r="O1650">
        <v>28.965472621794699</v>
      </c>
      <c r="P1650">
        <v>53.4685907195339</v>
      </c>
      <c r="Q1650">
        <v>-4.3134944968037998E-2</v>
      </c>
    </row>
    <row r="1651" spans="1:17" hidden="1" x14ac:dyDescent="0.3">
      <c r="A1651" t="s">
        <v>3480</v>
      </c>
      <c r="B1651" t="s">
        <v>3481</v>
      </c>
      <c r="C1651" t="str">
        <f>IFERROR(VLOOKUP(Table1[[#This Row],[Ticker]],[1]!Table1[[Symbol]:[Industry]],2,FALSE),"-")</f>
        <v>-</v>
      </c>
      <c r="D1651" t="s">
        <v>646</v>
      </c>
      <c r="E1651">
        <v>741.11336249999999</v>
      </c>
      <c r="F1651">
        <v>122.5</v>
      </c>
      <c r="G1651">
        <v>-43.109095113600098</v>
      </c>
      <c r="H1651">
        <v>-11.366738852611901</v>
      </c>
      <c r="I1651">
        <v>-13.807370926669901</v>
      </c>
      <c r="J1651">
        <v>-7.2787259972389897</v>
      </c>
      <c r="K1651">
        <v>127.784933150182</v>
      </c>
      <c r="L1651">
        <v>126.32576775658001</v>
      </c>
      <c r="M1651">
        <v>30.041140780537098</v>
      </c>
      <c r="N1651">
        <v>0.26542803755237498</v>
      </c>
      <c r="O1651">
        <v>24</v>
      </c>
      <c r="P1651">
        <v>21.829935355544499</v>
      </c>
      <c r="Q1651">
        <v>-6.0335487948594002E-2</v>
      </c>
    </row>
    <row r="1652" spans="1:17" hidden="1" x14ac:dyDescent="0.3">
      <c r="A1652" t="s">
        <v>3482</v>
      </c>
      <c r="B1652" t="s">
        <v>3483</v>
      </c>
      <c r="C1652" t="str">
        <f>IFERROR(VLOOKUP(Table1[[#This Row],[Ticker]],[1]!Table1[[Symbol]:[Industry]],2,FALSE),"-")</f>
        <v>-</v>
      </c>
      <c r="D1652" t="s">
        <v>545</v>
      </c>
      <c r="E1652">
        <v>738.4</v>
      </c>
      <c r="F1652">
        <v>738.4</v>
      </c>
      <c r="G1652">
        <v>199.97291611469501</v>
      </c>
      <c r="H1652">
        <v>95.876584374101895</v>
      </c>
      <c r="I1652">
        <v>136.230774204439</v>
      </c>
      <c r="J1652">
        <v>4.9322503995893303</v>
      </c>
      <c r="K1652">
        <v>484.97701070466002</v>
      </c>
      <c r="L1652">
        <v>349.49221616342402</v>
      </c>
      <c r="M1652">
        <v>92.837719875462099</v>
      </c>
      <c r="N1652">
        <v>0.61956567508323201</v>
      </c>
      <c r="O1652">
        <v>0</v>
      </c>
      <c r="P1652">
        <v>259.844054580896</v>
      </c>
      <c r="Q1652">
        <v>0.15679186702419901</v>
      </c>
    </row>
    <row r="1653" spans="1:17" hidden="1" x14ac:dyDescent="0.3">
      <c r="A1653" t="s">
        <v>3484</v>
      </c>
      <c r="B1653" t="s">
        <v>3485</v>
      </c>
      <c r="C1653" t="str">
        <f>IFERROR(VLOOKUP(Table1[[#This Row],[Ticker]],[1]!Table1[[Symbol]:[Industry]],2,FALSE),"-")</f>
        <v>-</v>
      </c>
      <c r="D1653" t="s">
        <v>266</v>
      </c>
      <c r="E1653">
        <v>737.87049000000002</v>
      </c>
      <c r="F1653">
        <v>456.75</v>
      </c>
      <c r="G1653">
        <v>-46.7111851174704</v>
      </c>
      <c r="H1653">
        <v>-24.943650228586201</v>
      </c>
      <c r="I1653">
        <v>-49.341650948197596</v>
      </c>
      <c r="J1653">
        <v>-11.7923566497081</v>
      </c>
      <c r="K1653">
        <v>531.40859744829504</v>
      </c>
      <c r="L1653">
        <v>560.49308566749903</v>
      </c>
      <c r="M1653">
        <v>26.515089509396901</v>
      </c>
      <c r="N1653">
        <v>1.3527006864548401</v>
      </c>
      <c r="O1653">
        <v>86.163108921729602</v>
      </c>
      <c r="P1653">
        <v>7.2183098591549202</v>
      </c>
      <c r="Q1653">
        <v>2.8240208172869E-2</v>
      </c>
    </row>
    <row r="1654" spans="1:17" hidden="1" x14ac:dyDescent="0.3">
      <c r="A1654" t="s">
        <v>3486</v>
      </c>
      <c r="B1654" t="s">
        <v>3487</v>
      </c>
      <c r="C1654" t="str">
        <f>IFERROR(VLOOKUP(Table1[[#This Row],[Ticker]],[1]!Table1[[Symbol]:[Industry]],2,FALSE),"-")</f>
        <v>-</v>
      </c>
      <c r="D1654" t="s">
        <v>46</v>
      </c>
      <c r="E1654">
        <v>737.06812000000002</v>
      </c>
      <c r="F1654">
        <v>873.2</v>
      </c>
      <c r="G1654">
        <v>557.23434367684297</v>
      </c>
      <c r="H1654">
        <v>20.940962802172901</v>
      </c>
      <c r="I1654">
        <v>18.3733996842263</v>
      </c>
      <c r="J1654">
        <v>-9.4115185512899906</v>
      </c>
      <c r="K1654">
        <v>756.99245198325798</v>
      </c>
      <c r="L1654">
        <v>566.33352060233904</v>
      </c>
      <c r="M1654">
        <v>47.351093015715797</v>
      </c>
      <c r="N1654">
        <v>1.55687156170715</v>
      </c>
      <c r="O1654">
        <v>14.5213009619789</v>
      </c>
      <c r="P1654">
        <v>621.65289256198298</v>
      </c>
    </row>
    <row r="1655" spans="1:17" hidden="1" x14ac:dyDescent="0.3">
      <c r="A1655" t="s">
        <v>3488</v>
      </c>
      <c r="B1655" t="s">
        <v>3489</v>
      </c>
      <c r="C1655" t="str">
        <f>IFERROR(VLOOKUP(Table1[[#This Row],[Ticker]],[1]!Table1[[Symbol]:[Industry]],2,FALSE),"-")</f>
        <v>-</v>
      </c>
      <c r="D1655" t="s">
        <v>292</v>
      </c>
      <c r="E1655">
        <v>736.68665433000001</v>
      </c>
      <c r="F1655">
        <v>657</v>
      </c>
      <c r="G1655">
        <v>-28.019677843621199</v>
      </c>
      <c r="H1655">
        <v>6.1266721481520303</v>
      </c>
      <c r="I1655">
        <v>31.809319849576099</v>
      </c>
      <c r="J1655">
        <v>-4.2155109342435697</v>
      </c>
      <c r="K1655">
        <v>598.57017456863605</v>
      </c>
      <c r="L1655">
        <v>550.34176752500002</v>
      </c>
      <c r="M1655">
        <v>64.0596218485517</v>
      </c>
      <c r="N1655">
        <v>1.0451828826368299</v>
      </c>
      <c r="O1655">
        <v>10.8129274407003</v>
      </c>
      <c r="P1655">
        <v>60.439560439560402</v>
      </c>
      <c r="Q1655">
        <v>0.136332162756264</v>
      </c>
    </row>
    <row r="1656" spans="1:17" hidden="1" x14ac:dyDescent="0.3">
      <c r="A1656" t="s">
        <v>3490</v>
      </c>
      <c r="B1656" t="s">
        <v>3491</v>
      </c>
      <c r="C1656" t="str">
        <f>IFERROR(VLOOKUP(Table1[[#This Row],[Ticker]],[1]!Table1[[Symbol]:[Industry]],2,FALSE),"-")</f>
        <v>-</v>
      </c>
      <c r="D1656" t="s">
        <v>545</v>
      </c>
      <c r="E1656">
        <v>731.29323150000005</v>
      </c>
      <c r="F1656">
        <v>1899.1</v>
      </c>
      <c r="G1656">
        <v>21.0705416102602</v>
      </c>
      <c r="H1656">
        <v>-12.453902764739899</v>
      </c>
      <c r="I1656">
        <v>1.0653990283491099</v>
      </c>
      <c r="J1656">
        <v>-6.3340292332373096</v>
      </c>
      <c r="K1656">
        <v>2023.5371883324001</v>
      </c>
      <c r="L1656">
        <v>1876.39377175143</v>
      </c>
      <c r="M1656">
        <v>37.725750758957602</v>
      </c>
      <c r="N1656">
        <v>0.77361439324731396</v>
      </c>
      <c r="O1656">
        <v>47.438260228529302</v>
      </c>
      <c r="P1656">
        <v>89.91</v>
      </c>
      <c r="Q1656">
        <v>0.223006234158865</v>
      </c>
    </row>
    <row r="1657" spans="1:17" hidden="1" x14ac:dyDescent="0.3">
      <c r="A1657" t="s">
        <v>3492</v>
      </c>
      <c r="B1657" t="s">
        <v>3493</v>
      </c>
      <c r="C1657" t="str">
        <f>IFERROR(VLOOKUP(Table1[[#This Row],[Ticker]],[1]!Table1[[Symbol]:[Industry]],2,FALSE),"-")</f>
        <v>-</v>
      </c>
      <c r="D1657" t="s">
        <v>473</v>
      </c>
      <c r="E1657">
        <v>729.28352700000005</v>
      </c>
      <c r="F1657">
        <v>803.25</v>
      </c>
      <c r="G1657">
        <v>-35.166453701138202</v>
      </c>
      <c r="H1657">
        <v>-7.7647982392860797</v>
      </c>
      <c r="I1657">
        <v>-26.2019309506417</v>
      </c>
      <c r="J1657">
        <v>-1.9905471516583</v>
      </c>
      <c r="K1657">
        <v>820.30838794392696</v>
      </c>
      <c r="L1657">
        <v>843.75056340706703</v>
      </c>
      <c r="M1657">
        <v>36.665746655820399</v>
      </c>
      <c r="N1657">
        <v>0.99863426664420296</v>
      </c>
      <c r="O1657">
        <v>47.401182695300299</v>
      </c>
      <c r="P1657">
        <v>9.6437346437346392</v>
      </c>
      <c r="Q1657">
        <v>0.110295921049573</v>
      </c>
    </row>
    <row r="1658" spans="1:17" hidden="1" x14ac:dyDescent="0.3">
      <c r="A1658" t="s">
        <v>3494</v>
      </c>
      <c r="B1658" t="s">
        <v>3495</v>
      </c>
      <c r="C1658" t="str">
        <f>IFERROR(VLOOKUP(Table1[[#This Row],[Ticker]],[1]!Table1[[Symbol]:[Industry]],2,FALSE),"-")</f>
        <v>-</v>
      </c>
      <c r="D1658" t="s">
        <v>119</v>
      </c>
      <c r="E1658">
        <v>724.45500000000004</v>
      </c>
      <c r="F1658">
        <v>142.05000000000001</v>
      </c>
      <c r="G1658">
        <v>-35.383533007394298</v>
      </c>
      <c r="H1658">
        <v>3.7420160138244798</v>
      </c>
      <c r="I1658">
        <v>-8.6796244031592593</v>
      </c>
      <c r="J1658">
        <v>-6.13520913455989</v>
      </c>
      <c r="K1658">
        <v>140.567478757733</v>
      </c>
      <c r="L1658">
        <v>138.739988773661</v>
      </c>
      <c r="M1658">
        <v>41.290362036343097</v>
      </c>
      <c r="N1658">
        <v>2.9813739212619299</v>
      </c>
      <c r="O1658">
        <v>15.9450897571277</v>
      </c>
      <c r="P1658">
        <v>20.381355932203402</v>
      </c>
      <c r="Q1658">
        <v>-7.3900738983925005E-2</v>
      </c>
    </row>
    <row r="1659" spans="1:17" hidden="1" x14ac:dyDescent="0.3">
      <c r="A1659" t="s">
        <v>3496</v>
      </c>
      <c r="B1659" t="s">
        <v>3497</v>
      </c>
      <c r="C1659" t="str">
        <f>IFERROR(VLOOKUP(Table1[[#This Row],[Ticker]],[1]!Table1[[Symbol]:[Industry]],2,FALSE),"-")</f>
        <v>-</v>
      </c>
      <c r="D1659" t="s">
        <v>545</v>
      </c>
      <c r="E1659">
        <v>724.17264970500003</v>
      </c>
      <c r="F1659">
        <v>413.85</v>
      </c>
      <c r="G1659">
        <v>266.34671835367197</v>
      </c>
      <c r="H1659">
        <v>0.57148281296458003</v>
      </c>
      <c r="I1659">
        <v>103.78106078557001</v>
      </c>
      <c r="J1659">
        <v>0.71313166735900402</v>
      </c>
      <c r="K1659">
        <v>353.52283524671799</v>
      </c>
      <c r="L1659">
        <v>247.777809234524</v>
      </c>
      <c r="M1659">
        <v>54.249360958818102</v>
      </c>
      <c r="N1659">
        <v>0.87148173384349203</v>
      </c>
      <c r="O1659">
        <v>6.7174096895010003</v>
      </c>
      <c r="P1659">
        <v>315.30356246864</v>
      </c>
      <c r="Q1659">
        <v>0.13634737414276499</v>
      </c>
    </row>
    <row r="1660" spans="1:17" hidden="1" x14ac:dyDescent="0.3">
      <c r="A1660" t="s">
        <v>3498</v>
      </c>
      <c r="B1660" t="s">
        <v>3499</v>
      </c>
      <c r="C1660" t="str">
        <f>IFERROR(VLOOKUP(Table1[[#This Row],[Ticker]],[1]!Table1[[Symbol]:[Industry]],2,FALSE),"-")</f>
        <v>-</v>
      </c>
      <c r="D1660" t="s">
        <v>21</v>
      </c>
      <c r="E1660">
        <v>722.41122600000006</v>
      </c>
      <c r="F1660">
        <v>689.35</v>
      </c>
      <c r="G1660">
        <v>93.072239844841107</v>
      </c>
      <c r="H1660">
        <v>-15.520636369126001</v>
      </c>
      <c r="I1660">
        <v>107.24910918605499</v>
      </c>
      <c r="J1660">
        <v>-10.9504108605945</v>
      </c>
      <c r="K1660">
        <v>695.56023895381395</v>
      </c>
      <c r="M1660">
        <v>33.229784500824799</v>
      </c>
      <c r="N1660">
        <v>0.84285834055277598</v>
      </c>
      <c r="O1660">
        <v>30.557771814027699</v>
      </c>
      <c r="P1660">
        <v>164.017617770968</v>
      </c>
    </row>
    <row r="1661" spans="1:17" hidden="1" x14ac:dyDescent="0.3">
      <c r="A1661" t="s">
        <v>3500</v>
      </c>
      <c r="B1661" t="s">
        <v>3501</v>
      </c>
      <c r="C1661" t="str">
        <f>IFERROR(VLOOKUP(Table1[[#This Row],[Ticker]],[1]!Table1[[Symbol]:[Industry]],2,FALSE),"-")</f>
        <v>-</v>
      </c>
      <c r="D1661" t="s">
        <v>263</v>
      </c>
      <c r="E1661">
        <v>722.21753999999999</v>
      </c>
      <c r="F1661">
        <v>225.06</v>
      </c>
      <c r="G1661">
        <v>5.2258088854098901</v>
      </c>
      <c r="H1661">
        <v>10.471700863155601</v>
      </c>
      <c r="I1661">
        <v>23.485162805091001</v>
      </c>
      <c r="J1661">
        <v>-10.2582315322821</v>
      </c>
      <c r="K1661">
        <v>209.38306129738601</v>
      </c>
      <c r="L1661">
        <v>186.03542664618499</v>
      </c>
      <c r="M1661">
        <v>46.905922524847497</v>
      </c>
      <c r="N1661">
        <v>2.5070828450429801</v>
      </c>
      <c r="O1661">
        <v>16.702212743268401</v>
      </c>
      <c r="P1661">
        <v>56.509040333796897</v>
      </c>
      <c r="Q1661">
        <v>3.1542201893459999E-2</v>
      </c>
    </row>
    <row r="1662" spans="1:17" hidden="1" x14ac:dyDescent="0.3">
      <c r="A1662" t="s">
        <v>3502</v>
      </c>
      <c r="B1662" t="s">
        <v>3503</v>
      </c>
      <c r="C1662" t="str">
        <f>IFERROR(VLOOKUP(Table1[[#This Row],[Ticker]],[1]!Table1[[Symbol]:[Industry]],2,FALSE),"-")</f>
        <v>-</v>
      </c>
      <c r="D1662" t="s">
        <v>3504</v>
      </c>
      <c r="E1662">
        <v>721.50032999999996</v>
      </c>
      <c r="F1662">
        <v>603.79999999999995</v>
      </c>
      <c r="G1662">
        <v>2.4921867058043001</v>
      </c>
      <c r="H1662">
        <v>-7.6254692602578604</v>
      </c>
      <c r="I1662">
        <v>52.7864178177797</v>
      </c>
      <c r="J1662">
        <v>-4.0020802292139201</v>
      </c>
      <c r="K1662">
        <v>580.84973075653295</v>
      </c>
      <c r="L1662">
        <v>501.98079974322201</v>
      </c>
      <c r="M1662">
        <v>61.947889910839599</v>
      </c>
      <c r="N1662">
        <v>0.48812828392981</v>
      </c>
      <c r="O1662">
        <v>11.4607485922491</v>
      </c>
      <c r="P1662">
        <v>81.867469879517998</v>
      </c>
      <c r="Q1662">
        <v>0.1021471811756</v>
      </c>
    </row>
    <row r="1663" spans="1:17" hidden="1" x14ac:dyDescent="0.3">
      <c r="A1663" t="s">
        <v>3505</v>
      </c>
      <c r="B1663" t="s">
        <v>3506</v>
      </c>
      <c r="C1663" t="str">
        <f>IFERROR(VLOOKUP(Table1[[#This Row],[Ticker]],[1]!Table1[[Symbol]:[Industry]],2,FALSE),"-")</f>
        <v>-</v>
      </c>
      <c r="D1663" t="s">
        <v>1517</v>
      </c>
      <c r="E1663">
        <v>720.82500000000005</v>
      </c>
      <c r="F1663">
        <v>480.55</v>
      </c>
      <c r="G1663">
        <v>1083.8833008796701</v>
      </c>
      <c r="H1663">
        <v>87.997923134734506</v>
      </c>
      <c r="I1663">
        <v>628.91576051614595</v>
      </c>
      <c r="J1663">
        <v>5.0746366810802002</v>
      </c>
      <c r="K1663">
        <v>300.80304462405002</v>
      </c>
      <c r="L1663">
        <v>156.654046243209</v>
      </c>
      <c r="M1663">
        <v>100</v>
      </c>
      <c r="N1663">
        <v>0.78538328641934096</v>
      </c>
      <c r="O1663">
        <v>0</v>
      </c>
      <c r="P1663">
        <v>1117.19858156028</v>
      </c>
    </row>
    <row r="1664" spans="1:17" hidden="1" x14ac:dyDescent="0.3">
      <c r="A1664" t="s">
        <v>3507</v>
      </c>
      <c r="B1664" t="s">
        <v>3508</v>
      </c>
      <c r="C1664" t="str">
        <f>IFERROR(VLOOKUP(Table1[[#This Row],[Ticker]],[1]!Table1[[Symbol]:[Industry]],2,FALSE),"-")</f>
        <v>-</v>
      </c>
      <c r="D1664" t="s">
        <v>592</v>
      </c>
      <c r="E1664">
        <v>720.80014203999997</v>
      </c>
      <c r="F1664">
        <v>392.2</v>
      </c>
      <c r="G1664">
        <v>14.017551776188901</v>
      </c>
      <c r="H1664">
        <v>2.40353388158475</v>
      </c>
      <c r="I1664">
        <v>1.65000874067824</v>
      </c>
      <c r="J1664">
        <v>4.7562878918664904</v>
      </c>
      <c r="K1664">
        <v>367.467462815472</v>
      </c>
      <c r="L1664">
        <v>350.36180861623001</v>
      </c>
      <c r="M1664">
        <v>77.418001258024702</v>
      </c>
      <c r="N1664">
        <v>0.55817118399318499</v>
      </c>
      <c r="O1664">
        <v>12.187659357470601</v>
      </c>
      <c r="P1664">
        <v>48.560606060605998</v>
      </c>
      <c r="Q1664">
        <v>4.5784037685687999E-2</v>
      </c>
    </row>
    <row r="1665" spans="1:17" hidden="1" x14ac:dyDescent="0.3">
      <c r="A1665" t="s">
        <v>3509</v>
      </c>
      <c r="B1665" t="s">
        <v>3510</v>
      </c>
      <c r="C1665" t="str">
        <f>IFERROR(VLOOKUP(Table1[[#This Row],[Ticker]],[1]!Table1[[Symbol]:[Industry]],2,FALSE),"-")</f>
        <v>-</v>
      </c>
      <c r="D1665" t="s">
        <v>266</v>
      </c>
      <c r="E1665">
        <v>720</v>
      </c>
      <c r="F1665">
        <v>1591</v>
      </c>
      <c r="G1665">
        <v>46.748664089216597</v>
      </c>
      <c r="H1665">
        <v>-8.2491241714664305</v>
      </c>
      <c r="I1665">
        <v>-34.506250054220899</v>
      </c>
      <c r="J1665">
        <v>-1.3051814741186301</v>
      </c>
      <c r="K1665">
        <v>1671.9842497946599</v>
      </c>
      <c r="L1665">
        <v>1551.5474850394901</v>
      </c>
      <c r="M1665">
        <v>45.167127062822402</v>
      </c>
      <c r="N1665">
        <v>0.68224299065420502</v>
      </c>
      <c r="O1665">
        <v>31.992457573852899</v>
      </c>
      <c r="P1665">
        <v>81.709162550323995</v>
      </c>
      <c r="Q1665">
        <v>0.103551947399018</v>
      </c>
    </row>
    <row r="1666" spans="1:17" hidden="1" x14ac:dyDescent="0.3">
      <c r="A1666" t="s">
        <v>3511</v>
      </c>
      <c r="B1666" t="s">
        <v>3512</v>
      </c>
      <c r="C1666" t="str">
        <f>IFERROR(VLOOKUP(Table1[[#This Row],[Ticker]],[1]!Table1[[Symbol]:[Industry]],2,FALSE),"-")</f>
        <v>-</v>
      </c>
      <c r="D1666" t="s">
        <v>473</v>
      </c>
      <c r="E1666">
        <v>719.56195700499995</v>
      </c>
      <c r="F1666">
        <v>207.5</v>
      </c>
      <c r="G1666">
        <v>-100.94903516509</v>
      </c>
      <c r="H1666">
        <v>24.6531117937777</v>
      </c>
      <c r="I1666">
        <v>-82.229837877994001</v>
      </c>
      <c r="J1666">
        <v>-9.1164283726739992</v>
      </c>
      <c r="K1666">
        <v>679.45590977839402</v>
      </c>
      <c r="L1666">
        <v>663.44696781684195</v>
      </c>
      <c r="M1666">
        <v>61.519431840046799</v>
      </c>
      <c r="N1666">
        <v>3.6282460976216102</v>
      </c>
      <c r="O1666">
        <v>342.40963855421597</v>
      </c>
      <c r="P1666">
        <v>13.3570062824364</v>
      </c>
      <c r="Q1666">
        <v>-7.2101586935758993E-2</v>
      </c>
    </row>
    <row r="1667" spans="1:17" hidden="1" x14ac:dyDescent="0.3">
      <c r="A1667" t="s">
        <v>3513</v>
      </c>
      <c r="B1667" t="s">
        <v>3514</v>
      </c>
      <c r="C1667" t="str">
        <f>IFERROR(VLOOKUP(Table1[[#This Row],[Ticker]],[1]!Table1[[Symbol]:[Industry]],2,FALSE),"-")</f>
        <v>-</v>
      </c>
      <c r="D1667" t="s">
        <v>21</v>
      </c>
      <c r="E1667">
        <v>718.99448275199995</v>
      </c>
      <c r="F1667">
        <v>21.84</v>
      </c>
      <c r="G1667">
        <v>-3.3152806806104298</v>
      </c>
      <c r="H1667">
        <v>15.2750864931431</v>
      </c>
      <c r="I1667">
        <v>1.52457208601868</v>
      </c>
      <c r="J1667">
        <v>8.9088901705419694</v>
      </c>
      <c r="K1667">
        <v>17.202299223362299</v>
      </c>
      <c r="L1667">
        <v>17.394106208998501</v>
      </c>
      <c r="M1667">
        <v>83.837839061154497</v>
      </c>
      <c r="N1667">
        <v>3.4404860161750799</v>
      </c>
      <c r="O1667">
        <v>20.879120879120801</v>
      </c>
      <c r="P1667">
        <v>56.559139784946197</v>
      </c>
      <c r="Q1667">
        <v>4.0969501376020998E-2</v>
      </c>
    </row>
    <row r="1668" spans="1:17" hidden="1" x14ac:dyDescent="0.3">
      <c r="A1668" t="s">
        <v>3515</v>
      </c>
      <c r="B1668" t="s">
        <v>3516</v>
      </c>
      <c r="C1668" t="str">
        <f>IFERROR(VLOOKUP(Table1[[#This Row],[Ticker]],[1]!Table1[[Symbol]:[Industry]],2,FALSE),"-")</f>
        <v>-</v>
      </c>
      <c r="D1668" t="s">
        <v>1581</v>
      </c>
      <c r="E1668">
        <v>715.37272315099995</v>
      </c>
      <c r="F1668">
        <v>97.31</v>
      </c>
      <c r="G1668">
        <v>4.1282221442483404</v>
      </c>
      <c r="H1668">
        <v>-8.7431518684111005</v>
      </c>
      <c r="I1668">
        <v>-31.114892569608202</v>
      </c>
      <c r="J1668">
        <v>-1.4613305399629899</v>
      </c>
      <c r="K1668">
        <v>94.128048382158497</v>
      </c>
      <c r="L1668">
        <v>94.351983136864206</v>
      </c>
      <c r="M1668">
        <v>71.232194108705102</v>
      </c>
      <c r="N1668">
        <v>2.08442194440509</v>
      </c>
      <c r="O1668">
        <v>31.487000308292998</v>
      </c>
      <c r="P1668">
        <v>46.9939577039274</v>
      </c>
      <c r="Q1668">
        <v>1.1323511276936E-2</v>
      </c>
    </row>
    <row r="1669" spans="1:17" hidden="1" x14ac:dyDescent="0.3">
      <c r="A1669" t="s">
        <v>3517</v>
      </c>
      <c r="B1669" t="s">
        <v>3518</v>
      </c>
      <c r="C1669" t="str">
        <f>IFERROR(VLOOKUP(Table1[[#This Row],[Ticker]],[1]!Table1[[Symbol]:[Industry]],2,FALSE),"-")</f>
        <v>-</v>
      </c>
      <c r="D1669" t="s">
        <v>860</v>
      </c>
      <c r="E1669">
        <v>714.35510999999997</v>
      </c>
      <c r="F1669">
        <v>300.89999999999998</v>
      </c>
      <c r="G1669">
        <v>13.6444262790965</v>
      </c>
      <c r="H1669">
        <v>4.3075163039962003</v>
      </c>
      <c r="I1669">
        <v>39.146701758973599</v>
      </c>
      <c r="J1669">
        <v>0.83612203140213204</v>
      </c>
      <c r="K1669">
        <v>284.071071350095</v>
      </c>
      <c r="M1669">
        <v>59.964379270681597</v>
      </c>
      <c r="N1669">
        <v>0.69234488315874299</v>
      </c>
      <c r="O1669">
        <v>13.974742439348599</v>
      </c>
      <c r="P1669">
        <v>93.691663984550999</v>
      </c>
    </row>
    <row r="1670" spans="1:17" hidden="1" x14ac:dyDescent="0.3">
      <c r="A1670" t="s">
        <v>3519</v>
      </c>
      <c r="B1670" t="s">
        <v>3520</v>
      </c>
      <c r="C1670" t="str">
        <f>IFERROR(VLOOKUP(Table1[[#This Row],[Ticker]],[1]!Table1[[Symbol]:[Industry]],2,FALSE),"-")</f>
        <v>-</v>
      </c>
      <c r="D1670" t="s">
        <v>46</v>
      </c>
      <c r="E1670">
        <v>713.25622399999997</v>
      </c>
      <c r="F1670">
        <v>594.4</v>
      </c>
      <c r="G1670">
        <v>319.56090979558002</v>
      </c>
      <c r="H1670">
        <v>1.4082912080093399</v>
      </c>
      <c r="I1670">
        <v>333.73777913679402</v>
      </c>
      <c r="J1670">
        <v>4.75251667177867</v>
      </c>
      <c r="K1670">
        <v>555.850246867951</v>
      </c>
      <c r="M1670">
        <v>41.339724924135901</v>
      </c>
      <c r="N1670">
        <v>0.62645514104716005</v>
      </c>
      <c r="O1670">
        <v>30.215343203230098</v>
      </c>
      <c r="P1670">
        <v>383.25203252032497</v>
      </c>
    </row>
    <row r="1671" spans="1:17" hidden="1" x14ac:dyDescent="0.3">
      <c r="A1671" t="s">
        <v>3521</v>
      </c>
      <c r="B1671" t="s">
        <v>3522</v>
      </c>
      <c r="C1671" t="str">
        <f>IFERROR(VLOOKUP(Table1[[#This Row],[Ticker]],[1]!Table1[[Symbol]:[Industry]],2,FALSE),"-")</f>
        <v>-</v>
      </c>
      <c r="D1671" t="s">
        <v>1004</v>
      </c>
      <c r="E1671">
        <v>712.27164031999996</v>
      </c>
      <c r="F1671">
        <v>140.4</v>
      </c>
      <c r="G1671">
        <v>62.364161828100301</v>
      </c>
      <c r="H1671">
        <v>-15.078154356093</v>
      </c>
      <c r="I1671">
        <v>28.573319328673701</v>
      </c>
      <c r="J1671">
        <v>-12.3512463324368</v>
      </c>
      <c r="K1671">
        <v>136.32053342479901</v>
      </c>
      <c r="L1671">
        <v>113.33921058142801</v>
      </c>
      <c r="M1671">
        <v>45.3009705557931</v>
      </c>
      <c r="N1671">
        <v>0.19670242966121301</v>
      </c>
      <c r="O1671">
        <v>18.7321937321937</v>
      </c>
      <c r="P1671">
        <v>103.03687635574801</v>
      </c>
    </row>
    <row r="1672" spans="1:17" hidden="1" x14ac:dyDescent="0.3">
      <c r="A1672" t="s">
        <v>3523</v>
      </c>
      <c r="B1672" t="s">
        <v>3524</v>
      </c>
      <c r="C1672" t="str">
        <f>IFERROR(VLOOKUP(Table1[[#This Row],[Ticker]],[1]!Table1[[Symbol]:[Industry]],2,FALSE),"-")</f>
        <v>-</v>
      </c>
      <c r="D1672" t="s">
        <v>604</v>
      </c>
      <c r="E1672">
        <v>711.44556</v>
      </c>
      <c r="F1672">
        <v>85.2</v>
      </c>
      <c r="G1672">
        <v>40.385025129787103</v>
      </c>
      <c r="H1672">
        <v>-15.5889871925073</v>
      </c>
      <c r="I1672">
        <v>42.2252250242407</v>
      </c>
      <c r="J1672">
        <v>-7.5442363489562396</v>
      </c>
      <c r="K1672">
        <v>93.429151080904106</v>
      </c>
      <c r="L1672">
        <v>80.462180111443999</v>
      </c>
      <c r="M1672">
        <v>29.317746667197</v>
      </c>
      <c r="N1672">
        <v>0.109848302973474</v>
      </c>
      <c r="O1672">
        <v>39.530516431924802</v>
      </c>
      <c r="P1672">
        <v>92.542372881355902</v>
      </c>
      <c r="Q1672">
        <v>4.7560198630549999E-2</v>
      </c>
    </row>
    <row r="1673" spans="1:17" hidden="1" x14ac:dyDescent="0.3">
      <c r="A1673" t="s">
        <v>3525</v>
      </c>
      <c r="B1673" t="s">
        <v>3526</v>
      </c>
      <c r="C1673" t="str">
        <f>IFERROR(VLOOKUP(Table1[[#This Row],[Ticker]],[1]!Table1[[Symbol]:[Industry]],2,FALSE),"-")</f>
        <v>-</v>
      </c>
      <c r="D1673" t="s">
        <v>545</v>
      </c>
      <c r="E1673">
        <v>706.56299999999999</v>
      </c>
      <c r="F1673">
        <v>1070</v>
      </c>
      <c r="G1673">
        <v>18.071250162626701</v>
      </c>
      <c r="H1673">
        <v>-6.4510928288064902</v>
      </c>
      <c r="I1673">
        <v>-1.6205640027674399</v>
      </c>
      <c r="J1673">
        <v>-6.1478139946133199</v>
      </c>
      <c r="K1673">
        <v>1069.7176006805</v>
      </c>
      <c r="L1673">
        <v>960.96994975049097</v>
      </c>
      <c r="M1673">
        <v>44.567055891812601</v>
      </c>
      <c r="N1673">
        <v>0.72143774440404596</v>
      </c>
      <c r="O1673">
        <v>10.2803738317756</v>
      </c>
      <c r="P1673">
        <v>61.826981246218899</v>
      </c>
      <c r="Q1673">
        <v>8.1118928833270001E-2</v>
      </c>
    </row>
    <row r="1674" spans="1:17" hidden="1" x14ac:dyDescent="0.3">
      <c r="A1674" t="s">
        <v>3527</v>
      </c>
      <c r="B1674" t="s">
        <v>3528</v>
      </c>
      <c r="C1674" t="str">
        <f>IFERROR(VLOOKUP(Table1[[#This Row],[Ticker]],[1]!Table1[[Symbol]:[Industry]],2,FALSE),"-")</f>
        <v>-</v>
      </c>
      <c r="D1674" t="s">
        <v>217</v>
      </c>
      <c r="E1674">
        <v>705.03702450000003</v>
      </c>
      <c r="F1674">
        <v>150</v>
      </c>
      <c r="G1674">
        <v>85.854795298349202</v>
      </c>
      <c r="H1674">
        <v>4.3912527510353998</v>
      </c>
      <c r="I1674">
        <v>64.888088476577806</v>
      </c>
      <c r="J1674">
        <v>-8.1294748652292306</v>
      </c>
      <c r="K1674">
        <v>143.00114004481301</v>
      </c>
      <c r="L1674">
        <v>121.80578875441</v>
      </c>
      <c r="M1674">
        <v>59.960498935943797</v>
      </c>
      <c r="N1674">
        <v>0.65073597043054399</v>
      </c>
      <c r="O1674">
        <v>17.3333333333333</v>
      </c>
      <c r="P1674">
        <v>119.17007597895901</v>
      </c>
      <c r="Q1674">
        <v>6.2896305548234999E-2</v>
      </c>
    </row>
    <row r="1675" spans="1:17" hidden="1" x14ac:dyDescent="0.3">
      <c r="A1675" t="s">
        <v>3529</v>
      </c>
      <c r="B1675" t="s">
        <v>3530</v>
      </c>
      <c r="C1675" t="str">
        <f>IFERROR(VLOOKUP(Table1[[#This Row],[Ticker]],[1]!Table1[[Symbol]:[Industry]],2,FALSE),"-")</f>
        <v>-</v>
      </c>
      <c r="D1675" t="s">
        <v>771</v>
      </c>
      <c r="E1675">
        <v>700.01454969999998</v>
      </c>
      <c r="F1675">
        <v>475.55</v>
      </c>
      <c r="G1675">
        <v>-26.2094248247545</v>
      </c>
      <c r="H1675">
        <v>-5.8398584334775396</v>
      </c>
      <c r="I1675">
        <v>-15.6454842447275</v>
      </c>
      <c r="J1675">
        <v>-0.48265684961740701</v>
      </c>
      <c r="K1675">
        <v>473.47801156931399</v>
      </c>
      <c r="L1675">
        <v>451.247710583931</v>
      </c>
      <c r="M1675">
        <v>47.7816687061583</v>
      </c>
      <c r="N1675">
        <v>1.31348814229249</v>
      </c>
      <c r="O1675">
        <v>20.281778992745199</v>
      </c>
      <c r="P1675">
        <v>24.7835213854631</v>
      </c>
    </row>
    <row r="1676" spans="1:17" hidden="1" x14ac:dyDescent="0.3">
      <c r="A1676" t="s">
        <v>3531</v>
      </c>
      <c r="B1676" t="s">
        <v>3532</v>
      </c>
      <c r="C1676" t="str">
        <f>IFERROR(VLOOKUP(Table1[[#This Row],[Ticker]],[1]!Table1[[Symbol]:[Industry]],2,FALSE),"-")</f>
        <v>-</v>
      </c>
      <c r="D1676" t="s">
        <v>2185</v>
      </c>
      <c r="E1676">
        <v>700.00169134999999</v>
      </c>
      <c r="F1676">
        <v>280.10000000000002</v>
      </c>
      <c r="G1676">
        <v>138.89074458663899</v>
      </c>
      <c r="H1676">
        <v>-7.0908186943388003</v>
      </c>
      <c r="I1676">
        <v>102.81087550688</v>
      </c>
      <c r="J1676">
        <v>11.4561790432117</v>
      </c>
      <c r="K1676">
        <v>260.27494147308101</v>
      </c>
      <c r="M1676">
        <v>72.561685627522394</v>
      </c>
      <c r="N1676">
        <v>0.40249782166714998</v>
      </c>
      <c r="O1676">
        <v>49.946447697250903</v>
      </c>
      <c r="P1676">
        <v>194.84210526315701</v>
      </c>
    </row>
    <row r="1677" spans="1:17" hidden="1" x14ac:dyDescent="0.3">
      <c r="A1677" t="s">
        <v>3533</v>
      </c>
      <c r="B1677" t="s">
        <v>3534</v>
      </c>
      <c r="C1677" t="str">
        <f>IFERROR(VLOOKUP(Table1[[#This Row],[Ticker]],[1]!Table1[[Symbol]:[Industry]],2,FALSE),"-")</f>
        <v>-</v>
      </c>
      <c r="D1677" t="s">
        <v>54</v>
      </c>
      <c r="E1677">
        <v>698.93335784999999</v>
      </c>
      <c r="F1677">
        <v>321.35000000000002</v>
      </c>
      <c r="G1677">
        <v>-33.034425633021002</v>
      </c>
      <c r="H1677">
        <v>-2.7689597676526101</v>
      </c>
      <c r="I1677">
        <v>-31.992648627531199</v>
      </c>
      <c r="J1677">
        <v>-8.2952595193342606</v>
      </c>
      <c r="K1677">
        <v>324.335177530468</v>
      </c>
      <c r="L1677">
        <v>335.71704845026102</v>
      </c>
      <c r="M1677">
        <v>45.308987589940202</v>
      </c>
      <c r="N1677">
        <v>0.76266107231085001</v>
      </c>
      <c r="O1677">
        <v>49.058658783258103</v>
      </c>
      <c r="P1677">
        <v>8.8768422835846295</v>
      </c>
      <c r="Q1677">
        <v>5.9961710578066998E-2</v>
      </c>
    </row>
    <row r="1678" spans="1:17" hidden="1" x14ac:dyDescent="0.3">
      <c r="A1678" t="s">
        <v>3535</v>
      </c>
      <c r="B1678" t="s">
        <v>3536</v>
      </c>
      <c r="C1678" t="str">
        <f>IFERROR(VLOOKUP(Table1[[#This Row],[Ticker]],[1]!Table1[[Symbol]:[Industry]],2,FALSE),"-")</f>
        <v>-</v>
      </c>
      <c r="D1678" t="s">
        <v>266</v>
      </c>
      <c r="E1678">
        <v>698.23741673999996</v>
      </c>
      <c r="F1678">
        <v>370.6</v>
      </c>
      <c r="G1678">
        <v>44.943497578167801</v>
      </c>
      <c r="H1678">
        <v>-7.3574141787385896</v>
      </c>
      <c r="I1678">
        <v>22.338969840218699</v>
      </c>
      <c r="J1678">
        <v>-7.64331280441567</v>
      </c>
      <c r="K1678">
        <v>365.21332337152899</v>
      </c>
      <c r="M1678">
        <v>57.254748493007497</v>
      </c>
      <c r="N1678">
        <v>0.79356010488585205</v>
      </c>
      <c r="O1678">
        <v>32.218024824608698</v>
      </c>
      <c r="P1678">
        <v>90.051282051282001</v>
      </c>
    </row>
    <row r="1679" spans="1:17" hidden="1" x14ac:dyDescent="0.3">
      <c r="A1679" t="s">
        <v>3537</v>
      </c>
      <c r="B1679" t="s">
        <v>3538</v>
      </c>
      <c r="C1679" t="str">
        <f>IFERROR(VLOOKUP(Table1[[#This Row],[Ticker]],[1]!Table1[[Symbol]:[Industry]],2,FALSE),"-")</f>
        <v>-</v>
      </c>
      <c r="D1679" t="s">
        <v>164</v>
      </c>
      <c r="E1679">
        <v>693.33013740000001</v>
      </c>
      <c r="F1679">
        <v>278</v>
      </c>
      <c r="G1679">
        <v>-46.4809842570589</v>
      </c>
      <c r="H1679">
        <v>-7.0944875112680599</v>
      </c>
      <c r="I1679">
        <v>-23.325900569104402</v>
      </c>
      <c r="J1679">
        <v>-8.2513716793792398</v>
      </c>
      <c r="K1679">
        <v>287.76695512633199</v>
      </c>
      <c r="L1679">
        <v>301.90995614418102</v>
      </c>
      <c r="M1679">
        <v>41.718077090624803</v>
      </c>
      <c r="N1679">
        <v>0.42325579185017498</v>
      </c>
      <c r="O1679">
        <v>36.690647482014299</v>
      </c>
      <c r="P1679">
        <v>13.353720693170199</v>
      </c>
      <c r="Q1679">
        <v>-2.9406933226907E-2</v>
      </c>
    </row>
    <row r="1680" spans="1:17" hidden="1" x14ac:dyDescent="0.3">
      <c r="A1680" t="s">
        <v>3539</v>
      </c>
      <c r="B1680" t="s">
        <v>3540</v>
      </c>
      <c r="C1680" t="str">
        <f>IFERROR(VLOOKUP(Table1[[#This Row],[Ticker]],[1]!Table1[[Symbol]:[Industry]],2,FALSE),"-")</f>
        <v>-</v>
      </c>
      <c r="D1680" t="s">
        <v>281</v>
      </c>
      <c r="E1680">
        <v>692.08704950000003</v>
      </c>
      <c r="F1680">
        <v>74.87</v>
      </c>
      <c r="G1680">
        <v>40.699826815031599</v>
      </c>
      <c r="H1680">
        <v>-6.5407472968097897</v>
      </c>
      <c r="I1680">
        <v>-20.038477520732499</v>
      </c>
      <c r="J1680">
        <v>-2.29233010695099</v>
      </c>
      <c r="K1680">
        <v>75.137995276341996</v>
      </c>
      <c r="L1680">
        <v>70.367605736001394</v>
      </c>
      <c r="M1680">
        <v>45.158155446077302</v>
      </c>
      <c r="N1680">
        <v>0.753999298059571</v>
      </c>
      <c r="O1680">
        <v>22.412181113930799</v>
      </c>
      <c r="P1680">
        <v>78.261904761904702</v>
      </c>
      <c r="Q1680">
        <v>4.9315476211806E-2</v>
      </c>
    </row>
    <row r="1681" spans="1:17" hidden="1" x14ac:dyDescent="0.3">
      <c r="A1681" t="s">
        <v>3541</v>
      </c>
      <c r="B1681" t="s">
        <v>3542</v>
      </c>
      <c r="C1681" t="str">
        <f>IFERROR(VLOOKUP(Table1[[#This Row],[Ticker]],[1]!Table1[[Symbol]:[Industry]],2,FALSE),"-")</f>
        <v>-</v>
      </c>
      <c r="D1681" t="s">
        <v>916</v>
      </c>
      <c r="E1681">
        <v>690.22686699999997</v>
      </c>
      <c r="F1681">
        <v>2299.3000000000002</v>
      </c>
      <c r="G1681">
        <v>202.54507573189301</v>
      </c>
      <c r="H1681">
        <v>-18.5861811223484</v>
      </c>
      <c r="I1681">
        <v>62.969936514239699</v>
      </c>
      <c r="J1681">
        <v>-4.6660412341040498</v>
      </c>
      <c r="K1681">
        <v>2203.35183414838</v>
      </c>
      <c r="L1681">
        <v>1631.4993413873101</v>
      </c>
      <c r="M1681">
        <v>46.537265579644497</v>
      </c>
      <c r="N1681">
        <v>0.21262443169058301</v>
      </c>
      <c r="O1681">
        <v>21.689209759492002</v>
      </c>
      <c r="P1681">
        <v>248.40518221077301</v>
      </c>
      <c r="Q1681">
        <v>0.12287314472778001</v>
      </c>
    </row>
    <row r="1682" spans="1:17" hidden="1" x14ac:dyDescent="0.3">
      <c r="A1682" t="s">
        <v>3543</v>
      </c>
      <c r="B1682" t="s">
        <v>3544</v>
      </c>
      <c r="C1682" t="str">
        <f>IFERROR(VLOOKUP(Table1[[#This Row],[Ticker]],[1]!Table1[[Symbol]:[Industry]],2,FALSE),"-")</f>
        <v>-</v>
      </c>
      <c r="D1682" t="s">
        <v>266</v>
      </c>
      <c r="E1682">
        <v>689.61948440000003</v>
      </c>
      <c r="F1682">
        <v>3288.05</v>
      </c>
      <c r="G1682">
        <v>4.6757382886694003</v>
      </c>
      <c r="H1682">
        <v>-10.1476833804886</v>
      </c>
      <c r="I1682">
        <v>18.615579192256199</v>
      </c>
      <c r="J1682">
        <v>-4.4157648618432601</v>
      </c>
      <c r="K1682">
        <v>3341.1224794242298</v>
      </c>
      <c r="L1682">
        <v>3007.0655836097999</v>
      </c>
      <c r="M1682">
        <v>36.544607796069002</v>
      </c>
      <c r="N1682">
        <v>0.62311916850786897</v>
      </c>
      <c r="O1682">
        <v>32.9663478353431</v>
      </c>
      <c r="P1682">
        <v>42.834491746307499</v>
      </c>
      <c r="Q1682">
        <v>1.9235761735588001E-2</v>
      </c>
    </row>
    <row r="1683" spans="1:17" hidden="1" x14ac:dyDescent="0.3">
      <c r="A1683" t="s">
        <v>3545</v>
      </c>
      <c r="B1683" t="s">
        <v>3546</v>
      </c>
      <c r="C1683" t="str">
        <f>IFERROR(VLOOKUP(Table1[[#This Row],[Ticker]],[1]!Table1[[Symbol]:[Industry]],2,FALSE),"-")</f>
        <v>-</v>
      </c>
      <c r="D1683" t="s">
        <v>2393</v>
      </c>
      <c r="E1683">
        <v>688.39784999999995</v>
      </c>
      <c r="F1683">
        <v>17.43</v>
      </c>
      <c r="G1683">
        <v>32.054738294721602</v>
      </c>
      <c r="H1683">
        <v>-35.771212733956098</v>
      </c>
      <c r="I1683">
        <v>-22.269200520573801</v>
      </c>
      <c r="J1683">
        <v>-10.8329517872043</v>
      </c>
      <c r="K1683">
        <v>22.940476541861901</v>
      </c>
      <c r="L1683">
        <v>20.7221258776115</v>
      </c>
      <c r="M1683">
        <v>5.0365733432356201</v>
      </c>
      <c r="N1683">
        <v>3.0921735102474399E-2</v>
      </c>
      <c r="O1683">
        <v>96.978389749474005</v>
      </c>
      <c r="P1683">
        <v>117.331670822942</v>
      </c>
      <c r="Q1683">
        <v>0.22190538801971901</v>
      </c>
    </row>
    <row r="1684" spans="1:17" hidden="1" x14ac:dyDescent="0.3">
      <c r="A1684" t="s">
        <v>3547</v>
      </c>
      <c r="B1684" t="s">
        <v>3548</v>
      </c>
      <c r="C1684" t="str">
        <f>IFERROR(VLOOKUP(Table1[[#This Row],[Ticker]],[1]!Table1[[Symbol]:[Industry]],2,FALSE),"-")</f>
        <v>-</v>
      </c>
      <c r="D1684" t="s">
        <v>604</v>
      </c>
      <c r="E1684">
        <v>686.1893</v>
      </c>
      <c r="F1684">
        <v>783.5</v>
      </c>
      <c r="G1684">
        <v>-24.412646724115799</v>
      </c>
      <c r="H1684">
        <v>-14.848360542269599</v>
      </c>
      <c r="I1684">
        <v>21.715521244873901</v>
      </c>
      <c r="J1684">
        <v>-8.3962521485560799</v>
      </c>
      <c r="K1684">
        <v>823.011898497282</v>
      </c>
      <c r="L1684">
        <v>739.30318209837299</v>
      </c>
      <c r="M1684">
        <v>28.3956019466033</v>
      </c>
      <c r="N1684">
        <v>0.40746870210341002</v>
      </c>
      <c r="O1684">
        <v>30.1850670070197</v>
      </c>
      <c r="P1684">
        <v>59.734964322120199</v>
      </c>
      <c r="Q1684">
        <v>-6.2012199514526002E-2</v>
      </c>
    </row>
    <row r="1685" spans="1:17" hidden="1" x14ac:dyDescent="0.3">
      <c r="A1685" t="s">
        <v>3549</v>
      </c>
      <c r="B1685" t="s">
        <v>3550</v>
      </c>
      <c r="C1685" t="str">
        <f>IFERROR(VLOOKUP(Table1[[#This Row],[Ticker]],[1]!Table1[[Symbol]:[Industry]],2,FALSE),"-")</f>
        <v>-</v>
      </c>
      <c r="D1685" t="s">
        <v>281</v>
      </c>
      <c r="E1685">
        <v>685.85400000000004</v>
      </c>
      <c r="F1685">
        <v>147</v>
      </c>
      <c r="G1685">
        <v>-26.367299596579802</v>
      </c>
      <c r="H1685">
        <v>-10.041275410618301</v>
      </c>
      <c r="I1685">
        <v>-18.487949168906098</v>
      </c>
      <c r="J1685">
        <v>-0.86038058723163702</v>
      </c>
      <c r="K1685">
        <v>146.71162630077899</v>
      </c>
      <c r="L1685">
        <v>144.970473724518</v>
      </c>
      <c r="M1685">
        <v>50.492645324114598</v>
      </c>
      <c r="N1685">
        <v>1.1150788010563</v>
      </c>
      <c r="O1685">
        <v>19.727891156462501</v>
      </c>
      <c r="P1685">
        <v>12.4713083397092</v>
      </c>
      <c r="Q1685">
        <v>9.2591020633255999E-2</v>
      </c>
    </row>
    <row r="1686" spans="1:17" hidden="1" x14ac:dyDescent="0.3">
      <c r="A1686" t="s">
        <v>3551</v>
      </c>
      <c r="B1686" t="s">
        <v>3552</v>
      </c>
      <c r="C1686" t="str">
        <f>IFERROR(VLOOKUP(Table1[[#This Row],[Ticker]],[1]!Table1[[Symbol]:[Industry]],2,FALSE),"-")</f>
        <v>-</v>
      </c>
      <c r="D1686" t="s">
        <v>185</v>
      </c>
      <c r="E1686">
        <v>684.07447999999999</v>
      </c>
      <c r="F1686">
        <v>171.04</v>
      </c>
      <c r="G1686">
        <v>-16.842689601277701</v>
      </c>
      <c r="H1686">
        <v>-0.32741519908326799</v>
      </c>
      <c r="I1686">
        <v>-15.0994818990063</v>
      </c>
      <c r="J1686">
        <v>-0.62397946434151497</v>
      </c>
      <c r="K1686">
        <v>169.884007572119</v>
      </c>
      <c r="L1686">
        <v>161.402963582052</v>
      </c>
      <c r="M1686">
        <v>47.283657532176299</v>
      </c>
      <c r="N1686">
        <v>0.579032861489713</v>
      </c>
      <c r="O1686">
        <v>23.8891487371375</v>
      </c>
      <c r="P1686">
        <v>35.316455696202503</v>
      </c>
      <c r="Q1686">
        <v>-5.3732814025709997E-3</v>
      </c>
    </row>
    <row r="1687" spans="1:17" hidden="1" x14ac:dyDescent="0.3">
      <c r="A1687" t="s">
        <v>3553</v>
      </c>
      <c r="B1687" t="s">
        <v>3554</v>
      </c>
      <c r="C1687" t="str">
        <f>IFERROR(VLOOKUP(Table1[[#This Row],[Ticker]],[1]!Table1[[Symbol]:[Industry]],2,FALSE),"-")</f>
        <v>-</v>
      </c>
      <c r="D1687" t="s">
        <v>646</v>
      </c>
      <c r="E1687">
        <v>683.95500040000002</v>
      </c>
      <c r="F1687">
        <v>26.6</v>
      </c>
      <c r="G1687">
        <v>-6.6486140139437504</v>
      </c>
      <c r="H1687">
        <v>-7.7504211838197801</v>
      </c>
      <c r="I1687">
        <v>21.602329401344999</v>
      </c>
      <c r="J1687">
        <v>-11.3918751965951</v>
      </c>
      <c r="K1687">
        <v>25.662929430928799</v>
      </c>
      <c r="L1687">
        <v>22.5987168076853</v>
      </c>
      <c r="M1687">
        <v>41.675617674816998</v>
      </c>
      <c r="N1687">
        <v>0.92797203443549903</v>
      </c>
      <c r="O1687">
        <v>13.909774436090199</v>
      </c>
      <c r="P1687">
        <v>65.2173913043478</v>
      </c>
      <c r="Q1687">
        <v>8.3291122146028004E-2</v>
      </c>
    </row>
    <row r="1688" spans="1:17" hidden="1" x14ac:dyDescent="0.3">
      <c r="A1688" t="s">
        <v>3555</v>
      </c>
      <c r="B1688" t="s">
        <v>3556</v>
      </c>
      <c r="C1688" t="str">
        <f>IFERROR(VLOOKUP(Table1[[#This Row],[Ticker]],[1]!Table1[[Symbol]:[Industry]],2,FALSE),"-")</f>
        <v>-</v>
      </c>
      <c r="D1688" t="s">
        <v>225</v>
      </c>
      <c r="E1688">
        <v>682.40958625999997</v>
      </c>
      <c r="F1688">
        <v>211.1</v>
      </c>
      <c r="G1688">
        <v>13.281941541611699</v>
      </c>
      <c r="H1688">
        <v>-12.211997802586801</v>
      </c>
      <c r="I1688">
        <v>-26.914732877185099</v>
      </c>
      <c r="J1688">
        <v>-6.3693526740725703</v>
      </c>
      <c r="K1688">
        <v>215.135959987082</v>
      </c>
      <c r="L1688">
        <v>215.73690554004401</v>
      </c>
      <c r="M1688">
        <v>28.3345066384414</v>
      </c>
      <c r="N1688">
        <v>0.51486425141111702</v>
      </c>
      <c r="O1688">
        <v>64.353387020369496</v>
      </c>
      <c r="P1688">
        <v>50.249110320284601</v>
      </c>
      <c r="Q1688">
        <v>3.2987926788361002E-2</v>
      </c>
    </row>
    <row r="1689" spans="1:17" hidden="1" x14ac:dyDescent="0.3">
      <c r="A1689" t="s">
        <v>3557</v>
      </c>
      <c r="B1689" t="s">
        <v>3558</v>
      </c>
      <c r="C1689" t="str">
        <f>IFERROR(VLOOKUP(Table1[[#This Row],[Ticker]],[1]!Table1[[Symbol]:[Industry]],2,FALSE),"-")</f>
        <v>-</v>
      </c>
      <c r="D1689" t="s">
        <v>266</v>
      </c>
      <c r="E1689">
        <v>681.23603909999997</v>
      </c>
      <c r="F1689">
        <v>368.3</v>
      </c>
      <c r="G1689">
        <v>47.623063706518003</v>
      </c>
      <c r="H1689">
        <v>1.17460182778129</v>
      </c>
      <c r="I1689">
        <v>-9.6230976313968597</v>
      </c>
      <c r="J1689">
        <v>-7.04888770782755</v>
      </c>
      <c r="K1689">
        <v>389.14730433512602</v>
      </c>
      <c r="L1689">
        <v>367.58711354506198</v>
      </c>
      <c r="M1689">
        <v>32.970449310358298</v>
      </c>
      <c r="N1689">
        <v>1.25420137471037</v>
      </c>
      <c r="O1689">
        <v>29.174585935378701</v>
      </c>
      <c r="P1689">
        <v>86.010101010100996</v>
      </c>
      <c r="Q1689">
        <v>0.15807053889092201</v>
      </c>
    </row>
    <row r="1690" spans="1:17" hidden="1" x14ac:dyDescent="0.3">
      <c r="A1690" t="s">
        <v>3559</v>
      </c>
      <c r="B1690" t="s">
        <v>3560</v>
      </c>
      <c r="C1690" t="str">
        <f>IFERROR(VLOOKUP(Table1[[#This Row],[Ticker]],[1]!Table1[[Symbol]:[Industry]],2,FALSE),"-")</f>
        <v>-</v>
      </c>
      <c r="D1690" t="s">
        <v>54</v>
      </c>
      <c r="E1690">
        <v>679.93336950000003</v>
      </c>
      <c r="F1690">
        <v>537.45000000000005</v>
      </c>
      <c r="G1690">
        <v>-51.642155538144003</v>
      </c>
      <c r="H1690">
        <v>21.232201132522899</v>
      </c>
      <c r="I1690">
        <v>14.889020082050701</v>
      </c>
      <c r="J1690">
        <v>5.9393984456348496</v>
      </c>
      <c r="K1690">
        <v>448.00596739790097</v>
      </c>
      <c r="L1690">
        <v>496.194704562146</v>
      </c>
      <c r="M1690">
        <v>78.910216772100298</v>
      </c>
      <c r="N1690">
        <v>3.5352894999189299</v>
      </c>
      <c r="O1690">
        <v>35.752162991906197</v>
      </c>
      <c r="P1690">
        <v>51.202700801800503</v>
      </c>
      <c r="Q1690">
        <v>-6.0358998556029999E-3</v>
      </c>
    </row>
    <row r="1691" spans="1:17" hidden="1" x14ac:dyDescent="0.3">
      <c r="A1691" t="s">
        <v>3561</v>
      </c>
      <c r="B1691" t="s">
        <v>3562</v>
      </c>
      <c r="C1691" t="str">
        <f>IFERROR(VLOOKUP(Table1[[#This Row],[Ticker]],[1]!Table1[[Symbol]:[Industry]],2,FALSE),"-")</f>
        <v>-</v>
      </c>
      <c r="D1691" t="s">
        <v>248</v>
      </c>
      <c r="E1691">
        <v>679.59457859999998</v>
      </c>
      <c r="F1691">
        <v>618.6</v>
      </c>
      <c r="G1691">
        <v>38.948712636014399</v>
      </c>
      <c r="H1691">
        <v>-11.467155267207101</v>
      </c>
      <c r="I1691">
        <v>53.125581977229203</v>
      </c>
      <c r="J1691">
        <v>-5.6686259174381703</v>
      </c>
      <c r="M1691">
        <v>38.9496073765891</v>
      </c>
      <c r="O1691">
        <v>27.7077271257678</v>
      </c>
      <c r="P1691">
        <v>80.877192982456094</v>
      </c>
    </row>
    <row r="1692" spans="1:17" hidden="1" x14ac:dyDescent="0.3">
      <c r="A1692" t="s">
        <v>3563</v>
      </c>
      <c r="B1692" t="s">
        <v>3564</v>
      </c>
      <c r="C1692" t="str">
        <f>IFERROR(VLOOKUP(Table1[[#This Row],[Ticker]],[1]!Table1[[Symbol]:[Industry]],2,FALSE),"-")</f>
        <v>-</v>
      </c>
      <c r="D1692" t="s">
        <v>3565</v>
      </c>
      <c r="E1692">
        <v>678.16</v>
      </c>
      <c r="F1692">
        <v>169.54</v>
      </c>
      <c r="G1692">
        <v>28.151385986056201</v>
      </c>
      <c r="H1692">
        <v>10.938022097968</v>
      </c>
      <c r="I1692">
        <v>-7.4887570753192696</v>
      </c>
      <c r="J1692">
        <v>-2.56723660451464</v>
      </c>
      <c r="K1692">
        <v>152.626021419099</v>
      </c>
      <c r="M1692">
        <v>59.416719552573298</v>
      </c>
      <c r="N1692">
        <v>1.15007896174031</v>
      </c>
      <c r="O1692">
        <v>50.613424560575602</v>
      </c>
      <c r="P1692">
        <v>76.6041666666666</v>
      </c>
    </row>
    <row r="1693" spans="1:17" hidden="1" x14ac:dyDescent="0.3">
      <c r="A1693" t="s">
        <v>3566</v>
      </c>
      <c r="B1693" t="s">
        <v>3567</v>
      </c>
      <c r="C1693" t="str">
        <f>IFERROR(VLOOKUP(Table1[[#This Row],[Ticker]],[1]!Table1[[Symbol]:[Industry]],2,FALSE),"-")</f>
        <v>-</v>
      </c>
      <c r="D1693" t="s">
        <v>1422</v>
      </c>
      <c r="E1693">
        <v>678.09849267599998</v>
      </c>
      <c r="F1693">
        <v>82.18</v>
      </c>
      <c r="G1693">
        <v>-46.352317717647402</v>
      </c>
      <c r="H1693">
        <v>-33.358886858059101</v>
      </c>
      <c r="I1693">
        <v>-32.175448376432698</v>
      </c>
      <c r="J1693">
        <v>-9.4962103009301906</v>
      </c>
      <c r="O1693">
        <v>20.734972012655099</v>
      </c>
      <c r="P1693">
        <v>3.2282376585856198</v>
      </c>
    </row>
    <row r="1694" spans="1:17" hidden="1" x14ac:dyDescent="0.3">
      <c r="A1694" t="s">
        <v>3568</v>
      </c>
      <c r="B1694" t="s">
        <v>3569</v>
      </c>
      <c r="C1694" t="str">
        <f>IFERROR(VLOOKUP(Table1[[#This Row],[Ticker]],[1]!Table1[[Symbol]:[Industry]],2,FALSE),"-")</f>
        <v>-</v>
      </c>
      <c r="D1694" t="s">
        <v>473</v>
      </c>
      <c r="E1694">
        <v>677.10653009999999</v>
      </c>
      <c r="F1694">
        <v>921</v>
      </c>
      <c r="G1694">
        <v>-19.0756379120666</v>
      </c>
      <c r="H1694">
        <v>-3.5763687371773898</v>
      </c>
      <c r="I1694">
        <v>-2.9605494661695602</v>
      </c>
      <c r="J1694">
        <v>-4.1247360711244099</v>
      </c>
      <c r="K1694">
        <v>953.39623466875503</v>
      </c>
      <c r="L1694">
        <v>900.47093178849298</v>
      </c>
      <c r="M1694">
        <v>38.699232335476601</v>
      </c>
      <c r="N1694">
        <v>0.73333166655207505</v>
      </c>
      <c r="O1694">
        <v>22.149837133550498</v>
      </c>
      <c r="P1694">
        <v>26.164383561643799</v>
      </c>
      <c r="Q1694">
        <v>8.6059765637498994E-2</v>
      </c>
    </row>
    <row r="1695" spans="1:17" hidden="1" x14ac:dyDescent="0.3">
      <c r="A1695" t="s">
        <v>3570</v>
      </c>
      <c r="B1695" t="s">
        <v>3571</v>
      </c>
      <c r="C1695" t="str">
        <f>IFERROR(VLOOKUP(Table1[[#This Row],[Ticker]],[1]!Table1[[Symbol]:[Industry]],2,FALSE),"-")</f>
        <v>-</v>
      </c>
      <c r="D1695" t="s">
        <v>125</v>
      </c>
      <c r="E1695">
        <v>676.864022435999</v>
      </c>
      <c r="F1695">
        <v>209.79</v>
      </c>
      <c r="G1695">
        <v>138.78588663456401</v>
      </c>
      <c r="H1695">
        <v>-18.721797239602999</v>
      </c>
      <c r="I1695">
        <v>-24.510535831953099</v>
      </c>
      <c r="J1695">
        <v>-4.8999128103616201</v>
      </c>
      <c r="K1695">
        <v>217.14980071622901</v>
      </c>
      <c r="L1695">
        <v>205.87844229100901</v>
      </c>
      <c r="M1695">
        <v>43.399330010528097</v>
      </c>
      <c r="N1695">
        <v>0.91776025880178902</v>
      </c>
      <c r="O1695">
        <v>49.864149864149802</v>
      </c>
      <c r="P1695">
        <v>179.719999999999</v>
      </c>
      <c r="Q1695">
        <v>0.13558546921435299</v>
      </c>
    </row>
    <row r="1696" spans="1:17" hidden="1" x14ac:dyDescent="0.3">
      <c r="A1696" t="s">
        <v>3572</v>
      </c>
      <c r="B1696" t="s">
        <v>3573</v>
      </c>
      <c r="C1696" t="str">
        <f>IFERROR(VLOOKUP(Table1[[#This Row],[Ticker]],[1]!Table1[[Symbol]:[Industry]],2,FALSE),"-")</f>
        <v>-</v>
      </c>
      <c r="D1696" t="s">
        <v>751</v>
      </c>
      <c r="E1696">
        <v>676.62342616799901</v>
      </c>
      <c r="F1696">
        <v>950.64</v>
      </c>
      <c r="G1696">
        <v>-1.84616895177999</v>
      </c>
      <c r="H1696">
        <v>6.4106997878709202E-2</v>
      </c>
      <c r="I1696">
        <v>0.17181231079635401</v>
      </c>
      <c r="J1696">
        <v>-1.91423662426936</v>
      </c>
      <c r="K1696">
        <v>904.72730401852095</v>
      </c>
      <c r="L1696">
        <v>838.26413511294902</v>
      </c>
      <c r="M1696">
        <v>64.306050640641899</v>
      </c>
      <c r="N1696">
        <v>1.6186515546553399</v>
      </c>
      <c r="O1696">
        <v>4.0351763022805596</v>
      </c>
      <c r="P1696">
        <v>40.837642039141301</v>
      </c>
      <c r="Q1696">
        <v>2.0547319375944E-2</v>
      </c>
    </row>
    <row r="1697" spans="1:17" hidden="1" x14ac:dyDescent="0.3">
      <c r="A1697" t="s">
        <v>3574</v>
      </c>
      <c r="B1697" t="s">
        <v>3575</v>
      </c>
      <c r="C1697" t="str">
        <f>IFERROR(VLOOKUP(Table1[[#This Row],[Ticker]],[1]!Table1[[Symbol]:[Industry]],2,FALSE),"-")</f>
        <v>-</v>
      </c>
      <c r="D1697" t="s">
        <v>604</v>
      </c>
      <c r="E1697">
        <v>675.16069375999996</v>
      </c>
      <c r="F1697">
        <v>75.2</v>
      </c>
      <c r="G1697">
        <v>82.776673342378103</v>
      </c>
      <c r="H1697">
        <v>-4.29843574422293</v>
      </c>
      <c r="I1697">
        <v>10.516761074397399</v>
      </c>
      <c r="J1697">
        <v>-3.28143407818584</v>
      </c>
      <c r="K1697">
        <v>72.349511054375299</v>
      </c>
      <c r="L1697">
        <v>61.583321095770501</v>
      </c>
      <c r="M1697">
        <v>60.825758519638697</v>
      </c>
      <c r="N1697">
        <v>0.91973382829160399</v>
      </c>
      <c r="O1697">
        <v>17.021276595744599</v>
      </c>
      <c r="P1697">
        <v>126.097414311485</v>
      </c>
      <c r="Q1697">
        <v>8.2396324466018994E-2</v>
      </c>
    </row>
    <row r="1698" spans="1:17" hidden="1" x14ac:dyDescent="0.3">
      <c r="A1698" t="s">
        <v>3576</v>
      </c>
      <c r="B1698" t="s">
        <v>3577</v>
      </c>
      <c r="C1698" t="str">
        <f>IFERROR(VLOOKUP(Table1[[#This Row],[Ticker]],[1]!Table1[[Symbol]:[Industry]],2,FALSE),"-")</f>
        <v>-</v>
      </c>
      <c r="D1698" t="s">
        <v>149</v>
      </c>
      <c r="E1698">
        <v>669.29925264999997</v>
      </c>
      <c r="F1698">
        <v>102.13</v>
      </c>
      <c r="G1698">
        <v>-59.146798472912501</v>
      </c>
      <c r="H1698">
        <v>3.4220592863772601</v>
      </c>
      <c r="I1698">
        <v>-15.3477609328916</v>
      </c>
      <c r="J1698">
        <v>-3.9632763850175601</v>
      </c>
      <c r="K1698">
        <v>99.111047868744294</v>
      </c>
      <c r="L1698">
        <v>108.184183808642</v>
      </c>
      <c r="M1698">
        <v>52.226756811060099</v>
      </c>
      <c r="N1698">
        <v>2.9001525641956998</v>
      </c>
      <c r="O1698">
        <v>52.697542347987799</v>
      </c>
      <c r="P1698">
        <v>13.0381848367459</v>
      </c>
      <c r="Q1698">
        <v>3.7602588877722998E-2</v>
      </c>
    </row>
    <row r="1699" spans="1:17" hidden="1" x14ac:dyDescent="0.3">
      <c r="A1699" t="s">
        <v>3578</v>
      </c>
      <c r="B1699" t="s">
        <v>3579</v>
      </c>
      <c r="C1699" t="str">
        <f>IFERROR(VLOOKUP(Table1[[#This Row],[Ticker]],[1]!Table1[[Symbol]:[Industry]],2,FALSE),"-")</f>
        <v>-</v>
      </c>
      <c r="D1699" t="s">
        <v>435</v>
      </c>
      <c r="E1699">
        <v>669.23924999999997</v>
      </c>
      <c r="F1699">
        <v>63.76</v>
      </c>
      <c r="G1699">
        <v>20.843326669486199</v>
      </c>
      <c r="H1699">
        <v>24.513576910056699</v>
      </c>
      <c r="I1699">
        <v>20.686150064113001</v>
      </c>
      <c r="J1699">
        <v>-12.9796178688448</v>
      </c>
      <c r="K1699">
        <v>53.830687293197599</v>
      </c>
      <c r="L1699">
        <v>50.343221550145202</v>
      </c>
      <c r="M1699">
        <v>52.080293530209801</v>
      </c>
      <c r="N1699">
        <v>1.4465398726582499</v>
      </c>
      <c r="O1699">
        <v>36.4491844416562</v>
      </c>
      <c r="P1699">
        <v>99.312285089090295</v>
      </c>
      <c r="Q1699">
        <v>0.14005659969845799</v>
      </c>
    </row>
    <row r="1700" spans="1:17" hidden="1" x14ac:dyDescent="0.3">
      <c r="A1700" t="s">
        <v>3580</v>
      </c>
      <c r="B1700" t="s">
        <v>3581</v>
      </c>
      <c r="C1700" t="str">
        <f>IFERROR(VLOOKUP(Table1[[#This Row],[Ticker]],[1]!Table1[[Symbol]:[Industry]],2,FALSE),"-")</f>
        <v>-</v>
      </c>
      <c r="D1700" t="s">
        <v>125</v>
      </c>
      <c r="E1700">
        <v>668.18200000000002</v>
      </c>
      <c r="F1700">
        <v>3383.2</v>
      </c>
      <c r="G1700">
        <v>41.590369942353902</v>
      </c>
      <c r="H1700">
        <v>1.28671958115047E-2</v>
      </c>
      <c r="I1700">
        <v>-6.4176810135477398</v>
      </c>
      <c r="J1700">
        <v>-1.7443516836362201</v>
      </c>
      <c r="K1700">
        <v>3182.6126474222201</v>
      </c>
      <c r="L1700">
        <v>2810.2444167806402</v>
      </c>
      <c r="M1700">
        <v>49.483654646193301</v>
      </c>
      <c r="N1700">
        <v>0.56411654524922294</v>
      </c>
      <c r="O1700">
        <v>18.1987467486403</v>
      </c>
      <c r="P1700">
        <v>83.649983715123199</v>
      </c>
      <c r="Q1700">
        <v>0.14788444936722001</v>
      </c>
    </row>
    <row r="1701" spans="1:17" hidden="1" x14ac:dyDescent="0.3">
      <c r="A1701" t="s">
        <v>3582</v>
      </c>
      <c r="B1701" t="s">
        <v>3583</v>
      </c>
      <c r="C1701" t="str">
        <f>IFERROR(VLOOKUP(Table1[[#This Row],[Ticker]],[1]!Table1[[Symbol]:[Industry]],2,FALSE),"-")</f>
        <v>-</v>
      </c>
      <c r="D1701" t="s">
        <v>545</v>
      </c>
      <c r="E1701">
        <v>668.13355839999997</v>
      </c>
      <c r="F1701">
        <v>24.64</v>
      </c>
      <c r="G1701">
        <v>93.781493512937899</v>
      </c>
      <c r="H1701">
        <v>-21.063411245611501</v>
      </c>
      <c r="I1701">
        <v>33.431248103328798</v>
      </c>
      <c r="J1701">
        <v>-2.9462028035542698</v>
      </c>
      <c r="K1701">
        <v>25.095351987626099</v>
      </c>
      <c r="L1701">
        <v>20.9257460994972</v>
      </c>
      <c r="M1701">
        <v>37.222386303693</v>
      </c>
      <c r="N1701">
        <v>0.83721019788355999</v>
      </c>
      <c r="O1701">
        <v>20.170454545454501</v>
      </c>
      <c r="P1701">
        <v>155.33678756476601</v>
      </c>
      <c r="Q1701">
        <v>2.8537601271828E-2</v>
      </c>
    </row>
    <row r="1702" spans="1:17" hidden="1" x14ac:dyDescent="0.3">
      <c r="A1702" t="s">
        <v>3584</v>
      </c>
      <c r="B1702" t="s">
        <v>3585</v>
      </c>
      <c r="C1702" t="str">
        <f>IFERROR(VLOOKUP(Table1[[#This Row],[Ticker]],[1]!Table1[[Symbol]:[Industry]],2,FALSE),"-")</f>
        <v>-</v>
      </c>
      <c r="D1702" t="s">
        <v>89</v>
      </c>
      <c r="E1702">
        <v>668.00515949999999</v>
      </c>
      <c r="F1702">
        <v>320.05</v>
      </c>
      <c r="G1702">
        <v>244.547765364253</v>
      </c>
      <c r="H1702">
        <v>1.0099157632729701</v>
      </c>
      <c r="I1702">
        <v>-9.5697704629834792</v>
      </c>
      <c r="J1702">
        <v>10.889969648978701</v>
      </c>
      <c r="K1702">
        <v>290.94743464921999</v>
      </c>
      <c r="L1702">
        <v>250.19483637098199</v>
      </c>
      <c r="M1702">
        <v>79.477896601234406</v>
      </c>
      <c r="N1702">
        <v>1.0657278847165199</v>
      </c>
      <c r="O1702">
        <v>23.933760349945299</v>
      </c>
      <c r="P1702">
        <v>277.86304604486401</v>
      </c>
    </row>
    <row r="1703" spans="1:17" hidden="1" x14ac:dyDescent="0.3">
      <c r="A1703" t="s">
        <v>3586</v>
      </c>
      <c r="B1703" t="s">
        <v>3587</v>
      </c>
      <c r="C1703" t="str">
        <f>IFERROR(VLOOKUP(Table1[[#This Row],[Ticker]],[1]!Table1[[Symbol]:[Industry]],2,FALSE),"-")</f>
        <v>-</v>
      </c>
      <c r="D1703" t="s">
        <v>393</v>
      </c>
      <c r="E1703">
        <v>667.99210000000005</v>
      </c>
      <c r="F1703">
        <v>253.7</v>
      </c>
      <c r="G1703">
        <v>-75.200517194182694</v>
      </c>
      <c r="H1703">
        <v>-5.2830768865969899</v>
      </c>
      <c r="I1703">
        <v>-9.5724428660637795</v>
      </c>
      <c r="J1703">
        <v>-3.7079376428407498</v>
      </c>
      <c r="K1703">
        <v>260.474344888985</v>
      </c>
      <c r="L1703">
        <v>275.672905829179</v>
      </c>
      <c r="M1703">
        <v>35.521727423563902</v>
      </c>
      <c r="N1703">
        <v>0.38556722801159399</v>
      </c>
      <c r="O1703">
        <v>84.864012613322799</v>
      </c>
      <c r="P1703">
        <v>17.999999999999901</v>
      </c>
      <c r="Q1703">
        <v>9.7508746008251004E-2</v>
      </c>
    </row>
    <row r="1704" spans="1:17" hidden="1" x14ac:dyDescent="0.3">
      <c r="A1704" t="s">
        <v>3588</v>
      </c>
      <c r="B1704" t="s">
        <v>3589</v>
      </c>
      <c r="C1704" t="str">
        <f>IFERROR(VLOOKUP(Table1[[#This Row],[Ticker]],[1]!Table1[[Symbol]:[Industry]],2,FALSE),"-")</f>
        <v>-</v>
      </c>
      <c r="D1704" t="s">
        <v>388</v>
      </c>
      <c r="E1704">
        <v>667.44054334800001</v>
      </c>
      <c r="F1704">
        <v>11.16</v>
      </c>
      <c r="G1704">
        <v>-2.7889648911367502</v>
      </c>
      <c r="H1704">
        <v>-3.7868925735112802</v>
      </c>
      <c r="I1704">
        <v>-3.4907429456132899</v>
      </c>
      <c r="J1704">
        <v>-10.3900112636966</v>
      </c>
      <c r="K1704">
        <v>10.9229965531567</v>
      </c>
      <c r="L1704">
        <v>11.020567247916</v>
      </c>
      <c r="M1704">
        <v>59.445515010472</v>
      </c>
      <c r="N1704">
        <v>1.3286919569473501</v>
      </c>
      <c r="O1704">
        <v>42.025089605734699</v>
      </c>
      <c r="P1704">
        <v>39.5</v>
      </c>
      <c r="Q1704">
        <v>9.3966736295690006E-3</v>
      </c>
    </row>
    <row r="1705" spans="1:17" hidden="1" x14ac:dyDescent="0.3">
      <c r="A1705" t="s">
        <v>3590</v>
      </c>
      <c r="B1705" t="s">
        <v>3591</v>
      </c>
      <c r="C1705" t="str">
        <f>IFERROR(VLOOKUP(Table1[[#This Row],[Ticker]],[1]!Table1[[Symbol]:[Industry]],2,FALSE),"-")</f>
        <v>-</v>
      </c>
      <c r="D1705" t="s">
        <v>292</v>
      </c>
      <c r="E1705">
        <v>666.23106096999902</v>
      </c>
      <c r="F1705">
        <v>259.14999999999998</v>
      </c>
      <c r="G1705">
        <v>391.279861019794</v>
      </c>
      <c r="H1705">
        <v>-25.429291728044099</v>
      </c>
      <c r="I1705">
        <v>23.959324718031102</v>
      </c>
      <c r="J1705">
        <v>-8.7121638987933405</v>
      </c>
      <c r="K1705">
        <v>279.55948659046601</v>
      </c>
      <c r="L1705">
        <v>212.082566198698</v>
      </c>
      <c r="M1705">
        <v>32.714266909359203</v>
      </c>
      <c r="N1705">
        <v>0.65029675975073598</v>
      </c>
      <c r="O1705">
        <v>41.674705768859702</v>
      </c>
      <c r="P1705">
        <v>443.291404612159</v>
      </c>
      <c r="Q1705">
        <v>0.16190775750945399</v>
      </c>
    </row>
    <row r="1706" spans="1:17" hidden="1" x14ac:dyDescent="0.3">
      <c r="A1706" t="s">
        <v>3592</v>
      </c>
      <c r="B1706" t="s">
        <v>3593</v>
      </c>
      <c r="C1706" t="str">
        <f>IFERROR(VLOOKUP(Table1[[#This Row],[Ticker]],[1]!Table1[[Symbol]:[Industry]],2,FALSE),"-")</f>
        <v>-</v>
      </c>
      <c r="D1706" t="s">
        <v>1153</v>
      </c>
      <c r="E1706">
        <v>665.52238523999995</v>
      </c>
      <c r="F1706">
        <v>65.55</v>
      </c>
      <c r="G1706">
        <v>-28.0140758613333</v>
      </c>
      <c r="H1706">
        <v>-12.0924836960038</v>
      </c>
      <c r="I1706">
        <v>-35.582005985667102</v>
      </c>
      <c r="J1706">
        <v>-2.7093045787116501</v>
      </c>
      <c r="K1706">
        <v>68.470752153769098</v>
      </c>
      <c r="L1706">
        <v>72.4800072594211</v>
      </c>
      <c r="M1706">
        <v>38.6351053331489</v>
      </c>
      <c r="N1706">
        <v>0.217633699408393</v>
      </c>
      <c r="O1706">
        <v>119.22196796338601</v>
      </c>
      <c r="P1706">
        <v>12.3393316195372</v>
      </c>
      <c r="Q1706">
        <v>2.35483151795E-4</v>
      </c>
    </row>
    <row r="1707" spans="1:17" hidden="1" x14ac:dyDescent="0.3">
      <c r="A1707" t="s">
        <v>3594</v>
      </c>
      <c r="B1707" t="s">
        <v>3595</v>
      </c>
      <c r="C1707" t="str">
        <f>IFERROR(VLOOKUP(Table1[[#This Row],[Ticker]],[1]!Table1[[Symbol]:[Industry]],2,FALSE),"-")</f>
        <v>-</v>
      </c>
      <c r="D1707" t="s">
        <v>130</v>
      </c>
      <c r="E1707">
        <v>665.49731699999995</v>
      </c>
      <c r="F1707">
        <v>385.05</v>
      </c>
      <c r="G1707">
        <v>555.92481623242702</v>
      </c>
      <c r="H1707">
        <v>-14.663721544891899</v>
      </c>
      <c r="I1707">
        <v>204.739170635302</v>
      </c>
      <c r="J1707">
        <v>1.27661721608335</v>
      </c>
      <c r="K1707">
        <v>335.689371704498</v>
      </c>
      <c r="L1707">
        <v>206.452986823869</v>
      </c>
      <c r="M1707">
        <v>50.550692344636303</v>
      </c>
      <c r="N1707">
        <v>0.12505336650825899</v>
      </c>
      <c r="O1707">
        <v>15.4265679781846</v>
      </c>
      <c r="P1707">
        <v>686.69864661654105</v>
      </c>
      <c r="Q1707">
        <v>0.18579222106374699</v>
      </c>
    </row>
    <row r="1708" spans="1:17" hidden="1" x14ac:dyDescent="0.3">
      <c r="A1708" t="s">
        <v>3596</v>
      </c>
      <c r="B1708" t="s">
        <v>3597</v>
      </c>
      <c r="C1708" t="str">
        <f>IFERROR(VLOOKUP(Table1[[#This Row],[Ticker]],[1]!Table1[[Symbol]:[Industry]],2,FALSE),"-")</f>
        <v>-</v>
      </c>
      <c r="D1708" t="s">
        <v>473</v>
      </c>
      <c r="E1708">
        <v>662.72379999999998</v>
      </c>
      <c r="F1708">
        <v>722</v>
      </c>
      <c r="G1708">
        <v>32.433112340509801</v>
      </c>
      <c r="H1708">
        <v>-8.2303976238222294</v>
      </c>
      <c r="I1708">
        <v>45.664145154555399</v>
      </c>
      <c r="J1708">
        <v>-6.1623305834888296</v>
      </c>
      <c r="K1708">
        <v>674.00980490818495</v>
      </c>
      <c r="L1708">
        <v>553.20930965683601</v>
      </c>
      <c r="M1708">
        <v>51.876246030275702</v>
      </c>
      <c r="N1708">
        <v>0.110357265859818</v>
      </c>
      <c r="O1708">
        <v>7.21606648199446</v>
      </c>
      <c r="P1708">
        <v>75.883069427527403</v>
      </c>
      <c r="Q1708">
        <v>3.0026896867569999E-2</v>
      </c>
    </row>
    <row r="1709" spans="1:17" hidden="1" x14ac:dyDescent="0.3">
      <c r="A1709" t="s">
        <v>3598</v>
      </c>
      <c r="B1709" t="s">
        <v>3599</v>
      </c>
      <c r="C1709" t="str">
        <f>IFERROR(VLOOKUP(Table1[[#This Row],[Ticker]],[1]!Table1[[Symbol]:[Industry]],2,FALSE),"-")</f>
        <v>-</v>
      </c>
      <c r="D1709" t="s">
        <v>1004</v>
      </c>
      <c r="E1709">
        <v>662.47111500000005</v>
      </c>
      <c r="F1709">
        <v>265</v>
      </c>
      <c r="G1709">
        <v>75.346136642224195</v>
      </c>
      <c r="H1709">
        <v>1.49396906691955</v>
      </c>
      <c r="I1709">
        <v>89.276846230403706</v>
      </c>
      <c r="J1709">
        <v>-5.9801731719898301</v>
      </c>
      <c r="K1709">
        <v>241.153705770985</v>
      </c>
      <c r="L1709">
        <v>187.83097437148501</v>
      </c>
      <c r="M1709">
        <v>52.9127695540476</v>
      </c>
      <c r="N1709">
        <v>0.94622249414544601</v>
      </c>
      <c r="O1709">
        <v>12</v>
      </c>
      <c r="P1709">
        <v>136.60714285714201</v>
      </c>
      <c r="Q1709">
        <v>5.1875989018087001E-2</v>
      </c>
    </row>
    <row r="1710" spans="1:17" hidden="1" x14ac:dyDescent="0.3">
      <c r="A1710" t="s">
        <v>3600</v>
      </c>
      <c r="B1710" t="s">
        <v>3601</v>
      </c>
      <c r="C1710" t="str">
        <f>IFERROR(VLOOKUP(Table1[[#This Row],[Ticker]],[1]!Table1[[Symbol]:[Industry]],2,FALSE),"-")</f>
        <v>-</v>
      </c>
      <c r="D1710" t="s">
        <v>592</v>
      </c>
      <c r="E1710">
        <v>661.19136765999997</v>
      </c>
      <c r="F1710">
        <v>285.55</v>
      </c>
      <c r="G1710">
        <v>-10.9716645709274</v>
      </c>
      <c r="H1710">
        <v>-12.085966915293399</v>
      </c>
      <c r="I1710">
        <v>-17.5734104501906</v>
      </c>
      <c r="J1710">
        <v>-4.9260262587875596</v>
      </c>
      <c r="K1710">
        <v>294.90136381440198</v>
      </c>
      <c r="L1710">
        <v>293.20839295547898</v>
      </c>
      <c r="M1710">
        <v>32.066293411805802</v>
      </c>
      <c r="N1710">
        <v>0.56055827528032098</v>
      </c>
      <c r="O1710">
        <v>51.882332341096102</v>
      </c>
      <c r="P1710">
        <v>23.990447242726798</v>
      </c>
      <c r="Q1710">
        <v>3.1442750042147E-2</v>
      </c>
    </row>
    <row r="1711" spans="1:17" hidden="1" x14ac:dyDescent="0.3">
      <c r="A1711" t="s">
        <v>3602</v>
      </c>
      <c r="B1711" t="s">
        <v>3603</v>
      </c>
      <c r="C1711" t="str">
        <f>IFERROR(VLOOKUP(Table1[[#This Row],[Ticker]],[1]!Table1[[Symbol]:[Industry]],2,FALSE),"-")</f>
        <v>-</v>
      </c>
      <c r="D1711" t="s">
        <v>225</v>
      </c>
      <c r="E1711">
        <v>660.07952624999996</v>
      </c>
      <c r="F1711">
        <v>292.75</v>
      </c>
      <c r="G1711">
        <v>142.863964602408</v>
      </c>
      <c r="H1711">
        <v>17.621373539542301</v>
      </c>
      <c r="I1711">
        <v>20.966877007098699</v>
      </c>
      <c r="J1711">
        <v>6.6214829891768803</v>
      </c>
      <c r="K1711">
        <v>242.117441180279</v>
      </c>
      <c r="L1711">
        <v>200.670504695528</v>
      </c>
      <c r="M1711">
        <v>87.402756079076497</v>
      </c>
      <c r="N1711">
        <v>0.44781384285936299</v>
      </c>
      <c r="O1711">
        <v>0</v>
      </c>
      <c r="P1711">
        <v>186.728697355533</v>
      </c>
      <c r="Q1711">
        <v>0.114644710208963</v>
      </c>
    </row>
    <row r="1712" spans="1:17" hidden="1" x14ac:dyDescent="0.3">
      <c r="A1712" t="s">
        <v>3604</v>
      </c>
      <c r="B1712" t="s">
        <v>3605</v>
      </c>
      <c r="C1712" t="str">
        <f>IFERROR(VLOOKUP(Table1[[#This Row],[Ticker]],[1]!Table1[[Symbol]:[Industry]],2,FALSE),"-")</f>
        <v>-</v>
      </c>
      <c r="D1712" t="s">
        <v>604</v>
      </c>
      <c r="E1712">
        <v>657.11368142900005</v>
      </c>
      <c r="F1712">
        <v>152.09</v>
      </c>
      <c r="G1712">
        <v>-20.4470060980501</v>
      </c>
      <c r="H1712">
        <v>-9.8798608980704099</v>
      </c>
      <c r="I1712">
        <v>14.2153808570094</v>
      </c>
      <c r="J1712">
        <v>-4.3601578210663199</v>
      </c>
      <c r="K1712">
        <v>150.16339835935199</v>
      </c>
      <c r="L1712">
        <v>137.994967630807</v>
      </c>
      <c r="M1712">
        <v>50.585777460416601</v>
      </c>
      <c r="N1712">
        <v>0.25136671401205002</v>
      </c>
      <c r="O1712">
        <v>14.734696561246601</v>
      </c>
      <c r="P1712">
        <v>40.5637707948244</v>
      </c>
      <c r="Q1712">
        <v>1.7752447163117E-2</v>
      </c>
    </row>
    <row r="1713" spans="1:17" hidden="1" x14ac:dyDescent="0.3">
      <c r="A1713" t="s">
        <v>3606</v>
      </c>
      <c r="B1713" t="s">
        <v>3607</v>
      </c>
      <c r="C1713" t="str">
        <f>IFERROR(VLOOKUP(Table1[[#This Row],[Ticker]],[1]!Table1[[Symbol]:[Industry]],2,FALSE),"-")</f>
        <v>-</v>
      </c>
      <c r="D1713" t="s">
        <v>3452</v>
      </c>
      <c r="E1713">
        <v>657.02</v>
      </c>
      <c r="F1713">
        <v>266</v>
      </c>
      <c r="G1713">
        <v>-48.8708362361659</v>
      </c>
      <c r="H1713">
        <v>-18.851502455022501</v>
      </c>
      <c r="I1713">
        <v>-34.693966894951203</v>
      </c>
      <c r="J1713">
        <v>-14.3617467074502</v>
      </c>
      <c r="K1713">
        <v>293.04709750948899</v>
      </c>
      <c r="M1713">
        <v>36.945089816250203</v>
      </c>
      <c r="O1713">
        <v>43.909774436090203</v>
      </c>
      <c r="P1713">
        <v>3.90625</v>
      </c>
    </row>
    <row r="1714" spans="1:17" hidden="1" x14ac:dyDescent="0.3">
      <c r="A1714" t="s">
        <v>3608</v>
      </c>
      <c r="B1714" t="s">
        <v>3609</v>
      </c>
      <c r="C1714" t="str">
        <f>IFERROR(VLOOKUP(Table1[[#This Row],[Ticker]],[1]!Table1[[Symbol]:[Industry]],2,FALSE),"-")</f>
        <v>-</v>
      </c>
      <c r="D1714" t="s">
        <v>324</v>
      </c>
      <c r="E1714">
        <v>654.38025000000005</v>
      </c>
      <c r="F1714">
        <v>266.55</v>
      </c>
      <c r="G1714">
        <v>-37.880264568902497</v>
      </c>
      <c r="H1714">
        <v>-14.4487614822984</v>
      </c>
      <c r="I1714">
        <v>-23.7033952276878</v>
      </c>
      <c r="J1714">
        <v>-1.26650267578531</v>
      </c>
      <c r="K1714">
        <v>286.46957422041299</v>
      </c>
      <c r="M1714">
        <v>43.914568249931797</v>
      </c>
      <c r="N1714">
        <v>0.39215229783752498</v>
      </c>
      <c r="O1714">
        <v>59.444757081223003</v>
      </c>
      <c r="P1714">
        <v>40.289473684210499</v>
      </c>
    </row>
    <row r="1715" spans="1:17" hidden="1" x14ac:dyDescent="0.3">
      <c r="A1715" t="s">
        <v>3610</v>
      </c>
      <c r="B1715" t="s">
        <v>3611</v>
      </c>
      <c r="C1715" t="str">
        <f>IFERROR(VLOOKUP(Table1[[#This Row],[Ticker]],[1]!Table1[[Symbol]:[Industry]],2,FALSE),"-")</f>
        <v>-</v>
      </c>
      <c r="D1715" t="s">
        <v>185</v>
      </c>
      <c r="E1715">
        <v>653.90499999999997</v>
      </c>
      <c r="F1715">
        <v>208.25</v>
      </c>
      <c r="G1715">
        <v>37.5214707549925</v>
      </c>
      <c r="H1715">
        <v>1.83853503400989</v>
      </c>
      <c r="I1715">
        <v>27.930797700152301</v>
      </c>
      <c r="J1715">
        <v>1.87363425149723</v>
      </c>
      <c r="K1715">
        <v>194.325099576377</v>
      </c>
      <c r="L1715">
        <v>167.626422967026</v>
      </c>
      <c r="M1715">
        <v>51.153172532440102</v>
      </c>
      <c r="N1715">
        <v>0.56717854333917295</v>
      </c>
      <c r="O1715">
        <v>15.2460984393757</v>
      </c>
      <c r="P1715">
        <v>77.158655891110101</v>
      </c>
      <c r="Q1715">
        <v>9.8126143753775E-2</v>
      </c>
    </row>
    <row r="1716" spans="1:17" hidden="1" x14ac:dyDescent="0.3">
      <c r="A1716" t="s">
        <v>3612</v>
      </c>
      <c r="B1716" t="s">
        <v>3613</v>
      </c>
      <c r="C1716" t="str">
        <f>IFERROR(VLOOKUP(Table1[[#This Row],[Ticker]],[1]!Table1[[Symbol]:[Industry]],2,FALSE),"-")</f>
        <v>-</v>
      </c>
      <c r="D1716" t="s">
        <v>114</v>
      </c>
      <c r="E1716">
        <v>653.80500982499996</v>
      </c>
      <c r="F1716">
        <v>293.25</v>
      </c>
      <c r="G1716">
        <v>-19.210222314851599</v>
      </c>
      <c r="H1716">
        <v>32.1135769100568</v>
      </c>
      <c r="I1716">
        <v>-2.3057420166865001</v>
      </c>
      <c r="J1716">
        <v>-3.9215788132552198</v>
      </c>
      <c r="K1716">
        <v>260.17228954220099</v>
      </c>
      <c r="L1716">
        <v>255.96079986966799</v>
      </c>
      <c r="M1716">
        <v>46.4465034054653</v>
      </c>
      <c r="N1716">
        <v>2.1406893004115202</v>
      </c>
      <c r="O1716">
        <v>13.5379369138959</v>
      </c>
      <c r="P1716">
        <v>37.676056338028097</v>
      </c>
      <c r="Q1716">
        <v>0.17551809304131599</v>
      </c>
    </row>
    <row r="1717" spans="1:17" hidden="1" x14ac:dyDescent="0.3">
      <c r="A1717" t="s">
        <v>3614</v>
      </c>
      <c r="B1717" t="s">
        <v>3615</v>
      </c>
      <c r="C1717" t="str">
        <f>IFERROR(VLOOKUP(Table1[[#This Row],[Ticker]],[1]!Table1[[Symbol]:[Industry]],2,FALSE),"-")</f>
        <v>-</v>
      </c>
      <c r="D1717" t="s">
        <v>217</v>
      </c>
      <c r="E1717">
        <v>653.06562499999995</v>
      </c>
      <c r="F1717">
        <v>549.95000000000005</v>
      </c>
      <c r="G1717">
        <v>43.432268732855697</v>
      </c>
      <c r="H1717">
        <v>-21.486423089943202</v>
      </c>
      <c r="I1717">
        <v>50.625441106969497</v>
      </c>
      <c r="J1717">
        <v>-11.0433687954571</v>
      </c>
      <c r="K1717">
        <v>605.46147050548097</v>
      </c>
      <c r="L1717">
        <v>506.33916015565597</v>
      </c>
      <c r="M1717">
        <v>29.4556069024515</v>
      </c>
      <c r="N1717">
        <v>0.46746031746031702</v>
      </c>
      <c r="O1717">
        <v>58.741703791253698</v>
      </c>
      <c r="P1717">
        <v>101.446886446886</v>
      </c>
      <c r="Q1717">
        <v>0.20625883380715501</v>
      </c>
    </row>
    <row r="1718" spans="1:17" hidden="1" x14ac:dyDescent="0.3">
      <c r="A1718" t="s">
        <v>3616</v>
      </c>
      <c r="B1718" t="s">
        <v>3617</v>
      </c>
      <c r="C1718" t="str">
        <f>IFERROR(VLOOKUP(Table1[[#This Row],[Ticker]],[1]!Table1[[Symbol]:[Industry]],2,FALSE),"-")</f>
        <v>-</v>
      </c>
      <c r="D1718" t="s">
        <v>125</v>
      </c>
      <c r="E1718">
        <v>652.87214255000004</v>
      </c>
      <c r="F1718">
        <v>263.95</v>
      </c>
      <c r="G1718">
        <v>142.927524133622</v>
      </c>
      <c r="H1718">
        <v>1.066070348377</v>
      </c>
      <c r="I1718">
        <v>83.821988506817206</v>
      </c>
      <c r="J1718">
        <v>-10.407252643007</v>
      </c>
      <c r="K1718">
        <v>276.15383495751701</v>
      </c>
      <c r="M1718">
        <v>35.997759891678598</v>
      </c>
      <c r="N1718">
        <v>0.47401527632170098</v>
      </c>
      <c r="O1718">
        <v>49.232809244175002</v>
      </c>
      <c r="P1718">
        <v>193.11493614658499</v>
      </c>
    </row>
    <row r="1719" spans="1:17" hidden="1" x14ac:dyDescent="0.3">
      <c r="A1719" t="s">
        <v>3618</v>
      </c>
      <c r="B1719" t="s">
        <v>3619</v>
      </c>
      <c r="C1719" t="str">
        <f>IFERROR(VLOOKUP(Table1[[#This Row],[Ticker]],[1]!Table1[[Symbol]:[Industry]],2,FALSE),"-")</f>
        <v>-</v>
      </c>
      <c r="D1719" t="s">
        <v>46</v>
      </c>
      <c r="E1719">
        <v>651.77499999999998</v>
      </c>
      <c r="F1719">
        <v>42.05</v>
      </c>
      <c r="G1719">
        <v>-10.001497689408</v>
      </c>
      <c r="H1719">
        <v>-9.1863700234584797</v>
      </c>
      <c r="I1719">
        <v>7.7092508023841102</v>
      </c>
      <c r="J1719">
        <v>-14.5290323748481</v>
      </c>
      <c r="K1719">
        <v>43.208218995487499</v>
      </c>
      <c r="L1719">
        <v>37.873381441858797</v>
      </c>
      <c r="M1719">
        <v>43.365106627853002</v>
      </c>
      <c r="N1719">
        <v>0.92827493082386203</v>
      </c>
      <c r="O1719">
        <v>45.065398335315102</v>
      </c>
      <c r="Q1719">
        <v>0.117510299208194</v>
      </c>
    </row>
    <row r="1720" spans="1:17" hidden="1" x14ac:dyDescent="0.3">
      <c r="A1720" t="s">
        <v>3620</v>
      </c>
      <c r="B1720" t="s">
        <v>3621</v>
      </c>
      <c r="C1720" t="str">
        <f>IFERROR(VLOOKUP(Table1[[#This Row],[Ticker]],[1]!Table1[[Symbol]:[Industry]],2,FALSE),"-")</f>
        <v>-</v>
      </c>
      <c r="D1720" t="s">
        <v>21</v>
      </c>
      <c r="E1720">
        <v>651.55848576000005</v>
      </c>
      <c r="F1720">
        <v>327.33999999999997</v>
      </c>
      <c r="G1720">
        <v>205.19557764410499</v>
      </c>
      <c r="H1720">
        <v>22.624277059300798</v>
      </c>
      <c r="I1720">
        <v>150.61024955883201</v>
      </c>
      <c r="J1720">
        <v>7.2489937591030298</v>
      </c>
      <c r="K1720">
        <v>270.61570874241698</v>
      </c>
      <c r="L1720">
        <v>204.410952496969</v>
      </c>
      <c r="M1720">
        <v>87.807201743564406</v>
      </c>
      <c r="N1720">
        <v>0.55430670896450096</v>
      </c>
      <c r="O1720">
        <v>0</v>
      </c>
      <c r="P1720">
        <v>248.23404255319099</v>
      </c>
      <c r="Q1720">
        <v>7.5795101970160997E-2</v>
      </c>
    </row>
    <row r="1721" spans="1:17" hidden="1" x14ac:dyDescent="0.3">
      <c r="A1721" t="s">
        <v>3622</v>
      </c>
      <c r="B1721" t="s">
        <v>3623</v>
      </c>
      <c r="C1721" t="str">
        <f>IFERROR(VLOOKUP(Table1[[#This Row],[Ticker]],[1]!Table1[[Symbol]:[Industry]],2,FALSE),"-")</f>
        <v>-</v>
      </c>
      <c r="D1721" t="s">
        <v>1680</v>
      </c>
      <c r="E1721">
        <v>651.53970000000004</v>
      </c>
      <c r="F1721">
        <v>64.45</v>
      </c>
      <c r="G1721">
        <v>-4.6725661097521396</v>
      </c>
      <c r="H1721">
        <v>0.66305863400661003</v>
      </c>
      <c r="I1721">
        <v>-4.9665778584390701</v>
      </c>
      <c r="J1721">
        <v>0.302411385331945</v>
      </c>
      <c r="K1721">
        <v>61.535119208173199</v>
      </c>
      <c r="L1721">
        <v>58.648072222034003</v>
      </c>
      <c r="M1721">
        <v>63.305866194264297</v>
      </c>
      <c r="N1721">
        <v>1.1027734966223901</v>
      </c>
      <c r="O1721">
        <v>0.46547711404187803</v>
      </c>
      <c r="P1721">
        <v>33.852544132917899</v>
      </c>
      <c r="Q1721">
        <v>-3.0371808196612001E-2</v>
      </c>
    </row>
    <row r="1722" spans="1:17" hidden="1" x14ac:dyDescent="0.3">
      <c r="A1722" t="s">
        <v>3624</v>
      </c>
      <c r="B1722" t="s">
        <v>3625</v>
      </c>
      <c r="C1722" t="str">
        <f>IFERROR(VLOOKUP(Table1[[#This Row],[Ticker]],[1]!Table1[[Symbol]:[Industry]],2,FALSE),"-")</f>
        <v>-</v>
      </c>
      <c r="D1722" t="s">
        <v>46</v>
      </c>
      <c r="E1722">
        <v>645.95669843999997</v>
      </c>
      <c r="F1722">
        <v>226.14</v>
      </c>
      <c r="G1722">
        <v>-68.906280395791299</v>
      </c>
      <c r="H1722">
        <v>-5.6345382576487397</v>
      </c>
      <c r="I1722">
        <v>4.6721553181460598</v>
      </c>
      <c r="J1722">
        <v>-8.0696733532664897</v>
      </c>
      <c r="K1722">
        <v>235.22580917326599</v>
      </c>
      <c r="L1722">
        <v>243.68580425239099</v>
      </c>
      <c r="M1722">
        <v>41.9541073436597</v>
      </c>
      <c r="N1722">
        <v>0.48762698250699699</v>
      </c>
      <c r="O1722">
        <v>61.758202883169702</v>
      </c>
      <c r="P1722">
        <v>25.633333333333301</v>
      </c>
      <c r="Q1722">
        <v>9.4006000469523995E-2</v>
      </c>
    </row>
    <row r="1723" spans="1:17" hidden="1" x14ac:dyDescent="0.3">
      <c r="A1723" t="s">
        <v>3626</v>
      </c>
      <c r="B1723" t="s">
        <v>3627</v>
      </c>
      <c r="C1723" t="str">
        <f>IFERROR(VLOOKUP(Table1[[#This Row],[Ticker]],[1]!Table1[[Symbol]:[Industry]],2,FALSE),"-")</f>
        <v>-</v>
      </c>
      <c r="D1723" t="s">
        <v>86</v>
      </c>
      <c r="E1723">
        <v>643.22591499999999</v>
      </c>
      <c r="F1723">
        <v>48.5</v>
      </c>
      <c r="G1723">
        <v>-34.937998733348699</v>
      </c>
      <c r="H1723">
        <v>50.280979105984699</v>
      </c>
      <c r="I1723">
        <v>36.810141715266603</v>
      </c>
      <c r="J1723">
        <v>8.3712576764480904</v>
      </c>
      <c r="K1723">
        <v>35.490044503937199</v>
      </c>
      <c r="L1723">
        <v>35.0274921743056</v>
      </c>
      <c r="M1723">
        <v>99.636521150706102</v>
      </c>
      <c r="N1723">
        <v>1.15138814798038</v>
      </c>
      <c r="O1723">
        <v>61.134020618556697</v>
      </c>
      <c r="P1723">
        <v>130.18509729473101</v>
      </c>
      <c r="Q1723">
        <v>0.110762244640238</v>
      </c>
    </row>
    <row r="1724" spans="1:17" hidden="1" x14ac:dyDescent="0.3">
      <c r="A1724" t="s">
        <v>3628</v>
      </c>
      <c r="B1724" t="s">
        <v>3629</v>
      </c>
      <c r="C1724" t="str">
        <f>IFERROR(VLOOKUP(Table1[[#This Row],[Ticker]],[1]!Table1[[Symbol]:[Industry]],2,FALSE),"-")</f>
        <v>-</v>
      </c>
      <c r="D1724" t="s">
        <v>604</v>
      </c>
      <c r="E1724">
        <v>641.56724999999994</v>
      </c>
      <c r="F1724">
        <v>560</v>
      </c>
      <c r="G1724">
        <v>222.01466855796801</v>
      </c>
      <c r="H1724">
        <v>13.3620617585416</v>
      </c>
      <c r="I1724">
        <v>71.6622700916094</v>
      </c>
      <c r="J1724">
        <v>-10.526095318687799</v>
      </c>
      <c r="K1724">
        <v>500.68153850638998</v>
      </c>
      <c r="L1724">
        <v>357.94779236950302</v>
      </c>
      <c r="M1724">
        <v>48.479974003961601</v>
      </c>
      <c r="N1724">
        <v>0.61657411155310604</v>
      </c>
      <c r="O1724">
        <v>17.321428571428498</v>
      </c>
      <c r="P1724">
        <v>283.03693570451401</v>
      </c>
      <c r="Q1724">
        <v>0.11090552496624</v>
      </c>
    </row>
    <row r="1725" spans="1:17" hidden="1" x14ac:dyDescent="0.3">
      <c r="A1725" t="s">
        <v>3630</v>
      </c>
      <c r="B1725" t="s">
        <v>3631</v>
      </c>
      <c r="C1725" t="str">
        <f>IFERROR(VLOOKUP(Table1[[#This Row],[Ticker]],[1]!Table1[[Symbol]:[Industry]],2,FALSE),"-")</f>
        <v>-</v>
      </c>
      <c r="D1725" t="s">
        <v>106</v>
      </c>
      <c r="E1725">
        <v>641.13865599999997</v>
      </c>
      <c r="F1725">
        <v>705.65</v>
      </c>
      <c r="G1725">
        <v>1.3379012676769599</v>
      </c>
      <c r="H1725">
        <v>-11.1850034867321</v>
      </c>
      <c r="I1725">
        <v>-4.2491244621569901</v>
      </c>
      <c r="J1725">
        <v>2.86176923535543</v>
      </c>
      <c r="K1725">
        <v>719.41495419559499</v>
      </c>
      <c r="L1725">
        <v>696.56110061991899</v>
      </c>
      <c r="M1725">
        <v>68.413763295483406</v>
      </c>
      <c r="N1725">
        <v>0.99731478534463203</v>
      </c>
      <c r="O1725">
        <v>50.046056827038903</v>
      </c>
      <c r="P1725">
        <v>39.732673267326703</v>
      </c>
      <c r="Q1725">
        <v>5.3564992020451001E-2</v>
      </c>
    </row>
    <row r="1726" spans="1:17" hidden="1" x14ac:dyDescent="0.3">
      <c r="A1726" t="s">
        <v>3632</v>
      </c>
      <c r="B1726" t="s">
        <v>3633</v>
      </c>
      <c r="C1726" t="str">
        <f>IFERROR(VLOOKUP(Table1[[#This Row],[Ticker]],[1]!Table1[[Symbol]:[Industry]],2,FALSE),"-")</f>
        <v>-</v>
      </c>
      <c r="D1726" t="s">
        <v>125</v>
      </c>
      <c r="E1726">
        <v>640.86585718000003</v>
      </c>
      <c r="F1726">
        <v>413.45</v>
      </c>
      <c r="G1726">
        <v>-60.0004186613263</v>
      </c>
      <c r="H1726">
        <v>-6.4629489115394403</v>
      </c>
      <c r="I1726">
        <v>-24.581521688166301</v>
      </c>
      <c r="J1726">
        <v>-3.1008764614702802</v>
      </c>
      <c r="K1726">
        <v>423.58236885099097</v>
      </c>
      <c r="L1726">
        <v>463.11404093593598</v>
      </c>
      <c r="M1726">
        <v>46.966569089618901</v>
      </c>
      <c r="N1726">
        <v>1.24551897431354</v>
      </c>
      <c r="O1726">
        <v>64.820413592937399</v>
      </c>
      <c r="P1726">
        <v>7.3756654979872698</v>
      </c>
      <c r="Q1726">
        <v>6.5560799215597002E-2</v>
      </c>
    </row>
    <row r="1727" spans="1:17" hidden="1" x14ac:dyDescent="0.3">
      <c r="A1727" t="s">
        <v>3634</v>
      </c>
      <c r="B1727" t="s">
        <v>3635</v>
      </c>
      <c r="C1727" t="str">
        <f>IFERROR(VLOOKUP(Table1[[#This Row],[Ticker]],[1]!Table1[[Symbol]:[Industry]],2,FALSE),"-")</f>
        <v>-</v>
      </c>
      <c r="D1727" t="s">
        <v>266</v>
      </c>
      <c r="E1727">
        <v>640.57155299999999</v>
      </c>
      <c r="F1727">
        <v>101.07</v>
      </c>
      <c r="G1727">
        <v>-7.5280995978475103</v>
      </c>
      <c r="H1727">
        <v>16.594432845940499</v>
      </c>
      <c r="I1727">
        <v>5.4855097456844701</v>
      </c>
      <c r="J1727">
        <v>6.4525655233935799</v>
      </c>
      <c r="K1727">
        <v>87.391074351735497</v>
      </c>
      <c r="L1727">
        <v>84.352303532399603</v>
      </c>
      <c r="M1727">
        <v>69.554009594122505</v>
      </c>
      <c r="N1727">
        <v>3.7251625490416802</v>
      </c>
      <c r="O1727">
        <v>23.4293064212921</v>
      </c>
      <c r="P1727">
        <v>44.385714285714201</v>
      </c>
      <c r="Q1727">
        <v>2.7833698829471998E-2</v>
      </c>
    </row>
    <row r="1728" spans="1:17" hidden="1" x14ac:dyDescent="0.3">
      <c r="A1728" t="s">
        <v>3636</v>
      </c>
      <c r="B1728" t="s">
        <v>3637</v>
      </c>
      <c r="C1728" t="str">
        <f>IFERROR(VLOOKUP(Table1[[#This Row],[Ticker]],[1]!Table1[[Symbol]:[Industry]],2,FALSE),"-")</f>
        <v>-</v>
      </c>
      <c r="D1728" t="s">
        <v>341</v>
      </c>
      <c r="E1728">
        <v>639.91573073999996</v>
      </c>
      <c r="F1728">
        <v>21.01</v>
      </c>
      <c r="G1728">
        <v>68.703950088620303</v>
      </c>
      <c r="H1728">
        <v>14.8231007195806</v>
      </c>
      <c r="I1728">
        <v>2.6586901098797</v>
      </c>
      <c r="J1728">
        <v>-8.66145246617236</v>
      </c>
      <c r="K1728">
        <v>19.712880768546299</v>
      </c>
      <c r="L1728">
        <v>19.004079958914701</v>
      </c>
      <c r="M1728">
        <v>50.406735140397899</v>
      </c>
      <c r="N1728">
        <v>0.65178017097618901</v>
      </c>
      <c r="O1728">
        <v>36.839600190385497</v>
      </c>
      <c r="P1728">
        <v>102.01923076923001</v>
      </c>
      <c r="Q1728">
        <v>8.7785238305931004E-2</v>
      </c>
    </row>
    <row r="1729" spans="1:17" hidden="1" x14ac:dyDescent="0.3">
      <c r="A1729" t="s">
        <v>3638</v>
      </c>
      <c r="B1729" t="s">
        <v>3639</v>
      </c>
      <c r="C1729" t="str">
        <f>IFERROR(VLOOKUP(Table1[[#This Row],[Ticker]],[1]!Table1[[Symbol]:[Industry]],2,FALSE),"-")</f>
        <v>-</v>
      </c>
      <c r="D1729" t="s">
        <v>3080</v>
      </c>
      <c r="E1729">
        <v>638.53283365000004</v>
      </c>
      <c r="F1729">
        <v>104.5</v>
      </c>
      <c r="G1729">
        <v>584.89777773863295</v>
      </c>
      <c r="H1729">
        <v>-2.2790398108986798</v>
      </c>
      <c r="I1729">
        <v>518.05671061182295</v>
      </c>
      <c r="J1729">
        <v>-4.4652463734145398</v>
      </c>
      <c r="K1729">
        <v>21.1086447603777</v>
      </c>
      <c r="L1729">
        <v>19.1869385161373</v>
      </c>
      <c r="M1729">
        <v>58.064348710894897</v>
      </c>
      <c r="N1729">
        <v>0.64786000404219601</v>
      </c>
      <c r="O1729">
        <v>0.14354066985646699</v>
      </c>
      <c r="P1729">
        <v>682.77153558052396</v>
      </c>
      <c r="Q1729">
        <v>-6.8099844191179995E-2</v>
      </c>
    </row>
    <row r="1730" spans="1:17" hidden="1" x14ac:dyDescent="0.3">
      <c r="A1730" t="s">
        <v>3640</v>
      </c>
      <c r="B1730" t="s">
        <v>3641</v>
      </c>
      <c r="C1730" t="str">
        <f>IFERROR(VLOOKUP(Table1[[#This Row],[Ticker]],[1]!Table1[[Symbol]:[Industry]],2,FALSE),"-")</f>
        <v>-</v>
      </c>
      <c r="D1730" t="s">
        <v>167</v>
      </c>
      <c r="E1730">
        <v>638.10842692400001</v>
      </c>
      <c r="F1730">
        <v>37.85</v>
      </c>
      <c r="G1730">
        <v>-35.713424053483003</v>
      </c>
      <c r="H1730">
        <v>-9.6770423521698596</v>
      </c>
      <c r="I1730">
        <v>-47.398456828402402</v>
      </c>
      <c r="J1730">
        <v>-6.7997475720131</v>
      </c>
      <c r="K1730">
        <v>39.582269091090801</v>
      </c>
      <c r="L1730">
        <v>43.1346365441307</v>
      </c>
      <c r="M1730">
        <v>43.0545194607638</v>
      </c>
      <c r="N1730">
        <v>1.08123934807616</v>
      </c>
      <c r="O1730">
        <v>65.653896961690805</v>
      </c>
      <c r="P1730">
        <v>8.1428571428571406</v>
      </c>
      <c r="Q1730">
        <v>0.14965738983854099</v>
      </c>
    </row>
    <row r="1731" spans="1:17" hidden="1" x14ac:dyDescent="0.3">
      <c r="A1731" t="s">
        <v>3642</v>
      </c>
      <c r="B1731" t="s">
        <v>3643</v>
      </c>
      <c r="C1731" t="str">
        <f>IFERROR(VLOOKUP(Table1[[#This Row],[Ticker]],[1]!Table1[[Symbol]:[Industry]],2,FALSE),"-")</f>
        <v>-</v>
      </c>
      <c r="D1731" t="s">
        <v>1422</v>
      </c>
      <c r="E1731">
        <v>637.94978734999995</v>
      </c>
      <c r="F1731">
        <v>1063.25</v>
      </c>
      <c r="G1731">
        <v>-28.700728607013701</v>
      </c>
      <c r="H1731">
        <v>-12.265643869163901</v>
      </c>
      <c r="I1731">
        <v>-6.36861762883726</v>
      </c>
      <c r="J1731">
        <v>-5.6343788176620002</v>
      </c>
      <c r="K1731">
        <v>1102.8196947394299</v>
      </c>
      <c r="L1731">
        <v>1039.78961800921</v>
      </c>
      <c r="M1731">
        <v>30.651311476138499</v>
      </c>
      <c r="N1731">
        <v>0.85337073457091395</v>
      </c>
      <c r="O1731">
        <v>15.4667293675053</v>
      </c>
      <c r="P1731">
        <v>32.90625</v>
      </c>
      <c r="Q1731">
        <v>1.2002817758862999E-2</v>
      </c>
    </row>
    <row r="1732" spans="1:17" hidden="1" x14ac:dyDescent="0.3">
      <c r="A1732" t="s">
        <v>3644</v>
      </c>
      <c r="B1732" t="s">
        <v>3645</v>
      </c>
      <c r="C1732" t="str">
        <f>IFERROR(VLOOKUP(Table1[[#This Row],[Ticker]],[1]!Table1[[Symbol]:[Industry]],2,FALSE),"-")</f>
        <v>-</v>
      </c>
      <c r="D1732" t="s">
        <v>1517</v>
      </c>
      <c r="E1732">
        <v>637.87494749999996</v>
      </c>
      <c r="F1732">
        <v>262.5</v>
      </c>
      <c r="G1732">
        <v>94.945588884606906</v>
      </c>
      <c r="H1732">
        <v>-21.901016788118898</v>
      </c>
      <c r="I1732">
        <v>73.169280968296604</v>
      </c>
      <c r="J1732">
        <v>-1.7287536572058</v>
      </c>
      <c r="K1732">
        <v>278.67205185722798</v>
      </c>
      <c r="L1732">
        <v>247.291736956509</v>
      </c>
      <c r="M1732">
        <v>62.0185327329012</v>
      </c>
      <c r="N1732">
        <v>0.76260856315709202</v>
      </c>
      <c r="O1732">
        <v>76</v>
      </c>
      <c r="P1732">
        <v>133.957219251336</v>
      </c>
    </row>
    <row r="1733" spans="1:17" hidden="1" x14ac:dyDescent="0.3">
      <c r="A1733" t="s">
        <v>3646</v>
      </c>
      <c r="B1733" t="s">
        <v>3647</v>
      </c>
      <c r="C1733" t="str">
        <f>IFERROR(VLOOKUP(Table1[[#This Row],[Ticker]],[1]!Table1[[Symbol]:[Industry]],2,FALSE),"-")</f>
        <v>-</v>
      </c>
      <c r="D1733" t="s">
        <v>266</v>
      </c>
      <c r="E1733">
        <v>636.71899499999995</v>
      </c>
      <c r="F1733">
        <v>409.65</v>
      </c>
      <c r="G1733">
        <v>50.213612589667598</v>
      </c>
      <c r="H1733">
        <v>-2.8197547456643801</v>
      </c>
      <c r="I1733">
        <v>5.9949249812484897</v>
      </c>
      <c r="J1733">
        <v>-8.4402458956042299</v>
      </c>
      <c r="K1733">
        <v>390.84878667871499</v>
      </c>
      <c r="L1733">
        <v>339.127348904283</v>
      </c>
      <c r="M1733">
        <v>42.529380045475101</v>
      </c>
      <c r="N1733">
        <v>0.85553804927784904</v>
      </c>
      <c r="O1733">
        <v>16.358742627959799</v>
      </c>
      <c r="P1733">
        <v>91.612206004455103</v>
      </c>
      <c r="Q1733">
        <v>0.106639441065273</v>
      </c>
    </row>
    <row r="1734" spans="1:17" hidden="1" x14ac:dyDescent="0.3">
      <c r="A1734" t="s">
        <v>3648</v>
      </c>
      <c r="B1734" t="s">
        <v>3649</v>
      </c>
      <c r="C1734" t="str">
        <f>IFERROR(VLOOKUP(Table1[[#This Row],[Ticker]],[1]!Table1[[Symbol]:[Industry]],2,FALSE),"-")</f>
        <v>-</v>
      </c>
      <c r="D1734" t="s">
        <v>379</v>
      </c>
      <c r="E1734">
        <v>633.94924319999996</v>
      </c>
      <c r="F1734">
        <v>172.34</v>
      </c>
      <c r="G1734">
        <v>-28.517469795842999</v>
      </c>
      <c r="H1734">
        <v>-9.7447296279925002</v>
      </c>
      <c r="I1734">
        <v>-1.0568765672134</v>
      </c>
      <c r="J1734">
        <v>-7.2461507381510302</v>
      </c>
      <c r="K1734">
        <v>178.510176528746</v>
      </c>
      <c r="L1734">
        <v>178.04807213327999</v>
      </c>
      <c r="M1734">
        <v>31.178861115657298</v>
      </c>
      <c r="N1734">
        <v>0.51651936901894402</v>
      </c>
      <c r="O1734">
        <v>38.882441685041201</v>
      </c>
      <c r="P1734">
        <v>28.2291666666666</v>
      </c>
    </row>
    <row r="1735" spans="1:17" hidden="1" x14ac:dyDescent="0.3">
      <c r="A1735" t="s">
        <v>3650</v>
      </c>
      <c r="B1735" t="s">
        <v>3651</v>
      </c>
      <c r="C1735" t="str">
        <f>IFERROR(VLOOKUP(Table1[[#This Row],[Ticker]],[1]!Table1[[Symbol]:[Industry]],2,FALSE),"-")</f>
        <v>-</v>
      </c>
      <c r="D1735" t="s">
        <v>396</v>
      </c>
      <c r="E1735">
        <v>633.23002050000002</v>
      </c>
      <c r="F1735">
        <v>385</v>
      </c>
      <c r="G1735">
        <v>-40.2076627846007</v>
      </c>
      <c r="H1735">
        <v>11.783240931998201</v>
      </c>
      <c r="I1735">
        <v>17.144774501312199</v>
      </c>
      <c r="J1735">
        <v>7.9998274304016501</v>
      </c>
      <c r="K1735">
        <v>341.01064405050698</v>
      </c>
      <c r="L1735">
        <v>330.38892594437198</v>
      </c>
      <c r="M1735">
        <v>65.824420079121197</v>
      </c>
      <c r="N1735">
        <v>1.7712543138271499</v>
      </c>
      <c r="O1735">
        <v>19.480519480519401</v>
      </c>
      <c r="P1735">
        <v>46.946564885496102</v>
      </c>
      <c r="Q1735">
        <v>-1.6848847296878001E-2</v>
      </c>
    </row>
    <row r="1736" spans="1:17" hidden="1" x14ac:dyDescent="0.3">
      <c r="A1736" t="s">
        <v>3652</v>
      </c>
      <c r="B1736" t="s">
        <v>3653</v>
      </c>
      <c r="C1736" t="str">
        <f>IFERROR(VLOOKUP(Table1[[#This Row],[Ticker]],[1]!Table1[[Symbol]:[Industry]],2,FALSE),"-")</f>
        <v>-</v>
      </c>
      <c r="D1736" t="s">
        <v>130</v>
      </c>
      <c r="E1736">
        <v>633.15788640000005</v>
      </c>
      <c r="F1736">
        <v>156</v>
      </c>
      <c r="G1736">
        <v>399.10792751051503</v>
      </c>
      <c r="H1736">
        <v>20.802235582596602</v>
      </c>
      <c r="I1736">
        <v>168.15440634016201</v>
      </c>
      <c r="J1736">
        <v>0.12390023548934601</v>
      </c>
      <c r="K1736">
        <v>124.97294922109</v>
      </c>
      <c r="L1736">
        <v>84.7967826045207</v>
      </c>
      <c r="M1736">
        <v>71.219094197873005</v>
      </c>
      <c r="N1736">
        <v>0.99184740809106198</v>
      </c>
      <c r="O1736">
        <v>1.12179487179486</v>
      </c>
      <c r="P1736">
        <v>477.77777777777698</v>
      </c>
      <c r="Q1736">
        <v>0.195174546423139</v>
      </c>
    </row>
    <row r="1737" spans="1:17" hidden="1" x14ac:dyDescent="0.3">
      <c r="A1737" t="s">
        <v>3654</v>
      </c>
      <c r="B1737" t="s">
        <v>3655</v>
      </c>
      <c r="C1737" t="str">
        <f>IFERROR(VLOOKUP(Table1[[#This Row],[Ticker]],[1]!Table1[[Symbol]:[Industry]],2,FALSE),"-")</f>
        <v>-</v>
      </c>
      <c r="D1737" t="s">
        <v>281</v>
      </c>
      <c r="E1737">
        <v>632.48655958500001</v>
      </c>
      <c r="F1737">
        <v>361.05</v>
      </c>
      <c r="G1737">
        <v>-7.8635781093804002</v>
      </c>
      <c r="H1737">
        <v>-12.7737206176499</v>
      </c>
      <c r="I1737">
        <v>2.0193067814096999</v>
      </c>
      <c r="J1737">
        <v>-8.4879270611898292</v>
      </c>
      <c r="K1737">
        <v>375.14059700324901</v>
      </c>
      <c r="L1737">
        <v>344.74417322326201</v>
      </c>
      <c r="M1737">
        <v>34.215245834315802</v>
      </c>
      <c r="N1737">
        <v>0.37878018503612798</v>
      </c>
      <c r="O1737">
        <v>17.712228223237702</v>
      </c>
      <c r="P1737">
        <v>46.1740890688259</v>
      </c>
      <c r="Q1737">
        <v>3.6758358969811E-2</v>
      </c>
    </row>
    <row r="1738" spans="1:17" hidden="1" x14ac:dyDescent="0.3">
      <c r="A1738" t="s">
        <v>3656</v>
      </c>
      <c r="B1738" t="s">
        <v>3657</v>
      </c>
      <c r="C1738" t="str">
        <f>IFERROR(VLOOKUP(Table1[[#This Row],[Ticker]],[1]!Table1[[Symbol]:[Industry]],2,FALSE),"-")</f>
        <v>-</v>
      </c>
      <c r="D1738" t="s">
        <v>149</v>
      </c>
      <c r="E1738">
        <v>631.57533679999995</v>
      </c>
      <c r="F1738">
        <v>52.79</v>
      </c>
      <c r="G1738">
        <v>1.3530866663283301</v>
      </c>
      <c r="H1738">
        <v>-0.61595944536099301</v>
      </c>
      <c r="I1738">
        <v>-17.128749503646802</v>
      </c>
      <c r="J1738">
        <v>-8.6143613030882307</v>
      </c>
      <c r="K1738">
        <v>53.6154128155842</v>
      </c>
      <c r="L1738">
        <v>50.497768705196997</v>
      </c>
      <c r="M1738">
        <v>34.374874037686098</v>
      </c>
      <c r="N1738">
        <v>0.68966935511546501</v>
      </c>
      <c r="O1738">
        <v>37.052472059102001</v>
      </c>
      <c r="P1738">
        <v>50.3988603988603</v>
      </c>
      <c r="Q1738">
        <v>5.3638842548597E-2</v>
      </c>
    </row>
    <row r="1739" spans="1:17" hidden="1" x14ac:dyDescent="0.3">
      <c r="A1739" t="s">
        <v>3658</v>
      </c>
      <c r="B1739" t="s">
        <v>3659</v>
      </c>
      <c r="C1739" t="str">
        <f>IFERROR(VLOOKUP(Table1[[#This Row],[Ticker]],[1]!Table1[[Symbol]:[Industry]],2,FALSE),"-")</f>
        <v>-</v>
      </c>
      <c r="D1739" t="s">
        <v>1517</v>
      </c>
      <c r="E1739">
        <v>630.137161472</v>
      </c>
      <c r="F1739">
        <v>116.48</v>
      </c>
      <c r="G1739">
        <v>30.395190155650901</v>
      </c>
      <c r="H1739">
        <v>46.678370917547397</v>
      </c>
      <c r="I1739">
        <v>14.9778811188657</v>
      </c>
      <c r="J1739">
        <v>1.4634370121653799</v>
      </c>
      <c r="K1739">
        <v>101.745356098336</v>
      </c>
      <c r="L1739">
        <v>89.962925980048894</v>
      </c>
      <c r="M1739">
        <v>53.807835644291998</v>
      </c>
      <c r="N1739">
        <v>0.441249388404022</v>
      </c>
      <c r="O1739">
        <v>13.8392857142856</v>
      </c>
      <c r="P1739">
        <v>82.570532915360502</v>
      </c>
      <c r="Q1739">
        <v>9.9590281501034994E-2</v>
      </c>
    </row>
    <row r="1740" spans="1:17" hidden="1" x14ac:dyDescent="0.3">
      <c r="A1740" t="s">
        <v>3660</v>
      </c>
      <c r="B1740" t="s">
        <v>3661</v>
      </c>
      <c r="C1740" t="str">
        <f>IFERROR(VLOOKUP(Table1[[#This Row],[Ticker]],[1]!Table1[[Symbol]:[Industry]],2,FALSE),"-")</f>
        <v>-</v>
      </c>
      <c r="D1740" t="s">
        <v>1517</v>
      </c>
      <c r="E1740">
        <v>629.57402620000005</v>
      </c>
      <c r="F1740">
        <v>353.5</v>
      </c>
      <c r="G1740">
        <v>-13.281324823225001</v>
      </c>
      <c r="H1740">
        <v>1.33639973287962</v>
      </c>
      <c r="I1740">
        <v>43.990338083769998</v>
      </c>
      <c r="J1740">
        <v>0.51705719620826496</v>
      </c>
      <c r="K1740">
        <v>321.27830386053699</v>
      </c>
      <c r="M1740">
        <v>62.460770413280599</v>
      </c>
      <c r="N1740">
        <v>1.0382956701742201</v>
      </c>
      <c r="O1740">
        <v>12.008486562942</v>
      </c>
      <c r="P1740">
        <v>88.533333333333303</v>
      </c>
    </row>
    <row r="1741" spans="1:17" hidden="1" x14ac:dyDescent="0.3">
      <c r="A1741" t="s">
        <v>3662</v>
      </c>
      <c r="B1741" t="s">
        <v>3663</v>
      </c>
      <c r="C1741" t="str">
        <f>IFERROR(VLOOKUP(Table1[[#This Row],[Ticker]],[1]!Table1[[Symbol]:[Industry]],2,FALSE),"-")</f>
        <v>-</v>
      </c>
      <c r="D1741" t="s">
        <v>292</v>
      </c>
      <c r="E1741">
        <v>628.1731092</v>
      </c>
      <c r="F1741">
        <v>444</v>
      </c>
      <c r="G1741">
        <v>97.573954888812295</v>
      </c>
      <c r="H1741">
        <v>-2.1028614461075801</v>
      </c>
      <c r="I1741">
        <v>51.237643917703302</v>
      </c>
      <c r="J1741">
        <v>-5.3442841272649</v>
      </c>
      <c r="K1741">
        <v>425.38870997573002</v>
      </c>
      <c r="L1741">
        <v>348.53637405773202</v>
      </c>
      <c r="M1741">
        <v>52.516093027515304</v>
      </c>
      <c r="N1741">
        <v>0.30702199373285499</v>
      </c>
      <c r="O1741">
        <v>25.889639639639601</v>
      </c>
      <c r="P1741">
        <v>145.033112582781</v>
      </c>
      <c r="Q1741">
        <v>0.13412348358549001</v>
      </c>
    </row>
    <row r="1742" spans="1:17" hidden="1" x14ac:dyDescent="0.3">
      <c r="A1742" t="s">
        <v>3664</v>
      </c>
      <c r="B1742" t="s">
        <v>3665</v>
      </c>
      <c r="C1742" t="str">
        <f>IFERROR(VLOOKUP(Table1[[#This Row],[Ticker]],[1]!Table1[[Symbol]:[Industry]],2,FALSE),"-")</f>
        <v>-</v>
      </c>
      <c r="D1742" t="s">
        <v>646</v>
      </c>
      <c r="E1742">
        <v>626.473071</v>
      </c>
      <c r="F1742">
        <v>368.1</v>
      </c>
      <c r="G1742">
        <v>-35.5593385746484</v>
      </c>
      <c r="H1742">
        <v>-17.691859023582399</v>
      </c>
      <c r="I1742">
        <v>-36.623280202879101</v>
      </c>
      <c r="J1742">
        <v>-14.3596631284118</v>
      </c>
      <c r="K1742">
        <v>418.98589800861498</v>
      </c>
      <c r="L1742">
        <v>427.47130008541899</v>
      </c>
      <c r="M1742">
        <v>17.235468657590499</v>
      </c>
      <c r="N1742">
        <v>0.81071894113942899</v>
      </c>
      <c r="O1742">
        <v>48.872588970388399</v>
      </c>
      <c r="P1742">
        <v>11.511663132384101</v>
      </c>
      <c r="Q1742">
        <v>-5.3000843980699998E-3</v>
      </c>
    </row>
    <row r="1743" spans="1:17" hidden="1" x14ac:dyDescent="0.3">
      <c r="A1743" t="s">
        <v>3666</v>
      </c>
      <c r="B1743" t="s">
        <v>3667</v>
      </c>
      <c r="C1743" t="str">
        <f>IFERROR(VLOOKUP(Table1[[#This Row],[Ticker]],[1]!Table1[[Symbol]:[Industry]],2,FALSE),"-")</f>
        <v>-</v>
      </c>
      <c r="D1743" t="s">
        <v>396</v>
      </c>
      <c r="E1743">
        <v>623.40742309999996</v>
      </c>
      <c r="F1743">
        <v>588.35</v>
      </c>
      <c r="G1743">
        <v>42.600401783136</v>
      </c>
      <c r="H1743">
        <v>-4.2933959512500603</v>
      </c>
      <c r="I1743">
        <v>2.1708670111197899</v>
      </c>
      <c r="J1743">
        <v>0.17597537649107101</v>
      </c>
      <c r="K1743">
        <v>570.82130151951696</v>
      </c>
      <c r="L1743">
        <v>506.90897588412599</v>
      </c>
      <c r="M1743">
        <v>61.587574402791397</v>
      </c>
      <c r="N1743">
        <v>0.39576946390311002</v>
      </c>
      <c r="O1743">
        <v>7.9374521968216003</v>
      </c>
      <c r="P1743">
        <v>89.790322580645096</v>
      </c>
      <c r="Q1743">
        <v>5.8673999384352998E-2</v>
      </c>
    </row>
    <row r="1744" spans="1:17" hidden="1" x14ac:dyDescent="0.3">
      <c r="A1744" t="s">
        <v>3668</v>
      </c>
      <c r="B1744" t="s">
        <v>3669</v>
      </c>
      <c r="C1744" t="str">
        <f>IFERROR(VLOOKUP(Table1[[#This Row],[Ticker]],[1]!Table1[[Symbol]:[Industry]],2,FALSE),"-")</f>
        <v>-</v>
      </c>
      <c r="D1744" t="s">
        <v>263</v>
      </c>
      <c r="E1744">
        <v>622.98707999999999</v>
      </c>
      <c r="F1744">
        <v>135.5</v>
      </c>
      <c r="G1744">
        <v>-16.303190870593099</v>
      </c>
      <c r="H1744">
        <v>0.34860692832879803</v>
      </c>
      <c r="I1744">
        <v>-9.0205730622725397</v>
      </c>
      <c r="J1744">
        <v>-5.8297913736416902</v>
      </c>
      <c r="K1744">
        <v>132.08857525306101</v>
      </c>
      <c r="L1744">
        <v>127.62240000944701</v>
      </c>
      <c r="M1744">
        <v>51.269727502391099</v>
      </c>
      <c r="N1744">
        <v>0.82501183780383702</v>
      </c>
      <c r="O1744">
        <v>12.841328413284099</v>
      </c>
      <c r="P1744">
        <v>35.5</v>
      </c>
      <c r="Q1744">
        <v>5.8146641799176002E-2</v>
      </c>
    </row>
    <row r="1745" spans="1:17" hidden="1" x14ac:dyDescent="0.3">
      <c r="A1745" t="s">
        <v>3670</v>
      </c>
      <c r="B1745" t="s">
        <v>3671</v>
      </c>
      <c r="C1745" t="str">
        <f>IFERROR(VLOOKUP(Table1[[#This Row],[Ticker]],[1]!Table1[[Symbol]:[Industry]],2,FALSE),"-")</f>
        <v>-</v>
      </c>
      <c r="D1745" t="s">
        <v>46</v>
      </c>
      <c r="E1745">
        <v>621.90254100000004</v>
      </c>
      <c r="F1745">
        <v>271.05</v>
      </c>
      <c r="G1745">
        <v>-13.381652362026299</v>
      </c>
      <c r="H1745">
        <v>-7.2587808135204304</v>
      </c>
      <c r="I1745">
        <v>0.79521697918840295</v>
      </c>
      <c r="J1745">
        <v>4.54367573895584</v>
      </c>
      <c r="K1745">
        <v>256.43243396172699</v>
      </c>
      <c r="M1745">
        <v>50.370681401915</v>
      </c>
      <c r="N1745">
        <v>0.21618797219720601</v>
      </c>
      <c r="O1745">
        <v>10.625345877144399</v>
      </c>
      <c r="P1745">
        <v>89.744487224361194</v>
      </c>
    </row>
    <row r="1746" spans="1:17" hidden="1" x14ac:dyDescent="0.3">
      <c r="A1746" t="s">
        <v>3672</v>
      </c>
      <c r="B1746" t="s">
        <v>3673</v>
      </c>
      <c r="C1746" t="str">
        <f>IFERROR(VLOOKUP(Table1[[#This Row],[Ticker]],[1]!Table1[[Symbol]:[Industry]],2,FALSE),"-")</f>
        <v>-</v>
      </c>
      <c r="D1746" t="s">
        <v>111</v>
      </c>
      <c r="E1746">
        <v>620.88526420000005</v>
      </c>
      <c r="F1746">
        <v>156.79</v>
      </c>
      <c r="G1746">
        <v>-56.344244843595199</v>
      </c>
      <c r="H1746">
        <v>-16.227577652326801</v>
      </c>
      <c r="I1746">
        <v>-42.167375502380402</v>
      </c>
      <c r="J1746">
        <v>-6.5183230142256496</v>
      </c>
      <c r="M1746">
        <v>34.0867349736926</v>
      </c>
      <c r="O1746">
        <v>36.411760954142402</v>
      </c>
      <c r="P1746">
        <v>3.76571806750496</v>
      </c>
    </row>
    <row r="1747" spans="1:17" hidden="1" x14ac:dyDescent="0.3">
      <c r="A1747" t="s">
        <v>3674</v>
      </c>
      <c r="B1747" t="s">
        <v>3675</v>
      </c>
      <c r="C1747" t="str">
        <f>IFERROR(VLOOKUP(Table1[[#This Row],[Ticker]],[1]!Table1[[Symbol]:[Industry]],2,FALSE),"-")</f>
        <v>-</v>
      </c>
      <c r="D1747" t="s">
        <v>125</v>
      </c>
      <c r="E1747">
        <v>617.65200000000004</v>
      </c>
      <c r="F1747">
        <v>542</v>
      </c>
      <c r="G1747">
        <v>60.602429516169501</v>
      </c>
      <c r="H1747">
        <v>-7.6967865856895203</v>
      </c>
      <c r="I1747">
        <v>12.5748328890368</v>
      </c>
      <c r="J1747">
        <v>1.2924858111191999</v>
      </c>
      <c r="K1747">
        <v>565.27914231856698</v>
      </c>
      <c r="L1747">
        <v>540.88216490996103</v>
      </c>
      <c r="M1747">
        <v>66.279740469604505</v>
      </c>
      <c r="N1747">
        <v>0.81147536551220001</v>
      </c>
      <c r="O1747">
        <v>75.461254612546099</v>
      </c>
      <c r="P1747">
        <v>132.070220509526</v>
      </c>
      <c r="Q1747">
        <v>0.16738548901662401</v>
      </c>
    </row>
    <row r="1748" spans="1:17" hidden="1" x14ac:dyDescent="0.3">
      <c r="A1748" t="s">
        <v>3676</v>
      </c>
      <c r="B1748" t="s">
        <v>3677</v>
      </c>
      <c r="C1748" t="str">
        <f>IFERROR(VLOOKUP(Table1[[#This Row],[Ticker]],[1]!Table1[[Symbol]:[Industry]],2,FALSE),"-")</f>
        <v>-</v>
      </c>
      <c r="D1748" t="s">
        <v>473</v>
      </c>
      <c r="E1748">
        <v>617.27840237600003</v>
      </c>
      <c r="F1748">
        <v>3.49</v>
      </c>
      <c r="G1748">
        <v>-44.960850300863498</v>
      </c>
      <c r="H1748">
        <v>-15.4258170293371</v>
      </c>
      <c r="I1748">
        <v>-23.521972983231201</v>
      </c>
      <c r="J1748">
        <v>-4.8152986200185204</v>
      </c>
      <c r="K1748">
        <v>3.7322700760193501</v>
      </c>
      <c r="L1748">
        <v>3.7967518427910099</v>
      </c>
      <c r="M1748">
        <v>33.224076433911002</v>
      </c>
      <c r="N1748">
        <v>0.63721349682369699</v>
      </c>
      <c r="O1748">
        <v>61.891117478509997</v>
      </c>
      <c r="P1748">
        <v>16.3333333333333</v>
      </c>
      <c r="Q1748">
        <v>6.0421661684428002E-2</v>
      </c>
    </row>
    <row r="1749" spans="1:17" hidden="1" x14ac:dyDescent="0.3">
      <c r="A1749" t="s">
        <v>3678</v>
      </c>
      <c r="B1749" t="s">
        <v>3679</v>
      </c>
      <c r="C1749" t="str">
        <f>IFERROR(VLOOKUP(Table1[[#This Row],[Ticker]],[1]!Table1[[Symbol]:[Industry]],2,FALSE),"-")</f>
        <v>-</v>
      </c>
      <c r="D1749" t="s">
        <v>292</v>
      </c>
      <c r="E1749">
        <v>616.97456331000001</v>
      </c>
      <c r="F1749">
        <v>414.1</v>
      </c>
      <c r="G1749">
        <v>79.043693678363894</v>
      </c>
      <c r="H1749">
        <v>6.8883650553547504</v>
      </c>
      <c r="I1749">
        <v>38.613969612985201</v>
      </c>
      <c r="J1749">
        <v>-11.8012895553296</v>
      </c>
      <c r="K1749">
        <v>366.79250130230901</v>
      </c>
      <c r="L1749">
        <v>295.29343361674103</v>
      </c>
      <c r="M1749">
        <v>56.516467184421202</v>
      </c>
      <c r="N1749">
        <v>0.84502097010069499</v>
      </c>
      <c r="O1749">
        <v>8.6694035257184101</v>
      </c>
      <c r="P1749">
        <v>119.915029208709</v>
      </c>
      <c r="Q1749">
        <v>8.9388155131748998E-2</v>
      </c>
    </row>
    <row r="1750" spans="1:17" hidden="1" x14ac:dyDescent="0.3">
      <c r="A1750" t="s">
        <v>3680</v>
      </c>
      <c r="B1750" t="s">
        <v>3681</v>
      </c>
      <c r="C1750" t="str">
        <f>IFERROR(VLOOKUP(Table1[[#This Row],[Ticker]],[1]!Table1[[Symbol]:[Industry]],2,FALSE),"-")</f>
        <v>-</v>
      </c>
      <c r="D1750" t="s">
        <v>185</v>
      </c>
      <c r="E1750">
        <v>616.22667200000001</v>
      </c>
      <c r="F1750">
        <v>505.9</v>
      </c>
      <c r="G1750">
        <v>-11.6023010102146</v>
      </c>
      <c r="H1750">
        <v>15.507885477969401</v>
      </c>
      <c r="I1750">
        <v>-21.010198750897899</v>
      </c>
      <c r="J1750">
        <v>21.492859442441599</v>
      </c>
      <c r="K1750">
        <v>463.26261844880497</v>
      </c>
      <c r="L1750">
        <v>465.87427118687799</v>
      </c>
      <c r="M1750">
        <v>69.192263854373294</v>
      </c>
      <c r="N1750">
        <v>2.5311438681285501</v>
      </c>
      <c r="O1750">
        <v>26.675232259339801</v>
      </c>
      <c r="P1750">
        <v>36.361185983827497</v>
      </c>
      <c r="Q1750">
        <v>0.15229340856260301</v>
      </c>
    </row>
    <row r="1751" spans="1:17" hidden="1" x14ac:dyDescent="0.3">
      <c r="A1751" t="s">
        <v>3682</v>
      </c>
      <c r="B1751" t="s">
        <v>3683</v>
      </c>
      <c r="C1751" t="str">
        <f>IFERROR(VLOOKUP(Table1[[#This Row],[Ticker]],[1]!Table1[[Symbol]:[Industry]],2,FALSE),"-")</f>
        <v>-</v>
      </c>
      <c r="D1751" t="s">
        <v>473</v>
      </c>
      <c r="E1751">
        <v>615.81383530200003</v>
      </c>
      <c r="F1751">
        <v>140.94</v>
      </c>
      <c r="G1751">
        <v>-31.295736706669</v>
      </c>
      <c r="H1751">
        <v>13.389002220121499</v>
      </c>
      <c r="I1751">
        <v>14.6442179914064</v>
      </c>
      <c r="J1751">
        <v>-14.963910754629101</v>
      </c>
      <c r="K1751">
        <v>134.32073614563899</v>
      </c>
      <c r="L1751">
        <v>126.912774215002</v>
      </c>
      <c r="M1751">
        <v>44.4900027307011</v>
      </c>
      <c r="N1751">
        <v>3.12876020558683</v>
      </c>
      <c r="O1751">
        <v>25.514403292181001</v>
      </c>
      <c r="P1751">
        <v>38.788774002954199</v>
      </c>
      <c r="Q1751">
        <v>-4.2111356349834997E-2</v>
      </c>
    </row>
    <row r="1752" spans="1:17" hidden="1" x14ac:dyDescent="0.3">
      <c r="A1752" t="s">
        <v>3684</v>
      </c>
      <c r="B1752" t="s">
        <v>3685</v>
      </c>
      <c r="C1752" t="str">
        <f>IFERROR(VLOOKUP(Table1[[#This Row],[Ticker]],[1]!Table1[[Symbol]:[Industry]],2,FALSE),"-")</f>
        <v>-</v>
      </c>
      <c r="D1752" t="s">
        <v>473</v>
      </c>
      <c r="E1752">
        <v>614.03409599999998</v>
      </c>
      <c r="F1752">
        <v>165.49</v>
      </c>
      <c r="G1752">
        <v>-29.442571667303799</v>
      </c>
      <c r="H1752">
        <v>2.2502467442876002</v>
      </c>
      <c r="I1752">
        <v>-15.2657023260891</v>
      </c>
      <c r="J1752">
        <v>-11.330301970193201</v>
      </c>
      <c r="K1752">
        <v>167.37451450653199</v>
      </c>
      <c r="M1752">
        <v>32.436036417868301</v>
      </c>
      <c r="N1752">
        <v>0.78182602447354699</v>
      </c>
      <c r="O1752">
        <v>21.155356819143101</v>
      </c>
      <c r="P1752">
        <v>19.798754886347101</v>
      </c>
    </row>
    <row r="1753" spans="1:17" hidden="1" x14ac:dyDescent="0.3">
      <c r="A1753" t="s">
        <v>3686</v>
      </c>
      <c r="B1753" t="s">
        <v>3687</v>
      </c>
      <c r="C1753" t="str">
        <f>IFERROR(VLOOKUP(Table1[[#This Row],[Ticker]],[1]!Table1[[Symbol]:[Industry]],2,FALSE),"-")</f>
        <v>-</v>
      </c>
      <c r="D1753" t="s">
        <v>592</v>
      </c>
      <c r="E1753">
        <v>613.3400322</v>
      </c>
      <c r="F1753">
        <v>44.38</v>
      </c>
      <c r="G1753">
        <v>-31.0572161644813</v>
      </c>
      <c r="H1753">
        <v>-6.9026329854339599</v>
      </c>
      <c r="I1753">
        <v>-18.2747749757593</v>
      </c>
      <c r="J1753">
        <v>-5.9348748789069203</v>
      </c>
      <c r="K1753">
        <v>44.478744821589203</v>
      </c>
      <c r="L1753">
        <v>45.746959102354197</v>
      </c>
      <c r="M1753">
        <v>51.945304318361103</v>
      </c>
      <c r="N1753">
        <v>1.12303115898741</v>
      </c>
      <c r="O1753">
        <v>43.307796304641698</v>
      </c>
      <c r="P1753">
        <v>12.212389380530899</v>
      </c>
      <c r="Q1753">
        <v>0.130464719390119</v>
      </c>
    </row>
    <row r="1754" spans="1:17" hidden="1" x14ac:dyDescent="0.3">
      <c r="A1754" t="s">
        <v>3688</v>
      </c>
      <c r="B1754" t="s">
        <v>3689</v>
      </c>
      <c r="C1754" t="str">
        <f>IFERROR(VLOOKUP(Table1[[#This Row],[Ticker]],[1]!Table1[[Symbol]:[Industry]],2,FALSE),"-")</f>
        <v>-</v>
      </c>
      <c r="D1754" t="s">
        <v>604</v>
      </c>
      <c r="E1754">
        <v>613.12058952200005</v>
      </c>
      <c r="F1754">
        <v>31.99</v>
      </c>
      <c r="G1754">
        <v>101.043693678363</v>
      </c>
      <c r="H1754">
        <v>-25.929497483695702</v>
      </c>
      <c r="I1754">
        <v>49.674253568255999</v>
      </c>
      <c r="J1754">
        <v>-10.9584302242452</v>
      </c>
      <c r="K1754">
        <v>35.602220181784098</v>
      </c>
      <c r="L1754">
        <v>29.720405483949499</v>
      </c>
      <c r="M1754">
        <v>31.490510380243499</v>
      </c>
      <c r="N1754">
        <v>7.97141349326837E-2</v>
      </c>
      <c r="O1754">
        <v>61.300406376992797</v>
      </c>
      <c r="P1754">
        <v>146.07692307692301</v>
      </c>
      <c r="Q1754">
        <v>5.4619230504648002E-2</v>
      </c>
    </row>
    <row r="1755" spans="1:17" hidden="1" x14ac:dyDescent="0.3">
      <c r="A1755" t="s">
        <v>3690</v>
      </c>
      <c r="B1755" t="s">
        <v>3691</v>
      </c>
      <c r="C1755" t="str">
        <f>IFERROR(VLOOKUP(Table1[[#This Row],[Ticker]],[1]!Table1[[Symbol]:[Industry]],2,FALSE),"-")</f>
        <v>-</v>
      </c>
      <c r="D1755" t="s">
        <v>388</v>
      </c>
      <c r="E1755">
        <v>612.76486709099902</v>
      </c>
      <c r="F1755">
        <v>68.069999999999993</v>
      </c>
      <c r="G1755">
        <v>-15.4451508104805</v>
      </c>
      <c r="H1755">
        <v>-18.285738451517801</v>
      </c>
      <c r="I1755">
        <v>12.6524889510205</v>
      </c>
      <c r="J1755">
        <v>-8.9347954753644299</v>
      </c>
      <c r="K1755">
        <v>71.931685395978704</v>
      </c>
      <c r="M1755">
        <v>36.225549399458799</v>
      </c>
      <c r="N1755">
        <v>9.9362847762043793E-2</v>
      </c>
      <c r="O1755">
        <v>38.093139415307697</v>
      </c>
      <c r="P1755">
        <v>51.266666666666602</v>
      </c>
    </row>
    <row r="1756" spans="1:17" hidden="1" x14ac:dyDescent="0.3">
      <c r="A1756" t="s">
        <v>3692</v>
      </c>
      <c r="B1756" t="s">
        <v>3693</v>
      </c>
      <c r="C1756" t="str">
        <f>IFERROR(VLOOKUP(Table1[[#This Row],[Ticker]],[1]!Table1[[Symbol]:[Industry]],2,FALSE),"-")</f>
        <v>-</v>
      </c>
      <c r="D1756" t="s">
        <v>396</v>
      </c>
      <c r="E1756">
        <v>611.00311009500001</v>
      </c>
      <c r="F1756">
        <v>226.45</v>
      </c>
      <c r="G1756">
        <v>24.654722807355999</v>
      </c>
      <c r="H1756">
        <v>3.8000352433901301</v>
      </c>
      <c r="I1756">
        <v>2.41285006693818</v>
      </c>
      <c r="J1756">
        <v>2.4195786262482399</v>
      </c>
      <c r="K1756">
        <v>194.74478464995701</v>
      </c>
      <c r="L1756">
        <v>178.51100175417301</v>
      </c>
      <c r="M1756">
        <v>76.633691274657195</v>
      </c>
      <c r="N1756">
        <v>2.3668683432585498</v>
      </c>
      <c r="O1756">
        <v>3.7756679178626502</v>
      </c>
      <c r="P1756">
        <v>64.094202898550705</v>
      </c>
      <c r="Q1756">
        <v>5.5381381875382003E-2</v>
      </c>
    </row>
    <row r="1757" spans="1:17" hidden="1" x14ac:dyDescent="0.3">
      <c r="A1757" t="s">
        <v>3694</v>
      </c>
      <c r="B1757" t="s">
        <v>3695</v>
      </c>
      <c r="C1757" t="str">
        <f>IFERROR(VLOOKUP(Table1[[#This Row],[Ticker]],[1]!Table1[[Symbol]:[Industry]],2,FALSE),"-")</f>
        <v>-</v>
      </c>
      <c r="D1757" t="s">
        <v>263</v>
      </c>
      <c r="E1757">
        <v>610.67621999999994</v>
      </c>
      <c r="F1757">
        <v>1062.5999999999999</v>
      </c>
      <c r="G1757">
        <v>-17.088865586270799</v>
      </c>
      <c r="H1757">
        <v>-4.2741120884881401</v>
      </c>
      <c r="I1757">
        <v>-2.9119962450560499</v>
      </c>
      <c r="J1757">
        <v>-9.7962090458628701</v>
      </c>
      <c r="K1757">
        <v>1053.6386159060901</v>
      </c>
      <c r="M1757">
        <v>41.996800349307101</v>
      </c>
      <c r="O1757">
        <v>33.450969320534497</v>
      </c>
      <c r="P1757">
        <v>22.032730404823401</v>
      </c>
    </row>
    <row r="1758" spans="1:17" hidden="1" x14ac:dyDescent="0.3">
      <c r="A1758" t="s">
        <v>3696</v>
      </c>
      <c r="B1758" t="s">
        <v>3697</v>
      </c>
      <c r="C1758" t="str">
        <f>IFERROR(VLOOKUP(Table1[[#This Row],[Ticker]],[1]!Table1[[Symbol]:[Industry]],2,FALSE),"-")</f>
        <v>-</v>
      </c>
      <c r="D1758" t="s">
        <v>735</v>
      </c>
      <c r="E1758">
        <v>607.71118243499996</v>
      </c>
      <c r="F1758">
        <v>84.57</v>
      </c>
      <c r="G1758">
        <v>309.45958842933697</v>
      </c>
      <c r="H1758">
        <v>-9.8400632824823102</v>
      </c>
      <c r="I1758">
        <v>33.929461963771701</v>
      </c>
      <c r="J1758">
        <v>-5.2532831161425504</v>
      </c>
      <c r="K1758">
        <v>81.601956071929195</v>
      </c>
      <c r="L1758">
        <v>65.857607371110305</v>
      </c>
      <c r="M1758">
        <v>50.186501821677098</v>
      </c>
      <c r="N1758">
        <v>0.76673275110074901</v>
      </c>
      <c r="O1758">
        <v>11.978242875724201</v>
      </c>
      <c r="P1758">
        <v>369.83333333333297</v>
      </c>
      <c r="Q1758">
        <v>0.11530737422614</v>
      </c>
    </row>
    <row r="1759" spans="1:17" hidden="1" x14ac:dyDescent="0.3">
      <c r="A1759" t="s">
        <v>3698</v>
      </c>
      <c r="B1759" t="s">
        <v>3699</v>
      </c>
      <c r="C1759" t="str">
        <f>IFERROR(VLOOKUP(Table1[[#This Row],[Ticker]],[1]!Table1[[Symbol]:[Industry]],2,FALSE),"-")</f>
        <v>-</v>
      </c>
      <c r="D1759" t="s">
        <v>435</v>
      </c>
      <c r="E1759">
        <v>607.427097</v>
      </c>
      <c r="F1759">
        <v>444.75</v>
      </c>
      <c r="G1759">
        <v>15.231813507766301</v>
      </c>
      <c r="H1759">
        <v>-11.998703791697499</v>
      </c>
      <c r="I1759">
        <v>-36.891532005137599</v>
      </c>
      <c r="J1759">
        <v>-4.84316930006311</v>
      </c>
      <c r="K1759">
        <v>467.74612375778202</v>
      </c>
      <c r="L1759">
        <v>454.193862223076</v>
      </c>
      <c r="M1759">
        <v>41.017108033823398</v>
      </c>
      <c r="N1759">
        <v>0.762906372852453</v>
      </c>
      <c r="O1759">
        <v>50.286677908937499</v>
      </c>
      <c r="P1759">
        <v>77.226539151225296</v>
      </c>
      <c r="Q1759">
        <v>0.238943261870801</v>
      </c>
    </row>
    <row r="1760" spans="1:17" hidden="1" x14ac:dyDescent="0.3">
      <c r="A1760" t="s">
        <v>3700</v>
      </c>
      <c r="B1760" t="s">
        <v>3701</v>
      </c>
      <c r="C1760" t="str">
        <f>IFERROR(VLOOKUP(Table1[[#This Row],[Ticker]],[1]!Table1[[Symbol]:[Industry]],2,FALSE),"-")</f>
        <v>-</v>
      </c>
      <c r="D1760" t="s">
        <v>217</v>
      </c>
      <c r="E1760">
        <v>607.33420000000001</v>
      </c>
      <c r="F1760">
        <v>187.16</v>
      </c>
      <c r="G1760">
        <v>107.095766204424</v>
      </c>
      <c r="H1760">
        <v>8.1726841151046195</v>
      </c>
      <c r="I1760">
        <v>60.047802159886203</v>
      </c>
      <c r="J1760">
        <v>-17.6370040463751</v>
      </c>
      <c r="K1760">
        <v>168.669100234768</v>
      </c>
      <c r="L1760">
        <v>138.917190938489</v>
      </c>
      <c r="M1760">
        <v>49.898583891346</v>
      </c>
      <c r="N1760">
        <v>3.6296108467208299</v>
      </c>
      <c r="O1760">
        <v>24.385552468476099</v>
      </c>
      <c r="P1760">
        <v>157.97381116471399</v>
      </c>
      <c r="Q1760">
        <v>9.2762763179132998E-2</v>
      </c>
    </row>
    <row r="1761" spans="1:17" hidden="1" x14ac:dyDescent="0.3">
      <c r="A1761" t="s">
        <v>3702</v>
      </c>
      <c r="B1761" t="s">
        <v>3703</v>
      </c>
      <c r="C1761" t="str">
        <f>IFERROR(VLOOKUP(Table1[[#This Row],[Ticker]],[1]!Table1[[Symbol]:[Industry]],2,FALSE),"-")</f>
        <v>-</v>
      </c>
      <c r="D1761" t="s">
        <v>379</v>
      </c>
      <c r="E1761">
        <v>607.07339999999999</v>
      </c>
      <c r="F1761">
        <v>525.15</v>
      </c>
      <c r="G1761">
        <v>-32.9041908144536</v>
      </c>
      <c r="H1761">
        <v>13.464027360507201</v>
      </c>
      <c r="I1761">
        <v>-4.7266466335133197</v>
      </c>
      <c r="J1761">
        <v>1.5773790540661901</v>
      </c>
      <c r="K1761">
        <v>386.79058882979803</v>
      </c>
      <c r="L1761">
        <v>409.41261551241303</v>
      </c>
      <c r="M1761">
        <v>83.371756251203394</v>
      </c>
      <c r="N1761">
        <v>5.3381478334749302</v>
      </c>
      <c r="O1761">
        <v>4.7319813386651397</v>
      </c>
      <c r="P1761">
        <v>69.403225806451601</v>
      </c>
      <c r="Q1761">
        <v>0.24949018755726801</v>
      </c>
    </row>
    <row r="1762" spans="1:17" hidden="1" x14ac:dyDescent="0.3">
      <c r="A1762" t="s">
        <v>3704</v>
      </c>
      <c r="B1762" t="s">
        <v>3705</v>
      </c>
      <c r="C1762" t="str">
        <f>IFERROR(VLOOKUP(Table1[[#This Row],[Ticker]],[1]!Table1[[Symbol]:[Industry]],2,FALSE),"-")</f>
        <v>-</v>
      </c>
      <c r="D1762" t="s">
        <v>1399</v>
      </c>
      <c r="E1762">
        <v>604.95120954499998</v>
      </c>
      <c r="F1762">
        <v>261.35000000000002</v>
      </c>
      <c r="G1762">
        <v>26.482946161333899</v>
      </c>
      <c r="H1762">
        <v>-22.715278811336201</v>
      </c>
      <c r="I1762">
        <v>40.659815502548597</v>
      </c>
      <c r="J1762">
        <v>-1.2782615829814701</v>
      </c>
      <c r="K1762">
        <v>293.65120440855998</v>
      </c>
      <c r="M1762">
        <v>31.543761088110401</v>
      </c>
      <c r="O1762">
        <v>48.899942605701099</v>
      </c>
      <c r="P1762">
        <v>67.747111681643105</v>
      </c>
    </row>
    <row r="1763" spans="1:17" hidden="1" x14ac:dyDescent="0.3">
      <c r="A1763" t="s">
        <v>3706</v>
      </c>
      <c r="B1763" t="s">
        <v>3707</v>
      </c>
      <c r="C1763" t="str">
        <f>IFERROR(VLOOKUP(Table1[[#This Row],[Ticker]],[1]!Table1[[Symbol]:[Industry]],2,FALSE),"-")</f>
        <v>-</v>
      </c>
      <c r="D1763" t="s">
        <v>266</v>
      </c>
      <c r="E1763">
        <v>604.71170549999999</v>
      </c>
      <c r="F1763">
        <v>176.25</v>
      </c>
      <c r="G1763">
        <v>96.626010904516704</v>
      </c>
      <c r="H1763">
        <v>15.2803866382399</v>
      </c>
      <c r="I1763">
        <v>8.3941501656694602</v>
      </c>
      <c r="J1763">
        <v>-12.391875196595</v>
      </c>
      <c r="K1763">
        <v>155.32000279775099</v>
      </c>
      <c r="L1763">
        <v>128.51608147832701</v>
      </c>
      <c r="M1763">
        <v>55.737337940255003</v>
      </c>
      <c r="N1763">
        <v>1.21171232993991</v>
      </c>
      <c r="O1763">
        <v>13.3617021276595</v>
      </c>
      <c r="P1763">
        <v>151.78571428571399</v>
      </c>
      <c r="Q1763">
        <v>0.120320861765339</v>
      </c>
    </row>
    <row r="1764" spans="1:17" hidden="1" x14ac:dyDescent="0.3">
      <c r="A1764" t="s">
        <v>3708</v>
      </c>
      <c r="B1764" t="s">
        <v>3709</v>
      </c>
      <c r="C1764" t="str">
        <f>IFERROR(VLOOKUP(Table1[[#This Row],[Ticker]],[1]!Table1[[Symbol]:[Industry]],2,FALSE),"-")</f>
        <v>-</v>
      </c>
      <c r="D1764" t="s">
        <v>1001</v>
      </c>
      <c r="E1764">
        <v>603.4352361</v>
      </c>
      <c r="F1764">
        <v>53.22</v>
      </c>
      <c r="G1764">
        <v>13.701293905024899</v>
      </c>
      <c r="H1764">
        <v>-2.3501515600546501</v>
      </c>
      <c r="I1764">
        <v>35.570890986185702</v>
      </c>
      <c r="J1764">
        <v>-5.0759046806245802</v>
      </c>
      <c r="K1764">
        <v>52.0237598471059</v>
      </c>
      <c r="L1764">
        <v>43.7172743566177</v>
      </c>
      <c r="M1764">
        <v>37.052687431926103</v>
      </c>
      <c r="N1764">
        <v>0.179936506561127</v>
      </c>
      <c r="O1764">
        <v>15.3701615933859</v>
      </c>
      <c r="P1764">
        <v>71.400966183574795</v>
      </c>
      <c r="Q1764">
        <v>8.0534313692797996E-2</v>
      </c>
    </row>
    <row r="1765" spans="1:17" hidden="1" x14ac:dyDescent="0.3">
      <c r="A1765" t="s">
        <v>3710</v>
      </c>
      <c r="B1765" t="s">
        <v>3711</v>
      </c>
      <c r="C1765" t="str">
        <f>IFERROR(VLOOKUP(Table1[[#This Row],[Ticker]],[1]!Table1[[Symbol]:[Industry]],2,FALSE),"-")</f>
        <v>-</v>
      </c>
      <c r="D1765" t="s">
        <v>225</v>
      </c>
      <c r="E1765">
        <v>603.26707187500006</v>
      </c>
      <c r="F1765">
        <v>465</v>
      </c>
      <c r="G1765">
        <v>102.068166547939</v>
      </c>
      <c r="H1765">
        <v>-22.997689933232898</v>
      </c>
      <c r="I1765">
        <v>82.7283132102027</v>
      </c>
      <c r="J1765">
        <v>-5.4547544023314396</v>
      </c>
      <c r="K1765">
        <v>507.71923740312002</v>
      </c>
      <c r="L1765">
        <v>384.545713536844</v>
      </c>
      <c r="M1765">
        <v>23.931175096080999</v>
      </c>
      <c r="N1765">
        <v>0.54708685196784201</v>
      </c>
      <c r="O1765">
        <v>49.892473118279497</v>
      </c>
      <c r="P1765">
        <v>144.60810099947301</v>
      </c>
      <c r="Q1765">
        <v>7.8258757463549003E-2</v>
      </c>
    </row>
    <row r="1766" spans="1:17" hidden="1" x14ac:dyDescent="0.3">
      <c r="A1766" t="s">
        <v>3712</v>
      </c>
      <c r="B1766" t="s">
        <v>3713</v>
      </c>
      <c r="C1766" t="str">
        <f>IFERROR(VLOOKUP(Table1[[#This Row],[Ticker]],[1]!Table1[[Symbol]:[Industry]],2,FALSE),"-")</f>
        <v>-</v>
      </c>
      <c r="D1766" t="s">
        <v>422</v>
      </c>
      <c r="E1766">
        <v>602.74883681999995</v>
      </c>
      <c r="F1766">
        <v>460.2</v>
      </c>
      <c r="G1766">
        <v>2.6374519634072899</v>
      </c>
      <c r="H1766">
        <v>-17.764530329873999</v>
      </c>
      <c r="I1766">
        <v>30.325700385190199</v>
      </c>
      <c r="J1766">
        <v>-3.9824930468709501</v>
      </c>
      <c r="K1766">
        <v>494.10839254536103</v>
      </c>
      <c r="L1766">
        <v>428.74326406853203</v>
      </c>
      <c r="M1766">
        <v>37.572272791560501</v>
      </c>
      <c r="N1766">
        <v>0.35097031654441602</v>
      </c>
      <c r="O1766">
        <v>51.9882659713168</v>
      </c>
      <c r="P1766">
        <v>72.262773722627699</v>
      </c>
      <c r="Q1766">
        <v>-3.5525545200049999E-3</v>
      </c>
    </row>
    <row r="1767" spans="1:17" hidden="1" x14ac:dyDescent="0.3">
      <c r="A1767" t="s">
        <v>3714</v>
      </c>
      <c r="B1767" t="s">
        <v>3715</v>
      </c>
      <c r="C1767" t="str">
        <f>IFERROR(VLOOKUP(Table1[[#This Row],[Ticker]],[1]!Table1[[Symbol]:[Industry]],2,FALSE),"-")</f>
        <v>-</v>
      </c>
      <c r="D1767" t="s">
        <v>545</v>
      </c>
      <c r="E1767">
        <v>601.91080312500003</v>
      </c>
      <c r="F1767">
        <v>556</v>
      </c>
      <c r="G1767">
        <v>161.566713485393</v>
      </c>
      <c r="H1767">
        <v>2.1166597616945602</v>
      </c>
      <c r="I1767">
        <v>113.10887353946799</v>
      </c>
      <c r="J1767">
        <v>-0.18017184203459799</v>
      </c>
      <c r="K1767">
        <v>508.16415067932201</v>
      </c>
      <c r="L1767">
        <v>368.41244132052299</v>
      </c>
      <c r="M1767">
        <v>69.881043037737101</v>
      </c>
      <c r="N1767">
        <v>0.87106931728811698</v>
      </c>
      <c r="O1767">
        <v>3.5971223021582701</v>
      </c>
      <c r="P1767">
        <v>196.53333333333299</v>
      </c>
      <c r="Q1767">
        <v>0.37688827723001</v>
      </c>
    </row>
    <row r="1768" spans="1:17" hidden="1" x14ac:dyDescent="0.3">
      <c r="A1768" t="s">
        <v>3716</v>
      </c>
      <c r="B1768" t="s">
        <v>3717</v>
      </c>
      <c r="C1768" t="str">
        <f>IFERROR(VLOOKUP(Table1[[#This Row],[Ticker]],[1]!Table1[[Symbol]:[Industry]],2,FALSE),"-")</f>
        <v>-</v>
      </c>
      <c r="D1768" t="s">
        <v>111</v>
      </c>
      <c r="E1768">
        <v>600.93083120999995</v>
      </c>
      <c r="F1768">
        <v>73.67</v>
      </c>
      <c r="G1768">
        <v>-33.355986243704002</v>
      </c>
      <c r="H1768">
        <v>5.4696813703285603</v>
      </c>
      <c r="I1768">
        <v>-18.496334836663401</v>
      </c>
      <c r="J1768">
        <v>-5.8621729238103404</v>
      </c>
      <c r="K1768">
        <v>70.521193997074406</v>
      </c>
      <c r="L1768">
        <v>73.408207090342501</v>
      </c>
      <c r="M1768">
        <v>53.610067920994602</v>
      </c>
      <c r="N1768">
        <v>0.72334832745680799</v>
      </c>
      <c r="O1768">
        <v>40.694991176869799</v>
      </c>
      <c r="P1768">
        <v>22.0510271703114</v>
      </c>
      <c r="Q1768">
        <v>6.1434003481681002E-2</v>
      </c>
    </row>
    <row r="1769" spans="1:17" hidden="1" x14ac:dyDescent="0.3">
      <c r="A1769" t="s">
        <v>3718</v>
      </c>
      <c r="B1769" t="s">
        <v>3719</v>
      </c>
      <c r="C1769" t="str">
        <f>IFERROR(VLOOKUP(Table1[[#This Row],[Ticker]],[1]!Table1[[Symbol]:[Industry]],2,FALSE),"-")</f>
        <v>-</v>
      </c>
      <c r="D1769" t="s">
        <v>130</v>
      </c>
      <c r="E1769">
        <v>600.414672</v>
      </c>
      <c r="F1769">
        <v>11.4</v>
      </c>
      <c r="G1769">
        <v>187.81147988276899</v>
      </c>
      <c r="H1769">
        <v>-32.127448730968801</v>
      </c>
      <c r="I1769">
        <v>-29.138411339395599</v>
      </c>
      <c r="J1769">
        <v>27.798250263738201</v>
      </c>
      <c r="K1769">
        <v>13.133832298803901</v>
      </c>
      <c r="L1769">
        <v>13.4514735841018</v>
      </c>
      <c r="M1769">
        <v>56.333754873041102</v>
      </c>
      <c r="N1769">
        <v>0.92192420184512502</v>
      </c>
      <c r="O1769">
        <v>92.017543859649095</v>
      </c>
      <c r="P1769">
        <v>269.729729729729</v>
      </c>
    </row>
    <row r="1770" spans="1:17" hidden="1" x14ac:dyDescent="0.3">
      <c r="A1770" t="s">
        <v>3720</v>
      </c>
      <c r="B1770" t="s">
        <v>3721</v>
      </c>
      <c r="C1770" t="str">
        <f>IFERROR(VLOOKUP(Table1[[#This Row],[Ticker]],[1]!Table1[[Symbol]:[Industry]],2,FALSE),"-")</f>
        <v>-</v>
      </c>
      <c r="D1770" t="s">
        <v>185</v>
      </c>
      <c r="E1770">
        <v>599.40908442</v>
      </c>
      <c r="F1770">
        <v>5050</v>
      </c>
      <c r="G1770">
        <v>180.74921137448999</v>
      </c>
      <c r="H1770">
        <v>4.7628706953675302</v>
      </c>
      <c r="I1770">
        <v>63.244484395372602</v>
      </c>
      <c r="J1770">
        <v>-4.0624250568001203</v>
      </c>
      <c r="K1770">
        <v>4348.1670974955796</v>
      </c>
      <c r="L1770">
        <v>3182.89348205136</v>
      </c>
      <c r="M1770">
        <v>56.5523419253227</v>
      </c>
      <c r="N1770">
        <v>1.04751736968558</v>
      </c>
      <c r="O1770">
        <v>10.3861386138613</v>
      </c>
      <c r="P1770">
        <v>248.27586206896501</v>
      </c>
      <c r="Q1770">
        <v>0.12763654451838199</v>
      </c>
    </row>
    <row r="1771" spans="1:17" hidden="1" x14ac:dyDescent="0.3">
      <c r="A1771" t="s">
        <v>3722</v>
      </c>
      <c r="B1771" t="s">
        <v>3723</v>
      </c>
      <c r="C1771" t="str">
        <f>IFERROR(VLOOKUP(Table1[[#This Row],[Ticker]],[1]!Table1[[Symbol]:[Industry]],2,FALSE),"-")</f>
        <v>-</v>
      </c>
      <c r="D1771" t="s">
        <v>604</v>
      </c>
      <c r="E1771">
        <v>599.33228062499995</v>
      </c>
      <c r="F1771">
        <v>243.75</v>
      </c>
      <c r="G1771">
        <v>-37.047508168762</v>
      </c>
      <c r="H1771">
        <v>-33.7595845035057</v>
      </c>
      <c r="I1771">
        <v>14.131134860713599</v>
      </c>
      <c r="J1771">
        <v>-7.19196722129535</v>
      </c>
      <c r="K1771">
        <v>274.40610807420501</v>
      </c>
      <c r="L1771">
        <v>250.826510792493</v>
      </c>
      <c r="M1771">
        <v>28.2539940899272</v>
      </c>
      <c r="N1771">
        <v>0.16464124348394199</v>
      </c>
      <c r="O1771">
        <v>52.615384615384599</v>
      </c>
      <c r="P1771">
        <v>45.696353855349599</v>
      </c>
      <c r="Q1771">
        <v>9.1511606425400001E-4</v>
      </c>
    </row>
    <row r="1772" spans="1:17" hidden="1" x14ac:dyDescent="0.3">
      <c r="A1772" t="s">
        <v>3724</v>
      </c>
      <c r="B1772" t="s">
        <v>3725</v>
      </c>
      <c r="C1772" t="str">
        <f>IFERROR(VLOOKUP(Table1[[#This Row],[Ticker]],[1]!Table1[[Symbol]:[Industry]],2,FALSE),"-")</f>
        <v>-</v>
      </c>
      <c r="D1772" t="s">
        <v>740</v>
      </c>
      <c r="E1772">
        <v>599.27741249999997</v>
      </c>
      <c r="F1772">
        <v>108.55</v>
      </c>
      <c r="G1772">
        <v>-12.784523407681201</v>
      </c>
      <c r="H1772">
        <v>-6.2470291505492499</v>
      </c>
      <c r="I1772">
        <v>-9.2811094468746695</v>
      </c>
      <c r="J1772">
        <v>-8.0012118059316908</v>
      </c>
      <c r="K1772">
        <v>111.124943851875</v>
      </c>
      <c r="L1772">
        <v>109.647632442286</v>
      </c>
      <c r="M1772">
        <v>43.354581056187797</v>
      </c>
      <c r="N1772">
        <v>2.1684158465743999</v>
      </c>
      <c r="O1772">
        <v>39.520958083832298</v>
      </c>
      <c r="P1772">
        <v>35.704463057882201</v>
      </c>
      <c r="Q1772">
        <v>-2.0088935028342001E-2</v>
      </c>
    </row>
    <row r="1773" spans="1:17" hidden="1" x14ac:dyDescent="0.3">
      <c r="A1773" t="s">
        <v>3726</v>
      </c>
      <c r="B1773" t="s">
        <v>3727</v>
      </c>
      <c r="C1773" t="str">
        <f>IFERROR(VLOOKUP(Table1[[#This Row],[Ticker]],[1]!Table1[[Symbol]:[Industry]],2,FALSE),"-")</f>
        <v>-</v>
      </c>
      <c r="D1773" t="s">
        <v>751</v>
      </c>
      <c r="E1773">
        <v>599.22049201000004</v>
      </c>
      <c r="F1773">
        <v>82.01</v>
      </c>
      <c r="G1773">
        <v>38.253756976293303</v>
      </c>
      <c r="H1773">
        <v>-3.03963858449002</v>
      </c>
      <c r="I1773">
        <v>10.624246888452401</v>
      </c>
      <c r="J1773">
        <v>-1.0485313497301101</v>
      </c>
      <c r="K1773">
        <v>78.688956634167596</v>
      </c>
      <c r="L1773">
        <v>69.385308583321404</v>
      </c>
      <c r="M1773">
        <v>47.3837917882664</v>
      </c>
      <c r="N1773">
        <v>0.78278502319505905</v>
      </c>
      <c r="O1773">
        <v>1.20716985733446</v>
      </c>
      <c r="P1773">
        <v>82.244444444444397</v>
      </c>
      <c r="Q1773">
        <v>1.14306047313E-3</v>
      </c>
    </row>
    <row r="1774" spans="1:17" hidden="1" x14ac:dyDescent="0.3">
      <c r="A1774" t="s">
        <v>3728</v>
      </c>
      <c r="B1774" t="s">
        <v>3729</v>
      </c>
      <c r="C1774" t="str">
        <f>IFERROR(VLOOKUP(Table1[[#This Row],[Ticker]],[1]!Table1[[Symbol]:[Industry]],2,FALSE),"-")</f>
        <v>-</v>
      </c>
      <c r="D1774" t="s">
        <v>501</v>
      </c>
      <c r="E1774">
        <v>598.10797700000001</v>
      </c>
      <c r="F1774">
        <v>386.5</v>
      </c>
      <c r="G1774">
        <v>233.035430219863</v>
      </c>
      <c r="H1774">
        <v>-22.879993457091899</v>
      </c>
      <c r="I1774">
        <v>89.442268639017698</v>
      </c>
      <c r="J1774">
        <v>-6.0602526696620798</v>
      </c>
      <c r="K1774">
        <v>410.98154520973702</v>
      </c>
      <c r="L1774">
        <v>332.373921479888</v>
      </c>
      <c r="M1774">
        <v>46.6439612174552</v>
      </c>
      <c r="N1774">
        <v>1.0862394159284701</v>
      </c>
      <c r="O1774">
        <v>35.549805950840799</v>
      </c>
      <c r="P1774">
        <v>290.40404040404002</v>
      </c>
      <c r="Q1774">
        <v>0.18543348527881501</v>
      </c>
    </row>
    <row r="1775" spans="1:17" hidden="1" x14ac:dyDescent="0.3">
      <c r="A1775" t="s">
        <v>3730</v>
      </c>
      <c r="B1775" t="s">
        <v>3731</v>
      </c>
      <c r="C1775" t="str">
        <f>IFERROR(VLOOKUP(Table1[[#This Row],[Ticker]],[1]!Table1[[Symbol]:[Industry]],2,FALSE),"-")</f>
        <v>-</v>
      </c>
      <c r="D1775" t="s">
        <v>54</v>
      </c>
      <c r="E1775">
        <v>597.41076999999996</v>
      </c>
      <c r="F1775">
        <v>283.89999999999998</v>
      </c>
      <c r="G1775">
        <v>-43.188296553626301</v>
      </c>
      <c r="H1775">
        <v>-2.7070803669385</v>
      </c>
      <c r="I1775">
        <v>-2.3071356192310701</v>
      </c>
      <c r="J1775">
        <v>2.3059135011935998</v>
      </c>
      <c r="K1775">
        <v>280.01220728280703</v>
      </c>
      <c r="M1775">
        <v>55.066401907038703</v>
      </c>
      <c r="N1775">
        <v>0.88153961895854005</v>
      </c>
      <c r="O1775">
        <v>28.214159915463199</v>
      </c>
      <c r="P1775">
        <v>26.741071428571399</v>
      </c>
    </row>
    <row r="1776" spans="1:17" hidden="1" x14ac:dyDescent="0.3">
      <c r="A1776" t="s">
        <v>3732</v>
      </c>
      <c r="B1776" t="s">
        <v>3733</v>
      </c>
      <c r="C1776" t="str">
        <f>IFERROR(VLOOKUP(Table1[[#This Row],[Ticker]],[1]!Table1[[Symbol]:[Industry]],2,FALSE),"-")</f>
        <v>-</v>
      </c>
      <c r="D1776" t="s">
        <v>185</v>
      </c>
      <c r="E1776">
        <v>595.53576120000002</v>
      </c>
      <c r="F1776">
        <v>766.55</v>
      </c>
      <c r="G1776">
        <v>-5.5931859894901201</v>
      </c>
      <c r="H1776">
        <v>-1.87035303188851</v>
      </c>
      <c r="I1776">
        <v>-12.2495918825592</v>
      </c>
      <c r="J1776">
        <v>1.0670674632677399</v>
      </c>
      <c r="K1776">
        <v>693.254666678474</v>
      </c>
      <c r="L1776">
        <v>542.79544946107296</v>
      </c>
      <c r="M1776">
        <v>72.794479082948499</v>
      </c>
      <c r="N1776">
        <v>1</v>
      </c>
      <c r="Q1776">
        <v>-5.0546889445763001E-2</v>
      </c>
    </row>
    <row r="1777" spans="1:17" hidden="1" x14ac:dyDescent="0.3">
      <c r="A1777" t="s">
        <v>3734</v>
      </c>
      <c r="B1777" t="s">
        <v>3735</v>
      </c>
      <c r="C1777" t="str">
        <f>IFERROR(VLOOKUP(Table1[[#This Row],[Ticker]],[1]!Table1[[Symbol]:[Industry]],2,FALSE),"-")</f>
        <v>-</v>
      </c>
      <c r="D1777" t="s">
        <v>21</v>
      </c>
      <c r="E1777">
        <v>594.74960204000001</v>
      </c>
      <c r="F1777">
        <v>405.2</v>
      </c>
      <c r="G1777">
        <v>31.6348516214453</v>
      </c>
      <c r="H1777">
        <v>6.3216219477395299</v>
      </c>
      <c r="I1777">
        <v>13.0638725105227</v>
      </c>
      <c r="J1777">
        <v>11.3294825247626</v>
      </c>
      <c r="K1777">
        <v>366.12212629116601</v>
      </c>
      <c r="L1777">
        <v>331.76891170467002</v>
      </c>
      <c r="M1777">
        <v>76.497024329530504</v>
      </c>
      <c r="N1777">
        <v>1.3289879931389299</v>
      </c>
      <c r="O1777">
        <v>10.982230997038499</v>
      </c>
      <c r="P1777">
        <v>70.252100840336098</v>
      </c>
    </row>
    <row r="1778" spans="1:17" hidden="1" x14ac:dyDescent="0.3">
      <c r="A1778" t="s">
        <v>3736</v>
      </c>
      <c r="B1778" t="s">
        <v>3737</v>
      </c>
      <c r="C1778" t="str">
        <f>IFERROR(VLOOKUP(Table1[[#This Row],[Ticker]],[1]!Table1[[Symbol]:[Industry]],2,FALSE),"-")</f>
        <v>-</v>
      </c>
      <c r="D1778" t="s">
        <v>263</v>
      </c>
      <c r="E1778">
        <v>594.63705000000004</v>
      </c>
      <c r="F1778">
        <v>237.95</v>
      </c>
      <c r="G1778">
        <v>160.995170772698</v>
      </c>
      <c r="H1778">
        <v>16.6792062323251</v>
      </c>
      <c r="I1778">
        <v>22.878896926793502</v>
      </c>
      <c r="J1778">
        <v>-8.5785875447931002</v>
      </c>
      <c r="K1778">
        <v>214.698277488607</v>
      </c>
      <c r="L1778">
        <v>188.58267457098799</v>
      </c>
      <c r="M1778">
        <v>49.5487507673378</v>
      </c>
      <c r="N1778">
        <v>0.651105651105651</v>
      </c>
      <c r="O1778">
        <v>23.891573860054599</v>
      </c>
      <c r="P1778">
        <v>215.37442014579099</v>
      </c>
    </row>
    <row r="1779" spans="1:17" hidden="1" x14ac:dyDescent="0.3">
      <c r="A1779" t="s">
        <v>3738</v>
      </c>
      <c r="B1779" t="s">
        <v>3739</v>
      </c>
      <c r="C1779" t="str">
        <f>IFERROR(VLOOKUP(Table1[[#This Row],[Ticker]],[1]!Table1[[Symbol]:[Industry]],2,FALSE),"-")</f>
        <v>-</v>
      </c>
      <c r="D1779" t="s">
        <v>604</v>
      </c>
      <c r="E1779">
        <v>594.51599999999996</v>
      </c>
      <c r="F1779">
        <v>114.33</v>
      </c>
      <c r="G1779">
        <v>-22.5840458137823</v>
      </c>
      <c r="H1779">
        <v>-16.232549796493199</v>
      </c>
      <c r="I1779">
        <v>-3.3025450779974901</v>
      </c>
      <c r="J1779">
        <v>-8.8629176676375607</v>
      </c>
      <c r="K1779">
        <v>125.379261375862</v>
      </c>
      <c r="L1779">
        <v>116.150545331861</v>
      </c>
      <c r="M1779">
        <v>24.8015203823077</v>
      </c>
      <c r="N1779">
        <v>0.11103267515628</v>
      </c>
      <c r="O1779">
        <v>35.397533455785798</v>
      </c>
      <c r="P1779">
        <v>29.84667802385</v>
      </c>
      <c r="Q1779">
        <v>6.2843059719230002E-2</v>
      </c>
    </row>
    <row r="1780" spans="1:17" hidden="1" x14ac:dyDescent="0.3">
      <c r="A1780" t="s">
        <v>3740</v>
      </c>
      <c r="B1780" t="s">
        <v>3741</v>
      </c>
      <c r="C1780" t="str">
        <f>IFERROR(VLOOKUP(Table1[[#This Row],[Ticker]],[1]!Table1[[Symbol]:[Industry]],2,FALSE),"-")</f>
        <v>-</v>
      </c>
      <c r="D1780" t="s">
        <v>435</v>
      </c>
      <c r="E1780">
        <v>594.26855355999999</v>
      </c>
      <c r="F1780">
        <v>37.840000000000003</v>
      </c>
      <c r="G1780">
        <v>25.3430002418214</v>
      </c>
      <c r="H1780">
        <v>-9.3450884449194103</v>
      </c>
      <c r="I1780">
        <v>-11.638411339395599</v>
      </c>
      <c r="J1780">
        <v>-3.8139338980806001</v>
      </c>
      <c r="K1780">
        <v>38.324836633537501</v>
      </c>
      <c r="L1780">
        <v>36.9129347833086</v>
      </c>
      <c r="M1780">
        <v>49.241960746500801</v>
      </c>
      <c r="N1780">
        <v>0.88145181342560797</v>
      </c>
      <c r="O1780">
        <v>30.285412262156399</v>
      </c>
      <c r="P1780">
        <v>62.752688172043001</v>
      </c>
      <c r="Q1780">
        <v>1.1807071040198E-2</v>
      </c>
    </row>
    <row r="1781" spans="1:17" hidden="1" x14ac:dyDescent="0.3">
      <c r="A1781" t="s">
        <v>3742</v>
      </c>
      <c r="B1781" t="s">
        <v>3743</v>
      </c>
      <c r="C1781" t="str">
        <f>IFERROR(VLOOKUP(Table1[[#This Row],[Ticker]],[1]!Table1[[Symbol]:[Industry]],2,FALSE),"-")</f>
        <v>-</v>
      </c>
      <c r="D1781" t="s">
        <v>217</v>
      </c>
      <c r="E1781">
        <v>592.39949999999999</v>
      </c>
      <c r="F1781">
        <v>262.5</v>
      </c>
      <c r="G1781">
        <v>-43.1865253158035</v>
      </c>
      <c r="H1781">
        <v>-10.2961512730619</v>
      </c>
      <c r="I1781">
        <v>-29.009655974588799</v>
      </c>
      <c r="J1781">
        <v>-8.86781003554362</v>
      </c>
      <c r="M1781">
        <v>24.698384945510899</v>
      </c>
      <c r="O1781">
        <v>34.8380952380952</v>
      </c>
      <c r="P1781">
        <v>0.55544914767284803</v>
      </c>
    </row>
    <row r="1782" spans="1:17" hidden="1" x14ac:dyDescent="0.3">
      <c r="A1782" t="s">
        <v>3744</v>
      </c>
      <c r="B1782" t="s">
        <v>3745</v>
      </c>
      <c r="C1782" t="str">
        <f>IFERROR(VLOOKUP(Table1[[#This Row],[Ticker]],[1]!Table1[[Symbol]:[Industry]],2,FALSE),"-")</f>
        <v>-</v>
      </c>
      <c r="D1782" t="s">
        <v>393</v>
      </c>
      <c r="E1782">
        <v>590.17866794999998</v>
      </c>
      <c r="F1782">
        <v>1718.25</v>
      </c>
      <c r="G1782">
        <v>66.643988491971896</v>
      </c>
      <c r="H1782">
        <v>-8.6028612625645901E-2</v>
      </c>
      <c r="I1782">
        <v>58.000763918336197</v>
      </c>
      <c r="J1782">
        <v>7.4763680466481404</v>
      </c>
      <c r="K1782">
        <v>1478.49348881784</v>
      </c>
      <c r="L1782">
        <v>1200.35286464725</v>
      </c>
      <c r="M1782">
        <v>57.095055910727197</v>
      </c>
      <c r="N1782">
        <v>0.76909684439608195</v>
      </c>
      <c r="O1782">
        <v>9.9956350938454896</v>
      </c>
      <c r="P1782">
        <v>103.34319526627201</v>
      </c>
    </row>
    <row r="1783" spans="1:17" hidden="1" x14ac:dyDescent="0.3">
      <c r="A1783" t="s">
        <v>3746</v>
      </c>
      <c r="B1783" t="s">
        <v>3747</v>
      </c>
      <c r="C1783" t="str">
        <f>IFERROR(VLOOKUP(Table1[[#This Row],[Ticker]],[1]!Table1[[Symbol]:[Industry]],2,FALSE),"-")</f>
        <v>-</v>
      </c>
      <c r="D1783" t="s">
        <v>1581</v>
      </c>
      <c r="E1783">
        <v>589.80277784999998</v>
      </c>
      <c r="F1783">
        <v>25.5</v>
      </c>
      <c r="G1783">
        <v>-33.510975396852999</v>
      </c>
      <c r="H1783">
        <v>-11.627448730968799</v>
      </c>
      <c r="I1783">
        <v>-26.242236476007601</v>
      </c>
      <c r="J1783">
        <v>-4.8524859087270897</v>
      </c>
      <c r="K1783">
        <v>25.318804105405601</v>
      </c>
      <c r="L1783">
        <v>26.167053856660399</v>
      </c>
      <c r="M1783">
        <v>67.595089463224198</v>
      </c>
      <c r="N1783">
        <v>0.55976002960398097</v>
      </c>
      <c r="O1783">
        <v>44.705882352941103</v>
      </c>
      <c r="P1783">
        <v>14.093959731543601</v>
      </c>
      <c r="Q1783">
        <v>-2.2136388282473E-2</v>
      </c>
    </row>
    <row r="1784" spans="1:17" hidden="1" x14ac:dyDescent="0.3">
      <c r="A1784" t="s">
        <v>3748</v>
      </c>
      <c r="B1784" t="s">
        <v>3749</v>
      </c>
      <c r="C1784" t="str">
        <f>IFERROR(VLOOKUP(Table1[[#This Row],[Ticker]],[1]!Table1[[Symbol]:[Industry]],2,FALSE),"-")</f>
        <v>-</v>
      </c>
      <c r="D1784" t="s">
        <v>409</v>
      </c>
      <c r="E1784">
        <v>588.15101100000004</v>
      </c>
      <c r="F1784">
        <v>44.43</v>
      </c>
      <c r="G1784">
        <v>-21.822181558903999</v>
      </c>
      <c r="H1784">
        <v>-10.2677240759686</v>
      </c>
      <c r="I1784">
        <v>-7.3648264337352902</v>
      </c>
      <c r="J1784">
        <v>-2.7418522923349</v>
      </c>
      <c r="K1784">
        <v>44.474204474697601</v>
      </c>
      <c r="L1784">
        <v>43.088192044781302</v>
      </c>
      <c r="M1784">
        <v>54.358050754419402</v>
      </c>
      <c r="N1784">
        <v>0.36977218864502498</v>
      </c>
      <c r="O1784">
        <v>21.764573486383</v>
      </c>
      <c r="P1784">
        <v>18.1648936170212</v>
      </c>
      <c r="Q1784">
        <v>5.2661112433799999E-2</v>
      </c>
    </row>
    <row r="1785" spans="1:17" hidden="1" x14ac:dyDescent="0.3">
      <c r="A1785" t="s">
        <v>3750</v>
      </c>
      <c r="B1785" t="s">
        <v>3751</v>
      </c>
      <c r="C1785" t="str">
        <f>IFERROR(VLOOKUP(Table1[[#This Row],[Ticker]],[1]!Table1[[Symbol]:[Industry]],2,FALSE),"-")</f>
        <v>-</v>
      </c>
      <c r="D1785" t="s">
        <v>125</v>
      </c>
      <c r="E1785">
        <v>584.73713999999995</v>
      </c>
      <c r="F1785">
        <v>111.89</v>
      </c>
      <c r="G1785">
        <v>62.536285921875098</v>
      </c>
      <c r="H1785">
        <v>-4.2060857284124902</v>
      </c>
      <c r="I1785">
        <v>-8.6843145970461997</v>
      </c>
      <c r="J1785">
        <v>-8.8388974400775204</v>
      </c>
      <c r="K1785">
        <v>108.18641978220499</v>
      </c>
      <c r="L1785">
        <v>95.4359571358126</v>
      </c>
      <c r="M1785">
        <v>48.143877985554099</v>
      </c>
      <c r="N1785">
        <v>0.26700676010568503</v>
      </c>
      <c r="O1785">
        <v>32.094020913397102</v>
      </c>
      <c r="P1785">
        <v>669.85000688041805</v>
      </c>
      <c r="Q1785">
        <v>0.15247043432973501</v>
      </c>
    </row>
    <row r="1786" spans="1:17" hidden="1" x14ac:dyDescent="0.3">
      <c r="A1786" t="s">
        <v>3752</v>
      </c>
      <c r="B1786" t="s">
        <v>3753</v>
      </c>
      <c r="C1786" t="str">
        <f>IFERROR(VLOOKUP(Table1[[#This Row],[Ticker]],[1]!Table1[[Symbol]:[Industry]],2,FALSE),"-")</f>
        <v>-</v>
      </c>
      <c r="D1786" t="s">
        <v>281</v>
      </c>
      <c r="E1786">
        <v>584.58982776000005</v>
      </c>
      <c r="F1786">
        <v>198.3</v>
      </c>
      <c r="G1786">
        <v>-36.347065521686197</v>
      </c>
      <c r="H1786">
        <v>-8.5909064089375509</v>
      </c>
      <c r="I1786">
        <v>-40.541502897065101</v>
      </c>
      <c r="J1786">
        <v>-5.6900202774877799</v>
      </c>
      <c r="K1786">
        <v>212.66056696130599</v>
      </c>
      <c r="L1786">
        <v>231.76000031506101</v>
      </c>
      <c r="M1786">
        <v>29.147985278872198</v>
      </c>
      <c r="N1786">
        <v>0.39179105753341598</v>
      </c>
      <c r="O1786">
        <v>87.594553706505195</v>
      </c>
      <c r="P1786">
        <v>6.2131762185324098</v>
      </c>
      <c r="Q1786">
        <v>0.12117596646539</v>
      </c>
    </row>
    <row r="1787" spans="1:17" hidden="1" x14ac:dyDescent="0.3">
      <c r="A1787" t="s">
        <v>3754</v>
      </c>
      <c r="B1787" t="s">
        <v>3755</v>
      </c>
      <c r="C1787" t="str">
        <f>IFERROR(VLOOKUP(Table1[[#This Row],[Ticker]],[1]!Table1[[Symbol]:[Industry]],2,FALSE),"-")</f>
        <v>-</v>
      </c>
      <c r="D1787" t="s">
        <v>1814</v>
      </c>
      <c r="E1787">
        <v>584.53200000000004</v>
      </c>
      <c r="F1787">
        <v>234</v>
      </c>
      <c r="G1787">
        <v>354.18471931938899</v>
      </c>
      <c r="H1787">
        <v>18.0148892460148</v>
      </c>
      <c r="I1787">
        <v>55.4884543322461</v>
      </c>
      <c r="J1787">
        <v>-3.57416386824546</v>
      </c>
      <c r="K1787">
        <v>201.16126248698799</v>
      </c>
      <c r="L1787">
        <v>143.39798191070301</v>
      </c>
      <c r="M1787">
        <v>64.836743950693204</v>
      </c>
      <c r="N1787">
        <v>0.60481994975341902</v>
      </c>
      <c r="O1787">
        <v>0.854700854700851</v>
      </c>
      <c r="P1787">
        <v>413.15789473684202</v>
      </c>
      <c r="Q1787">
        <v>0.22364284656644701</v>
      </c>
    </row>
    <row r="1788" spans="1:17" hidden="1" x14ac:dyDescent="0.3">
      <c r="A1788" t="s">
        <v>3756</v>
      </c>
      <c r="B1788" t="s">
        <v>3757</v>
      </c>
      <c r="C1788" t="str">
        <f>IFERROR(VLOOKUP(Table1[[#This Row],[Ticker]],[1]!Table1[[Symbol]:[Industry]],2,FALSE),"-")</f>
        <v>-</v>
      </c>
      <c r="D1788" t="s">
        <v>54</v>
      </c>
      <c r="E1788">
        <v>584.10982607999995</v>
      </c>
      <c r="F1788">
        <v>363.2</v>
      </c>
      <c r="G1788">
        <v>11.993781131752</v>
      </c>
      <c r="H1788">
        <v>1.72147538621927</v>
      </c>
      <c r="I1788">
        <v>-24.3699834202828</v>
      </c>
      <c r="J1788">
        <v>-5.3084591671747399</v>
      </c>
      <c r="K1788">
        <v>354.78489311358402</v>
      </c>
      <c r="L1788">
        <v>338.84497707849602</v>
      </c>
      <c r="M1788">
        <v>43.955518581030503</v>
      </c>
      <c r="N1788">
        <v>0.96938965306502001</v>
      </c>
      <c r="O1788">
        <v>29.4052863436123</v>
      </c>
      <c r="Q1788">
        <v>6.9627355394597995E-2</v>
      </c>
    </row>
    <row r="1789" spans="1:17" hidden="1" x14ac:dyDescent="0.3">
      <c r="A1789" t="s">
        <v>3758</v>
      </c>
      <c r="B1789" t="s">
        <v>3759</v>
      </c>
      <c r="C1789" t="str">
        <f>IFERROR(VLOOKUP(Table1[[#This Row],[Ticker]],[1]!Table1[[Symbol]:[Industry]],2,FALSE),"-")</f>
        <v>-</v>
      </c>
      <c r="E1789">
        <v>582.76712399999997</v>
      </c>
      <c r="F1789">
        <v>39.9</v>
      </c>
      <c r="G1789">
        <v>345.04462820321601</v>
      </c>
      <c r="H1789">
        <v>-4.1464397150471104</v>
      </c>
      <c r="I1789">
        <v>56.246204045219699</v>
      </c>
      <c r="J1789">
        <v>-4.6131181627733797</v>
      </c>
      <c r="K1789">
        <v>40.019539321629097</v>
      </c>
      <c r="L1789">
        <v>30.732552493273399</v>
      </c>
      <c r="M1789">
        <v>39.492719424522001</v>
      </c>
      <c r="N1789">
        <v>0.36077850128966998</v>
      </c>
      <c r="O1789">
        <v>21.679197994987401</v>
      </c>
      <c r="P1789">
        <v>488.23529411764702</v>
      </c>
      <c r="Q1789">
        <v>0.18136302476090499</v>
      </c>
    </row>
    <row r="1790" spans="1:17" hidden="1" x14ac:dyDescent="0.3">
      <c r="A1790" t="s">
        <v>3760</v>
      </c>
      <c r="B1790" t="s">
        <v>3761</v>
      </c>
      <c r="C1790" t="str">
        <f>IFERROR(VLOOKUP(Table1[[#This Row],[Ticker]],[1]!Table1[[Symbol]:[Industry]],2,FALSE),"-")</f>
        <v>-</v>
      </c>
      <c r="D1790" t="s">
        <v>125</v>
      </c>
      <c r="E1790">
        <v>582.23379050000005</v>
      </c>
      <c r="F1790">
        <v>436.65</v>
      </c>
      <c r="G1790">
        <v>150.407916200481</v>
      </c>
      <c r="H1790">
        <v>28.374799221239002</v>
      </c>
      <c r="I1790">
        <v>79.429119356375097</v>
      </c>
      <c r="J1790">
        <v>3.7527945985052198</v>
      </c>
      <c r="K1790">
        <v>332.24352439267602</v>
      </c>
      <c r="L1790">
        <v>257.289551833985</v>
      </c>
      <c r="M1790">
        <v>68.286891636056495</v>
      </c>
      <c r="N1790">
        <v>3.06123979251378</v>
      </c>
      <c r="O1790">
        <v>9.6644910111073106</v>
      </c>
      <c r="P1790">
        <v>197.04081632653001</v>
      </c>
    </row>
    <row r="1791" spans="1:17" hidden="1" x14ac:dyDescent="0.3">
      <c r="A1791" t="s">
        <v>3762</v>
      </c>
      <c r="B1791" t="s">
        <v>3763</v>
      </c>
      <c r="C1791" t="str">
        <f>IFERROR(VLOOKUP(Table1[[#This Row],[Ticker]],[1]!Table1[[Symbol]:[Industry]],2,FALSE),"-")</f>
        <v>-</v>
      </c>
      <c r="D1791" t="s">
        <v>21</v>
      </c>
      <c r="E1791">
        <v>582.21780000000001</v>
      </c>
      <c r="F1791">
        <v>471.05</v>
      </c>
      <c r="G1791">
        <v>37.664755617030202</v>
      </c>
      <c r="H1791">
        <v>41.001139099111498</v>
      </c>
      <c r="I1791">
        <v>140.46478513346099</v>
      </c>
      <c r="J1791">
        <v>1.90513148750836</v>
      </c>
      <c r="K1791">
        <v>359.060508039951</v>
      </c>
      <c r="M1791">
        <v>64.478197548555897</v>
      </c>
      <c r="N1791">
        <v>1.50121602669933</v>
      </c>
      <c r="O1791">
        <v>14.626897356968399</v>
      </c>
      <c r="P1791">
        <v>231.72535211267601</v>
      </c>
    </row>
    <row r="1792" spans="1:17" hidden="1" x14ac:dyDescent="0.3">
      <c r="A1792" t="s">
        <v>3764</v>
      </c>
      <c r="B1792" t="s">
        <v>3765</v>
      </c>
      <c r="C1792" t="str">
        <f>IFERROR(VLOOKUP(Table1[[#This Row],[Ticker]],[1]!Table1[[Symbol]:[Industry]],2,FALSE),"-")</f>
        <v>-</v>
      </c>
      <c r="D1792" t="s">
        <v>1004</v>
      </c>
      <c r="E1792">
        <v>581.50800000000004</v>
      </c>
      <c r="F1792">
        <v>278</v>
      </c>
      <c r="G1792">
        <v>-5.2341933735383304</v>
      </c>
      <c r="H1792">
        <v>0.73074403168252</v>
      </c>
      <c r="I1792">
        <v>30.123333627047199</v>
      </c>
      <c r="J1792">
        <v>-6.8031170031857302</v>
      </c>
      <c r="K1792">
        <v>275.11815772720797</v>
      </c>
      <c r="L1792">
        <v>234.59021292589401</v>
      </c>
      <c r="M1792">
        <v>28.820124520765798</v>
      </c>
      <c r="N1792">
        <v>1.2308713576968699</v>
      </c>
      <c r="O1792">
        <v>25.8273381294964</v>
      </c>
      <c r="P1792">
        <v>54.4444444444444</v>
      </c>
      <c r="Q1792">
        <v>0.12877073258081101</v>
      </c>
    </row>
    <row r="1793" spans="1:17" hidden="1" x14ac:dyDescent="0.3">
      <c r="A1793" t="s">
        <v>3766</v>
      </c>
      <c r="B1793" t="s">
        <v>3767</v>
      </c>
      <c r="C1793" t="str">
        <f>IFERROR(VLOOKUP(Table1[[#This Row],[Ticker]],[1]!Table1[[Symbol]:[Industry]],2,FALSE),"-")</f>
        <v>-</v>
      </c>
      <c r="D1793" t="s">
        <v>396</v>
      </c>
      <c r="E1793">
        <v>581.05918706</v>
      </c>
      <c r="F1793">
        <v>2365.1</v>
      </c>
      <c r="G1793">
        <v>-1.0870638690486401</v>
      </c>
      <c r="H1793">
        <v>-6.9030897566098597</v>
      </c>
      <c r="I1793">
        <v>12.677110466372699</v>
      </c>
      <c r="J1793">
        <v>-5.7857168662431198</v>
      </c>
      <c r="K1793">
        <v>2324.5869465063702</v>
      </c>
      <c r="L1793">
        <v>2060.8279191772599</v>
      </c>
      <c r="M1793">
        <v>46.8941800084935</v>
      </c>
      <c r="N1793">
        <v>0.26034298882180501</v>
      </c>
      <c r="O1793">
        <v>17.500317111327199</v>
      </c>
      <c r="P1793">
        <v>42.043782468994898</v>
      </c>
      <c r="Q1793">
        <v>-5.7275589861343998E-2</v>
      </c>
    </row>
    <row r="1794" spans="1:17" hidden="1" x14ac:dyDescent="0.3">
      <c r="A1794" t="s">
        <v>3768</v>
      </c>
      <c r="B1794" t="s">
        <v>3769</v>
      </c>
      <c r="C1794" t="str">
        <f>IFERROR(VLOOKUP(Table1[[#This Row],[Ticker]],[1]!Table1[[Symbol]:[Industry]],2,FALSE),"-")</f>
        <v>-</v>
      </c>
      <c r="D1794" t="s">
        <v>396</v>
      </c>
      <c r="E1794">
        <v>579.14499999999998</v>
      </c>
      <c r="F1794">
        <v>829</v>
      </c>
      <c r="G1794">
        <v>112.678784601288</v>
      </c>
      <c r="H1794">
        <v>5.8648073351127303</v>
      </c>
      <c r="I1794">
        <v>38.781390546498201</v>
      </c>
      <c r="J1794">
        <v>8.2838004790805808</v>
      </c>
      <c r="K1794">
        <v>733.02861369734796</v>
      </c>
      <c r="L1794">
        <v>594.35309023023001</v>
      </c>
      <c r="M1794">
        <v>77.611191646760105</v>
      </c>
      <c r="N1794">
        <v>1.3008123814886301</v>
      </c>
      <c r="O1794">
        <v>1.4475271411338899</v>
      </c>
      <c r="P1794">
        <v>152.743902439024</v>
      </c>
      <c r="Q1794">
        <v>0.15120920407453201</v>
      </c>
    </row>
    <row r="1795" spans="1:17" hidden="1" x14ac:dyDescent="0.3">
      <c r="A1795" t="s">
        <v>3770</v>
      </c>
      <c r="B1795" t="s">
        <v>3771</v>
      </c>
      <c r="C1795" t="str">
        <f>IFERROR(VLOOKUP(Table1[[#This Row],[Ticker]],[1]!Table1[[Symbol]:[Industry]],2,FALSE),"-")</f>
        <v>-</v>
      </c>
      <c r="D1795" t="s">
        <v>604</v>
      </c>
      <c r="E1795">
        <v>577.99789666200002</v>
      </c>
      <c r="F1795">
        <v>16.62</v>
      </c>
      <c r="G1795">
        <v>-23.066524461704901</v>
      </c>
      <c r="H1795">
        <v>-13.3911849947051</v>
      </c>
      <c r="I1795">
        <v>-16.0686438975352</v>
      </c>
      <c r="J1795">
        <v>-3.90184418197392</v>
      </c>
      <c r="K1795">
        <v>17.195782673864802</v>
      </c>
      <c r="L1795">
        <v>17.4553159196868</v>
      </c>
      <c r="M1795">
        <v>44.790541786227799</v>
      </c>
      <c r="N1795">
        <v>1.67692006574318</v>
      </c>
      <c r="O1795">
        <v>59.747292418772503</v>
      </c>
      <c r="P1795">
        <v>14.521963824289401</v>
      </c>
      <c r="Q1795">
        <v>4.1789244950741003E-2</v>
      </c>
    </row>
    <row r="1796" spans="1:17" hidden="1" x14ac:dyDescent="0.3">
      <c r="A1796" t="s">
        <v>3772</v>
      </c>
      <c r="B1796" t="s">
        <v>3773</v>
      </c>
      <c r="C1796" t="str">
        <f>IFERROR(VLOOKUP(Table1[[#This Row],[Ticker]],[1]!Table1[[Symbol]:[Industry]],2,FALSE),"-")</f>
        <v>-</v>
      </c>
      <c r="D1796" t="s">
        <v>292</v>
      </c>
      <c r="E1796">
        <v>577.82894780000004</v>
      </c>
      <c r="F1796">
        <v>3.38</v>
      </c>
      <c r="G1796">
        <v>-5.7681108692896697</v>
      </c>
      <c r="H1796">
        <v>-13.353089756609799</v>
      </c>
      <c r="I1796">
        <v>-25.249522450506699</v>
      </c>
      <c r="J1796">
        <v>-8.6582738266300794</v>
      </c>
      <c r="K1796">
        <v>3.6965022968369001</v>
      </c>
      <c r="L1796">
        <v>3.7975996975469402</v>
      </c>
      <c r="M1796">
        <v>17.343606562422099</v>
      </c>
      <c r="N1796">
        <v>0.65199203614108703</v>
      </c>
      <c r="O1796">
        <v>96.745562130177504</v>
      </c>
      <c r="P1796">
        <v>40.8333333333333</v>
      </c>
      <c r="Q1796">
        <v>8.7391389147132001E-2</v>
      </c>
    </row>
    <row r="1797" spans="1:17" hidden="1" x14ac:dyDescent="0.3">
      <c r="A1797" t="s">
        <v>3774</v>
      </c>
      <c r="B1797" t="s">
        <v>3775</v>
      </c>
      <c r="C1797" t="str">
        <f>IFERROR(VLOOKUP(Table1[[#This Row],[Ticker]],[1]!Table1[[Symbol]:[Industry]],2,FALSE),"-")</f>
        <v>-</v>
      </c>
      <c r="D1797" t="s">
        <v>545</v>
      </c>
      <c r="E1797">
        <v>575.77724999999998</v>
      </c>
      <c r="F1797">
        <v>500</v>
      </c>
      <c r="G1797">
        <v>105.348203806263</v>
      </c>
      <c r="H1797">
        <v>-2.9026985203031299</v>
      </c>
      <c r="I1797">
        <v>9.0174261590023796</v>
      </c>
      <c r="J1797">
        <v>-8.7645739823373496</v>
      </c>
      <c r="K1797">
        <v>528.66477455607298</v>
      </c>
      <c r="L1797">
        <v>452.11449464605602</v>
      </c>
      <c r="M1797">
        <v>24.0005524790704</v>
      </c>
      <c r="N1797">
        <v>0.72213052310817605</v>
      </c>
      <c r="O1797">
        <v>23.4</v>
      </c>
      <c r="P1797">
        <v>169.832703723691</v>
      </c>
      <c r="Q1797">
        <v>0.18920293883258599</v>
      </c>
    </row>
    <row r="1798" spans="1:17" hidden="1" x14ac:dyDescent="0.3">
      <c r="A1798" t="s">
        <v>3776</v>
      </c>
      <c r="B1798" t="s">
        <v>3777</v>
      </c>
      <c r="C1798" t="str">
        <f>IFERROR(VLOOKUP(Table1[[#This Row],[Ticker]],[1]!Table1[[Symbol]:[Industry]],2,FALSE),"-")</f>
        <v>-</v>
      </c>
      <c r="E1798">
        <v>575.55158500000005</v>
      </c>
      <c r="F1798">
        <v>232.7</v>
      </c>
      <c r="G1798">
        <v>-7.8908210244901298</v>
      </c>
      <c r="H1798">
        <v>-20.224873694065401</v>
      </c>
      <c r="I1798">
        <v>6.2860483167246199</v>
      </c>
      <c r="J1798">
        <v>-1.7428811546298</v>
      </c>
      <c r="M1798">
        <v>40.8093634079422</v>
      </c>
      <c r="O1798">
        <v>35.109583154275803</v>
      </c>
      <c r="P1798">
        <v>31.692133559705699</v>
      </c>
    </row>
    <row r="1799" spans="1:17" hidden="1" x14ac:dyDescent="0.3">
      <c r="A1799" t="s">
        <v>3778</v>
      </c>
      <c r="B1799" t="s">
        <v>3779</v>
      </c>
      <c r="C1799" t="str">
        <f>IFERROR(VLOOKUP(Table1[[#This Row],[Ticker]],[1]!Table1[[Symbol]:[Industry]],2,FALSE),"-")</f>
        <v>-</v>
      </c>
      <c r="D1799" t="s">
        <v>396</v>
      </c>
      <c r="E1799">
        <v>570.90522532900002</v>
      </c>
      <c r="F1799">
        <v>30.01</v>
      </c>
      <c r="G1799">
        <v>-25.3267956140397</v>
      </c>
      <c r="H1799">
        <v>2.6354407093399601</v>
      </c>
      <c r="I1799">
        <v>0.80563342479298605</v>
      </c>
      <c r="J1799">
        <v>15.2090466885747</v>
      </c>
      <c r="K1799">
        <v>26.506086715081199</v>
      </c>
      <c r="L1799">
        <v>25.8324388207871</v>
      </c>
      <c r="M1799">
        <v>71.215111662973399</v>
      </c>
      <c r="N1799">
        <v>2.7615754361270599</v>
      </c>
      <c r="O1799">
        <v>21.492835721426101</v>
      </c>
      <c r="P1799">
        <v>34.393193013882602</v>
      </c>
      <c r="Q1799">
        <v>6.1122918265527001E-2</v>
      </c>
    </row>
    <row r="1800" spans="1:17" hidden="1" x14ac:dyDescent="0.3">
      <c r="A1800" t="s">
        <v>3780</v>
      </c>
      <c r="B1800" t="s">
        <v>3781</v>
      </c>
      <c r="C1800" t="str">
        <f>IFERROR(VLOOKUP(Table1[[#This Row],[Ticker]],[1]!Table1[[Symbol]:[Industry]],2,FALSE),"-")</f>
        <v>-</v>
      </c>
      <c r="D1800" t="s">
        <v>506</v>
      </c>
      <c r="E1800">
        <v>568.31664921599997</v>
      </c>
      <c r="F1800">
        <v>92.72</v>
      </c>
      <c r="G1800">
        <v>35.266537501207701</v>
      </c>
      <c r="H1800">
        <v>34.7568859124898</v>
      </c>
      <c r="I1800">
        <v>36.510405178985998</v>
      </c>
      <c r="J1800">
        <v>-6.5240740958480599</v>
      </c>
      <c r="K1800">
        <v>79.262676216102804</v>
      </c>
      <c r="L1800">
        <v>68.838480990871403</v>
      </c>
      <c r="M1800">
        <v>52.192501692248001</v>
      </c>
      <c r="N1800">
        <v>1.0041161159010701</v>
      </c>
      <c r="O1800">
        <v>16.253235547886099</v>
      </c>
      <c r="P1800">
        <v>77.522496649435197</v>
      </c>
      <c r="Q1800">
        <v>5.8598466076135003E-2</v>
      </c>
    </row>
    <row r="1801" spans="1:17" hidden="1" x14ac:dyDescent="0.3">
      <c r="A1801" t="s">
        <v>3782</v>
      </c>
      <c r="B1801" t="s">
        <v>3783</v>
      </c>
      <c r="C1801" t="str">
        <f>IFERROR(VLOOKUP(Table1[[#This Row],[Ticker]],[1]!Table1[[Symbol]:[Industry]],2,FALSE),"-")</f>
        <v>-</v>
      </c>
      <c r="D1801" t="s">
        <v>46</v>
      </c>
      <c r="E1801">
        <v>565.78745157000003</v>
      </c>
      <c r="F1801">
        <v>43.15</v>
      </c>
      <c r="G1801">
        <v>130.599092408074</v>
      </c>
      <c r="H1801">
        <v>7.4039106768534904</v>
      </c>
      <c r="I1801">
        <v>27.132775101282199</v>
      </c>
      <c r="J1801">
        <v>4.7263680466481404</v>
      </c>
      <c r="K1801">
        <v>35.026368360606597</v>
      </c>
      <c r="L1801">
        <v>30.233560607889999</v>
      </c>
      <c r="M1801">
        <v>85.489948580279403</v>
      </c>
      <c r="N1801">
        <v>1.98521588426956</v>
      </c>
      <c r="O1801">
        <v>19.698725376593199</v>
      </c>
      <c r="Q1801">
        <v>0.165189088779995</v>
      </c>
    </row>
    <row r="1802" spans="1:17" hidden="1" x14ac:dyDescent="0.3">
      <c r="A1802" t="s">
        <v>3784</v>
      </c>
      <c r="B1802" t="s">
        <v>3785</v>
      </c>
      <c r="C1802" t="str">
        <f>IFERROR(VLOOKUP(Table1[[#This Row],[Ticker]],[1]!Table1[[Symbol]:[Industry]],2,FALSE),"-")</f>
        <v>-</v>
      </c>
      <c r="D1802" t="s">
        <v>54</v>
      </c>
      <c r="E1802">
        <v>565.43491756399999</v>
      </c>
      <c r="F1802">
        <v>24.62</v>
      </c>
      <c r="G1802">
        <v>168.40040559389899</v>
      </c>
      <c r="H1802">
        <v>27.143466940703998</v>
      </c>
      <c r="I1802">
        <v>33.213073809119102</v>
      </c>
      <c r="J1802">
        <v>-17.233138995605302</v>
      </c>
      <c r="K1802">
        <v>19.943762767964699</v>
      </c>
      <c r="L1802">
        <v>16.604254690559902</v>
      </c>
      <c r="M1802">
        <v>56.275790578702697</v>
      </c>
      <c r="N1802">
        <v>1.70926115910416</v>
      </c>
      <c r="O1802">
        <v>17.790414297319199</v>
      </c>
      <c r="P1802">
        <v>215.64102564102501</v>
      </c>
      <c r="Q1802">
        <v>0.113178264325087</v>
      </c>
    </row>
    <row r="1803" spans="1:17" hidden="1" x14ac:dyDescent="0.3">
      <c r="A1803" t="s">
        <v>3786</v>
      </c>
      <c r="B1803" t="s">
        <v>3787</v>
      </c>
      <c r="C1803" t="str">
        <f>IFERROR(VLOOKUP(Table1[[#This Row],[Ticker]],[1]!Table1[[Symbol]:[Industry]],2,FALSE),"-")</f>
        <v>-</v>
      </c>
      <c r="D1803" t="s">
        <v>327</v>
      </c>
      <c r="E1803">
        <v>565.37201131200004</v>
      </c>
      <c r="F1803">
        <v>24.48</v>
      </c>
      <c r="G1803">
        <v>-13.3152806806104</v>
      </c>
      <c r="H1803">
        <v>-28.6917076427887</v>
      </c>
      <c r="I1803">
        <v>4.8109557492119199</v>
      </c>
      <c r="J1803">
        <v>-4.8415453391786203</v>
      </c>
      <c r="K1803">
        <v>25.0626314423405</v>
      </c>
      <c r="L1803">
        <v>22.437772145183001</v>
      </c>
      <c r="M1803">
        <v>39.832760915966901</v>
      </c>
      <c r="N1803">
        <v>0.39597747166725999</v>
      </c>
      <c r="O1803">
        <v>34.763071895424801</v>
      </c>
      <c r="P1803">
        <v>57.935483870967701</v>
      </c>
      <c r="Q1803">
        <v>3.2780747256628003E-2</v>
      </c>
    </row>
    <row r="1804" spans="1:17" hidden="1" x14ac:dyDescent="0.3">
      <c r="A1804" t="s">
        <v>3788</v>
      </c>
      <c r="B1804" t="s">
        <v>3789</v>
      </c>
      <c r="C1804" t="str">
        <f>IFERROR(VLOOKUP(Table1[[#This Row],[Ticker]],[1]!Table1[[Symbol]:[Industry]],2,FALSE),"-")</f>
        <v>-</v>
      </c>
      <c r="D1804" t="s">
        <v>388</v>
      </c>
      <c r="E1804">
        <v>565.07180600000004</v>
      </c>
      <c r="F1804">
        <v>683.8</v>
      </c>
      <c r="G1804">
        <v>66.831067921760393</v>
      </c>
      <c r="H1804">
        <v>11.240749445462001</v>
      </c>
      <c r="I1804">
        <v>17.648946132098601</v>
      </c>
      <c r="J1804">
        <v>-5.8444046491245496</v>
      </c>
      <c r="K1804">
        <v>626.41295757980402</v>
      </c>
      <c r="L1804">
        <v>538.80821315692504</v>
      </c>
      <c r="M1804">
        <v>52.1232775928287</v>
      </c>
      <c r="N1804">
        <v>2.1537733508974299</v>
      </c>
      <c r="O1804">
        <v>20.649312664521702</v>
      </c>
      <c r="P1804">
        <v>106.554901072345</v>
      </c>
      <c r="Q1804">
        <v>6.2967110285848005E-2</v>
      </c>
    </row>
    <row r="1805" spans="1:17" hidden="1" x14ac:dyDescent="0.3">
      <c r="A1805" t="s">
        <v>3790</v>
      </c>
      <c r="B1805" t="s">
        <v>3791</v>
      </c>
      <c r="C1805" t="str">
        <f>IFERROR(VLOOKUP(Table1[[#This Row],[Ticker]],[1]!Table1[[Symbol]:[Industry]],2,FALSE),"-")</f>
        <v>-</v>
      </c>
      <c r="D1805" t="s">
        <v>54</v>
      </c>
      <c r="E1805">
        <v>562.71661825000001</v>
      </c>
      <c r="F1805">
        <v>179</v>
      </c>
      <c r="G1805">
        <v>46.710864050866299</v>
      </c>
      <c r="H1805">
        <v>-15.851054524866999</v>
      </c>
      <c r="I1805">
        <v>10.7185041248072</v>
      </c>
      <c r="J1805">
        <v>-3.49345953955874</v>
      </c>
      <c r="K1805">
        <v>179.09138436099099</v>
      </c>
      <c r="L1805">
        <v>159.640302146333</v>
      </c>
      <c r="M1805">
        <v>55.917952065210002</v>
      </c>
      <c r="N1805">
        <v>0.89913948938953703</v>
      </c>
      <c r="O1805">
        <v>22.162902523093098</v>
      </c>
      <c r="P1805">
        <v>94.588421352829798</v>
      </c>
      <c r="Q1805">
        <v>0.13872115113215999</v>
      </c>
    </row>
    <row r="1806" spans="1:17" hidden="1" x14ac:dyDescent="0.3">
      <c r="A1806" t="s">
        <v>3792</v>
      </c>
      <c r="B1806" t="s">
        <v>3793</v>
      </c>
      <c r="C1806" t="str">
        <f>IFERROR(VLOOKUP(Table1[[#This Row],[Ticker]],[1]!Table1[[Symbol]:[Industry]],2,FALSE),"-")</f>
        <v>-</v>
      </c>
      <c r="D1806" t="s">
        <v>125</v>
      </c>
      <c r="E1806">
        <v>562.40473489999999</v>
      </c>
      <c r="F1806">
        <v>506.5</v>
      </c>
      <c r="G1806">
        <v>69.772129102869897</v>
      </c>
      <c r="H1806">
        <v>73.714662525650198</v>
      </c>
      <c r="I1806">
        <v>74.885721968399693</v>
      </c>
      <c r="J1806">
        <v>7.7479197707860701</v>
      </c>
      <c r="K1806">
        <v>341.59928815965299</v>
      </c>
      <c r="L1806">
        <v>273.93634772968397</v>
      </c>
      <c r="M1806">
        <v>84.936751926663305</v>
      </c>
      <c r="N1806">
        <v>0.62123569104405096</v>
      </c>
      <c r="O1806">
        <v>0</v>
      </c>
      <c r="P1806">
        <v>164.69819702116499</v>
      </c>
      <c r="Q1806">
        <v>5.0672234169235997E-2</v>
      </c>
    </row>
    <row r="1807" spans="1:17" hidden="1" x14ac:dyDescent="0.3">
      <c r="A1807" t="s">
        <v>3794</v>
      </c>
      <c r="B1807" t="s">
        <v>3795</v>
      </c>
      <c r="C1807" t="str">
        <f>IFERROR(VLOOKUP(Table1[[#This Row],[Ticker]],[1]!Table1[[Symbol]:[Industry]],2,FALSE),"-")</f>
        <v>-</v>
      </c>
      <c r="D1807" t="s">
        <v>21</v>
      </c>
      <c r="E1807">
        <v>562.35931427399998</v>
      </c>
      <c r="F1807">
        <v>13.29</v>
      </c>
      <c r="G1807">
        <v>-73.852193432288203</v>
      </c>
      <c r="H1807">
        <v>7.5940366801717296</v>
      </c>
      <c r="I1807">
        <v>-26.974749758258302</v>
      </c>
      <c r="J1807">
        <v>-10.7973571658164</v>
      </c>
      <c r="K1807">
        <v>12.6568787454279</v>
      </c>
      <c r="L1807">
        <v>15.6490639399332</v>
      </c>
      <c r="M1807">
        <v>48.012503167819098</v>
      </c>
      <c r="N1807">
        <v>1.42302032841026</v>
      </c>
      <c r="O1807">
        <v>111.437170805116</v>
      </c>
      <c r="P1807">
        <v>39.162303664921403</v>
      </c>
      <c r="Q1807">
        <v>0.14392279375462599</v>
      </c>
    </row>
    <row r="1808" spans="1:17" hidden="1" x14ac:dyDescent="0.3">
      <c r="A1808" t="s">
        <v>3796</v>
      </c>
      <c r="B1808" t="s">
        <v>3797</v>
      </c>
      <c r="C1808" t="str">
        <f>IFERROR(VLOOKUP(Table1[[#This Row],[Ticker]],[1]!Table1[[Symbol]:[Industry]],2,FALSE),"-")</f>
        <v>-</v>
      </c>
      <c r="D1808" t="s">
        <v>21</v>
      </c>
      <c r="E1808">
        <v>561.565697355</v>
      </c>
      <c r="F1808">
        <v>33.15</v>
      </c>
      <c r="G1808">
        <v>-51.665034375191702</v>
      </c>
      <c r="H1808">
        <v>-14.3556214021794</v>
      </c>
      <c r="I1808">
        <v>-34.572084808783401</v>
      </c>
      <c r="J1808">
        <v>-6.9188294398868697</v>
      </c>
      <c r="K1808">
        <v>34.492735833374802</v>
      </c>
      <c r="L1808">
        <v>38.359477707764199</v>
      </c>
      <c r="M1808">
        <v>52.570900004927402</v>
      </c>
      <c r="N1808">
        <v>0.64042001528140702</v>
      </c>
      <c r="O1808">
        <v>92.760180995475096</v>
      </c>
      <c r="P1808">
        <v>9.5867768595041305</v>
      </c>
      <c r="Q1808">
        <v>1.8025266361858999E-2</v>
      </c>
    </row>
    <row r="1809" spans="1:17" hidden="1" x14ac:dyDescent="0.3">
      <c r="A1809" t="s">
        <v>3798</v>
      </c>
      <c r="B1809" t="s">
        <v>3799</v>
      </c>
      <c r="C1809" t="str">
        <f>IFERROR(VLOOKUP(Table1[[#This Row],[Ticker]],[1]!Table1[[Symbol]:[Industry]],2,FALSE),"-")</f>
        <v>-</v>
      </c>
      <c r="D1809" t="s">
        <v>74</v>
      </c>
      <c r="E1809">
        <v>561.54156799999998</v>
      </c>
      <c r="F1809">
        <v>156.80000000000001</v>
      </c>
      <c r="G1809">
        <v>293.00337076039</v>
      </c>
      <c r="H1809">
        <v>2.0249848121157799</v>
      </c>
      <c r="I1809">
        <v>107.222206532699</v>
      </c>
      <c r="J1809">
        <v>-7.3115549841994003</v>
      </c>
      <c r="K1809">
        <v>141.335267619343</v>
      </c>
      <c r="L1809">
        <v>99.765330991788602</v>
      </c>
      <c r="M1809">
        <v>55.327578955358703</v>
      </c>
      <c r="N1809">
        <v>1.1473000538015199</v>
      </c>
      <c r="O1809">
        <v>8.5459183673469195</v>
      </c>
      <c r="P1809">
        <v>326.31865144099999</v>
      </c>
      <c r="Q1809">
        <v>0.13360707874464001</v>
      </c>
    </row>
    <row r="1810" spans="1:17" hidden="1" x14ac:dyDescent="0.3">
      <c r="A1810" t="s">
        <v>3800</v>
      </c>
      <c r="B1810" t="s">
        <v>3801</v>
      </c>
      <c r="C1810" t="str">
        <f>IFERROR(VLOOKUP(Table1[[#This Row],[Ticker]],[1]!Table1[[Symbol]:[Industry]],2,FALSE),"-")</f>
        <v>-</v>
      </c>
      <c r="D1810" t="s">
        <v>266</v>
      </c>
      <c r="E1810">
        <v>560.56474728000001</v>
      </c>
      <c r="F1810">
        <v>509.4</v>
      </c>
      <c r="G1810">
        <v>77.878749170135805</v>
      </c>
      <c r="H1810">
        <v>-14.0136447267538</v>
      </c>
      <c r="I1810">
        <v>3.3871448842964398</v>
      </c>
      <c r="J1810">
        <v>-1.1663834326418001</v>
      </c>
      <c r="K1810">
        <v>519.56214983262601</v>
      </c>
      <c r="L1810">
        <v>461.96459887151798</v>
      </c>
      <c r="M1810">
        <v>48.986569724745301</v>
      </c>
      <c r="N1810">
        <v>0.68331872121473503</v>
      </c>
      <c r="O1810">
        <v>31.330977620730199</v>
      </c>
      <c r="P1810">
        <v>130.75877689694201</v>
      </c>
      <c r="Q1810">
        <v>0.106187762670736</v>
      </c>
    </row>
    <row r="1811" spans="1:17" hidden="1" x14ac:dyDescent="0.3">
      <c r="A1811" t="s">
        <v>3802</v>
      </c>
      <c r="B1811" t="s">
        <v>3803</v>
      </c>
      <c r="C1811" t="str">
        <f>IFERROR(VLOOKUP(Table1[[#This Row],[Ticker]],[1]!Table1[[Symbol]:[Industry]],2,FALSE),"-")</f>
        <v>-</v>
      </c>
      <c r="D1811" t="s">
        <v>185</v>
      </c>
      <c r="E1811">
        <v>558.6</v>
      </c>
      <c r="F1811">
        <v>215.95</v>
      </c>
      <c r="G1811">
        <v>23.170226565766299</v>
      </c>
      <c r="H1811">
        <v>-21.573788681341</v>
      </c>
      <c r="I1811">
        <v>34.946497686647803</v>
      </c>
      <c r="J1811">
        <v>-13.348718947697201</v>
      </c>
      <c r="K1811">
        <v>230.19284941636599</v>
      </c>
      <c r="L1811">
        <v>191.339369269938</v>
      </c>
      <c r="M1811">
        <v>33.112211652719402</v>
      </c>
      <c r="N1811">
        <v>0.249231803773558</v>
      </c>
      <c r="O1811">
        <v>42.625607779578601</v>
      </c>
      <c r="P1811">
        <v>75.569105691056905</v>
      </c>
      <c r="Q1811">
        <v>7.9804890221120001E-2</v>
      </c>
    </row>
    <row r="1812" spans="1:17" hidden="1" x14ac:dyDescent="0.3">
      <c r="A1812" t="s">
        <v>3804</v>
      </c>
      <c r="B1812" t="s">
        <v>3805</v>
      </c>
      <c r="C1812" t="str">
        <f>IFERROR(VLOOKUP(Table1[[#This Row],[Ticker]],[1]!Table1[[Symbol]:[Industry]],2,FALSE),"-")</f>
        <v>-</v>
      </c>
      <c r="D1812" t="s">
        <v>1153</v>
      </c>
      <c r="E1812">
        <v>556.12398146400005</v>
      </c>
      <c r="F1812">
        <v>203.76</v>
      </c>
      <c r="G1812">
        <v>18.801180685570898</v>
      </c>
      <c r="H1812">
        <v>24.774054021597699</v>
      </c>
      <c r="I1812">
        <v>20.375453775291</v>
      </c>
      <c r="J1812">
        <v>7.42419598531934</v>
      </c>
      <c r="K1812">
        <v>172.98186508059001</v>
      </c>
      <c r="L1812">
        <v>160.77691074799699</v>
      </c>
      <c r="M1812">
        <v>69.162152072260298</v>
      </c>
      <c r="N1812">
        <v>1.5803695344637601</v>
      </c>
      <c r="O1812">
        <v>17.7856301531213</v>
      </c>
      <c r="P1812">
        <v>61.458003169572102</v>
      </c>
      <c r="Q1812">
        <v>1.5378735039615E-2</v>
      </c>
    </row>
    <row r="1813" spans="1:17" hidden="1" x14ac:dyDescent="0.3">
      <c r="A1813" t="s">
        <v>3806</v>
      </c>
      <c r="B1813" t="s">
        <v>3807</v>
      </c>
      <c r="C1813" t="str">
        <f>IFERROR(VLOOKUP(Table1[[#This Row],[Ticker]],[1]!Table1[[Symbol]:[Industry]],2,FALSE),"-")</f>
        <v>-</v>
      </c>
      <c r="D1813" t="s">
        <v>60</v>
      </c>
      <c r="E1813">
        <v>555.45103796599994</v>
      </c>
      <c r="F1813">
        <v>26.62</v>
      </c>
      <c r="G1813">
        <v>39.541862176532398</v>
      </c>
      <c r="H1813">
        <v>-19.520071880689699</v>
      </c>
      <c r="I1813">
        <v>43.178661831336001</v>
      </c>
      <c r="J1813">
        <v>-5.8474444758419502</v>
      </c>
      <c r="K1813">
        <v>30.263324259773</v>
      </c>
      <c r="L1813">
        <v>27.4908511423085</v>
      </c>
      <c r="M1813">
        <v>22.6403763018101</v>
      </c>
      <c r="N1813">
        <v>0.283730182879947</v>
      </c>
      <c r="O1813">
        <v>82.569496619083395</v>
      </c>
      <c r="P1813">
        <v>83.586206896551701</v>
      </c>
      <c r="Q1813">
        <v>0.10092929716764799</v>
      </c>
    </row>
    <row r="1814" spans="1:17" hidden="1" x14ac:dyDescent="0.3">
      <c r="A1814" t="s">
        <v>3808</v>
      </c>
      <c r="B1814" t="s">
        <v>3809</v>
      </c>
      <c r="C1814" t="str">
        <f>IFERROR(VLOOKUP(Table1[[#This Row],[Ticker]],[1]!Table1[[Symbol]:[Industry]],2,FALSE),"-")</f>
        <v>-</v>
      </c>
      <c r="D1814" t="s">
        <v>185</v>
      </c>
      <c r="E1814">
        <v>553.91111010400004</v>
      </c>
      <c r="F1814">
        <v>45.32</v>
      </c>
      <c r="G1814">
        <v>-10.496852496328501</v>
      </c>
      <c r="H1814">
        <v>-23.819756423276498</v>
      </c>
      <c r="I1814">
        <v>3.18277624494982</v>
      </c>
      <c r="J1814">
        <v>-7.6538951112465901</v>
      </c>
      <c r="K1814">
        <v>47.961756400031</v>
      </c>
      <c r="L1814">
        <v>42.302054197725496</v>
      </c>
      <c r="M1814">
        <v>23.064294045989101</v>
      </c>
      <c r="N1814">
        <v>0.14984467271117799</v>
      </c>
      <c r="O1814">
        <v>42.917034421888701</v>
      </c>
      <c r="P1814">
        <v>64.8</v>
      </c>
      <c r="Q1814">
        <v>7.4453793534575999E-2</v>
      </c>
    </row>
    <row r="1815" spans="1:17" hidden="1" x14ac:dyDescent="0.3">
      <c r="A1815" t="s">
        <v>3810</v>
      </c>
      <c r="B1815" t="s">
        <v>3811</v>
      </c>
      <c r="C1815" t="str">
        <f>IFERROR(VLOOKUP(Table1[[#This Row],[Ticker]],[1]!Table1[[Symbol]:[Industry]],2,FALSE),"-")</f>
        <v>-</v>
      </c>
      <c r="D1815" t="s">
        <v>27</v>
      </c>
      <c r="E1815">
        <v>551.59506405000002</v>
      </c>
      <c r="F1815">
        <v>2.0099999999999998</v>
      </c>
      <c r="G1815">
        <v>-24.666632031961701</v>
      </c>
      <c r="H1815">
        <v>-19.043894354311</v>
      </c>
      <c r="I1815">
        <v>-0.90311722174862297</v>
      </c>
      <c r="J1815">
        <v>-7.0133662528687504</v>
      </c>
      <c r="K1815">
        <v>1.9244080556091501</v>
      </c>
      <c r="L1815">
        <v>1.7925900746469401</v>
      </c>
      <c r="M1815">
        <v>33.079594141490098</v>
      </c>
      <c r="N1815">
        <v>1.0574038727294399</v>
      </c>
      <c r="O1815">
        <v>21.890547263681601</v>
      </c>
      <c r="P1815">
        <v>38.620689655172399</v>
      </c>
      <c r="Q1815">
        <v>-1.7141965623123E-2</v>
      </c>
    </row>
    <row r="1816" spans="1:17" hidden="1" x14ac:dyDescent="0.3">
      <c r="A1816" t="s">
        <v>3812</v>
      </c>
      <c r="B1816" t="s">
        <v>3813</v>
      </c>
      <c r="C1816" t="str">
        <f>IFERROR(VLOOKUP(Table1[[#This Row],[Ticker]],[1]!Table1[[Symbol]:[Industry]],2,FALSE),"-")</f>
        <v>-</v>
      </c>
      <c r="D1816" t="s">
        <v>125</v>
      </c>
      <c r="E1816">
        <v>551.19960000000003</v>
      </c>
      <c r="F1816">
        <v>20.7</v>
      </c>
      <c r="G1816">
        <v>175.63994319998599</v>
      </c>
      <c r="H1816">
        <v>4.3041419696731902</v>
      </c>
      <c r="I1816">
        <v>-0.51376950558478196</v>
      </c>
      <c r="J1816">
        <v>-7.6837793456421002</v>
      </c>
      <c r="K1816">
        <v>20.1496476913102</v>
      </c>
      <c r="L1816">
        <v>17.406569264277</v>
      </c>
      <c r="M1816">
        <v>47.066241503299402</v>
      </c>
      <c r="N1816">
        <v>3.8983419339125498</v>
      </c>
      <c r="O1816">
        <v>18.3574879227053</v>
      </c>
      <c r="P1816">
        <v>216.83673469387699</v>
      </c>
      <c r="Q1816">
        <v>0.15292512005223399</v>
      </c>
    </row>
    <row r="1817" spans="1:17" hidden="1" x14ac:dyDescent="0.3">
      <c r="A1817" t="s">
        <v>3814</v>
      </c>
      <c r="B1817" t="s">
        <v>3815</v>
      </c>
      <c r="C1817" t="str">
        <f>IFERROR(VLOOKUP(Table1[[#This Row],[Ticker]],[1]!Table1[[Symbol]:[Industry]],2,FALSE),"-")</f>
        <v>-</v>
      </c>
      <c r="D1817" t="s">
        <v>2261</v>
      </c>
      <c r="E1817">
        <v>551.19841199999996</v>
      </c>
      <c r="F1817">
        <v>281</v>
      </c>
      <c r="G1817">
        <v>33.648474518438803</v>
      </c>
      <c r="H1817">
        <v>-3.7126135661336601</v>
      </c>
      <c r="I1817">
        <v>-6.7159268424962804</v>
      </c>
      <c r="J1817">
        <v>-8.7819652866851694</v>
      </c>
      <c r="K1817">
        <v>268.35232393351998</v>
      </c>
      <c r="L1817">
        <v>241.90915393835201</v>
      </c>
      <c r="M1817">
        <v>54.0095858868889</v>
      </c>
      <c r="N1817">
        <v>3.5302841212985601</v>
      </c>
      <c r="O1817">
        <v>10.676156583629901</v>
      </c>
      <c r="P1817">
        <v>75.899843505477307</v>
      </c>
      <c r="Q1817">
        <v>0.17259049299747101</v>
      </c>
    </row>
    <row r="1818" spans="1:17" hidden="1" x14ac:dyDescent="0.3">
      <c r="A1818" t="s">
        <v>3816</v>
      </c>
      <c r="B1818" t="s">
        <v>3817</v>
      </c>
      <c r="C1818" t="str">
        <f>IFERROR(VLOOKUP(Table1[[#This Row],[Ticker]],[1]!Table1[[Symbol]:[Industry]],2,FALSE),"-")</f>
        <v>-</v>
      </c>
      <c r="D1818" t="s">
        <v>473</v>
      </c>
      <c r="E1818">
        <v>547.51208039999995</v>
      </c>
      <c r="F1818">
        <v>559.6</v>
      </c>
      <c r="G1818">
        <v>-28.834324743343799</v>
      </c>
      <c r="H1818">
        <v>-8.5739937114121201</v>
      </c>
      <c r="I1818">
        <v>-10.5730800754515</v>
      </c>
      <c r="J1818">
        <v>-1.55636073052333</v>
      </c>
      <c r="K1818">
        <v>561.82109909130997</v>
      </c>
      <c r="L1818">
        <v>547.74154456654003</v>
      </c>
      <c r="M1818">
        <v>52.871858145457097</v>
      </c>
      <c r="N1818">
        <v>0.20344870414438801</v>
      </c>
      <c r="O1818">
        <v>23.909935668334501</v>
      </c>
      <c r="P1818">
        <v>25.4427258462228</v>
      </c>
    </row>
    <row r="1819" spans="1:17" hidden="1" x14ac:dyDescent="0.3">
      <c r="A1819" t="s">
        <v>3818</v>
      </c>
      <c r="B1819" t="s">
        <v>3819</v>
      </c>
      <c r="C1819" t="str">
        <f>IFERROR(VLOOKUP(Table1[[#This Row],[Ticker]],[1]!Table1[[Symbol]:[Industry]],2,FALSE),"-")</f>
        <v>-</v>
      </c>
      <c r="D1819" t="s">
        <v>217</v>
      </c>
      <c r="E1819">
        <v>545.42785000000003</v>
      </c>
      <c r="F1819">
        <v>869</v>
      </c>
      <c r="G1819">
        <v>478.65655030530502</v>
      </c>
      <c r="H1819">
        <v>-4.4423979327104899</v>
      </c>
      <c r="I1819">
        <v>185.186575528053</v>
      </c>
      <c r="J1819">
        <v>-11.117381953351799</v>
      </c>
      <c r="K1819">
        <v>849.67609575683196</v>
      </c>
      <c r="L1819">
        <v>608.031732307531</v>
      </c>
      <c r="M1819">
        <v>50.004880526265197</v>
      </c>
      <c r="N1819">
        <v>0.42711598746081503</v>
      </c>
      <c r="O1819">
        <v>26.2543153049482</v>
      </c>
      <c r="P1819">
        <v>564.62715105162499</v>
      </c>
      <c r="Q1819">
        <v>0.213036646551825</v>
      </c>
    </row>
    <row r="1820" spans="1:17" hidden="1" x14ac:dyDescent="0.3">
      <c r="A1820" t="s">
        <v>3820</v>
      </c>
      <c r="B1820" t="s">
        <v>3821</v>
      </c>
      <c r="C1820" t="str">
        <f>IFERROR(VLOOKUP(Table1[[#This Row],[Ticker]],[1]!Table1[[Symbol]:[Industry]],2,FALSE),"-")</f>
        <v>-</v>
      </c>
      <c r="D1820" t="s">
        <v>2144</v>
      </c>
      <c r="E1820">
        <v>542.81899999999996</v>
      </c>
      <c r="F1820">
        <v>599.95000000000005</v>
      </c>
      <c r="G1820">
        <v>-8.1562111072297991</v>
      </c>
      <c r="H1820">
        <v>-15.9609811522539</v>
      </c>
      <c r="I1820">
        <v>-26.310003479268701</v>
      </c>
      <c r="J1820">
        <v>-3.4363189498995999</v>
      </c>
      <c r="K1820">
        <v>634.37090321380094</v>
      </c>
      <c r="L1820">
        <v>615.49109036810705</v>
      </c>
      <c r="M1820">
        <v>38.539691666262499</v>
      </c>
      <c r="N1820">
        <v>0.62480194359353503</v>
      </c>
      <c r="O1820">
        <v>44.845403783648599</v>
      </c>
      <c r="P1820">
        <v>33.917410714285701</v>
      </c>
    </row>
    <row r="1821" spans="1:17" hidden="1" x14ac:dyDescent="0.3">
      <c r="A1821" t="s">
        <v>3822</v>
      </c>
      <c r="B1821" t="s">
        <v>3823</v>
      </c>
      <c r="C1821" t="str">
        <f>IFERROR(VLOOKUP(Table1[[#This Row],[Ticker]],[1]!Table1[[Symbol]:[Industry]],2,FALSE),"-")</f>
        <v>-</v>
      </c>
      <c r="D1821" t="s">
        <v>604</v>
      </c>
      <c r="E1821">
        <v>542.81482889999995</v>
      </c>
      <c r="F1821">
        <v>292.64999999999998</v>
      </c>
      <c r="G1821">
        <v>184.782545406346</v>
      </c>
      <c r="H1821">
        <v>-20.204371807891899</v>
      </c>
      <c r="I1821">
        <v>46.6689540996978</v>
      </c>
      <c r="J1821">
        <v>-5.2664465111023304</v>
      </c>
      <c r="K1821">
        <v>292.19280638908702</v>
      </c>
      <c r="L1821">
        <v>225.801403278717</v>
      </c>
      <c r="M1821">
        <v>58.468125188198698</v>
      </c>
      <c r="N1821">
        <v>0.65476614223677598</v>
      </c>
      <c r="O1821">
        <v>24.619853066803302</v>
      </c>
      <c r="P1821">
        <v>229.932356257046</v>
      </c>
      <c r="Q1821">
        <v>0.20383231332104701</v>
      </c>
    </row>
    <row r="1822" spans="1:17" hidden="1" x14ac:dyDescent="0.3">
      <c r="A1822" t="s">
        <v>3824</v>
      </c>
      <c r="B1822" t="s">
        <v>3825</v>
      </c>
      <c r="C1822" t="str">
        <f>IFERROR(VLOOKUP(Table1[[#This Row],[Ticker]],[1]!Table1[[Symbol]:[Industry]],2,FALSE),"-")</f>
        <v>-</v>
      </c>
      <c r="D1822" t="s">
        <v>604</v>
      </c>
      <c r="E1822">
        <v>539.24</v>
      </c>
      <c r="F1822">
        <v>762.5</v>
      </c>
      <c r="G1822">
        <v>145.98874862341799</v>
      </c>
      <c r="H1822">
        <v>4.02378099168945</v>
      </c>
      <c r="I1822">
        <v>79.481020804391704</v>
      </c>
      <c r="J1822">
        <v>-0.58452938924928699</v>
      </c>
      <c r="K1822">
        <v>756.20137757297505</v>
      </c>
      <c r="M1822">
        <v>34.619255939846703</v>
      </c>
      <c r="N1822">
        <v>0.45421583492649398</v>
      </c>
      <c r="O1822">
        <v>11.344262295081901</v>
      </c>
      <c r="P1822">
        <v>193.26923076923001</v>
      </c>
    </row>
    <row r="1823" spans="1:17" hidden="1" x14ac:dyDescent="0.3">
      <c r="A1823" t="s">
        <v>3826</v>
      </c>
      <c r="B1823" t="s">
        <v>3827</v>
      </c>
      <c r="C1823" t="str">
        <f>IFERROR(VLOOKUP(Table1[[#This Row],[Ticker]],[1]!Table1[[Symbol]:[Industry]],2,FALSE),"-")</f>
        <v>-</v>
      </c>
      <c r="D1823" t="s">
        <v>545</v>
      </c>
      <c r="E1823">
        <v>535.99641945600001</v>
      </c>
      <c r="F1823">
        <v>31.84</v>
      </c>
      <c r="G1823">
        <v>86.270926215941302</v>
      </c>
      <c r="H1823">
        <v>-3.8430708530181801</v>
      </c>
      <c r="I1823">
        <v>59.070543884484898</v>
      </c>
      <c r="J1823">
        <v>-4.3508514354726904</v>
      </c>
      <c r="K1823">
        <v>30.571825227225499</v>
      </c>
      <c r="L1823">
        <v>23.824679430216499</v>
      </c>
      <c r="M1823">
        <v>50.250708839743297</v>
      </c>
      <c r="N1823">
        <v>0.295407946927153</v>
      </c>
      <c r="O1823">
        <v>22.895728643216</v>
      </c>
      <c r="P1823">
        <v>142.129277566539</v>
      </c>
      <c r="Q1823">
        <v>5.8106228282578998E-2</v>
      </c>
    </row>
    <row r="1824" spans="1:17" hidden="1" x14ac:dyDescent="0.3">
      <c r="A1824" t="s">
        <v>3828</v>
      </c>
      <c r="B1824" t="s">
        <v>3829</v>
      </c>
      <c r="C1824" t="str">
        <f>IFERROR(VLOOKUP(Table1[[#This Row],[Ticker]],[1]!Table1[[Symbol]:[Industry]],2,FALSE),"-")</f>
        <v>-</v>
      </c>
      <c r="D1824" t="s">
        <v>228</v>
      </c>
      <c r="E1824">
        <v>534.38400000000001</v>
      </c>
      <c r="F1824">
        <v>247.4</v>
      </c>
      <c r="G1824">
        <v>-10.077422648231799</v>
      </c>
      <c r="H1824">
        <v>-9.2004503562092594</v>
      </c>
      <c r="I1824">
        <v>30.347993494441099</v>
      </c>
      <c r="J1824">
        <v>-4.2314472731833996</v>
      </c>
      <c r="K1824">
        <v>229.100666665906</v>
      </c>
      <c r="L1824">
        <v>203.39393723256899</v>
      </c>
      <c r="M1824">
        <v>59.314766682468502</v>
      </c>
      <c r="N1824">
        <v>0.51121653968167202</v>
      </c>
      <c r="O1824">
        <v>7.1139854486661198</v>
      </c>
      <c r="P1824">
        <v>55.597484276729503</v>
      </c>
      <c r="Q1824">
        <v>-3.5505264391664001E-2</v>
      </c>
    </row>
    <row r="1825" spans="1:17" hidden="1" x14ac:dyDescent="0.3">
      <c r="A1825" t="s">
        <v>3830</v>
      </c>
      <c r="B1825" t="s">
        <v>3831</v>
      </c>
      <c r="C1825" t="str">
        <f>IFERROR(VLOOKUP(Table1[[#This Row],[Ticker]],[1]!Table1[[Symbol]:[Industry]],2,FALSE),"-")</f>
        <v>-</v>
      </c>
      <c r="D1825" t="s">
        <v>327</v>
      </c>
      <c r="E1825">
        <v>534.12954040600005</v>
      </c>
      <c r="F1825">
        <v>109.06</v>
      </c>
      <c r="G1825">
        <v>2.2471804753870801</v>
      </c>
      <c r="H1825">
        <v>-17.963066003640701</v>
      </c>
      <c r="I1825">
        <v>2.7844505946456901</v>
      </c>
      <c r="J1825">
        <v>-5.6808398609484696</v>
      </c>
      <c r="K1825">
        <v>117.674695753902</v>
      </c>
      <c r="L1825">
        <v>107.217785886204</v>
      </c>
      <c r="M1825">
        <v>32.641969885880698</v>
      </c>
      <c r="N1825">
        <v>0.252569941914008</v>
      </c>
      <c r="O1825">
        <v>35.567577480285998</v>
      </c>
      <c r="P1825">
        <v>46.684599865500999</v>
      </c>
      <c r="Q1825">
        <v>-4.5190234085920001E-3</v>
      </c>
    </row>
    <row r="1826" spans="1:17" hidden="1" x14ac:dyDescent="0.3">
      <c r="A1826" t="s">
        <v>3832</v>
      </c>
      <c r="B1826" t="s">
        <v>3833</v>
      </c>
      <c r="C1826" t="str">
        <f>IFERROR(VLOOKUP(Table1[[#This Row],[Ticker]],[1]!Table1[[Symbol]:[Industry]],2,FALSE),"-")</f>
        <v>-</v>
      </c>
      <c r="D1826" t="s">
        <v>473</v>
      </c>
      <c r="E1826">
        <v>533.90403228999901</v>
      </c>
      <c r="F1826">
        <v>452.95</v>
      </c>
      <c r="G1826">
        <v>48.482832905582598</v>
      </c>
      <c r="H1826">
        <v>-25.179792426876801</v>
      </c>
      <c r="I1826">
        <v>25.3662943552924</v>
      </c>
      <c r="J1826">
        <v>-15.717801913826101</v>
      </c>
      <c r="K1826">
        <v>488.56979983690701</v>
      </c>
      <c r="L1826">
        <v>403.66312063164901</v>
      </c>
      <c r="M1826">
        <v>27.095067166822599</v>
      </c>
      <c r="N1826">
        <v>0.124041491861396</v>
      </c>
      <c r="O1826">
        <v>30.025389115796401</v>
      </c>
      <c r="P1826">
        <v>91.2391809161916</v>
      </c>
      <c r="Q1826">
        <v>1.3284899278765E-2</v>
      </c>
    </row>
    <row r="1827" spans="1:17" hidden="1" x14ac:dyDescent="0.3">
      <c r="A1827" t="s">
        <v>3834</v>
      </c>
      <c r="B1827" t="s">
        <v>3835</v>
      </c>
      <c r="C1827" t="str">
        <f>IFERROR(VLOOKUP(Table1[[#This Row],[Ticker]],[1]!Table1[[Symbol]:[Industry]],2,FALSE),"-")</f>
        <v>-</v>
      </c>
      <c r="D1827" t="s">
        <v>225</v>
      </c>
      <c r="E1827">
        <v>533.44914978500003</v>
      </c>
      <c r="F1827">
        <v>318.55</v>
      </c>
      <c r="G1827">
        <v>-32.332557586617703</v>
      </c>
      <c r="H1827">
        <v>-6.5092050486796902</v>
      </c>
      <c r="I1827">
        <v>-6.4172506882987097</v>
      </c>
      <c r="J1827">
        <v>-3.7078986925160602</v>
      </c>
      <c r="K1827">
        <v>322.73952182537198</v>
      </c>
      <c r="L1827">
        <v>310.06649874908601</v>
      </c>
      <c r="M1827">
        <v>40.9400481084473</v>
      </c>
      <c r="N1827">
        <v>0.40371698293724301</v>
      </c>
      <c r="O1827">
        <v>17.642442316747701</v>
      </c>
      <c r="P1827">
        <v>20.8918406072106</v>
      </c>
      <c r="Q1827">
        <v>3.9673911358350002E-3</v>
      </c>
    </row>
    <row r="1828" spans="1:17" hidden="1" x14ac:dyDescent="0.3">
      <c r="A1828" t="s">
        <v>3836</v>
      </c>
      <c r="B1828" t="s">
        <v>3837</v>
      </c>
      <c r="C1828" t="str">
        <f>IFERROR(VLOOKUP(Table1[[#This Row],[Ticker]],[1]!Table1[[Symbol]:[Industry]],2,FALSE),"-")</f>
        <v>-</v>
      </c>
      <c r="D1828" t="s">
        <v>231</v>
      </c>
      <c r="E1828">
        <v>532.89494478999995</v>
      </c>
      <c r="F1828">
        <v>568.9</v>
      </c>
      <c r="G1828">
        <v>-26.8494811110399</v>
      </c>
      <c r="H1828">
        <v>-9.8030619324584993</v>
      </c>
      <c r="I1828">
        <v>16.475414643917698</v>
      </c>
      <c r="J1828">
        <v>-5.1882188724568401</v>
      </c>
      <c r="K1828">
        <v>564.31383048961004</v>
      </c>
      <c r="L1828">
        <v>516.74687512753201</v>
      </c>
      <c r="M1828">
        <v>40.866128534022103</v>
      </c>
      <c r="N1828">
        <v>0.101167085866603</v>
      </c>
      <c r="O1828">
        <v>14.905958867990799</v>
      </c>
      <c r="P1828">
        <v>46.6237113402061</v>
      </c>
      <c r="Q1828">
        <v>-2.3710694041277E-2</v>
      </c>
    </row>
    <row r="1829" spans="1:17" hidden="1" x14ac:dyDescent="0.3">
      <c r="A1829" t="s">
        <v>3838</v>
      </c>
      <c r="B1829" t="s">
        <v>3839</v>
      </c>
      <c r="C1829" t="str">
        <f>IFERROR(VLOOKUP(Table1[[#This Row],[Ticker]],[1]!Table1[[Symbol]:[Industry]],2,FALSE),"-")</f>
        <v>-</v>
      </c>
      <c r="D1829" t="s">
        <v>492</v>
      </c>
      <c r="E1829">
        <v>532.43190000000004</v>
      </c>
      <c r="F1829">
        <v>2047.5</v>
      </c>
      <c r="G1829">
        <v>1.21165755854857</v>
      </c>
      <c r="H1829">
        <v>30.680243576723399</v>
      </c>
      <c r="I1829">
        <v>1.59394316263864</v>
      </c>
      <c r="J1829">
        <v>17.084217022350799</v>
      </c>
      <c r="K1829">
        <v>1642.5507594855301</v>
      </c>
      <c r="L1829">
        <v>1643.79613198826</v>
      </c>
      <c r="M1829">
        <v>86.501055688936006</v>
      </c>
      <c r="N1829">
        <v>2.4373430778494201</v>
      </c>
      <c r="O1829">
        <v>29.523809523809501</v>
      </c>
      <c r="P1829">
        <v>52.179568174216797</v>
      </c>
      <c r="Q1829">
        <v>7.6455706776432E-2</v>
      </c>
    </row>
    <row r="1830" spans="1:17" hidden="1" x14ac:dyDescent="0.3">
      <c r="A1830" t="s">
        <v>3840</v>
      </c>
      <c r="B1830" t="s">
        <v>3841</v>
      </c>
      <c r="C1830" t="str">
        <f>IFERROR(VLOOKUP(Table1[[#This Row],[Ticker]],[1]!Table1[[Symbol]:[Industry]],2,FALSE),"-")</f>
        <v>-</v>
      </c>
      <c r="D1830" t="s">
        <v>1153</v>
      </c>
      <c r="E1830">
        <v>532.29934875599997</v>
      </c>
      <c r="F1830">
        <v>137.88</v>
      </c>
      <c r="G1830">
        <v>-5.0548155643313599</v>
      </c>
      <c r="H1830">
        <v>0.76775384788204504</v>
      </c>
      <c r="I1830">
        <v>-13.2397938278749</v>
      </c>
      <c r="J1830">
        <v>2.8108882865281899</v>
      </c>
      <c r="K1830">
        <v>132.142057314856</v>
      </c>
      <c r="L1830">
        <v>127.86355374626601</v>
      </c>
      <c r="M1830">
        <v>58.9910372058688</v>
      </c>
      <c r="N1830">
        <v>1.31387177106819</v>
      </c>
      <c r="O1830">
        <v>26.087902523933799</v>
      </c>
      <c r="P1830">
        <v>34.0593096742829</v>
      </c>
      <c r="Q1830">
        <v>9.2582526920359995E-3</v>
      </c>
    </row>
    <row r="1831" spans="1:17" hidden="1" x14ac:dyDescent="0.3">
      <c r="A1831" t="s">
        <v>3842</v>
      </c>
      <c r="B1831" t="s">
        <v>3843</v>
      </c>
      <c r="C1831" t="str">
        <f>IFERROR(VLOOKUP(Table1[[#This Row],[Ticker]],[1]!Table1[[Symbol]:[Industry]],2,FALSE),"-")</f>
        <v>-</v>
      </c>
      <c r="D1831" t="s">
        <v>21</v>
      </c>
      <c r="E1831">
        <v>532.00678845499999</v>
      </c>
      <c r="F1831">
        <v>50.74</v>
      </c>
      <c r="G1831">
        <v>-4.1072338255047498</v>
      </c>
      <c r="H1831">
        <v>29.590839603213499</v>
      </c>
      <c r="I1831">
        <v>1.2697519259104499</v>
      </c>
      <c r="J1831">
        <v>6.8925738588363901</v>
      </c>
      <c r="K1831">
        <v>41.798792727649499</v>
      </c>
      <c r="L1831">
        <v>41.395310447157897</v>
      </c>
      <c r="N1831">
        <v>4.0991982786739802</v>
      </c>
      <c r="O1831">
        <v>11.7461568782025</v>
      </c>
      <c r="P1831">
        <v>53.757575757575701</v>
      </c>
    </row>
    <row r="1832" spans="1:17" hidden="1" x14ac:dyDescent="0.3">
      <c r="A1832" t="s">
        <v>3844</v>
      </c>
      <c r="B1832" t="s">
        <v>3845</v>
      </c>
      <c r="C1832" t="str">
        <f>IFERROR(VLOOKUP(Table1[[#This Row],[Ticker]],[1]!Table1[[Symbol]:[Industry]],2,FALSE),"-")</f>
        <v>-</v>
      </c>
      <c r="D1832" t="s">
        <v>2513</v>
      </c>
      <c r="E1832">
        <v>531.31679999999994</v>
      </c>
      <c r="F1832">
        <v>613</v>
      </c>
      <c r="G1832">
        <v>463.56884784908698</v>
      </c>
      <c r="H1832">
        <v>-14.663804126332</v>
      </c>
      <c r="I1832">
        <v>41.332792849085997</v>
      </c>
      <c r="J1832">
        <v>-4.5074954493370303</v>
      </c>
      <c r="K1832">
        <v>599.80451318079099</v>
      </c>
      <c r="L1832">
        <v>453.53139530856498</v>
      </c>
      <c r="M1832">
        <v>41.370585623079101</v>
      </c>
      <c r="N1832">
        <v>1.3639380623038899</v>
      </c>
      <c r="O1832">
        <v>20.252854812397999</v>
      </c>
      <c r="P1832">
        <v>523.91857506361305</v>
      </c>
      <c r="Q1832">
        <v>0.213059300347786</v>
      </c>
    </row>
    <row r="1833" spans="1:17" hidden="1" x14ac:dyDescent="0.3">
      <c r="A1833" t="s">
        <v>3846</v>
      </c>
      <c r="B1833" t="s">
        <v>3847</v>
      </c>
      <c r="C1833" t="str">
        <f>IFERROR(VLOOKUP(Table1[[#This Row],[Ticker]],[1]!Table1[[Symbol]:[Industry]],2,FALSE),"-")</f>
        <v>-</v>
      </c>
      <c r="D1833" t="s">
        <v>21</v>
      </c>
      <c r="E1833">
        <v>531.14429519999999</v>
      </c>
      <c r="F1833">
        <v>72</v>
      </c>
      <c r="G1833">
        <v>16.997871720224602</v>
      </c>
      <c r="H1833">
        <v>26.350198578454101</v>
      </c>
      <c r="I1833">
        <v>-30.413827235883598</v>
      </c>
      <c r="J1833">
        <v>13.4155021592289</v>
      </c>
      <c r="K1833">
        <v>63.186006927102099</v>
      </c>
      <c r="L1833">
        <v>64.006678493205101</v>
      </c>
      <c r="M1833">
        <v>69.708682788387904</v>
      </c>
      <c r="N1833">
        <v>2.4918275996548398</v>
      </c>
      <c r="O1833">
        <v>48.9583333333333</v>
      </c>
      <c r="P1833">
        <v>75.609756097560904</v>
      </c>
      <c r="Q1833">
        <v>0.100419835113031</v>
      </c>
    </row>
    <row r="1834" spans="1:17" hidden="1" x14ac:dyDescent="0.3">
      <c r="A1834" t="s">
        <v>3848</v>
      </c>
      <c r="B1834" t="s">
        <v>3849</v>
      </c>
      <c r="C1834" t="str">
        <f>IFERROR(VLOOKUP(Table1[[#This Row],[Ticker]],[1]!Table1[[Symbol]:[Industry]],2,FALSE),"-")</f>
        <v>-</v>
      </c>
      <c r="D1834" t="s">
        <v>735</v>
      </c>
      <c r="E1834">
        <v>530.29391896000004</v>
      </c>
      <c r="F1834">
        <v>363.35</v>
      </c>
      <c r="G1834">
        <v>-54.863375250404196</v>
      </c>
      <c r="H1834">
        <v>-8.2228977845330693</v>
      </c>
      <c r="I1834">
        <v>-20.975504409772501</v>
      </c>
      <c r="J1834">
        <v>-2.9313587322763399</v>
      </c>
      <c r="K1834">
        <v>376.12606436322301</v>
      </c>
      <c r="L1834">
        <v>391.382987802738</v>
      </c>
      <c r="M1834">
        <v>40.098847750901399</v>
      </c>
      <c r="N1834">
        <v>0.39104168859088601</v>
      </c>
      <c r="O1834">
        <v>31.815054355304699</v>
      </c>
      <c r="P1834">
        <v>20.3145695364238</v>
      </c>
      <c r="Q1834">
        <v>-1.3567512593669E-2</v>
      </c>
    </row>
    <row r="1835" spans="1:17" hidden="1" x14ac:dyDescent="0.3">
      <c r="A1835" t="s">
        <v>3850</v>
      </c>
      <c r="B1835" t="s">
        <v>3851</v>
      </c>
      <c r="C1835" t="str">
        <f>IFERROR(VLOOKUP(Table1[[#This Row],[Ticker]],[1]!Table1[[Symbol]:[Industry]],2,FALSE),"-")</f>
        <v>-</v>
      </c>
      <c r="D1835" t="s">
        <v>266</v>
      </c>
      <c r="E1835">
        <v>529.68377250000003</v>
      </c>
      <c r="F1835">
        <v>467.65</v>
      </c>
      <c r="G1835">
        <v>-11.6106612921914</v>
      </c>
      <c r="H1835">
        <v>38.254443311197498</v>
      </c>
      <c r="I1835">
        <v>2.5662080490233201</v>
      </c>
      <c r="J1835">
        <v>-3.763449045267</v>
      </c>
      <c r="K1835">
        <v>418.76506569943098</v>
      </c>
      <c r="M1835">
        <v>48.791829452258703</v>
      </c>
      <c r="N1835">
        <v>0.73625110089049794</v>
      </c>
      <c r="O1835">
        <v>24.345129904843301</v>
      </c>
      <c r="P1835">
        <v>61.258620689655103</v>
      </c>
    </row>
    <row r="1836" spans="1:17" hidden="1" x14ac:dyDescent="0.3">
      <c r="A1836" t="s">
        <v>3852</v>
      </c>
      <c r="B1836" t="s">
        <v>3853</v>
      </c>
      <c r="C1836" t="str">
        <f>IFERROR(VLOOKUP(Table1[[#This Row],[Ticker]],[1]!Table1[[Symbol]:[Industry]],2,FALSE),"-")</f>
        <v>-</v>
      </c>
      <c r="D1836" t="s">
        <v>266</v>
      </c>
      <c r="E1836">
        <v>529.02929300000005</v>
      </c>
      <c r="F1836">
        <v>1082</v>
      </c>
      <c r="G1836">
        <v>150.89801062487899</v>
      </c>
      <c r="H1836">
        <v>-22.371227011511799</v>
      </c>
      <c r="I1836">
        <v>34.893904127897301</v>
      </c>
      <c r="J1836">
        <v>-10.677907889357099</v>
      </c>
      <c r="K1836">
        <v>1112.09716059774</v>
      </c>
      <c r="L1836">
        <v>897.97317655888196</v>
      </c>
      <c r="M1836">
        <v>28.473801634002701</v>
      </c>
      <c r="N1836">
        <v>0.971957974779877</v>
      </c>
      <c r="O1836">
        <v>25.693160813308602</v>
      </c>
      <c r="P1836">
        <v>192.353417995136</v>
      </c>
      <c r="Q1836">
        <v>0.16396679158449501</v>
      </c>
    </row>
    <row r="1837" spans="1:17" hidden="1" x14ac:dyDescent="0.3">
      <c r="A1837" t="s">
        <v>3854</v>
      </c>
      <c r="B1837" t="s">
        <v>3855</v>
      </c>
      <c r="C1837" t="str">
        <f>IFERROR(VLOOKUP(Table1[[#This Row],[Ticker]],[1]!Table1[[Symbol]:[Industry]],2,FALSE),"-")</f>
        <v>-</v>
      </c>
      <c r="D1837" t="s">
        <v>54</v>
      </c>
      <c r="E1837">
        <v>528.87339999999995</v>
      </c>
      <c r="F1837">
        <v>121.72</v>
      </c>
      <c r="G1837">
        <v>-60.668309627193501</v>
      </c>
      <c r="H1837">
        <v>-0.375311978832089</v>
      </c>
      <c r="I1837">
        <v>-34.610633561617803</v>
      </c>
      <c r="J1837">
        <v>-7.1205181906843098</v>
      </c>
      <c r="K1837">
        <v>124.90666818115101</v>
      </c>
      <c r="L1837">
        <v>150.43990894573901</v>
      </c>
      <c r="M1837">
        <v>51.792586714411698</v>
      </c>
      <c r="N1837">
        <v>0.610243420302648</v>
      </c>
      <c r="O1837">
        <v>76.593821886296396</v>
      </c>
      <c r="P1837">
        <v>21.477045908183602</v>
      </c>
    </row>
    <row r="1838" spans="1:17" hidden="1" x14ac:dyDescent="0.3">
      <c r="A1838" t="s">
        <v>3856</v>
      </c>
      <c r="B1838" t="s">
        <v>3857</v>
      </c>
      <c r="C1838" t="str">
        <f>IFERROR(VLOOKUP(Table1[[#This Row],[Ticker]],[1]!Table1[[Symbol]:[Industry]],2,FALSE),"-")</f>
        <v>-</v>
      </c>
      <c r="D1838" t="s">
        <v>545</v>
      </c>
      <c r="E1838">
        <v>527.65</v>
      </c>
      <c r="F1838">
        <v>525</v>
      </c>
      <c r="G1838">
        <v>61.129163763834001</v>
      </c>
      <c r="H1838">
        <v>-2.1441376237976302</v>
      </c>
      <c r="I1838">
        <v>34.123886135425501</v>
      </c>
      <c r="J1838">
        <v>4.9315368230194396</v>
      </c>
      <c r="K1838">
        <v>454.28729261255</v>
      </c>
      <c r="L1838">
        <v>384.69974924252</v>
      </c>
      <c r="M1838">
        <v>77.628372013456897</v>
      </c>
      <c r="N1838">
        <v>0.61418540149982903</v>
      </c>
      <c r="O1838">
        <v>9.3333333333333197</v>
      </c>
      <c r="P1838">
        <v>109.080047789725</v>
      </c>
      <c r="Q1838">
        <v>7.9821982368307995E-2</v>
      </c>
    </row>
    <row r="1839" spans="1:17" hidden="1" x14ac:dyDescent="0.3">
      <c r="A1839" t="s">
        <v>3858</v>
      </c>
      <c r="B1839" t="s">
        <v>3859</v>
      </c>
      <c r="C1839" t="str">
        <f>IFERROR(VLOOKUP(Table1[[#This Row],[Ticker]],[1]!Table1[[Symbol]:[Industry]],2,FALSE),"-")</f>
        <v>-</v>
      </c>
      <c r="D1839" t="s">
        <v>51</v>
      </c>
      <c r="E1839">
        <v>526.29443549500002</v>
      </c>
      <c r="F1839">
        <v>349.05</v>
      </c>
      <c r="G1839">
        <v>4.6764172834140796</v>
      </c>
      <c r="H1839">
        <v>-5.1914012959537503</v>
      </c>
      <c r="I1839">
        <v>11.812629741077</v>
      </c>
      <c r="J1839">
        <v>-5.7589656454939497</v>
      </c>
      <c r="K1839">
        <v>361.886118752936</v>
      </c>
      <c r="L1839">
        <v>317.81280502827298</v>
      </c>
      <c r="M1839">
        <v>53.222663112951203</v>
      </c>
      <c r="N1839">
        <v>0.53994050785579795</v>
      </c>
      <c r="O1839">
        <v>18.7938690731986</v>
      </c>
      <c r="P1839">
        <v>50.225952227243397</v>
      </c>
    </row>
    <row r="1840" spans="1:17" hidden="1" x14ac:dyDescent="0.3">
      <c r="A1840" t="s">
        <v>3860</v>
      </c>
      <c r="B1840" t="s">
        <v>3861</v>
      </c>
      <c r="C1840" t="str">
        <f>IFERROR(VLOOKUP(Table1[[#This Row],[Ticker]],[1]!Table1[[Symbol]:[Industry]],2,FALSE),"-")</f>
        <v>-</v>
      </c>
      <c r="D1840" t="s">
        <v>80</v>
      </c>
      <c r="E1840">
        <v>526.13139800399995</v>
      </c>
      <c r="F1840">
        <v>179.11</v>
      </c>
      <c r="G1840">
        <v>-38.698270643632</v>
      </c>
      <c r="H1840">
        <v>-16.826924882057899</v>
      </c>
      <c r="I1840">
        <v>-16.290291902128899</v>
      </c>
      <c r="J1840">
        <v>-5.0215263746388903</v>
      </c>
      <c r="K1840">
        <v>183.86523065324101</v>
      </c>
      <c r="L1840">
        <v>190.99650798680901</v>
      </c>
      <c r="M1840">
        <v>55.578024319100301</v>
      </c>
      <c r="N1840">
        <v>0.858644593149681</v>
      </c>
      <c r="O1840">
        <v>29.501423706102301</v>
      </c>
      <c r="P1840">
        <v>16.079066753078401</v>
      </c>
      <c r="Q1840">
        <v>-0.112162356186514</v>
      </c>
    </row>
    <row r="1841" spans="1:17" hidden="1" x14ac:dyDescent="0.3">
      <c r="A1841" t="s">
        <v>3862</v>
      </c>
      <c r="B1841" t="s">
        <v>3863</v>
      </c>
      <c r="C1841" t="str">
        <f>IFERROR(VLOOKUP(Table1[[#This Row],[Ticker]],[1]!Table1[[Symbol]:[Industry]],2,FALSE),"-")</f>
        <v>-</v>
      </c>
      <c r="D1841" t="s">
        <v>281</v>
      </c>
      <c r="E1841">
        <v>525.82507999999996</v>
      </c>
      <c r="F1841">
        <v>100.24</v>
      </c>
      <c r="G1841">
        <v>-15.3164578436475</v>
      </c>
      <c r="H1841">
        <v>-14.7540084272394</v>
      </c>
      <c r="I1841">
        <v>-35.5005306552071</v>
      </c>
      <c r="J1841">
        <v>-6.9485357532556504</v>
      </c>
      <c r="K1841">
        <v>105.901599418168</v>
      </c>
      <c r="L1841">
        <v>107.576164763425</v>
      </c>
      <c r="M1841">
        <v>33.1101898505203</v>
      </c>
      <c r="N1841">
        <v>0.47295596759145703</v>
      </c>
      <c r="O1841">
        <v>74.381484437350295</v>
      </c>
      <c r="P1841">
        <v>51.649016641452299</v>
      </c>
    </row>
    <row r="1842" spans="1:17" hidden="1" x14ac:dyDescent="0.3">
      <c r="A1842" t="s">
        <v>3864</v>
      </c>
      <c r="B1842" t="s">
        <v>3865</v>
      </c>
      <c r="C1842" t="str">
        <f>IFERROR(VLOOKUP(Table1[[#This Row],[Ticker]],[1]!Table1[[Symbol]:[Industry]],2,FALSE),"-")</f>
        <v>-</v>
      </c>
      <c r="D1842" t="s">
        <v>228</v>
      </c>
      <c r="E1842">
        <v>524.73493199999996</v>
      </c>
      <c r="F1842">
        <v>139.19999999999999</v>
      </c>
      <c r="G1842">
        <v>-38.584955052259097</v>
      </c>
      <c r="H1842">
        <v>-18.501279216533899</v>
      </c>
      <c r="I1842">
        <v>11.6079671867762</v>
      </c>
      <c r="J1842">
        <v>-13.926010102168799</v>
      </c>
      <c r="K1842">
        <v>162.46563298698001</v>
      </c>
      <c r="L1842">
        <v>144.83661018810901</v>
      </c>
      <c r="M1842">
        <v>25.9585635087264</v>
      </c>
      <c r="N1842">
        <v>0.75478835099839403</v>
      </c>
      <c r="O1842">
        <v>38.049277460521701</v>
      </c>
      <c r="P1842">
        <v>40.8891742842033</v>
      </c>
      <c r="Q1842">
        <v>0.110105227266454</v>
      </c>
    </row>
    <row r="1843" spans="1:17" hidden="1" x14ac:dyDescent="0.3">
      <c r="A1843" t="s">
        <v>3866</v>
      </c>
      <c r="B1843" t="s">
        <v>3867</v>
      </c>
      <c r="C1843" t="str">
        <f>IFERROR(VLOOKUP(Table1[[#This Row],[Ticker]],[1]!Table1[[Symbol]:[Industry]],2,FALSE),"-")</f>
        <v>-</v>
      </c>
      <c r="D1843" t="s">
        <v>604</v>
      </c>
      <c r="E1843">
        <v>524.16</v>
      </c>
      <c r="F1843">
        <v>436.8</v>
      </c>
      <c r="G1843">
        <v>59.916305251705403</v>
      </c>
      <c r="H1843">
        <v>-20.301100476049101</v>
      </c>
      <c r="I1843">
        <v>21.311749432308499</v>
      </c>
      <c r="J1843">
        <v>-7.7997947440495201</v>
      </c>
      <c r="K1843">
        <v>459.41280061851398</v>
      </c>
      <c r="L1843">
        <v>396.08344506057199</v>
      </c>
      <c r="M1843">
        <v>49.792359997779101</v>
      </c>
      <c r="N1843">
        <v>0.23655670025693401</v>
      </c>
      <c r="O1843">
        <v>27.861721611721599</v>
      </c>
      <c r="P1843">
        <v>122.85714285714199</v>
      </c>
      <c r="Q1843">
        <v>5.1896621159065001E-2</v>
      </c>
    </row>
    <row r="1844" spans="1:17" hidden="1" x14ac:dyDescent="0.3">
      <c r="A1844" t="s">
        <v>3868</v>
      </c>
      <c r="B1844" t="s">
        <v>3869</v>
      </c>
      <c r="C1844" t="str">
        <f>IFERROR(VLOOKUP(Table1[[#This Row],[Ticker]],[1]!Table1[[Symbol]:[Industry]],2,FALSE),"-")</f>
        <v>-</v>
      </c>
      <c r="D1844" t="s">
        <v>327</v>
      </c>
      <c r="E1844">
        <v>523.384062567</v>
      </c>
      <c r="F1844">
        <v>85.53</v>
      </c>
      <c r="G1844">
        <v>-41.741404877612503</v>
      </c>
      <c r="H1844">
        <v>-23.734413195076101</v>
      </c>
      <c r="I1844">
        <v>-24.609233620562701</v>
      </c>
      <c r="J1844">
        <v>-5.5928283819232698</v>
      </c>
      <c r="K1844">
        <v>90.037509016225698</v>
      </c>
      <c r="L1844">
        <v>90.616148393693393</v>
      </c>
      <c r="M1844">
        <v>30.2569387879002</v>
      </c>
      <c r="N1844">
        <v>0.44388420378245302</v>
      </c>
      <c r="O1844">
        <v>57.137846369694799</v>
      </c>
      <c r="P1844">
        <v>12.2440944881889</v>
      </c>
      <c r="Q1844">
        <v>3.0264846059015998E-2</v>
      </c>
    </row>
    <row r="1845" spans="1:17" hidden="1" x14ac:dyDescent="0.3">
      <c r="A1845" t="s">
        <v>3870</v>
      </c>
      <c r="B1845" t="s">
        <v>3871</v>
      </c>
      <c r="C1845" t="str">
        <f>IFERROR(VLOOKUP(Table1[[#This Row],[Ticker]],[1]!Table1[[Symbol]:[Industry]],2,FALSE),"-")</f>
        <v>-</v>
      </c>
      <c r="D1845" t="s">
        <v>217</v>
      </c>
      <c r="E1845">
        <v>523.07070425999996</v>
      </c>
      <c r="F1845">
        <v>216.9</v>
      </c>
      <c r="G1845">
        <v>-66.893599467932404</v>
      </c>
      <c r="H1845">
        <v>-24.452109364453001</v>
      </c>
      <c r="I1845">
        <v>-52.7167301267176</v>
      </c>
      <c r="J1845">
        <v>-5.8633627054657698</v>
      </c>
      <c r="K1845">
        <v>269.29480523800299</v>
      </c>
      <c r="M1845">
        <v>25.753833042666901</v>
      </c>
      <c r="O1845">
        <v>82.918395573997202</v>
      </c>
      <c r="P1845">
        <v>1.44995322731524</v>
      </c>
    </row>
    <row r="1846" spans="1:17" hidden="1" x14ac:dyDescent="0.3">
      <c r="A1846" t="s">
        <v>3872</v>
      </c>
      <c r="B1846" t="s">
        <v>3873</v>
      </c>
      <c r="C1846" t="str">
        <f>IFERROR(VLOOKUP(Table1[[#This Row],[Ticker]],[1]!Table1[[Symbol]:[Industry]],2,FALSE),"-")</f>
        <v>-</v>
      </c>
      <c r="D1846" t="s">
        <v>54</v>
      </c>
      <c r="E1846">
        <v>520.39589000000001</v>
      </c>
      <c r="F1846">
        <v>145.81</v>
      </c>
      <c r="G1846">
        <v>-2.4853120848275601</v>
      </c>
      <c r="H1846">
        <v>-8.2617381703430208</v>
      </c>
      <c r="I1846">
        <v>15.683595133096199</v>
      </c>
      <c r="J1846">
        <v>-7.5318221928457403</v>
      </c>
      <c r="K1846">
        <v>140.312913995543</v>
      </c>
      <c r="L1846">
        <v>125.303192279458</v>
      </c>
      <c r="M1846">
        <v>38.858233448950998</v>
      </c>
      <c r="N1846">
        <v>0.46153590844637798</v>
      </c>
      <c r="O1846">
        <v>18.3046430285988</v>
      </c>
      <c r="P1846">
        <v>48.937691521961099</v>
      </c>
      <c r="Q1846">
        <v>5.6763048812157997E-2</v>
      </c>
    </row>
    <row r="1847" spans="1:17" hidden="1" x14ac:dyDescent="0.3">
      <c r="A1847" t="s">
        <v>3874</v>
      </c>
      <c r="B1847" t="s">
        <v>3875</v>
      </c>
      <c r="C1847" t="str">
        <f>IFERROR(VLOOKUP(Table1[[#This Row],[Ticker]],[1]!Table1[[Symbol]:[Industry]],2,FALSE),"-")</f>
        <v>-</v>
      </c>
      <c r="D1847" t="s">
        <v>46</v>
      </c>
      <c r="E1847">
        <v>520.20266560000005</v>
      </c>
      <c r="F1847">
        <v>30.32</v>
      </c>
      <c r="G1847">
        <v>119.351385986056</v>
      </c>
      <c r="H1847">
        <v>-24.019541600505299</v>
      </c>
      <c r="I1847">
        <v>-11.045719717292201</v>
      </c>
      <c r="J1847">
        <v>-10.220898784729201</v>
      </c>
      <c r="K1847">
        <v>31.182359353028801</v>
      </c>
      <c r="L1847">
        <v>27.619476739347899</v>
      </c>
      <c r="M1847">
        <v>40.224506462537803</v>
      </c>
      <c r="N1847">
        <v>0.93570845626410504</v>
      </c>
      <c r="O1847">
        <v>32.915567282321803</v>
      </c>
      <c r="P1847">
        <v>164.803493449781</v>
      </c>
      <c r="Q1847">
        <v>-1.6810399485302999E-2</v>
      </c>
    </row>
    <row r="1848" spans="1:17" hidden="1" x14ac:dyDescent="0.3">
      <c r="A1848" t="s">
        <v>3876</v>
      </c>
      <c r="B1848" t="s">
        <v>3877</v>
      </c>
      <c r="C1848" t="str">
        <f>IFERROR(VLOOKUP(Table1[[#This Row],[Ticker]],[1]!Table1[[Symbol]:[Industry]],2,FALSE),"-")</f>
        <v>-</v>
      </c>
      <c r="D1848" t="s">
        <v>54</v>
      </c>
      <c r="E1848">
        <v>519.27099979799902</v>
      </c>
      <c r="F1848">
        <v>110.89</v>
      </c>
      <c r="G1848">
        <v>-43.923906234822397</v>
      </c>
      <c r="H1848">
        <v>-9.5534333992215501</v>
      </c>
      <c r="I1848">
        <v>-4.8188237105296903</v>
      </c>
      <c r="J1848">
        <v>-5.3965162974985299</v>
      </c>
      <c r="K1848">
        <v>112.75258523790301</v>
      </c>
      <c r="L1848">
        <v>109.910901414075</v>
      </c>
      <c r="M1848">
        <v>28.567022289943999</v>
      </c>
      <c r="N1848">
        <v>0.52368302351569596</v>
      </c>
      <c r="O1848">
        <v>18.4958066552439</v>
      </c>
      <c r="P1848">
        <v>23.899441340782101</v>
      </c>
    </row>
    <row r="1849" spans="1:17" hidden="1" x14ac:dyDescent="0.3">
      <c r="A1849" t="s">
        <v>3878</v>
      </c>
      <c r="B1849" t="s">
        <v>3879</v>
      </c>
      <c r="C1849" t="str">
        <f>IFERROR(VLOOKUP(Table1[[#This Row],[Ticker]],[1]!Table1[[Symbol]:[Industry]],2,FALSE),"-")</f>
        <v>-</v>
      </c>
      <c r="D1849" t="s">
        <v>693</v>
      </c>
      <c r="E1849">
        <v>518.66993969999999</v>
      </c>
      <c r="F1849">
        <v>683</v>
      </c>
      <c r="G1849">
        <v>110.78764998414999</v>
      </c>
      <c r="H1849">
        <v>-1.5239668700223199</v>
      </c>
      <c r="I1849">
        <v>62.825089393253798</v>
      </c>
      <c r="J1849">
        <v>-2.2179871494520098</v>
      </c>
      <c r="K1849">
        <v>667.90192020398399</v>
      </c>
      <c r="L1849">
        <v>537.98187759837504</v>
      </c>
      <c r="M1849">
        <v>49.7428156584729</v>
      </c>
      <c r="N1849">
        <v>1.0044675715924001</v>
      </c>
      <c r="O1849">
        <v>7.2035139092240197</v>
      </c>
      <c r="P1849">
        <v>190.700148967865</v>
      </c>
      <c r="Q1849">
        <v>0.14260579633572501</v>
      </c>
    </row>
    <row r="1850" spans="1:17" hidden="1" x14ac:dyDescent="0.3">
      <c r="A1850" t="s">
        <v>3880</v>
      </c>
      <c r="B1850" t="s">
        <v>3881</v>
      </c>
      <c r="C1850" t="str">
        <f>IFERROR(VLOOKUP(Table1[[#This Row],[Ticker]],[1]!Table1[[Symbol]:[Industry]],2,FALSE),"-")</f>
        <v>-</v>
      </c>
      <c r="E1850">
        <v>518.58175312499998</v>
      </c>
      <c r="F1850">
        <v>169.6</v>
      </c>
      <c r="G1850">
        <v>545.08471931938902</v>
      </c>
      <c r="H1850">
        <v>-13.8569684728926</v>
      </c>
      <c r="I1850">
        <v>23.682641292183199</v>
      </c>
      <c r="J1850">
        <v>-8.0869035582901194</v>
      </c>
      <c r="K1850">
        <v>162.58204260140101</v>
      </c>
      <c r="L1850">
        <v>133.40227126803899</v>
      </c>
      <c r="M1850">
        <v>73.667360015130697</v>
      </c>
      <c r="N1850">
        <v>0.75770605336740504</v>
      </c>
      <c r="O1850">
        <v>25.442216981131999</v>
      </c>
      <c r="P1850">
        <v>792.63157894736798</v>
      </c>
      <c r="Q1850">
        <v>0.17902106879249299</v>
      </c>
    </row>
    <row r="1851" spans="1:17" hidden="1" x14ac:dyDescent="0.3">
      <c r="A1851" t="s">
        <v>3882</v>
      </c>
      <c r="B1851" t="s">
        <v>3883</v>
      </c>
      <c r="C1851" t="str">
        <f>IFERROR(VLOOKUP(Table1[[#This Row],[Ticker]],[1]!Table1[[Symbol]:[Industry]],2,FALSE),"-")</f>
        <v>-</v>
      </c>
      <c r="D1851" t="s">
        <v>292</v>
      </c>
      <c r="E1851">
        <v>514.74344599999995</v>
      </c>
      <c r="F1851">
        <v>216.05</v>
      </c>
      <c r="G1851">
        <v>10.334985276836299</v>
      </c>
      <c r="H1851">
        <v>-24.284042137562199</v>
      </c>
      <c r="I1851">
        <v>24.5118546180511</v>
      </c>
      <c r="J1851">
        <v>-3.1486319533518499</v>
      </c>
      <c r="K1851">
        <v>234.811647315366</v>
      </c>
      <c r="M1851">
        <v>26.0103065108067</v>
      </c>
      <c r="N1851">
        <v>0.77160200329656403</v>
      </c>
      <c r="O1851">
        <v>46.2624392501735</v>
      </c>
      <c r="P1851">
        <v>58.627019089574098</v>
      </c>
    </row>
    <row r="1852" spans="1:17" hidden="1" x14ac:dyDescent="0.3">
      <c r="A1852" t="s">
        <v>3884</v>
      </c>
      <c r="B1852" t="s">
        <v>3885</v>
      </c>
      <c r="C1852" t="str">
        <f>IFERROR(VLOOKUP(Table1[[#This Row],[Ticker]],[1]!Table1[[Symbol]:[Industry]],2,FALSE),"-")</f>
        <v>-</v>
      </c>
      <c r="D1852" t="s">
        <v>125</v>
      </c>
      <c r="E1852">
        <v>514.24559999999997</v>
      </c>
      <c r="F1852">
        <v>362.4</v>
      </c>
      <c r="G1852">
        <v>40.247937710194101</v>
      </c>
      <c r="H1852">
        <v>-9.07780439044339</v>
      </c>
      <c r="I1852">
        <v>32.176828744111603</v>
      </c>
      <c r="J1852">
        <v>-10.9881381261913</v>
      </c>
      <c r="K1852">
        <v>361.64715048520799</v>
      </c>
      <c r="L1852">
        <v>289.70872260723598</v>
      </c>
      <c r="M1852">
        <v>34.0015928597022</v>
      </c>
      <c r="N1852">
        <v>0.36838116577152402</v>
      </c>
      <c r="O1852">
        <v>18.6534216335541</v>
      </c>
      <c r="P1852">
        <v>89.738219895287898</v>
      </c>
    </row>
    <row r="1853" spans="1:17" hidden="1" x14ac:dyDescent="0.3">
      <c r="A1853" t="s">
        <v>3886</v>
      </c>
      <c r="B1853" t="s">
        <v>3887</v>
      </c>
      <c r="C1853" t="str">
        <f>IFERROR(VLOOKUP(Table1[[#This Row],[Ticker]],[1]!Table1[[Symbol]:[Industry]],2,FALSE),"-")</f>
        <v>-</v>
      </c>
      <c r="D1853" t="s">
        <v>185</v>
      </c>
      <c r="E1853">
        <v>511.97597495999997</v>
      </c>
      <c r="F1853">
        <v>131.4</v>
      </c>
      <c r="G1853">
        <v>0.97189356568493601</v>
      </c>
      <c r="H1853">
        <v>-6.6787118673603398</v>
      </c>
      <c r="I1853">
        <v>-9.8206076788299406</v>
      </c>
      <c r="J1853">
        <v>-8.45150048491994</v>
      </c>
      <c r="K1853">
        <v>137.10779064062601</v>
      </c>
      <c r="L1853">
        <v>126.252452644258</v>
      </c>
      <c r="M1853">
        <v>26.414097396899201</v>
      </c>
      <c r="N1853">
        <v>0.370215281221564</v>
      </c>
      <c r="O1853">
        <v>25.7990867579908</v>
      </c>
      <c r="P1853">
        <v>40.159999999999997</v>
      </c>
      <c r="Q1853">
        <v>7.4990917939033994E-2</v>
      </c>
    </row>
    <row r="1854" spans="1:17" hidden="1" x14ac:dyDescent="0.3">
      <c r="A1854" t="s">
        <v>3888</v>
      </c>
      <c r="B1854" t="s">
        <v>3889</v>
      </c>
      <c r="C1854" t="str">
        <f>IFERROR(VLOOKUP(Table1[[#This Row],[Ticker]],[1]!Table1[[Symbol]:[Industry]],2,FALSE),"-")</f>
        <v>-</v>
      </c>
      <c r="D1854" t="s">
        <v>396</v>
      </c>
      <c r="E1854">
        <v>510.32438994500001</v>
      </c>
      <c r="F1854">
        <v>54.67</v>
      </c>
      <c r="G1854">
        <v>-54.924113488181398</v>
      </c>
      <c r="H1854">
        <v>-18.335381423276498</v>
      </c>
      <c r="I1854">
        <v>-39.952432196869601</v>
      </c>
      <c r="J1854">
        <v>-10.6828785286943</v>
      </c>
      <c r="K1854">
        <v>61.761355277349899</v>
      </c>
      <c r="L1854">
        <v>67.285460284171094</v>
      </c>
      <c r="M1854">
        <v>15.4697551600218</v>
      </c>
      <c r="N1854">
        <v>1.1521254079135199</v>
      </c>
      <c r="O1854">
        <v>79.239070788366504</v>
      </c>
      <c r="P1854">
        <v>2.37827715355805</v>
      </c>
      <c r="Q1854">
        <v>-2.8767354807321E-2</v>
      </c>
    </row>
    <row r="1855" spans="1:17" hidden="1" x14ac:dyDescent="0.3">
      <c r="A1855" t="s">
        <v>3890</v>
      </c>
      <c r="B1855" t="s">
        <v>3891</v>
      </c>
      <c r="C1855" t="str">
        <f>IFERROR(VLOOKUP(Table1[[#This Row],[Ticker]],[1]!Table1[[Symbol]:[Industry]],2,FALSE),"-")</f>
        <v>-</v>
      </c>
      <c r="D1855" t="s">
        <v>393</v>
      </c>
      <c r="E1855">
        <v>509.62626</v>
      </c>
      <c r="F1855">
        <v>51.48</v>
      </c>
      <c r="G1855">
        <v>7.9192872206241196</v>
      </c>
      <c r="H1855">
        <v>4.9205033169831998</v>
      </c>
      <c r="I1855">
        <v>22.0961565618388</v>
      </c>
      <c r="J1855">
        <v>-11.5828020815801</v>
      </c>
      <c r="K1855">
        <v>48.8775172202551</v>
      </c>
      <c r="L1855">
        <v>44.237186830558599</v>
      </c>
      <c r="M1855">
        <v>43.6155007763074</v>
      </c>
      <c r="N1855">
        <v>1.0898326896372701</v>
      </c>
      <c r="O1855">
        <v>26.068376068376001</v>
      </c>
      <c r="P1855">
        <v>53.671641791044699</v>
      </c>
      <c r="Q1855">
        <v>5.5935886182264999E-2</v>
      </c>
    </row>
    <row r="1856" spans="1:17" hidden="1" x14ac:dyDescent="0.3">
      <c r="A1856" t="s">
        <v>3892</v>
      </c>
      <c r="B1856" t="s">
        <v>3893</v>
      </c>
      <c r="C1856" t="str">
        <f>IFERROR(VLOOKUP(Table1[[#This Row],[Ticker]],[1]!Table1[[Symbol]:[Industry]],2,FALSE),"-")</f>
        <v>-</v>
      </c>
      <c r="D1856" t="s">
        <v>130</v>
      </c>
      <c r="E1856">
        <v>509.29873559999999</v>
      </c>
      <c r="F1856">
        <v>12.93</v>
      </c>
      <c r="G1856">
        <v>59.669793946255197</v>
      </c>
      <c r="H1856">
        <v>-26.4120362785238</v>
      </c>
      <c r="I1856">
        <v>-2.6519248529091799</v>
      </c>
      <c r="J1856">
        <v>-10.092082203888699</v>
      </c>
      <c r="K1856">
        <v>13.632835682626</v>
      </c>
      <c r="L1856">
        <v>11.7146341080303</v>
      </c>
      <c r="M1856">
        <v>28.682222057738699</v>
      </c>
      <c r="N1856">
        <v>0.59183949350405296</v>
      </c>
      <c r="O1856">
        <v>33.952049497293103</v>
      </c>
      <c r="P1856">
        <v>130.892857142857</v>
      </c>
      <c r="Q1856">
        <v>8.2973137397058E-2</v>
      </c>
    </row>
    <row r="1857" spans="1:17" hidden="1" x14ac:dyDescent="0.3">
      <c r="A1857" t="s">
        <v>3894</v>
      </c>
      <c r="B1857" t="s">
        <v>3895</v>
      </c>
      <c r="C1857" t="str">
        <f>IFERROR(VLOOKUP(Table1[[#This Row],[Ticker]],[1]!Table1[[Symbol]:[Industry]],2,FALSE),"-")</f>
        <v>-</v>
      </c>
      <c r="D1857" t="s">
        <v>119</v>
      </c>
      <c r="E1857">
        <v>508.61775</v>
      </c>
      <c r="F1857">
        <v>33907.85</v>
      </c>
      <c r="G1857">
        <v>145.34883832004701</v>
      </c>
      <c r="H1857">
        <v>5.5101830224558199</v>
      </c>
      <c r="I1857">
        <v>77.9698830222288</v>
      </c>
      <c r="J1857">
        <v>0.75155122433050803</v>
      </c>
      <c r="K1857">
        <v>32148.637750465001</v>
      </c>
      <c r="L1857">
        <v>23989.819403558999</v>
      </c>
      <c r="M1857">
        <v>41.458236339848497</v>
      </c>
      <c r="N1857">
        <v>0.268367562989625</v>
      </c>
      <c r="O1857">
        <v>14.4277799978471</v>
      </c>
      <c r="P1857">
        <v>245.59997146147799</v>
      </c>
      <c r="Q1857">
        <v>8.2936807875734E-2</v>
      </c>
    </row>
    <row r="1858" spans="1:17" hidden="1" x14ac:dyDescent="0.3">
      <c r="A1858" t="s">
        <v>3896</v>
      </c>
      <c r="B1858" t="s">
        <v>3897</v>
      </c>
      <c r="C1858" t="str">
        <f>IFERROR(VLOOKUP(Table1[[#This Row],[Ticker]],[1]!Table1[[Symbol]:[Industry]],2,FALSE),"-")</f>
        <v>-</v>
      </c>
      <c r="D1858" t="s">
        <v>281</v>
      </c>
      <c r="E1858">
        <v>508.49017250000003</v>
      </c>
      <c r="F1858">
        <v>636</v>
      </c>
      <c r="G1858">
        <v>37.171249275159497</v>
      </c>
      <c r="H1858">
        <v>-12.8992645027846</v>
      </c>
      <c r="I1858">
        <v>-13.200208624312801</v>
      </c>
      <c r="J1858">
        <v>-3.6670874203486798</v>
      </c>
      <c r="K1858">
        <v>637.03637272395201</v>
      </c>
      <c r="L1858">
        <v>584.02547617157597</v>
      </c>
      <c r="M1858">
        <v>42.657003505141503</v>
      </c>
      <c r="N1858">
        <v>0.46174004432966698</v>
      </c>
      <c r="O1858">
        <v>22.798742138364702</v>
      </c>
      <c r="P1858">
        <v>78.551375631667597</v>
      </c>
      <c r="Q1858">
        <v>0.17226271769643201</v>
      </c>
    </row>
    <row r="1859" spans="1:17" hidden="1" x14ac:dyDescent="0.3">
      <c r="A1859" t="s">
        <v>3898</v>
      </c>
      <c r="B1859" t="s">
        <v>3899</v>
      </c>
      <c r="C1859" t="str">
        <f>IFERROR(VLOOKUP(Table1[[#This Row],[Ticker]],[1]!Table1[[Symbol]:[Industry]],2,FALSE),"-")</f>
        <v>-</v>
      </c>
      <c r="D1859" t="s">
        <v>125</v>
      </c>
      <c r="E1859">
        <v>507.90903575499999</v>
      </c>
      <c r="F1859">
        <v>267.85000000000002</v>
      </c>
      <c r="G1859">
        <v>-73.292871717024894</v>
      </c>
      <c r="H1859">
        <v>3.20469152625027</v>
      </c>
      <c r="I1859">
        <v>-14.652357116653301</v>
      </c>
      <c r="J1859">
        <v>5.99479434146886</v>
      </c>
      <c r="K1859">
        <v>258.14936539556697</v>
      </c>
      <c r="M1859">
        <v>60.161077695350798</v>
      </c>
      <c r="N1859">
        <v>1.9464461535452</v>
      </c>
      <c r="O1859">
        <v>66.604442785140904</v>
      </c>
      <c r="P1859">
        <v>20.816418583671599</v>
      </c>
    </row>
    <row r="1860" spans="1:17" hidden="1" x14ac:dyDescent="0.3">
      <c r="A1860" t="s">
        <v>3900</v>
      </c>
      <c r="B1860" t="s">
        <v>3901</v>
      </c>
      <c r="C1860" t="str">
        <f>IFERROR(VLOOKUP(Table1[[#This Row],[Ticker]],[1]!Table1[[Symbol]:[Industry]],2,FALSE),"-")</f>
        <v>-</v>
      </c>
      <c r="E1860">
        <v>506.78373900000003</v>
      </c>
      <c r="F1860">
        <v>237.25</v>
      </c>
      <c r="G1860">
        <v>-53.041215378631001</v>
      </c>
      <c r="H1860">
        <v>2.5357991322790201</v>
      </c>
      <c r="I1860">
        <v>-38.864346037416297</v>
      </c>
      <c r="J1860">
        <v>-7.1048943787991599</v>
      </c>
      <c r="O1860">
        <v>32.349841938883003</v>
      </c>
      <c r="P1860">
        <v>1.8240343347639401</v>
      </c>
    </row>
    <row r="1861" spans="1:17" hidden="1" x14ac:dyDescent="0.3">
      <c r="A1861" t="s">
        <v>3902</v>
      </c>
      <c r="B1861" t="s">
        <v>3903</v>
      </c>
      <c r="C1861" t="str">
        <f>IFERROR(VLOOKUP(Table1[[#This Row],[Ticker]],[1]!Table1[[Symbol]:[Industry]],2,FALSE),"-")</f>
        <v>-</v>
      </c>
      <c r="D1861" t="s">
        <v>266</v>
      </c>
      <c r="E1861">
        <v>506.71260000000001</v>
      </c>
      <c r="F1861">
        <v>1265.2</v>
      </c>
      <c r="G1861">
        <v>-3.78367074971715</v>
      </c>
      <c r="H1861">
        <v>-8.5889871925073003</v>
      </c>
      <c r="I1861">
        <v>-22.1064303592591</v>
      </c>
      <c r="J1861">
        <v>-6.1756464101558404</v>
      </c>
      <c r="K1861">
        <v>1319.6806264951299</v>
      </c>
      <c r="L1861">
        <v>1316.6873448141801</v>
      </c>
      <c r="M1861">
        <v>38.449224769856201</v>
      </c>
      <c r="N1861">
        <v>0.37885945212744998</v>
      </c>
      <c r="O1861">
        <v>31.279639582674601</v>
      </c>
      <c r="P1861">
        <v>30.432989690721602</v>
      </c>
      <c r="Q1861">
        <v>5.5096921494551997E-2</v>
      </c>
    </row>
    <row r="1862" spans="1:17" hidden="1" x14ac:dyDescent="0.3">
      <c r="A1862" t="s">
        <v>3904</v>
      </c>
      <c r="B1862" t="s">
        <v>3905</v>
      </c>
      <c r="C1862" t="str">
        <f>IFERROR(VLOOKUP(Table1[[#This Row],[Ticker]],[1]!Table1[[Symbol]:[Industry]],2,FALSE),"-")</f>
        <v>-</v>
      </c>
      <c r="D1862" t="s">
        <v>74</v>
      </c>
      <c r="E1862">
        <v>505.55507310000002</v>
      </c>
      <c r="F1862">
        <v>169.4</v>
      </c>
      <c r="G1862">
        <v>5.25322647685379</v>
      </c>
      <c r="H1862">
        <v>-14.490748830793599</v>
      </c>
      <c r="I1862">
        <v>21.267722104450101</v>
      </c>
      <c r="J1862">
        <v>-4.4721613651165502</v>
      </c>
      <c r="K1862">
        <v>172.126553897311</v>
      </c>
      <c r="L1862">
        <v>151.89903005346301</v>
      </c>
      <c r="M1862">
        <v>47.6330078992765</v>
      </c>
      <c r="N1862">
        <v>7.8756674592949605E-2</v>
      </c>
      <c r="O1862">
        <v>34.415584415584398</v>
      </c>
      <c r="P1862">
        <v>52.612612612612601</v>
      </c>
      <c r="Q1862">
        <v>5.1728016615327999E-2</v>
      </c>
    </row>
    <row r="1863" spans="1:17" hidden="1" x14ac:dyDescent="0.3">
      <c r="A1863" t="s">
        <v>3906</v>
      </c>
      <c r="B1863" t="s">
        <v>3907</v>
      </c>
      <c r="C1863" t="str">
        <f>IFERROR(VLOOKUP(Table1[[#This Row],[Ticker]],[1]!Table1[[Symbol]:[Industry]],2,FALSE),"-")</f>
        <v>-</v>
      </c>
      <c r="D1863" t="s">
        <v>545</v>
      </c>
      <c r="E1863">
        <v>504.161967576</v>
      </c>
      <c r="F1863">
        <v>202.98</v>
      </c>
      <c r="G1863">
        <v>104.784426064257</v>
      </c>
      <c r="H1863">
        <v>2.11572744769121</v>
      </c>
      <c r="I1863">
        <v>69.329555234420397</v>
      </c>
      <c r="J1863">
        <v>-6.1242417094494099</v>
      </c>
      <c r="K1863">
        <v>185.862519896088</v>
      </c>
      <c r="L1863">
        <v>156.56442488899</v>
      </c>
      <c r="M1863">
        <v>73.948176792731402</v>
      </c>
      <c r="N1863">
        <v>0.45050041486729198</v>
      </c>
      <c r="O1863">
        <v>1.9804906887378</v>
      </c>
      <c r="P1863">
        <v>144.55421686746899</v>
      </c>
      <c r="Q1863">
        <v>5.2808615999213E-2</v>
      </c>
    </row>
    <row r="1864" spans="1:17" hidden="1" x14ac:dyDescent="0.3">
      <c r="A1864" t="s">
        <v>3908</v>
      </c>
      <c r="B1864" t="s">
        <v>3909</v>
      </c>
      <c r="C1864" t="str">
        <f>IFERROR(VLOOKUP(Table1[[#This Row],[Ticker]],[1]!Table1[[Symbol]:[Industry]],2,FALSE),"-")</f>
        <v>-</v>
      </c>
      <c r="D1864" t="s">
        <v>604</v>
      </c>
      <c r="E1864">
        <v>503.16874999999999</v>
      </c>
      <c r="F1864">
        <v>131.30000000000001</v>
      </c>
      <c r="G1864">
        <v>-22.044094239932399</v>
      </c>
      <c r="H1864">
        <v>-4.8978814232765204</v>
      </c>
      <c r="I1864">
        <v>-0.20725191910581101</v>
      </c>
      <c r="J1864">
        <v>-6.8746387279096099</v>
      </c>
      <c r="K1864">
        <v>128.34546875979501</v>
      </c>
      <c r="L1864">
        <v>124.579812538285</v>
      </c>
      <c r="M1864">
        <v>49.639222090377601</v>
      </c>
      <c r="N1864">
        <v>0.593817439986699</v>
      </c>
      <c r="O1864">
        <v>17.745620715917699</v>
      </c>
      <c r="P1864">
        <v>29.679012345678998</v>
      </c>
      <c r="Q1864">
        <v>6.3378439483668003E-2</v>
      </c>
    </row>
    <row r="1865" spans="1:17" hidden="1" x14ac:dyDescent="0.3">
      <c r="A1865" t="s">
        <v>3910</v>
      </c>
      <c r="B1865" t="s">
        <v>3911</v>
      </c>
      <c r="C1865" t="str">
        <f>IFERROR(VLOOKUP(Table1[[#This Row],[Ticker]],[1]!Table1[[Symbol]:[Industry]],2,FALSE),"-")</f>
        <v>-</v>
      </c>
      <c r="D1865" t="s">
        <v>130</v>
      </c>
      <c r="E1865">
        <v>499.98327555999998</v>
      </c>
      <c r="F1865">
        <v>35.47</v>
      </c>
      <c r="G1865">
        <v>71.713621053493597</v>
      </c>
      <c r="H1865">
        <v>-2.0347259620058602</v>
      </c>
      <c r="I1865">
        <v>10.3141434051298</v>
      </c>
      <c r="J1865">
        <v>-5.8134671181870097</v>
      </c>
      <c r="K1865">
        <v>36.588472185044402</v>
      </c>
      <c r="L1865">
        <v>32.583362351960297</v>
      </c>
      <c r="M1865">
        <v>56.757182051978198</v>
      </c>
      <c r="N1865">
        <v>1.0050708685059</v>
      </c>
      <c r="O1865">
        <v>49.450239639131603</v>
      </c>
      <c r="P1865">
        <v>149.78873239436601</v>
      </c>
      <c r="Q1865">
        <v>2.4899888339413E-2</v>
      </c>
    </row>
    <row r="1866" spans="1:17" hidden="1" x14ac:dyDescent="0.3">
      <c r="A1866" t="s">
        <v>3912</v>
      </c>
      <c r="B1866" t="s">
        <v>3913</v>
      </c>
      <c r="C1866" t="str">
        <f>IFERROR(VLOOKUP(Table1[[#This Row],[Ticker]],[1]!Table1[[Symbol]:[Industry]],2,FALSE),"-")</f>
        <v>-</v>
      </c>
      <c r="E1866">
        <v>499.81542999999999</v>
      </c>
      <c r="F1866">
        <v>417.25</v>
      </c>
      <c r="G1866">
        <v>140.11198013197099</v>
      </c>
      <c r="H1866">
        <v>24.290372955076201</v>
      </c>
      <c r="I1866">
        <v>166.649259893481</v>
      </c>
      <c r="J1866">
        <v>-3.1852798888514902</v>
      </c>
      <c r="K1866">
        <v>316.33199807601102</v>
      </c>
      <c r="L1866">
        <v>210.47738329456999</v>
      </c>
      <c r="M1866">
        <v>81.3163165566</v>
      </c>
      <c r="N1866">
        <v>0.47763347763347702</v>
      </c>
      <c r="O1866">
        <v>4.7932893948465699E-2</v>
      </c>
      <c r="P1866">
        <v>200.82912761355399</v>
      </c>
    </row>
    <row r="1867" spans="1:17" hidden="1" x14ac:dyDescent="0.3">
      <c r="A1867" t="s">
        <v>3914</v>
      </c>
      <c r="B1867" t="s">
        <v>3915</v>
      </c>
      <c r="C1867" t="str">
        <f>IFERROR(VLOOKUP(Table1[[#This Row],[Ticker]],[1]!Table1[[Symbol]:[Industry]],2,FALSE),"-")</f>
        <v>-</v>
      </c>
      <c r="D1867" t="s">
        <v>470</v>
      </c>
      <c r="E1867">
        <v>497.20361984799899</v>
      </c>
      <c r="F1867">
        <v>29.76</v>
      </c>
      <c r="G1867">
        <v>69.2958526794216</v>
      </c>
      <c r="H1867">
        <v>21.3044405788647</v>
      </c>
      <c r="I1867">
        <v>-6.0685025248060001</v>
      </c>
      <c r="J1867">
        <v>-19.0057748104947</v>
      </c>
      <c r="K1867">
        <v>27.079769099132399</v>
      </c>
      <c r="L1867">
        <v>23.4965519255034</v>
      </c>
      <c r="M1867">
        <v>65.927819869228202</v>
      </c>
      <c r="N1867">
        <v>1.1672463835859299</v>
      </c>
      <c r="O1867">
        <v>19.287634408602099</v>
      </c>
      <c r="P1867">
        <v>110.63763349085001</v>
      </c>
    </row>
    <row r="1868" spans="1:17" hidden="1" x14ac:dyDescent="0.3">
      <c r="A1868" t="s">
        <v>3916</v>
      </c>
      <c r="B1868" t="s">
        <v>3917</v>
      </c>
      <c r="C1868" t="str">
        <f>IFERROR(VLOOKUP(Table1[[#This Row],[Ticker]],[1]!Table1[[Symbol]:[Industry]],2,FALSE),"-")</f>
        <v>-</v>
      </c>
      <c r="D1868" t="s">
        <v>135</v>
      </c>
      <c r="E1868">
        <v>496.67305373999898</v>
      </c>
      <c r="F1868">
        <v>55.14</v>
      </c>
      <c r="G1868">
        <v>154.62205613401099</v>
      </c>
      <c r="H1868">
        <v>36.211392878549397</v>
      </c>
      <c r="I1868">
        <v>108.055655409677</v>
      </c>
      <c r="J1868">
        <v>17.310083642978402</v>
      </c>
      <c r="K1868">
        <v>38.6299227611539</v>
      </c>
      <c r="L1868">
        <v>29.8880599969436</v>
      </c>
      <c r="M1868">
        <v>81.849432982525101</v>
      </c>
      <c r="N1868">
        <v>1.23002656536253</v>
      </c>
      <c r="O1868">
        <v>0</v>
      </c>
      <c r="P1868">
        <v>255.51257253384901</v>
      </c>
      <c r="Q1868">
        <v>0.106580789158205</v>
      </c>
    </row>
    <row r="1869" spans="1:17" hidden="1" x14ac:dyDescent="0.3">
      <c r="A1869" t="s">
        <v>3918</v>
      </c>
      <c r="B1869" t="s">
        <v>3919</v>
      </c>
      <c r="C1869" t="str">
        <f>IFERROR(VLOOKUP(Table1[[#This Row],[Ticker]],[1]!Table1[[Symbol]:[Industry]],2,FALSE),"-")</f>
        <v>-</v>
      </c>
      <c r="D1869" t="s">
        <v>1004</v>
      </c>
      <c r="E1869">
        <v>495.66328824999999</v>
      </c>
      <c r="F1869">
        <v>372.5</v>
      </c>
      <c r="G1869">
        <v>-15.0613124266421</v>
      </c>
      <c r="H1869">
        <v>2.3481267884023</v>
      </c>
      <c r="I1869">
        <v>64.404333178958595</v>
      </c>
      <c r="J1869">
        <v>0.24573424383124901</v>
      </c>
      <c r="K1869">
        <v>323.05293545342101</v>
      </c>
      <c r="L1869">
        <v>273.38993707117902</v>
      </c>
      <c r="M1869">
        <v>77.517875924500004</v>
      </c>
      <c r="N1869">
        <v>0.65121062442659605</v>
      </c>
      <c r="O1869">
        <v>5.77181208053692</v>
      </c>
      <c r="P1869">
        <v>98.138297872340402</v>
      </c>
      <c r="Q1869">
        <v>0.101728193277111</v>
      </c>
    </row>
    <row r="1870" spans="1:17" hidden="1" x14ac:dyDescent="0.3">
      <c r="A1870" t="s">
        <v>3920</v>
      </c>
      <c r="B1870" t="s">
        <v>3921</v>
      </c>
      <c r="C1870" t="str">
        <f>IFERROR(VLOOKUP(Table1[[#This Row],[Ticker]],[1]!Table1[[Symbol]:[Industry]],2,FALSE),"-")</f>
        <v>-</v>
      </c>
      <c r="D1870" t="s">
        <v>167</v>
      </c>
      <c r="E1870">
        <v>494.65499999999997</v>
      </c>
      <c r="F1870">
        <v>201.9</v>
      </c>
      <c r="G1870">
        <v>16.7962434829583</v>
      </c>
      <c r="H1870">
        <v>-1.74283334635345</v>
      </c>
      <c r="I1870">
        <v>4.8787876778033397</v>
      </c>
      <c r="J1870">
        <v>-2.6486319533518499</v>
      </c>
      <c r="K1870">
        <v>194.95594477855499</v>
      </c>
      <c r="L1870">
        <v>183.17934401459999</v>
      </c>
      <c r="M1870">
        <v>66.956531339483703</v>
      </c>
      <c r="N1870">
        <v>0.77896017026451803</v>
      </c>
      <c r="O1870">
        <v>13.917781079742401</v>
      </c>
      <c r="P1870">
        <v>55.188316679477303</v>
      </c>
      <c r="Q1870">
        <v>9.3212099683524993E-2</v>
      </c>
    </row>
    <row r="1871" spans="1:17" hidden="1" x14ac:dyDescent="0.3">
      <c r="A1871" t="s">
        <v>3922</v>
      </c>
      <c r="B1871" t="s">
        <v>3923</v>
      </c>
      <c r="C1871" t="str">
        <f>IFERROR(VLOOKUP(Table1[[#This Row],[Ticker]],[1]!Table1[[Symbol]:[Industry]],2,FALSE),"-")</f>
        <v>-</v>
      </c>
      <c r="D1871" t="s">
        <v>46</v>
      </c>
      <c r="E1871">
        <v>494.1345</v>
      </c>
      <c r="F1871">
        <v>60.63</v>
      </c>
      <c r="G1871">
        <v>299.756147890818</v>
      </c>
      <c r="H1871">
        <v>24.400192425828301</v>
      </c>
      <c r="I1871">
        <v>132.438352146081</v>
      </c>
      <c r="J1871">
        <v>-5.2635819049178698</v>
      </c>
      <c r="K1871">
        <v>51.839875808896998</v>
      </c>
      <c r="L1871">
        <v>37.450548817588697</v>
      </c>
      <c r="M1871">
        <v>57.6392671402769</v>
      </c>
      <c r="N1871">
        <v>0.62522221156559799</v>
      </c>
      <c r="O1871">
        <v>8.37869041728516</v>
      </c>
      <c r="P1871">
        <v>355.86466165413498</v>
      </c>
      <c r="Q1871">
        <v>0.11552915043487599</v>
      </c>
    </row>
    <row r="1872" spans="1:17" hidden="1" x14ac:dyDescent="0.3">
      <c r="A1872" t="s">
        <v>3924</v>
      </c>
      <c r="B1872" t="s">
        <v>3925</v>
      </c>
      <c r="C1872" t="str">
        <f>IFERROR(VLOOKUP(Table1[[#This Row],[Ticker]],[1]!Table1[[Symbol]:[Industry]],2,FALSE),"-")</f>
        <v>-</v>
      </c>
      <c r="D1872" t="s">
        <v>1941</v>
      </c>
      <c r="E1872">
        <v>493.87353995000001</v>
      </c>
      <c r="F1872">
        <v>243.25</v>
      </c>
      <c r="G1872">
        <v>-34.493424089101097</v>
      </c>
      <c r="H1872">
        <v>-16.161987049844701</v>
      </c>
      <c r="I1872">
        <v>-14.582211038514499</v>
      </c>
      <c r="J1872">
        <v>-8.9264097311296204</v>
      </c>
      <c r="K1872">
        <v>252.270963539029</v>
      </c>
      <c r="L1872">
        <v>250.10912173601801</v>
      </c>
      <c r="M1872">
        <v>32.522819075057001</v>
      </c>
      <c r="N1872">
        <v>0.53350595179847005</v>
      </c>
      <c r="O1872">
        <v>31.140801644398699</v>
      </c>
      <c r="P1872">
        <v>24.743589743589698</v>
      </c>
      <c r="Q1872">
        <v>-4.4654002158550997E-2</v>
      </c>
    </row>
    <row r="1873" spans="1:17" hidden="1" x14ac:dyDescent="0.3">
      <c r="A1873" t="s">
        <v>3926</v>
      </c>
      <c r="B1873" t="s">
        <v>3927</v>
      </c>
      <c r="C1873" t="str">
        <f>IFERROR(VLOOKUP(Table1[[#This Row],[Ticker]],[1]!Table1[[Symbol]:[Industry]],2,FALSE),"-")</f>
        <v>-</v>
      </c>
      <c r="D1873" t="s">
        <v>119</v>
      </c>
      <c r="E1873">
        <v>493.71291000000002</v>
      </c>
      <c r="F1873">
        <v>1617.9</v>
      </c>
      <c r="G1873">
        <v>5.0140626846426599</v>
      </c>
      <c r="H1873">
        <v>-6.3102631350917298</v>
      </c>
      <c r="I1873">
        <v>-0.81031947952584105</v>
      </c>
      <c r="J1873">
        <v>-4.7700087649460396</v>
      </c>
      <c r="K1873">
        <v>1653.1701554113399</v>
      </c>
      <c r="L1873">
        <v>1545.9278064195701</v>
      </c>
      <c r="M1873">
        <v>41.176410812462798</v>
      </c>
      <c r="N1873">
        <v>0.52008064958279798</v>
      </c>
      <c r="O1873">
        <v>32.826503492181203</v>
      </c>
      <c r="P1873">
        <v>65.091836734693899</v>
      </c>
      <c r="Q1873">
        <v>9.0893439060277997E-2</v>
      </c>
    </row>
    <row r="1874" spans="1:17" hidden="1" x14ac:dyDescent="0.3">
      <c r="A1874" t="s">
        <v>3928</v>
      </c>
      <c r="B1874" t="s">
        <v>3929</v>
      </c>
      <c r="C1874" t="str">
        <f>IFERROR(VLOOKUP(Table1[[#This Row],[Ticker]],[1]!Table1[[Symbol]:[Industry]],2,FALSE),"-")</f>
        <v>-</v>
      </c>
      <c r="D1874" t="s">
        <v>125</v>
      </c>
      <c r="E1874">
        <v>491.84960000000001</v>
      </c>
      <c r="F1874">
        <v>284.8</v>
      </c>
      <c r="G1874">
        <v>47.970524538994901</v>
      </c>
      <c r="H1874">
        <v>-6.5036052205273798</v>
      </c>
      <c r="I1874">
        <v>6.0208943077148502</v>
      </c>
      <c r="J1874">
        <v>-8.5701195566576303</v>
      </c>
      <c r="K1874">
        <v>283.920214144331</v>
      </c>
      <c r="L1874">
        <v>244.53598797531299</v>
      </c>
      <c r="M1874">
        <v>32.140964301933202</v>
      </c>
      <c r="N1874">
        <v>0.34366226397505201</v>
      </c>
      <c r="O1874">
        <v>12.7106741573033</v>
      </c>
      <c r="P1874">
        <v>107.58017492711301</v>
      </c>
      <c r="Q1874">
        <v>0.122741028660786</v>
      </c>
    </row>
    <row r="1875" spans="1:17" hidden="1" x14ac:dyDescent="0.3">
      <c r="A1875" t="s">
        <v>3930</v>
      </c>
      <c r="B1875" t="s">
        <v>3931</v>
      </c>
      <c r="C1875" t="str">
        <f>IFERROR(VLOOKUP(Table1[[#This Row],[Ticker]],[1]!Table1[[Symbol]:[Industry]],2,FALSE),"-")</f>
        <v>-</v>
      </c>
      <c r="D1875" t="s">
        <v>1853</v>
      </c>
      <c r="E1875">
        <v>491.02387199999998</v>
      </c>
      <c r="F1875">
        <v>361.6</v>
      </c>
      <c r="G1875">
        <v>-51.440492952771599</v>
      </c>
      <c r="H1875">
        <v>-10.2510663274298</v>
      </c>
      <c r="I1875">
        <v>-39.805370532024</v>
      </c>
      <c r="J1875">
        <v>-3.41817373232759</v>
      </c>
      <c r="K1875">
        <v>385.94727331236697</v>
      </c>
      <c r="L1875">
        <v>410.82349301572799</v>
      </c>
      <c r="M1875">
        <v>36.5716142244436</v>
      </c>
      <c r="N1875">
        <v>0.46111498719195698</v>
      </c>
      <c r="O1875">
        <v>59.845132743362797</v>
      </c>
      <c r="P1875">
        <v>15.104249562311001</v>
      </c>
    </row>
    <row r="1876" spans="1:17" hidden="1" x14ac:dyDescent="0.3">
      <c r="A1876" t="s">
        <v>3932</v>
      </c>
      <c r="B1876" t="s">
        <v>3933</v>
      </c>
      <c r="C1876" t="str">
        <f>IFERROR(VLOOKUP(Table1[[#This Row],[Ticker]],[1]!Table1[[Symbol]:[Industry]],2,FALSE),"-")</f>
        <v>-</v>
      </c>
      <c r="D1876" t="s">
        <v>2713</v>
      </c>
      <c r="E1876">
        <v>490.303149292</v>
      </c>
      <c r="F1876">
        <v>58</v>
      </c>
      <c r="G1876">
        <v>157.995618365095</v>
      </c>
      <c r="H1876">
        <v>-21.451599298328698</v>
      </c>
      <c r="I1876">
        <v>-13.683865884850199</v>
      </c>
      <c r="J1876">
        <v>-6.92676700158336</v>
      </c>
      <c r="K1876">
        <v>66.364070842226596</v>
      </c>
      <c r="L1876">
        <v>53.451967106047697</v>
      </c>
      <c r="M1876">
        <v>17.876861345092401</v>
      </c>
      <c r="N1876">
        <v>0.42612894195721501</v>
      </c>
      <c r="O1876">
        <v>68.637931034482705</v>
      </c>
      <c r="P1876">
        <v>191.31089904570501</v>
      </c>
    </row>
    <row r="1877" spans="1:17" hidden="1" x14ac:dyDescent="0.3">
      <c r="A1877" t="s">
        <v>3934</v>
      </c>
      <c r="B1877" t="s">
        <v>3935</v>
      </c>
      <c r="C1877" t="str">
        <f>IFERROR(VLOOKUP(Table1[[#This Row],[Ticker]],[1]!Table1[[Symbol]:[Industry]],2,FALSE),"-")</f>
        <v>-</v>
      </c>
      <c r="D1877" t="s">
        <v>217</v>
      </c>
      <c r="E1877">
        <v>490.21499999999997</v>
      </c>
      <c r="F1877">
        <v>445</v>
      </c>
      <c r="G1877">
        <v>57.140529291570097</v>
      </c>
      <c r="H1877">
        <v>-21.612209253465199</v>
      </c>
      <c r="I1877">
        <v>14.1749499547924</v>
      </c>
      <c r="J1877">
        <v>-9.3188447193092898</v>
      </c>
      <c r="K1877">
        <v>506.71466183612301</v>
      </c>
      <c r="L1877">
        <v>442.34603280201401</v>
      </c>
      <c r="M1877">
        <v>26.4210938561523</v>
      </c>
      <c r="N1877">
        <v>0.607674137733762</v>
      </c>
      <c r="O1877">
        <v>49.662921348314597</v>
      </c>
      <c r="P1877">
        <v>95.819581958195798</v>
      </c>
      <c r="Q1877">
        <v>0.19729793878729299</v>
      </c>
    </row>
    <row r="1878" spans="1:17" hidden="1" x14ac:dyDescent="0.3">
      <c r="A1878" t="s">
        <v>3936</v>
      </c>
      <c r="B1878" t="s">
        <v>3937</v>
      </c>
      <c r="C1878" t="str">
        <f>IFERROR(VLOOKUP(Table1[[#This Row],[Ticker]],[1]!Table1[[Symbol]:[Industry]],2,FALSE),"-")</f>
        <v>-</v>
      </c>
      <c r="D1878" t="s">
        <v>114</v>
      </c>
      <c r="E1878">
        <v>489.62639999999999</v>
      </c>
      <c r="F1878">
        <v>197.43</v>
      </c>
      <c r="G1878">
        <v>3.7412968966196898</v>
      </c>
      <c r="H1878">
        <v>-0.31047260364788598</v>
      </c>
      <c r="I1878">
        <v>29.640789866331499</v>
      </c>
      <c r="J1878">
        <v>-20.8595759800853</v>
      </c>
      <c r="K1878">
        <v>173.37880068060801</v>
      </c>
      <c r="L1878">
        <v>152.328386340284</v>
      </c>
      <c r="M1878">
        <v>59.932961983332902</v>
      </c>
      <c r="N1878">
        <v>1.96458380192376</v>
      </c>
      <c r="O1878">
        <v>27.133667629032999</v>
      </c>
      <c r="P1878">
        <v>59.217741935483801</v>
      </c>
      <c r="Q1878">
        <v>4.0799022222764998E-2</v>
      </c>
    </row>
    <row r="1879" spans="1:17" hidden="1" x14ac:dyDescent="0.3">
      <c r="A1879" t="s">
        <v>3938</v>
      </c>
      <c r="B1879" t="s">
        <v>3939</v>
      </c>
      <c r="C1879" t="str">
        <f>IFERROR(VLOOKUP(Table1[[#This Row],[Ticker]],[1]!Table1[[Symbol]:[Industry]],2,FALSE),"-")</f>
        <v>-</v>
      </c>
      <c r="D1879" t="s">
        <v>1121</v>
      </c>
      <c r="E1879">
        <v>489.25975679999999</v>
      </c>
      <c r="F1879">
        <v>279</v>
      </c>
      <c r="G1879">
        <v>47.559921912582404</v>
      </c>
      <c r="H1879">
        <v>-1.87857995268829</v>
      </c>
      <c r="I1879">
        <v>144.06913583041501</v>
      </c>
      <c r="J1879">
        <v>-3.6814916336360399</v>
      </c>
      <c r="K1879">
        <v>268.68874339786498</v>
      </c>
      <c r="L1879">
        <v>210.19300449797299</v>
      </c>
      <c r="M1879">
        <v>58.792010126997702</v>
      </c>
      <c r="N1879">
        <v>0.45131600193767102</v>
      </c>
      <c r="O1879">
        <v>21.8458781362007</v>
      </c>
      <c r="P1879">
        <v>199.83879634605</v>
      </c>
      <c r="Q1879">
        <v>0.13049424598804399</v>
      </c>
    </row>
    <row r="1880" spans="1:17" hidden="1" x14ac:dyDescent="0.3">
      <c r="A1880" t="s">
        <v>3940</v>
      </c>
      <c r="B1880" t="s">
        <v>3941</v>
      </c>
      <c r="C1880" t="str">
        <f>IFERROR(VLOOKUP(Table1[[#This Row],[Ticker]],[1]!Table1[[Symbol]:[Industry]],2,FALSE),"-")</f>
        <v>-</v>
      </c>
      <c r="D1880" t="s">
        <v>46</v>
      </c>
      <c r="E1880">
        <v>488.40696991999999</v>
      </c>
      <c r="F1880">
        <v>371.55</v>
      </c>
      <c r="G1880">
        <v>220.54186217653199</v>
      </c>
      <c r="H1880">
        <v>6.47274020694661</v>
      </c>
      <c r="I1880">
        <v>234.71873151774699</v>
      </c>
      <c r="J1880">
        <v>3.92629600053864</v>
      </c>
      <c r="K1880">
        <v>313.040204398816</v>
      </c>
      <c r="M1880">
        <v>72.448951165382795</v>
      </c>
      <c r="N1880">
        <v>0.60868017795353402</v>
      </c>
      <c r="O1880">
        <v>2.97402772170636</v>
      </c>
      <c r="P1880">
        <v>274.54637096774098</v>
      </c>
    </row>
    <row r="1881" spans="1:17" hidden="1" x14ac:dyDescent="0.3">
      <c r="A1881" t="s">
        <v>3942</v>
      </c>
      <c r="B1881" t="s">
        <v>3943</v>
      </c>
      <c r="C1881" t="str">
        <f>IFERROR(VLOOKUP(Table1[[#This Row],[Ticker]],[1]!Table1[[Symbol]:[Industry]],2,FALSE),"-")</f>
        <v>-</v>
      </c>
      <c r="D1881" t="s">
        <v>2261</v>
      </c>
      <c r="E1881">
        <v>486.91500000000002</v>
      </c>
      <c r="F1881">
        <v>124.85</v>
      </c>
      <c r="G1881">
        <v>155.088507723178</v>
      </c>
      <c r="H1881">
        <v>-1.9956229187835799</v>
      </c>
      <c r="I1881">
        <v>-23.869430034550199</v>
      </c>
      <c r="J1881">
        <v>9.6682694550988497</v>
      </c>
      <c r="K1881">
        <v>122.815741520633</v>
      </c>
      <c r="L1881">
        <v>135.79811928005401</v>
      </c>
      <c r="M1881">
        <v>84.042327952199301</v>
      </c>
      <c r="N1881">
        <v>0.62440275637766196</v>
      </c>
      <c r="O1881">
        <v>231.037244693632</v>
      </c>
      <c r="P1881">
        <v>201.20627261761101</v>
      </c>
      <c r="Q1881">
        <v>0.22116471919970701</v>
      </c>
    </row>
    <row r="1882" spans="1:17" hidden="1" x14ac:dyDescent="0.3">
      <c r="A1882" t="s">
        <v>3944</v>
      </c>
      <c r="B1882" t="s">
        <v>3945</v>
      </c>
      <c r="C1882" t="str">
        <f>IFERROR(VLOOKUP(Table1[[#This Row],[Ticker]],[1]!Table1[[Symbol]:[Industry]],2,FALSE),"-")</f>
        <v>-</v>
      </c>
      <c r="D1882" t="s">
        <v>604</v>
      </c>
      <c r="E1882">
        <v>485.85596821199999</v>
      </c>
      <c r="F1882">
        <v>141.93</v>
      </c>
      <c r="G1882">
        <v>-39.970986040689297</v>
      </c>
      <c r="H1882">
        <v>-10.452167490470201</v>
      </c>
      <c r="I1882">
        <v>-21.826104174500198</v>
      </c>
      <c r="J1882">
        <v>-6.0957864248965601</v>
      </c>
      <c r="K1882">
        <v>149.51889021799599</v>
      </c>
      <c r="L1882">
        <v>151.113786915649</v>
      </c>
      <c r="M1882">
        <v>27.7403860467615</v>
      </c>
      <c r="N1882">
        <v>0.38028058771545298</v>
      </c>
      <c r="O1882">
        <v>28.6479250334672</v>
      </c>
      <c r="P1882">
        <v>6.6741826381059699</v>
      </c>
      <c r="Q1882">
        <v>5.2129487160582001E-2</v>
      </c>
    </row>
    <row r="1883" spans="1:17" hidden="1" x14ac:dyDescent="0.3">
      <c r="A1883" t="s">
        <v>3946</v>
      </c>
      <c r="B1883" t="s">
        <v>3947</v>
      </c>
      <c r="C1883" t="str">
        <f>IFERROR(VLOOKUP(Table1[[#This Row],[Ticker]],[1]!Table1[[Symbol]:[Industry]],2,FALSE),"-")</f>
        <v>-</v>
      </c>
      <c r="D1883" t="s">
        <v>21</v>
      </c>
      <c r="E1883">
        <v>484.96499999999997</v>
      </c>
      <c r="F1883">
        <v>373.05</v>
      </c>
      <c r="G1883">
        <v>93.462834820909293</v>
      </c>
      <c r="H1883">
        <v>-6.9290924192825303</v>
      </c>
      <c r="I1883">
        <v>83.771569623345698</v>
      </c>
      <c r="J1883">
        <v>14.331895308481499</v>
      </c>
      <c r="K1883">
        <v>352.08703671566798</v>
      </c>
      <c r="L1883">
        <v>277.22608336270002</v>
      </c>
      <c r="M1883">
        <v>62.527696177650597</v>
      </c>
      <c r="N1883">
        <v>0.89989668963560099</v>
      </c>
      <c r="O1883">
        <v>22.691328240182202</v>
      </c>
      <c r="Q1883">
        <v>0.17004550233391799</v>
      </c>
    </row>
    <row r="1884" spans="1:17" hidden="1" x14ac:dyDescent="0.3">
      <c r="A1884" t="s">
        <v>3948</v>
      </c>
      <c r="B1884" t="s">
        <v>3949</v>
      </c>
      <c r="C1884" t="str">
        <f>IFERROR(VLOOKUP(Table1[[#This Row],[Ticker]],[1]!Table1[[Symbol]:[Industry]],2,FALSE),"-")</f>
        <v>-</v>
      </c>
      <c r="D1884" t="s">
        <v>125</v>
      </c>
      <c r="E1884">
        <v>483.958282443999</v>
      </c>
      <c r="F1884">
        <v>48.5</v>
      </c>
      <c r="G1884">
        <v>48.417740396672897</v>
      </c>
      <c r="H1884">
        <v>-16.493481335815598</v>
      </c>
      <c r="I1884">
        <v>-6.8178925807110904</v>
      </c>
      <c r="J1884">
        <v>-10.2375337546301</v>
      </c>
      <c r="K1884">
        <v>51.9699321495536</v>
      </c>
      <c r="L1884">
        <v>44.8999871439622</v>
      </c>
      <c r="M1884">
        <v>27.073979174304199</v>
      </c>
      <c r="N1884">
        <v>0.43538034013716598</v>
      </c>
      <c r="O1884">
        <v>54.6391752577319</v>
      </c>
      <c r="P1884">
        <v>85.379837553750505</v>
      </c>
      <c r="Q1884">
        <v>0.14946580533183201</v>
      </c>
    </row>
    <row r="1885" spans="1:17" hidden="1" x14ac:dyDescent="0.3">
      <c r="A1885" t="s">
        <v>3950</v>
      </c>
      <c r="B1885" t="s">
        <v>3951</v>
      </c>
      <c r="C1885" t="str">
        <f>IFERROR(VLOOKUP(Table1[[#This Row],[Ticker]],[1]!Table1[[Symbol]:[Industry]],2,FALSE),"-")</f>
        <v>-</v>
      </c>
      <c r="D1885" t="s">
        <v>751</v>
      </c>
      <c r="E1885">
        <v>481.92970355999898</v>
      </c>
      <c r="F1885">
        <v>30.03</v>
      </c>
      <c r="G1885">
        <v>1.22773007207774</v>
      </c>
      <c r="H1885">
        <v>0.50983684460565204</v>
      </c>
      <c r="I1885">
        <v>0.78970367657878104</v>
      </c>
      <c r="J1885">
        <v>-0.48287665601761498</v>
      </c>
      <c r="K1885">
        <v>28.5967366476842</v>
      </c>
      <c r="L1885">
        <v>26.407810288122</v>
      </c>
      <c r="M1885">
        <v>56.344784633490001</v>
      </c>
      <c r="N1885">
        <v>0.65372823326893303</v>
      </c>
      <c r="O1885">
        <v>0.233100233100236</v>
      </c>
      <c r="P1885">
        <v>50.15</v>
      </c>
      <c r="Q1885">
        <v>3.3094991646369998E-3</v>
      </c>
    </row>
    <row r="1886" spans="1:17" hidden="1" x14ac:dyDescent="0.3">
      <c r="A1886" t="s">
        <v>3952</v>
      </c>
      <c r="B1886" t="s">
        <v>3953</v>
      </c>
      <c r="C1886" t="str">
        <f>IFERROR(VLOOKUP(Table1[[#This Row],[Ticker]],[1]!Table1[[Symbol]:[Industry]],2,FALSE),"-")</f>
        <v>-</v>
      </c>
      <c r="D1886" t="s">
        <v>604</v>
      </c>
      <c r="E1886">
        <v>481.17736836</v>
      </c>
      <c r="F1886">
        <v>181.8</v>
      </c>
      <c r="G1886">
        <v>-20.185224675632099</v>
      </c>
      <c r="H1886">
        <v>-8.7600236488463405</v>
      </c>
      <c r="I1886">
        <v>3.4096169720300198</v>
      </c>
      <c r="J1886">
        <v>-5.3152363612711504</v>
      </c>
      <c r="K1886">
        <v>184.31967686133899</v>
      </c>
      <c r="L1886">
        <v>177.96080626459801</v>
      </c>
      <c r="M1886">
        <v>44.420494714625598</v>
      </c>
      <c r="N1886">
        <v>0.52063242542755195</v>
      </c>
      <c r="O1886">
        <v>26.1826182618261</v>
      </c>
      <c r="P1886">
        <v>34.070796460177</v>
      </c>
      <c r="Q1886">
        <v>8.0416240785397997E-2</v>
      </c>
    </row>
    <row r="1887" spans="1:17" hidden="1" x14ac:dyDescent="0.3">
      <c r="A1887" t="s">
        <v>3954</v>
      </c>
      <c r="B1887" t="s">
        <v>3955</v>
      </c>
      <c r="C1887" t="str">
        <f>IFERROR(VLOOKUP(Table1[[#This Row],[Ticker]],[1]!Table1[[Symbol]:[Industry]],2,FALSE),"-")</f>
        <v>-</v>
      </c>
      <c r="D1887" t="s">
        <v>1422</v>
      </c>
      <c r="E1887">
        <v>481.05700560000002</v>
      </c>
      <c r="F1887">
        <v>280.08</v>
      </c>
      <c r="G1887">
        <v>-8.5580423732607596</v>
      </c>
      <c r="H1887">
        <v>16.195662266560699</v>
      </c>
      <c r="I1887">
        <v>17.219913879688999</v>
      </c>
      <c r="J1887">
        <v>12.785590921744999</v>
      </c>
      <c r="K1887">
        <v>240.574636270897</v>
      </c>
      <c r="L1887">
        <v>233.51508820222401</v>
      </c>
      <c r="M1887">
        <v>69.753741819608507</v>
      </c>
      <c r="N1887">
        <v>3.59371314145544</v>
      </c>
      <c r="O1887">
        <v>10.3256212510711</v>
      </c>
      <c r="P1887">
        <v>55.686492495830997</v>
      </c>
      <c r="Q1887">
        <v>1.0405767876553E-2</v>
      </c>
    </row>
    <row r="1888" spans="1:17" hidden="1" x14ac:dyDescent="0.3">
      <c r="A1888" t="s">
        <v>3956</v>
      </c>
      <c r="B1888" t="s">
        <v>3957</v>
      </c>
      <c r="C1888" t="str">
        <f>IFERROR(VLOOKUP(Table1[[#This Row],[Ticker]],[1]!Table1[[Symbol]:[Industry]],2,FALSE),"-")</f>
        <v>-</v>
      </c>
      <c r="D1888" t="s">
        <v>604</v>
      </c>
      <c r="E1888">
        <v>479.87074999999999</v>
      </c>
      <c r="F1888">
        <v>1432.45</v>
      </c>
      <c r="G1888">
        <v>4431.5349423914104</v>
      </c>
      <c r="H1888">
        <v>1.99181616638867</v>
      </c>
      <c r="I1888">
        <v>280.76387788450103</v>
      </c>
      <c r="J1888">
        <v>-1.41212627153366</v>
      </c>
      <c r="K1888">
        <v>1244.5929150008301</v>
      </c>
      <c r="L1888">
        <v>746.17705804906302</v>
      </c>
      <c r="M1888">
        <v>63.9008456277341</v>
      </c>
      <c r="N1888">
        <v>0.46112539706549599</v>
      </c>
      <c r="O1888">
        <v>0</v>
      </c>
      <c r="P1888">
        <v>4464.8502230720196</v>
      </c>
      <c r="Q1888">
        <v>0.45150844406309598</v>
      </c>
    </row>
    <row r="1889" spans="1:17" hidden="1" x14ac:dyDescent="0.3">
      <c r="A1889" t="s">
        <v>3958</v>
      </c>
      <c r="B1889" t="s">
        <v>3959</v>
      </c>
      <c r="C1889" t="str">
        <f>IFERROR(VLOOKUP(Table1[[#This Row],[Ticker]],[1]!Table1[[Symbol]:[Industry]],2,FALSE),"-")</f>
        <v>-</v>
      </c>
      <c r="D1889" t="s">
        <v>604</v>
      </c>
      <c r="E1889">
        <v>479.84621739200003</v>
      </c>
      <c r="F1889">
        <v>13.48</v>
      </c>
      <c r="G1889">
        <v>121.117810764805</v>
      </c>
      <c r="H1889">
        <v>27.822536197030001</v>
      </c>
      <c r="I1889">
        <v>89.302340929324998</v>
      </c>
      <c r="J1889">
        <v>11.597130758512501</v>
      </c>
      <c r="K1889">
        <v>10.622586211111299</v>
      </c>
      <c r="L1889">
        <v>8.1898492755678998</v>
      </c>
      <c r="M1889">
        <v>78.683608685273697</v>
      </c>
      <c r="N1889">
        <v>1.2784860176864901</v>
      </c>
      <c r="O1889">
        <v>1.03857566765577</v>
      </c>
      <c r="P1889">
        <v>212.44799879953399</v>
      </c>
      <c r="Q1889">
        <v>0.159791870832172</v>
      </c>
    </row>
    <row r="1890" spans="1:17" hidden="1" x14ac:dyDescent="0.3">
      <c r="A1890" t="s">
        <v>3960</v>
      </c>
      <c r="B1890" t="s">
        <v>3961</v>
      </c>
      <c r="C1890" t="str">
        <f>IFERROR(VLOOKUP(Table1[[#This Row],[Ticker]],[1]!Table1[[Symbol]:[Industry]],2,FALSE),"-")</f>
        <v>-</v>
      </c>
      <c r="D1890" t="s">
        <v>130</v>
      </c>
      <c r="E1890">
        <v>479.75704560000003</v>
      </c>
      <c r="F1890">
        <v>12.18</v>
      </c>
      <c r="G1890">
        <v>241.45395008861999</v>
      </c>
      <c r="H1890">
        <v>20.180243576723399</v>
      </c>
      <c r="I1890">
        <v>92.687675617126004</v>
      </c>
      <c r="J1890">
        <v>4.2396841978508899</v>
      </c>
      <c r="K1890">
        <v>10.5520356055896</v>
      </c>
      <c r="L1890">
        <v>8.0358095635360502</v>
      </c>
      <c r="M1890">
        <v>67.487984812017103</v>
      </c>
      <c r="N1890">
        <v>0.80185821256367895</v>
      </c>
      <c r="O1890">
        <v>2.6272577996715798</v>
      </c>
      <c r="P1890">
        <v>335</v>
      </c>
      <c r="Q1890">
        <v>0.15429193136779701</v>
      </c>
    </row>
    <row r="1891" spans="1:17" hidden="1" x14ac:dyDescent="0.3">
      <c r="A1891" t="s">
        <v>3962</v>
      </c>
      <c r="B1891" t="s">
        <v>3963</v>
      </c>
      <c r="C1891" t="str">
        <f>IFERROR(VLOOKUP(Table1[[#This Row],[Ticker]],[1]!Table1[[Symbol]:[Industry]],2,FALSE),"-")</f>
        <v>-</v>
      </c>
      <c r="D1891" t="s">
        <v>185</v>
      </c>
      <c r="E1891">
        <v>479.5</v>
      </c>
      <c r="F1891">
        <v>986</v>
      </c>
      <c r="G1891">
        <v>58.215410850081099</v>
      </c>
      <c r="H1891">
        <v>20.936663612319698</v>
      </c>
      <c r="I1891">
        <v>59.097308111074298</v>
      </c>
      <c r="J1891">
        <v>-3.7315465262161598</v>
      </c>
      <c r="K1891">
        <v>841.40512198792896</v>
      </c>
      <c r="L1891">
        <v>672.16130459707404</v>
      </c>
      <c r="M1891">
        <v>51.584169317437897</v>
      </c>
      <c r="N1891">
        <v>0.415863787883889</v>
      </c>
      <c r="O1891">
        <v>6.3894523326571901</v>
      </c>
      <c r="P1891">
        <v>109.787234042553</v>
      </c>
      <c r="Q1891">
        <v>0.10237579229602201</v>
      </c>
    </row>
    <row r="1892" spans="1:17" hidden="1" x14ac:dyDescent="0.3">
      <c r="A1892" t="s">
        <v>3964</v>
      </c>
      <c r="B1892" t="s">
        <v>3965</v>
      </c>
      <c r="C1892" t="str">
        <f>IFERROR(VLOOKUP(Table1[[#This Row],[Ticker]],[1]!Table1[[Symbol]:[Industry]],2,FALSE),"-")</f>
        <v>-</v>
      </c>
      <c r="D1892" t="s">
        <v>1232</v>
      </c>
      <c r="E1892">
        <v>478.924492689999</v>
      </c>
      <c r="F1892">
        <v>228.62</v>
      </c>
      <c r="G1892">
        <v>88.861590067688795</v>
      </c>
      <c r="H1892">
        <v>1.8890757429759999</v>
      </c>
      <c r="I1892">
        <v>6.9967610743974298</v>
      </c>
      <c r="J1892">
        <v>-6.7207895365320898</v>
      </c>
      <c r="K1892">
        <v>226.34938788725299</v>
      </c>
      <c r="L1892">
        <v>196.39970129423199</v>
      </c>
      <c r="M1892">
        <v>39.298577344087498</v>
      </c>
      <c r="N1892">
        <v>2.2768475273959301</v>
      </c>
      <c r="O1892">
        <v>19.893272679555601</v>
      </c>
      <c r="P1892">
        <v>128.62</v>
      </c>
      <c r="Q1892">
        <v>0.10840149578923</v>
      </c>
    </row>
    <row r="1893" spans="1:17" hidden="1" x14ac:dyDescent="0.3">
      <c r="A1893" t="s">
        <v>3966</v>
      </c>
      <c r="B1893" t="s">
        <v>3967</v>
      </c>
      <c r="C1893" t="str">
        <f>IFERROR(VLOOKUP(Table1[[#This Row],[Ticker]],[1]!Table1[[Symbol]:[Industry]],2,FALSE),"-")</f>
        <v>-</v>
      </c>
      <c r="D1893" t="s">
        <v>54</v>
      </c>
      <c r="E1893">
        <v>478.225188</v>
      </c>
      <c r="F1893">
        <v>1083.5999999999999</v>
      </c>
      <c r="G1893">
        <v>25.3958141564455</v>
      </c>
      <c r="H1893">
        <v>-4.9538046806491796</v>
      </c>
      <c r="I1893">
        <v>32.924457029955903</v>
      </c>
      <c r="J1893">
        <v>-5.0448658221956597</v>
      </c>
      <c r="K1893">
        <v>1037.7187089544</v>
      </c>
      <c r="L1893">
        <v>875.52731335693295</v>
      </c>
      <c r="M1893">
        <v>43.565235490316901</v>
      </c>
      <c r="N1893">
        <v>0.46090758713229701</v>
      </c>
      <c r="O1893">
        <v>11.6648209671465</v>
      </c>
      <c r="P1893">
        <v>84.631112625660194</v>
      </c>
      <c r="Q1893">
        <v>8.2781122528629E-2</v>
      </c>
    </row>
    <row r="1894" spans="1:17" hidden="1" x14ac:dyDescent="0.3">
      <c r="A1894" t="s">
        <v>3968</v>
      </c>
      <c r="B1894" t="s">
        <v>3969</v>
      </c>
      <c r="C1894" t="str">
        <f>IFERROR(VLOOKUP(Table1[[#This Row],[Ticker]],[1]!Table1[[Symbol]:[Industry]],2,FALSE),"-")</f>
        <v>-</v>
      </c>
      <c r="D1894" t="s">
        <v>46</v>
      </c>
      <c r="E1894">
        <v>477.69852431999999</v>
      </c>
      <c r="F1894">
        <v>17.72</v>
      </c>
      <c r="G1894">
        <v>92.705127482654802</v>
      </c>
      <c r="H1894">
        <v>-13.229077598555101</v>
      </c>
      <c r="I1894">
        <v>41.223579610830498</v>
      </c>
      <c r="J1894">
        <v>-10.809510400747101</v>
      </c>
      <c r="K1894">
        <v>17.705832692457101</v>
      </c>
      <c r="L1894">
        <v>13.0209743483469</v>
      </c>
      <c r="M1894">
        <v>20.4394296667692</v>
      </c>
      <c r="N1894">
        <v>0.18125207879372199</v>
      </c>
      <c r="O1894">
        <v>34.875846501128599</v>
      </c>
      <c r="P1894">
        <v>208.173913043478</v>
      </c>
      <c r="Q1894">
        <v>0.117135399822938</v>
      </c>
    </row>
    <row r="1895" spans="1:17" hidden="1" x14ac:dyDescent="0.3">
      <c r="A1895" t="s">
        <v>3970</v>
      </c>
      <c r="B1895" t="s">
        <v>3971</v>
      </c>
      <c r="C1895" t="str">
        <f>IFERROR(VLOOKUP(Table1[[#This Row],[Ticker]],[1]!Table1[[Symbol]:[Industry]],2,FALSE),"-")</f>
        <v>-</v>
      </c>
      <c r="D1895" t="s">
        <v>266</v>
      </c>
      <c r="E1895">
        <v>477.61851660600001</v>
      </c>
      <c r="F1895">
        <v>72.48</v>
      </c>
      <c r="G1895">
        <v>32.315432299279799</v>
      </c>
      <c r="H1895">
        <v>-20.615847405103001</v>
      </c>
      <c r="I1895">
        <v>-0.97734189042273201</v>
      </c>
      <c r="J1895">
        <v>-3.8762966885627201</v>
      </c>
      <c r="K1895">
        <v>75.874730818848604</v>
      </c>
      <c r="L1895">
        <v>65.516014707254399</v>
      </c>
      <c r="M1895">
        <v>34.155877027423699</v>
      </c>
      <c r="N1895">
        <v>0.50921192435628404</v>
      </c>
      <c r="O1895">
        <v>29.001103752759299</v>
      </c>
      <c r="P1895">
        <v>68.089053803339496</v>
      </c>
      <c r="Q1895">
        <v>0.12164783383672501</v>
      </c>
    </row>
    <row r="1896" spans="1:17" hidden="1" x14ac:dyDescent="0.3">
      <c r="A1896" t="s">
        <v>3972</v>
      </c>
      <c r="B1896" t="s">
        <v>3973</v>
      </c>
      <c r="C1896" t="str">
        <f>IFERROR(VLOOKUP(Table1[[#This Row],[Ticker]],[1]!Table1[[Symbol]:[Industry]],2,FALSE),"-")</f>
        <v>-</v>
      </c>
      <c r="D1896" t="s">
        <v>51</v>
      </c>
      <c r="E1896">
        <v>477.23448026800003</v>
      </c>
      <c r="F1896">
        <v>111.83</v>
      </c>
      <c r="G1896">
        <v>-49.453263432766398</v>
      </c>
      <c r="H1896">
        <v>-7.8672283092753297</v>
      </c>
      <c r="I1896">
        <v>-35.276394091551602</v>
      </c>
      <c r="J1896">
        <v>-8.9770318532934894</v>
      </c>
      <c r="K1896">
        <v>113.355357109686</v>
      </c>
      <c r="M1896">
        <v>39.913722249674002</v>
      </c>
      <c r="N1896">
        <v>0.59748297584920795</v>
      </c>
      <c r="O1896">
        <v>19.8247339712063</v>
      </c>
      <c r="P1896">
        <v>20.623449466076998</v>
      </c>
    </row>
    <row r="1897" spans="1:17" hidden="1" x14ac:dyDescent="0.3">
      <c r="A1897" t="s">
        <v>3974</v>
      </c>
      <c r="B1897" t="s">
        <v>3975</v>
      </c>
      <c r="C1897" t="str">
        <f>IFERROR(VLOOKUP(Table1[[#This Row],[Ticker]],[1]!Table1[[Symbol]:[Industry]],2,FALSE),"-")</f>
        <v>-</v>
      </c>
      <c r="D1897" t="s">
        <v>266</v>
      </c>
      <c r="E1897">
        <v>475.32904313999899</v>
      </c>
      <c r="F1897">
        <v>182.45</v>
      </c>
      <c r="G1897">
        <v>75.580986779888704</v>
      </c>
      <c r="H1897">
        <v>39.2826026331009</v>
      </c>
      <c r="I1897">
        <v>25.663175962191598</v>
      </c>
      <c r="J1897">
        <v>-8.3065266901939605</v>
      </c>
      <c r="K1897">
        <v>154.710270144254</v>
      </c>
      <c r="L1897">
        <v>129.14172098672401</v>
      </c>
      <c r="M1897">
        <v>61.447806763610103</v>
      </c>
      <c r="N1897">
        <v>1.17804366693367</v>
      </c>
      <c r="O1897">
        <v>11.208550287750001</v>
      </c>
      <c r="P1897">
        <v>172.31343283582001</v>
      </c>
      <c r="Q1897">
        <v>7.9962846621684E-2</v>
      </c>
    </row>
    <row r="1898" spans="1:17" hidden="1" x14ac:dyDescent="0.3">
      <c r="A1898" t="s">
        <v>3976</v>
      </c>
      <c r="B1898" t="s">
        <v>3977</v>
      </c>
      <c r="C1898" t="str">
        <f>IFERROR(VLOOKUP(Table1[[#This Row],[Ticker]],[1]!Table1[[Symbol]:[Industry]],2,FALSE),"-")</f>
        <v>-</v>
      </c>
      <c r="D1898" t="s">
        <v>1563</v>
      </c>
      <c r="E1898">
        <v>475.29259795000002</v>
      </c>
      <c r="F1898">
        <v>440</v>
      </c>
      <c r="G1898">
        <v>-0.78516019868271703</v>
      </c>
      <c r="H1898">
        <v>-12.8788635287051</v>
      </c>
      <c r="I1898">
        <v>42.329478568861198</v>
      </c>
      <c r="J1898">
        <v>-5.2356855247804202</v>
      </c>
      <c r="K1898">
        <v>435.19943174070301</v>
      </c>
      <c r="L1898">
        <v>363.65192993318601</v>
      </c>
      <c r="M1898">
        <v>40.721220956770203</v>
      </c>
      <c r="N1898">
        <v>0.30250281858442202</v>
      </c>
      <c r="O1898">
        <v>18.181818181818102</v>
      </c>
      <c r="P1898">
        <v>100</v>
      </c>
      <c r="Q1898">
        <v>0.15213328470507401</v>
      </c>
    </row>
    <row r="1899" spans="1:17" hidden="1" x14ac:dyDescent="0.3">
      <c r="A1899" t="s">
        <v>3978</v>
      </c>
      <c r="B1899" t="s">
        <v>3979</v>
      </c>
      <c r="C1899" t="str">
        <f>IFERROR(VLOOKUP(Table1[[#This Row],[Ticker]],[1]!Table1[[Symbol]:[Industry]],2,FALSE),"-")</f>
        <v>-</v>
      </c>
      <c r="D1899" t="s">
        <v>149</v>
      </c>
      <c r="E1899">
        <v>474.95057474999999</v>
      </c>
      <c r="F1899">
        <v>63.95</v>
      </c>
      <c r="G1899">
        <v>150.27673705774799</v>
      </c>
      <c r="H1899">
        <v>-0.82896593977692601</v>
      </c>
      <c r="I1899">
        <v>100.99928229227299</v>
      </c>
      <c r="J1899">
        <v>8.8903956636483095</v>
      </c>
      <c r="K1899">
        <v>64.319348839547402</v>
      </c>
      <c r="L1899">
        <v>51.520999233438303</v>
      </c>
      <c r="M1899">
        <v>43.1354375587212</v>
      </c>
      <c r="N1899">
        <v>1.26510322224118</v>
      </c>
      <c r="O1899">
        <v>15.4026583268178</v>
      </c>
      <c r="P1899">
        <v>197.44186046511601</v>
      </c>
      <c r="Q1899">
        <v>0.12000857230238</v>
      </c>
    </row>
    <row r="1900" spans="1:17" hidden="1" x14ac:dyDescent="0.3">
      <c r="A1900" t="s">
        <v>3980</v>
      </c>
      <c r="B1900" t="s">
        <v>3981</v>
      </c>
      <c r="C1900" t="str">
        <f>IFERROR(VLOOKUP(Table1[[#This Row],[Ticker]],[1]!Table1[[Symbol]:[Industry]],2,FALSE),"-")</f>
        <v>-</v>
      </c>
      <c r="D1900" t="s">
        <v>604</v>
      </c>
      <c r="E1900">
        <v>474.22646514600001</v>
      </c>
      <c r="F1900">
        <v>59.01</v>
      </c>
      <c r="G1900">
        <v>-22.394228049031401</v>
      </c>
      <c r="H1900">
        <v>-10.788010391530401</v>
      </c>
      <c r="I1900">
        <v>-8.0084678365708104</v>
      </c>
      <c r="J1900">
        <v>-5.7944824052828201</v>
      </c>
      <c r="K1900">
        <v>60.542887130854098</v>
      </c>
      <c r="L1900">
        <v>59.032400017786301</v>
      </c>
      <c r="M1900">
        <v>34.041642314182901</v>
      </c>
      <c r="N1900">
        <v>0.68050827078602305</v>
      </c>
      <c r="O1900">
        <v>26.927639383155402</v>
      </c>
      <c r="P1900">
        <v>18.256513026052101</v>
      </c>
      <c r="Q1900">
        <v>-3.2324058244258998E-2</v>
      </c>
    </row>
    <row r="1901" spans="1:17" hidden="1" x14ac:dyDescent="0.3">
      <c r="A1901" t="s">
        <v>3982</v>
      </c>
      <c r="B1901" t="s">
        <v>3983</v>
      </c>
      <c r="C1901" t="str">
        <f>IFERROR(VLOOKUP(Table1[[#This Row],[Ticker]],[1]!Table1[[Symbol]:[Industry]],2,FALSE),"-")</f>
        <v>-</v>
      </c>
      <c r="D1901" t="s">
        <v>21</v>
      </c>
      <c r="E1901">
        <v>472.98584674699998</v>
      </c>
      <c r="F1901">
        <v>119.39</v>
      </c>
      <c r="G1901">
        <v>54.997022158506297</v>
      </c>
      <c r="H1901">
        <v>-36.876413647072503</v>
      </c>
      <c r="I1901">
        <v>-5.7575946252456101</v>
      </c>
      <c r="J1901">
        <v>-9.4611319533518508</v>
      </c>
      <c r="K1901">
        <v>139.25593043707099</v>
      </c>
      <c r="L1901">
        <v>112.824153569074</v>
      </c>
      <c r="M1901">
        <v>21.240096030803102</v>
      </c>
      <c r="N1901">
        <v>0.50421586542189301</v>
      </c>
      <c r="O1901">
        <v>61.571320881145802</v>
      </c>
      <c r="P1901">
        <v>109.08931698774001</v>
      </c>
      <c r="Q1901">
        <v>8.3899691394398998E-2</v>
      </c>
    </row>
    <row r="1902" spans="1:17" hidden="1" x14ac:dyDescent="0.3">
      <c r="A1902" t="s">
        <v>3984</v>
      </c>
      <c r="B1902" t="s">
        <v>3985</v>
      </c>
      <c r="C1902" t="str">
        <f>IFERROR(VLOOKUP(Table1[[#This Row],[Ticker]],[1]!Table1[[Symbol]:[Industry]],2,FALSE),"-")</f>
        <v>-</v>
      </c>
      <c r="D1902" t="s">
        <v>740</v>
      </c>
      <c r="E1902">
        <v>470.70397200000002</v>
      </c>
      <c r="F1902">
        <v>430</v>
      </c>
      <c r="G1902">
        <v>-28.513915825626199</v>
      </c>
      <c r="H1902">
        <v>-13.6249479234673</v>
      </c>
      <c r="I1902">
        <v>3.3163800602910798</v>
      </c>
      <c r="J1902">
        <v>-4.0062886140241298</v>
      </c>
      <c r="K1902">
        <v>371.21204187728102</v>
      </c>
      <c r="L1902">
        <v>380.89849838107699</v>
      </c>
      <c r="M1902">
        <v>84.627241668045798</v>
      </c>
      <c r="N1902">
        <v>3.5049425043592999</v>
      </c>
      <c r="O1902">
        <v>12.4883720930232</v>
      </c>
      <c r="P1902">
        <v>38.620245003223701</v>
      </c>
      <c r="Q1902">
        <v>1.2614087012781E-2</v>
      </c>
    </row>
    <row r="1903" spans="1:17" hidden="1" x14ac:dyDescent="0.3">
      <c r="A1903" t="s">
        <v>3986</v>
      </c>
      <c r="B1903" t="s">
        <v>3987</v>
      </c>
      <c r="C1903" t="str">
        <f>IFERROR(VLOOKUP(Table1[[#This Row],[Ticker]],[1]!Table1[[Symbol]:[Industry]],2,FALSE),"-")</f>
        <v>-</v>
      </c>
      <c r="D1903" t="s">
        <v>604</v>
      </c>
      <c r="E1903">
        <v>470.70302924999999</v>
      </c>
      <c r="F1903">
        <v>6767.35</v>
      </c>
      <c r="G1903">
        <v>31.545008242384</v>
      </c>
      <c r="H1903">
        <v>8.9107182336250705</v>
      </c>
      <c r="I1903">
        <v>55.257599432550798</v>
      </c>
      <c r="J1903">
        <v>-3.9096550194117898</v>
      </c>
      <c r="K1903">
        <v>6477.6907187246798</v>
      </c>
      <c r="L1903">
        <v>5307.0264599243501</v>
      </c>
      <c r="M1903">
        <v>41.1399291632586</v>
      </c>
      <c r="N1903">
        <v>0.312701723868477</v>
      </c>
      <c r="O1903">
        <v>14.8898756529513</v>
      </c>
      <c r="P1903">
        <v>102.010447761194</v>
      </c>
      <c r="Q1903">
        <v>7.3404910101889001E-2</v>
      </c>
    </row>
    <row r="1904" spans="1:17" hidden="1" x14ac:dyDescent="0.3">
      <c r="A1904" t="s">
        <v>3988</v>
      </c>
      <c r="B1904" t="s">
        <v>3989</v>
      </c>
      <c r="C1904" t="str">
        <f>IFERROR(VLOOKUP(Table1[[#This Row],[Ticker]],[1]!Table1[[Symbol]:[Industry]],2,FALSE),"-")</f>
        <v>-</v>
      </c>
      <c r="D1904" t="s">
        <v>1422</v>
      </c>
      <c r="E1904">
        <v>470.1176208</v>
      </c>
      <c r="F1904">
        <v>229.2</v>
      </c>
      <c r="G1904">
        <v>-40.709220074549798</v>
      </c>
      <c r="H1904">
        <v>-9.4775075377205606</v>
      </c>
      <c r="I1904">
        <v>-31.540475165117002</v>
      </c>
      <c r="J1904">
        <v>-3.79981493576991</v>
      </c>
      <c r="K1904">
        <v>236.28869304806801</v>
      </c>
      <c r="L1904">
        <v>247.95007526706701</v>
      </c>
      <c r="M1904">
        <v>44.837018308783897</v>
      </c>
      <c r="N1904">
        <v>0.930345741538809</v>
      </c>
      <c r="O1904">
        <v>37.129144851657898</v>
      </c>
      <c r="P1904">
        <v>4.1581458759372802</v>
      </c>
      <c r="Q1904">
        <v>7.8599117624681997E-2</v>
      </c>
    </row>
    <row r="1905" spans="1:17" hidden="1" x14ac:dyDescent="0.3">
      <c r="A1905" t="s">
        <v>3990</v>
      </c>
      <c r="B1905" t="s">
        <v>3991</v>
      </c>
      <c r="C1905" t="str">
        <f>IFERROR(VLOOKUP(Table1[[#This Row],[Ticker]],[1]!Table1[[Symbol]:[Industry]],2,FALSE),"-")</f>
        <v>-</v>
      </c>
      <c r="D1905" t="s">
        <v>138</v>
      </c>
      <c r="E1905">
        <v>469.56451049999998</v>
      </c>
      <c r="F1905">
        <v>303.3</v>
      </c>
      <c r="G1905">
        <v>-3.3109943539923399</v>
      </c>
      <c r="H1905">
        <v>-14.554269697612799</v>
      </c>
      <c r="I1905">
        <v>69.539660200262105</v>
      </c>
      <c r="J1905">
        <v>-7.8066783780285798</v>
      </c>
      <c r="K1905">
        <v>320.45341971956901</v>
      </c>
      <c r="L1905">
        <v>274.00305567193101</v>
      </c>
      <c r="M1905">
        <v>30.326495970689098</v>
      </c>
      <c r="N1905">
        <v>0.455606283249121</v>
      </c>
      <c r="O1905">
        <v>32.113419057039202</v>
      </c>
      <c r="P1905">
        <v>130.64638783269899</v>
      </c>
    </row>
    <row r="1906" spans="1:17" hidden="1" x14ac:dyDescent="0.3">
      <c r="A1906" t="s">
        <v>3992</v>
      </c>
      <c r="B1906" t="s">
        <v>3993</v>
      </c>
      <c r="C1906" t="str">
        <f>IFERROR(VLOOKUP(Table1[[#This Row],[Ticker]],[1]!Table1[[Symbol]:[Industry]],2,FALSE),"-")</f>
        <v>-</v>
      </c>
      <c r="D1906" t="s">
        <v>263</v>
      </c>
      <c r="E1906">
        <v>467.97914393999997</v>
      </c>
      <c r="F1906">
        <v>88.14</v>
      </c>
      <c r="G1906">
        <v>-50.671117530118103</v>
      </c>
      <c r="H1906">
        <v>-7.9988527760255597</v>
      </c>
      <c r="I1906">
        <v>-31.741286897154701</v>
      </c>
      <c r="J1906">
        <v>-2.7761714567378402</v>
      </c>
      <c r="K1906">
        <v>91.790352302660096</v>
      </c>
      <c r="L1906">
        <v>97.596088259008596</v>
      </c>
      <c r="M1906">
        <v>44.923112236513397</v>
      </c>
      <c r="N1906">
        <v>0.633686504798049</v>
      </c>
      <c r="O1906">
        <v>50.272294077603803</v>
      </c>
      <c r="P1906">
        <v>14.482400311728799</v>
      </c>
      <c r="Q1906">
        <v>0.154792114642018</v>
      </c>
    </row>
    <row r="1907" spans="1:17" hidden="1" x14ac:dyDescent="0.3">
      <c r="A1907" t="s">
        <v>3994</v>
      </c>
      <c r="B1907" t="s">
        <v>3995</v>
      </c>
      <c r="C1907" t="str">
        <f>IFERROR(VLOOKUP(Table1[[#This Row],[Ticker]],[1]!Table1[[Symbol]:[Industry]],2,FALSE),"-")</f>
        <v>-</v>
      </c>
      <c r="D1907" t="s">
        <v>604</v>
      </c>
      <c r="E1907">
        <v>467.235820281999</v>
      </c>
      <c r="F1907">
        <v>52.42</v>
      </c>
      <c r="G1907">
        <v>14.139009052160301</v>
      </c>
      <c r="H1907">
        <v>-1.9811204926230801</v>
      </c>
      <c r="I1907">
        <v>25.868504289926602</v>
      </c>
      <c r="J1907">
        <v>-8.6127300269070197</v>
      </c>
      <c r="K1907">
        <v>50.683092174455403</v>
      </c>
      <c r="L1907">
        <v>42.7511513937337</v>
      </c>
      <c r="M1907">
        <v>36.669383871883703</v>
      </c>
      <c r="N1907">
        <v>0.37208922933344402</v>
      </c>
      <c r="O1907">
        <v>35.406333460511199</v>
      </c>
      <c r="P1907">
        <v>56.477611940298502</v>
      </c>
      <c r="Q1907">
        <v>4.0126825059396E-2</v>
      </c>
    </row>
    <row r="1908" spans="1:17" hidden="1" x14ac:dyDescent="0.3">
      <c r="A1908" t="s">
        <v>3996</v>
      </c>
      <c r="B1908" t="s">
        <v>3997</v>
      </c>
      <c r="C1908" t="str">
        <f>IFERROR(VLOOKUP(Table1[[#This Row],[Ticker]],[1]!Table1[[Symbol]:[Industry]],2,FALSE),"-")</f>
        <v>-</v>
      </c>
      <c r="D1908" t="s">
        <v>74</v>
      </c>
      <c r="E1908">
        <v>465.50372793999998</v>
      </c>
      <c r="F1908">
        <v>650</v>
      </c>
      <c r="G1908">
        <v>13.976810867089499</v>
      </c>
      <c r="H1908">
        <v>-2.6428333463534601</v>
      </c>
      <c r="I1908">
        <v>3.3759605388438998</v>
      </c>
      <c r="J1908">
        <v>-7.8616879074407997</v>
      </c>
      <c r="K1908">
        <v>654.29307771884999</v>
      </c>
      <c r="L1908">
        <v>583.93071687212603</v>
      </c>
      <c r="M1908">
        <v>37.384474167946202</v>
      </c>
      <c r="N1908">
        <v>0.63762393494714098</v>
      </c>
      <c r="O1908">
        <v>17.076923076922998</v>
      </c>
      <c r="P1908">
        <v>75.651938927171997</v>
      </c>
      <c r="Q1908">
        <v>5.9069961666324E-2</v>
      </c>
    </row>
    <row r="1909" spans="1:17" hidden="1" x14ac:dyDescent="0.3">
      <c r="A1909" t="s">
        <v>3998</v>
      </c>
      <c r="B1909" t="s">
        <v>3999</v>
      </c>
      <c r="C1909" t="str">
        <f>IFERROR(VLOOKUP(Table1[[#This Row],[Ticker]],[1]!Table1[[Symbol]:[Industry]],2,FALSE),"-")</f>
        <v>-</v>
      </c>
      <c r="D1909" t="s">
        <v>89</v>
      </c>
      <c r="E1909">
        <v>464.92736000000002</v>
      </c>
      <c r="F1909">
        <v>195.2</v>
      </c>
      <c r="G1909">
        <v>35.615917934707603</v>
      </c>
      <c r="H1909">
        <v>9.3045373620341998</v>
      </c>
      <c r="I1909">
        <v>49.792787275922301</v>
      </c>
      <c r="J1909">
        <v>-7.9778427896298201</v>
      </c>
      <c r="M1909">
        <v>38.865985967010197</v>
      </c>
      <c r="O1909">
        <v>26.9467213114754</v>
      </c>
      <c r="P1909">
        <v>77.373920945024906</v>
      </c>
    </row>
    <row r="1910" spans="1:17" hidden="1" x14ac:dyDescent="0.3">
      <c r="A1910" t="s">
        <v>4000</v>
      </c>
      <c r="B1910" t="s">
        <v>4001</v>
      </c>
      <c r="C1910" t="str">
        <f>IFERROR(VLOOKUP(Table1[[#This Row],[Ticker]],[1]!Table1[[Symbol]:[Industry]],2,FALSE),"-")</f>
        <v>-</v>
      </c>
      <c r="D1910" t="s">
        <v>1001</v>
      </c>
      <c r="E1910">
        <v>464.31717567999999</v>
      </c>
      <c r="F1910">
        <v>118.7</v>
      </c>
      <c r="G1910">
        <v>-26.233638822243201</v>
      </c>
      <c r="H1910">
        <v>-2.7762165116909099</v>
      </c>
      <c r="I1910">
        <v>18.2458479198635</v>
      </c>
      <c r="J1910">
        <v>-0.34190926427621798</v>
      </c>
      <c r="K1910">
        <v>117.054646671124</v>
      </c>
      <c r="L1910">
        <v>108.021404866574</v>
      </c>
      <c r="M1910">
        <v>47.219743408032102</v>
      </c>
      <c r="N1910">
        <v>0.748661253733646</v>
      </c>
      <c r="O1910">
        <v>15.4170176916596</v>
      </c>
      <c r="P1910">
        <v>42.326139088729001</v>
      </c>
      <c r="Q1910">
        <v>3.2992319030830997E-2</v>
      </c>
    </row>
    <row r="1911" spans="1:17" hidden="1" x14ac:dyDescent="0.3">
      <c r="A1911" t="s">
        <v>4002</v>
      </c>
      <c r="B1911" t="s">
        <v>4003</v>
      </c>
      <c r="C1911" t="str">
        <f>IFERROR(VLOOKUP(Table1[[#This Row],[Ticker]],[1]!Table1[[Symbol]:[Industry]],2,FALSE),"-")</f>
        <v>-</v>
      </c>
      <c r="D1911" t="s">
        <v>263</v>
      </c>
      <c r="E1911">
        <v>464.2782924</v>
      </c>
      <c r="F1911">
        <v>542.1</v>
      </c>
      <c r="G1911">
        <v>9.1926057547208107</v>
      </c>
      <c r="H1911">
        <v>-3.4926536195382099</v>
      </c>
      <c r="I1911">
        <v>67.728186385526698</v>
      </c>
      <c r="J1911">
        <v>-12.7458970246434</v>
      </c>
      <c r="K1911">
        <v>533.22727143498798</v>
      </c>
      <c r="L1911">
        <v>438.82133550572701</v>
      </c>
      <c r="M1911">
        <v>25.138517365541901</v>
      </c>
      <c r="N1911">
        <v>0.20178155569582201</v>
      </c>
      <c r="O1911">
        <v>32.816823464305401</v>
      </c>
      <c r="P1911">
        <v>100.777777777777</v>
      </c>
      <c r="Q1911">
        <v>-6.1813628095825003E-2</v>
      </c>
    </row>
    <row r="1912" spans="1:17" hidden="1" x14ac:dyDescent="0.3">
      <c r="A1912" t="s">
        <v>4004</v>
      </c>
      <c r="B1912" t="s">
        <v>4005</v>
      </c>
      <c r="C1912" t="str">
        <f>IFERROR(VLOOKUP(Table1[[#This Row],[Ticker]],[1]!Table1[[Symbol]:[Industry]],2,FALSE),"-")</f>
        <v>-</v>
      </c>
      <c r="D1912" t="s">
        <v>545</v>
      </c>
      <c r="E1912">
        <v>463.42493999999999</v>
      </c>
      <c r="F1912">
        <v>395</v>
      </c>
      <c r="G1912">
        <v>140.895062950073</v>
      </c>
      <c r="H1912">
        <v>-6.4988161498296604</v>
      </c>
      <c r="I1912">
        <v>39.496126813214701</v>
      </c>
      <c r="J1912">
        <v>-4.3656460514359603</v>
      </c>
      <c r="K1912">
        <v>379.640521566899</v>
      </c>
      <c r="L1912">
        <v>294.208063980068</v>
      </c>
      <c r="M1912">
        <v>40.888154816112198</v>
      </c>
      <c r="N1912">
        <v>0.17950640424867201</v>
      </c>
      <c r="O1912">
        <v>10.126582278480999</v>
      </c>
      <c r="P1912">
        <v>179.64601769911499</v>
      </c>
      <c r="Q1912">
        <v>0.16462351721245899</v>
      </c>
    </row>
    <row r="1913" spans="1:17" hidden="1" x14ac:dyDescent="0.3">
      <c r="A1913" t="s">
        <v>4006</v>
      </c>
      <c r="B1913" t="s">
        <v>4007</v>
      </c>
      <c r="C1913" t="str">
        <f>IFERROR(VLOOKUP(Table1[[#This Row],[Ticker]],[1]!Table1[[Symbol]:[Industry]],2,FALSE),"-")</f>
        <v>-</v>
      </c>
      <c r="D1913" t="s">
        <v>409</v>
      </c>
      <c r="E1913">
        <v>463.31285000000003</v>
      </c>
      <c r="F1913">
        <v>92.57</v>
      </c>
      <c r="G1913">
        <v>42.339368275746203</v>
      </c>
      <c r="H1913">
        <v>-14.7227776840001</v>
      </c>
      <c r="I1913">
        <v>70.166292137086899</v>
      </c>
      <c r="J1913">
        <v>-5.4638680265496999</v>
      </c>
      <c r="K1913">
        <v>95.856826810934507</v>
      </c>
      <c r="L1913">
        <v>74.958214086650202</v>
      </c>
      <c r="M1913">
        <v>26.774108098345401</v>
      </c>
      <c r="N1913">
        <v>0.77782771319536403</v>
      </c>
      <c r="O1913">
        <v>22.372258831154799</v>
      </c>
      <c r="P1913">
        <v>107.091722595078</v>
      </c>
      <c r="Q1913">
        <v>8.0332097651456005E-2</v>
      </c>
    </row>
    <row r="1914" spans="1:17" hidden="1" x14ac:dyDescent="0.3">
      <c r="A1914" t="s">
        <v>4008</v>
      </c>
      <c r="B1914" t="s">
        <v>4009</v>
      </c>
      <c r="C1914" t="str">
        <f>IFERROR(VLOOKUP(Table1[[#This Row],[Ticker]],[1]!Table1[[Symbol]:[Industry]],2,FALSE),"-")</f>
        <v>-</v>
      </c>
      <c r="D1914" t="s">
        <v>46</v>
      </c>
      <c r="E1914">
        <v>462.92153100000002</v>
      </c>
      <c r="F1914">
        <v>215</v>
      </c>
      <c r="G1914">
        <v>-21.0437402106365</v>
      </c>
      <c r="H1914">
        <v>10.3941896939976</v>
      </c>
      <c r="I1914">
        <v>-6.8668708694217697</v>
      </c>
      <c r="J1914">
        <v>2.2391428714850599</v>
      </c>
      <c r="M1914">
        <v>61.472881712799698</v>
      </c>
      <c r="O1914">
        <v>14.883720930232499</v>
      </c>
      <c r="P1914">
        <v>28.2433641515061</v>
      </c>
    </row>
    <row r="1915" spans="1:17" hidden="1" x14ac:dyDescent="0.3">
      <c r="A1915" t="s">
        <v>4010</v>
      </c>
      <c r="B1915" t="s">
        <v>4011</v>
      </c>
      <c r="C1915" t="str">
        <f>IFERROR(VLOOKUP(Table1[[#This Row],[Ticker]],[1]!Table1[[Symbol]:[Industry]],2,FALSE),"-")</f>
        <v>-</v>
      </c>
      <c r="D1915" t="s">
        <v>154</v>
      </c>
      <c r="E1915">
        <v>460.67</v>
      </c>
      <c r="F1915">
        <v>329.05</v>
      </c>
      <c r="G1915">
        <v>290.172492807163</v>
      </c>
      <c r="H1915">
        <v>25.275718877678202</v>
      </c>
      <c r="I1915">
        <v>143.68107747849501</v>
      </c>
      <c r="J1915">
        <v>10.1557787480219</v>
      </c>
      <c r="K1915">
        <v>271.69754268727399</v>
      </c>
      <c r="L1915">
        <v>200.99212448734201</v>
      </c>
      <c r="M1915">
        <v>73.308876601043096</v>
      </c>
      <c r="N1915">
        <v>1.56132490753885</v>
      </c>
      <c r="O1915">
        <v>1.0484728764625399</v>
      </c>
      <c r="P1915">
        <v>343.46361185983801</v>
      </c>
      <c r="Q1915">
        <v>0.15899455121735401</v>
      </c>
    </row>
    <row r="1916" spans="1:17" hidden="1" x14ac:dyDescent="0.3">
      <c r="A1916" t="s">
        <v>4012</v>
      </c>
      <c r="B1916" t="s">
        <v>4013</v>
      </c>
      <c r="C1916" t="str">
        <f>IFERROR(VLOOKUP(Table1[[#This Row],[Ticker]],[1]!Table1[[Symbol]:[Industry]],2,FALSE),"-")</f>
        <v>-</v>
      </c>
      <c r="D1916" t="s">
        <v>21</v>
      </c>
      <c r="E1916">
        <v>459.44850000000002</v>
      </c>
      <c r="F1916">
        <v>36.75</v>
      </c>
      <c r="G1916">
        <v>1.79501343703663</v>
      </c>
      <c r="H1916">
        <v>-9.8197564232765195</v>
      </c>
      <c r="I1916">
        <v>30.251832563043301</v>
      </c>
      <c r="J1916">
        <v>-10.906621706950199</v>
      </c>
      <c r="K1916">
        <v>36.773374638834298</v>
      </c>
      <c r="L1916">
        <v>30.370517460132699</v>
      </c>
      <c r="M1916">
        <v>30.1369025966527</v>
      </c>
      <c r="N1916">
        <v>0.227566992913211</v>
      </c>
      <c r="O1916">
        <v>32.734693877551003</v>
      </c>
      <c r="P1916">
        <v>78.832116788321102</v>
      </c>
      <c r="Q1916">
        <v>4.0574122081426002E-2</v>
      </c>
    </row>
    <row r="1917" spans="1:17" hidden="1" x14ac:dyDescent="0.3">
      <c r="A1917" t="s">
        <v>4014</v>
      </c>
      <c r="B1917" t="s">
        <v>4015</v>
      </c>
      <c r="C1917" t="str">
        <f>IFERROR(VLOOKUP(Table1[[#This Row],[Ticker]],[1]!Table1[[Symbol]:[Industry]],2,FALSE),"-")</f>
        <v>-</v>
      </c>
      <c r="D1917" t="s">
        <v>501</v>
      </c>
      <c r="E1917">
        <v>458.34863999999999</v>
      </c>
      <c r="F1917">
        <v>186</v>
      </c>
      <c r="G1917">
        <v>-46.904130854826398</v>
      </c>
      <c r="H1917">
        <v>-14.405122276935</v>
      </c>
      <c r="I1917">
        <v>-32.727261513611602</v>
      </c>
      <c r="J1917">
        <v>-12.733997807010301</v>
      </c>
      <c r="O1917">
        <v>15.7258064516129</v>
      </c>
      <c r="P1917">
        <v>5.7719647426784197</v>
      </c>
    </row>
    <row r="1918" spans="1:17" hidden="1" x14ac:dyDescent="0.3">
      <c r="A1918" t="s">
        <v>4016</v>
      </c>
      <c r="B1918" t="s">
        <v>4017</v>
      </c>
      <c r="C1918" t="str">
        <f>IFERROR(VLOOKUP(Table1[[#This Row],[Ticker]],[1]!Table1[[Symbol]:[Industry]],2,FALSE),"-")</f>
        <v>-</v>
      </c>
      <c r="D1918" t="s">
        <v>248</v>
      </c>
      <c r="E1918">
        <v>456.85906843499998</v>
      </c>
      <c r="F1918">
        <v>411.55</v>
      </c>
      <c r="G1918">
        <v>-48.581906169595399</v>
      </c>
      <c r="H1918">
        <v>-16.024297100173701</v>
      </c>
      <c r="I1918">
        <v>-27.182205328894</v>
      </c>
      <c r="J1918">
        <v>-13.676062582455801</v>
      </c>
      <c r="K1918">
        <v>466.58363412762901</v>
      </c>
      <c r="L1918">
        <v>507.20083177201502</v>
      </c>
      <c r="M1918">
        <v>29.264428562552698</v>
      </c>
      <c r="N1918">
        <v>0.95557730357636705</v>
      </c>
      <c r="O1918">
        <v>107.933422427408</v>
      </c>
      <c r="P1918">
        <v>7.7497054588296903</v>
      </c>
      <c r="Q1918">
        <v>0.235052047655742</v>
      </c>
    </row>
    <row r="1919" spans="1:17" hidden="1" x14ac:dyDescent="0.3">
      <c r="A1919" t="s">
        <v>4018</v>
      </c>
      <c r="B1919" t="s">
        <v>4019</v>
      </c>
      <c r="C1919" t="str">
        <f>IFERROR(VLOOKUP(Table1[[#This Row],[Ticker]],[1]!Table1[[Symbol]:[Industry]],2,FALSE),"-")</f>
        <v>-</v>
      </c>
      <c r="D1919" t="s">
        <v>185</v>
      </c>
      <c r="E1919">
        <v>455.959220939999</v>
      </c>
      <c r="F1919">
        <v>28.2</v>
      </c>
      <c r="G1919">
        <v>9.8319274412169797</v>
      </c>
      <c r="H1919">
        <v>-26.326644250096798</v>
      </c>
      <c r="I1919">
        <v>-35.829696420636402</v>
      </c>
      <c r="J1919">
        <v>-6.4727316763435301</v>
      </c>
      <c r="K1919">
        <v>29.162607198524402</v>
      </c>
      <c r="L1919">
        <v>28.877694508942401</v>
      </c>
      <c r="M1919">
        <v>38.988167012180199</v>
      </c>
      <c r="N1919">
        <v>1.1875231228571099</v>
      </c>
      <c r="O1919">
        <v>89.716312056737607</v>
      </c>
      <c r="P1919">
        <v>55.801104972375597</v>
      </c>
      <c r="Q1919">
        <v>4.4085389254740003E-2</v>
      </c>
    </row>
    <row r="1920" spans="1:17" hidden="1" x14ac:dyDescent="0.3">
      <c r="A1920" t="s">
        <v>4020</v>
      </c>
      <c r="B1920" t="s">
        <v>4021</v>
      </c>
      <c r="C1920" t="str">
        <f>IFERROR(VLOOKUP(Table1[[#This Row],[Ticker]],[1]!Table1[[Symbol]:[Industry]],2,FALSE),"-")</f>
        <v>-</v>
      </c>
      <c r="D1920" t="s">
        <v>263</v>
      </c>
      <c r="E1920">
        <v>454.59909043300001</v>
      </c>
      <c r="F1920">
        <v>82.08</v>
      </c>
      <c r="G1920">
        <v>-34.720686086015803</v>
      </c>
      <c r="H1920">
        <v>-14.8022240980519</v>
      </c>
      <c r="I1920">
        <v>-2.7293913422321499</v>
      </c>
      <c r="J1920">
        <v>-5.8375682243776703</v>
      </c>
      <c r="K1920">
        <v>85.089706699390305</v>
      </c>
      <c r="L1920">
        <v>81.743306427639197</v>
      </c>
      <c r="M1920">
        <v>30.104779892449798</v>
      </c>
      <c r="N1920">
        <v>0.48873114524112399</v>
      </c>
      <c r="O1920">
        <v>23.416179337231899</v>
      </c>
      <c r="P1920">
        <v>24.363636363636299</v>
      </c>
    </row>
    <row r="1921" spans="1:17" hidden="1" x14ac:dyDescent="0.3">
      <c r="A1921" t="s">
        <v>4022</v>
      </c>
      <c r="B1921" t="s">
        <v>4023</v>
      </c>
      <c r="C1921" t="str">
        <f>IFERROR(VLOOKUP(Table1[[#This Row],[Ticker]],[1]!Table1[[Symbol]:[Industry]],2,FALSE),"-")</f>
        <v>-</v>
      </c>
      <c r="D1921" t="s">
        <v>1004</v>
      </c>
      <c r="E1921">
        <v>454.49093479999999</v>
      </c>
      <c r="F1921">
        <v>162.4</v>
      </c>
      <c r="G1921">
        <v>240.01805265272199</v>
      </c>
      <c r="H1921">
        <v>50.561256358458202</v>
      </c>
      <c r="I1921">
        <v>318.00829121780401</v>
      </c>
      <c r="J1921">
        <v>5.0375093509959799</v>
      </c>
      <c r="K1921">
        <v>104.321180459</v>
      </c>
      <c r="L1921">
        <v>63.208812424934898</v>
      </c>
      <c r="M1921">
        <v>97.792753925111299</v>
      </c>
      <c r="N1921">
        <v>0.25932207251024297</v>
      </c>
      <c r="O1921">
        <v>0</v>
      </c>
      <c r="P1921">
        <v>370.72463768115898</v>
      </c>
      <c r="Q1921">
        <v>0.10335255439888801</v>
      </c>
    </row>
    <row r="1922" spans="1:17" hidden="1" x14ac:dyDescent="0.3">
      <c r="A1922" t="s">
        <v>4024</v>
      </c>
      <c r="B1922" t="s">
        <v>4025</v>
      </c>
      <c r="C1922" t="str">
        <f>IFERROR(VLOOKUP(Table1[[#This Row],[Ticker]],[1]!Table1[[Symbol]:[Industry]],2,FALSE),"-")</f>
        <v>-</v>
      </c>
      <c r="D1922" t="s">
        <v>263</v>
      </c>
      <c r="E1922">
        <v>454.44334800000001</v>
      </c>
      <c r="F1922">
        <v>815</v>
      </c>
      <c r="G1922">
        <v>318.70912309088101</v>
      </c>
      <c r="H1922">
        <v>6.7249922485665303</v>
      </c>
      <c r="I1922">
        <v>175.99104728816101</v>
      </c>
      <c r="J1922">
        <v>3.1955238908039898</v>
      </c>
      <c r="K1922">
        <v>704.50243888115699</v>
      </c>
      <c r="L1922">
        <v>472.587936675874</v>
      </c>
      <c r="M1922">
        <v>65.107127658783796</v>
      </c>
      <c r="N1922">
        <v>0.32428796796217302</v>
      </c>
      <c r="O1922">
        <v>3</v>
      </c>
      <c r="P1922">
        <v>379.41176470588198</v>
      </c>
      <c r="Q1922">
        <v>0.22653597332613101</v>
      </c>
    </row>
    <row r="1923" spans="1:17" hidden="1" x14ac:dyDescent="0.3">
      <c r="A1923" t="s">
        <v>4026</v>
      </c>
      <c r="B1923" t="s">
        <v>4027</v>
      </c>
      <c r="C1923" t="str">
        <f>IFERROR(VLOOKUP(Table1[[#This Row],[Ticker]],[1]!Table1[[Symbol]:[Industry]],2,FALSE),"-")</f>
        <v>-</v>
      </c>
      <c r="D1923" t="s">
        <v>1001</v>
      </c>
      <c r="E1923">
        <v>454.359864627999</v>
      </c>
      <c r="F1923">
        <v>38.229999999999997</v>
      </c>
      <c r="G1923">
        <v>-17.816791254628502</v>
      </c>
      <c r="H1923">
        <v>-6.6809234252885901</v>
      </c>
      <c r="I1923">
        <v>6.8253448385285296</v>
      </c>
      <c r="J1923">
        <v>-4.0628015826052701</v>
      </c>
      <c r="K1923">
        <v>38.422130968587098</v>
      </c>
      <c r="L1923">
        <v>35.465634561490603</v>
      </c>
      <c r="M1923">
        <v>44.713202374615101</v>
      </c>
      <c r="N1923">
        <v>0.63285633611217296</v>
      </c>
      <c r="O1923">
        <v>22.2861626994506</v>
      </c>
      <c r="P1923">
        <v>42.9158878504672</v>
      </c>
      <c r="Q1923">
        <v>8.0727223992660996E-2</v>
      </c>
    </row>
    <row r="1924" spans="1:17" hidden="1" x14ac:dyDescent="0.3">
      <c r="A1924" t="s">
        <v>4028</v>
      </c>
      <c r="B1924" t="s">
        <v>4029</v>
      </c>
      <c r="C1924" t="str">
        <f>IFERROR(VLOOKUP(Table1[[#This Row],[Ticker]],[1]!Table1[[Symbol]:[Industry]],2,FALSE),"-")</f>
        <v>-</v>
      </c>
      <c r="D1924" t="s">
        <v>1399</v>
      </c>
      <c r="E1924">
        <v>454.14884790000002</v>
      </c>
      <c r="F1924">
        <v>198.6</v>
      </c>
      <c r="G1924">
        <v>-16.181691768785001</v>
      </c>
      <c r="H1924">
        <v>17.2235872299742</v>
      </c>
      <c r="I1924">
        <v>-2.00482242757026</v>
      </c>
      <c r="J1924">
        <v>35.654184948056503</v>
      </c>
      <c r="O1924">
        <v>11.2537764350453</v>
      </c>
      <c r="P1924">
        <v>46.893491124260301</v>
      </c>
    </row>
    <row r="1925" spans="1:17" hidden="1" x14ac:dyDescent="0.3">
      <c r="A1925" t="s">
        <v>4030</v>
      </c>
      <c r="B1925" t="s">
        <v>4031</v>
      </c>
      <c r="C1925" t="str">
        <f>IFERROR(VLOOKUP(Table1[[#This Row],[Ticker]],[1]!Table1[[Symbol]:[Industry]],2,FALSE),"-")</f>
        <v>-</v>
      </c>
      <c r="D1925" t="s">
        <v>130</v>
      </c>
      <c r="E1925">
        <v>453.294102442</v>
      </c>
      <c r="F1925">
        <v>119.78</v>
      </c>
      <c r="G1925">
        <v>16.409719319389499</v>
      </c>
      <c r="H1925">
        <v>7.7611871474912801</v>
      </c>
      <c r="I1925">
        <v>4.1554641109388504</v>
      </c>
      <c r="J1925">
        <v>3.3721557928188202</v>
      </c>
      <c r="K1925">
        <v>107.804735241115</v>
      </c>
      <c r="L1925">
        <v>102.814505527791</v>
      </c>
      <c r="M1925">
        <v>66.278977919567197</v>
      </c>
      <c r="N1925">
        <v>0.59221539804386303</v>
      </c>
      <c r="O1925">
        <v>27.024544999165101</v>
      </c>
      <c r="P1925">
        <v>63.633879781420703</v>
      </c>
      <c r="Q1925">
        <v>4.7192649176565002E-2</v>
      </c>
    </row>
    <row r="1926" spans="1:17" hidden="1" x14ac:dyDescent="0.3">
      <c r="A1926" t="s">
        <v>4032</v>
      </c>
      <c r="B1926" t="s">
        <v>4033</v>
      </c>
      <c r="C1926" t="str">
        <f>IFERROR(VLOOKUP(Table1[[#This Row],[Ticker]],[1]!Table1[[Symbol]:[Industry]],2,FALSE),"-")</f>
        <v>-</v>
      </c>
      <c r="D1926" t="s">
        <v>54</v>
      </c>
      <c r="E1926">
        <v>452.67304861999997</v>
      </c>
      <c r="F1926">
        <v>341.2</v>
      </c>
      <c r="G1926">
        <v>1.8937543897283799</v>
      </c>
      <c r="H1926">
        <v>-9.5697564232765409</v>
      </c>
      <c r="I1926">
        <v>-9.5335285896365995</v>
      </c>
      <c r="J1926">
        <v>-5.8444321803666002</v>
      </c>
      <c r="K1926">
        <v>357.09026389054401</v>
      </c>
      <c r="L1926">
        <v>341.40781179082899</v>
      </c>
      <c r="M1926">
        <v>30.391391710258102</v>
      </c>
      <c r="N1926">
        <v>0.37400792000433902</v>
      </c>
      <c r="O1926">
        <v>26.0257913247362</v>
      </c>
      <c r="P1926">
        <v>51.644444444444403</v>
      </c>
      <c r="Q1926">
        <v>-3.2959139022645002E-2</v>
      </c>
    </row>
    <row r="1927" spans="1:17" hidden="1" x14ac:dyDescent="0.3">
      <c r="A1927" t="s">
        <v>4034</v>
      </c>
      <c r="B1927" t="s">
        <v>4035</v>
      </c>
      <c r="C1927" t="str">
        <f>IFERROR(VLOOKUP(Table1[[#This Row],[Ticker]],[1]!Table1[[Symbol]:[Industry]],2,FALSE),"-")</f>
        <v>-</v>
      </c>
      <c r="D1927" t="s">
        <v>46</v>
      </c>
      <c r="E1927">
        <v>452.43759999999997</v>
      </c>
      <c r="F1927">
        <v>183.5</v>
      </c>
      <c r="G1927">
        <v>90.056600025415094</v>
      </c>
      <c r="H1927">
        <v>4.4818867692117204</v>
      </c>
      <c r="I1927">
        <v>60.9400970021155</v>
      </c>
      <c r="J1927">
        <v>-10.000344881583899</v>
      </c>
      <c r="K1927">
        <v>174.78896941143199</v>
      </c>
      <c r="L1927">
        <v>137.78091150375801</v>
      </c>
      <c r="M1927">
        <v>39.1721723004312</v>
      </c>
      <c r="N1927">
        <v>0.82031184226035103</v>
      </c>
      <c r="O1927">
        <v>13.8147138964577</v>
      </c>
      <c r="P1927">
        <v>138.31168831168799</v>
      </c>
    </row>
    <row r="1928" spans="1:17" hidden="1" x14ac:dyDescent="0.3">
      <c r="A1928" t="s">
        <v>4036</v>
      </c>
      <c r="B1928" t="s">
        <v>4037</v>
      </c>
      <c r="C1928" t="str">
        <f>IFERROR(VLOOKUP(Table1[[#This Row],[Ticker]],[1]!Table1[[Symbol]:[Industry]],2,FALSE),"-")</f>
        <v>-</v>
      </c>
      <c r="D1928" t="s">
        <v>51</v>
      </c>
      <c r="E1928">
        <v>450.79275472</v>
      </c>
      <c r="F1928">
        <v>14.09</v>
      </c>
      <c r="G1928">
        <v>97.290283967507307</v>
      </c>
      <c r="H1928">
        <v>-16.3485784784143</v>
      </c>
      <c r="I1928">
        <v>21.3401529676831</v>
      </c>
      <c r="J1928">
        <v>-8.0003839749151897</v>
      </c>
      <c r="K1928">
        <v>14.075718344270999</v>
      </c>
      <c r="L1928">
        <v>11.130412528664101</v>
      </c>
      <c r="M1928">
        <v>32.9046916701665</v>
      </c>
      <c r="N1928">
        <v>0.220205117219584</v>
      </c>
      <c r="O1928">
        <v>50.532292405961599</v>
      </c>
      <c r="P1928">
        <v>134.833333333333</v>
      </c>
      <c r="Q1928">
        <v>0.13489364461315401</v>
      </c>
    </row>
    <row r="1929" spans="1:17" hidden="1" x14ac:dyDescent="0.3">
      <c r="A1929" t="s">
        <v>4038</v>
      </c>
      <c r="B1929" t="s">
        <v>4039</v>
      </c>
      <c r="C1929" t="str">
        <f>IFERROR(VLOOKUP(Table1[[#This Row],[Ticker]],[1]!Table1[[Symbol]:[Industry]],2,FALSE),"-")</f>
        <v>-</v>
      </c>
      <c r="D1929" t="s">
        <v>604</v>
      </c>
      <c r="E1929">
        <v>450.09364755500002</v>
      </c>
      <c r="F1929">
        <v>196</v>
      </c>
      <c r="G1929">
        <v>-23.295634315188</v>
      </c>
      <c r="H1929">
        <v>15.5000110185839</v>
      </c>
      <c r="I1929">
        <v>-6.1862129189105199E-2</v>
      </c>
      <c r="J1929">
        <v>16.4756455032955</v>
      </c>
      <c r="K1929">
        <v>180.53329421467399</v>
      </c>
      <c r="L1929">
        <v>180.40060466906701</v>
      </c>
      <c r="M1929">
        <v>63.855907624414797</v>
      </c>
      <c r="N1929">
        <v>1.69080267041517</v>
      </c>
      <c r="O1929">
        <v>27.1938775510204</v>
      </c>
      <c r="P1929">
        <v>30.6666666666666</v>
      </c>
      <c r="Q1929">
        <v>0.27287560075116701</v>
      </c>
    </row>
    <row r="1930" spans="1:17" hidden="1" x14ac:dyDescent="0.3">
      <c r="A1930" t="s">
        <v>4040</v>
      </c>
      <c r="B1930" t="s">
        <v>4041</v>
      </c>
      <c r="C1930" t="str">
        <f>IFERROR(VLOOKUP(Table1[[#This Row],[Ticker]],[1]!Table1[[Symbol]:[Industry]],2,FALSE),"-")</f>
        <v>-</v>
      </c>
      <c r="D1930" t="s">
        <v>266</v>
      </c>
      <c r="E1930">
        <v>449.3955125</v>
      </c>
      <c r="F1930">
        <v>1375</v>
      </c>
      <c r="G1930">
        <v>-45.041278176838702</v>
      </c>
      <c r="H1930">
        <v>-8.4114122434474901</v>
      </c>
      <c r="I1930">
        <v>-30.141647585350299</v>
      </c>
      <c r="J1930">
        <v>-3.1996895755254502</v>
      </c>
      <c r="K1930">
        <v>1439.04883838571</v>
      </c>
      <c r="L1930">
        <v>1462.8299472782101</v>
      </c>
      <c r="M1930">
        <v>40.736224803066698</v>
      </c>
      <c r="N1930">
        <v>0.75835878161459502</v>
      </c>
      <c r="O1930">
        <v>40.727272727272698</v>
      </c>
      <c r="P1930">
        <v>7.421875</v>
      </c>
      <c r="Q1930">
        <v>0.13576966888233899</v>
      </c>
    </row>
    <row r="1931" spans="1:17" hidden="1" x14ac:dyDescent="0.3">
      <c r="A1931" t="s">
        <v>4042</v>
      </c>
      <c r="B1931" t="s">
        <v>4043</v>
      </c>
      <c r="C1931" t="str">
        <f>IFERROR(VLOOKUP(Table1[[#This Row],[Ticker]],[1]!Table1[[Symbol]:[Industry]],2,FALSE),"-")</f>
        <v>-</v>
      </c>
      <c r="D1931" t="s">
        <v>1941</v>
      </c>
      <c r="E1931">
        <v>448.53750725499998</v>
      </c>
      <c r="F1931">
        <v>76.849999999999994</v>
      </c>
      <c r="G1931">
        <v>37.842848495336099</v>
      </c>
      <c r="H1931">
        <v>-4.5629181029991601</v>
      </c>
      <c r="I1931">
        <v>30.6666568867251</v>
      </c>
      <c r="J1931">
        <v>1.2928396185544899</v>
      </c>
      <c r="K1931">
        <v>74.794206180251393</v>
      </c>
      <c r="L1931">
        <v>66.318521444832498</v>
      </c>
      <c r="M1931">
        <v>48.965668101413499</v>
      </c>
      <c r="N1931">
        <v>0.72015556059055996</v>
      </c>
      <c r="O1931">
        <v>21.4703968770331</v>
      </c>
      <c r="P1931">
        <v>73.672316384180704</v>
      </c>
      <c r="Q1931">
        <v>5.540343658665E-2</v>
      </c>
    </row>
    <row r="1932" spans="1:17" hidden="1" x14ac:dyDescent="0.3">
      <c r="A1932" t="s">
        <v>4044</v>
      </c>
      <c r="B1932" t="s">
        <v>4045</v>
      </c>
      <c r="C1932" t="str">
        <f>IFERROR(VLOOKUP(Table1[[#This Row],[Ticker]],[1]!Table1[[Symbol]:[Industry]],2,FALSE),"-")</f>
        <v>-</v>
      </c>
      <c r="D1932" t="s">
        <v>21</v>
      </c>
      <c r="E1932">
        <v>448.4336012</v>
      </c>
      <c r="F1932">
        <v>64.3</v>
      </c>
      <c r="G1932">
        <v>-0.46404101118894597</v>
      </c>
      <c r="H1932">
        <v>-6.7977784012985003</v>
      </c>
      <c r="I1932">
        <v>-29.832855783840099</v>
      </c>
      <c r="J1932">
        <v>-2.16749987788014</v>
      </c>
      <c r="K1932">
        <v>70.071889191843397</v>
      </c>
      <c r="L1932">
        <v>67.717257395937295</v>
      </c>
      <c r="M1932">
        <v>33.6181055392994</v>
      </c>
      <c r="N1932">
        <v>0.22481997119539099</v>
      </c>
      <c r="O1932">
        <v>40.668740279937801</v>
      </c>
      <c r="P1932">
        <v>73.549257759783998</v>
      </c>
      <c r="Q1932">
        <v>0.179443099221027</v>
      </c>
    </row>
    <row r="1933" spans="1:17" hidden="1" x14ac:dyDescent="0.3">
      <c r="A1933" t="s">
        <v>4046</v>
      </c>
      <c r="B1933" t="s">
        <v>4047</v>
      </c>
      <c r="C1933" t="str">
        <f>IFERROR(VLOOKUP(Table1[[#This Row],[Ticker]],[1]!Table1[[Symbol]:[Industry]],2,FALSE),"-")</f>
        <v>-</v>
      </c>
      <c r="D1933" t="s">
        <v>54</v>
      </c>
      <c r="E1933">
        <v>447.38601025999998</v>
      </c>
      <c r="F1933">
        <v>1479.8</v>
      </c>
      <c r="G1933">
        <v>152.36039499506501</v>
      </c>
      <c r="H1933">
        <v>2.9655469049588499</v>
      </c>
      <c r="I1933">
        <v>116.648714218284</v>
      </c>
      <c r="J1933">
        <v>-3.7296953329239502</v>
      </c>
      <c r="K1933">
        <v>1328.4879838268801</v>
      </c>
      <c r="L1933">
        <v>921.03597152816599</v>
      </c>
      <c r="M1933">
        <v>39.579952169574398</v>
      </c>
      <c r="N1933">
        <v>0.116349442870709</v>
      </c>
      <c r="O1933">
        <v>18.235572374645201</v>
      </c>
      <c r="P1933">
        <v>213.48374112911699</v>
      </c>
      <c r="Q1933">
        <v>5.9543294035885E-2</v>
      </c>
    </row>
    <row r="1934" spans="1:17" hidden="1" x14ac:dyDescent="0.3">
      <c r="A1934" t="s">
        <v>4048</v>
      </c>
      <c r="B1934" t="s">
        <v>4049</v>
      </c>
      <c r="C1934" t="str">
        <f>IFERROR(VLOOKUP(Table1[[#This Row],[Ticker]],[1]!Table1[[Symbol]:[Industry]],2,FALSE),"-")</f>
        <v>-</v>
      </c>
      <c r="D1934" t="s">
        <v>1001</v>
      </c>
      <c r="E1934">
        <v>447.34966625999999</v>
      </c>
      <c r="F1934">
        <v>53.97</v>
      </c>
      <c r="G1934">
        <v>-37.961923790150998</v>
      </c>
      <c r="H1934">
        <v>-4.0816826158957804</v>
      </c>
      <c r="I1934">
        <v>-18.4481128319329</v>
      </c>
      <c r="J1934">
        <v>-2.89782579068613</v>
      </c>
      <c r="K1934">
        <v>56.288439904724903</v>
      </c>
      <c r="L1934">
        <v>55.927412963012699</v>
      </c>
      <c r="M1934">
        <v>38.141769769508798</v>
      </c>
      <c r="N1934">
        <v>0.74977693817771895</v>
      </c>
      <c r="O1934">
        <v>32.8515842134519</v>
      </c>
      <c r="P1934">
        <v>13.6210526315789</v>
      </c>
      <c r="Q1934">
        <v>4.7922628093230002E-2</v>
      </c>
    </row>
    <row r="1935" spans="1:17" hidden="1" x14ac:dyDescent="0.3">
      <c r="A1935" t="s">
        <v>4050</v>
      </c>
      <c r="B1935" t="s">
        <v>4051</v>
      </c>
      <c r="C1935" t="str">
        <f>IFERROR(VLOOKUP(Table1[[#This Row],[Ticker]],[1]!Table1[[Symbol]:[Industry]],2,FALSE),"-")</f>
        <v>-</v>
      </c>
      <c r="D1935" t="s">
        <v>4052</v>
      </c>
      <c r="E1935">
        <v>446.02826268000001</v>
      </c>
      <c r="F1935">
        <v>180.3</v>
      </c>
      <c r="G1935">
        <v>103.703254878742</v>
      </c>
      <c r="H1935">
        <v>-3.9080755115956198</v>
      </c>
      <c r="I1935">
        <v>29.501324851865601</v>
      </c>
      <c r="J1935">
        <v>-2.6093188679133101</v>
      </c>
      <c r="K1935">
        <v>166.13266503416099</v>
      </c>
      <c r="L1935">
        <v>138.678562788931</v>
      </c>
      <c r="M1935">
        <v>56.623563691332997</v>
      </c>
      <c r="N1935">
        <v>0.91632560254661199</v>
      </c>
      <c r="O1935">
        <v>9.8169717138103003</v>
      </c>
      <c r="P1935">
        <v>165.14705882352899</v>
      </c>
    </row>
    <row r="1936" spans="1:17" hidden="1" x14ac:dyDescent="0.3">
      <c r="A1936" t="s">
        <v>4053</v>
      </c>
      <c r="B1936" t="s">
        <v>4054</v>
      </c>
      <c r="C1936" t="str">
        <f>IFERROR(VLOOKUP(Table1[[#This Row],[Ticker]],[1]!Table1[[Symbol]:[Industry]],2,FALSE),"-")</f>
        <v>-</v>
      </c>
      <c r="D1936" t="s">
        <v>263</v>
      </c>
      <c r="E1936">
        <v>445.31583999999998</v>
      </c>
      <c r="F1936">
        <v>320</v>
      </c>
      <c r="G1936">
        <v>-29.419176784506501</v>
      </c>
      <c r="H1936">
        <v>59.704665170553803</v>
      </c>
      <c r="I1936">
        <v>18.792623143362899</v>
      </c>
      <c r="J1936">
        <v>29.082773005325802</v>
      </c>
      <c r="K1936">
        <v>228.269103461464</v>
      </c>
      <c r="L1936">
        <v>218.09966945764401</v>
      </c>
      <c r="M1936">
        <v>72.941999322859203</v>
      </c>
      <c r="N1936">
        <v>2.75445893549524</v>
      </c>
      <c r="O1936">
        <v>16.312499999999901</v>
      </c>
      <c r="P1936">
        <v>79.724796405503994</v>
      </c>
    </row>
    <row r="1937" spans="1:17" hidden="1" x14ac:dyDescent="0.3">
      <c r="A1937" t="s">
        <v>4055</v>
      </c>
      <c r="B1937" t="s">
        <v>4056</v>
      </c>
      <c r="C1937" t="str">
        <f>IFERROR(VLOOKUP(Table1[[#This Row],[Ticker]],[1]!Table1[[Symbol]:[Industry]],2,FALSE),"-")</f>
        <v>-</v>
      </c>
      <c r="D1937" t="s">
        <v>263</v>
      </c>
      <c r="E1937">
        <v>445.290886739999</v>
      </c>
      <c r="F1937">
        <v>370.2</v>
      </c>
      <c r="G1937">
        <v>-27.574063885409</v>
      </c>
      <c r="H1937">
        <v>-9.8235664308965394</v>
      </c>
      <c r="I1937">
        <v>19.825552624568299</v>
      </c>
      <c r="J1937">
        <v>-8.4890521001501291</v>
      </c>
      <c r="K1937">
        <v>379.42289670741297</v>
      </c>
      <c r="L1937">
        <v>332.720540303826</v>
      </c>
      <c r="M1937">
        <v>26.614758831234099</v>
      </c>
      <c r="N1937">
        <v>0.23607505705321299</v>
      </c>
      <c r="O1937">
        <v>21.285791464073402</v>
      </c>
      <c r="P1937">
        <v>57.531914893617</v>
      </c>
      <c r="Q1937">
        <v>-5.9899014100459003E-2</v>
      </c>
    </row>
    <row r="1938" spans="1:17" hidden="1" x14ac:dyDescent="0.3">
      <c r="A1938" t="s">
        <v>4057</v>
      </c>
      <c r="B1938" t="s">
        <v>4058</v>
      </c>
      <c r="C1938" t="str">
        <f>IFERROR(VLOOKUP(Table1[[#This Row],[Ticker]],[1]!Table1[[Symbol]:[Industry]],2,FALSE),"-")</f>
        <v>-</v>
      </c>
      <c r="D1938" t="s">
        <v>604</v>
      </c>
      <c r="E1938">
        <v>442.02982500000002</v>
      </c>
      <c r="F1938">
        <v>188.25</v>
      </c>
      <c r="G1938">
        <v>258.87221931938899</v>
      </c>
      <c r="H1938">
        <v>-4.9960788414125501</v>
      </c>
      <c r="I1938">
        <v>187.457679865816</v>
      </c>
      <c r="J1938">
        <v>-7.6776611029543602</v>
      </c>
      <c r="K1938">
        <v>189.03749782347001</v>
      </c>
      <c r="L1938">
        <v>125.380223957845</v>
      </c>
      <c r="M1938">
        <v>17.494604443257298</v>
      </c>
      <c r="N1938">
        <v>0.64372778059928903</v>
      </c>
      <c r="O1938">
        <v>13.545816733067699</v>
      </c>
      <c r="P1938">
        <v>364.24167694204601</v>
      </c>
      <c r="Q1938">
        <v>7.7684829618586998E-2</v>
      </c>
    </row>
    <row r="1939" spans="1:17" hidden="1" x14ac:dyDescent="0.3">
      <c r="A1939" t="s">
        <v>4059</v>
      </c>
      <c r="B1939" t="s">
        <v>4060</v>
      </c>
      <c r="C1939" t="str">
        <f>IFERROR(VLOOKUP(Table1[[#This Row],[Ticker]],[1]!Table1[[Symbol]:[Industry]],2,FALSE),"-")</f>
        <v>-</v>
      </c>
      <c r="D1939" t="s">
        <v>54</v>
      </c>
      <c r="E1939">
        <v>440.947985184</v>
      </c>
      <c r="F1939">
        <v>57.54</v>
      </c>
      <c r="G1939">
        <v>25.898886447225699</v>
      </c>
      <c r="H1939">
        <v>-9.9496160780595595</v>
      </c>
      <c r="I1939">
        <v>5.6501377822699101</v>
      </c>
      <c r="J1939">
        <v>-8.5227268849689004</v>
      </c>
      <c r="K1939">
        <v>61.873983204888297</v>
      </c>
      <c r="L1939">
        <v>53.381185186954497</v>
      </c>
      <c r="M1939">
        <v>24.056405080584</v>
      </c>
      <c r="N1939">
        <v>0.33373138299372201</v>
      </c>
      <c r="O1939">
        <v>35.036496350364899</v>
      </c>
      <c r="P1939">
        <v>63.141480011341002</v>
      </c>
      <c r="Q1939">
        <v>5.5135218499382001E-2</v>
      </c>
    </row>
    <row r="1940" spans="1:17" hidden="1" x14ac:dyDescent="0.3">
      <c r="A1940" t="s">
        <v>4061</v>
      </c>
      <c r="B1940" t="s">
        <v>4062</v>
      </c>
      <c r="C1940" t="str">
        <f>IFERROR(VLOOKUP(Table1[[#This Row],[Ticker]],[1]!Table1[[Symbol]:[Industry]],2,FALSE),"-")</f>
        <v>-</v>
      </c>
      <c r="D1940" t="s">
        <v>292</v>
      </c>
      <c r="E1940">
        <v>439.76059770000001</v>
      </c>
      <c r="F1940">
        <v>343.05</v>
      </c>
      <c r="G1940">
        <v>60.717524749253798</v>
      </c>
      <c r="H1940">
        <v>-7.9271767286609496</v>
      </c>
      <c r="I1940">
        <v>7.0757166959244104</v>
      </c>
      <c r="J1940">
        <v>-3.28667723220331</v>
      </c>
      <c r="K1940">
        <v>356.000102113075</v>
      </c>
      <c r="L1940">
        <v>315.030394091841</v>
      </c>
      <c r="M1940">
        <v>36.011442224796397</v>
      </c>
      <c r="N1940">
        <v>0.82356407653986896</v>
      </c>
      <c r="O1940">
        <v>19.865908759656001</v>
      </c>
      <c r="P1940">
        <v>98.869565217391298</v>
      </c>
      <c r="Q1940">
        <v>9.3898104016091E-2</v>
      </c>
    </row>
    <row r="1941" spans="1:17" hidden="1" x14ac:dyDescent="0.3">
      <c r="A1941" t="s">
        <v>4063</v>
      </c>
      <c r="B1941" t="s">
        <v>4064</v>
      </c>
      <c r="C1941" t="str">
        <f>IFERROR(VLOOKUP(Table1[[#This Row],[Ticker]],[1]!Table1[[Symbol]:[Industry]],2,FALSE),"-")</f>
        <v>-</v>
      </c>
      <c r="D1941" t="s">
        <v>185</v>
      </c>
      <c r="E1941">
        <v>439.46406962499998</v>
      </c>
      <c r="F1941">
        <v>198.73</v>
      </c>
      <c r="G1941">
        <v>13.4572451687248</v>
      </c>
      <c r="H1941">
        <v>15.9112921332326</v>
      </c>
      <c r="I1941">
        <v>14.058639598942101</v>
      </c>
      <c r="J1941">
        <v>-6.0216401619467197</v>
      </c>
      <c r="K1941">
        <v>185.03134201296399</v>
      </c>
      <c r="L1941">
        <v>166.55671176494999</v>
      </c>
      <c r="M1941">
        <v>52.590682612734597</v>
      </c>
      <c r="N1941">
        <v>0.75390102010495796</v>
      </c>
      <c r="O1941">
        <v>15.231721431087401</v>
      </c>
      <c r="P1941">
        <v>54.955165692007697</v>
      </c>
      <c r="Q1941">
        <v>1.2900001256983E-2</v>
      </c>
    </row>
    <row r="1942" spans="1:17" hidden="1" x14ac:dyDescent="0.3">
      <c r="A1942" t="s">
        <v>4065</v>
      </c>
      <c r="B1942" t="s">
        <v>4066</v>
      </c>
      <c r="C1942" t="str">
        <f>IFERROR(VLOOKUP(Table1[[#This Row],[Ticker]],[1]!Table1[[Symbol]:[Industry]],2,FALSE),"-")</f>
        <v>-</v>
      </c>
      <c r="D1942" t="s">
        <v>263</v>
      </c>
      <c r="E1942">
        <v>439.41257999999999</v>
      </c>
      <c r="F1942">
        <v>40.14</v>
      </c>
      <c r="G1942">
        <v>1241.3422535659599</v>
      </c>
      <c r="H1942">
        <v>-10.7034613187028</v>
      </c>
      <c r="I1942">
        <v>253.56353852132801</v>
      </c>
      <c r="J1942">
        <v>-10.8773385779575</v>
      </c>
      <c r="K1942">
        <v>42.179452175851502</v>
      </c>
      <c r="L1942">
        <v>27.769674999585099</v>
      </c>
      <c r="M1942">
        <v>35.308346771787903</v>
      </c>
      <c r="N1942">
        <v>0.92587123663094495</v>
      </c>
      <c r="O1942">
        <v>39.661185849526603</v>
      </c>
      <c r="P1942">
        <v>1293.75</v>
      </c>
      <c r="Q1942">
        <v>0.18348167397548201</v>
      </c>
    </row>
    <row r="1943" spans="1:17" hidden="1" x14ac:dyDescent="0.3">
      <c r="A1943" t="s">
        <v>4067</v>
      </c>
      <c r="B1943" t="s">
        <v>4068</v>
      </c>
      <c r="C1943" t="str">
        <f>IFERROR(VLOOKUP(Table1[[#This Row],[Ticker]],[1]!Table1[[Symbol]:[Industry]],2,FALSE),"-")</f>
        <v>-</v>
      </c>
      <c r="D1943" t="s">
        <v>185</v>
      </c>
      <c r="E1943">
        <v>438.95699999999999</v>
      </c>
      <c r="F1943">
        <v>86.07</v>
      </c>
      <c r="G1943">
        <v>-32.115986147982497</v>
      </c>
      <c r="H1943">
        <v>-7.00069341843</v>
      </c>
      <c r="I1943">
        <v>-25.3802414047551</v>
      </c>
      <c r="J1943">
        <v>-8.5498148570456394</v>
      </c>
      <c r="K1943">
        <v>86.817067090697705</v>
      </c>
      <c r="L1943">
        <v>86.437312415646602</v>
      </c>
      <c r="M1943">
        <v>52.276254015545099</v>
      </c>
      <c r="N1943">
        <v>1.2361956204318501</v>
      </c>
      <c r="O1943">
        <v>46.2762867433484</v>
      </c>
      <c r="P1943">
        <v>24.739130434782499</v>
      </c>
      <c r="Q1943">
        <v>8.6750905199035999E-2</v>
      </c>
    </row>
    <row r="1944" spans="1:17" hidden="1" x14ac:dyDescent="0.3">
      <c r="A1944" t="s">
        <v>4069</v>
      </c>
      <c r="B1944" t="s">
        <v>4070</v>
      </c>
      <c r="C1944" t="str">
        <f>IFERROR(VLOOKUP(Table1[[#This Row],[Ticker]],[1]!Table1[[Symbol]:[Industry]],2,FALSE),"-")</f>
        <v>-</v>
      </c>
      <c r="D1944" t="s">
        <v>154</v>
      </c>
      <c r="E1944">
        <v>438.03150884799902</v>
      </c>
      <c r="F1944">
        <v>38.56</v>
      </c>
      <c r="G1944">
        <v>-62.105677725855102</v>
      </c>
      <c r="H1944">
        <v>-18.654010566922899</v>
      </c>
      <c r="I1944">
        <v>-48.4509686262884</v>
      </c>
      <c r="J1944">
        <v>-5.2330116620409397</v>
      </c>
      <c r="K1944">
        <v>40.701298992908697</v>
      </c>
      <c r="L1944">
        <v>46.581182643520201</v>
      </c>
      <c r="M1944">
        <v>28.3440591819421</v>
      </c>
      <c r="N1944">
        <v>0.73147345333634295</v>
      </c>
      <c r="O1944">
        <v>81.146265560165901</v>
      </c>
      <c r="P1944">
        <v>2.7718550106609698</v>
      </c>
      <c r="Q1944">
        <v>-0.10845321188413</v>
      </c>
    </row>
    <row r="1945" spans="1:17" hidden="1" x14ac:dyDescent="0.3">
      <c r="A1945" t="s">
        <v>4071</v>
      </c>
      <c r="B1945" t="s">
        <v>4072</v>
      </c>
      <c r="C1945" t="str">
        <f>IFERROR(VLOOKUP(Table1[[#This Row],[Ticker]],[1]!Table1[[Symbol]:[Industry]],2,FALSE),"-")</f>
        <v>-</v>
      </c>
      <c r="D1945" t="s">
        <v>217</v>
      </c>
      <c r="E1945">
        <v>437.86880000000002</v>
      </c>
      <c r="F1945">
        <v>248</v>
      </c>
      <c r="G1945">
        <v>28.459018079989601</v>
      </c>
      <c r="H1945">
        <v>-3.1937401631139299</v>
      </c>
      <c r="I1945">
        <v>-14.8710159221158</v>
      </c>
      <c r="J1945">
        <v>-1.10781562682123</v>
      </c>
      <c r="K1945">
        <v>255.60725589886201</v>
      </c>
      <c r="L1945">
        <v>245.68323507038599</v>
      </c>
      <c r="M1945">
        <v>45.716377164191201</v>
      </c>
      <c r="N1945">
        <v>0.53385073277323503</v>
      </c>
      <c r="O1945">
        <v>48.790322580645103</v>
      </c>
      <c r="P1945">
        <v>69.863013698630098</v>
      </c>
    </row>
    <row r="1946" spans="1:17" hidden="1" x14ac:dyDescent="0.3">
      <c r="A1946" t="s">
        <v>4073</v>
      </c>
      <c r="B1946" t="s">
        <v>4074</v>
      </c>
      <c r="C1946" t="str">
        <f>IFERROR(VLOOKUP(Table1[[#This Row],[Ticker]],[1]!Table1[[Symbol]:[Industry]],2,FALSE),"-")</f>
        <v>-</v>
      </c>
      <c r="D1946" t="s">
        <v>540</v>
      </c>
      <c r="E1946">
        <v>437.8125</v>
      </c>
      <c r="F1946">
        <v>583.75</v>
      </c>
      <c r="G1946">
        <v>-13.7433839169889</v>
      </c>
      <c r="H1946">
        <v>-5.7803226517901702</v>
      </c>
      <c r="I1946">
        <v>-14.439281216536701</v>
      </c>
      <c r="J1946">
        <v>-1.82104574645529</v>
      </c>
      <c r="K1946">
        <v>583.11356902171701</v>
      </c>
      <c r="L1946">
        <v>587.63878677198102</v>
      </c>
      <c r="M1946">
        <v>51.657685566966997</v>
      </c>
      <c r="N1946">
        <v>0.72981473407442099</v>
      </c>
      <c r="O1946">
        <v>46.9464668094218</v>
      </c>
      <c r="Q1946">
        <v>9.196777741704E-3</v>
      </c>
    </row>
    <row r="1947" spans="1:17" hidden="1" x14ac:dyDescent="0.3">
      <c r="A1947" t="s">
        <v>4075</v>
      </c>
      <c r="B1947" t="s">
        <v>4076</v>
      </c>
      <c r="C1947" t="str">
        <f>IFERROR(VLOOKUP(Table1[[#This Row],[Ticker]],[1]!Table1[[Symbol]:[Industry]],2,FALSE),"-")</f>
        <v>-</v>
      </c>
      <c r="D1947" t="s">
        <v>930</v>
      </c>
      <c r="E1947">
        <v>437.18639999999999</v>
      </c>
      <c r="F1947">
        <v>1376</v>
      </c>
      <c r="G1947">
        <v>-38.8422288440158</v>
      </c>
      <c r="H1947">
        <v>-5.3821820641172797</v>
      </c>
      <c r="I1947">
        <v>-29.932576655441</v>
      </c>
      <c r="J1947">
        <v>-2.6494335857669502</v>
      </c>
      <c r="K1947">
        <v>1420.6979222986899</v>
      </c>
      <c r="L1947">
        <v>1445.4471136376901</v>
      </c>
      <c r="M1947">
        <v>42.249883526955998</v>
      </c>
      <c r="N1947">
        <v>0.47854214015623597</v>
      </c>
      <c r="O1947">
        <v>30.8139534883721</v>
      </c>
      <c r="P1947">
        <v>6.6253390158853103</v>
      </c>
      <c r="Q1947">
        <v>0.121687148435354</v>
      </c>
    </row>
    <row r="1948" spans="1:17" hidden="1" x14ac:dyDescent="0.3">
      <c r="A1948" t="s">
        <v>4077</v>
      </c>
      <c r="B1948" t="s">
        <v>4078</v>
      </c>
      <c r="C1948" t="str">
        <f>IFERROR(VLOOKUP(Table1[[#This Row],[Ticker]],[1]!Table1[[Symbol]:[Industry]],2,FALSE),"-")</f>
        <v>-</v>
      </c>
      <c r="D1948" t="s">
        <v>185</v>
      </c>
      <c r="E1948">
        <v>436.53811382999999</v>
      </c>
      <c r="F1948">
        <v>419.85</v>
      </c>
      <c r="G1948">
        <v>86.2715394030716</v>
      </c>
      <c r="H1948">
        <v>3.8108968430551302</v>
      </c>
      <c r="I1948">
        <v>22.822704467873901</v>
      </c>
      <c r="J1948">
        <v>-0.525797868376772</v>
      </c>
      <c r="K1948">
        <v>402.680367643615</v>
      </c>
      <c r="L1948">
        <v>335.78625212618499</v>
      </c>
      <c r="M1948">
        <v>47.953654855861203</v>
      </c>
      <c r="N1948">
        <v>0.59194557548181104</v>
      </c>
      <c r="O1948">
        <v>13.373823984756401</v>
      </c>
      <c r="P1948">
        <v>151.859628074385</v>
      </c>
      <c r="Q1948">
        <v>0.118882588911146</v>
      </c>
    </row>
    <row r="1949" spans="1:17" hidden="1" x14ac:dyDescent="0.3">
      <c r="A1949" t="s">
        <v>4079</v>
      </c>
      <c r="B1949" t="s">
        <v>4080</v>
      </c>
      <c r="C1949" t="str">
        <f>IFERROR(VLOOKUP(Table1[[#This Row],[Ticker]],[1]!Table1[[Symbol]:[Industry]],2,FALSE),"-")</f>
        <v>-</v>
      </c>
      <c r="D1949" t="s">
        <v>1004</v>
      </c>
      <c r="E1949">
        <v>433.794294525</v>
      </c>
      <c r="F1949">
        <v>235.05</v>
      </c>
      <c r="G1949">
        <v>18.7714226516445</v>
      </c>
      <c r="H1949">
        <v>-5.6231752266953299</v>
      </c>
      <c r="I1949">
        <v>21.694422692959002</v>
      </c>
      <c r="J1949">
        <v>-4.7926997499620096</v>
      </c>
      <c r="K1949">
        <v>228.86528142581901</v>
      </c>
      <c r="L1949">
        <v>198.27743255943801</v>
      </c>
      <c r="M1949">
        <v>54.527476889406799</v>
      </c>
      <c r="N1949">
        <v>0.14737388418196301</v>
      </c>
      <c r="O1949">
        <v>12.7845139332056</v>
      </c>
      <c r="P1949">
        <v>71.444201312910295</v>
      </c>
      <c r="Q1949">
        <v>8.3760862995909992E-3</v>
      </c>
    </row>
    <row r="1950" spans="1:17" hidden="1" x14ac:dyDescent="0.3">
      <c r="A1950" t="s">
        <v>4081</v>
      </c>
      <c r="B1950" t="s">
        <v>4082</v>
      </c>
      <c r="C1950" t="str">
        <f>IFERROR(VLOOKUP(Table1[[#This Row],[Ticker]],[1]!Table1[[Symbol]:[Industry]],2,FALSE),"-")</f>
        <v>-</v>
      </c>
      <c r="D1950" t="s">
        <v>46</v>
      </c>
      <c r="E1950">
        <v>432.9</v>
      </c>
      <c r="F1950">
        <v>243.75</v>
      </c>
      <c r="G1950">
        <v>71.602752106274806</v>
      </c>
      <c r="H1950">
        <v>-17.1411849947051</v>
      </c>
      <c r="I1950">
        <v>115.68817825598001</v>
      </c>
      <c r="J1950">
        <v>-9.3747587677139599</v>
      </c>
      <c r="K1950">
        <v>267.09922231315301</v>
      </c>
      <c r="M1950">
        <v>39.888841945586201</v>
      </c>
      <c r="N1950">
        <v>0.53898439689806599</v>
      </c>
      <c r="O1950">
        <v>103.815384615384</v>
      </c>
      <c r="P1950">
        <v>153.90625</v>
      </c>
    </row>
    <row r="1951" spans="1:17" hidden="1" x14ac:dyDescent="0.3">
      <c r="A1951" t="s">
        <v>4083</v>
      </c>
      <c r="B1951" t="s">
        <v>4084</v>
      </c>
      <c r="C1951" t="str">
        <f>IFERROR(VLOOKUP(Table1[[#This Row],[Ticker]],[1]!Table1[[Symbol]:[Industry]],2,FALSE),"-")</f>
        <v>-</v>
      </c>
      <c r="D1951" t="s">
        <v>125</v>
      </c>
      <c r="E1951">
        <v>432.78686620000002</v>
      </c>
      <c r="F1951">
        <v>66.040000000000006</v>
      </c>
      <c r="G1951">
        <v>6.8970335444426496</v>
      </c>
      <c r="H1951">
        <v>15.076375381881</v>
      </c>
      <c r="I1951">
        <v>-11.8435291298099</v>
      </c>
      <c r="J1951">
        <v>-3.93404985495232</v>
      </c>
      <c r="K1951">
        <v>58.991368531596102</v>
      </c>
      <c r="L1951">
        <v>57.144937804499797</v>
      </c>
      <c r="M1951">
        <v>63.528636975310199</v>
      </c>
      <c r="N1951">
        <v>2.39672638112823</v>
      </c>
      <c r="O1951">
        <v>62.023016353724998</v>
      </c>
      <c r="P1951">
        <v>66.978508217446304</v>
      </c>
      <c r="Q1951">
        <v>6.4854747799482998E-2</v>
      </c>
    </row>
    <row r="1952" spans="1:17" hidden="1" x14ac:dyDescent="0.3">
      <c r="A1952" t="s">
        <v>4085</v>
      </c>
      <c r="B1952" t="s">
        <v>4086</v>
      </c>
      <c r="C1952" t="str">
        <f>IFERROR(VLOOKUP(Table1[[#This Row],[Ticker]],[1]!Table1[[Symbol]:[Industry]],2,FALSE),"-")</f>
        <v>-</v>
      </c>
      <c r="D1952" t="s">
        <v>473</v>
      </c>
      <c r="E1952">
        <v>430.50074999999998</v>
      </c>
      <c r="F1952">
        <v>405.75</v>
      </c>
      <c r="G1952">
        <v>-14.7789090767541</v>
      </c>
      <c r="H1952">
        <v>-8.8299854131637794</v>
      </c>
      <c r="I1952">
        <v>1.2086152066520901</v>
      </c>
      <c r="J1952">
        <v>-10.1531364578563</v>
      </c>
      <c r="K1952">
        <v>417.77723216678697</v>
      </c>
      <c r="L1952">
        <v>390.57350195194903</v>
      </c>
      <c r="M1952">
        <v>40.486102639075099</v>
      </c>
      <c r="N1952">
        <v>1.0984776101413101</v>
      </c>
      <c r="O1952">
        <v>17.350585335797799</v>
      </c>
      <c r="P1952">
        <v>26.638576779026199</v>
      </c>
      <c r="Q1952">
        <v>-1.1322516711336E-2</v>
      </c>
    </row>
    <row r="1953" spans="1:17" hidden="1" x14ac:dyDescent="0.3">
      <c r="A1953" t="s">
        <v>4087</v>
      </c>
      <c r="B1953" t="s">
        <v>4088</v>
      </c>
      <c r="C1953" t="str">
        <f>IFERROR(VLOOKUP(Table1[[#This Row],[Ticker]],[1]!Table1[[Symbol]:[Industry]],2,FALSE),"-")</f>
        <v>-</v>
      </c>
      <c r="D1953" t="s">
        <v>266</v>
      </c>
      <c r="E1953">
        <v>427.86493734599998</v>
      </c>
      <c r="F1953">
        <v>155.43</v>
      </c>
      <c r="G1953">
        <v>-13.2921146574443</v>
      </c>
      <c r="H1953">
        <v>14.625118751169101</v>
      </c>
      <c r="I1953">
        <v>-0.21721776632756101</v>
      </c>
      <c r="J1953">
        <v>15.4411609802175</v>
      </c>
      <c r="K1953">
        <v>134.512277859856</v>
      </c>
      <c r="L1953">
        <v>130.209730932475</v>
      </c>
      <c r="M1953">
        <v>89.995191121477305</v>
      </c>
      <c r="N1953">
        <v>2.6686499565260502</v>
      </c>
      <c r="O1953">
        <v>6.1571125265392697</v>
      </c>
      <c r="P1953">
        <v>28.8805970149253</v>
      </c>
      <c r="Q1953">
        <v>5.6623606687029003E-2</v>
      </c>
    </row>
    <row r="1954" spans="1:17" hidden="1" x14ac:dyDescent="0.3">
      <c r="A1954" t="s">
        <v>4089</v>
      </c>
      <c r="B1954" t="s">
        <v>4090</v>
      </c>
      <c r="C1954" t="str">
        <f>IFERROR(VLOOKUP(Table1[[#This Row],[Ticker]],[1]!Table1[[Symbol]:[Industry]],2,FALSE),"-")</f>
        <v>-</v>
      </c>
      <c r="D1954" t="s">
        <v>266</v>
      </c>
      <c r="E1954">
        <v>426.983</v>
      </c>
      <c r="F1954">
        <v>361.85</v>
      </c>
      <c r="G1954">
        <v>34.440862110302902</v>
      </c>
      <c r="H1954">
        <v>-5.2718840828509901</v>
      </c>
      <c r="I1954">
        <v>45.301488683326397</v>
      </c>
      <c r="J1954">
        <v>-3.0550365528972399</v>
      </c>
      <c r="K1954">
        <v>338.967156300439</v>
      </c>
      <c r="L1954">
        <v>282.77800235677302</v>
      </c>
      <c r="M1954">
        <v>39.0588104359189</v>
      </c>
      <c r="N1954">
        <v>0.21768637014231201</v>
      </c>
      <c r="O1954">
        <v>14.605499516374101</v>
      </c>
      <c r="P1954">
        <v>75.655339805825193</v>
      </c>
      <c r="Q1954">
        <v>4.0477024373807999E-2</v>
      </c>
    </row>
    <row r="1955" spans="1:17" hidden="1" x14ac:dyDescent="0.3">
      <c r="A1955" t="s">
        <v>4091</v>
      </c>
      <c r="B1955" t="s">
        <v>4092</v>
      </c>
      <c r="C1955" t="str">
        <f>IFERROR(VLOOKUP(Table1[[#This Row],[Ticker]],[1]!Table1[[Symbol]:[Industry]],2,FALSE),"-")</f>
        <v>-</v>
      </c>
      <c r="D1955" t="s">
        <v>537</v>
      </c>
      <c r="E1955">
        <v>426.34073000000001</v>
      </c>
      <c r="F1955">
        <v>175.55</v>
      </c>
      <c r="G1955">
        <v>-33.712443801177798</v>
      </c>
      <c r="H1955">
        <v>-18.3045316770223</v>
      </c>
      <c r="I1955">
        <v>-19.535574459963001</v>
      </c>
      <c r="J1955">
        <v>-3.7041875089073999</v>
      </c>
      <c r="K1955">
        <v>186.25711040962</v>
      </c>
      <c r="M1955">
        <v>36.3507420954098</v>
      </c>
      <c r="N1955">
        <v>0.26444801562277498</v>
      </c>
      <c r="O1955">
        <v>88.949017373967493</v>
      </c>
      <c r="P1955">
        <v>18.175698418041002</v>
      </c>
    </row>
    <row r="1956" spans="1:17" hidden="1" x14ac:dyDescent="0.3">
      <c r="A1956" t="s">
        <v>4093</v>
      </c>
      <c r="B1956" t="s">
        <v>4094</v>
      </c>
      <c r="C1956" t="str">
        <f>IFERROR(VLOOKUP(Table1[[#This Row],[Ticker]],[1]!Table1[[Symbol]:[Industry]],2,FALSE),"-")</f>
        <v>-</v>
      </c>
      <c r="D1956" t="s">
        <v>263</v>
      </c>
      <c r="E1956">
        <v>424.34301970899998</v>
      </c>
      <c r="F1956">
        <v>83.23</v>
      </c>
      <c r="G1956">
        <v>33.981201731449801</v>
      </c>
      <c r="H1956">
        <v>15.017161895295001</v>
      </c>
      <c r="I1956">
        <v>19.1174026140927</v>
      </c>
      <c r="J1956">
        <v>-7.4271271807521897</v>
      </c>
      <c r="K1956">
        <v>78.743568572175306</v>
      </c>
      <c r="L1956">
        <v>68.169699057659798</v>
      </c>
      <c r="M1956">
        <v>45.275180887393198</v>
      </c>
      <c r="N1956">
        <v>1.1563409476598101</v>
      </c>
      <c r="O1956">
        <v>12.3152709359605</v>
      </c>
      <c r="P1956">
        <v>78.032085561497297</v>
      </c>
      <c r="Q1956">
        <v>3.5113200397312999E-2</v>
      </c>
    </row>
    <row r="1957" spans="1:17" hidden="1" x14ac:dyDescent="0.3">
      <c r="A1957" t="s">
        <v>4095</v>
      </c>
      <c r="B1957" t="s">
        <v>4096</v>
      </c>
      <c r="C1957" t="str">
        <f>IFERROR(VLOOKUP(Table1[[#This Row],[Ticker]],[1]!Table1[[Symbol]:[Industry]],2,FALSE),"-")</f>
        <v>-</v>
      </c>
      <c r="D1957" t="s">
        <v>393</v>
      </c>
      <c r="E1957">
        <v>423.50201892500002</v>
      </c>
      <c r="F1957">
        <v>3.79</v>
      </c>
      <c r="G1957">
        <v>77.240274874945101</v>
      </c>
      <c r="H1957">
        <v>11.4379122883799</v>
      </c>
      <c r="I1957">
        <v>42.138184405285102</v>
      </c>
      <c r="J1957">
        <v>0.121122815040521</v>
      </c>
      <c r="K1957">
        <v>3.26194142926576</v>
      </c>
      <c r="L1957">
        <v>2.6944912487563699</v>
      </c>
      <c r="M1957">
        <v>90.859777864816394</v>
      </c>
      <c r="N1957">
        <v>1.99047354291722</v>
      </c>
      <c r="O1957">
        <v>2.9023746701847002</v>
      </c>
      <c r="P1957">
        <v>144.51612903225799</v>
      </c>
      <c r="Q1957">
        <v>-1.9252340077264E-2</v>
      </c>
    </row>
    <row r="1958" spans="1:17" hidden="1" x14ac:dyDescent="0.3">
      <c r="A1958" t="s">
        <v>4097</v>
      </c>
      <c r="B1958" t="s">
        <v>4098</v>
      </c>
      <c r="C1958" t="str">
        <f>IFERROR(VLOOKUP(Table1[[#This Row],[Ticker]],[1]!Table1[[Symbol]:[Industry]],2,FALSE),"-")</f>
        <v>-</v>
      </c>
      <c r="D1958" t="s">
        <v>735</v>
      </c>
      <c r="E1958">
        <v>423.07155791999998</v>
      </c>
      <c r="F1958">
        <v>94.56</v>
      </c>
      <c r="G1958">
        <v>-60.855510565667899</v>
      </c>
      <c r="H1958">
        <v>13.737558182127501</v>
      </c>
      <c r="I1958">
        <v>-9.3763683910497608</v>
      </c>
      <c r="J1958">
        <v>16.851368046648101</v>
      </c>
      <c r="K1958">
        <v>86.782624674902195</v>
      </c>
      <c r="L1958">
        <v>97.834144499855995</v>
      </c>
      <c r="M1958">
        <v>66.842252881765901</v>
      </c>
      <c r="N1958">
        <v>4.1421074565813498</v>
      </c>
      <c r="O1958">
        <v>56.3028764805414</v>
      </c>
      <c r="P1958">
        <v>24.437425977102201</v>
      </c>
      <c r="Q1958">
        <v>-7.3542758001048994E-2</v>
      </c>
    </row>
    <row r="1959" spans="1:17" hidden="1" x14ac:dyDescent="0.3">
      <c r="A1959" t="s">
        <v>4099</v>
      </c>
      <c r="B1959" t="s">
        <v>4100</v>
      </c>
      <c r="C1959" t="str">
        <f>IFERROR(VLOOKUP(Table1[[#This Row],[Ticker]],[1]!Table1[[Symbol]:[Industry]],2,FALSE),"-")</f>
        <v>-</v>
      </c>
      <c r="D1959" t="s">
        <v>274</v>
      </c>
      <c r="E1959">
        <v>420.48563200000001</v>
      </c>
      <c r="F1959">
        <v>255.05</v>
      </c>
      <c r="G1959">
        <v>8.7342876847474002</v>
      </c>
      <c r="H1959">
        <v>-15.685190867912899</v>
      </c>
      <c r="I1959">
        <v>22.911157025962101</v>
      </c>
      <c r="J1959">
        <v>-5.0870584071716998</v>
      </c>
      <c r="K1959">
        <v>266.90762976264602</v>
      </c>
      <c r="M1959">
        <v>38.036293218379598</v>
      </c>
      <c r="O1959">
        <v>48.519898059204003</v>
      </c>
      <c r="P1959">
        <v>49.1520467836257</v>
      </c>
    </row>
    <row r="1960" spans="1:17" hidden="1" x14ac:dyDescent="0.3">
      <c r="A1960" t="s">
        <v>4101</v>
      </c>
      <c r="B1960" t="s">
        <v>4102</v>
      </c>
      <c r="C1960" t="str">
        <f>IFERROR(VLOOKUP(Table1[[#This Row],[Ticker]],[1]!Table1[[Symbol]:[Industry]],2,FALSE),"-")</f>
        <v>-</v>
      </c>
      <c r="D1960" t="s">
        <v>3321</v>
      </c>
      <c r="E1960">
        <v>420.11395199999998</v>
      </c>
      <c r="F1960">
        <v>186.1</v>
      </c>
      <c r="G1960">
        <v>-8.93351353718041</v>
      </c>
      <c r="H1960">
        <v>-13.5356734589325</v>
      </c>
      <c r="I1960">
        <v>5.2433558040343398</v>
      </c>
      <c r="J1960">
        <v>13.048342238282601</v>
      </c>
      <c r="K1960">
        <v>209.92498357688601</v>
      </c>
      <c r="M1960">
        <v>43.6775970443055</v>
      </c>
      <c r="N1960">
        <v>0.35337738703183402</v>
      </c>
      <c r="O1960">
        <v>74.314884470714603</v>
      </c>
      <c r="P1960">
        <v>30.5964912280701</v>
      </c>
    </row>
    <row r="1961" spans="1:17" hidden="1" x14ac:dyDescent="0.3">
      <c r="A1961" t="s">
        <v>4103</v>
      </c>
      <c r="B1961" t="s">
        <v>4104</v>
      </c>
      <c r="C1961" t="str">
        <f>IFERROR(VLOOKUP(Table1[[#This Row],[Ticker]],[1]!Table1[[Symbol]:[Industry]],2,FALSE),"-")</f>
        <v>-</v>
      </c>
      <c r="D1961" t="s">
        <v>1004</v>
      </c>
      <c r="E1961">
        <v>420.05332791999899</v>
      </c>
      <c r="F1961">
        <v>124.24</v>
      </c>
      <c r="G1961">
        <v>101.542942381771</v>
      </c>
      <c r="H1961">
        <v>16.810875065436601</v>
      </c>
      <c r="I1961">
        <v>13.596631395647</v>
      </c>
      <c r="J1961">
        <v>-13.219054488563099</v>
      </c>
      <c r="K1961">
        <v>116.06673690285101</v>
      </c>
      <c r="L1961">
        <v>91.401669235644505</v>
      </c>
      <c r="M1961">
        <v>34.615458835427297</v>
      </c>
      <c r="N1961">
        <v>0.16959275088551001</v>
      </c>
      <c r="O1961">
        <v>22.005795235028899</v>
      </c>
      <c r="P1961">
        <v>173.05494505494499</v>
      </c>
      <c r="Q1961">
        <v>3.7719045319903999E-2</v>
      </c>
    </row>
    <row r="1962" spans="1:17" hidden="1" x14ac:dyDescent="0.3">
      <c r="A1962" t="s">
        <v>4105</v>
      </c>
      <c r="B1962" t="s">
        <v>4106</v>
      </c>
      <c r="C1962" t="str">
        <f>IFERROR(VLOOKUP(Table1[[#This Row],[Ticker]],[1]!Table1[[Symbol]:[Industry]],2,FALSE),"-")</f>
        <v>-</v>
      </c>
      <c r="D1962" t="s">
        <v>130</v>
      </c>
      <c r="E1962">
        <v>419.76600000000002</v>
      </c>
      <c r="F1962">
        <v>488.1</v>
      </c>
      <c r="G1962">
        <v>869.97351685279102</v>
      </c>
      <c r="H1962">
        <v>16.562615168353101</v>
      </c>
      <c r="I1962">
        <v>294.505656457214</v>
      </c>
      <c r="J1962">
        <v>9.0027624689589096</v>
      </c>
      <c r="K1962">
        <v>359.89237507622801</v>
      </c>
      <c r="L1962">
        <v>219.04393447049401</v>
      </c>
      <c r="M1962">
        <v>82.084195734965903</v>
      </c>
      <c r="N1962">
        <v>3.82601967754572</v>
      </c>
      <c r="O1962">
        <v>4.0975209997950998E-2</v>
      </c>
      <c r="P1962">
        <v>948.54994629430701</v>
      </c>
      <c r="Q1962">
        <v>0.18212548689793301</v>
      </c>
    </row>
    <row r="1963" spans="1:17" hidden="1" x14ac:dyDescent="0.3">
      <c r="A1963" t="s">
        <v>4107</v>
      </c>
      <c r="B1963" t="s">
        <v>4108</v>
      </c>
      <c r="C1963" t="str">
        <f>IFERROR(VLOOKUP(Table1[[#This Row],[Ticker]],[1]!Table1[[Symbol]:[Industry]],2,FALSE),"-")</f>
        <v>-</v>
      </c>
      <c r="D1963" t="s">
        <v>266</v>
      </c>
      <c r="E1963">
        <v>419.05130393000002</v>
      </c>
      <c r="F1963">
        <v>75.58</v>
      </c>
      <c r="G1963">
        <v>182.52257974563199</v>
      </c>
      <c r="H1963">
        <v>4.3923532881859899E-2</v>
      </c>
      <c r="I1963">
        <v>25.734120767178901</v>
      </c>
      <c r="J1963">
        <v>-11.8883481808467</v>
      </c>
      <c r="K1963">
        <v>71.675237115923693</v>
      </c>
      <c r="L1963">
        <v>56.209939351888302</v>
      </c>
      <c r="M1963">
        <v>38.711061300136898</v>
      </c>
      <c r="N1963">
        <v>0.82918649191722404</v>
      </c>
      <c r="O1963">
        <v>13.786716062450299</v>
      </c>
      <c r="P1963">
        <v>218.90295358649701</v>
      </c>
      <c r="Q1963">
        <v>9.6392846435150004E-2</v>
      </c>
    </row>
    <row r="1964" spans="1:17" hidden="1" x14ac:dyDescent="0.3">
      <c r="A1964" t="s">
        <v>4109</v>
      </c>
      <c r="B1964" t="s">
        <v>4110</v>
      </c>
      <c r="C1964" t="str">
        <f>IFERROR(VLOOKUP(Table1[[#This Row],[Ticker]],[1]!Table1[[Symbol]:[Industry]],2,FALSE),"-")</f>
        <v>-</v>
      </c>
      <c r="D1964" t="s">
        <v>266</v>
      </c>
      <c r="E1964">
        <v>418.47336000000001</v>
      </c>
      <c r="F1964">
        <v>765</v>
      </c>
      <c r="G1964">
        <v>89.781832180281896</v>
      </c>
      <c r="H1964">
        <v>3.3792624975363599</v>
      </c>
      <c r="I1964">
        <v>74.950133630793303</v>
      </c>
      <c r="J1964">
        <v>-10.8758775160124</v>
      </c>
      <c r="K1964">
        <v>729.88108873356202</v>
      </c>
      <c r="L1964">
        <v>578.83805654889795</v>
      </c>
      <c r="M1964">
        <v>38.136045938314403</v>
      </c>
      <c r="N1964">
        <v>1.24055349004129</v>
      </c>
      <c r="O1964">
        <v>17.647058823529399</v>
      </c>
      <c r="P1964">
        <v>137.28287841190999</v>
      </c>
      <c r="Q1964">
        <v>0.12842536520374501</v>
      </c>
    </row>
    <row r="1965" spans="1:17" hidden="1" x14ac:dyDescent="0.3">
      <c r="A1965" t="s">
        <v>4111</v>
      </c>
      <c r="B1965" t="s">
        <v>4112</v>
      </c>
      <c r="C1965" t="str">
        <f>IFERROR(VLOOKUP(Table1[[#This Row],[Ticker]],[1]!Table1[[Symbol]:[Industry]],2,FALSE),"-")</f>
        <v>-</v>
      </c>
      <c r="D1965" t="s">
        <v>21</v>
      </c>
      <c r="E1965">
        <v>417.982284612</v>
      </c>
      <c r="F1965">
        <v>287.94</v>
      </c>
      <c r="G1965">
        <v>136.03925626981001</v>
      </c>
      <c r="H1965">
        <v>20.610087674719001</v>
      </c>
      <c r="I1965">
        <v>69.1807515121412</v>
      </c>
      <c r="J1965">
        <v>-8.4519679770268699</v>
      </c>
      <c r="K1965">
        <v>237.079646458724</v>
      </c>
      <c r="L1965">
        <v>187.875013634569</v>
      </c>
      <c r="M1965">
        <v>64.972025152879894</v>
      </c>
      <c r="N1965">
        <v>1.26277812584937</v>
      </c>
      <c r="O1965">
        <v>5.5740779329026902</v>
      </c>
      <c r="P1965">
        <v>180.09727626459099</v>
      </c>
      <c r="Q1965">
        <v>0.12967702879828599</v>
      </c>
    </row>
    <row r="1966" spans="1:17" hidden="1" x14ac:dyDescent="0.3">
      <c r="A1966" t="s">
        <v>4113</v>
      </c>
      <c r="B1966" t="s">
        <v>4114</v>
      </c>
      <c r="C1966" t="str">
        <f>IFERROR(VLOOKUP(Table1[[#This Row],[Ticker]],[1]!Table1[[Symbol]:[Industry]],2,FALSE),"-")</f>
        <v>-</v>
      </c>
      <c r="D1966" t="s">
        <v>54</v>
      </c>
      <c r="E1966">
        <v>414.339112</v>
      </c>
      <c r="F1966">
        <v>49.93</v>
      </c>
      <c r="G1966">
        <v>-63.677902716872602</v>
      </c>
      <c r="H1966">
        <v>18.143392235535099</v>
      </c>
      <c r="I1966">
        <v>-11.877401672370899</v>
      </c>
      <c r="J1966">
        <v>-1.7008553246031499</v>
      </c>
      <c r="K1966">
        <v>43.726733428702097</v>
      </c>
      <c r="L1966">
        <v>52.068739030040803</v>
      </c>
      <c r="M1966">
        <v>79.1263633988641</v>
      </c>
      <c r="N1966">
        <v>0.91555680290087005</v>
      </c>
      <c r="O1966">
        <v>86.160624874824705</v>
      </c>
      <c r="P1966">
        <v>43.4770114942528</v>
      </c>
      <c r="Q1966">
        <v>6.0823372172358003E-2</v>
      </c>
    </row>
    <row r="1967" spans="1:17" hidden="1" x14ac:dyDescent="0.3">
      <c r="A1967" t="s">
        <v>4115</v>
      </c>
      <c r="B1967" t="s">
        <v>4116</v>
      </c>
      <c r="C1967" t="str">
        <f>IFERROR(VLOOKUP(Table1[[#This Row],[Ticker]],[1]!Table1[[Symbol]:[Industry]],2,FALSE),"-")</f>
        <v>-</v>
      </c>
      <c r="D1967" t="s">
        <v>1001</v>
      </c>
      <c r="E1967">
        <v>414.05681879000002</v>
      </c>
      <c r="F1967">
        <v>481.55</v>
      </c>
      <c r="G1967">
        <v>-21.092022698788</v>
      </c>
      <c r="H1967">
        <v>-8.9112825043314103</v>
      </c>
      <c r="I1967">
        <v>-2.27152625263435</v>
      </c>
      <c r="J1967">
        <v>1.1973596078295801</v>
      </c>
      <c r="K1967">
        <v>491.59301079601403</v>
      </c>
      <c r="L1967">
        <v>463.25893282440302</v>
      </c>
      <c r="M1967">
        <v>51.9409488673409</v>
      </c>
      <c r="N1967">
        <v>0.46026211871483802</v>
      </c>
      <c r="O1967">
        <v>24.369224379607498</v>
      </c>
      <c r="P1967">
        <v>32.567102546455601</v>
      </c>
      <c r="Q1967">
        <v>6.1231461187389001E-2</v>
      </c>
    </row>
    <row r="1968" spans="1:17" hidden="1" x14ac:dyDescent="0.3">
      <c r="A1968" t="s">
        <v>4117</v>
      </c>
      <c r="B1968" t="s">
        <v>4118</v>
      </c>
      <c r="C1968" t="str">
        <f>IFERROR(VLOOKUP(Table1[[#This Row],[Ticker]],[1]!Table1[[Symbol]:[Industry]],2,FALSE),"-")</f>
        <v>-</v>
      </c>
      <c r="D1968" t="s">
        <v>4119</v>
      </c>
      <c r="E1968">
        <v>413.99862094299999</v>
      </c>
      <c r="F1968">
        <v>63.71</v>
      </c>
      <c r="G1968">
        <v>-85.037689962307496</v>
      </c>
      <c r="H1968">
        <v>-29.055050540923499</v>
      </c>
      <c r="I1968">
        <v>-13.1846445008791</v>
      </c>
      <c r="J1968">
        <v>-11.0038329835421</v>
      </c>
      <c r="K1968">
        <v>68.714888457760907</v>
      </c>
      <c r="L1968">
        <v>75.758908829333095</v>
      </c>
      <c r="M1968">
        <v>24.367345267349801</v>
      </c>
      <c r="N1968">
        <v>0.18906417569436801</v>
      </c>
      <c r="O1968">
        <v>120.254767639976</v>
      </c>
      <c r="P1968">
        <v>26.308485329103899</v>
      </c>
      <c r="Q1968">
        <v>-0.150240896258379</v>
      </c>
    </row>
    <row r="1969" spans="1:17" hidden="1" x14ac:dyDescent="0.3">
      <c r="A1969" t="s">
        <v>4120</v>
      </c>
      <c r="B1969" t="s">
        <v>4121</v>
      </c>
      <c r="C1969" t="str">
        <f>IFERROR(VLOOKUP(Table1[[#This Row],[Ticker]],[1]!Table1[[Symbol]:[Industry]],2,FALSE),"-")</f>
        <v>-</v>
      </c>
      <c r="D1969" t="s">
        <v>1004</v>
      </c>
      <c r="E1969">
        <v>411.75966799999998</v>
      </c>
      <c r="F1969">
        <v>216.67</v>
      </c>
      <c r="G1969">
        <v>-29.021658538612801</v>
      </c>
      <c r="H1969">
        <v>-9.6023651189287005</v>
      </c>
      <c r="I1969">
        <v>1.46832397927952</v>
      </c>
      <c r="J1969">
        <v>-1.7597430644629599</v>
      </c>
      <c r="K1969">
        <v>221.467953657484</v>
      </c>
      <c r="L1969">
        <v>212.153329356044</v>
      </c>
      <c r="M1969">
        <v>45.398703702236602</v>
      </c>
      <c r="N1969">
        <v>0.15178314460419101</v>
      </c>
      <c r="O1969">
        <v>21.987354040707</v>
      </c>
      <c r="P1969">
        <v>29.6260843553694</v>
      </c>
      <c r="Q1969">
        <v>-7.3925649092447004E-2</v>
      </c>
    </row>
    <row r="1970" spans="1:17" hidden="1" x14ac:dyDescent="0.3">
      <c r="A1970" t="s">
        <v>4122</v>
      </c>
      <c r="B1970" t="s">
        <v>4123</v>
      </c>
      <c r="C1970" t="str">
        <f>IFERROR(VLOOKUP(Table1[[#This Row],[Ticker]],[1]!Table1[[Symbol]:[Industry]],2,FALSE),"-")</f>
        <v>-</v>
      </c>
      <c r="D1970" t="s">
        <v>2799</v>
      </c>
      <c r="E1970">
        <v>410.262</v>
      </c>
      <c r="F1970">
        <v>406.2</v>
      </c>
      <c r="G1970">
        <v>43.293414971563401</v>
      </c>
      <c r="H1970">
        <v>18.271152667632499</v>
      </c>
      <c r="I1970">
        <v>-10.601337191099001</v>
      </c>
      <c r="J1970">
        <v>7.42711324877145</v>
      </c>
      <c r="K1970">
        <v>342.73374763960999</v>
      </c>
      <c r="L1970">
        <v>318.33670230286799</v>
      </c>
      <c r="M1970">
        <v>74.813843727442503</v>
      </c>
      <c r="N1970">
        <v>1.70647463390813</v>
      </c>
      <c r="O1970">
        <v>4.6651895617922197</v>
      </c>
      <c r="P1970">
        <v>84.636363636363598</v>
      </c>
      <c r="Q1970">
        <v>0.24650777289221501</v>
      </c>
    </row>
    <row r="1971" spans="1:17" hidden="1" x14ac:dyDescent="0.3">
      <c r="A1971" t="s">
        <v>4124</v>
      </c>
      <c r="B1971" t="s">
        <v>4125</v>
      </c>
      <c r="C1971" t="str">
        <f>IFERROR(VLOOKUP(Table1[[#This Row],[Ticker]],[1]!Table1[[Symbol]:[Industry]],2,FALSE),"-")</f>
        <v>-</v>
      </c>
      <c r="D1971" t="s">
        <v>167</v>
      </c>
      <c r="E1971">
        <v>409.7643056</v>
      </c>
      <c r="F1971">
        <v>395.2</v>
      </c>
      <c r="G1971">
        <v>139.23644345732001</v>
      </c>
      <c r="H1971">
        <v>-8.5316001351202395</v>
      </c>
      <c r="I1971">
        <v>90.516761074397394</v>
      </c>
      <c r="J1971">
        <v>-1.26232704379112</v>
      </c>
      <c r="K1971">
        <v>346.08947580527399</v>
      </c>
      <c r="L1971">
        <v>263.226711245849</v>
      </c>
      <c r="M1971">
        <v>66.721367180256294</v>
      </c>
      <c r="N1971">
        <v>0.548768939393939</v>
      </c>
      <c r="O1971">
        <v>5.4655870445344101</v>
      </c>
      <c r="P1971">
        <v>176.17051013277401</v>
      </c>
    </row>
    <row r="1972" spans="1:17" hidden="1" x14ac:dyDescent="0.3">
      <c r="A1972" t="s">
        <v>4126</v>
      </c>
      <c r="B1972" t="s">
        <v>4127</v>
      </c>
      <c r="C1972" t="str">
        <f>IFERROR(VLOOKUP(Table1[[#This Row],[Ticker]],[1]!Table1[[Symbol]:[Industry]],2,FALSE),"-")</f>
        <v>-</v>
      </c>
      <c r="D1972" t="s">
        <v>771</v>
      </c>
      <c r="E1972">
        <v>409.42056250000002</v>
      </c>
      <c r="F1972">
        <v>314.10000000000002</v>
      </c>
      <c r="G1972">
        <v>-14.1348595081573</v>
      </c>
      <c r="H1972">
        <v>-9.1206682773798704</v>
      </c>
      <c r="I1972">
        <v>-23.8988722247807</v>
      </c>
      <c r="J1972">
        <v>-1.5841158243195801</v>
      </c>
      <c r="K1972">
        <v>294.06964902750599</v>
      </c>
      <c r="L1972">
        <v>292.30387396795902</v>
      </c>
      <c r="M1972">
        <v>53.582803584822699</v>
      </c>
      <c r="N1972">
        <v>1.4872787956129401</v>
      </c>
      <c r="O1972">
        <v>40.401146131805099</v>
      </c>
      <c r="P1972">
        <v>42.772727272727202</v>
      </c>
    </row>
    <row r="1973" spans="1:17" hidden="1" x14ac:dyDescent="0.3">
      <c r="A1973" t="s">
        <v>4128</v>
      </c>
      <c r="B1973" t="s">
        <v>4129</v>
      </c>
      <c r="C1973" t="str">
        <f>IFERROR(VLOOKUP(Table1[[#This Row],[Ticker]],[1]!Table1[[Symbol]:[Industry]],2,FALSE),"-")</f>
        <v>-</v>
      </c>
      <c r="D1973" t="s">
        <v>125</v>
      </c>
      <c r="E1973">
        <v>409.14736900000003</v>
      </c>
      <c r="F1973">
        <v>355</v>
      </c>
      <c r="G1973">
        <v>-71.576150245827804</v>
      </c>
      <c r="H1973">
        <v>-10.5426859581309</v>
      </c>
      <c r="I1973">
        <v>-48.138411339395603</v>
      </c>
      <c r="J1973">
        <v>-6.7697659739704097</v>
      </c>
      <c r="K1973">
        <v>420.968822324543</v>
      </c>
      <c r="L1973">
        <v>485.630331081664</v>
      </c>
      <c r="M1973">
        <v>38.677202944673702</v>
      </c>
      <c r="N1973">
        <v>4.4567915829294202E-2</v>
      </c>
      <c r="O1973">
        <v>136.338028169014</v>
      </c>
      <c r="P1973">
        <v>2.29073620515776</v>
      </c>
    </row>
    <row r="1974" spans="1:17" hidden="1" x14ac:dyDescent="0.3">
      <c r="A1974" t="s">
        <v>4130</v>
      </c>
      <c r="B1974" t="s">
        <v>4131</v>
      </c>
      <c r="C1974" t="str">
        <f>IFERROR(VLOOKUP(Table1[[#This Row],[Ticker]],[1]!Table1[[Symbol]:[Industry]],2,FALSE),"-")</f>
        <v>-</v>
      </c>
      <c r="D1974" t="s">
        <v>2144</v>
      </c>
      <c r="E1974">
        <v>407.85239999999999</v>
      </c>
      <c r="F1974">
        <v>568</v>
      </c>
      <c r="G1974">
        <v>71.517030895300095</v>
      </c>
      <c r="H1974">
        <v>37.961764269697397</v>
      </c>
      <c r="I1974">
        <v>15.7784532686803</v>
      </c>
      <c r="J1974">
        <v>16.6696416458404</v>
      </c>
      <c r="K1974">
        <v>476.25697208941699</v>
      </c>
      <c r="L1974">
        <v>466.56791967170898</v>
      </c>
      <c r="M1974">
        <v>65.641260793973004</v>
      </c>
      <c r="N1974">
        <v>1.51563697685114</v>
      </c>
      <c r="O1974">
        <v>14.4366197183098</v>
      </c>
      <c r="P1974">
        <v>115.070049223778</v>
      </c>
    </row>
    <row r="1975" spans="1:17" hidden="1" x14ac:dyDescent="0.3">
      <c r="A1975" t="s">
        <v>4132</v>
      </c>
      <c r="B1975" t="s">
        <v>4133</v>
      </c>
      <c r="C1975" t="str">
        <f>IFERROR(VLOOKUP(Table1[[#This Row],[Ticker]],[1]!Table1[[Symbol]:[Industry]],2,FALSE),"-")</f>
        <v>-</v>
      </c>
      <c r="D1975" t="s">
        <v>149</v>
      </c>
      <c r="E1975">
        <v>407.68352783</v>
      </c>
      <c r="F1975">
        <v>178.9</v>
      </c>
      <c r="G1975">
        <v>-4.5639312743491596</v>
      </c>
      <c r="H1975">
        <v>3.2107242332299202</v>
      </c>
      <c r="I1975">
        <v>9.8915201427536203</v>
      </c>
      <c r="J1975">
        <v>6.4884888080996701</v>
      </c>
      <c r="K1975">
        <v>177.05913615377199</v>
      </c>
      <c r="L1975">
        <v>167.99544014109401</v>
      </c>
      <c r="M1975">
        <v>56.3192037147194</v>
      </c>
      <c r="N1975">
        <v>0.81404103143233497</v>
      </c>
      <c r="O1975">
        <v>17.384013415315799</v>
      </c>
      <c r="P1975">
        <v>58.248562582927903</v>
      </c>
    </row>
    <row r="1976" spans="1:17" hidden="1" x14ac:dyDescent="0.3">
      <c r="A1976" t="s">
        <v>4134</v>
      </c>
      <c r="B1976" t="s">
        <v>4135</v>
      </c>
      <c r="C1976" t="str">
        <f>IFERROR(VLOOKUP(Table1[[#This Row],[Ticker]],[1]!Table1[[Symbol]:[Industry]],2,FALSE),"-")</f>
        <v>-</v>
      </c>
      <c r="D1976" t="s">
        <v>4052</v>
      </c>
      <c r="E1976">
        <v>407.65893920000002</v>
      </c>
      <c r="F1976">
        <v>214.6</v>
      </c>
      <c r="G1976">
        <v>5.13633222261537</v>
      </c>
      <c r="H1976">
        <v>-19.915587286742198</v>
      </c>
      <c r="I1976">
        <v>39.121175681253298</v>
      </c>
      <c r="J1976">
        <v>-6.1508892896949696</v>
      </c>
      <c r="K1976">
        <v>227.457958260645</v>
      </c>
      <c r="L1976">
        <v>187.14811549022801</v>
      </c>
      <c r="M1976">
        <v>30.299171366710102</v>
      </c>
      <c r="N1976">
        <v>0.55311977502916798</v>
      </c>
      <c r="O1976">
        <v>29.4967381174277</v>
      </c>
      <c r="P1976">
        <v>73.064516129032199</v>
      </c>
      <c r="Q1976">
        <v>9.8005034089642007E-2</v>
      </c>
    </row>
    <row r="1977" spans="1:17" hidden="1" x14ac:dyDescent="0.3">
      <c r="A1977" t="s">
        <v>4136</v>
      </c>
      <c r="B1977" t="s">
        <v>4137</v>
      </c>
      <c r="C1977" t="str">
        <f>IFERROR(VLOOKUP(Table1[[#This Row],[Ticker]],[1]!Table1[[Symbol]:[Industry]],2,FALSE),"-")</f>
        <v>-</v>
      </c>
      <c r="D1977" t="s">
        <v>130</v>
      </c>
      <c r="E1977">
        <v>406.94817018399999</v>
      </c>
      <c r="F1977">
        <v>118.76</v>
      </c>
      <c r="G1977">
        <v>-25.253406249309201</v>
      </c>
      <c r="H1977">
        <v>-4.7228258901585898</v>
      </c>
      <c r="I1977">
        <v>-29.710700496022099</v>
      </c>
      <c r="J1977">
        <v>-1.2491171108224499</v>
      </c>
      <c r="K1977">
        <v>123.736466768884</v>
      </c>
      <c r="L1977">
        <v>124.38328353639299</v>
      </c>
      <c r="M1977">
        <v>40.725120854714199</v>
      </c>
      <c r="N1977">
        <v>1.1124038206012401</v>
      </c>
      <c r="O1977">
        <v>55.6921522398113</v>
      </c>
      <c r="Q1977">
        <v>-2.51083005026E-4</v>
      </c>
    </row>
    <row r="1978" spans="1:17" hidden="1" x14ac:dyDescent="0.3">
      <c r="A1978" t="s">
        <v>4138</v>
      </c>
      <c r="B1978" t="s">
        <v>4139</v>
      </c>
      <c r="C1978" t="str">
        <f>IFERROR(VLOOKUP(Table1[[#This Row],[Ticker]],[1]!Table1[[Symbol]:[Industry]],2,FALSE),"-")</f>
        <v>-</v>
      </c>
      <c r="D1978" t="s">
        <v>1004</v>
      </c>
      <c r="E1978">
        <v>406.790097264</v>
      </c>
      <c r="F1978">
        <v>3.81</v>
      </c>
      <c r="G1978">
        <v>-17.5582455514865</v>
      </c>
      <c r="H1978">
        <v>-16.367100534131001</v>
      </c>
      <c r="I1978">
        <v>-11.4200592053498</v>
      </c>
      <c r="J1978">
        <v>-6.9174761744573701</v>
      </c>
      <c r="K1978">
        <v>4.0232501304261596</v>
      </c>
      <c r="L1978">
        <v>3.9681933671104801</v>
      </c>
      <c r="M1978">
        <v>34.052803834806497</v>
      </c>
      <c r="N1978">
        <v>0.80875876375702804</v>
      </c>
      <c r="O1978">
        <v>98.563090366183303</v>
      </c>
      <c r="P1978">
        <v>42.306813828464101</v>
      </c>
      <c r="Q1978">
        <v>0.127237539960877</v>
      </c>
    </row>
    <row r="1979" spans="1:17" hidden="1" x14ac:dyDescent="0.3">
      <c r="A1979" t="s">
        <v>4140</v>
      </c>
      <c r="B1979" t="s">
        <v>4141</v>
      </c>
      <c r="C1979" t="str">
        <f>IFERROR(VLOOKUP(Table1[[#This Row],[Ticker]],[1]!Table1[[Symbol]:[Industry]],2,FALSE),"-")</f>
        <v>-</v>
      </c>
      <c r="D1979" t="s">
        <v>114</v>
      </c>
      <c r="E1979">
        <v>406.56</v>
      </c>
      <c r="F1979">
        <v>377.75</v>
      </c>
      <c r="G1979">
        <v>-38.9131814678152</v>
      </c>
      <c r="H1979">
        <v>-14.6649945185146</v>
      </c>
      <c r="I1979">
        <v>-13.6658439793509</v>
      </c>
      <c r="J1979">
        <v>-5.6840244887443898</v>
      </c>
      <c r="K1979">
        <v>417.93733697148298</v>
      </c>
      <c r="L1979">
        <v>437.15775852973002</v>
      </c>
      <c r="M1979">
        <v>33.323374546697202</v>
      </c>
      <c r="N1979">
        <v>0.305514444841467</v>
      </c>
      <c r="O1979">
        <v>67.968232958305705</v>
      </c>
      <c r="P1979">
        <v>18.695993715632302</v>
      </c>
    </row>
    <row r="1980" spans="1:17" hidden="1" x14ac:dyDescent="0.3">
      <c r="A1980" t="s">
        <v>4142</v>
      </c>
      <c r="B1980" t="s">
        <v>4143</v>
      </c>
      <c r="C1980" t="str">
        <f>IFERROR(VLOOKUP(Table1[[#This Row],[Ticker]],[1]!Table1[[Symbol]:[Industry]],2,FALSE),"-")</f>
        <v>-</v>
      </c>
      <c r="D1980" t="s">
        <v>185</v>
      </c>
      <c r="E1980">
        <v>405.92448000000002</v>
      </c>
      <c r="F1980">
        <v>175.5</v>
      </c>
      <c r="G1980">
        <v>-43.384458236336798</v>
      </c>
      <c r="H1980">
        <v>-10.0208288093355</v>
      </c>
      <c r="I1980">
        <v>-6.38543992918044</v>
      </c>
      <c r="J1980">
        <v>-2.1200605247804098</v>
      </c>
      <c r="K1980">
        <v>185.00300554883401</v>
      </c>
      <c r="M1980">
        <v>43.498808459062097</v>
      </c>
      <c r="N1980">
        <v>0.581076623864062</v>
      </c>
      <c r="O1980">
        <v>49.088319088318997</v>
      </c>
      <c r="P1980">
        <v>33.867276887871803</v>
      </c>
    </row>
    <row r="1981" spans="1:17" hidden="1" x14ac:dyDescent="0.3">
      <c r="A1981" t="s">
        <v>4144</v>
      </c>
      <c r="B1981" t="s">
        <v>4145</v>
      </c>
      <c r="C1981" t="str">
        <f>IFERROR(VLOOKUP(Table1[[#This Row],[Ticker]],[1]!Table1[[Symbol]:[Industry]],2,FALSE),"-")</f>
        <v>-</v>
      </c>
      <c r="D1981" t="s">
        <v>1576</v>
      </c>
      <c r="E1981">
        <v>405.86793599999999</v>
      </c>
      <c r="F1981">
        <v>32.43</v>
      </c>
      <c r="G1981">
        <v>-1.9665565007805399</v>
      </c>
      <c r="H1981">
        <v>45.400507893903999</v>
      </c>
      <c r="I1981">
        <v>27.8031382754661</v>
      </c>
      <c r="J1981">
        <v>-0.56138766935666695</v>
      </c>
      <c r="K1981">
        <v>26.172708976610799</v>
      </c>
      <c r="L1981">
        <v>23.3222897923626</v>
      </c>
      <c r="M1981">
        <v>61.932688424548303</v>
      </c>
      <c r="N1981">
        <v>3.34967561016617</v>
      </c>
      <c r="O1981">
        <v>19.9506629663891</v>
      </c>
      <c r="P1981">
        <v>77.213114754098299</v>
      </c>
      <c r="Q1981">
        <v>6.4397548597914994E-2</v>
      </c>
    </row>
    <row r="1982" spans="1:17" hidden="1" x14ac:dyDescent="0.3">
      <c r="A1982" t="s">
        <v>4146</v>
      </c>
      <c r="B1982" t="s">
        <v>4147</v>
      </c>
      <c r="C1982" t="str">
        <f>IFERROR(VLOOKUP(Table1[[#This Row],[Ticker]],[1]!Table1[[Symbol]:[Industry]],2,FALSE),"-")</f>
        <v>-</v>
      </c>
      <c r="D1982" t="s">
        <v>266</v>
      </c>
      <c r="E1982">
        <v>403.78107964999998</v>
      </c>
      <c r="F1982">
        <v>13.8</v>
      </c>
      <c r="G1982">
        <v>-11.8898517320842</v>
      </c>
      <c r="H1982">
        <v>-27.430867534387598</v>
      </c>
      <c r="I1982">
        <v>-19.857835799827299</v>
      </c>
      <c r="J1982">
        <v>-12.1028803193649</v>
      </c>
      <c r="K1982">
        <v>14.413902090350501</v>
      </c>
      <c r="L1982">
        <v>14.106217199101</v>
      </c>
      <c r="M1982">
        <v>36.2332796363482</v>
      </c>
      <c r="N1982">
        <v>1.0310481510911</v>
      </c>
      <c r="O1982">
        <v>55.797101449275303</v>
      </c>
      <c r="P1982">
        <v>38</v>
      </c>
      <c r="Q1982">
        <v>0.11307269921502699</v>
      </c>
    </row>
    <row r="1983" spans="1:17" hidden="1" x14ac:dyDescent="0.3">
      <c r="A1983" t="s">
        <v>4148</v>
      </c>
      <c r="B1983" t="s">
        <v>4149</v>
      </c>
      <c r="C1983" t="str">
        <f>IFERROR(VLOOKUP(Table1[[#This Row],[Ticker]],[1]!Table1[[Symbol]:[Industry]],2,FALSE),"-")</f>
        <v>-</v>
      </c>
      <c r="D1983" t="s">
        <v>604</v>
      </c>
      <c r="E1983">
        <v>402.72918611399899</v>
      </c>
      <c r="F1983">
        <v>22.05</v>
      </c>
      <c r="G1983">
        <v>-13.1517929421908</v>
      </c>
      <c r="K1983">
        <v>22.064075533845699</v>
      </c>
      <c r="L1983">
        <v>20.559754299100199</v>
      </c>
      <c r="M1983">
        <v>35.6509857849477</v>
      </c>
      <c r="N1983">
        <v>1</v>
      </c>
      <c r="O1983">
        <v>18.367346938775501</v>
      </c>
      <c r="P1983">
        <v>32.035928143712503</v>
      </c>
      <c r="Q1983">
        <v>2.5042493907753999E-2</v>
      </c>
    </row>
    <row r="1984" spans="1:17" hidden="1" x14ac:dyDescent="0.3">
      <c r="A1984" t="s">
        <v>4150</v>
      </c>
      <c r="B1984" t="s">
        <v>4151</v>
      </c>
      <c r="C1984" t="str">
        <f>IFERROR(VLOOKUP(Table1[[#This Row],[Ticker]],[1]!Table1[[Symbol]:[Industry]],2,FALSE),"-")</f>
        <v>-</v>
      </c>
      <c r="D1984" t="s">
        <v>130</v>
      </c>
      <c r="E1984">
        <v>402.66484823600001</v>
      </c>
      <c r="F1984">
        <v>65.66</v>
      </c>
      <c r="G1984">
        <v>57.556812342645301</v>
      </c>
      <c r="H1984">
        <v>2.1038338336470601</v>
      </c>
      <c r="I1984">
        <v>43.386341135851801</v>
      </c>
      <c r="J1984">
        <v>-3.0080069533518401</v>
      </c>
      <c r="K1984">
        <v>57.339619566409297</v>
      </c>
      <c r="L1984">
        <v>48.440137769343004</v>
      </c>
      <c r="M1984">
        <v>61.611431864192298</v>
      </c>
      <c r="N1984">
        <v>0.38841897799943098</v>
      </c>
      <c r="O1984">
        <v>7.2342369783734402</v>
      </c>
      <c r="P1984">
        <v>117.417218543046</v>
      </c>
      <c r="Q1984">
        <v>9.1353222720086003E-2</v>
      </c>
    </row>
    <row r="1985" spans="1:17" hidden="1" x14ac:dyDescent="0.3">
      <c r="A1985" t="s">
        <v>4152</v>
      </c>
      <c r="B1985" t="s">
        <v>4153</v>
      </c>
      <c r="C1985" t="str">
        <f>IFERROR(VLOOKUP(Table1[[#This Row],[Ticker]],[1]!Table1[[Symbol]:[Industry]],2,FALSE),"-")</f>
        <v>-</v>
      </c>
      <c r="D1985" t="s">
        <v>473</v>
      </c>
      <c r="E1985">
        <v>402.55264672499999</v>
      </c>
      <c r="F1985">
        <v>540.25</v>
      </c>
      <c r="G1985">
        <v>-15.703437859232301</v>
      </c>
      <c r="H1985">
        <v>-17.831452329709201</v>
      </c>
      <c r="I1985">
        <v>-13.507362361000901</v>
      </c>
      <c r="J1985">
        <v>-7.9967087145672302</v>
      </c>
      <c r="K1985">
        <v>625.75528748495697</v>
      </c>
      <c r="L1985">
        <v>574.79417652300799</v>
      </c>
      <c r="M1985">
        <v>9.7553297923415094</v>
      </c>
      <c r="N1985">
        <v>0.64527573885476097</v>
      </c>
      <c r="O1985">
        <v>47.931513188338698</v>
      </c>
      <c r="P1985">
        <v>45.189465197527497</v>
      </c>
      <c r="Q1985">
        <v>2.5683617396489E-2</v>
      </c>
    </row>
    <row r="1986" spans="1:17" hidden="1" x14ac:dyDescent="0.3">
      <c r="A1986" t="s">
        <v>4154</v>
      </c>
      <c r="B1986" t="s">
        <v>4155</v>
      </c>
      <c r="C1986" t="str">
        <f>IFERROR(VLOOKUP(Table1[[#This Row],[Ticker]],[1]!Table1[[Symbol]:[Industry]],2,FALSE),"-")</f>
        <v>-</v>
      </c>
      <c r="D1986" t="s">
        <v>396</v>
      </c>
      <c r="E1986">
        <v>401.648401769999</v>
      </c>
      <c r="F1986">
        <v>3.7</v>
      </c>
      <c r="G1986">
        <v>-37.892593639958697</v>
      </c>
      <c r="H1986">
        <v>-12.0336867715352</v>
      </c>
      <c r="I1986">
        <v>-35.805078006062303</v>
      </c>
      <c r="J1986">
        <v>-12.614651370827501</v>
      </c>
      <c r="K1986">
        <v>3.9570628679928599</v>
      </c>
      <c r="L1986">
        <v>4.1558085439721504</v>
      </c>
      <c r="M1986">
        <v>38.617319845497498</v>
      </c>
      <c r="N1986">
        <v>1.0673901186129</v>
      </c>
      <c r="O1986">
        <v>88.378378378378301</v>
      </c>
      <c r="P1986">
        <v>33.788509665243602</v>
      </c>
      <c r="Q1986">
        <v>-1.4038736029703999E-2</v>
      </c>
    </row>
    <row r="1987" spans="1:17" hidden="1" x14ac:dyDescent="0.3">
      <c r="A1987" t="s">
        <v>4156</v>
      </c>
      <c r="B1987" t="s">
        <v>4157</v>
      </c>
      <c r="C1987" t="str">
        <f>IFERROR(VLOOKUP(Table1[[#This Row],[Ticker]],[1]!Table1[[Symbol]:[Industry]],2,FALSE),"-")</f>
        <v>-</v>
      </c>
      <c r="D1987" t="s">
        <v>604</v>
      </c>
      <c r="E1987">
        <v>401.39580000000001</v>
      </c>
      <c r="F1987">
        <v>390</v>
      </c>
      <c r="G1987">
        <v>297.623945838726</v>
      </c>
      <c r="H1987">
        <v>72.599598415433107</v>
      </c>
      <c r="I1987">
        <v>48.820244991353597</v>
      </c>
      <c r="J1987">
        <v>12.7105314532084</v>
      </c>
      <c r="K1987">
        <v>273.102465944051</v>
      </c>
      <c r="L1987">
        <v>210.24087161970101</v>
      </c>
      <c r="M1987">
        <v>94.0977283743633</v>
      </c>
      <c r="N1987">
        <v>2.2203856749311202</v>
      </c>
      <c r="O1987">
        <v>3.05128205128204</v>
      </c>
      <c r="P1987">
        <v>377.35618115055001</v>
      </c>
      <c r="Q1987">
        <v>0.16799744348982401</v>
      </c>
    </row>
    <row r="1988" spans="1:17" hidden="1" x14ac:dyDescent="0.3">
      <c r="A1988" t="s">
        <v>4158</v>
      </c>
      <c r="B1988" t="s">
        <v>4159</v>
      </c>
      <c r="C1988" t="str">
        <f>IFERROR(VLOOKUP(Table1[[#This Row],[Ticker]],[1]!Table1[[Symbol]:[Industry]],2,FALSE),"-")</f>
        <v>-</v>
      </c>
      <c r="D1988" t="s">
        <v>185</v>
      </c>
      <c r="E1988">
        <v>401.23395749999997</v>
      </c>
      <c r="F1988">
        <v>182.95</v>
      </c>
      <c r="G1988">
        <v>-4.61320540801107</v>
      </c>
      <c r="H1988">
        <v>-14.299496293211501</v>
      </c>
      <c r="I1988">
        <v>-8.1587328437936097</v>
      </c>
      <c r="J1988">
        <v>-6.3580462352453999</v>
      </c>
      <c r="K1988">
        <v>187.45124965211099</v>
      </c>
      <c r="L1988">
        <v>173.032625942739</v>
      </c>
      <c r="M1988">
        <v>41.195398925981003</v>
      </c>
      <c r="N1988">
        <v>0.63932063717878995</v>
      </c>
      <c r="O1988">
        <v>28.942333971030301</v>
      </c>
      <c r="P1988">
        <v>50.390464447184499</v>
      </c>
      <c r="Q1988">
        <v>9.5867869911366005E-2</v>
      </c>
    </row>
    <row r="1989" spans="1:17" hidden="1" x14ac:dyDescent="0.3">
      <c r="A1989" t="s">
        <v>4160</v>
      </c>
      <c r="B1989" t="s">
        <v>4161</v>
      </c>
      <c r="C1989" t="str">
        <f>IFERROR(VLOOKUP(Table1[[#This Row],[Ticker]],[1]!Table1[[Symbol]:[Industry]],2,FALSE),"-")</f>
        <v>-</v>
      </c>
      <c r="D1989" t="s">
        <v>46</v>
      </c>
      <c r="E1989">
        <v>400.91615999999999</v>
      </c>
      <c r="F1989">
        <v>160.5</v>
      </c>
      <c r="G1989">
        <v>80.542147700468803</v>
      </c>
      <c r="H1989">
        <v>-12.164389191638101</v>
      </c>
      <c r="I1989">
        <v>101.026197714102</v>
      </c>
      <c r="J1989">
        <v>-3.9778653015374301E-3</v>
      </c>
      <c r="K1989">
        <v>158.88400745683299</v>
      </c>
      <c r="M1989">
        <v>42.062463563196403</v>
      </c>
      <c r="N1989">
        <v>0.50554349187789704</v>
      </c>
      <c r="O1989">
        <v>19.626168224299001</v>
      </c>
      <c r="P1989">
        <v>154.76190476190399</v>
      </c>
    </row>
    <row r="1990" spans="1:17" hidden="1" x14ac:dyDescent="0.3">
      <c r="A1990" t="s">
        <v>4162</v>
      </c>
      <c r="B1990" t="s">
        <v>4163</v>
      </c>
      <c r="C1990" t="str">
        <f>IFERROR(VLOOKUP(Table1[[#This Row],[Ticker]],[1]!Table1[[Symbol]:[Industry]],2,FALSE),"-")</f>
        <v>-</v>
      </c>
      <c r="D1990" t="s">
        <v>125</v>
      </c>
      <c r="E1990">
        <v>400.83569229</v>
      </c>
      <c r="F1990">
        <v>210</v>
      </c>
      <c r="G1990">
        <v>11.963169682585599</v>
      </c>
      <c r="H1990">
        <v>-4.4834604828489599</v>
      </c>
      <c r="I1990">
        <v>22.7534805524962</v>
      </c>
      <c r="J1990">
        <v>-5.5551740094266204</v>
      </c>
      <c r="K1990">
        <v>213.08637167982801</v>
      </c>
      <c r="L1990">
        <v>192.98250972182899</v>
      </c>
      <c r="M1990">
        <v>42.650951321370002</v>
      </c>
      <c r="N1990">
        <v>0.78362935209445395</v>
      </c>
      <c r="O1990">
        <v>23.761904761904699</v>
      </c>
      <c r="P1990">
        <v>80.102915951972506</v>
      </c>
      <c r="Q1990">
        <v>7.7196103433178995E-2</v>
      </c>
    </row>
    <row r="1991" spans="1:17" hidden="1" x14ac:dyDescent="0.3">
      <c r="A1991" t="s">
        <v>4164</v>
      </c>
      <c r="B1991" t="s">
        <v>4165</v>
      </c>
      <c r="C1991" t="str">
        <f>IFERROR(VLOOKUP(Table1[[#This Row],[Ticker]],[1]!Table1[[Symbol]:[Industry]],2,FALSE),"-")</f>
        <v>-</v>
      </c>
      <c r="D1991" t="s">
        <v>435</v>
      </c>
      <c r="E1991">
        <v>400.58676864</v>
      </c>
      <c r="F1991">
        <v>123.01</v>
      </c>
      <c r="G1991">
        <v>121.275957677444</v>
      </c>
      <c r="H1991">
        <v>11.327552358593101</v>
      </c>
      <c r="I1991">
        <v>101.17800657105199</v>
      </c>
      <c r="J1991">
        <v>-1.36956699679413</v>
      </c>
      <c r="K1991">
        <v>116.157259599632</v>
      </c>
      <c r="L1991">
        <v>92.390961514135498</v>
      </c>
      <c r="M1991">
        <v>46.497242572655502</v>
      </c>
      <c r="N1991">
        <v>0.44834536844357398</v>
      </c>
      <c r="O1991">
        <v>15.0312982684334</v>
      </c>
      <c r="P1991">
        <v>188.3046875</v>
      </c>
    </row>
    <row r="1992" spans="1:17" hidden="1" x14ac:dyDescent="0.3">
      <c r="A1992" t="s">
        <v>4166</v>
      </c>
      <c r="B1992" t="s">
        <v>4167</v>
      </c>
      <c r="C1992" t="str">
        <f>IFERROR(VLOOKUP(Table1[[#This Row],[Ticker]],[1]!Table1[[Symbol]:[Industry]],2,FALSE),"-")</f>
        <v>-</v>
      </c>
      <c r="D1992" t="s">
        <v>604</v>
      </c>
      <c r="E1992">
        <v>400.52823716699999</v>
      </c>
      <c r="F1992">
        <v>61.77</v>
      </c>
      <c r="G1992">
        <v>-4.4935914209649601</v>
      </c>
      <c r="H1992">
        <v>-4.0063349692856702</v>
      </c>
      <c r="I1992">
        <v>39.8577276567433</v>
      </c>
      <c r="J1992">
        <v>-10.195506953351799</v>
      </c>
      <c r="K1992">
        <v>59.0170805015971</v>
      </c>
      <c r="L1992">
        <v>52.122388321957303</v>
      </c>
      <c r="M1992">
        <v>47.210568020101299</v>
      </c>
      <c r="N1992">
        <v>0.52114410021549695</v>
      </c>
      <c r="O1992">
        <v>16.0919540229884</v>
      </c>
      <c r="P1992">
        <v>64.72</v>
      </c>
      <c r="Q1992">
        <v>-1.6313191832526001E-2</v>
      </c>
    </row>
    <row r="1993" spans="1:17" hidden="1" x14ac:dyDescent="0.3">
      <c r="A1993" t="s">
        <v>4168</v>
      </c>
      <c r="B1993" t="s">
        <v>4169</v>
      </c>
      <c r="C1993" t="str">
        <f>IFERROR(VLOOKUP(Table1[[#This Row],[Ticker]],[1]!Table1[[Symbol]:[Industry]],2,FALSE),"-")</f>
        <v>-</v>
      </c>
      <c r="D1993" t="s">
        <v>46</v>
      </c>
      <c r="E1993">
        <v>400.44425539999997</v>
      </c>
      <c r="F1993">
        <v>80.5</v>
      </c>
      <c r="G1993">
        <v>168.82277484036501</v>
      </c>
      <c r="H1993">
        <v>2.7135769100567999</v>
      </c>
      <c r="I1993">
        <v>23.112869805682902</v>
      </c>
      <c r="J1993">
        <v>-1.0600243584151301</v>
      </c>
      <c r="K1993">
        <v>74.519637792636004</v>
      </c>
      <c r="L1993">
        <v>55.874321523123299</v>
      </c>
      <c r="M1993">
        <v>43.254670631329198</v>
      </c>
      <c r="N1993">
        <v>0.702587230002373</v>
      </c>
      <c r="O1993">
        <v>9.3167701863354093</v>
      </c>
      <c r="P1993">
        <v>218.04005844313201</v>
      </c>
      <c r="Q1993">
        <v>0.23019354451955401</v>
      </c>
    </row>
    <row r="1994" spans="1:17" hidden="1" x14ac:dyDescent="0.3">
      <c r="A1994" t="s">
        <v>4170</v>
      </c>
      <c r="B1994" t="s">
        <v>4171</v>
      </c>
      <c r="C1994" t="str">
        <f>IFERROR(VLOOKUP(Table1[[#This Row],[Ticker]],[1]!Table1[[Symbol]:[Industry]],2,FALSE),"-")</f>
        <v>-</v>
      </c>
      <c r="D1994" t="s">
        <v>3461</v>
      </c>
      <c r="E1994">
        <v>400.14840752999999</v>
      </c>
      <c r="F1994">
        <v>233</v>
      </c>
      <c r="G1994">
        <v>100.75755314107199</v>
      </c>
      <c r="H1994">
        <v>-9.7025310793509405</v>
      </c>
      <c r="I1994">
        <v>2.7872820148691102</v>
      </c>
      <c r="J1994">
        <v>-6.9880051169169803</v>
      </c>
      <c r="K1994">
        <v>250.86633905340801</v>
      </c>
      <c r="L1994">
        <v>211.36847219726201</v>
      </c>
      <c r="M1994">
        <v>27.153205679806501</v>
      </c>
      <c r="N1994">
        <v>0.77415267659170095</v>
      </c>
      <c r="O1994">
        <v>34.763948497854003</v>
      </c>
      <c r="P1994">
        <v>163.77358490565999</v>
      </c>
    </row>
    <row r="1995" spans="1:17" hidden="1" x14ac:dyDescent="0.3">
      <c r="A1995" t="s">
        <v>4172</v>
      </c>
      <c r="B1995" t="s">
        <v>4173</v>
      </c>
      <c r="C1995" t="str">
        <f>IFERROR(VLOOKUP(Table1[[#This Row],[Ticker]],[1]!Table1[[Symbol]:[Industry]],2,FALSE),"-")</f>
        <v>-</v>
      </c>
      <c r="D1995" t="s">
        <v>161</v>
      </c>
      <c r="E1995">
        <v>400.06872394999999</v>
      </c>
      <c r="F1995">
        <v>2790</v>
      </c>
      <c r="G1995">
        <v>-10.6104978328919</v>
      </c>
      <c r="H1995">
        <v>-10.435579444067301</v>
      </c>
      <c r="I1995">
        <v>10.541571927703201</v>
      </c>
      <c r="J1995">
        <v>-7.7087755799227597</v>
      </c>
      <c r="K1995">
        <v>2763.8559547610698</v>
      </c>
      <c r="L1995">
        <v>2584.5498966496398</v>
      </c>
      <c r="M1995">
        <v>55.918431298784903</v>
      </c>
      <c r="N1995">
        <v>0.321606488611417</v>
      </c>
      <c r="O1995">
        <v>27.240143369175598</v>
      </c>
      <c r="P1995">
        <v>43.216467327139199</v>
      </c>
      <c r="Q1995">
        <v>-0.103329992971625</v>
      </c>
    </row>
    <row r="1996" spans="1:17" hidden="1" x14ac:dyDescent="0.3">
      <c r="A1996" t="s">
        <v>4174</v>
      </c>
      <c r="B1996" t="s">
        <v>4175</v>
      </c>
      <c r="C1996" t="str">
        <f>IFERROR(VLOOKUP(Table1[[#This Row],[Ticker]],[1]!Table1[[Symbol]:[Industry]],2,FALSE),"-")</f>
        <v>-</v>
      </c>
      <c r="D1996" t="s">
        <v>74</v>
      </c>
      <c r="E1996">
        <v>399.85176000000001</v>
      </c>
      <c r="F1996">
        <v>294</v>
      </c>
      <c r="G1996">
        <v>-38.476571003190998</v>
      </c>
      <c r="I1996">
        <v>-21.138411339395599</v>
      </c>
      <c r="K1996">
        <v>240.93553543611401</v>
      </c>
      <c r="M1996" s="1">
        <v>6.0965434000000003E-8</v>
      </c>
      <c r="N1996">
        <v>1.29729729729729</v>
      </c>
      <c r="O1996">
        <v>6.12244897959184</v>
      </c>
      <c r="P1996">
        <v>0.34129692832765002</v>
      </c>
    </row>
    <row r="1997" spans="1:17" hidden="1" x14ac:dyDescent="0.3">
      <c r="A1997" t="s">
        <v>4176</v>
      </c>
      <c r="B1997" t="s">
        <v>4177</v>
      </c>
      <c r="C1997" t="str">
        <f>IFERROR(VLOOKUP(Table1[[#This Row],[Ticker]],[1]!Table1[[Symbol]:[Industry]],2,FALSE),"-")</f>
        <v>-</v>
      </c>
      <c r="D1997" t="s">
        <v>4178</v>
      </c>
      <c r="E1997">
        <v>399.69159999999999</v>
      </c>
      <c r="F1997">
        <v>293</v>
      </c>
      <c r="G1997">
        <v>48.221274461892598</v>
      </c>
      <c r="H1997">
        <v>-4.9288473323674404</v>
      </c>
      <c r="I1997">
        <v>50.470850599822803</v>
      </c>
      <c r="J1997">
        <v>2.3834464177583898</v>
      </c>
      <c r="K1997">
        <v>256.93024775339097</v>
      </c>
      <c r="L1997">
        <v>216.516443359628</v>
      </c>
      <c r="M1997">
        <v>74.727189364439994</v>
      </c>
      <c r="N1997">
        <v>0.55249736906014701</v>
      </c>
      <c r="O1997">
        <v>2.3890784982934998</v>
      </c>
      <c r="P1997">
        <v>97.906112799729797</v>
      </c>
    </row>
    <row r="1998" spans="1:17" hidden="1" x14ac:dyDescent="0.3">
      <c r="A1998" t="s">
        <v>4179</v>
      </c>
      <c r="B1998" t="s">
        <v>4180</v>
      </c>
      <c r="C1998" t="str">
        <f>IFERROR(VLOOKUP(Table1[[#This Row],[Ticker]],[1]!Table1[[Symbol]:[Industry]],2,FALSE),"-")</f>
        <v>-</v>
      </c>
      <c r="D1998" t="s">
        <v>130</v>
      </c>
      <c r="E1998">
        <v>399.056539044999</v>
      </c>
      <c r="F1998">
        <v>26.15</v>
      </c>
      <c r="G1998">
        <v>-49.902202530690097</v>
      </c>
      <c r="H1998">
        <v>-16.611287367901902</v>
      </c>
      <c r="I1998">
        <v>-29.8892645817164</v>
      </c>
      <c r="J1998">
        <v>-6.6067424702858997</v>
      </c>
      <c r="K1998">
        <v>29.473481760374199</v>
      </c>
      <c r="L1998">
        <v>31.106562473778599</v>
      </c>
      <c r="M1998">
        <v>19.294268655234202</v>
      </c>
      <c r="N1998">
        <v>0.482460748282729</v>
      </c>
      <c r="O1998">
        <v>71.319311663479894</v>
      </c>
      <c r="P1998">
        <v>1.7509727626459</v>
      </c>
      <c r="Q1998">
        <v>-7.5570677789180002E-3</v>
      </c>
    </row>
    <row r="1999" spans="1:17" hidden="1" x14ac:dyDescent="0.3">
      <c r="A1999" t="s">
        <v>4181</v>
      </c>
      <c r="B1999" t="s">
        <v>4182</v>
      </c>
      <c r="C1999" t="str">
        <f>IFERROR(VLOOKUP(Table1[[#This Row],[Ticker]],[1]!Table1[[Symbol]:[Industry]],2,FALSE),"-")</f>
        <v>-</v>
      </c>
      <c r="D1999" t="s">
        <v>2144</v>
      </c>
      <c r="E1999">
        <v>397.72125</v>
      </c>
      <c r="F1999">
        <v>1767.65</v>
      </c>
      <c r="G1999">
        <v>303.89718530998999</v>
      </c>
      <c r="H1999">
        <v>31.6462326306718</v>
      </c>
      <c r="I1999">
        <v>97.884301981660201</v>
      </c>
      <c r="J1999">
        <v>-15.620423739119801</v>
      </c>
      <c r="K1999">
        <v>1435.3411763398601</v>
      </c>
      <c r="L1999">
        <v>1070.8409224800801</v>
      </c>
      <c r="M1999">
        <v>58.419768108926</v>
      </c>
      <c r="N1999">
        <v>1.12450552583977</v>
      </c>
      <c r="O1999">
        <v>12.8107939920232</v>
      </c>
      <c r="P1999">
        <v>337.212465990601</v>
      </c>
      <c r="Q1999">
        <v>0.20276154890494699</v>
      </c>
    </row>
    <row r="2000" spans="1:17" hidden="1" x14ac:dyDescent="0.3">
      <c r="A2000" t="s">
        <v>4183</v>
      </c>
      <c r="B2000" t="s">
        <v>4184</v>
      </c>
      <c r="C2000" t="str">
        <f>IFERROR(VLOOKUP(Table1[[#This Row],[Ticker]],[1]!Table1[[Symbol]:[Industry]],2,FALSE),"-")</f>
        <v>-</v>
      </c>
      <c r="D2000" t="s">
        <v>470</v>
      </c>
      <c r="E2000">
        <v>397.37185290899998</v>
      </c>
      <c r="F2000">
        <v>48.11</v>
      </c>
      <c r="G2000">
        <v>-39.166552696266002</v>
      </c>
      <c r="H2000">
        <v>-2.3441863907032401</v>
      </c>
      <c r="I2000">
        <v>21.328741945275802</v>
      </c>
      <c r="J2000">
        <v>6.5955540931597696</v>
      </c>
      <c r="K2000">
        <v>44.202951968402203</v>
      </c>
      <c r="L2000">
        <v>42.887967231370801</v>
      </c>
      <c r="M2000">
        <v>76.274055559402697</v>
      </c>
      <c r="N2000">
        <v>0.52365769258488004</v>
      </c>
      <c r="O2000">
        <v>24.0906256495531</v>
      </c>
      <c r="P2000">
        <v>68.216783216783199</v>
      </c>
      <c r="Q2000">
        <v>9.2208900938146002E-2</v>
      </c>
    </row>
    <row r="2001" spans="1:17" hidden="1" x14ac:dyDescent="0.3">
      <c r="A2001" t="s">
        <v>4185</v>
      </c>
      <c r="B2001" t="s">
        <v>4186</v>
      </c>
      <c r="C2001" t="str">
        <f>IFERROR(VLOOKUP(Table1[[#This Row],[Ticker]],[1]!Table1[[Symbol]:[Industry]],2,FALSE),"-")</f>
        <v>-</v>
      </c>
      <c r="D2001" t="s">
        <v>604</v>
      </c>
      <c r="E2001">
        <v>397.16241367499998</v>
      </c>
      <c r="F2001">
        <v>224.75</v>
      </c>
      <c r="G2001">
        <v>29.311347394642802</v>
      </c>
      <c r="H2001">
        <v>-30.9774745440819</v>
      </c>
      <c r="I2001">
        <v>12.9121174502635</v>
      </c>
      <c r="J2001">
        <v>-11.442026410530399</v>
      </c>
      <c r="K2001">
        <v>242.295835938838</v>
      </c>
      <c r="L2001">
        <v>205.06667976171099</v>
      </c>
      <c r="M2001">
        <v>37.560595350914397</v>
      </c>
      <c r="N2001">
        <v>0.23945961373505101</v>
      </c>
      <c r="O2001">
        <v>40.133481646273601</v>
      </c>
      <c r="P2001">
        <v>93.75</v>
      </c>
    </row>
    <row r="2002" spans="1:17" hidden="1" x14ac:dyDescent="0.3">
      <c r="A2002" t="s">
        <v>4187</v>
      </c>
      <c r="B2002" t="s">
        <v>4188</v>
      </c>
      <c r="C2002" t="str">
        <f>IFERROR(VLOOKUP(Table1[[#This Row],[Ticker]],[1]!Table1[[Symbol]:[Industry]],2,FALSE),"-")</f>
        <v>-</v>
      </c>
      <c r="D2002" t="s">
        <v>604</v>
      </c>
      <c r="E2002">
        <v>397.07026599099999</v>
      </c>
      <c r="F2002">
        <v>212.59</v>
      </c>
      <c r="G2002">
        <v>-5.2104298219180301</v>
      </c>
      <c r="H2002">
        <v>-10.766892987153099</v>
      </c>
      <c r="I2002">
        <v>-13.161342545776501</v>
      </c>
      <c r="J2002">
        <v>-6.8907419623689901</v>
      </c>
      <c r="K2002">
        <v>224.31517654374301</v>
      </c>
      <c r="L2002">
        <v>210.230160291891</v>
      </c>
      <c r="M2002">
        <v>37.061317325492098</v>
      </c>
      <c r="N2002">
        <v>0.220571067025053</v>
      </c>
      <c r="O2002">
        <v>40.081847688038003</v>
      </c>
      <c r="P2002">
        <v>46.109965635738803</v>
      </c>
      <c r="Q2002">
        <v>1.513150542341E-3</v>
      </c>
    </row>
    <row r="2003" spans="1:17" hidden="1" x14ac:dyDescent="0.3">
      <c r="A2003" t="s">
        <v>4189</v>
      </c>
      <c r="B2003" t="s">
        <v>4190</v>
      </c>
      <c r="C2003" t="str">
        <f>IFERROR(VLOOKUP(Table1[[#This Row],[Ticker]],[1]!Table1[[Symbol]:[Industry]],2,FALSE),"-")</f>
        <v>-</v>
      </c>
      <c r="D2003" t="s">
        <v>228</v>
      </c>
      <c r="E2003">
        <v>395.53495313600001</v>
      </c>
      <c r="F2003">
        <v>136.97</v>
      </c>
      <c r="G2003">
        <v>-4.7653041437732604</v>
      </c>
      <c r="H2003">
        <v>-8.5289762814325503</v>
      </c>
      <c r="I2003">
        <v>23.687448931719999</v>
      </c>
      <c r="J2003">
        <v>-8.0249718959007001</v>
      </c>
      <c r="K2003">
        <v>129.352201326125</v>
      </c>
      <c r="L2003">
        <v>115.394956861343</v>
      </c>
      <c r="M2003">
        <v>57.255767453512298</v>
      </c>
      <c r="N2003">
        <v>0.58239301473529703</v>
      </c>
      <c r="O2003">
        <v>5.4245455209170004</v>
      </c>
      <c r="P2003">
        <v>59.082462253193903</v>
      </c>
      <c r="Q2003">
        <v>3.2034478006329999E-3</v>
      </c>
    </row>
    <row r="2004" spans="1:17" hidden="1" x14ac:dyDescent="0.3">
      <c r="A2004" t="s">
        <v>4191</v>
      </c>
      <c r="B2004" t="s">
        <v>4192</v>
      </c>
      <c r="C2004" t="str">
        <f>IFERROR(VLOOKUP(Table1[[#This Row],[Ticker]],[1]!Table1[[Symbol]:[Industry]],2,FALSE),"-")</f>
        <v>-</v>
      </c>
      <c r="D2004" t="s">
        <v>1066</v>
      </c>
      <c r="E2004">
        <v>394.22919999999999</v>
      </c>
      <c r="F2004">
        <v>46.96</v>
      </c>
      <c r="G2004">
        <v>-21.1050058896904</v>
      </c>
      <c r="H2004">
        <v>-9.7565652700379797</v>
      </c>
      <c r="I2004">
        <v>-37.7519295369693</v>
      </c>
      <c r="J2004">
        <v>-4.5213014882832203</v>
      </c>
      <c r="K2004">
        <v>49.967248591193403</v>
      </c>
      <c r="L2004">
        <v>52.660790278450499</v>
      </c>
      <c r="M2004">
        <v>36.7724994033047</v>
      </c>
      <c r="N2004">
        <v>1.3875010184640499</v>
      </c>
      <c r="O2004">
        <v>109.752981260647</v>
      </c>
      <c r="P2004">
        <v>25.3938584779706</v>
      </c>
      <c r="Q2004">
        <v>5.2248694179228998E-2</v>
      </c>
    </row>
    <row r="2005" spans="1:17" hidden="1" x14ac:dyDescent="0.3">
      <c r="A2005" t="s">
        <v>4193</v>
      </c>
      <c r="B2005" t="s">
        <v>4194</v>
      </c>
      <c r="C2005" t="str">
        <f>IFERROR(VLOOKUP(Table1[[#This Row],[Ticker]],[1]!Table1[[Symbol]:[Industry]],2,FALSE),"-")</f>
        <v>-</v>
      </c>
      <c r="D2005" t="s">
        <v>263</v>
      </c>
      <c r="E2005">
        <v>394.14849759999998</v>
      </c>
      <c r="F2005">
        <v>23.92</v>
      </c>
      <c r="G2005">
        <v>39.773386472792602</v>
      </c>
      <c r="H2005">
        <v>-9.6856568064183008</v>
      </c>
      <c r="I2005">
        <v>1.1217047969638101</v>
      </c>
      <c r="J2005">
        <v>-5.3542247064042403</v>
      </c>
      <c r="K2005">
        <v>24.8219594184031</v>
      </c>
      <c r="L2005">
        <v>22.714483648376</v>
      </c>
      <c r="M2005">
        <v>35.962092798926697</v>
      </c>
      <c r="N2005">
        <v>0.234728076557703</v>
      </c>
      <c r="O2005">
        <v>33.779264214046798</v>
      </c>
      <c r="P2005">
        <v>91.560580248825502</v>
      </c>
      <c r="Q2005">
        <v>7.7413280533571993E-2</v>
      </c>
    </row>
    <row r="2006" spans="1:17" hidden="1" x14ac:dyDescent="0.3">
      <c r="A2006" t="s">
        <v>4195</v>
      </c>
      <c r="B2006" t="s">
        <v>4196</v>
      </c>
      <c r="C2006" t="str">
        <f>IFERROR(VLOOKUP(Table1[[#This Row],[Ticker]],[1]!Table1[[Symbol]:[Industry]],2,FALSE),"-")</f>
        <v>-</v>
      </c>
      <c r="D2006" t="s">
        <v>21</v>
      </c>
      <c r="E2006">
        <v>393.12194849999997</v>
      </c>
      <c r="F2006">
        <v>382.5</v>
      </c>
      <c r="G2006">
        <v>-45.796690130330099</v>
      </c>
      <c r="H2006">
        <v>-8.3215072987142502</v>
      </c>
      <c r="I2006">
        <v>-15.226430899297799</v>
      </c>
      <c r="J2006">
        <v>-2.9408397455596398</v>
      </c>
      <c r="K2006">
        <v>391.78856726726599</v>
      </c>
      <c r="L2006">
        <v>401.24694955797099</v>
      </c>
      <c r="M2006">
        <v>44.586179665192802</v>
      </c>
      <c r="N2006">
        <v>0.53479045470164299</v>
      </c>
      <c r="O2006">
        <v>49.019607843137202</v>
      </c>
      <c r="P2006">
        <v>12.1372031662269</v>
      </c>
      <c r="Q2006">
        <v>0.105576838713381</v>
      </c>
    </row>
    <row r="2007" spans="1:17" hidden="1" x14ac:dyDescent="0.3">
      <c r="A2007" t="s">
        <v>4197</v>
      </c>
      <c r="B2007" t="s">
        <v>4198</v>
      </c>
      <c r="C2007" t="str">
        <f>IFERROR(VLOOKUP(Table1[[#This Row],[Ticker]],[1]!Table1[[Symbol]:[Industry]],2,FALSE),"-")</f>
        <v>-</v>
      </c>
      <c r="D2007" t="s">
        <v>646</v>
      </c>
      <c r="E2007">
        <v>392.90922752500001</v>
      </c>
      <c r="F2007">
        <v>131.65</v>
      </c>
      <c r="G2007">
        <v>-40.961720526278597</v>
      </c>
      <c r="H2007">
        <v>-15.125462945015601</v>
      </c>
      <c r="I2007">
        <v>-4.8588974505067704</v>
      </c>
      <c r="J2007">
        <v>-5.8531271633739497</v>
      </c>
      <c r="K2007">
        <v>138.23639087397299</v>
      </c>
      <c r="L2007">
        <v>133.407872460378</v>
      </c>
      <c r="M2007">
        <v>28.8890359278349</v>
      </c>
      <c r="N2007">
        <v>1.1036477877081501</v>
      </c>
      <c r="O2007">
        <v>24.7246486897075</v>
      </c>
      <c r="P2007">
        <v>22.408182240818199</v>
      </c>
      <c r="Q2007">
        <v>4.3650807818201E-2</v>
      </c>
    </row>
    <row r="2008" spans="1:17" hidden="1" x14ac:dyDescent="0.3">
      <c r="A2008" t="s">
        <v>4199</v>
      </c>
      <c r="B2008" t="s">
        <v>4200</v>
      </c>
      <c r="C2008" t="str">
        <f>IFERROR(VLOOKUP(Table1[[#This Row],[Ticker]],[1]!Table1[[Symbol]:[Industry]],2,FALSE),"-")</f>
        <v>-</v>
      </c>
      <c r="D2008" t="s">
        <v>143</v>
      </c>
      <c r="E2008">
        <v>392.89346849999998</v>
      </c>
      <c r="F2008">
        <v>385.05</v>
      </c>
      <c r="G2008">
        <v>149.913847675402</v>
      </c>
      <c r="H2008">
        <v>50.229975787894098</v>
      </c>
      <c r="I2008">
        <v>61.466654326645603</v>
      </c>
      <c r="J2008">
        <v>-2.0763127513568298</v>
      </c>
      <c r="K2008">
        <v>303.81845858060899</v>
      </c>
      <c r="L2008">
        <v>248.87702070078899</v>
      </c>
      <c r="M2008">
        <v>56.233316286324602</v>
      </c>
      <c r="N2008">
        <v>2.2888584034010999</v>
      </c>
      <c r="O2008">
        <v>22.321776392676199</v>
      </c>
      <c r="P2008">
        <v>286.79055750878899</v>
      </c>
      <c r="Q2008">
        <v>0.132681665818736</v>
      </c>
    </row>
    <row r="2009" spans="1:17" hidden="1" x14ac:dyDescent="0.3">
      <c r="A2009" t="s">
        <v>4201</v>
      </c>
      <c r="B2009" t="s">
        <v>4202</v>
      </c>
      <c r="C2009" t="str">
        <f>IFERROR(VLOOKUP(Table1[[#This Row],[Ticker]],[1]!Table1[[Symbol]:[Industry]],2,FALSE),"-")</f>
        <v>-</v>
      </c>
      <c r="D2009" t="s">
        <v>125</v>
      </c>
      <c r="E2009">
        <v>392.35017066</v>
      </c>
      <c r="F2009">
        <v>150.9</v>
      </c>
      <c r="G2009">
        <v>-6.50855799153479</v>
      </c>
      <c r="H2009">
        <v>8.5135769100567895</v>
      </c>
      <c r="I2009">
        <v>1.4850898596451001</v>
      </c>
      <c r="J2009">
        <v>3.46749485574531</v>
      </c>
      <c r="K2009">
        <v>139.940217248279</v>
      </c>
      <c r="L2009">
        <v>134.80301412668001</v>
      </c>
      <c r="M2009">
        <v>62.524917056336001</v>
      </c>
      <c r="N2009">
        <v>1.34397667954714</v>
      </c>
      <c r="O2009">
        <v>21.9350563286945</v>
      </c>
      <c r="P2009">
        <v>42.358490566037702</v>
      </c>
      <c r="Q2009">
        <v>2.3524910382829001E-2</v>
      </c>
    </row>
    <row r="2010" spans="1:17" hidden="1" x14ac:dyDescent="0.3">
      <c r="A2010" t="s">
        <v>4203</v>
      </c>
      <c r="B2010" t="s">
        <v>4204</v>
      </c>
      <c r="C2010" t="str">
        <f>IFERROR(VLOOKUP(Table1[[#This Row],[Ticker]],[1]!Table1[[Symbol]:[Industry]],2,FALSE),"-")</f>
        <v>-</v>
      </c>
      <c r="D2010" t="s">
        <v>80</v>
      </c>
      <c r="E2010">
        <v>391.05975216000002</v>
      </c>
      <c r="F2010">
        <v>224.7</v>
      </c>
      <c r="G2010">
        <v>23.3792799888456</v>
      </c>
      <c r="H2010">
        <v>-24.728847332367401</v>
      </c>
      <c r="I2010">
        <v>-20.325746431743902</v>
      </c>
      <c r="J2010">
        <v>-10.1376522236221</v>
      </c>
      <c r="K2010">
        <v>224.64819706511599</v>
      </c>
      <c r="L2010">
        <v>208.71768646858601</v>
      </c>
      <c r="M2010">
        <v>39.401811397014697</v>
      </c>
      <c r="N2010">
        <v>0.97925061038666805</v>
      </c>
      <c r="O2010">
        <v>42.078326657765899</v>
      </c>
      <c r="P2010">
        <v>73.379629629629605</v>
      </c>
      <c r="Q2010">
        <v>0.13062649237053001</v>
      </c>
    </row>
    <row r="2011" spans="1:17" hidden="1" x14ac:dyDescent="0.3">
      <c r="A2011" t="s">
        <v>4205</v>
      </c>
      <c r="B2011" t="s">
        <v>4206</v>
      </c>
      <c r="C2011" t="str">
        <f>IFERROR(VLOOKUP(Table1[[#This Row],[Ticker]],[1]!Table1[[Symbol]:[Industry]],2,FALSE),"-")</f>
        <v>-</v>
      </c>
      <c r="D2011" t="s">
        <v>130</v>
      </c>
      <c r="E2011">
        <v>389.95104280100003</v>
      </c>
      <c r="F2011">
        <v>115.81</v>
      </c>
      <c r="G2011">
        <v>-51.758942652441398</v>
      </c>
      <c r="H2011">
        <v>-1.1501135661336701</v>
      </c>
      <c r="I2011">
        <v>1.6227982539307</v>
      </c>
      <c r="J2011">
        <v>-2.1834145620475001</v>
      </c>
      <c r="K2011">
        <v>108.469667404093</v>
      </c>
      <c r="L2011">
        <v>112.33995302059201</v>
      </c>
      <c r="M2011">
        <v>55.1811755999681</v>
      </c>
      <c r="N2011">
        <v>0.47613366561574599</v>
      </c>
      <c r="O2011">
        <v>41.611259822122399</v>
      </c>
      <c r="P2011">
        <v>42.360172095882</v>
      </c>
      <c r="Q2011">
        <v>9.2749101173344006E-2</v>
      </c>
    </row>
    <row r="2012" spans="1:17" hidden="1" x14ac:dyDescent="0.3">
      <c r="A2012" t="s">
        <v>4207</v>
      </c>
      <c r="B2012" t="s">
        <v>4208</v>
      </c>
      <c r="C2012" t="str">
        <f>IFERROR(VLOOKUP(Table1[[#This Row],[Ticker]],[1]!Table1[[Symbol]:[Industry]],2,FALSE),"-")</f>
        <v>-</v>
      </c>
      <c r="D2012" t="s">
        <v>263</v>
      </c>
      <c r="E2012">
        <v>388.49665334999997</v>
      </c>
      <c r="F2012">
        <v>312.5</v>
      </c>
      <c r="G2012">
        <v>-24.525028287224799</v>
      </c>
      <c r="H2012">
        <v>-9.4339997467186691</v>
      </c>
      <c r="I2012">
        <v>-29.5968640614587</v>
      </c>
      <c r="J2012">
        <v>-5.7100141903933697</v>
      </c>
      <c r="K2012">
        <v>339.48895737226297</v>
      </c>
      <c r="L2012">
        <v>351.02773221147402</v>
      </c>
      <c r="M2012">
        <v>20.978942862444399</v>
      </c>
      <c r="N2012">
        <v>0.77826569829463199</v>
      </c>
      <c r="O2012">
        <v>56.415999999999997</v>
      </c>
      <c r="P2012">
        <v>11.5672973937879</v>
      </c>
      <c r="Q2012">
        <v>-3.2429325959910001E-2</v>
      </c>
    </row>
    <row r="2013" spans="1:17" hidden="1" x14ac:dyDescent="0.3">
      <c r="A2013" t="s">
        <v>4209</v>
      </c>
      <c r="B2013" t="s">
        <v>4210</v>
      </c>
      <c r="C2013" t="str">
        <f>IFERROR(VLOOKUP(Table1[[#This Row],[Ticker]],[1]!Table1[[Symbol]:[Industry]],2,FALSE),"-")</f>
        <v>-</v>
      </c>
      <c r="D2013" t="s">
        <v>1298</v>
      </c>
      <c r="E2013">
        <v>387.76866560000002</v>
      </c>
      <c r="F2013">
        <v>294.39999999999998</v>
      </c>
      <c r="G2013">
        <v>138.522207777376</v>
      </c>
      <c r="H2013">
        <v>3.9271059053583501</v>
      </c>
      <c r="I2013">
        <v>-35.024125625109903</v>
      </c>
      <c r="J2013">
        <v>11.9781055773104</v>
      </c>
      <c r="K2013">
        <v>278.41324491294603</v>
      </c>
      <c r="L2013">
        <v>282.57394337961</v>
      </c>
      <c r="M2013">
        <v>80.780004165986</v>
      </c>
      <c r="N2013">
        <v>0.63055327598958399</v>
      </c>
      <c r="O2013">
        <v>54.517663043478201</v>
      </c>
      <c r="P2013">
        <v>209.73172014728999</v>
      </c>
      <c r="Q2013">
        <v>0.14021430697874901</v>
      </c>
    </row>
    <row r="2014" spans="1:17" hidden="1" x14ac:dyDescent="0.3">
      <c r="A2014" t="s">
        <v>4211</v>
      </c>
      <c r="B2014" t="s">
        <v>4212</v>
      </c>
      <c r="C2014" t="str">
        <f>IFERROR(VLOOKUP(Table1[[#This Row],[Ticker]],[1]!Table1[[Symbol]:[Industry]],2,FALSE),"-")</f>
        <v>-</v>
      </c>
      <c r="D2014" t="s">
        <v>266</v>
      </c>
      <c r="E2014">
        <v>387.685</v>
      </c>
      <c r="F2014">
        <v>1149.05</v>
      </c>
      <c r="G2014">
        <v>139.553396593196</v>
      </c>
      <c r="H2014">
        <v>-13.122876069477501</v>
      </c>
      <c r="I2014">
        <v>55.688519052388202</v>
      </c>
      <c r="J2014">
        <v>-0.58624336155149503</v>
      </c>
      <c r="K2014">
        <v>1086.4899435866901</v>
      </c>
      <c r="L2014">
        <v>822.26002092154795</v>
      </c>
      <c r="M2014">
        <v>43.760499768061898</v>
      </c>
      <c r="N2014">
        <v>0.30936105458500701</v>
      </c>
      <c r="O2014">
        <v>18.358644097297699</v>
      </c>
      <c r="P2014">
        <v>242.948813609908</v>
      </c>
      <c r="Q2014">
        <v>0.19423154974200299</v>
      </c>
    </row>
    <row r="2015" spans="1:17" hidden="1" x14ac:dyDescent="0.3">
      <c r="A2015" t="s">
        <v>4213</v>
      </c>
      <c r="B2015" t="s">
        <v>4214</v>
      </c>
      <c r="C2015" t="str">
        <f>IFERROR(VLOOKUP(Table1[[#This Row],[Ticker]],[1]!Table1[[Symbol]:[Industry]],2,FALSE),"-")</f>
        <v>-</v>
      </c>
      <c r="D2015" t="s">
        <v>1001</v>
      </c>
      <c r="E2015">
        <v>387.39013999999997</v>
      </c>
      <c r="F2015">
        <v>20.63</v>
      </c>
      <c r="G2015">
        <v>-23.2886140139437</v>
      </c>
      <c r="H2015">
        <v>17.9743612237822</v>
      </c>
      <c r="I2015">
        <v>19.7841475831632</v>
      </c>
      <c r="J2015">
        <v>2.4918530229264801</v>
      </c>
      <c r="K2015">
        <v>17.585057393881002</v>
      </c>
      <c r="L2015">
        <v>16.9819006522359</v>
      </c>
      <c r="M2015">
        <v>76.470681100330296</v>
      </c>
      <c r="N2015">
        <v>2.2321668588939199</v>
      </c>
      <c r="O2015">
        <v>3.1992244304411099</v>
      </c>
      <c r="P2015">
        <v>46.312056737588598</v>
      </c>
      <c r="Q2015">
        <v>-5.0330524308558E-2</v>
      </c>
    </row>
    <row r="2016" spans="1:17" hidden="1" x14ac:dyDescent="0.3">
      <c r="A2016" t="s">
        <v>4215</v>
      </c>
      <c r="B2016" t="s">
        <v>4216</v>
      </c>
      <c r="C2016" t="str">
        <f>IFERROR(VLOOKUP(Table1[[#This Row],[Ticker]],[1]!Table1[[Symbol]:[Industry]],2,FALSE),"-")</f>
        <v>-</v>
      </c>
      <c r="D2016" t="s">
        <v>604</v>
      </c>
      <c r="E2016">
        <v>387.20714959999998</v>
      </c>
      <c r="F2016">
        <v>304.39999999999998</v>
      </c>
      <c r="G2016">
        <v>1175.93203114734</v>
      </c>
      <c r="H2016">
        <v>21.343635510539301</v>
      </c>
      <c r="I2016">
        <v>424.433017232032</v>
      </c>
      <c r="J2016">
        <v>7.8008042052512803</v>
      </c>
      <c r="K2016">
        <v>236.612349897874</v>
      </c>
      <c r="L2016">
        <v>145.62274756894001</v>
      </c>
      <c r="M2016">
        <v>77.554778907258495</v>
      </c>
      <c r="N2016">
        <v>1.3064133016627</v>
      </c>
      <c r="O2016">
        <v>4.1392904073587404</v>
      </c>
      <c r="P2016">
        <v>1322.42990654205</v>
      </c>
      <c r="Q2016">
        <v>0.21217289382519899</v>
      </c>
    </row>
    <row r="2017" spans="1:17" hidden="1" x14ac:dyDescent="0.3">
      <c r="A2017" t="s">
        <v>4217</v>
      </c>
      <c r="B2017" t="s">
        <v>4218</v>
      </c>
      <c r="C2017" t="str">
        <f>IFERROR(VLOOKUP(Table1[[#This Row],[Ticker]],[1]!Table1[[Symbol]:[Industry]],2,FALSE),"-")</f>
        <v>-</v>
      </c>
      <c r="E2017">
        <v>387.00720000000001</v>
      </c>
      <c r="F2017">
        <v>190</v>
      </c>
      <c r="G2017">
        <v>-23.647171012500699</v>
      </c>
      <c r="H2017">
        <v>-24.815586281491701</v>
      </c>
      <c r="I2017">
        <v>-9.4703016712860002</v>
      </c>
      <c r="J2017">
        <v>-6.7173678166340798</v>
      </c>
      <c r="M2017">
        <v>39.6303182811087</v>
      </c>
      <c r="O2017">
        <v>31.052631578947299</v>
      </c>
      <c r="P2017">
        <v>21.2121212121212</v>
      </c>
    </row>
    <row r="2018" spans="1:17" hidden="1" x14ac:dyDescent="0.3">
      <c r="A2018" t="s">
        <v>4219</v>
      </c>
      <c r="B2018" t="s">
        <v>4220</v>
      </c>
      <c r="C2018" t="str">
        <f>IFERROR(VLOOKUP(Table1[[#This Row],[Ticker]],[1]!Table1[[Symbol]:[Industry]],2,FALSE),"-")</f>
        <v>-</v>
      </c>
      <c r="D2018" t="s">
        <v>545</v>
      </c>
      <c r="E2018">
        <v>386.94</v>
      </c>
      <c r="F2018">
        <v>3869.4</v>
      </c>
      <c r="G2018">
        <v>88.001961290390796</v>
      </c>
      <c r="H2018">
        <v>15.4026362147602</v>
      </c>
      <c r="I2018">
        <v>51.319738440339997</v>
      </c>
      <c r="J2018">
        <v>2.0661331473192801</v>
      </c>
      <c r="K2018">
        <v>3332.05026734385</v>
      </c>
      <c r="L2018">
        <v>2757.88057453088</v>
      </c>
      <c r="M2018">
        <v>73.223778992109402</v>
      </c>
      <c r="N2018">
        <v>0.98261754835790505</v>
      </c>
      <c r="O2018">
        <v>2.34144828655604</v>
      </c>
      <c r="P2018">
        <v>127.324266369003</v>
      </c>
      <c r="Q2018">
        <v>9.0891429416941005E-2</v>
      </c>
    </row>
    <row r="2019" spans="1:17" hidden="1" x14ac:dyDescent="0.3">
      <c r="A2019" t="s">
        <v>4221</v>
      </c>
      <c r="B2019" t="s">
        <v>4222</v>
      </c>
      <c r="C2019" t="str">
        <f>IFERROR(VLOOKUP(Table1[[#This Row],[Ticker]],[1]!Table1[[Symbol]:[Industry]],2,FALSE),"-")</f>
        <v>-</v>
      </c>
      <c r="D2019" t="s">
        <v>130</v>
      </c>
      <c r="E2019">
        <v>386.81852824999999</v>
      </c>
      <c r="F2019">
        <v>157.19999999999999</v>
      </c>
      <c r="G2019">
        <v>-31.534769188218</v>
      </c>
      <c r="H2019">
        <v>-2.6626411624909601</v>
      </c>
      <c r="I2019">
        <v>-33.494172712318502</v>
      </c>
      <c r="J2019">
        <v>-5.1862978996315503</v>
      </c>
      <c r="K2019">
        <v>165.45036146534301</v>
      </c>
      <c r="L2019">
        <v>165.68830362170399</v>
      </c>
      <c r="M2019">
        <v>34.689439876910498</v>
      </c>
      <c r="N2019">
        <v>0.36474426741440102</v>
      </c>
      <c r="O2019">
        <v>50.6361323155216</v>
      </c>
      <c r="P2019">
        <v>27.752945956927999</v>
      </c>
      <c r="Q2019">
        <v>0.130404128884821</v>
      </c>
    </row>
    <row r="2020" spans="1:17" hidden="1" x14ac:dyDescent="0.3">
      <c r="A2020" t="s">
        <v>4223</v>
      </c>
      <c r="B2020" t="s">
        <v>4224</v>
      </c>
      <c r="C2020" t="str">
        <f>IFERROR(VLOOKUP(Table1[[#This Row],[Ticker]],[1]!Table1[[Symbol]:[Industry]],2,FALSE),"-")</f>
        <v>-</v>
      </c>
      <c r="D2020" t="s">
        <v>185</v>
      </c>
      <c r="E2020">
        <v>386.67035812500001</v>
      </c>
      <c r="F2020">
        <v>982.75</v>
      </c>
      <c r="G2020">
        <v>62.101303133268999</v>
      </c>
      <c r="H2020">
        <v>-16.1775545884141</v>
      </c>
      <c r="I2020">
        <v>32.2518682569996</v>
      </c>
      <c r="J2020">
        <v>-13.8097507698104</v>
      </c>
      <c r="K2020">
        <v>977.24805351604903</v>
      </c>
      <c r="L2020">
        <v>787.83318160947294</v>
      </c>
      <c r="M2020">
        <v>32.224008241304901</v>
      </c>
      <c r="N2020">
        <v>0.26368903446853798</v>
      </c>
      <c r="O2020">
        <v>28.211650979394499</v>
      </c>
      <c r="P2020">
        <v>100.56122448979499</v>
      </c>
      <c r="Q2020">
        <v>8.9462032975075004E-2</v>
      </c>
    </row>
    <row r="2021" spans="1:17" hidden="1" x14ac:dyDescent="0.3">
      <c r="A2021" t="s">
        <v>4225</v>
      </c>
      <c r="B2021" t="s">
        <v>4226</v>
      </c>
      <c r="C2021" t="str">
        <f>IFERROR(VLOOKUP(Table1[[#This Row],[Ticker]],[1]!Table1[[Symbol]:[Industry]],2,FALSE),"-")</f>
        <v>-</v>
      </c>
      <c r="D2021" t="s">
        <v>46</v>
      </c>
      <c r="E2021">
        <v>383.199344</v>
      </c>
      <c r="F2021">
        <v>332.2</v>
      </c>
      <c r="G2021">
        <v>-46.635567699527499</v>
      </c>
      <c r="H2021">
        <v>-13.3690521979244</v>
      </c>
      <c r="I2021">
        <v>-32.458698358312802</v>
      </c>
      <c r="J2021">
        <v>-3.5627423827997098</v>
      </c>
      <c r="K2021">
        <v>355.44357026002399</v>
      </c>
      <c r="M2021">
        <v>54.041647410310503</v>
      </c>
      <c r="N2021">
        <v>0.768241526072445</v>
      </c>
      <c r="O2021">
        <v>78.205900060204698</v>
      </c>
      <c r="P2021">
        <v>8.9180327868852292</v>
      </c>
    </row>
    <row r="2022" spans="1:17" hidden="1" x14ac:dyDescent="0.3">
      <c r="A2022" t="s">
        <v>4227</v>
      </c>
      <c r="B2022" t="s">
        <v>4228</v>
      </c>
      <c r="C2022" t="str">
        <f>IFERROR(VLOOKUP(Table1[[#This Row],[Ticker]],[1]!Table1[[Symbol]:[Industry]],2,FALSE),"-")</f>
        <v>-</v>
      </c>
      <c r="D2022" t="s">
        <v>4229</v>
      </c>
      <c r="E2022">
        <v>381.897406807999</v>
      </c>
      <c r="F2022">
        <v>81</v>
      </c>
      <c r="G2022">
        <v>-79.655128312276503</v>
      </c>
      <c r="H2022">
        <v>-35.670820253063702</v>
      </c>
      <c r="I2022">
        <v>-46.000713822465599</v>
      </c>
      <c r="J2022">
        <v>-8.6609008218249208</v>
      </c>
      <c r="K2022">
        <v>87.754037969843097</v>
      </c>
      <c r="L2022">
        <v>106.773836516385</v>
      </c>
      <c r="M2022">
        <v>36.526330482469803</v>
      </c>
      <c r="N2022">
        <v>0.37012201138470202</v>
      </c>
      <c r="O2022">
        <v>118.51851851851799</v>
      </c>
      <c r="P2022">
        <v>2.53164556962024</v>
      </c>
      <c r="Q2022">
        <v>-4.1792061592986998E-2</v>
      </c>
    </row>
    <row r="2023" spans="1:17" hidden="1" x14ac:dyDescent="0.3">
      <c r="A2023" t="s">
        <v>4230</v>
      </c>
      <c r="B2023" t="s">
        <v>4231</v>
      </c>
      <c r="C2023" t="str">
        <f>IFERROR(VLOOKUP(Table1[[#This Row],[Ticker]],[1]!Table1[[Symbol]:[Industry]],2,FALSE),"-")</f>
        <v>-</v>
      </c>
      <c r="D2023" t="s">
        <v>195</v>
      </c>
      <c r="E2023">
        <v>381.52258356799899</v>
      </c>
      <c r="F2023">
        <v>145.36000000000001</v>
      </c>
      <c r="G2023">
        <v>23.4916233107595</v>
      </c>
      <c r="H2023">
        <v>-1.2483278518479599</v>
      </c>
      <c r="I2023">
        <v>31.182167771255799</v>
      </c>
      <c r="J2023">
        <v>-6.7903119108212699</v>
      </c>
      <c r="K2023">
        <v>125.762995942042</v>
      </c>
      <c r="L2023">
        <v>110.65163569954601</v>
      </c>
      <c r="M2023">
        <v>52.122867992715399</v>
      </c>
      <c r="N2023">
        <v>0.70325742286394</v>
      </c>
      <c r="O2023">
        <v>27.751788662630599</v>
      </c>
      <c r="P2023">
        <v>98.443686006825899</v>
      </c>
      <c r="Q2023">
        <v>2.0988800066301001E-2</v>
      </c>
    </row>
    <row r="2024" spans="1:17" hidden="1" x14ac:dyDescent="0.3">
      <c r="A2024" t="s">
        <v>4232</v>
      </c>
      <c r="B2024" t="s">
        <v>4233</v>
      </c>
      <c r="C2024" t="str">
        <f>IFERROR(VLOOKUP(Table1[[#This Row],[Ticker]],[1]!Table1[[Symbol]:[Industry]],2,FALSE),"-")</f>
        <v>-</v>
      </c>
      <c r="D2024" t="s">
        <v>4234</v>
      </c>
      <c r="E2024">
        <v>381.09543450000001</v>
      </c>
      <c r="F2024">
        <v>348.15</v>
      </c>
      <c r="G2024">
        <v>-52.237031961467402</v>
      </c>
      <c r="H2024">
        <v>-7.7375646424545996</v>
      </c>
      <c r="I2024">
        <v>-20.971204233798598</v>
      </c>
      <c r="J2024">
        <v>-6.3316920626414603</v>
      </c>
      <c r="K2024">
        <v>365.345136748426</v>
      </c>
      <c r="L2024">
        <v>382.86955050262799</v>
      </c>
      <c r="M2024">
        <v>43.160838057204401</v>
      </c>
      <c r="N2024">
        <v>1.1108053054287701</v>
      </c>
      <c r="O2024">
        <v>32.988654315668498</v>
      </c>
      <c r="P2024">
        <v>7.10659898477157</v>
      </c>
    </row>
    <row r="2025" spans="1:17" hidden="1" x14ac:dyDescent="0.3">
      <c r="A2025" t="s">
        <v>4235</v>
      </c>
      <c r="B2025" t="s">
        <v>4236</v>
      </c>
      <c r="C2025" t="str">
        <f>IFERROR(VLOOKUP(Table1[[#This Row],[Ticker]],[1]!Table1[[Symbol]:[Industry]],2,FALSE),"-")</f>
        <v>-</v>
      </c>
      <c r="D2025" t="s">
        <v>74</v>
      </c>
      <c r="E2025">
        <v>380.86254600000001</v>
      </c>
      <c r="F2025">
        <v>260.2</v>
      </c>
      <c r="G2025">
        <v>480.50873441728999</v>
      </c>
      <c r="H2025">
        <v>-7.9212429345629998</v>
      </c>
      <c r="I2025">
        <v>117.622280198365</v>
      </c>
      <c r="J2025">
        <v>-11.162569235581801</v>
      </c>
      <c r="K2025">
        <v>248.037822667185</v>
      </c>
      <c r="L2025">
        <v>168.79310320586299</v>
      </c>
      <c r="M2025">
        <v>29.231301357016299</v>
      </c>
      <c r="N2025">
        <v>0.63736928016724204</v>
      </c>
      <c r="O2025">
        <v>11.6833205226748</v>
      </c>
      <c r="P2025">
        <v>513.82401509789997</v>
      </c>
      <c r="Q2025">
        <v>0.219948520811452</v>
      </c>
    </row>
    <row r="2026" spans="1:17" hidden="1" x14ac:dyDescent="0.3">
      <c r="A2026" t="s">
        <v>4237</v>
      </c>
      <c r="B2026" t="s">
        <v>4238</v>
      </c>
      <c r="C2026" t="str">
        <f>IFERROR(VLOOKUP(Table1[[#This Row],[Ticker]],[1]!Table1[[Symbol]:[Industry]],2,FALSE),"-")</f>
        <v>-</v>
      </c>
      <c r="D2026" t="s">
        <v>130</v>
      </c>
      <c r="E2026">
        <v>380.68521750000002</v>
      </c>
      <c r="F2026">
        <v>219.51</v>
      </c>
      <c r="G2026">
        <v>-14.8852833782095</v>
      </c>
      <c r="H2026">
        <v>2.31639381146524</v>
      </c>
      <c r="I2026">
        <v>6.9442997461873297</v>
      </c>
      <c r="J2026">
        <v>-8.7455560785282707</v>
      </c>
      <c r="K2026">
        <v>193.381419851918</v>
      </c>
      <c r="L2026">
        <v>189.57708654847801</v>
      </c>
      <c r="M2026">
        <v>69.969422501892694</v>
      </c>
      <c r="N2026">
        <v>2.2271689555579801</v>
      </c>
      <c r="O2026">
        <v>8.8560885608855902</v>
      </c>
      <c r="P2026">
        <v>35.458191916075201</v>
      </c>
      <c r="Q2026">
        <v>-2.3839700019035001E-2</v>
      </c>
    </row>
    <row r="2027" spans="1:17" hidden="1" x14ac:dyDescent="0.3">
      <c r="A2027" t="s">
        <v>4239</v>
      </c>
      <c r="B2027" t="s">
        <v>4240</v>
      </c>
      <c r="C2027" t="str">
        <f>IFERROR(VLOOKUP(Table1[[#This Row],[Ticker]],[1]!Table1[[Symbol]:[Industry]],2,FALSE),"-")</f>
        <v>-</v>
      </c>
      <c r="D2027" t="s">
        <v>379</v>
      </c>
      <c r="E2027">
        <v>380.22048491999999</v>
      </c>
      <c r="F2027">
        <v>106.5</v>
      </c>
      <c r="G2027">
        <v>-38.5643910008951</v>
      </c>
      <c r="H2027">
        <v>-15.365974910671399</v>
      </c>
      <c r="I2027">
        <v>-32.728675031079199</v>
      </c>
      <c r="J2027">
        <v>-7.4632386949248799</v>
      </c>
      <c r="K2027">
        <v>117.852214703299</v>
      </c>
      <c r="L2027">
        <v>122.166020819965</v>
      </c>
      <c r="M2027">
        <v>37.2693959679183</v>
      </c>
      <c r="N2027">
        <v>0.63376989852492305</v>
      </c>
      <c r="O2027">
        <v>61.549295774647803</v>
      </c>
      <c r="P2027">
        <v>7.5757575757575601</v>
      </c>
      <c r="Q2027">
        <v>0.133283941838471</v>
      </c>
    </row>
    <row r="2028" spans="1:17" hidden="1" x14ac:dyDescent="0.3">
      <c r="A2028" t="s">
        <v>4241</v>
      </c>
      <c r="B2028" t="s">
        <v>4242</v>
      </c>
      <c r="C2028" t="str">
        <f>IFERROR(VLOOKUP(Table1[[#This Row],[Ticker]],[1]!Table1[[Symbol]:[Industry]],2,FALSE),"-")</f>
        <v>-</v>
      </c>
      <c r="D2028" t="s">
        <v>46</v>
      </c>
      <c r="E2028">
        <v>379.71463599999998</v>
      </c>
      <c r="F2028">
        <v>201.25</v>
      </c>
      <c r="G2028">
        <v>-37.664139996199701</v>
      </c>
      <c r="H2028">
        <v>-12.531484676661799</v>
      </c>
      <c r="I2028">
        <v>3.5750032947506698</v>
      </c>
      <c r="J2028">
        <v>-6.9754676385946102</v>
      </c>
      <c r="K2028">
        <v>213.02037272805401</v>
      </c>
      <c r="L2028">
        <v>201.90085802383601</v>
      </c>
      <c r="M2028">
        <v>33.125583484996099</v>
      </c>
      <c r="N2028">
        <v>0.44815123714206201</v>
      </c>
      <c r="O2028">
        <v>31.031055900621102</v>
      </c>
      <c r="P2028">
        <v>42.679900744416798</v>
      </c>
      <c r="Q2028">
        <v>0.11167092037194</v>
      </c>
    </row>
    <row r="2029" spans="1:17" hidden="1" x14ac:dyDescent="0.3">
      <c r="A2029" t="s">
        <v>4243</v>
      </c>
      <c r="B2029" t="s">
        <v>4244</v>
      </c>
      <c r="C2029" t="str">
        <f>IFERROR(VLOOKUP(Table1[[#This Row],[Ticker]],[1]!Table1[[Symbol]:[Industry]],2,FALSE),"-")</f>
        <v>-</v>
      </c>
      <c r="D2029" t="s">
        <v>1517</v>
      </c>
      <c r="E2029">
        <v>379.23653560000002</v>
      </c>
      <c r="F2029">
        <v>186.26</v>
      </c>
      <c r="G2029">
        <v>-34.738937732740602</v>
      </c>
      <c r="H2029">
        <v>-4.4201826353170199</v>
      </c>
      <c r="I2029">
        <v>-37.943991112717299</v>
      </c>
      <c r="J2029">
        <v>-9.8565527454310597</v>
      </c>
      <c r="K2029">
        <v>194.225936749619</v>
      </c>
      <c r="L2029">
        <v>211.78302108731501</v>
      </c>
      <c r="M2029">
        <v>31.0159354076158</v>
      </c>
      <c r="N2029">
        <v>0.82482207269937902</v>
      </c>
      <c r="O2029">
        <v>105.46547836357701</v>
      </c>
      <c r="P2029">
        <v>13.3313051414663</v>
      </c>
      <c r="Q2029">
        <v>0.15656679033200499</v>
      </c>
    </row>
    <row r="2030" spans="1:17" hidden="1" x14ac:dyDescent="0.3">
      <c r="A2030" t="s">
        <v>4245</v>
      </c>
      <c r="B2030" t="s">
        <v>4246</v>
      </c>
      <c r="C2030" t="str">
        <f>IFERROR(VLOOKUP(Table1[[#This Row],[Ticker]],[1]!Table1[[Symbol]:[Industry]],2,FALSE),"-")</f>
        <v>-</v>
      </c>
      <c r="D2030" t="s">
        <v>2513</v>
      </c>
      <c r="E2030">
        <v>376.61281200000002</v>
      </c>
      <c r="F2030">
        <v>838.8</v>
      </c>
      <c r="G2030">
        <v>83.456912109155695</v>
      </c>
      <c r="H2030">
        <v>17.871575816019298</v>
      </c>
      <c r="I2030">
        <v>52.0802047046949</v>
      </c>
      <c r="J2030">
        <v>2.5379323337393198</v>
      </c>
      <c r="K2030">
        <v>676.44173858297097</v>
      </c>
      <c r="L2030">
        <v>540.88673102686903</v>
      </c>
      <c r="M2030">
        <v>76.622836014953606</v>
      </c>
      <c r="N2030">
        <v>0.65555113533993803</v>
      </c>
      <c r="O2030">
        <v>0</v>
      </c>
      <c r="P2030">
        <v>136.281690140845</v>
      </c>
      <c r="Q2030">
        <v>0.18681312630190999</v>
      </c>
    </row>
    <row r="2031" spans="1:17" hidden="1" x14ac:dyDescent="0.3">
      <c r="A2031" t="s">
        <v>4247</v>
      </c>
      <c r="B2031" t="s">
        <v>4248</v>
      </c>
      <c r="C2031" t="str">
        <f>IFERROR(VLOOKUP(Table1[[#This Row],[Ticker]],[1]!Table1[[Symbol]:[Industry]],2,FALSE),"-")</f>
        <v>-</v>
      </c>
      <c r="D2031" t="s">
        <v>545</v>
      </c>
      <c r="E2031">
        <v>375.6995</v>
      </c>
      <c r="F2031">
        <v>457</v>
      </c>
      <c r="G2031">
        <v>537.46117609320402</v>
      </c>
      <c r="H2031">
        <v>-5.8865667681041103</v>
      </c>
      <c r="I2031">
        <v>60.077274935114097</v>
      </c>
      <c r="J2031">
        <v>-2.25852206324195</v>
      </c>
      <c r="K2031">
        <v>406.89522376449497</v>
      </c>
      <c r="L2031">
        <v>285.47132025344803</v>
      </c>
      <c r="M2031">
        <v>47.028758984911299</v>
      </c>
      <c r="N2031">
        <v>0.56156043929548705</v>
      </c>
      <c r="O2031">
        <v>14.3326039387308</v>
      </c>
      <c r="P2031">
        <v>602.96877403476299</v>
      </c>
      <c r="Q2031">
        <v>0.21682676092086101</v>
      </c>
    </row>
    <row r="2032" spans="1:17" hidden="1" x14ac:dyDescent="0.3">
      <c r="A2032" t="s">
        <v>4249</v>
      </c>
      <c r="B2032" t="s">
        <v>4250</v>
      </c>
      <c r="C2032" t="str">
        <f>IFERROR(VLOOKUP(Table1[[#This Row],[Ticker]],[1]!Table1[[Symbol]:[Industry]],2,FALSE),"-")</f>
        <v>-</v>
      </c>
      <c r="D2032" t="s">
        <v>114</v>
      </c>
      <c r="E2032">
        <v>375.30208110000001</v>
      </c>
      <c r="F2032">
        <v>154</v>
      </c>
      <c r="G2032">
        <v>-29.032226676886001</v>
      </c>
      <c r="H2032">
        <v>-8.2937018327058105</v>
      </c>
      <c r="I2032">
        <v>2.4205427799925801</v>
      </c>
      <c r="J2032">
        <v>-8.8456016503215498</v>
      </c>
      <c r="K2032">
        <v>166.118949054007</v>
      </c>
      <c r="L2032">
        <v>154.58277057071899</v>
      </c>
      <c r="M2032">
        <v>25.009124558983899</v>
      </c>
      <c r="N2032">
        <v>0.33846438936927298</v>
      </c>
      <c r="O2032">
        <v>39.642857142857103</v>
      </c>
      <c r="P2032">
        <v>25.714285714285701</v>
      </c>
      <c r="Q2032">
        <v>4.8119675774510998E-2</v>
      </c>
    </row>
    <row r="2033" spans="1:17" hidden="1" x14ac:dyDescent="0.3">
      <c r="A2033" t="s">
        <v>4251</v>
      </c>
      <c r="B2033" t="s">
        <v>4252</v>
      </c>
      <c r="C2033" t="str">
        <f>IFERROR(VLOOKUP(Table1[[#This Row],[Ticker]],[1]!Table1[[Symbol]:[Industry]],2,FALSE),"-")</f>
        <v>-</v>
      </c>
      <c r="D2033" t="s">
        <v>438</v>
      </c>
      <c r="E2033">
        <v>373.39841022399997</v>
      </c>
      <c r="F2033">
        <v>94.36</v>
      </c>
      <c r="G2033">
        <v>92.210531938892402</v>
      </c>
      <c r="H2033">
        <v>0.37632200809601102</v>
      </c>
      <c r="I2033">
        <v>34.5674039399657</v>
      </c>
      <c r="J2033">
        <v>-10.203492396085201</v>
      </c>
      <c r="K2033">
        <v>87.810404565176498</v>
      </c>
      <c r="L2033">
        <v>69.565973049844203</v>
      </c>
      <c r="M2033">
        <v>35.112174385432397</v>
      </c>
      <c r="N2033">
        <v>0.22026402009809501</v>
      </c>
      <c r="O2033">
        <v>25.900805426027901</v>
      </c>
      <c r="P2033">
        <v>132.70036991368599</v>
      </c>
      <c r="Q2033">
        <v>0.10994079660992</v>
      </c>
    </row>
    <row r="2034" spans="1:17" hidden="1" x14ac:dyDescent="0.3">
      <c r="A2034" t="s">
        <v>4253</v>
      </c>
      <c r="B2034" t="s">
        <v>4254</v>
      </c>
      <c r="C2034" t="str">
        <f>IFERROR(VLOOKUP(Table1[[#This Row],[Ticker]],[1]!Table1[[Symbol]:[Industry]],2,FALSE),"-")</f>
        <v>-</v>
      </c>
      <c r="D2034" t="s">
        <v>751</v>
      </c>
      <c r="E2034">
        <v>373.16630627000001</v>
      </c>
      <c r="F2034">
        <v>230.26</v>
      </c>
      <c r="G2034">
        <v>16.447320945405799</v>
      </c>
      <c r="H2034">
        <v>-1.7986759954020299</v>
      </c>
      <c r="I2034">
        <v>7.7755499679955902</v>
      </c>
      <c r="J2034">
        <v>-2.3737096644853302</v>
      </c>
      <c r="K2034">
        <v>222.37542947880601</v>
      </c>
      <c r="L2034">
        <v>199.203501559297</v>
      </c>
      <c r="M2034">
        <v>43.478451693180702</v>
      </c>
      <c r="N2034">
        <v>0.91318849267687197</v>
      </c>
      <c r="O2034">
        <v>1.5721358464344699</v>
      </c>
      <c r="P2034">
        <v>60.1251738525729</v>
      </c>
      <c r="Q2034">
        <v>8.1463636799704003E-2</v>
      </c>
    </row>
    <row r="2035" spans="1:17" hidden="1" x14ac:dyDescent="0.3">
      <c r="A2035" t="s">
        <v>4255</v>
      </c>
      <c r="B2035" t="s">
        <v>4256</v>
      </c>
      <c r="C2035" t="str">
        <f>IFERROR(VLOOKUP(Table1[[#This Row],[Ticker]],[1]!Table1[[Symbol]:[Industry]],2,FALSE),"-")</f>
        <v>-</v>
      </c>
      <c r="D2035" t="s">
        <v>540</v>
      </c>
      <c r="E2035">
        <v>373.08749999999998</v>
      </c>
      <c r="F2035">
        <v>497.45</v>
      </c>
      <c r="G2035">
        <v>16.046676983403898</v>
      </c>
      <c r="H2035">
        <v>-11.881903315931901</v>
      </c>
      <c r="I2035">
        <v>1.82207498279277</v>
      </c>
      <c r="J2035">
        <v>-6.0029626620132603</v>
      </c>
      <c r="K2035">
        <v>513.23077422977406</v>
      </c>
      <c r="L2035">
        <v>476.48972469873598</v>
      </c>
      <c r="M2035">
        <v>43.832672025500301</v>
      </c>
      <c r="N2035">
        <v>0.73194451298515195</v>
      </c>
      <c r="O2035">
        <v>23.6305156297115</v>
      </c>
      <c r="P2035">
        <v>70.476353666895093</v>
      </c>
      <c r="Q2035">
        <v>4.1887964539241998E-2</v>
      </c>
    </row>
    <row r="2036" spans="1:17" hidden="1" x14ac:dyDescent="0.3">
      <c r="A2036" t="s">
        <v>4257</v>
      </c>
      <c r="B2036" t="s">
        <v>4258</v>
      </c>
      <c r="C2036" t="str">
        <f>IFERROR(VLOOKUP(Table1[[#This Row],[Ticker]],[1]!Table1[[Symbol]:[Industry]],2,FALSE),"-")</f>
        <v>-</v>
      </c>
      <c r="D2036" t="s">
        <v>1004</v>
      </c>
      <c r="E2036">
        <v>372.97363869999998</v>
      </c>
      <c r="F2036">
        <v>205.4</v>
      </c>
      <c r="G2036">
        <v>-34.517781883111603</v>
      </c>
      <c r="H2036">
        <v>-31.5051496817035</v>
      </c>
      <c r="I2036">
        <v>-20.340912541896799</v>
      </c>
      <c r="J2036">
        <v>-12.3975888379137</v>
      </c>
      <c r="K2036">
        <v>252.625364398881</v>
      </c>
      <c r="M2036">
        <v>32.699624923340203</v>
      </c>
      <c r="N2036">
        <v>0.49998925678433997</v>
      </c>
      <c r="O2036">
        <v>94.401168451801297</v>
      </c>
      <c r="P2036">
        <v>8.8788762258150005</v>
      </c>
    </row>
    <row r="2037" spans="1:17" hidden="1" x14ac:dyDescent="0.3">
      <c r="A2037" t="s">
        <v>4259</v>
      </c>
      <c r="B2037" t="s">
        <v>4260</v>
      </c>
      <c r="C2037" t="str">
        <f>IFERROR(VLOOKUP(Table1[[#This Row],[Ticker]],[1]!Table1[[Symbol]:[Industry]],2,FALSE),"-")</f>
        <v>-</v>
      </c>
      <c r="D2037" t="s">
        <v>266</v>
      </c>
      <c r="E2037">
        <v>372.19892754599999</v>
      </c>
      <c r="F2037">
        <v>85.07</v>
      </c>
      <c r="G2037">
        <v>-27.242961478615399</v>
      </c>
      <c r="H2037">
        <v>-10.211156643783699</v>
      </c>
      <c r="I2037">
        <v>-17.440862026783599</v>
      </c>
      <c r="J2037">
        <v>-4.0036290648480897</v>
      </c>
      <c r="K2037">
        <v>87.011553066903801</v>
      </c>
      <c r="L2037">
        <v>94.611267816222707</v>
      </c>
      <c r="M2037">
        <v>36.484458750025702</v>
      </c>
      <c r="N2037">
        <v>0.39535468760855702</v>
      </c>
      <c r="O2037">
        <v>103.94968849183</v>
      </c>
      <c r="P2037">
        <v>13.5781041388517</v>
      </c>
    </row>
    <row r="2038" spans="1:17" hidden="1" x14ac:dyDescent="0.3">
      <c r="A2038" t="s">
        <v>4261</v>
      </c>
      <c r="B2038" t="s">
        <v>4262</v>
      </c>
      <c r="C2038" t="str">
        <f>IFERROR(VLOOKUP(Table1[[#This Row],[Ticker]],[1]!Table1[[Symbol]:[Industry]],2,FALSE),"-")</f>
        <v>-</v>
      </c>
      <c r="D2038" t="s">
        <v>388</v>
      </c>
      <c r="E2038">
        <v>371.22130195300002</v>
      </c>
      <c r="F2038">
        <v>209.81</v>
      </c>
      <c r="G2038">
        <v>-44.488015650974504</v>
      </c>
      <c r="H2038">
        <v>4.1450522075993899</v>
      </c>
      <c r="I2038">
        <v>3.62928907020058</v>
      </c>
      <c r="J2038">
        <v>2.4788580864887702</v>
      </c>
      <c r="K2038">
        <v>197.53585369595899</v>
      </c>
      <c r="L2038">
        <v>197.75992894984901</v>
      </c>
      <c r="M2038">
        <v>61.031438370987701</v>
      </c>
      <c r="N2038">
        <v>0.90834791955389504</v>
      </c>
      <c r="O2038">
        <v>18.5834802916924</v>
      </c>
      <c r="P2038">
        <v>45.147007955724597</v>
      </c>
      <c r="Q2038">
        <v>-7.3744328428997002E-2</v>
      </c>
    </row>
    <row r="2039" spans="1:17" hidden="1" x14ac:dyDescent="0.3">
      <c r="A2039" t="s">
        <v>4263</v>
      </c>
      <c r="B2039" t="s">
        <v>4264</v>
      </c>
      <c r="C2039" t="str">
        <f>IFERROR(VLOOKUP(Table1[[#This Row],[Ticker]],[1]!Table1[[Symbol]:[Industry]],2,FALSE),"-")</f>
        <v>-</v>
      </c>
      <c r="D2039" t="s">
        <v>435</v>
      </c>
      <c r="E2039">
        <v>370.63844999999998</v>
      </c>
      <c r="F2039">
        <v>323.25</v>
      </c>
      <c r="G2039">
        <v>63.189278589906202</v>
      </c>
      <c r="H2039">
        <v>36.031112744152502</v>
      </c>
      <c r="I2039">
        <v>21.466199360908799</v>
      </c>
      <c r="J2039">
        <v>10.0707098374185</v>
      </c>
      <c r="K2039">
        <v>257.840923965532</v>
      </c>
      <c r="L2039">
        <v>224.864919082782</v>
      </c>
      <c r="M2039">
        <v>74.410318569834402</v>
      </c>
      <c r="N2039">
        <v>0.213078613250896</v>
      </c>
      <c r="O2039">
        <v>10.518174787316299</v>
      </c>
      <c r="P2039">
        <v>108.54838709677399</v>
      </c>
      <c r="Q2039">
        <v>0.14377135271497499</v>
      </c>
    </row>
    <row r="2040" spans="1:17" hidden="1" x14ac:dyDescent="0.3">
      <c r="A2040" t="s">
        <v>4265</v>
      </c>
      <c r="B2040" t="s">
        <v>4266</v>
      </c>
      <c r="C2040" t="str">
        <f>IFERROR(VLOOKUP(Table1[[#This Row],[Ticker]],[1]!Table1[[Symbol]:[Industry]],2,FALSE),"-")</f>
        <v>-</v>
      </c>
      <c r="D2040" t="s">
        <v>1232</v>
      </c>
      <c r="E2040">
        <v>370.2294</v>
      </c>
      <c r="F2040">
        <v>333</v>
      </c>
      <c r="G2040">
        <v>335.698803826431</v>
      </c>
      <c r="H2040">
        <v>11.933715798945601</v>
      </c>
      <c r="I2040">
        <v>122.165936486691</v>
      </c>
      <c r="J2040">
        <v>5.4943405829970899</v>
      </c>
      <c r="K2040">
        <v>279.34827000486098</v>
      </c>
      <c r="L2040">
        <v>188.939326300061</v>
      </c>
      <c r="M2040">
        <v>67.678718947689603</v>
      </c>
      <c r="N2040">
        <v>0.25673500053665299</v>
      </c>
      <c r="O2040">
        <v>3.6036036036036099</v>
      </c>
      <c r="P2040">
        <v>415.47987616098999</v>
      </c>
    </row>
    <row r="2041" spans="1:17" hidden="1" x14ac:dyDescent="0.3">
      <c r="A2041" t="s">
        <v>4267</v>
      </c>
      <c r="B2041" t="s">
        <v>4268</v>
      </c>
      <c r="C2041" t="str">
        <f>IFERROR(VLOOKUP(Table1[[#This Row],[Ticker]],[1]!Table1[[Symbol]:[Industry]],2,FALSE),"-")</f>
        <v>-</v>
      </c>
      <c r="D2041" t="s">
        <v>185</v>
      </c>
      <c r="E2041">
        <v>369.93385642499999</v>
      </c>
      <c r="F2041">
        <v>511.35</v>
      </c>
      <c r="G2041">
        <v>34.891956161494797</v>
      </c>
      <c r="H2041">
        <v>-22.2292052421741</v>
      </c>
      <c r="I2041">
        <v>35.769192417041701</v>
      </c>
      <c r="J2041">
        <v>-3.4527855509186001</v>
      </c>
      <c r="K2041">
        <v>491.13908516333498</v>
      </c>
      <c r="L2041">
        <v>410.17473710813903</v>
      </c>
      <c r="M2041">
        <v>38.396407035057699</v>
      </c>
      <c r="N2041">
        <v>0.111422711764817</v>
      </c>
      <c r="O2041">
        <v>30.2434731592842</v>
      </c>
      <c r="P2041">
        <v>85.238181488860704</v>
      </c>
      <c r="Q2041">
        <v>4.7240537593538003E-2</v>
      </c>
    </row>
    <row r="2042" spans="1:17" hidden="1" x14ac:dyDescent="0.3">
      <c r="A2042" t="s">
        <v>4269</v>
      </c>
      <c r="B2042" t="s">
        <v>4270</v>
      </c>
      <c r="C2042" t="str">
        <f>IFERROR(VLOOKUP(Table1[[#This Row],[Ticker]],[1]!Table1[[Symbol]:[Industry]],2,FALSE),"-")</f>
        <v>-</v>
      </c>
      <c r="D2042" t="s">
        <v>21</v>
      </c>
      <c r="E2042">
        <v>368.11353600000001</v>
      </c>
      <c r="F2042">
        <v>250.95</v>
      </c>
      <c r="G2042">
        <v>-28.403073322750799</v>
      </c>
      <c r="H2042">
        <v>-3.5595938216505099</v>
      </c>
      <c r="I2042">
        <v>-37.780006411530501</v>
      </c>
      <c r="J2042">
        <v>-9.1486319533518508</v>
      </c>
      <c r="K2042">
        <v>252.308541719484</v>
      </c>
      <c r="L2042">
        <v>259.65612917606899</v>
      </c>
      <c r="M2042">
        <v>46.094958712020798</v>
      </c>
      <c r="N2042">
        <v>1.0526936026936</v>
      </c>
      <c r="O2042">
        <v>62.462641960549902</v>
      </c>
      <c r="P2042">
        <v>20.0717703349282</v>
      </c>
    </row>
    <row r="2043" spans="1:17" hidden="1" x14ac:dyDescent="0.3">
      <c r="A2043" t="s">
        <v>4271</v>
      </c>
      <c r="B2043" t="s">
        <v>4272</v>
      </c>
      <c r="C2043" t="str">
        <f>IFERROR(VLOOKUP(Table1[[#This Row],[Ticker]],[1]!Table1[[Symbol]:[Industry]],2,FALSE),"-")</f>
        <v>-</v>
      </c>
      <c r="D2043" t="s">
        <v>2336</v>
      </c>
      <c r="E2043">
        <v>367.02269999999999</v>
      </c>
      <c r="F2043">
        <v>14.15</v>
      </c>
      <c r="G2043">
        <v>-49.916459462535698</v>
      </c>
      <c r="H2043">
        <v>-46.842947146987001</v>
      </c>
      <c r="I2043">
        <v>-33.380835581819902</v>
      </c>
      <c r="J2043">
        <v>-22.413665360924199</v>
      </c>
      <c r="K2043">
        <v>18.218269793956601</v>
      </c>
      <c r="L2043">
        <v>19.3300958732416</v>
      </c>
      <c r="M2043">
        <v>37.304069838970101</v>
      </c>
      <c r="N2043">
        <v>0.73313281710249201</v>
      </c>
      <c r="O2043">
        <v>118.845700824499</v>
      </c>
      <c r="P2043">
        <v>6.7924528301886697</v>
      </c>
      <c r="Q2043">
        <v>6.6293955696551998E-2</v>
      </c>
    </row>
    <row r="2044" spans="1:17" hidden="1" x14ac:dyDescent="0.3">
      <c r="A2044" t="s">
        <v>4273</v>
      </c>
      <c r="B2044" t="s">
        <v>4274</v>
      </c>
      <c r="C2044" t="str">
        <f>IFERROR(VLOOKUP(Table1[[#This Row],[Ticker]],[1]!Table1[[Symbol]:[Industry]],2,FALSE),"-")</f>
        <v>-</v>
      </c>
      <c r="D2044" t="s">
        <v>138</v>
      </c>
      <c r="E2044">
        <v>366.47007660000003</v>
      </c>
      <c r="F2044">
        <v>46.77</v>
      </c>
      <c r="G2044">
        <v>941.85713311249299</v>
      </c>
      <c r="H2044">
        <v>10.8644814370194</v>
      </c>
      <c r="I2044">
        <v>58.289509753168801</v>
      </c>
      <c r="J2044">
        <v>9.7791247006405193</v>
      </c>
      <c r="K2044">
        <v>40.334651178563902</v>
      </c>
      <c r="L2044">
        <v>31.613744409831</v>
      </c>
      <c r="M2044">
        <v>79.592015682721794</v>
      </c>
      <c r="N2044">
        <v>0.685726407255147</v>
      </c>
      <c r="O2044">
        <v>15.458627325208401</v>
      </c>
      <c r="P2044">
        <v>1026.98795180722</v>
      </c>
      <c r="Q2044">
        <v>0.281660901156361</v>
      </c>
    </row>
    <row r="2045" spans="1:17" hidden="1" x14ac:dyDescent="0.3">
      <c r="A2045" t="s">
        <v>4275</v>
      </c>
      <c r="B2045" t="s">
        <v>4276</v>
      </c>
      <c r="C2045" t="str">
        <f>IFERROR(VLOOKUP(Table1[[#This Row],[Ticker]],[1]!Table1[[Symbol]:[Industry]],2,FALSE),"-")</f>
        <v>-</v>
      </c>
      <c r="D2045" t="s">
        <v>379</v>
      </c>
      <c r="E2045">
        <v>366.36967372499998</v>
      </c>
      <c r="F2045">
        <v>27.45</v>
      </c>
      <c r="G2045">
        <v>-2.91148020555105</v>
      </c>
      <c r="H2045">
        <v>-9.0721569719733708</v>
      </c>
      <c r="I2045">
        <v>-5.9425350507358701</v>
      </c>
      <c r="J2045">
        <v>-4.1064184024472699</v>
      </c>
      <c r="K2045">
        <v>28.554240230073098</v>
      </c>
      <c r="L2045">
        <v>26.5966294901156</v>
      </c>
      <c r="M2045">
        <v>30.365645258502202</v>
      </c>
      <c r="N2045">
        <v>0.68158944314352099</v>
      </c>
      <c r="O2045">
        <v>29.143897996357001</v>
      </c>
      <c r="P2045">
        <v>38.987341772151801</v>
      </c>
      <c r="Q2045">
        <v>7.9581847141783998E-2</v>
      </c>
    </row>
    <row r="2046" spans="1:17" hidden="1" x14ac:dyDescent="0.3">
      <c r="A2046" t="s">
        <v>4277</v>
      </c>
      <c r="B2046" t="s">
        <v>4278</v>
      </c>
      <c r="C2046" t="str">
        <f>IFERROR(VLOOKUP(Table1[[#This Row],[Ticker]],[1]!Table1[[Symbol]:[Industry]],2,FALSE),"-")</f>
        <v>-</v>
      </c>
      <c r="D2046" t="s">
        <v>266</v>
      </c>
      <c r="E2046">
        <v>366.36200000000002</v>
      </c>
      <c r="F2046">
        <v>220.7</v>
      </c>
      <c r="G2046">
        <v>-22.4386165258754</v>
      </c>
      <c r="H2046">
        <v>-10.3437738905254</v>
      </c>
      <c r="I2046">
        <v>-22.4038069124835</v>
      </c>
      <c r="J2046">
        <v>0.89080060255101101</v>
      </c>
      <c r="K2046">
        <v>217.369102798261</v>
      </c>
      <c r="L2046">
        <v>223.787769873526</v>
      </c>
      <c r="M2046">
        <v>59.039120825213999</v>
      </c>
      <c r="N2046">
        <v>1.32365801857327</v>
      </c>
      <c r="O2046">
        <v>56.298142274580798</v>
      </c>
      <c r="P2046">
        <v>14.0273831051407</v>
      </c>
      <c r="Q2046">
        <v>0.107960593798716</v>
      </c>
    </row>
    <row r="2047" spans="1:17" hidden="1" x14ac:dyDescent="0.3">
      <c r="A2047" t="s">
        <v>4279</v>
      </c>
      <c r="B2047" t="s">
        <v>4280</v>
      </c>
      <c r="C2047" t="str">
        <f>IFERROR(VLOOKUP(Table1[[#This Row],[Ticker]],[1]!Table1[[Symbol]:[Industry]],2,FALSE),"-")</f>
        <v>-</v>
      </c>
      <c r="D2047" t="s">
        <v>592</v>
      </c>
      <c r="E2047">
        <v>366.12792729</v>
      </c>
      <c r="F2047">
        <v>207.1</v>
      </c>
      <c r="G2047">
        <v>-9.2290014715031798</v>
      </c>
      <c r="H2047">
        <v>-16.507015892589799</v>
      </c>
      <c r="I2047">
        <v>42.3430701420858</v>
      </c>
      <c r="J2047">
        <v>-6.2166621890121396</v>
      </c>
      <c r="K2047">
        <v>221.55413914833599</v>
      </c>
      <c r="L2047">
        <v>178.79310508934901</v>
      </c>
      <c r="M2047">
        <v>22.080995992990498</v>
      </c>
      <c r="N2047">
        <v>0.28333441799673498</v>
      </c>
      <c r="O2047">
        <v>29.140511830033699</v>
      </c>
      <c r="P2047">
        <v>76.932934643314795</v>
      </c>
      <c r="Q2047">
        <v>0.13051059684156199</v>
      </c>
    </row>
    <row r="2048" spans="1:17" hidden="1" x14ac:dyDescent="0.3">
      <c r="A2048" t="s">
        <v>4281</v>
      </c>
      <c r="B2048" t="s">
        <v>4282</v>
      </c>
      <c r="C2048" t="str">
        <f>IFERROR(VLOOKUP(Table1[[#This Row],[Ticker]],[1]!Table1[[Symbol]:[Industry]],2,FALSE),"-")</f>
        <v>-</v>
      </c>
      <c r="D2048" t="s">
        <v>393</v>
      </c>
      <c r="E2048">
        <v>365.98258565999998</v>
      </c>
      <c r="F2048">
        <v>4269.8500000000004</v>
      </c>
      <c r="G2048">
        <v>-20.8027642115722</v>
      </c>
      <c r="H2048">
        <v>-33.359503363174703</v>
      </c>
      <c r="I2048">
        <v>7.1203937839243198E-2</v>
      </c>
      <c r="J2048">
        <v>-11.7925879973079</v>
      </c>
      <c r="K2048">
        <v>4693.8996758618696</v>
      </c>
      <c r="L2048">
        <v>4098.2088331909599</v>
      </c>
      <c r="M2048">
        <v>27.4921454036527</v>
      </c>
      <c r="N2048">
        <v>2.0932004185452202</v>
      </c>
      <c r="O2048">
        <v>40.520158787779401</v>
      </c>
      <c r="P2048">
        <v>36.6133418653015</v>
      </c>
      <c r="Q2048">
        <v>7.174948473935E-2</v>
      </c>
    </row>
    <row r="2049" spans="1:17" hidden="1" x14ac:dyDescent="0.3">
      <c r="A2049" t="s">
        <v>4283</v>
      </c>
      <c r="B2049" t="s">
        <v>4284</v>
      </c>
      <c r="C2049" t="str">
        <f>IFERROR(VLOOKUP(Table1[[#This Row],[Ticker]],[1]!Table1[[Symbol]:[Industry]],2,FALSE),"-")</f>
        <v>-</v>
      </c>
      <c r="D2049" t="s">
        <v>4285</v>
      </c>
      <c r="E2049">
        <v>364.57076999999998</v>
      </c>
      <c r="F2049">
        <v>694.95</v>
      </c>
      <c r="G2049">
        <v>363.07757646224599</v>
      </c>
      <c r="H2049">
        <v>119.98793588441499</v>
      </c>
      <c r="I2049">
        <v>501.352660089175</v>
      </c>
      <c r="J2049">
        <v>3.5444012075851701</v>
      </c>
      <c r="K2049">
        <v>410.60318447399999</v>
      </c>
      <c r="L2049">
        <v>239.011782296955</v>
      </c>
      <c r="M2049">
        <v>93.637322478920794</v>
      </c>
      <c r="N2049">
        <v>1.2242787152966701</v>
      </c>
      <c r="O2049">
        <v>1.44614720483486</v>
      </c>
      <c r="P2049">
        <v>561.85714285714198</v>
      </c>
    </row>
    <row r="2050" spans="1:17" hidden="1" x14ac:dyDescent="0.3">
      <c r="A2050" t="s">
        <v>4286</v>
      </c>
      <c r="B2050" t="s">
        <v>4287</v>
      </c>
      <c r="C2050" t="str">
        <f>IFERROR(VLOOKUP(Table1[[#This Row],[Ticker]],[1]!Table1[[Symbol]:[Industry]],2,FALSE),"-")</f>
        <v>-</v>
      </c>
      <c r="D2050" t="s">
        <v>396</v>
      </c>
      <c r="E2050">
        <v>364.57052576000001</v>
      </c>
      <c r="F2050">
        <v>997.6</v>
      </c>
      <c r="G2050">
        <v>60.393457183467198</v>
      </c>
      <c r="H2050">
        <v>-5.1622221767011904</v>
      </c>
      <c r="I2050">
        <v>13.4858907079321</v>
      </c>
      <c r="J2050">
        <v>0.19992208013368801</v>
      </c>
      <c r="K2050">
        <v>947.54024583369301</v>
      </c>
      <c r="L2050">
        <v>786.71409958593597</v>
      </c>
      <c r="M2050">
        <v>47.764188918944001</v>
      </c>
      <c r="N2050">
        <v>0.36087886527503998</v>
      </c>
      <c r="O2050">
        <v>12.670408981555701</v>
      </c>
      <c r="P2050">
        <v>112.255319148936</v>
      </c>
      <c r="Q2050">
        <v>0.10897451351461</v>
      </c>
    </row>
    <row r="2051" spans="1:17" hidden="1" x14ac:dyDescent="0.3">
      <c r="A2051" t="s">
        <v>4288</v>
      </c>
      <c r="B2051" t="s">
        <v>4289</v>
      </c>
      <c r="C2051" t="str">
        <f>IFERROR(VLOOKUP(Table1[[#This Row],[Ticker]],[1]!Table1[[Symbol]:[Industry]],2,FALSE),"-")</f>
        <v>-</v>
      </c>
      <c r="D2051" t="s">
        <v>545</v>
      </c>
      <c r="E2051">
        <v>364.31023199999998</v>
      </c>
      <c r="F2051">
        <v>15.6</v>
      </c>
      <c r="G2051">
        <v>69.677562520430499</v>
      </c>
      <c r="H2051">
        <v>9.8341463749561608</v>
      </c>
      <c r="I2051">
        <v>50.150791048016103</v>
      </c>
      <c r="J2051">
        <v>-12.8877623881344</v>
      </c>
      <c r="K2051">
        <v>14.875536924854099</v>
      </c>
      <c r="L2051">
        <v>12.2934764234386</v>
      </c>
      <c r="M2051">
        <v>40.687569642921098</v>
      </c>
      <c r="N2051">
        <v>1.1397372098204499</v>
      </c>
      <c r="O2051">
        <v>15.9615384615384</v>
      </c>
      <c r="P2051">
        <v>141.86046511627899</v>
      </c>
    </row>
    <row r="2052" spans="1:17" hidden="1" x14ac:dyDescent="0.3">
      <c r="A2052" t="s">
        <v>4290</v>
      </c>
      <c r="B2052" t="s">
        <v>4291</v>
      </c>
      <c r="C2052" t="str">
        <f>IFERROR(VLOOKUP(Table1[[#This Row],[Ticker]],[1]!Table1[[Symbol]:[Industry]],2,FALSE),"-")</f>
        <v>-</v>
      </c>
      <c r="D2052" t="s">
        <v>225</v>
      </c>
      <c r="E2052">
        <v>363.96394565999998</v>
      </c>
      <c r="F2052">
        <v>11.59</v>
      </c>
      <c r="G2052">
        <v>13.3935800788832</v>
      </c>
      <c r="H2052">
        <v>-19.9250578030877</v>
      </c>
      <c r="I2052">
        <v>-2.65599927909415</v>
      </c>
      <c r="J2052">
        <v>-4.8307177397269596</v>
      </c>
      <c r="K2052">
        <v>12.6069688663799</v>
      </c>
      <c r="L2052">
        <v>11.6080450136437</v>
      </c>
      <c r="M2052">
        <v>34.146272784830401</v>
      </c>
      <c r="N2052">
        <v>0.176646130451515</v>
      </c>
      <c r="O2052">
        <v>58.671268334771298</v>
      </c>
      <c r="P2052">
        <v>53.509933774834401</v>
      </c>
      <c r="Q2052">
        <v>6.2664737869955994E-2</v>
      </c>
    </row>
    <row r="2053" spans="1:17" hidden="1" x14ac:dyDescent="0.3">
      <c r="A2053" t="s">
        <v>4292</v>
      </c>
      <c r="B2053" t="s">
        <v>4293</v>
      </c>
      <c r="C2053" t="str">
        <f>IFERROR(VLOOKUP(Table1[[#This Row],[Ticker]],[1]!Table1[[Symbol]:[Industry]],2,FALSE),"-")</f>
        <v>-</v>
      </c>
      <c r="E2053">
        <v>363.60899999999998</v>
      </c>
      <c r="F2053">
        <v>180</v>
      </c>
      <c r="G2053">
        <v>283.54437656811501</v>
      </c>
      <c r="H2053">
        <v>-0.720919213974201</v>
      </c>
      <c r="I2053">
        <v>-6.7086799215318296</v>
      </c>
      <c r="J2053">
        <v>-9.4297102051184005</v>
      </c>
      <c r="K2053">
        <v>171.202255769624</v>
      </c>
      <c r="L2053">
        <v>134.09557552100799</v>
      </c>
      <c r="M2053">
        <v>27.645220427724102</v>
      </c>
      <c r="N2053">
        <v>0.46619613380225799</v>
      </c>
      <c r="O2053">
        <v>18.3333333333333</v>
      </c>
      <c r="P2053">
        <v>393.15068493150602</v>
      </c>
    </row>
    <row r="2054" spans="1:17" hidden="1" x14ac:dyDescent="0.3">
      <c r="A2054" t="s">
        <v>4294</v>
      </c>
      <c r="B2054" t="s">
        <v>4295</v>
      </c>
      <c r="C2054" t="str">
        <f>IFERROR(VLOOKUP(Table1[[#This Row],[Ticker]],[1]!Table1[[Symbol]:[Industry]],2,FALSE),"-")</f>
        <v>-</v>
      </c>
      <c r="D2054" t="s">
        <v>54</v>
      </c>
      <c r="E2054">
        <v>363.60636299999999</v>
      </c>
      <c r="F2054">
        <v>363.6</v>
      </c>
      <c r="G2054">
        <v>-25.789034931682401</v>
      </c>
      <c r="H2054">
        <v>13.670503316983201</v>
      </c>
      <c r="I2054">
        <v>8.9574139204246492</v>
      </c>
      <c r="J2054">
        <v>-9.3311512335575095</v>
      </c>
      <c r="K2054">
        <v>317.25948453423001</v>
      </c>
      <c r="L2054">
        <v>318.70610145934501</v>
      </c>
      <c r="M2054">
        <v>57.235434782627003</v>
      </c>
      <c r="N2054">
        <v>1.85926194755725</v>
      </c>
      <c r="O2054">
        <v>28.932893289328899</v>
      </c>
      <c r="P2054">
        <v>51.5</v>
      </c>
      <c r="Q2054">
        <v>-0.127882165002806</v>
      </c>
    </row>
    <row r="2055" spans="1:17" hidden="1" x14ac:dyDescent="0.3">
      <c r="A2055" t="s">
        <v>4296</v>
      </c>
      <c r="B2055" t="s">
        <v>4297</v>
      </c>
      <c r="C2055" t="str">
        <f>IFERROR(VLOOKUP(Table1[[#This Row],[Ticker]],[1]!Table1[[Symbol]:[Industry]],2,FALSE),"-")</f>
        <v>-</v>
      </c>
      <c r="D2055" t="s">
        <v>54</v>
      </c>
      <c r="E2055">
        <v>363.28320000000002</v>
      </c>
      <c r="F2055">
        <v>9.01</v>
      </c>
      <c r="G2055">
        <v>-107.180400332532</v>
      </c>
      <c r="H2055">
        <v>-9.1629767622595804</v>
      </c>
      <c r="I2055">
        <v>-87.188056729466595</v>
      </c>
      <c r="J2055">
        <v>-4.3521330474437603</v>
      </c>
      <c r="K2055">
        <v>11.522377811648999</v>
      </c>
      <c r="L2055">
        <v>18.4989851753203</v>
      </c>
      <c r="M2055">
        <v>30.7916314386108</v>
      </c>
      <c r="N2055">
        <v>0.31468914717131302</v>
      </c>
      <c r="O2055">
        <v>324.52830188679201</v>
      </c>
      <c r="P2055">
        <v>7.6463560334527996</v>
      </c>
      <c r="Q2055">
        <v>0.144749036386571</v>
      </c>
    </row>
    <row r="2056" spans="1:17" hidden="1" x14ac:dyDescent="0.3">
      <c r="A2056" t="s">
        <v>4298</v>
      </c>
      <c r="B2056" t="s">
        <v>4299</v>
      </c>
      <c r="C2056" t="str">
        <f>IFERROR(VLOOKUP(Table1[[#This Row],[Ticker]],[1]!Table1[[Symbol]:[Industry]],2,FALSE),"-")</f>
        <v>-</v>
      </c>
      <c r="D2056" t="s">
        <v>46</v>
      </c>
      <c r="E2056">
        <v>363.26129304</v>
      </c>
      <c r="F2056">
        <v>50.34</v>
      </c>
      <c r="G2056">
        <v>-60.622139886386499</v>
      </c>
      <c r="H2056">
        <v>-11.9015408098936</v>
      </c>
      <c r="I2056">
        <v>11.614835413851001</v>
      </c>
      <c r="J2056">
        <v>-1.9338111394219</v>
      </c>
      <c r="K2056">
        <v>47.484843974269999</v>
      </c>
      <c r="L2056">
        <v>52.963634894768902</v>
      </c>
      <c r="M2056">
        <v>59.0633885963016</v>
      </c>
      <c r="N2056">
        <v>1.10167907230809</v>
      </c>
      <c r="O2056">
        <v>137.38577671831499</v>
      </c>
      <c r="P2056">
        <v>52.084592145015101</v>
      </c>
      <c r="Q2056">
        <v>-2.6282741847720001E-3</v>
      </c>
    </row>
    <row r="2057" spans="1:17" hidden="1" x14ac:dyDescent="0.3">
      <c r="A2057" t="s">
        <v>4300</v>
      </c>
      <c r="B2057" t="s">
        <v>4301</v>
      </c>
      <c r="C2057" t="str">
        <f>IFERROR(VLOOKUP(Table1[[#This Row],[Ticker]],[1]!Table1[[Symbol]:[Industry]],2,FALSE),"-")</f>
        <v>-</v>
      </c>
      <c r="D2057" t="s">
        <v>263</v>
      </c>
      <c r="E2057">
        <v>362.755</v>
      </c>
      <c r="F2057">
        <v>3630</v>
      </c>
      <c r="G2057">
        <v>83.1620428724802</v>
      </c>
      <c r="H2057">
        <v>-17.5029715533001</v>
      </c>
      <c r="I2057">
        <v>15.2861183599081</v>
      </c>
      <c r="J2057">
        <v>-5.9896157755272998</v>
      </c>
      <c r="K2057">
        <v>3797.49978600227</v>
      </c>
      <c r="L2057">
        <v>3358.4640773209198</v>
      </c>
      <c r="M2057">
        <v>35.642668137947403</v>
      </c>
      <c r="N2057">
        <v>0.85680909319713505</v>
      </c>
      <c r="O2057">
        <v>40.358126721763</v>
      </c>
      <c r="P2057">
        <v>125.186104218362</v>
      </c>
      <c r="Q2057">
        <v>0.13540434021380601</v>
      </c>
    </row>
    <row r="2058" spans="1:17" hidden="1" x14ac:dyDescent="0.3">
      <c r="A2058" t="s">
        <v>4302</v>
      </c>
      <c r="B2058" t="s">
        <v>4303</v>
      </c>
      <c r="C2058" t="str">
        <f>IFERROR(VLOOKUP(Table1[[#This Row],[Ticker]],[1]!Table1[[Symbol]:[Industry]],2,FALSE),"-")</f>
        <v>-</v>
      </c>
      <c r="D2058" t="s">
        <v>604</v>
      </c>
      <c r="E2058">
        <v>362.74010850000002</v>
      </c>
      <c r="F2058">
        <v>89.94</v>
      </c>
      <c r="G2058">
        <v>-11.2800025259292</v>
      </c>
      <c r="H2058">
        <v>-1.6242256970195501</v>
      </c>
      <c r="I2058">
        <v>2.84721188046055</v>
      </c>
      <c r="J2058">
        <v>-5.9378120396585601</v>
      </c>
      <c r="K2058">
        <v>85.968894305125502</v>
      </c>
      <c r="L2058">
        <v>79.070939972289494</v>
      </c>
      <c r="M2058">
        <v>35.685426473406203</v>
      </c>
      <c r="N2058">
        <v>0.70344538283741598</v>
      </c>
      <c r="O2058">
        <v>38.925950633755797</v>
      </c>
      <c r="P2058">
        <v>56.1458333333333</v>
      </c>
      <c r="Q2058">
        <v>0.121395877169206</v>
      </c>
    </row>
    <row r="2059" spans="1:17" hidden="1" x14ac:dyDescent="0.3">
      <c r="A2059" t="s">
        <v>4304</v>
      </c>
      <c r="B2059" t="s">
        <v>4305</v>
      </c>
      <c r="C2059" t="str">
        <f>IFERROR(VLOOKUP(Table1[[#This Row],[Ticker]],[1]!Table1[[Symbol]:[Industry]],2,FALSE),"-")</f>
        <v>-</v>
      </c>
      <c r="D2059" t="s">
        <v>1001</v>
      </c>
      <c r="E2059">
        <v>362.112669119999</v>
      </c>
      <c r="F2059">
        <v>39.36</v>
      </c>
      <c r="G2059">
        <v>-24.735970335782799</v>
      </c>
      <c r="H2059">
        <v>-5.4141100636925801</v>
      </c>
      <c r="I2059">
        <v>17.2913980193564</v>
      </c>
      <c r="J2059">
        <v>-4.2085284285798501</v>
      </c>
      <c r="K2059">
        <v>39.702664084764599</v>
      </c>
      <c r="L2059">
        <v>37.295252946600797</v>
      </c>
      <c r="M2059">
        <v>46.702680594900897</v>
      </c>
      <c r="N2059">
        <v>1.2675378819965699</v>
      </c>
      <c r="O2059">
        <v>28.048780487804802</v>
      </c>
      <c r="P2059">
        <v>45.508317929759599</v>
      </c>
      <c r="Q2059">
        <v>3.5283909789223002E-2</v>
      </c>
    </row>
    <row r="2060" spans="1:17" hidden="1" x14ac:dyDescent="0.3">
      <c r="A2060" t="s">
        <v>4306</v>
      </c>
      <c r="B2060" t="s">
        <v>4307</v>
      </c>
      <c r="C2060" t="str">
        <f>IFERROR(VLOOKUP(Table1[[#This Row],[Ticker]],[1]!Table1[[Symbol]:[Industry]],2,FALSE),"-")</f>
        <v>-</v>
      </c>
      <c r="D2060" t="s">
        <v>281</v>
      </c>
      <c r="E2060">
        <v>361.77275600000002</v>
      </c>
      <c r="F2060">
        <v>69.2</v>
      </c>
      <c r="G2060">
        <v>44.348390692945401</v>
      </c>
      <c r="H2060">
        <v>-9.9684050719251793</v>
      </c>
      <c r="I2060">
        <v>3.9932612584690901</v>
      </c>
      <c r="J2060">
        <v>-4.2894770237743902</v>
      </c>
      <c r="K2060">
        <v>73.544882446242994</v>
      </c>
      <c r="L2060">
        <v>69.085656644253902</v>
      </c>
      <c r="M2060">
        <v>40.7011486387524</v>
      </c>
      <c r="N2060">
        <v>0.85587312918422798</v>
      </c>
      <c r="O2060">
        <v>31.647398843930599</v>
      </c>
      <c r="P2060">
        <v>82.826948480845402</v>
      </c>
      <c r="Q2060">
        <v>7.2007097156908006E-2</v>
      </c>
    </row>
    <row r="2061" spans="1:17" hidden="1" x14ac:dyDescent="0.3">
      <c r="A2061" t="s">
        <v>4308</v>
      </c>
      <c r="B2061" t="s">
        <v>4309</v>
      </c>
      <c r="C2061" t="str">
        <f>IFERROR(VLOOKUP(Table1[[#This Row],[Ticker]],[1]!Table1[[Symbol]:[Industry]],2,FALSE),"-")</f>
        <v>-</v>
      </c>
      <c r="D2061" t="s">
        <v>125</v>
      </c>
      <c r="E2061">
        <v>361.72639800000002</v>
      </c>
      <c r="F2061">
        <v>31.24</v>
      </c>
      <c r="G2061">
        <v>93.884719319389504</v>
      </c>
      <c r="H2061">
        <v>42.6778828590652</v>
      </c>
      <c r="I2061">
        <v>43.569921993937598</v>
      </c>
      <c r="J2061">
        <v>-3.1486319533518499</v>
      </c>
      <c r="K2061">
        <v>22.967206995187698</v>
      </c>
      <c r="L2061">
        <v>18.040802620752</v>
      </c>
      <c r="M2061">
        <v>98.637332272969005</v>
      </c>
      <c r="N2061">
        <v>0.21279115719410199</v>
      </c>
      <c r="O2061">
        <v>0</v>
      </c>
      <c r="P2061">
        <v>146.95652173913001</v>
      </c>
      <c r="Q2061">
        <v>8.6525954873188995E-2</v>
      </c>
    </row>
    <row r="2062" spans="1:17" hidden="1" x14ac:dyDescent="0.3">
      <c r="A2062" t="s">
        <v>4310</v>
      </c>
      <c r="B2062" t="s">
        <v>4311</v>
      </c>
      <c r="C2062" t="str">
        <f>IFERROR(VLOOKUP(Table1[[#This Row],[Ticker]],[1]!Table1[[Symbol]:[Industry]],2,FALSE),"-")</f>
        <v>-</v>
      </c>
      <c r="D2062" t="s">
        <v>396</v>
      </c>
      <c r="E2062">
        <v>361.65486750000002</v>
      </c>
      <c r="F2062">
        <v>145</v>
      </c>
      <c r="G2062">
        <v>327.00217963684901</v>
      </c>
      <c r="H2062">
        <v>-0.58125067615009196</v>
      </c>
      <c r="I2062">
        <v>65.574964456782595</v>
      </c>
      <c r="J2062">
        <v>-8.0945867519106507</v>
      </c>
      <c r="K2062">
        <v>137.82173821627299</v>
      </c>
      <c r="L2062">
        <v>107.275445699215</v>
      </c>
      <c r="M2062">
        <v>57.672135535814903</v>
      </c>
      <c r="N2062">
        <v>1.20188960411117</v>
      </c>
      <c r="O2062">
        <v>5.7241379310345</v>
      </c>
      <c r="P2062">
        <v>398.96765313145198</v>
      </c>
      <c r="Q2062">
        <v>0.17268295528569999</v>
      </c>
    </row>
    <row r="2063" spans="1:17" hidden="1" x14ac:dyDescent="0.3">
      <c r="A2063" t="s">
        <v>4312</v>
      </c>
      <c r="B2063" t="s">
        <v>4313</v>
      </c>
      <c r="C2063" t="str">
        <f>IFERROR(VLOOKUP(Table1[[#This Row],[Ticker]],[1]!Table1[[Symbol]:[Industry]],2,FALSE),"-")</f>
        <v>-</v>
      </c>
      <c r="D2063" t="s">
        <v>1814</v>
      </c>
      <c r="E2063">
        <v>361.38462896700003</v>
      </c>
      <c r="F2063">
        <v>129.37</v>
      </c>
      <c r="G2063">
        <v>-22.931321636241801</v>
      </c>
      <c r="H2063">
        <v>-6.7105127257975496</v>
      </c>
      <c r="I2063">
        <v>-10.4241256251099</v>
      </c>
      <c r="J2063">
        <v>-5.5301175823178799</v>
      </c>
      <c r="K2063">
        <v>137.27957237397999</v>
      </c>
      <c r="L2063">
        <v>135.360378653694</v>
      </c>
      <c r="M2063">
        <v>32.7635592245366</v>
      </c>
      <c r="N2063">
        <v>1.26332268513763</v>
      </c>
      <c r="O2063">
        <v>38.8652701553683</v>
      </c>
      <c r="P2063">
        <v>19.731605738084198</v>
      </c>
      <c r="Q2063">
        <v>-3.8193352784821E-2</v>
      </c>
    </row>
    <row r="2064" spans="1:17" hidden="1" x14ac:dyDescent="0.3">
      <c r="A2064" t="s">
        <v>4314</v>
      </c>
      <c r="B2064" t="s">
        <v>4315</v>
      </c>
      <c r="C2064" t="str">
        <f>IFERROR(VLOOKUP(Table1[[#This Row],[Ticker]],[1]!Table1[[Symbol]:[Industry]],2,FALSE),"-")</f>
        <v>-</v>
      </c>
      <c r="D2064" t="s">
        <v>281</v>
      </c>
      <c r="E2064">
        <v>361.199009469999</v>
      </c>
      <c r="F2064">
        <v>51.1</v>
      </c>
      <c r="G2064">
        <v>-41.771031307625798</v>
      </c>
      <c r="H2064">
        <v>-22.3217327078615</v>
      </c>
      <c r="I2064">
        <v>-6.0102289174341896</v>
      </c>
      <c r="J2064">
        <v>-9.8033725615808294</v>
      </c>
      <c r="K2064">
        <v>52.434005768648397</v>
      </c>
      <c r="L2064">
        <v>48.049384374442504</v>
      </c>
      <c r="M2064">
        <v>38.8139329102953</v>
      </c>
      <c r="N2064">
        <v>0.895139951798814</v>
      </c>
      <c r="O2064">
        <v>27.2015655577299</v>
      </c>
      <c r="P2064">
        <v>45.542580461406999</v>
      </c>
      <c r="Q2064">
        <v>9.8236039406662007E-2</v>
      </c>
    </row>
    <row r="2065" spans="1:17" hidden="1" x14ac:dyDescent="0.3">
      <c r="A2065" t="s">
        <v>4316</v>
      </c>
      <c r="B2065" t="s">
        <v>4317</v>
      </c>
      <c r="C2065" t="str">
        <f>IFERROR(VLOOKUP(Table1[[#This Row],[Ticker]],[1]!Table1[[Symbol]:[Industry]],2,FALSE),"-")</f>
        <v>-</v>
      </c>
      <c r="D2065" t="s">
        <v>125</v>
      </c>
      <c r="E2065">
        <v>361.11842897999998</v>
      </c>
      <c r="F2065">
        <v>17.02</v>
      </c>
      <c r="G2065">
        <v>-47.138065490736999</v>
      </c>
      <c r="H2065">
        <v>-7.3311719483906899</v>
      </c>
      <c r="I2065">
        <v>-24.844782530531401</v>
      </c>
      <c r="J2065">
        <v>-4.8747539326383897</v>
      </c>
      <c r="K2065">
        <v>17.562378764253602</v>
      </c>
      <c r="L2065">
        <v>18.708109679421</v>
      </c>
      <c r="M2065">
        <v>29.727226744674301</v>
      </c>
      <c r="N2065">
        <v>0.64545138899374099</v>
      </c>
      <c r="O2065">
        <v>90.364277320799005</v>
      </c>
      <c r="P2065">
        <v>6.3749999999999902</v>
      </c>
      <c r="Q2065">
        <v>1.5976366062844999E-2</v>
      </c>
    </row>
    <row r="2066" spans="1:17" hidden="1" x14ac:dyDescent="0.3">
      <c r="A2066" t="s">
        <v>4318</v>
      </c>
      <c r="B2066" t="s">
        <v>4319</v>
      </c>
      <c r="C2066" t="str">
        <f>IFERROR(VLOOKUP(Table1[[#This Row],[Ticker]],[1]!Table1[[Symbol]:[Industry]],2,FALSE),"-")</f>
        <v>-</v>
      </c>
      <c r="D2066" t="s">
        <v>263</v>
      </c>
      <c r="E2066">
        <v>360.33203250000003</v>
      </c>
      <c r="F2066">
        <v>201.3</v>
      </c>
      <c r="G2066">
        <v>14.5906708256349</v>
      </c>
      <c r="H2066">
        <v>11.741120668471799</v>
      </c>
      <c r="I2066">
        <v>7.86474323473682</v>
      </c>
      <c r="J2066">
        <v>1.7047290640371899</v>
      </c>
      <c r="K2066">
        <v>186.08998943664301</v>
      </c>
      <c r="L2066">
        <v>183.65067031891701</v>
      </c>
      <c r="M2066">
        <v>66.414769585134295</v>
      </c>
      <c r="N2066">
        <v>1.23066917184564</v>
      </c>
      <c r="O2066">
        <v>23.695976154992501</v>
      </c>
      <c r="P2066">
        <v>62.995951417004001</v>
      </c>
    </row>
    <row r="2067" spans="1:17" hidden="1" x14ac:dyDescent="0.3">
      <c r="A2067" t="s">
        <v>4320</v>
      </c>
      <c r="B2067" t="s">
        <v>4321</v>
      </c>
      <c r="C2067" t="str">
        <f>IFERROR(VLOOKUP(Table1[[#This Row],[Ticker]],[1]!Table1[[Symbol]:[Industry]],2,FALSE),"-")</f>
        <v>-</v>
      </c>
      <c r="D2067" t="s">
        <v>54</v>
      </c>
      <c r="E2067">
        <v>359.98245600000001</v>
      </c>
      <c r="F2067">
        <v>319.2</v>
      </c>
      <c r="G2067">
        <v>45.508248731154197</v>
      </c>
      <c r="H2067">
        <v>-0.71016738218064202</v>
      </c>
      <c r="I2067">
        <v>84.627946783808895</v>
      </c>
      <c r="J2067">
        <v>-8.1486319533518508</v>
      </c>
      <c r="K2067">
        <v>295.25718327615903</v>
      </c>
      <c r="L2067">
        <v>231.10432578516</v>
      </c>
      <c r="M2067">
        <v>49.284385234390001</v>
      </c>
      <c r="N2067">
        <v>0.94340192181918803</v>
      </c>
      <c r="O2067">
        <v>6.20300751879698</v>
      </c>
      <c r="P2067">
        <v>134.70588235294099</v>
      </c>
    </row>
    <row r="2068" spans="1:17" hidden="1" x14ac:dyDescent="0.3">
      <c r="A2068" t="s">
        <v>4322</v>
      </c>
      <c r="B2068" t="s">
        <v>4323</v>
      </c>
      <c r="C2068" t="str">
        <f>IFERROR(VLOOKUP(Table1[[#This Row],[Ticker]],[1]!Table1[[Symbol]:[Industry]],2,FALSE),"-")</f>
        <v>-</v>
      </c>
      <c r="D2068" t="s">
        <v>1576</v>
      </c>
      <c r="E2068">
        <v>359.32589000000002</v>
      </c>
      <c r="F2068">
        <v>585</v>
      </c>
      <c r="G2068">
        <v>44.604427348586597</v>
      </c>
      <c r="H2068">
        <v>-6.6538325288644504</v>
      </c>
      <c r="I2068">
        <v>5.3296737669873</v>
      </c>
      <c r="J2068">
        <v>-9.8294206123057304</v>
      </c>
      <c r="K2068">
        <v>583.18516923949505</v>
      </c>
      <c r="L2068">
        <v>515.822327669939</v>
      </c>
      <c r="M2068">
        <v>42.879108011313001</v>
      </c>
      <c r="N2068">
        <v>0.66125892168128397</v>
      </c>
      <c r="O2068">
        <v>9.0512820512820493</v>
      </c>
      <c r="P2068">
        <v>88.072657129078905</v>
      </c>
      <c r="Q2068">
        <v>0.103517416992899</v>
      </c>
    </row>
    <row r="2069" spans="1:17" hidden="1" x14ac:dyDescent="0.3">
      <c r="A2069" t="s">
        <v>4324</v>
      </c>
      <c r="B2069" t="s">
        <v>4325</v>
      </c>
      <c r="C2069" t="str">
        <f>IFERROR(VLOOKUP(Table1[[#This Row],[Ticker]],[1]!Table1[[Symbol]:[Industry]],2,FALSE),"-")</f>
        <v>-</v>
      </c>
      <c r="D2069" t="s">
        <v>646</v>
      </c>
      <c r="E2069">
        <v>359.31175000000002</v>
      </c>
      <c r="F2069">
        <v>259.89999999999998</v>
      </c>
      <c r="G2069">
        <v>-24.797535377896399</v>
      </c>
      <c r="H2069">
        <v>-12.3312445816363</v>
      </c>
      <c r="I2069">
        <v>-1.13614119183608</v>
      </c>
      <c r="J2069">
        <v>-3.0529930857160399</v>
      </c>
      <c r="K2069">
        <v>267.678263320535</v>
      </c>
      <c r="L2069">
        <v>257.110578086141</v>
      </c>
      <c r="M2069">
        <v>43.402322383008702</v>
      </c>
      <c r="N2069">
        <v>0.25619630733329102</v>
      </c>
      <c r="O2069">
        <v>33.512889572912599</v>
      </c>
      <c r="P2069">
        <v>33.350436121087697</v>
      </c>
      <c r="Q2069">
        <v>6.3028052119836003E-2</v>
      </c>
    </row>
    <row r="2070" spans="1:17" hidden="1" x14ac:dyDescent="0.3">
      <c r="A2070" t="s">
        <v>4326</v>
      </c>
      <c r="B2070" t="s">
        <v>4327</v>
      </c>
      <c r="C2070" t="str">
        <f>IFERROR(VLOOKUP(Table1[[#This Row],[Ticker]],[1]!Table1[[Symbol]:[Industry]],2,FALSE),"-")</f>
        <v>-</v>
      </c>
      <c r="D2070" t="s">
        <v>4328</v>
      </c>
      <c r="E2070">
        <v>359.28596340000001</v>
      </c>
      <c r="F2070">
        <v>45.5</v>
      </c>
      <c r="G2070">
        <v>-56.170485834899999</v>
      </c>
      <c r="H2070">
        <v>-5.0520689892744199</v>
      </c>
      <c r="I2070">
        <v>-27.163477035777301</v>
      </c>
      <c r="J2070">
        <v>-8.68752417490753</v>
      </c>
      <c r="K2070">
        <v>48.547511196354598</v>
      </c>
      <c r="L2070">
        <v>53.665413363407403</v>
      </c>
      <c r="M2070">
        <v>29.400675830411799</v>
      </c>
      <c r="N2070">
        <v>0.96412455439027001</v>
      </c>
      <c r="O2070">
        <v>81.3186813186813</v>
      </c>
      <c r="P2070">
        <v>33.431085043988197</v>
      </c>
      <c r="Q2070">
        <v>3.8801188649980001E-2</v>
      </c>
    </row>
    <row r="2071" spans="1:17" hidden="1" x14ac:dyDescent="0.3">
      <c r="A2071" t="s">
        <v>4329</v>
      </c>
      <c r="B2071" t="s">
        <v>4330</v>
      </c>
      <c r="C2071" t="str">
        <f>IFERROR(VLOOKUP(Table1[[#This Row],[Ticker]],[1]!Table1[[Symbol]:[Industry]],2,FALSE),"-")</f>
        <v>-</v>
      </c>
      <c r="D2071" t="s">
        <v>263</v>
      </c>
      <c r="E2071">
        <v>359.14499999999998</v>
      </c>
      <c r="F2071">
        <v>313</v>
      </c>
      <c r="G2071">
        <v>-48.789220729219601</v>
      </c>
      <c r="H2071">
        <v>-9.4430190421499791</v>
      </c>
      <c r="I2071">
        <v>-28.413773658236199</v>
      </c>
      <c r="J2071">
        <v>-4.8524920257282096</v>
      </c>
      <c r="K2071">
        <v>336.32818995140599</v>
      </c>
      <c r="L2071">
        <v>347.50866016633603</v>
      </c>
      <c r="M2071">
        <v>14.8360425313851</v>
      </c>
      <c r="N2071">
        <v>0.62090427932705095</v>
      </c>
      <c r="O2071">
        <v>40.559105431309803</v>
      </c>
      <c r="P2071">
        <v>4.3159473421096397</v>
      </c>
      <c r="Q2071">
        <v>4.2626155568381001E-2</v>
      </c>
    </row>
    <row r="2072" spans="1:17" hidden="1" x14ac:dyDescent="0.3">
      <c r="A2072" t="s">
        <v>4331</v>
      </c>
      <c r="B2072" t="s">
        <v>4332</v>
      </c>
      <c r="C2072" t="str">
        <f>IFERROR(VLOOKUP(Table1[[#This Row],[Ticker]],[1]!Table1[[Symbol]:[Industry]],2,FALSE),"-")</f>
        <v>-</v>
      </c>
      <c r="D2072" t="s">
        <v>89</v>
      </c>
      <c r="E2072">
        <v>356.75477999999998</v>
      </c>
      <c r="F2072">
        <v>163.95</v>
      </c>
      <c r="G2072">
        <v>-5.7277320424781299</v>
      </c>
      <c r="H2072">
        <v>-3.2880277580686399</v>
      </c>
      <c r="I2072">
        <v>-6.5740447070578796</v>
      </c>
      <c r="J2072">
        <v>-1.0102671734776301</v>
      </c>
      <c r="K2072">
        <v>149.07938060306699</v>
      </c>
      <c r="L2072">
        <v>151.297375880564</v>
      </c>
      <c r="M2072">
        <v>63.790624017954897</v>
      </c>
      <c r="N2072">
        <v>0.55979662651175699</v>
      </c>
      <c r="O2072">
        <v>54.742299481549203</v>
      </c>
      <c r="P2072">
        <v>43.815789473684198</v>
      </c>
      <c r="Q2072">
        <v>3.615238293307E-2</v>
      </c>
    </row>
    <row r="2073" spans="1:17" hidden="1" x14ac:dyDescent="0.3">
      <c r="A2073" t="s">
        <v>4333</v>
      </c>
      <c r="B2073" t="s">
        <v>4334</v>
      </c>
      <c r="C2073" t="str">
        <f>IFERROR(VLOOKUP(Table1[[#This Row],[Ticker]],[1]!Table1[[Symbol]:[Industry]],2,FALSE),"-")</f>
        <v>-</v>
      </c>
      <c r="D2073" t="s">
        <v>473</v>
      </c>
      <c r="E2073">
        <v>355.48332686999998</v>
      </c>
      <c r="F2073">
        <v>290.85000000000002</v>
      </c>
      <c r="G2073">
        <v>-68.896676029447605</v>
      </c>
      <c r="H2073">
        <v>-22.080030395879199</v>
      </c>
      <c r="I2073">
        <v>-54.719806688232801</v>
      </c>
      <c r="J2073">
        <v>-7.2603957253791496</v>
      </c>
      <c r="K2073">
        <v>342.05153012269199</v>
      </c>
      <c r="M2073">
        <v>31.544836662175801</v>
      </c>
      <c r="N2073">
        <v>0.745344463810659</v>
      </c>
      <c r="O2073">
        <v>88.035069623517202</v>
      </c>
      <c r="P2073">
        <v>7.52310536044362</v>
      </c>
    </row>
    <row r="2074" spans="1:17" hidden="1" x14ac:dyDescent="0.3">
      <c r="A2074" t="s">
        <v>4335</v>
      </c>
      <c r="B2074" t="s">
        <v>4336</v>
      </c>
      <c r="C2074" t="str">
        <f>IFERROR(VLOOKUP(Table1[[#This Row],[Ticker]],[1]!Table1[[Symbol]:[Industry]],2,FALSE),"-")</f>
        <v>-</v>
      </c>
      <c r="D2074" t="s">
        <v>54</v>
      </c>
      <c r="E2074">
        <v>354.77681773500001</v>
      </c>
      <c r="F2074">
        <v>295</v>
      </c>
      <c r="G2074">
        <v>113.85690197544299</v>
      </c>
      <c r="H2074">
        <v>-12.881294884814899</v>
      </c>
      <c r="I2074">
        <v>-7.0350482385026298</v>
      </c>
      <c r="J2074">
        <v>-5.0205531356178499</v>
      </c>
      <c r="K2074">
        <v>313.33625100018702</v>
      </c>
      <c r="L2074">
        <v>285.54191672001599</v>
      </c>
      <c r="M2074">
        <v>30.928097186376998</v>
      </c>
      <c r="N2074">
        <v>0.36019603654792598</v>
      </c>
      <c r="O2074">
        <v>41.355932203389798</v>
      </c>
      <c r="P2074">
        <v>154.09130060292799</v>
      </c>
      <c r="Q2074">
        <v>0.13942622361152399</v>
      </c>
    </row>
    <row r="2075" spans="1:17" hidden="1" x14ac:dyDescent="0.3">
      <c r="A2075" t="s">
        <v>4337</v>
      </c>
      <c r="B2075" t="s">
        <v>4338</v>
      </c>
      <c r="C2075" t="str">
        <f>IFERROR(VLOOKUP(Table1[[#This Row],[Ticker]],[1]!Table1[[Symbol]:[Industry]],2,FALSE),"-")</f>
        <v>-</v>
      </c>
      <c r="D2075" t="s">
        <v>119</v>
      </c>
      <c r="E2075">
        <v>354.112551</v>
      </c>
      <c r="F2075">
        <v>13.93</v>
      </c>
      <c r="G2075">
        <v>-50.1014216602997</v>
      </c>
      <c r="H2075">
        <v>-10.9515241988799</v>
      </c>
      <c r="I2075">
        <v>-14.0063358676975</v>
      </c>
      <c r="J2075">
        <v>-3.0790909241446198</v>
      </c>
      <c r="K2075">
        <v>14.2266846031872</v>
      </c>
      <c r="L2075">
        <v>14.424800420899301</v>
      </c>
      <c r="M2075">
        <v>49.667627953031797</v>
      </c>
      <c r="N2075">
        <v>0.58314959226285701</v>
      </c>
      <c r="O2075">
        <v>27.351040918880098</v>
      </c>
      <c r="P2075">
        <v>23.822222222222202</v>
      </c>
      <c r="Q2075">
        <v>-4.6573152208512998E-2</v>
      </c>
    </row>
    <row r="2076" spans="1:17" hidden="1" x14ac:dyDescent="0.3">
      <c r="A2076" t="s">
        <v>4339</v>
      </c>
      <c r="B2076" t="s">
        <v>4340</v>
      </c>
      <c r="C2076" t="str">
        <f>IFERROR(VLOOKUP(Table1[[#This Row],[Ticker]],[1]!Table1[[Symbol]:[Industry]],2,FALSE),"-")</f>
        <v>-</v>
      </c>
      <c r="D2076" t="s">
        <v>1680</v>
      </c>
      <c r="E2076">
        <v>353.22745599999899</v>
      </c>
      <c r="F2076">
        <v>67.5</v>
      </c>
      <c r="G2076">
        <v>-5.9567901145726898</v>
      </c>
      <c r="H2076">
        <v>1.2584593769433501</v>
      </c>
      <c r="I2076">
        <v>-5.2912195701259703</v>
      </c>
      <c r="J2076">
        <v>0.15513066518594301</v>
      </c>
      <c r="K2076">
        <v>64.476145929694994</v>
      </c>
      <c r="L2076">
        <v>61.554731400039799</v>
      </c>
      <c r="M2076">
        <v>59.429581906584403</v>
      </c>
      <c r="N2076">
        <v>0.77255485499535903</v>
      </c>
      <c r="O2076">
        <v>15.5555555555555</v>
      </c>
      <c r="P2076">
        <v>35.406218655967798</v>
      </c>
      <c r="Q2076">
        <v>-2.7277470216565999E-2</v>
      </c>
    </row>
    <row r="2077" spans="1:17" hidden="1" x14ac:dyDescent="0.3">
      <c r="A2077" t="s">
        <v>4341</v>
      </c>
      <c r="B2077" t="s">
        <v>4342</v>
      </c>
      <c r="C2077" t="str">
        <f>IFERROR(VLOOKUP(Table1[[#This Row],[Ticker]],[1]!Table1[[Symbol]:[Industry]],2,FALSE),"-")</f>
        <v>-</v>
      </c>
      <c r="D2077" t="s">
        <v>51</v>
      </c>
      <c r="E2077">
        <v>353.15299979099899</v>
      </c>
      <c r="F2077">
        <v>30.21</v>
      </c>
      <c r="G2077">
        <v>-82.111890850101901</v>
      </c>
      <c r="H2077">
        <v>-42.231852063220202</v>
      </c>
      <c r="I2077">
        <v>-67.848088758750507</v>
      </c>
      <c r="J2077">
        <v>-29.158133141000299</v>
      </c>
      <c r="K2077">
        <v>44.5582337019937</v>
      </c>
      <c r="L2077">
        <v>55.585161261470098</v>
      </c>
      <c r="M2077">
        <v>7.3141367166084397</v>
      </c>
      <c r="N2077">
        <v>0.38044769730241201</v>
      </c>
      <c r="O2077">
        <v>188.31512744124399</v>
      </c>
      <c r="P2077">
        <v>1.30784708249496</v>
      </c>
      <c r="Q2077">
        <v>-0.103713998494224</v>
      </c>
    </row>
    <row r="2078" spans="1:17" hidden="1" x14ac:dyDescent="0.3">
      <c r="A2078" t="s">
        <v>4343</v>
      </c>
      <c r="B2078" t="s">
        <v>4344</v>
      </c>
      <c r="C2078" t="str">
        <f>IFERROR(VLOOKUP(Table1[[#This Row],[Ticker]],[1]!Table1[[Symbol]:[Industry]],2,FALSE),"-")</f>
        <v>-</v>
      </c>
      <c r="D2078" t="s">
        <v>735</v>
      </c>
      <c r="E2078">
        <v>353.09995631999999</v>
      </c>
      <c r="F2078">
        <v>58.32</v>
      </c>
      <c r="G2078">
        <v>-12.9437636527466</v>
      </c>
      <c r="H2078">
        <v>-16.054528569463901</v>
      </c>
      <c r="I2078">
        <v>10.0310238765511</v>
      </c>
      <c r="J2078">
        <v>-1.9483576049293501</v>
      </c>
      <c r="K2078">
        <v>58.883518857051698</v>
      </c>
      <c r="L2078">
        <v>53.612802207856902</v>
      </c>
      <c r="M2078">
        <v>38.058679371073502</v>
      </c>
      <c r="N2078">
        <v>0.46448205335113502</v>
      </c>
      <c r="O2078">
        <v>23.2853223593964</v>
      </c>
      <c r="P2078">
        <v>45.982478097622</v>
      </c>
      <c r="Q2078">
        <v>7.7298695701244993E-2</v>
      </c>
    </row>
    <row r="2079" spans="1:17" hidden="1" x14ac:dyDescent="0.3">
      <c r="A2079" t="s">
        <v>4345</v>
      </c>
      <c r="B2079" t="s">
        <v>4346</v>
      </c>
      <c r="C2079" t="str">
        <f>IFERROR(VLOOKUP(Table1[[#This Row],[Ticker]],[1]!Table1[[Symbol]:[Industry]],2,FALSE),"-")</f>
        <v>-</v>
      </c>
      <c r="D2079" t="s">
        <v>4347</v>
      </c>
      <c r="E2079">
        <v>352.90437500000002</v>
      </c>
      <c r="F2079">
        <v>168.25</v>
      </c>
      <c r="G2079">
        <v>112.44866907106901</v>
      </c>
      <c r="H2079">
        <v>25.305151732491201</v>
      </c>
      <c r="I2079">
        <v>99.396463319650906</v>
      </c>
      <c r="J2079">
        <v>3.24968585980525</v>
      </c>
      <c r="K2079">
        <v>128.38476660100599</v>
      </c>
      <c r="L2079">
        <v>95.249687525449005</v>
      </c>
      <c r="M2079">
        <v>64.6638597073201</v>
      </c>
      <c r="N2079">
        <v>1.1344474461267799</v>
      </c>
      <c r="O2079">
        <v>8.6775631500742794</v>
      </c>
      <c r="P2079">
        <v>199.85742291926499</v>
      </c>
    </row>
    <row r="2080" spans="1:17" hidden="1" x14ac:dyDescent="0.3">
      <c r="A2080" t="s">
        <v>4348</v>
      </c>
      <c r="B2080" t="s">
        <v>4349</v>
      </c>
      <c r="C2080" t="str">
        <f>IFERROR(VLOOKUP(Table1[[#This Row],[Ticker]],[1]!Table1[[Symbol]:[Industry]],2,FALSE),"-")</f>
        <v>-</v>
      </c>
      <c r="D2080" t="s">
        <v>4350</v>
      </c>
      <c r="E2080">
        <v>352.66953135</v>
      </c>
      <c r="F2080">
        <v>692</v>
      </c>
      <c r="G2080">
        <v>11.046876407112499</v>
      </c>
      <c r="H2080">
        <v>-17.374708582573099</v>
      </c>
      <c r="I2080">
        <v>-8.7275617183346395</v>
      </c>
      <c r="J2080">
        <v>-3.6927496004106799</v>
      </c>
      <c r="K2080">
        <v>718.26312973824997</v>
      </c>
      <c r="L2080">
        <v>654.26625207503298</v>
      </c>
      <c r="M2080">
        <v>49.205253011495003</v>
      </c>
      <c r="N2080">
        <v>1.4802238063803801</v>
      </c>
      <c r="O2080">
        <v>27.8901734104046</v>
      </c>
      <c r="P2080">
        <v>56.631960162969598</v>
      </c>
      <c r="Q2080">
        <v>0.18517482418954201</v>
      </c>
    </row>
    <row r="2081" spans="1:17" hidden="1" x14ac:dyDescent="0.3">
      <c r="A2081" t="s">
        <v>4351</v>
      </c>
      <c r="B2081" t="s">
        <v>4352</v>
      </c>
      <c r="C2081" t="str">
        <f>IFERROR(VLOOKUP(Table1[[#This Row],[Ticker]],[1]!Table1[[Symbol]:[Industry]],2,FALSE),"-")</f>
        <v>-</v>
      </c>
      <c r="D2081" t="s">
        <v>54</v>
      </c>
      <c r="E2081">
        <v>352.35402675</v>
      </c>
      <c r="F2081">
        <v>749</v>
      </c>
      <c r="G2081">
        <v>-47.5388262600882</v>
      </c>
      <c r="H2081">
        <v>-9.7908837142632308</v>
      </c>
      <c r="I2081">
        <v>-17.4342902177988</v>
      </c>
      <c r="J2081">
        <v>-5.4775139609642496</v>
      </c>
      <c r="K2081">
        <v>799.49852246563296</v>
      </c>
      <c r="L2081">
        <v>836.62936043348202</v>
      </c>
      <c r="M2081">
        <v>25.537261278117899</v>
      </c>
      <c r="N2081">
        <v>0.82289359732918999</v>
      </c>
      <c r="O2081">
        <v>40.720961281708902</v>
      </c>
      <c r="P2081">
        <v>15.2307692307692</v>
      </c>
      <c r="Q2081">
        <v>3.1237036146419001E-2</v>
      </c>
    </row>
    <row r="2082" spans="1:17" hidden="1" x14ac:dyDescent="0.3">
      <c r="A2082" t="s">
        <v>4353</v>
      </c>
      <c r="B2082" t="s">
        <v>4354</v>
      </c>
      <c r="C2082" t="str">
        <f>IFERROR(VLOOKUP(Table1[[#This Row],[Ticker]],[1]!Table1[[Symbol]:[Industry]],2,FALSE),"-")</f>
        <v>-</v>
      </c>
      <c r="D2082" t="s">
        <v>4355</v>
      </c>
      <c r="E2082">
        <v>352.33768719</v>
      </c>
      <c r="F2082">
        <v>700.15</v>
      </c>
      <c r="G2082">
        <v>1281.1291637638301</v>
      </c>
      <c r="H2082">
        <v>110.049048241446</v>
      </c>
      <c r="I2082">
        <v>1201.8993245096599</v>
      </c>
      <c r="J2082">
        <v>2.7649988578861899</v>
      </c>
      <c r="K2082">
        <v>443.36897917412898</v>
      </c>
      <c r="L2082">
        <v>205.41217532044601</v>
      </c>
      <c r="M2082">
        <v>68.094873173062396</v>
      </c>
      <c r="N2082">
        <v>0.99312452253628702</v>
      </c>
      <c r="O2082">
        <v>9.5479540098550402</v>
      </c>
      <c r="P2082">
        <v>1665.8259773013799</v>
      </c>
    </row>
    <row r="2083" spans="1:17" hidden="1" x14ac:dyDescent="0.3">
      <c r="A2083" t="s">
        <v>4356</v>
      </c>
      <c r="B2083" t="s">
        <v>4357</v>
      </c>
      <c r="C2083" t="str">
        <f>IFERROR(VLOOKUP(Table1[[#This Row],[Ticker]],[1]!Table1[[Symbol]:[Industry]],2,FALSE),"-")</f>
        <v>-</v>
      </c>
      <c r="D2083" t="s">
        <v>125</v>
      </c>
      <c r="E2083">
        <v>352.27859305499999</v>
      </c>
      <c r="F2083">
        <v>67.56</v>
      </c>
      <c r="G2083">
        <v>-1.4394266888087299</v>
      </c>
      <c r="H2083">
        <v>-5.4226975997471101</v>
      </c>
      <c r="I2083">
        <v>-15.566435254771999</v>
      </c>
      <c r="J2083">
        <v>0.27906506271549197</v>
      </c>
      <c r="K2083">
        <v>67.191929637937506</v>
      </c>
      <c r="L2083">
        <v>65.152692579001695</v>
      </c>
      <c r="M2083">
        <v>46.654263517773103</v>
      </c>
      <c r="N2083">
        <v>0.67233160018584404</v>
      </c>
      <c r="O2083">
        <v>40.467732386027201</v>
      </c>
      <c r="P2083">
        <v>51.820224719101098</v>
      </c>
      <c r="Q2083">
        <v>3.3031018520474999E-2</v>
      </c>
    </row>
    <row r="2084" spans="1:17" hidden="1" x14ac:dyDescent="0.3">
      <c r="A2084" t="s">
        <v>4358</v>
      </c>
      <c r="B2084" t="s">
        <v>4359</v>
      </c>
      <c r="C2084" t="str">
        <f>IFERROR(VLOOKUP(Table1[[#This Row],[Ticker]],[1]!Table1[[Symbol]:[Industry]],2,FALSE),"-")</f>
        <v>-</v>
      </c>
      <c r="D2084" t="s">
        <v>396</v>
      </c>
      <c r="E2084">
        <v>351.8329008</v>
      </c>
      <c r="F2084">
        <v>141</v>
      </c>
      <c r="G2084">
        <v>-58.928575325822699</v>
      </c>
      <c r="H2084">
        <v>-14.693970259754501</v>
      </c>
      <c r="I2084">
        <v>-44.751705984608002</v>
      </c>
      <c r="J2084">
        <v>-1.48137406048202</v>
      </c>
      <c r="M2084">
        <v>39.379922812867797</v>
      </c>
      <c r="O2084">
        <v>41.808510638297797</v>
      </c>
      <c r="P2084">
        <v>11.9936457505957</v>
      </c>
    </row>
    <row r="2085" spans="1:17" hidden="1" x14ac:dyDescent="0.3">
      <c r="A2085" t="s">
        <v>4360</v>
      </c>
      <c r="B2085" t="s">
        <v>4361</v>
      </c>
      <c r="C2085" t="str">
        <f>IFERROR(VLOOKUP(Table1[[#This Row],[Ticker]],[1]!Table1[[Symbol]:[Industry]],2,FALSE),"-")</f>
        <v>-</v>
      </c>
      <c r="D2085" t="s">
        <v>4362</v>
      </c>
      <c r="E2085">
        <v>351.67287599999997</v>
      </c>
      <c r="F2085">
        <v>146</v>
      </c>
      <c r="G2085">
        <v>-49.262315798629999</v>
      </c>
      <c r="H2085">
        <v>3.7288757955684502</v>
      </c>
      <c r="I2085">
        <v>-10.1425173491007</v>
      </c>
      <c r="J2085">
        <v>-6.9857238416049698</v>
      </c>
      <c r="K2085">
        <v>136.46264427412399</v>
      </c>
      <c r="L2085">
        <v>148.93803696179501</v>
      </c>
      <c r="M2085">
        <v>65.772485342250704</v>
      </c>
      <c r="N2085">
        <v>2.5403833963583899</v>
      </c>
      <c r="O2085">
        <v>51.369863013698598</v>
      </c>
      <c r="P2085">
        <v>25.321888412017099</v>
      </c>
    </row>
    <row r="2086" spans="1:17" hidden="1" x14ac:dyDescent="0.3">
      <c r="A2086" t="s">
        <v>4363</v>
      </c>
      <c r="B2086" t="s">
        <v>4364</v>
      </c>
      <c r="C2086" t="str">
        <f>IFERROR(VLOOKUP(Table1[[#This Row],[Ticker]],[1]!Table1[[Symbol]:[Industry]],2,FALSE),"-")</f>
        <v>-</v>
      </c>
      <c r="D2086" t="s">
        <v>379</v>
      </c>
      <c r="E2086">
        <v>351.04140749999999</v>
      </c>
      <c r="F2086">
        <v>167.3</v>
      </c>
      <c r="G2086">
        <v>-65.582487158343199</v>
      </c>
      <c r="H2086">
        <v>-4.5638383170705303</v>
      </c>
      <c r="I2086">
        <v>-44.782855783840098</v>
      </c>
      <c r="J2086">
        <v>-5.2723046579114996</v>
      </c>
      <c r="K2086">
        <v>166.13975656707399</v>
      </c>
      <c r="M2086">
        <v>59.013784222919199</v>
      </c>
      <c r="N2086">
        <v>1.1900826446280901</v>
      </c>
      <c r="O2086">
        <v>63.179916317991598</v>
      </c>
      <c r="P2086">
        <v>11.533333333333299</v>
      </c>
    </row>
    <row r="2087" spans="1:17" hidden="1" x14ac:dyDescent="0.3">
      <c r="A2087" t="s">
        <v>4365</v>
      </c>
      <c r="B2087" t="s">
        <v>4366</v>
      </c>
      <c r="C2087" t="str">
        <f>IFERROR(VLOOKUP(Table1[[#This Row],[Ticker]],[1]!Table1[[Symbol]:[Industry]],2,FALSE),"-")</f>
        <v>-</v>
      </c>
      <c r="D2087" t="s">
        <v>438</v>
      </c>
      <c r="E2087">
        <v>350.922774</v>
      </c>
      <c r="F2087">
        <v>282</v>
      </c>
      <c r="G2087">
        <v>-36.872052226438001</v>
      </c>
      <c r="H2087">
        <v>-17.225416800634999</v>
      </c>
      <c r="I2087">
        <v>-53.495953238836996</v>
      </c>
      <c r="J2087">
        <v>-4.0205180743482796</v>
      </c>
      <c r="K2087">
        <v>308.188212281684</v>
      </c>
      <c r="L2087">
        <v>345.03884651509702</v>
      </c>
      <c r="M2087">
        <v>38.458518908200503</v>
      </c>
      <c r="N2087">
        <v>0.71394031500414401</v>
      </c>
      <c r="O2087">
        <v>160.49645390070901</v>
      </c>
      <c r="P2087">
        <v>16.2886597938144</v>
      </c>
      <c r="Q2087">
        <v>0.167686327494633</v>
      </c>
    </row>
    <row r="2088" spans="1:17" hidden="1" x14ac:dyDescent="0.3">
      <c r="A2088" t="s">
        <v>4367</v>
      </c>
      <c r="B2088" t="s">
        <v>4368</v>
      </c>
      <c r="C2088" t="str">
        <f>IFERROR(VLOOKUP(Table1[[#This Row],[Ticker]],[1]!Table1[[Symbol]:[Industry]],2,FALSE),"-")</f>
        <v>-</v>
      </c>
      <c r="D2088" t="s">
        <v>646</v>
      </c>
      <c r="E2088">
        <v>350.62597440000002</v>
      </c>
      <c r="F2088">
        <v>224.64</v>
      </c>
      <c r="G2088">
        <v>-32.239915101307801</v>
      </c>
      <c r="H2088">
        <v>-11.532186544947001</v>
      </c>
      <c r="I2088">
        <v>-19.076050537613899</v>
      </c>
      <c r="J2088">
        <v>-4.2597430644629597</v>
      </c>
      <c r="K2088">
        <v>237.33184731357599</v>
      </c>
      <c r="L2088">
        <v>234.891880479138</v>
      </c>
      <c r="M2088">
        <v>31.715496178062999</v>
      </c>
      <c r="N2088">
        <v>0.43455221517185999</v>
      </c>
      <c r="O2088">
        <v>28.205128205128201</v>
      </c>
      <c r="P2088">
        <v>12.319999999999901</v>
      </c>
      <c r="Q2088">
        <v>2.6394921763974E-2</v>
      </c>
    </row>
    <row r="2089" spans="1:17" hidden="1" x14ac:dyDescent="0.3">
      <c r="A2089" t="s">
        <v>4369</v>
      </c>
      <c r="B2089" t="s">
        <v>4370</v>
      </c>
      <c r="C2089" t="str">
        <f>IFERROR(VLOOKUP(Table1[[#This Row],[Ticker]],[1]!Table1[[Symbol]:[Industry]],2,FALSE),"-")</f>
        <v>-</v>
      </c>
      <c r="D2089" t="s">
        <v>1232</v>
      </c>
      <c r="E2089">
        <v>350.38499999999999</v>
      </c>
      <c r="F2089">
        <v>14.91</v>
      </c>
      <c r="G2089">
        <v>39.054661515921303</v>
      </c>
      <c r="H2089">
        <v>10.412536036738601</v>
      </c>
      <c r="I2089">
        <v>3.5776380433203698</v>
      </c>
      <c r="J2089">
        <v>-2.8835557439416402</v>
      </c>
      <c r="K2089">
        <v>13.5462152562803</v>
      </c>
      <c r="L2089">
        <v>12.506996872074</v>
      </c>
      <c r="M2089">
        <v>56.703896591291802</v>
      </c>
      <c r="N2089">
        <v>1.7677089666816801</v>
      </c>
      <c r="O2089">
        <v>18.376928236083099</v>
      </c>
      <c r="P2089">
        <v>76.449704142011797</v>
      </c>
      <c r="Q2089">
        <v>6.5743436089814006E-2</v>
      </c>
    </row>
    <row r="2090" spans="1:17" hidden="1" x14ac:dyDescent="0.3">
      <c r="A2090" t="s">
        <v>4371</v>
      </c>
      <c r="B2090" t="s">
        <v>4372</v>
      </c>
      <c r="C2090" t="str">
        <f>IFERROR(VLOOKUP(Table1[[#This Row],[Ticker]],[1]!Table1[[Symbol]:[Industry]],2,FALSE),"-")</f>
        <v>-</v>
      </c>
      <c r="D2090" t="s">
        <v>89</v>
      </c>
      <c r="E2090">
        <v>348.46938005999999</v>
      </c>
      <c r="F2090">
        <v>147.85</v>
      </c>
      <c r="G2090">
        <v>683.08449844694303</v>
      </c>
      <c r="H2090">
        <v>29.1143641485071</v>
      </c>
      <c r="I2090">
        <v>208.180605707316</v>
      </c>
      <c r="J2090">
        <v>0.84998921176361297</v>
      </c>
      <c r="K2090">
        <v>116.37943874416599</v>
      </c>
      <c r="L2090">
        <v>73.969889341855506</v>
      </c>
      <c r="M2090">
        <v>70.981895722402299</v>
      </c>
      <c r="N2090">
        <v>0.70592874256346305</v>
      </c>
      <c r="O2090">
        <v>4.0919851200541002</v>
      </c>
      <c r="P2090">
        <v>769.70588235294099</v>
      </c>
      <c r="Q2090">
        <v>0.19564652990017101</v>
      </c>
    </row>
    <row r="2091" spans="1:17" hidden="1" x14ac:dyDescent="0.3">
      <c r="A2091" t="s">
        <v>4373</v>
      </c>
      <c r="B2091" t="s">
        <v>4374</v>
      </c>
      <c r="C2091" t="str">
        <f>IFERROR(VLOOKUP(Table1[[#This Row],[Ticker]],[1]!Table1[[Symbol]:[Industry]],2,FALSE),"-")</f>
        <v>-</v>
      </c>
      <c r="D2091" t="s">
        <v>1013</v>
      </c>
      <c r="E2091">
        <v>348.28315500000002</v>
      </c>
      <c r="F2091">
        <v>615.45000000000005</v>
      </c>
      <c r="G2091">
        <v>62.065671700341902</v>
      </c>
      <c r="H2091">
        <v>-12.9731802677753</v>
      </c>
      <c r="I2091">
        <v>33.6355740149545</v>
      </c>
      <c r="J2091">
        <v>-1.5065958285570999</v>
      </c>
      <c r="K2091">
        <v>617.53854602861304</v>
      </c>
      <c r="L2091">
        <v>522.04071239080395</v>
      </c>
      <c r="M2091">
        <v>50.6171822067734</v>
      </c>
      <c r="N2091">
        <v>0.75972266949553802</v>
      </c>
      <c r="O2091">
        <v>11.7068811438784</v>
      </c>
      <c r="P2091">
        <v>140.41015625</v>
      </c>
    </row>
    <row r="2092" spans="1:17" hidden="1" x14ac:dyDescent="0.3">
      <c r="A2092" t="s">
        <v>4375</v>
      </c>
      <c r="B2092" t="s">
        <v>4376</v>
      </c>
      <c r="C2092" t="str">
        <f>IFERROR(VLOOKUP(Table1[[#This Row],[Ticker]],[1]!Table1[[Symbol]:[Industry]],2,FALSE),"-")</f>
        <v>-</v>
      </c>
      <c r="D2092" t="s">
        <v>21</v>
      </c>
      <c r="E2092">
        <v>347.54017370399998</v>
      </c>
      <c r="F2092">
        <v>112.89</v>
      </c>
      <c r="G2092">
        <v>-40.971722398401802</v>
      </c>
      <c r="H2092">
        <v>-12.700797315469799</v>
      </c>
      <c r="I2092">
        <v>-3.0561491285987499</v>
      </c>
      <c r="J2092">
        <v>-5.7599856651422403</v>
      </c>
      <c r="K2092">
        <v>120.020731186199</v>
      </c>
      <c r="L2092">
        <v>122.67554825985</v>
      </c>
      <c r="M2092">
        <v>36.165934173897099</v>
      </c>
      <c r="N2092">
        <v>0.401249257553768</v>
      </c>
      <c r="O2092">
        <v>48.817432899282402</v>
      </c>
      <c r="P2092">
        <v>22.573289902280099</v>
      </c>
      <c r="Q2092">
        <v>-6.6880981348640001E-3</v>
      </c>
    </row>
    <row r="2093" spans="1:17" hidden="1" x14ac:dyDescent="0.3">
      <c r="A2093" t="s">
        <v>4377</v>
      </c>
      <c r="B2093" t="s">
        <v>4378</v>
      </c>
      <c r="C2093" t="str">
        <f>IFERROR(VLOOKUP(Table1[[#This Row],[Ticker]],[1]!Table1[[Symbol]:[Industry]],2,FALSE),"-")</f>
        <v>-</v>
      </c>
      <c r="D2093" t="s">
        <v>281</v>
      </c>
      <c r="E2093">
        <v>347.39576348200001</v>
      </c>
      <c r="F2093">
        <v>178.58</v>
      </c>
      <c r="G2093">
        <v>-6.1668292744160302</v>
      </c>
      <c r="H2093">
        <v>-6.9216425895467797</v>
      </c>
      <c r="I2093">
        <v>28.5704389500997</v>
      </c>
      <c r="J2093">
        <v>-6.1146407252816699</v>
      </c>
      <c r="K2093">
        <v>176.012393253064</v>
      </c>
      <c r="L2093">
        <v>163.78435733091899</v>
      </c>
      <c r="M2093">
        <v>53.218075848184</v>
      </c>
      <c r="N2093">
        <v>0.48784694508739701</v>
      </c>
      <c r="O2093">
        <v>33.805577332288003</v>
      </c>
      <c r="P2093">
        <v>64.060633899862196</v>
      </c>
      <c r="Q2093">
        <v>5.945730293254E-2</v>
      </c>
    </row>
    <row r="2094" spans="1:17" hidden="1" x14ac:dyDescent="0.3">
      <c r="A2094" t="s">
        <v>4379</v>
      </c>
      <c r="B2094" t="s">
        <v>4380</v>
      </c>
      <c r="C2094" t="str">
        <f>IFERROR(VLOOKUP(Table1[[#This Row],[Ticker]],[1]!Table1[[Symbol]:[Industry]],2,FALSE),"-")</f>
        <v>-</v>
      </c>
      <c r="D2094" t="s">
        <v>1004</v>
      </c>
      <c r="E2094">
        <v>347.20361886000001</v>
      </c>
      <c r="F2094">
        <v>43.4</v>
      </c>
      <c r="G2094">
        <v>-10.1248180067529</v>
      </c>
      <c r="H2094">
        <v>27.578433621972302</v>
      </c>
      <c r="I2094">
        <v>33.6247002410337</v>
      </c>
      <c r="J2094">
        <v>-9.7656532299475902</v>
      </c>
      <c r="K2094">
        <v>38.978459305229102</v>
      </c>
      <c r="L2094">
        <v>33.428613997462598</v>
      </c>
      <c r="M2094">
        <v>42.658864340336699</v>
      </c>
      <c r="N2094">
        <v>0.61858441198478697</v>
      </c>
      <c r="O2094">
        <v>17.511520737327199</v>
      </c>
      <c r="P2094">
        <v>69.200779727095494</v>
      </c>
      <c r="Q2094">
        <v>4.9265136181067003E-2</v>
      </c>
    </row>
    <row r="2095" spans="1:17" hidden="1" x14ac:dyDescent="0.3">
      <c r="A2095" t="s">
        <v>4381</v>
      </c>
      <c r="B2095" t="s">
        <v>4382</v>
      </c>
      <c r="C2095" t="str">
        <f>IFERROR(VLOOKUP(Table1[[#This Row],[Ticker]],[1]!Table1[[Symbol]:[Industry]],2,FALSE),"-")</f>
        <v>-</v>
      </c>
      <c r="D2095" t="s">
        <v>388</v>
      </c>
      <c r="E2095">
        <v>345.72035231500001</v>
      </c>
      <c r="F2095">
        <v>265.85000000000002</v>
      </c>
      <c r="G2095">
        <v>16.712936023678498</v>
      </c>
      <c r="H2095">
        <v>-17.1592134221385</v>
      </c>
      <c r="I2095">
        <v>-11.3759468075756</v>
      </c>
      <c r="J2095">
        <v>-11.087849983059799</v>
      </c>
      <c r="K2095">
        <v>279.60366608463102</v>
      </c>
      <c r="L2095">
        <v>255.47051011905299</v>
      </c>
      <c r="M2095">
        <v>33.909805498038303</v>
      </c>
      <c r="N2095">
        <v>0.55446609068027897</v>
      </c>
      <c r="O2095">
        <v>28.907278540530299</v>
      </c>
      <c r="P2095">
        <v>68.206263840556701</v>
      </c>
      <c r="Q2095">
        <v>5.3836716300161E-2</v>
      </c>
    </row>
    <row r="2096" spans="1:17" hidden="1" x14ac:dyDescent="0.3">
      <c r="A2096" t="s">
        <v>4383</v>
      </c>
      <c r="B2096" t="s">
        <v>4384</v>
      </c>
      <c r="C2096" t="str">
        <f>IFERROR(VLOOKUP(Table1[[#This Row],[Ticker]],[1]!Table1[[Symbol]:[Industry]],2,FALSE),"-")</f>
        <v>-</v>
      </c>
      <c r="D2096" t="s">
        <v>473</v>
      </c>
      <c r="E2096">
        <v>344.90460000000002</v>
      </c>
      <c r="F2096">
        <v>273.10000000000002</v>
      </c>
      <c r="G2096">
        <v>-9.5446031369893003</v>
      </c>
      <c r="H2096">
        <v>-14.1209375256387</v>
      </c>
      <c r="I2096">
        <v>-6.6590044201205396</v>
      </c>
      <c r="J2096">
        <v>-5.1167170597348299</v>
      </c>
      <c r="K2096">
        <v>279.18314446066302</v>
      </c>
      <c r="L2096">
        <v>262.24759970320503</v>
      </c>
      <c r="M2096">
        <v>31.304773127127699</v>
      </c>
      <c r="N2096">
        <v>0.55991631054842805</v>
      </c>
      <c r="O2096">
        <v>23.562797510069501</v>
      </c>
      <c r="P2096">
        <v>29.4312796208531</v>
      </c>
      <c r="Q2096">
        <v>-8.6934918530700005E-4</v>
      </c>
    </row>
    <row r="2097" spans="1:17" hidden="1" x14ac:dyDescent="0.3">
      <c r="A2097" t="s">
        <v>4385</v>
      </c>
      <c r="B2097" t="s">
        <v>4386</v>
      </c>
      <c r="C2097" t="str">
        <f>IFERROR(VLOOKUP(Table1[[#This Row],[Ticker]],[1]!Table1[[Symbol]:[Industry]],2,FALSE),"-")</f>
        <v>-</v>
      </c>
      <c r="D2097" t="s">
        <v>281</v>
      </c>
      <c r="E2097">
        <v>344.42019664499998</v>
      </c>
      <c r="F2097">
        <v>21.07</v>
      </c>
      <c r="G2097">
        <v>104.763815364587</v>
      </c>
      <c r="H2097">
        <v>1.50237102278468</v>
      </c>
      <c r="I2097">
        <v>46.1164906213886</v>
      </c>
      <c r="J2097">
        <v>0.72391706625600405</v>
      </c>
      <c r="K2097">
        <v>21.706611830416101</v>
      </c>
      <c r="L2097">
        <v>17.993914108747202</v>
      </c>
      <c r="M2097">
        <v>39.322666209894997</v>
      </c>
      <c r="N2097">
        <v>0.193118487736647</v>
      </c>
      <c r="O2097">
        <v>45.467489321309898</v>
      </c>
      <c r="P2097">
        <v>165.03144654088001</v>
      </c>
      <c r="Q2097">
        <v>9.4741004712445995E-2</v>
      </c>
    </row>
    <row r="2098" spans="1:17" hidden="1" x14ac:dyDescent="0.3">
      <c r="A2098" t="s">
        <v>4387</v>
      </c>
      <c r="B2098" t="s">
        <v>4388</v>
      </c>
      <c r="C2098" t="str">
        <f>IFERROR(VLOOKUP(Table1[[#This Row],[Ticker]],[1]!Table1[[Symbol]:[Industry]],2,FALSE),"-")</f>
        <v>-</v>
      </c>
      <c r="D2098" t="s">
        <v>135</v>
      </c>
      <c r="E2098">
        <v>342.94839839999997</v>
      </c>
      <c r="F2098">
        <v>122.91</v>
      </c>
      <c r="G2098">
        <v>-39.954095720488901</v>
      </c>
      <c r="H2098">
        <v>-16.277502902149699</v>
      </c>
      <c r="I2098">
        <v>-1.1825572127162101</v>
      </c>
      <c r="J2098">
        <v>-8.8558465926198799</v>
      </c>
      <c r="K2098">
        <v>127.032879594966</v>
      </c>
      <c r="L2098">
        <v>127.923022174528</v>
      </c>
      <c r="M2098">
        <v>20.359534030921299</v>
      </c>
      <c r="N2098">
        <v>0.18285363264823701</v>
      </c>
      <c r="O2098">
        <v>53.120169229517501</v>
      </c>
      <c r="P2098">
        <v>25.290519877675798</v>
      </c>
      <c r="Q2098">
        <v>1.4282913409434999E-2</v>
      </c>
    </row>
    <row r="2099" spans="1:17" hidden="1" x14ac:dyDescent="0.3">
      <c r="A2099" t="s">
        <v>4389</v>
      </c>
      <c r="B2099" t="s">
        <v>4390</v>
      </c>
      <c r="C2099" t="str">
        <f>IFERROR(VLOOKUP(Table1[[#This Row],[Ticker]],[1]!Table1[[Symbol]:[Industry]],2,FALSE),"-")</f>
        <v>-</v>
      </c>
      <c r="D2099" t="s">
        <v>393</v>
      </c>
      <c r="E2099">
        <v>342.75368668499999</v>
      </c>
      <c r="F2099">
        <v>252.5</v>
      </c>
      <c r="G2099">
        <v>-37.051460627236402</v>
      </c>
      <c r="H2099">
        <v>-16.4142075279177</v>
      </c>
      <c r="I2099">
        <v>-16.579516132247001</v>
      </c>
      <c r="J2099">
        <v>-7.66213546796524</v>
      </c>
      <c r="K2099">
        <v>268.42735489801498</v>
      </c>
      <c r="L2099">
        <v>262.96280909908</v>
      </c>
      <c r="M2099">
        <v>28.479818748697799</v>
      </c>
      <c r="N2099">
        <v>0.27073419582012598</v>
      </c>
      <c r="O2099">
        <v>40.257425742574199</v>
      </c>
      <c r="P2099">
        <v>21.103117505995201</v>
      </c>
      <c r="Q2099">
        <v>-4.2768976986280001E-3</v>
      </c>
    </row>
    <row r="2100" spans="1:17" hidden="1" x14ac:dyDescent="0.3">
      <c r="A2100" t="s">
        <v>4391</v>
      </c>
      <c r="B2100" t="s">
        <v>4392</v>
      </c>
      <c r="C2100" t="str">
        <f>IFERROR(VLOOKUP(Table1[[#This Row],[Ticker]],[1]!Table1[[Symbol]:[Industry]],2,FALSE),"-")</f>
        <v>-</v>
      </c>
      <c r="D2100" t="s">
        <v>1004</v>
      </c>
      <c r="E2100">
        <v>342.50312836999899</v>
      </c>
      <c r="F2100">
        <v>1061</v>
      </c>
      <c r="G2100">
        <v>-7.7531505030956298</v>
      </c>
      <c r="H2100">
        <v>3.3392289464742899</v>
      </c>
      <c r="I2100">
        <v>9.4520625425580196</v>
      </c>
      <c r="J2100">
        <v>-5.4885778505565401</v>
      </c>
      <c r="K2100">
        <v>1033.2220515915801</v>
      </c>
      <c r="L2100">
        <v>960.91012250462597</v>
      </c>
      <c r="M2100">
        <v>53.181859674140497</v>
      </c>
      <c r="N2100">
        <v>0.61257035647279501</v>
      </c>
      <c r="O2100">
        <v>30.7257304429783</v>
      </c>
      <c r="P2100">
        <v>41.466666666666598</v>
      </c>
      <c r="Q2100">
        <v>-7.8167300070413004E-2</v>
      </c>
    </row>
    <row r="2101" spans="1:17" hidden="1" x14ac:dyDescent="0.3">
      <c r="A2101" t="s">
        <v>4393</v>
      </c>
      <c r="B2101" t="s">
        <v>4394</v>
      </c>
      <c r="C2101" t="str">
        <f>IFERROR(VLOOKUP(Table1[[#This Row],[Ticker]],[1]!Table1[[Symbol]:[Industry]],2,FALSE),"-")</f>
        <v>-</v>
      </c>
      <c r="D2101" t="s">
        <v>2144</v>
      </c>
      <c r="E2101">
        <v>342</v>
      </c>
      <c r="F2101">
        <v>608</v>
      </c>
      <c r="G2101">
        <v>279.58794512584097</v>
      </c>
      <c r="H2101">
        <v>-24.1277498567908</v>
      </c>
      <c r="I2101">
        <v>102.921486396177</v>
      </c>
      <c r="J2101">
        <v>-2.1528993786719099</v>
      </c>
      <c r="K2101">
        <v>657.34228001339898</v>
      </c>
      <c r="L2101">
        <v>446.59958091761399</v>
      </c>
      <c r="M2101">
        <v>31.554525337184401</v>
      </c>
      <c r="N2101">
        <v>0.50466830466830404</v>
      </c>
      <c r="O2101">
        <v>54.597039473684198</v>
      </c>
      <c r="P2101">
        <v>421.88841201716701</v>
      </c>
    </row>
    <row r="2102" spans="1:17" hidden="1" x14ac:dyDescent="0.3">
      <c r="A2102" t="s">
        <v>4395</v>
      </c>
      <c r="B2102" t="s">
        <v>4396</v>
      </c>
      <c r="C2102" t="str">
        <f>IFERROR(VLOOKUP(Table1[[#This Row],[Ticker]],[1]!Table1[[Symbol]:[Industry]],2,FALSE),"-")</f>
        <v>-</v>
      </c>
      <c r="D2102" t="s">
        <v>89</v>
      </c>
      <c r="E2102">
        <v>341.58187249999997</v>
      </c>
      <c r="F2102">
        <v>203.5</v>
      </c>
      <c r="G2102">
        <v>166.61102735181399</v>
      </c>
      <c r="H2102">
        <v>15.5896003018696</v>
      </c>
      <c r="I2102">
        <v>121.121328920344</v>
      </c>
      <c r="J2102">
        <v>11.3993513568011</v>
      </c>
      <c r="K2102">
        <v>135.036398234697</v>
      </c>
      <c r="M2102">
        <v>84.949521516777196</v>
      </c>
      <c r="N2102">
        <v>1.1020408163265301</v>
      </c>
      <c r="O2102">
        <v>1.17936117936117</v>
      </c>
      <c r="P2102">
        <v>199.926308032424</v>
      </c>
    </row>
    <row r="2103" spans="1:17" hidden="1" x14ac:dyDescent="0.3">
      <c r="A2103" t="s">
        <v>4397</v>
      </c>
      <c r="B2103" t="s">
        <v>4398</v>
      </c>
      <c r="C2103" t="str">
        <f>IFERROR(VLOOKUP(Table1[[#This Row],[Ticker]],[1]!Table1[[Symbol]:[Industry]],2,FALSE),"-")</f>
        <v>-</v>
      </c>
      <c r="D2103" t="s">
        <v>281</v>
      </c>
      <c r="E2103">
        <v>341.21594399999998</v>
      </c>
      <c r="F2103">
        <v>244</v>
      </c>
      <c r="G2103">
        <v>179.50523213990201</v>
      </c>
      <c r="H2103">
        <v>36.622750227624998</v>
      </c>
      <c r="I2103">
        <v>164.58251889316199</v>
      </c>
      <c r="J2103">
        <v>5.0603232705287402</v>
      </c>
      <c r="K2103">
        <v>184.85959418881501</v>
      </c>
      <c r="L2103">
        <v>129.388122172067</v>
      </c>
      <c r="M2103">
        <v>91.680410764520303</v>
      </c>
      <c r="N2103">
        <v>0.94676822015612205</v>
      </c>
      <c r="O2103">
        <v>0</v>
      </c>
      <c r="P2103">
        <v>296.747967479674</v>
      </c>
      <c r="Q2103">
        <v>0.22508436914433799</v>
      </c>
    </row>
    <row r="2104" spans="1:17" hidden="1" x14ac:dyDescent="0.3">
      <c r="A2104" t="s">
        <v>4399</v>
      </c>
      <c r="B2104" t="s">
        <v>4400</v>
      </c>
      <c r="C2104" t="str">
        <f>IFERROR(VLOOKUP(Table1[[#This Row],[Ticker]],[1]!Table1[[Symbol]:[Industry]],2,FALSE),"-")</f>
        <v>-</v>
      </c>
      <c r="D2104" t="s">
        <v>37</v>
      </c>
      <c r="E2104">
        <v>340.83777600000002</v>
      </c>
      <c r="F2104">
        <v>9.08</v>
      </c>
      <c r="G2104">
        <v>-101.581823085083</v>
      </c>
      <c r="H2104">
        <v>-22.9521226970752</v>
      </c>
      <c r="I2104">
        <v>-34.673295060325898</v>
      </c>
      <c r="J2104">
        <v>-5.5270103317302297</v>
      </c>
      <c r="K2104">
        <v>10.5633847036683</v>
      </c>
      <c r="L2104">
        <v>13.7808755762871</v>
      </c>
      <c r="M2104">
        <v>30.763201270018001</v>
      </c>
      <c r="N2104">
        <v>2.2593485914260101</v>
      </c>
      <c r="O2104">
        <v>267.29074889867798</v>
      </c>
      <c r="P2104">
        <v>5.4587688734030104</v>
      </c>
      <c r="Q2104">
        <v>0.14610770729365299</v>
      </c>
    </row>
    <row r="2105" spans="1:17" hidden="1" x14ac:dyDescent="0.3">
      <c r="A2105" t="s">
        <v>4401</v>
      </c>
      <c r="B2105" t="s">
        <v>4402</v>
      </c>
      <c r="C2105" t="str">
        <f>IFERROR(VLOOKUP(Table1[[#This Row],[Ticker]],[1]!Table1[[Symbol]:[Industry]],2,FALSE),"-")</f>
        <v>-</v>
      </c>
      <c r="D2105" t="s">
        <v>1153</v>
      </c>
      <c r="E2105">
        <v>340.771344</v>
      </c>
      <c r="F2105">
        <v>139.19999999999999</v>
      </c>
      <c r="G2105">
        <v>294.33448890464302</v>
      </c>
      <c r="H2105">
        <v>1.5976319432961999E-2</v>
      </c>
      <c r="I2105">
        <v>55.6700779234449</v>
      </c>
      <c r="J2105">
        <v>-7.8466185305330596</v>
      </c>
      <c r="K2105">
        <v>139.75976359378399</v>
      </c>
      <c r="L2105">
        <v>106.853013351097</v>
      </c>
      <c r="M2105">
        <v>31.478382570589101</v>
      </c>
      <c r="N2105">
        <v>4.7994671611967903E-2</v>
      </c>
      <c r="O2105">
        <v>23.024425287356301</v>
      </c>
      <c r="P2105">
        <v>327.64976958525301</v>
      </c>
      <c r="Q2105">
        <v>0.305389503982959</v>
      </c>
    </row>
    <row r="2106" spans="1:17" hidden="1" x14ac:dyDescent="0.3">
      <c r="A2106" t="s">
        <v>4403</v>
      </c>
      <c r="B2106" t="s">
        <v>4404</v>
      </c>
      <c r="C2106" t="str">
        <f>IFERROR(VLOOKUP(Table1[[#This Row],[Ticker]],[1]!Table1[[Symbol]:[Industry]],2,FALSE),"-")</f>
        <v>-</v>
      </c>
      <c r="D2106" t="s">
        <v>540</v>
      </c>
      <c r="E2106">
        <v>339.28800000000001</v>
      </c>
      <c r="F2106">
        <v>705</v>
      </c>
      <c r="G2106">
        <v>23.351385986056201</v>
      </c>
      <c r="H2106">
        <v>7.86470197546757</v>
      </c>
      <c r="I2106">
        <v>41.545349344365</v>
      </c>
      <c r="J2106">
        <v>0.139374378038882</v>
      </c>
      <c r="K2106">
        <v>622.49773827854096</v>
      </c>
      <c r="L2106">
        <v>535.13225806982496</v>
      </c>
      <c r="M2106">
        <v>60.557443383682703</v>
      </c>
      <c r="N2106">
        <v>0.899428010710978</v>
      </c>
      <c r="O2106">
        <v>4.8226950354609999</v>
      </c>
      <c r="P2106">
        <v>71.741778319123</v>
      </c>
      <c r="Q2106">
        <v>8.9816224984970005E-3</v>
      </c>
    </row>
    <row r="2107" spans="1:17" hidden="1" x14ac:dyDescent="0.3">
      <c r="A2107" t="s">
        <v>4405</v>
      </c>
      <c r="B2107" t="s">
        <v>4406</v>
      </c>
      <c r="C2107" t="str">
        <f>IFERROR(VLOOKUP(Table1[[#This Row],[Ticker]],[1]!Table1[[Symbol]:[Industry]],2,FALSE),"-")</f>
        <v>-</v>
      </c>
      <c r="D2107" t="s">
        <v>281</v>
      </c>
      <c r="E2107">
        <v>338.91724160000001</v>
      </c>
      <c r="F2107">
        <v>196</v>
      </c>
      <c r="G2107">
        <v>52.378703213278698</v>
      </c>
      <c r="H2107">
        <v>-10.764615699554501</v>
      </c>
      <c r="I2107">
        <v>-13.2497025333448</v>
      </c>
      <c r="J2107">
        <v>-7.71395492566851</v>
      </c>
      <c r="K2107">
        <v>198.072877804754</v>
      </c>
      <c r="L2107">
        <v>173.886919713693</v>
      </c>
      <c r="M2107">
        <v>37.503880798947598</v>
      </c>
      <c r="N2107">
        <v>0.20027228521576501</v>
      </c>
      <c r="O2107">
        <v>21.520408163265301</v>
      </c>
      <c r="P2107">
        <v>103.425012973534</v>
      </c>
    </row>
    <row r="2108" spans="1:17" hidden="1" x14ac:dyDescent="0.3">
      <c r="A2108" t="s">
        <v>4407</v>
      </c>
      <c r="B2108" t="s">
        <v>4408</v>
      </c>
      <c r="C2108" t="str">
        <f>IFERROR(VLOOKUP(Table1[[#This Row],[Ticker]],[1]!Table1[[Symbol]:[Industry]],2,FALSE),"-")</f>
        <v>-</v>
      </c>
      <c r="D2108" t="s">
        <v>130</v>
      </c>
      <c r="E2108">
        <v>337.52864838699998</v>
      </c>
      <c r="F2108">
        <v>90.8</v>
      </c>
      <c r="G2108">
        <v>-18.885539029696702</v>
      </c>
      <c r="H2108">
        <v>-8.6394321949842805</v>
      </c>
      <c r="I2108">
        <v>79.809879633435102</v>
      </c>
      <c r="J2108">
        <v>0.58789499275593704</v>
      </c>
      <c r="K2108">
        <v>80.038492296011398</v>
      </c>
      <c r="L2108">
        <v>70.492376798284596</v>
      </c>
      <c r="M2108">
        <v>66.222998417547302</v>
      </c>
      <c r="N2108">
        <v>0.39113038331948502</v>
      </c>
      <c r="O2108">
        <v>8.4251101321585793</v>
      </c>
      <c r="P2108">
        <v>117.27686049294</v>
      </c>
      <c r="Q2108">
        <v>0.117248188103141</v>
      </c>
    </row>
    <row r="2109" spans="1:17" hidden="1" x14ac:dyDescent="0.3">
      <c r="A2109" t="s">
        <v>4409</v>
      </c>
      <c r="B2109" t="s">
        <v>4410</v>
      </c>
      <c r="C2109" t="str">
        <f>IFERROR(VLOOKUP(Table1[[#This Row],[Ticker]],[1]!Table1[[Symbol]:[Industry]],2,FALSE),"-")</f>
        <v>-</v>
      </c>
      <c r="D2109" t="s">
        <v>4411</v>
      </c>
      <c r="E2109">
        <v>337.18236956999999</v>
      </c>
      <c r="F2109">
        <v>24.37</v>
      </c>
      <c r="G2109">
        <v>-48.618802460035802</v>
      </c>
      <c r="H2109">
        <v>-28.069595858086998</v>
      </c>
      <c r="I2109">
        <v>-62.450809571542599</v>
      </c>
      <c r="J2109">
        <v>8.0658864272902999</v>
      </c>
      <c r="K2109">
        <v>28.3999364278991</v>
      </c>
      <c r="L2109">
        <v>34.944503531214401</v>
      </c>
      <c r="M2109">
        <v>67.653533641479001</v>
      </c>
      <c r="N2109">
        <v>1.9467510996338999</v>
      </c>
      <c r="O2109">
        <v>133.48379154698301</v>
      </c>
      <c r="P2109">
        <v>44.887039239001098</v>
      </c>
      <c r="Q2109">
        <v>0.27665830848440598</v>
      </c>
    </row>
    <row r="2110" spans="1:17" hidden="1" x14ac:dyDescent="0.3">
      <c r="A2110" t="s">
        <v>4412</v>
      </c>
      <c r="B2110" t="s">
        <v>4413</v>
      </c>
      <c r="C2110" t="str">
        <f>IFERROR(VLOOKUP(Table1[[#This Row],[Ticker]],[1]!Table1[[Symbol]:[Industry]],2,FALSE),"-")</f>
        <v>-</v>
      </c>
      <c r="D2110" t="s">
        <v>125</v>
      </c>
      <c r="E2110">
        <v>336.87547840000002</v>
      </c>
      <c r="F2110">
        <v>796</v>
      </c>
      <c r="G2110">
        <v>32.0357787294435</v>
      </c>
      <c r="H2110">
        <v>-15.8087674122875</v>
      </c>
      <c r="I2110">
        <v>67.060419069961</v>
      </c>
      <c r="J2110">
        <v>2.5954933730189</v>
      </c>
      <c r="K2110">
        <v>703.83169765678997</v>
      </c>
      <c r="L2110">
        <v>551.177216342718</v>
      </c>
      <c r="M2110">
        <v>59.545012857956102</v>
      </c>
      <c r="N2110">
        <v>0.240869162138346</v>
      </c>
      <c r="O2110">
        <v>14.3216080402009</v>
      </c>
      <c r="P2110">
        <v>105.154639175257</v>
      </c>
      <c r="Q2110">
        <v>0.12799298383434199</v>
      </c>
    </row>
    <row r="2111" spans="1:17" hidden="1" x14ac:dyDescent="0.3">
      <c r="A2111" t="s">
        <v>4414</v>
      </c>
      <c r="B2111" t="s">
        <v>4415</v>
      </c>
      <c r="C2111" t="str">
        <f>IFERROR(VLOOKUP(Table1[[#This Row],[Ticker]],[1]!Table1[[Symbol]:[Industry]],2,FALSE),"-")</f>
        <v>-</v>
      </c>
      <c r="D2111" t="s">
        <v>292</v>
      </c>
      <c r="E2111">
        <v>336.13471762</v>
      </c>
      <c r="F2111">
        <v>33.5</v>
      </c>
      <c r="G2111">
        <v>-35.218648176950097</v>
      </c>
      <c r="H2111">
        <v>-13.0013275023741</v>
      </c>
      <c r="I2111">
        <v>-8.5773552337851093</v>
      </c>
      <c r="J2111">
        <v>-9.4714272944500202</v>
      </c>
      <c r="K2111">
        <v>34.247862765361802</v>
      </c>
      <c r="L2111">
        <v>35.097298247278303</v>
      </c>
      <c r="M2111">
        <v>47.514281633513903</v>
      </c>
      <c r="N2111">
        <v>1.3833798234519901</v>
      </c>
      <c r="O2111">
        <v>31.343283582089501</v>
      </c>
      <c r="P2111">
        <v>18.5840707964601</v>
      </c>
    </row>
    <row r="2112" spans="1:17" hidden="1" x14ac:dyDescent="0.3">
      <c r="A2112" t="s">
        <v>4416</v>
      </c>
      <c r="B2112" t="s">
        <v>4417</v>
      </c>
      <c r="C2112" t="str">
        <f>IFERROR(VLOOKUP(Table1[[#This Row],[Ticker]],[1]!Table1[[Symbol]:[Industry]],2,FALSE),"-")</f>
        <v>-</v>
      </c>
      <c r="D2112" t="s">
        <v>1001</v>
      </c>
      <c r="E2112">
        <v>335.39211888</v>
      </c>
      <c r="F2112">
        <v>21.84</v>
      </c>
      <c r="G2112">
        <v>-56.549024090100701</v>
      </c>
      <c r="H2112">
        <v>-11.531736032452301</v>
      </c>
      <c r="I2112">
        <v>-12.8610390766219</v>
      </c>
      <c r="J2112">
        <v>-4.0064197637355798</v>
      </c>
      <c r="K2112">
        <v>22.895833669560002</v>
      </c>
      <c r="L2112">
        <v>23.499763585760199</v>
      </c>
      <c r="M2112">
        <v>41.889251109345899</v>
      </c>
      <c r="N2112">
        <v>0.44035247378401299</v>
      </c>
      <c r="O2112">
        <v>36.217948717948701</v>
      </c>
      <c r="P2112">
        <v>19.999999999999901</v>
      </c>
      <c r="Q2112">
        <v>-2.445523955521E-2</v>
      </c>
    </row>
    <row r="2113" spans="1:17" hidden="1" x14ac:dyDescent="0.3">
      <c r="A2113" t="s">
        <v>4418</v>
      </c>
      <c r="B2113" t="s">
        <v>4419</v>
      </c>
      <c r="C2113" t="str">
        <f>IFERROR(VLOOKUP(Table1[[#This Row],[Ticker]],[1]!Table1[[Symbol]:[Industry]],2,FALSE),"-")</f>
        <v>-</v>
      </c>
      <c r="D2113" t="s">
        <v>409</v>
      </c>
      <c r="E2113">
        <v>335.26768294800002</v>
      </c>
      <c r="F2113">
        <v>133.88999999999999</v>
      </c>
      <c r="G2113">
        <v>53.421120993029703</v>
      </c>
      <c r="H2113">
        <v>36.180243576723399</v>
      </c>
      <c r="I2113">
        <v>37.183830341865203</v>
      </c>
      <c r="J2113">
        <v>-6.0834145620475102</v>
      </c>
      <c r="K2113">
        <v>120.039171251463</v>
      </c>
      <c r="L2113">
        <v>101.256912386933</v>
      </c>
      <c r="M2113">
        <v>46.822032469290903</v>
      </c>
      <c r="N2113">
        <v>0.74446548201426599</v>
      </c>
      <c r="O2113">
        <v>15.4231085219209</v>
      </c>
      <c r="P2113">
        <v>88.5774647887323</v>
      </c>
      <c r="Q2113">
        <v>3.0089805695482998E-2</v>
      </c>
    </row>
    <row r="2114" spans="1:17" hidden="1" x14ac:dyDescent="0.3">
      <c r="A2114" t="s">
        <v>4420</v>
      </c>
      <c r="B2114" t="s">
        <v>4421</v>
      </c>
      <c r="C2114" t="str">
        <f>IFERROR(VLOOKUP(Table1[[#This Row],[Ticker]],[1]!Table1[[Symbol]:[Industry]],2,FALSE),"-")</f>
        <v>-</v>
      </c>
      <c r="D2114" t="s">
        <v>54</v>
      </c>
      <c r="E2114">
        <v>334.93045949999998</v>
      </c>
      <c r="F2114">
        <v>289.3</v>
      </c>
      <c r="G2114">
        <v>131.757103413214</v>
      </c>
      <c r="H2114">
        <v>-4.1818253887937598</v>
      </c>
      <c r="I2114">
        <v>80.172646187300799</v>
      </c>
      <c r="J2114">
        <v>-11.2273721108321</v>
      </c>
      <c r="K2114">
        <v>282.908087580401</v>
      </c>
      <c r="L2114">
        <v>208.352285524335</v>
      </c>
      <c r="M2114">
        <v>24.424998809680002</v>
      </c>
      <c r="N2114">
        <v>0.46703965941298498</v>
      </c>
      <c r="O2114">
        <v>24.6456965088143</v>
      </c>
      <c r="P2114">
        <v>178.78963091452201</v>
      </c>
      <c r="Q2114">
        <v>0.17541949803755699</v>
      </c>
    </row>
    <row r="2115" spans="1:17" hidden="1" x14ac:dyDescent="0.3">
      <c r="A2115" t="s">
        <v>4422</v>
      </c>
      <c r="B2115" t="s">
        <v>4423</v>
      </c>
      <c r="C2115" t="str">
        <f>IFERROR(VLOOKUP(Table1[[#This Row],[Ticker]],[1]!Table1[[Symbol]:[Industry]],2,FALSE),"-")</f>
        <v>-</v>
      </c>
      <c r="D2115" t="s">
        <v>604</v>
      </c>
      <c r="E2115">
        <v>334.78649999999999</v>
      </c>
      <c r="F2115">
        <v>270</v>
      </c>
      <c r="G2115">
        <v>193.56123263658</v>
      </c>
      <c r="H2115">
        <v>2.2597150813576499</v>
      </c>
      <c r="I2115">
        <v>-26.034963063533599</v>
      </c>
      <c r="J2115">
        <v>-3.20385006489242</v>
      </c>
      <c r="K2115">
        <v>273.56653994843998</v>
      </c>
      <c r="L2115">
        <v>233.719243751405</v>
      </c>
      <c r="M2115">
        <v>51.898214473810903</v>
      </c>
      <c r="N2115">
        <v>0.25733815842380298</v>
      </c>
      <c r="O2115">
        <v>25.925925925925899</v>
      </c>
      <c r="P2115">
        <v>260</v>
      </c>
    </row>
    <row r="2116" spans="1:17" hidden="1" x14ac:dyDescent="0.3">
      <c r="A2116" t="s">
        <v>4424</v>
      </c>
      <c r="B2116" t="s">
        <v>4425</v>
      </c>
      <c r="C2116" t="str">
        <f>IFERROR(VLOOKUP(Table1[[#This Row],[Ticker]],[1]!Table1[[Symbol]:[Industry]],2,FALSE),"-")</f>
        <v>-</v>
      </c>
      <c r="D2116" t="s">
        <v>1013</v>
      </c>
      <c r="E2116">
        <v>334.46585664000003</v>
      </c>
      <c r="F2116">
        <v>94.95</v>
      </c>
      <c r="G2116">
        <v>0.79488881091500396</v>
      </c>
      <c r="H2116">
        <v>-34.555439242659702</v>
      </c>
      <c r="I2116">
        <v>-19.453371969316901</v>
      </c>
      <c r="J2116">
        <v>-5.9912715472604701</v>
      </c>
      <c r="K2116">
        <v>115.14910078035101</v>
      </c>
      <c r="L2116">
        <v>119.248786069853</v>
      </c>
      <c r="M2116">
        <v>22.356383065478699</v>
      </c>
      <c r="N2116">
        <v>0.95424492862509303</v>
      </c>
      <c r="O2116">
        <v>84.307530279094195</v>
      </c>
      <c r="P2116">
        <v>41.084695393759297</v>
      </c>
    </row>
    <row r="2117" spans="1:17" hidden="1" x14ac:dyDescent="0.3">
      <c r="A2117" t="s">
        <v>4426</v>
      </c>
      <c r="B2117" t="s">
        <v>4427</v>
      </c>
      <c r="C2117" t="str">
        <f>IFERROR(VLOOKUP(Table1[[#This Row],[Ticker]],[1]!Table1[[Symbol]:[Industry]],2,FALSE),"-")</f>
        <v>-</v>
      </c>
      <c r="D2117" t="s">
        <v>51</v>
      </c>
      <c r="E2117">
        <v>334.35674494</v>
      </c>
      <c r="F2117">
        <v>74.599999999999994</v>
      </c>
      <c r="G2117">
        <v>-63.465056338257497</v>
      </c>
      <c r="H2117">
        <v>11.692793114372</v>
      </c>
      <c r="I2117">
        <v>-49.2881869970428</v>
      </c>
      <c r="J2117">
        <v>4.2682478420445502</v>
      </c>
      <c r="K2117">
        <v>72.142020809611395</v>
      </c>
      <c r="M2117">
        <v>67.276966158238906</v>
      </c>
      <c r="N2117">
        <v>1.7046108350851401</v>
      </c>
      <c r="O2117">
        <v>52.237040481965799</v>
      </c>
      <c r="P2117">
        <v>39.250165207881402</v>
      </c>
    </row>
    <row r="2118" spans="1:17" hidden="1" x14ac:dyDescent="0.3">
      <c r="A2118" t="s">
        <v>4428</v>
      </c>
      <c r="B2118" t="s">
        <v>4429</v>
      </c>
      <c r="C2118" t="str">
        <f>IFERROR(VLOOKUP(Table1[[#This Row],[Ticker]],[1]!Table1[[Symbol]:[Industry]],2,FALSE),"-")</f>
        <v>-</v>
      </c>
      <c r="E2118">
        <v>332.156110125</v>
      </c>
      <c r="F2118">
        <v>1090.25</v>
      </c>
      <c r="G2118">
        <v>1058.8662392756401</v>
      </c>
      <c r="H2118">
        <v>11.8968692056711</v>
      </c>
      <c r="I2118">
        <v>124.24812733679499</v>
      </c>
      <c r="J2118">
        <v>-8.9504290848535</v>
      </c>
      <c r="K2118">
        <v>1117.6878870763901</v>
      </c>
      <c r="M2118">
        <v>27.747883948649999</v>
      </c>
      <c r="N2118">
        <v>4.2610188423822801E-4</v>
      </c>
      <c r="O2118">
        <v>27.301077734464499</v>
      </c>
      <c r="P2118">
        <v>1151.72215843857</v>
      </c>
    </row>
    <row r="2119" spans="1:17" hidden="1" x14ac:dyDescent="0.3">
      <c r="A2119" t="s">
        <v>4430</v>
      </c>
      <c r="B2119" t="s">
        <v>4431</v>
      </c>
      <c r="C2119" t="str">
        <f>IFERROR(VLOOKUP(Table1[[#This Row],[Ticker]],[1]!Table1[[Symbol]:[Industry]],2,FALSE),"-")</f>
        <v>-</v>
      </c>
      <c r="D2119" t="s">
        <v>1941</v>
      </c>
      <c r="E2119">
        <v>330.61739999999998</v>
      </c>
      <c r="F2119">
        <v>435</v>
      </c>
      <c r="G2119">
        <v>-46.097235567828399</v>
      </c>
      <c r="H2119">
        <v>-32.939556756055197</v>
      </c>
      <c r="I2119">
        <v>-31.920366226613702</v>
      </c>
      <c r="J2119">
        <v>-8.8254878485483594</v>
      </c>
      <c r="M2119">
        <v>35.158893021856699</v>
      </c>
      <c r="O2119">
        <v>53.609195402298802</v>
      </c>
      <c r="P2119">
        <v>6.56540911317982</v>
      </c>
    </row>
    <row r="2120" spans="1:17" hidden="1" x14ac:dyDescent="0.3">
      <c r="A2120" t="s">
        <v>4432</v>
      </c>
      <c r="B2120" t="s">
        <v>4433</v>
      </c>
      <c r="C2120" t="str">
        <f>IFERROR(VLOOKUP(Table1[[#This Row],[Ticker]],[1]!Table1[[Symbol]:[Industry]],2,FALSE),"-")</f>
        <v>-</v>
      </c>
      <c r="D2120" t="s">
        <v>545</v>
      </c>
      <c r="E2120">
        <v>330.23310379999998</v>
      </c>
      <c r="F2120">
        <v>211</v>
      </c>
      <c r="G2120">
        <v>25.1169163459701</v>
      </c>
      <c r="H2120">
        <v>1.14377240866037</v>
      </c>
      <c r="I2120">
        <v>54.338526915968899</v>
      </c>
      <c r="J2120">
        <v>-1.0108647324492299</v>
      </c>
      <c r="K2120">
        <v>195.85123737337901</v>
      </c>
      <c r="M2120">
        <v>47.703843983399601</v>
      </c>
      <c r="N2120">
        <v>1.55059191422827</v>
      </c>
      <c r="O2120">
        <v>9.0047393364928805</v>
      </c>
      <c r="P2120">
        <v>84.763572679509593</v>
      </c>
    </row>
    <row r="2121" spans="1:17" hidden="1" x14ac:dyDescent="0.3">
      <c r="A2121" t="s">
        <v>4434</v>
      </c>
      <c r="B2121" t="s">
        <v>4435</v>
      </c>
      <c r="C2121" t="str">
        <f>IFERROR(VLOOKUP(Table1[[#This Row],[Ticker]],[1]!Table1[[Symbol]:[Industry]],2,FALSE),"-")</f>
        <v>-</v>
      </c>
      <c r="D2121" t="s">
        <v>21</v>
      </c>
      <c r="E2121">
        <v>329.18668625399999</v>
      </c>
      <c r="F2121">
        <v>99.94</v>
      </c>
      <c r="G2121">
        <v>-23.971735822842302</v>
      </c>
      <c r="H2121">
        <v>-26.741631423276498</v>
      </c>
      <c r="I2121">
        <v>-46.216120204773198</v>
      </c>
      <c r="J2121">
        <v>-12.7624512533428</v>
      </c>
      <c r="K2121">
        <v>118.931273515749</v>
      </c>
      <c r="L2121">
        <v>123.012173660003</v>
      </c>
      <c r="M2121">
        <v>25.2590965563707</v>
      </c>
      <c r="N2121">
        <v>1.3346008355544401</v>
      </c>
      <c r="O2121">
        <v>73.804282569541698</v>
      </c>
      <c r="P2121">
        <v>15.805330243337099</v>
      </c>
      <c r="Q2121">
        <v>9.2288232537657999E-2</v>
      </c>
    </row>
    <row r="2122" spans="1:17" hidden="1" x14ac:dyDescent="0.3">
      <c r="A2122" t="s">
        <v>4436</v>
      </c>
      <c r="B2122" t="s">
        <v>4437</v>
      </c>
      <c r="C2122" t="str">
        <f>IFERROR(VLOOKUP(Table1[[#This Row],[Ticker]],[1]!Table1[[Symbol]:[Industry]],2,FALSE),"-")</f>
        <v>-</v>
      </c>
      <c r="D2122" t="s">
        <v>1004</v>
      </c>
      <c r="E2122">
        <v>328.78274420600002</v>
      </c>
      <c r="F2122">
        <v>13.93</v>
      </c>
      <c r="G2122">
        <v>-13.7444652299666</v>
      </c>
      <c r="H2122">
        <v>-28.111172497634101</v>
      </c>
      <c r="I2122">
        <v>6.9249370768939098</v>
      </c>
      <c r="J2122">
        <v>-6.6561972903532203</v>
      </c>
      <c r="K2122">
        <v>14.718229293993399</v>
      </c>
      <c r="L2122">
        <v>13.5427815416241</v>
      </c>
      <c r="M2122">
        <v>32.509007652154303</v>
      </c>
      <c r="N2122">
        <v>0.21399671695596101</v>
      </c>
      <c r="O2122">
        <v>40.7035175879397</v>
      </c>
      <c r="P2122">
        <v>39.299999999999997</v>
      </c>
      <c r="Q2122">
        <v>6.2747263076481E-2</v>
      </c>
    </row>
    <row r="2123" spans="1:17" hidden="1" x14ac:dyDescent="0.3">
      <c r="A2123" t="s">
        <v>4438</v>
      </c>
      <c r="B2123" t="s">
        <v>4439</v>
      </c>
      <c r="C2123" t="str">
        <f>IFERROR(VLOOKUP(Table1[[#This Row],[Ticker]],[1]!Table1[[Symbol]:[Industry]],2,FALSE),"-")</f>
        <v>-</v>
      </c>
      <c r="D2123" t="s">
        <v>217</v>
      </c>
      <c r="E2123">
        <v>328.65264000000002</v>
      </c>
      <c r="F2123">
        <v>102.72</v>
      </c>
      <c r="G2123">
        <v>11.5648321543683</v>
      </c>
      <c r="H2123">
        <v>-10.1750887119667</v>
      </c>
      <c r="I2123">
        <v>4.91955967509708</v>
      </c>
      <c r="J2123">
        <v>-8.1449309911016492</v>
      </c>
      <c r="K2123">
        <v>104.25017498590999</v>
      </c>
      <c r="L2123">
        <v>99.034719127828595</v>
      </c>
      <c r="M2123">
        <v>48.765797140174001</v>
      </c>
      <c r="N2123">
        <v>0.59874643428797503</v>
      </c>
      <c r="O2123">
        <v>25.4770249221183</v>
      </c>
      <c r="P2123">
        <v>63.047619047619001</v>
      </c>
      <c r="Q2123">
        <v>6.7893844190804006E-2</v>
      </c>
    </row>
    <row r="2124" spans="1:17" hidden="1" x14ac:dyDescent="0.3">
      <c r="A2124" t="s">
        <v>4440</v>
      </c>
      <c r="B2124" t="s">
        <v>4441</v>
      </c>
      <c r="C2124" t="str">
        <f>IFERROR(VLOOKUP(Table1[[#This Row],[Ticker]],[1]!Table1[[Symbol]:[Industry]],2,FALSE),"-")</f>
        <v>-</v>
      </c>
      <c r="D2124" t="s">
        <v>560</v>
      </c>
      <c r="E2124">
        <v>328.26759053400002</v>
      </c>
      <c r="F2124">
        <v>24.18</v>
      </c>
      <c r="G2124">
        <v>90.573608208278401</v>
      </c>
      <c r="H2124">
        <v>5.4927435767234698</v>
      </c>
      <c r="I2124">
        <v>34.385398184413802</v>
      </c>
      <c r="J2124">
        <v>-7.0007720311728496</v>
      </c>
      <c r="K2124">
        <v>22.859144538137599</v>
      </c>
      <c r="L2124">
        <v>19.435053703336902</v>
      </c>
      <c r="M2124">
        <v>57.311861669248501</v>
      </c>
      <c r="N2124">
        <v>0.91815314324428199</v>
      </c>
      <c r="O2124">
        <v>22.415219189412699</v>
      </c>
      <c r="P2124">
        <v>155.87301587301499</v>
      </c>
      <c r="Q2124">
        <v>9.0937123883276003E-2</v>
      </c>
    </row>
    <row r="2125" spans="1:17" hidden="1" x14ac:dyDescent="0.3">
      <c r="A2125" t="s">
        <v>4442</v>
      </c>
      <c r="B2125" t="s">
        <v>4443</v>
      </c>
      <c r="C2125" t="str">
        <f>IFERROR(VLOOKUP(Table1[[#This Row],[Ticker]],[1]!Table1[[Symbol]:[Industry]],2,FALSE),"-")</f>
        <v>-</v>
      </c>
      <c r="D2125" t="s">
        <v>470</v>
      </c>
      <c r="E2125">
        <v>327.96272738900001</v>
      </c>
      <c r="F2125">
        <v>126.09</v>
      </c>
      <c r="G2125">
        <v>-22.271687549831</v>
      </c>
      <c r="H2125">
        <v>-9.6886702809544296</v>
      </c>
      <c r="I2125">
        <v>-3.2468672217485999</v>
      </c>
      <c r="J2125">
        <v>1.8100457325985599</v>
      </c>
      <c r="K2125">
        <v>127.56751767382799</v>
      </c>
      <c r="L2125">
        <v>124.871768279496</v>
      </c>
      <c r="M2125">
        <v>50.652509596440503</v>
      </c>
      <c r="N2125">
        <v>0.44621104392682698</v>
      </c>
      <c r="O2125">
        <v>40.661432310254497</v>
      </c>
      <c r="P2125">
        <v>24.7798119742701</v>
      </c>
      <c r="Q2125">
        <v>-1.7301178558731999E-2</v>
      </c>
    </row>
    <row r="2126" spans="1:17" hidden="1" x14ac:dyDescent="0.3">
      <c r="A2126" t="s">
        <v>4444</v>
      </c>
      <c r="B2126" t="s">
        <v>4445</v>
      </c>
      <c r="C2126" t="str">
        <f>IFERROR(VLOOKUP(Table1[[#This Row],[Ticker]],[1]!Table1[[Symbol]:[Industry]],2,FALSE),"-")</f>
        <v>-</v>
      </c>
      <c r="D2126" t="s">
        <v>771</v>
      </c>
      <c r="E2126">
        <v>327.85059999999999</v>
      </c>
      <c r="F2126">
        <v>134.19999999999999</v>
      </c>
      <c r="G2126">
        <v>-38.306431123088302</v>
      </c>
      <c r="H2126">
        <v>11.8605714455759</v>
      </c>
      <c r="I2126">
        <v>-42.474600999492701</v>
      </c>
      <c r="J2126">
        <v>13.531695915500601</v>
      </c>
      <c r="K2126">
        <v>125.432204296832</v>
      </c>
      <c r="L2126">
        <v>140.71681402823501</v>
      </c>
      <c r="M2126">
        <v>65.120431297958106</v>
      </c>
      <c r="N2126">
        <v>1.42236524537409</v>
      </c>
      <c r="O2126">
        <v>92.9955290611028</v>
      </c>
      <c r="P2126">
        <v>25.832161275199201</v>
      </c>
    </row>
    <row r="2127" spans="1:17" hidden="1" x14ac:dyDescent="0.3">
      <c r="A2127" t="s">
        <v>4446</v>
      </c>
      <c r="B2127" t="s">
        <v>4447</v>
      </c>
      <c r="C2127" t="str">
        <f>IFERROR(VLOOKUP(Table1[[#This Row],[Ticker]],[1]!Table1[[Symbol]:[Industry]],2,FALSE),"-")</f>
        <v>-</v>
      </c>
      <c r="D2127" t="s">
        <v>4448</v>
      </c>
      <c r="E2127">
        <v>327.67440399999998</v>
      </c>
      <c r="F2127">
        <v>16.84</v>
      </c>
      <c r="G2127">
        <v>-3.5772221289925499</v>
      </c>
      <c r="H2127">
        <v>-15.199503258719499</v>
      </c>
      <c r="I2127">
        <v>-52.313014513998802</v>
      </c>
      <c r="J2127">
        <v>-5.0876901250970104</v>
      </c>
      <c r="K2127">
        <v>18.625242892459699</v>
      </c>
      <c r="L2127">
        <v>20.566422054111399</v>
      </c>
      <c r="M2127">
        <v>40.5464037948148</v>
      </c>
      <c r="N2127">
        <v>1.2642025582256</v>
      </c>
      <c r="O2127">
        <v>101.900237529691</v>
      </c>
      <c r="P2127">
        <v>51.575157515751499</v>
      </c>
      <c r="Q2127">
        <v>0.114964136649142</v>
      </c>
    </row>
    <row r="2128" spans="1:17" hidden="1" x14ac:dyDescent="0.3">
      <c r="A2128" t="s">
        <v>4449</v>
      </c>
      <c r="B2128" t="s">
        <v>4450</v>
      </c>
      <c r="C2128" t="str">
        <f>IFERROR(VLOOKUP(Table1[[#This Row],[Ticker]],[1]!Table1[[Symbol]:[Industry]],2,FALSE),"-")</f>
        <v>-</v>
      </c>
      <c r="D2128" t="s">
        <v>217</v>
      </c>
      <c r="E2128">
        <v>325.83255000000003</v>
      </c>
      <c r="F2128">
        <v>270.85000000000002</v>
      </c>
      <c r="G2128">
        <v>-33.370631234115898</v>
      </c>
      <c r="H2128">
        <v>44.915693312173197</v>
      </c>
      <c r="I2128">
        <v>24.4343424374397</v>
      </c>
      <c r="J2128">
        <v>3.6438208768368199</v>
      </c>
      <c r="K2128">
        <v>222.325243520529</v>
      </c>
      <c r="L2128">
        <v>210.06092988582401</v>
      </c>
      <c r="M2128">
        <v>60.214994655312999</v>
      </c>
      <c r="N2128">
        <v>2.1293862321723802</v>
      </c>
      <c r="O2128">
        <v>7.0703341332841001</v>
      </c>
      <c r="P2128">
        <v>92.638691322901806</v>
      </c>
      <c r="Q2128">
        <v>6.5175176399167006E-2</v>
      </c>
    </row>
    <row r="2129" spans="1:17" hidden="1" x14ac:dyDescent="0.3">
      <c r="A2129" t="s">
        <v>4451</v>
      </c>
      <c r="B2129" t="s">
        <v>4452</v>
      </c>
      <c r="C2129" t="str">
        <f>IFERROR(VLOOKUP(Table1[[#This Row],[Ticker]],[1]!Table1[[Symbol]:[Industry]],2,FALSE),"-")</f>
        <v>-</v>
      </c>
      <c r="D2129" t="s">
        <v>21</v>
      </c>
      <c r="E2129">
        <v>325.825483389</v>
      </c>
      <c r="F2129">
        <v>144.91</v>
      </c>
      <c r="G2129">
        <v>-32.121146602398099</v>
      </c>
      <c r="H2129">
        <v>2.2062795136504998</v>
      </c>
      <c r="I2129">
        <v>17.827562195575901</v>
      </c>
      <c r="J2129">
        <v>9.1138497760119392</v>
      </c>
      <c r="K2129">
        <v>130.676385142539</v>
      </c>
      <c r="L2129">
        <v>127.57251600588</v>
      </c>
      <c r="M2129">
        <v>71.587439355551595</v>
      </c>
      <c r="N2129">
        <v>2.1966024437143501</v>
      </c>
      <c r="O2129">
        <v>20.5920916430888</v>
      </c>
      <c r="P2129">
        <v>54.159574468085097</v>
      </c>
      <c r="Q2129">
        <v>0.12430602823358</v>
      </c>
    </row>
    <row r="2130" spans="1:17" hidden="1" x14ac:dyDescent="0.3">
      <c r="A2130" t="s">
        <v>4453</v>
      </c>
      <c r="B2130" t="s">
        <v>4454</v>
      </c>
      <c r="C2130" t="str">
        <f>IFERROR(VLOOKUP(Table1[[#This Row],[Ticker]],[1]!Table1[[Symbol]:[Industry]],2,FALSE),"-")</f>
        <v>-</v>
      </c>
      <c r="D2130" t="s">
        <v>2261</v>
      </c>
      <c r="E2130">
        <v>325.43279999999999</v>
      </c>
      <c r="F2130">
        <v>312.39999999999998</v>
      </c>
      <c r="G2130">
        <v>116.60471931938901</v>
      </c>
      <c r="H2130">
        <v>73.337976170685195</v>
      </c>
      <c r="I2130">
        <v>73.701094833443804</v>
      </c>
      <c r="J2130">
        <v>34.640264877717897</v>
      </c>
      <c r="K2130">
        <v>189.681528290513</v>
      </c>
      <c r="L2130">
        <v>167.056985759817</v>
      </c>
      <c r="M2130">
        <v>94.3772111991629</v>
      </c>
      <c r="N2130">
        <v>3.6629264941607498</v>
      </c>
      <c r="O2130">
        <v>1.8085787451984601</v>
      </c>
      <c r="P2130">
        <v>196.67616334282999</v>
      </c>
    </row>
    <row r="2131" spans="1:17" hidden="1" x14ac:dyDescent="0.3">
      <c r="A2131" t="s">
        <v>4455</v>
      </c>
      <c r="B2131" t="s">
        <v>4456</v>
      </c>
      <c r="C2131" t="str">
        <f>IFERROR(VLOOKUP(Table1[[#This Row],[Ticker]],[1]!Table1[[Symbol]:[Industry]],2,FALSE),"-")</f>
        <v>-</v>
      </c>
      <c r="D2131" t="s">
        <v>46</v>
      </c>
      <c r="E2131">
        <v>325.29337772600002</v>
      </c>
      <c r="F2131">
        <v>18.47</v>
      </c>
      <c r="G2131">
        <v>65.286869857023902</v>
      </c>
      <c r="H2131">
        <v>-9.0706636290826506</v>
      </c>
      <c r="I2131">
        <v>22.9385117375273</v>
      </c>
      <c r="J2131">
        <v>6.5958719087990696</v>
      </c>
      <c r="K2131">
        <v>17.978268424223401</v>
      </c>
      <c r="L2131">
        <v>16.1159831903968</v>
      </c>
      <c r="M2131">
        <v>75.398117960192096</v>
      </c>
      <c r="N2131">
        <v>0.55983245710919505</v>
      </c>
      <c r="O2131">
        <v>33.0265295073091</v>
      </c>
      <c r="Q2131">
        <v>0.119388582727144</v>
      </c>
    </row>
    <row r="2132" spans="1:17" hidden="1" x14ac:dyDescent="0.3">
      <c r="A2132" t="s">
        <v>4457</v>
      </c>
      <c r="B2132" t="s">
        <v>4458</v>
      </c>
      <c r="C2132" t="str">
        <f>IFERROR(VLOOKUP(Table1[[#This Row],[Ticker]],[1]!Table1[[Symbol]:[Industry]],2,FALSE),"-")</f>
        <v>-</v>
      </c>
      <c r="D2132" t="s">
        <v>185</v>
      </c>
      <c r="E2132">
        <v>325.06599999999997</v>
      </c>
      <c r="F2132">
        <v>33.17</v>
      </c>
      <c r="G2132">
        <v>157.649631600091</v>
      </c>
      <c r="H2132">
        <v>13.5599723418912</v>
      </c>
      <c r="I2132">
        <v>86.248585564629096</v>
      </c>
      <c r="J2132">
        <v>-12.816387944637199</v>
      </c>
      <c r="K2132">
        <v>29.862968418038498</v>
      </c>
      <c r="L2132">
        <v>22.390635845384399</v>
      </c>
      <c r="M2132">
        <v>44.158259380006797</v>
      </c>
      <c r="N2132">
        <v>1.0485899477470599</v>
      </c>
      <c r="O2132">
        <v>12.9635212541453</v>
      </c>
      <c r="P2132">
        <v>226.79802955664999</v>
      </c>
      <c r="Q2132">
        <v>9.3149308595652999E-2</v>
      </c>
    </row>
    <row r="2133" spans="1:17" hidden="1" x14ac:dyDescent="0.3">
      <c r="A2133" t="s">
        <v>4459</v>
      </c>
      <c r="B2133" t="s">
        <v>4460</v>
      </c>
      <c r="C2133" t="str">
        <f>IFERROR(VLOOKUP(Table1[[#This Row],[Ticker]],[1]!Table1[[Symbol]:[Industry]],2,FALSE),"-")</f>
        <v>-</v>
      </c>
      <c r="D2133" t="s">
        <v>54</v>
      </c>
      <c r="E2133">
        <v>324.981559</v>
      </c>
      <c r="F2133">
        <v>909.65</v>
      </c>
      <c r="G2133">
        <v>192.78258632064399</v>
      </c>
      <c r="H2133">
        <v>-2.7075452021544102</v>
      </c>
      <c r="I2133">
        <v>115.882903736175</v>
      </c>
      <c r="J2133">
        <v>0.83971669105774005</v>
      </c>
      <c r="K2133">
        <v>839.711702298928</v>
      </c>
      <c r="L2133">
        <v>602.06422421355705</v>
      </c>
      <c r="M2133">
        <v>43.270887829095301</v>
      </c>
      <c r="N2133">
        <v>0.50163073871034902</v>
      </c>
      <c r="O2133">
        <v>9.8224591875996303</v>
      </c>
      <c r="P2133">
        <v>247.19465648854899</v>
      </c>
      <c r="Q2133">
        <v>7.2536414365642995E-2</v>
      </c>
    </row>
    <row r="2134" spans="1:17" hidden="1" x14ac:dyDescent="0.3">
      <c r="A2134" t="s">
        <v>4461</v>
      </c>
      <c r="B2134" t="s">
        <v>4462</v>
      </c>
      <c r="C2134" t="str">
        <f>IFERROR(VLOOKUP(Table1[[#This Row],[Ticker]],[1]!Table1[[Symbol]:[Industry]],2,FALSE),"-")</f>
        <v>-</v>
      </c>
      <c r="D2134" t="s">
        <v>46</v>
      </c>
      <c r="E2134">
        <v>324.83570925599997</v>
      </c>
      <c r="F2134">
        <v>58.68</v>
      </c>
      <c r="G2134">
        <v>34.341862176532402</v>
      </c>
      <c r="H2134">
        <v>-7.0197564232765304</v>
      </c>
      <c r="I2134">
        <v>0.37279028993222502</v>
      </c>
      <c r="J2134">
        <v>-4.8571746669196898</v>
      </c>
      <c r="K2134">
        <v>63.6598697995829</v>
      </c>
      <c r="L2134">
        <v>57.2196334634991</v>
      </c>
      <c r="M2134">
        <v>36.519763877224797</v>
      </c>
      <c r="N2134">
        <v>0.26261329989983501</v>
      </c>
      <c r="O2134">
        <v>50.8179959100204</v>
      </c>
      <c r="P2134">
        <v>72.842415316642104</v>
      </c>
    </row>
    <row r="2135" spans="1:17" hidden="1" x14ac:dyDescent="0.3">
      <c r="A2135" t="s">
        <v>4463</v>
      </c>
      <c r="B2135" t="s">
        <v>4464</v>
      </c>
      <c r="C2135" t="str">
        <f>IFERROR(VLOOKUP(Table1[[#This Row],[Ticker]],[1]!Table1[[Symbol]:[Industry]],2,FALSE),"-")</f>
        <v>-</v>
      </c>
      <c r="D2135" t="s">
        <v>185</v>
      </c>
      <c r="E2135">
        <v>324.00786779999999</v>
      </c>
      <c r="F2135">
        <v>638</v>
      </c>
      <c r="G2135">
        <v>-44.900646534268901</v>
      </c>
      <c r="H2135">
        <v>-11.3085865232177</v>
      </c>
      <c r="I2135">
        <v>-7.8916807378263503</v>
      </c>
      <c r="J2135">
        <v>-4.35204810242017</v>
      </c>
      <c r="K2135">
        <v>657.59145185660498</v>
      </c>
      <c r="L2135">
        <v>649.448326317804</v>
      </c>
      <c r="M2135">
        <v>41.777278419173598</v>
      </c>
      <c r="N2135">
        <v>0.46845118758311799</v>
      </c>
      <c r="O2135">
        <v>35.023510971786799</v>
      </c>
      <c r="P2135">
        <v>27.6</v>
      </c>
      <c r="Q2135">
        <v>8.7861966341650999E-2</v>
      </c>
    </row>
    <row r="2136" spans="1:17" hidden="1" x14ac:dyDescent="0.3">
      <c r="A2136" t="s">
        <v>4465</v>
      </c>
      <c r="B2136" t="s">
        <v>4466</v>
      </c>
      <c r="C2136" t="str">
        <f>IFERROR(VLOOKUP(Table1[[#This Row],[Ticker]],[1]!Table1[[Symbol]:[Industry]],2,FALSE),"-")</f>
        <v>-</v>
      </c>
      <c r="D2136" t="s">
        <v>396</v>
      </c>
      <c r="E2136">
        <v>323.85471589999997</v>
      </c>
      <c r="F2136">
        <v>867.8</v>
      </c>
      <c r="G2136">
        <v>38.611415703738203</v>
      </c>
      <c r="H2136">
        <v>-20.649117719749299</v>
      </c>
      <c r="I2136">
        <v>-28.648317491637499</v>
      </c>
      <c r="J2136">
        <v>-5.0430763977962902</v>
      </c>
      <c r="K2136">
        <v>891.61542961743805</v>
      </c>
      <c r="L2136">
        <v>862.29112738046695</v>
      </c>
      <c r="M2136">
        <v>42.397863646562101</v>
      </c>
      <c r="N2136">
        <v>1.2452107279693401</v>
      </c>
      <c r="O2136">
        <v>56.706614427287398</v>
      </c>
      <c r="P2136">
        <v>79.297520661156994</v>
      </c>
      <c r="Q2136">
        <v>3.8702392776604998E-2</v>
      </c>
    </row>
    <row r="2137" spans="1:17" hidden="1" x14ac:dyDescent="0.3">
      <c r="A2137" t="s">
        <v>4467</v>
      </c>
      <c r="B2137" t="s">
        <v>4468</v>
      </c>
      <c r="C2137" t="str">
        <f>IFERROR(VLOOKUP(Table1[[#This Row],[Ticker]],[1]!Table1[[Symbol]:[Industry]],2,FALSE),"-")</f>
        <v>-</v>
      </c>
      <c r="D2137" t="s">
        <v>393</v>
      </c>
      <c r="E2137">
        <v>323.83374099999997</v>
      </c>
      <c r="F2137">
        <v>289.3</v>
      </c>
      <c r="G2137">
        <v>-35.710692286548301</v>
      </c>
      <c r="H2137">
        <v>-5.43132667121042</v>
      </c>
      <c r="I2137">
        <v>-14.979995497811499</v>
      </c>
      <c r="J2137">
        <v>5.8417613763562999</v>
      </c>
      <c r="K2137">
        <v>290.513014836872</v>
      </c>
      <c r="L2137">
        <v>292.78731674154301</v>
      </c>
      <c r="M2137">
        <v>53.282826995772403</v>
      </c>
      <c r="N2137">
        <v>1.3410517205449199</v>
      </c>
      <c r="O2137">
        <v>39.975803664016503</v>
      </c>
      <c r="P2137">
        <v>34.558139534883701</v>
      </c>
      <c r="Q2137">
        <v>7.5652044191177006E-2</v>
      </c>
    </row>
    <row r="2138" spans="1:17" hidden="1" x14ac:dyDescent="0.3">
      <c r="A2138" t="s">
        <v>4469</v>
      </c>
      <c r="B2138" t="s">
        <v>4470</v>
      </c>
      <c r="C2138" t="str">
        <f>IFERROR(VLOOKUP(Table1[[#This Row],[Ticker]],[1]!Table1[[Symbol]:[Industry]],2,FALSE),"-")</f>
        <v>-</v>
      </c>
      <c r="D2138" t="s">
        <v>21</v>
      </c>
      <c r="E2138">
        <v>322.32618230399999</v>
      </c>
      <c r="F2138">
        <v>9.92</v>
      </c>
      <c r="G2138">
        <v>15.7410008122582</v>
      </c>
      <c r="H2138">
        <v>-13.347584071391401</v>
      </c>
      <c r="I2138">
        <v>17.575630284636699</v>
      </c>
      <c r="J2138">
        <v>-5.7298939036386702</v>
      </c>
      <c r="K2138">
        <v>9.2143816261420799</v>
      </c>
      <c r="L2138">
        <v>8.29480763355817</v>
      </c>
      <c r="M2138">
        <v>45.056203421702698</v>
      </c>
      <c r="N2138">
        <v>0.54283130558561998</v>
      </c>
      <c r="O2138">
        <v>18.802999484329298</v>
      </c>
      <c r="P2138">
        <v>69.0086971257724</v>
      </c>
      <c r="Q2138">
        <v>3.2109904291057999E-2</v>
      </c>
    </row>
    <row r="2139" spans="1:17" hidden="1" x14ac:dyDescent="0.3">
      <c r="A2139" t="s">
        <v>4471</v>
      </c>
      <c r="B2139" t="s">
        <v>4472</v>
      </c>
      <c r="C2139" t="str">
        <f>IFERROR(VLOOKUP(Table1[[#This Row],[Ticker]],[1]!Table1[[Symbol]:[Industry]],2,FALSE),"-")</f>
        <v>-</v>
      </c>
      <c r="D2139" t="s">
        <v>263</v>
      </c>
      <c r="E2139">
        <v>321.91950000000003</v>
      </c>
      <c r="F2139">
        <v>298</v>
      </c>
      <c r="G2139">
        <v>-28.900424338634199</v>
      </c>
      <c r="H2139">
        <v>-23.3834420601329</v>
      </c>
      <c r="I2139">
        <v>-11.6929453217284</v>
      </c>
      <c r="J2139">
        <v>-10.0857641924351</v>
      </c>
      <c r="K2139">
        <v>319.80143153810701</v>
      </c>
      <c r="L2139">
        <v>303.39856247672299</v>
      </c>
      <c r="M2139">
        <v>21.363098446318901</v>
      </c>
      <c r="N2139">
        <v>0.37135621041526001</v>
      </c>
      <c r="O2139">
        <v>40.251677852348998</v>
      </c>
      <c r="P2139">
        <v>18.583366494229999</v>
      </c>
      <c r="Q2139">
        <v>5.8037263329171002E-2</v>
      </c>
    </row>
    <row r="2140" spans="1:17" hidden="1" x14ac:dyDescent="0.3">
      <c r="A2140" t="s">
        <v>4473</v>
      </c>
      <c r="B2140" t="s">
        <v>4474</v>
      </c>
      <c r="C2140" t="str">
        <f>IFERROR(VLOOKUP(Table1[[#This Row],[Ticker]],[1]!Table1[[Symbol]:[Industry]],2,FALSE),"-")</f>
        <v>-</v>
      </c>
      <c r="D2140" t="s">
        <v>998</v>
      </c>
      <c r="E2140">
        <v>321.09525000000002</v>
      </c>
      <c r="F2140">
        <v>321.89999999999998</v>
      </c>
      <c r="G2140">
        <v>48.139059792895701</v>
      </c>
      <c r="H2140">
        <v>33.092331488811297</v>
      </c>
      <c r="I2140">
        <v>69.493290975283401</v>
      </c>
      <c r="J2140">
        <v>28.956631204542798</v>
      </c>
      <c r="K2140">
        <v>277.196073240342</v>
      </c>
      <c r="L2140">
        <v>242.01217236544201</v>
      </c>
      <c r="M2140">
        <v>71.7538980603601</v>
      </c>
      <c r="N2140">
        <v>2.1677513643041699</v>
      </c>
      <c r="O2140">
        <v>10.515688101895</v>
      </c>
      <c r="P2140">
        <v>103.73417721518901</v>
      </c>
      <c r="Q2140">
        <v>8.4409956641706002E-2</v>
      </c>
    </row>
    <row r="2141" spans="1:17" hidden="1" x14ac:dyDescent="0.3">
      <c r="A2141" t="s">
        <v>4475</v>
      </c>
      <c r="B2141" t="s">
        <v>4476</v>
      </c>
      <c r="C2141" t="str">
        <f>IFERROR(VLOOKUP(Table1[[#This Row],[Ticker]],[1]!Table1[[Symbol]:[Industry]],2,FALSE),"-")</f>
        <v>-</v>
      </c>
      <c r="D2141" t="s">
        <v>125</v>
      </c>
      <c r="E2141">
        <v>320.4708</v>
      </c>
      <c r="F2141">
        <v>195</v>
      </c>
      <c r="G2141">
        <v>135.094905141825</v>
      </c>
      <c r="H2141">
        <v>12.496631209620899</v>
      </c>
      <c r="I2141">
        <v>75.666783465799099</v>
      </c>
      <c r="J2141">
        <v>-6.6662198930503402</v>
      </c>
      <c r="K2141">
        <v>162.22308105617901</v>
      </c>
      <c r="L2141">
        <v>121.63306710991201</v>
      </c>
      <c r="M2141">
        <v>55.545477714779601</v>
      </c>
      <c r="N2141">
        <v>0.13463800025027101</v>
      </c>
      <c r="O2141">
        <v>5.2820512820512802</v>
      </c>
      <c r="P2141">
        <v>176.988636363636</v>
      </c>
      <c r="Q2141">
        <v>6.3679207594862994E-2</v>
      </c>
    </row>
    <row r="2142" spans="1:17" hidden="1" x14ac:dyDescent="0.3">
      <c r="A2142" t="s">
        <v>4477</v>
      </c>
      <c r="B2142" t="s">
        <v>4478</v>
      </c>
      <c r="C2142" t="str">
        <f>IFERROR(VLOOKUP(Table1[[#This Row],[Ticker]],[1]!Table1[[Symbol]:[Industry]],2,FALSE),"-")</f>
        <v>-</v>
      </c>
      <c r="D2142" t="s">
        <v>4178</v>
      </c>
      <c r="E2142">
        <v>320.43978980000003</v>
      </c>
      <c r="F2142">
        <v>37.57</v>
      </c>
      <c r="G2142">
        <v>-31.2783442330275</v>
      </c>
      <c r="H2142">
        <v>-39.3525075149795</v>
      </c>
      <c r="I2142">
        <v>11.585318653645301</v>
      </c>
      <c r="J2142">
        <v>-12.8571359282976</v>
      </c>
      <c r="K2142">
        <v>40.611752482434603</v>
      </c>
      <c r="L2142">
        <v>34.016405094475303</v>
      </c>
      <c r="M2142">
        <v>20.541922393000501</v>
      </c>
      <c r="N2142">
        <v>0.21444581526466899</v>
      </c>
      <c r="O2142">
        <v>60.234229438381703</v>
      </c>
      <c r="P2142">
        <v>52.723577235772296</v>
      </c>
      <c r="Q2142">
        <v>7.6737177442080001E-2</v>
      </c>
    </row>
    <row r="2143" spans="1:17" hidden="1" x14ac:dyDescent="0.3">
      <c r="A2143" t="s">
        <v>4479</v>
      </c>
      <c r="B2143" t="s">
        <v>4480</v>
      </c>
      <c r="C2143" t="str">
        <f>IFERROR(VLOOKUP(Table1[[#This Row],[Ticker]],[1]!Table1[[Symbol]:[Industry]],2,FALSE),"-")</f>
        <v>-</v>
      </c>
      <c r="D2143" t="s">
        <v>1232</v>
      </c>
      <c r="E2143">
        <v>319.55680556799899</v>
      </c>
      <c r="F2143">
        <v>25.52</v>
      </c>
      <c r="G2143">
        <v>-44.084511449841202</v>
      </c>
      <c r="H2143">
        <v>78.645376574566697</v>
      </c>
      <c r="I2143">
        <v>7.1982223239706604</v>
      </c>
      <c r="J2143">
        <v>7.23199088401838</v>
      </c>
      <c r="K2143">
        <v>18.591885506141999</v>
      </c>
      <c r="L2143">
        <v>19.4843390189145</v>
      </c>
      <c r="M2143">
        <v>88.917877249617504</v>
      </c>
      <c r="N2143">
        <v>2.4566231019029199</v>
      </c>
      <c r="O2143">
        <v>48.9028213166144</v>
      </c>
      <c r="P2143">
        <v>128.878923766816</v>
      </c>
      <c r="Q2143">
        <v>2.2608040528418E-2</v>
      </c>
    </row>
    <row r="2144" spans="1:17" hidden="1" x14ac:dyDescent="0.3">
      <c r="A2144" t="s">
        <v>4481</v>
      </c>
      <c r="B2144" t="s">
        <v>4482</v>
      </c>
      <c r="C2144" t="str">
        <f>IFERROR(VLOOKUP(Table1[[#This Row],[Ticker]],[1]!Table1[[Symbol]:[Industry]],2,FALSE),"-")</f>
        <v>-</v>
      </c>
      <c r="D2144" t="s">
        <v>114</v>
      </c>
      <c r="E2144">
        <v>319.31269001999999</v>
      </c>
      <c r="F2144">
        <v>398.7</v>
      </c>
      <c r="G2144">
        <v>-15.998817535104999</v>
      </c>
      <c r="H2144">
        <v>-10.2428513274373</v>
      </c>
      <c r="I2144">
        <v>3.7843572747556902</v>
      </c>
      <c r="J2144">
        <v>-9.05560869753789</v>
      </c>
      <c r="K2144">
        <v>403.34169833065801</v>
      </c>
      <c r="L2144">
        <v>372.892725074635</v>
      </c>
      <c r="M2144">
        <v>27.8821814965949</v>
      </c>
      <c r="N2144">
        <v>0.70006104798778201</v>
      </c>
      <c r="O2144">
        <v>17.883120140456398</v>
      </c>
      <c r="P2144">
        <v>37.482758620689602</v>
      </c>
      <c r="Q2144">
        <v>1.6069187198357E-2</v>
      </c>
    </row>
    <row r="2145" spans="1:17" hidden="1" x14ac:dyDescent="0.3">
      <c r="A2145" t="s">
        <v>4483</v>
      </c>
      <c r="B2145" t="s">
        <v>4484</v>
      </c>
      <c r="C2145" t="str">
        <f>IFERROR(VLOOKUP(Table1[[#This Row],[Ticker]],[1]!Table1[[Symbol]:[Industry]],2,FALSE),"-")</f>
        <v>-</v>
      </c>
      <c r="D2145" t="s">
        <v>1680</v>
      </c>
      <c r="E2145">
        <v>319.171027199999</v>
      </c>
      <c r="F2145">
        <v>64.14</v>
      </c>
      <c r="G2145">
        <v>-5.1890321788125897</v>
      </c>
      <c r="H2145">
        <v>0.99956438120747704</v>
      </c>
      <c r="I2145">
        <v>-5.47546609750305</v>
      </c>
      <c r="J2145">
        <v>0.117133812413915</v>
      </c>
      <c r="K2145">
        <v>61.383569463060397</v>
      </c>
      <c r="L2145">
        <v>58.572965250490498</v>
      </c>
      <c r="M2145">
        <v>55.8285238094657</v>
      </c>
      <c r="N2145">
        <v>0.84642799512050604</v>
      </c>
      <c r="O2145">
        <v>1.1849080137199901</v>
      </c>
      <c r="P2145">
        <v>35.0031572300568</v>
      </c>
      <c r="Q2145">
        <v>-2.0749357399728999E-2</v>
      </c>
    </row>
    <row r="2146" spans="1:17" hidden="1" x14ac:dyDescent="0.3">
      <c r="A2146" t="s">
        <v>4485</v>
      </c>
      <c r="B2146" t="s">
        <v>4486</v>
      </c>
      <c r="C2146" t="str">
        <f>IFERROR(VLOOKUP(Table1[[#This Row],[Ticker]],[1]!Table1[[Symbol]:[Industry]],2,FALSE),"-")</f>
        <v>-</v>
      </c>
      <c r="D2146" t="s">
        <v>21</v>
      </c>
      <c r="E2146">
        <v>318.99606226700001</v>
      </c>
      <c r="F2146">
        <v>135.83000000000001</v>
      </c>
      <c r="G2146">
        <v>29.745943809185501</v>
      </c>
      <c r="H2146">
        <v>-9.2471307249524894</v>
      </c>
      <c r="I2146">
        <v>-4.0769966845883703</v>
      </c>
      <c r="J2146">
        <v>-8.0210862523717896</v>
      </c>
      <c r="K2146">
        <v>142.81499087703</v>
      </c>
      <c r="L2146">
        <v>128.42262606978201</v>
      </c>
      <c r="M2146">
        <v>26.700222668011801</v>
      </c>
      <c r="N2146">
        <v>0.302334061766734</v>
      </c>
      <c r="O2146">
        <v>31.281749245380201</v>
      </c>
      <c r="P2146">
        <v>84.301221166892802</v>
      </c>
      <c r="Q2146">
        <v>7.0312350143832997E-2</v>
      </c>
    </row>
    <row r="2147" spans="1:17" hidden="1" x14ac:dyDescent="0.3">
      <c r="A2147" t="s">
        <v>4487</v>
      </c>
      <c r="B2147" t="s">
        <v>4488</v>
      </c>
      <c r="C2147" t="str">
        <f>IFERROR(VLOOKUP(Table1[[#This Row],[Ticker]],[1]!Table1[[Symbol]:[Industry]],2,FALSE),"-")</f>
        <v>-</v>
      </c>
      <c r="D2147" t="s">
        <v>130</v>
      </c>
      <c r="E2147">
        <v>318.69861495999999</v>
      </c>
      <c r="F2147">
        <v>43.66</v>
      </c>
      <c r="G2147">
        <v>-8.6080541738980596</v>
      </c>
      <c r="H2147">
        <v>-10.2780897566098</v>
      </c>
      <c r="I2147">
        <v>-28.463437299935599</v>
      </c>
      <c r="J2147">
        <v>2.9785897491738802</v>
      </c>
      <c r="K2147">
        <v>43.154178777230499</v>
      </c>
      <c r="L2147">
        <v>42.742117184519998</v>
      </c>
      <c r="M2147">
        <v>54.703324739985298</v>
      </c>
      <c r="N2147">
        <v>1.25361436694411</v>
      </c>
      <c r="O2147">
        <v>44.296839212093403</v>
      </c>
      <c r="P2147">
        <v>37.0800627943485</v>
      </c>
    </row>
    <row r="2148" spans="1:17" hidden="1" x14ac:dyDescent="0.3">
      <c r="A2148" t="s">
        <v>4489</v>
      </c>
      <c r="B2148" t="s">
        <v>4490</v>
      </c>
      <c r="C2148" t="str">
        <f>IFERROR(VLOOKUP(Table1[[#This Row],[Ticker]],[1]!Table1[[Symbol]:[Industry]],2,FALSE),"-")</f>
        <v>-</v>
      </c>
      <c r="D2148" t="s">
        <v>473</v>
      </c>
      <c r="E2148">
        <v>317.94749999999999</v>
      </c>
      <c r="F2148">
        <v>162.5</v>
      </c>
      <c r="G2148">
        <v>-57.291888867744902</v>
      </c>
      <c r="H2148">
        <v>5.9928695001620103</v>
      </c>
      <c r="I2148">
        <v>19.809857151412299</v>
      </c>
      <c r="J2148">
        <v>-4.6117552737459899</v>
      </c>
      <c r="K2148">
        <v>151.581285652997</v>
      </c>
      <c r="L2148">
        <v>147.618379607121</v>
      </c>
      <c r="M2148">
        <v>51.707669740684601</v>
      </c>
      <c r="N2148">
        <v>1.37878787878787</v>
      </c>
      <c r="O2148">
        <v>45.230769230769198</v>
      </c>
      <c r="P2148">
        <v>62.5</v>
      </c>
    </row>
    <row r="2149" spans="1:17" hidden="1" x14ac:dyDescent="0.3">
      <c r="A2149" t="s">
        <v>4491</v>
      </c>
      <c r="B2149" t="s">
        <v>4492</v>
      </c>
      <c r="C2149" t="str">
        <f>IFERROR(VLOOKUP(Table1[[#This Row],[Ticker]],[1]!Table1[[Symbol]:[Industry]],2,FALSE),"-")</f>
        <v>-</v>
      </c>
      <c r="D2149" t="s">
        <v>1552</v>
      </c>
      <c r="E2149">
        <v>317.93871000000001</v>
      </c>
      <c r="F2149">
        <v>420</v>
      </c>
      <c r="G2149">
        <v>-68.410320087193597</v>
      </c>
      <c r="H2149">
        <v>-12.423980992481599</v>
      </c>
      <c r="I2149">
        <v>-30.2024663949806</v>
      </c>
      <c r="J2149">
        <v>-2.5799001043683001</v>
      </c>
      <c r="K2149">
        <v>430.43861377398702</v>
      </c>
      <c r="L2149">
        <v>473.45650605855502</v>
      </c>
      <c r="M2149">
        <v>57.5347207249172</v>
      </c>
      <c r="N2149">
        <v>0.65677064116027495</v>
      </c>
      <c r="O2149">
        <v>64.285714285714207</v>
      </c>
      <c r="P2149">
        <v>21.3872832369942</v>
      </c>
      <c r="Q2149">
        <v>4.4359121277752003E-2</v>
      </c>
    </row>
    <row r="2150" spans="1:17" hidden="1" x14ac:dyDescent="0.3">
      <c r="A2150" t="s">
        <v>4493</v>
      </c>
      <c r="B2150" t="s">
        <v>4494</v>
      </c>
      <c r="C2150" t="str">
        <f>IFERROR(VLOOKUP(Table1[[#This Row],[Ticker]],[1]!Table1[[Symbol]:[Industry]],2,FALSE),"-")</f>
        <v>-</v>
      </c>
      <c r="D2150" t="s">
        <v>263</v>
      </c>
      <c r="E2150">
        <v>317.12420509999998</v>
      </c>
      <c r="F2150">
        <v>47.21</v>
      </c>
      <c r="G2150">
        <v>8.4990779856557204</v>
      </c>
      <c r="H2150">
        <v>-25.113874070335299</v>
      </c>
      <c r="I2150">
        <v>-6.2498412772244603</v>
      </c>
      <c r="J2150">
        <v>-11.575242301820699</v>
      </c>
      <c r="K2150">
        <v>49.281589100840797</v>
      </c>
      <c r="L2150">
        <v>46.423272109151199</v>
      </c>
      <c r="M2150">
        <v>52.995968949972301</v>
      </c>
      <c r="N2150">
        <v>0.493306107353157</v>
      </c>
      <c r="O2150">
        <v>39.694979877144597</v>
      </c>
      <c r="P2150">
        <v>53.030794165316003</v>
      </c>
      <c r="Q2150">
        <v>1.5586237363398999E-2</v>
      </c>
    </row>
    <row r="2151" spans="1:17" hidden="1" x14ac:dyDescent="0.3">
      <c r="A2151" t="s">
        <v>4495</v>
      </c>
      <c r="B2151" t="s">
        <v>4496</v>
      </c>
      <c r="C2151" t="str">
        <f>IFERROR(VLOOKUP(Table1[[#This Row],[Ticker]],[1]!Table1[[Symbol]:[Industry]],2,FALSE),"-")</f>
        <v>-</v>
      </c>
      <c r="D2151" t="s">
        <v>266</v>
      </c>
      <c r="E2151">
        <v>315.99314500000003</v>
      </c>
      <c r="F2151">
        <v>641.35</v>
      </c>
      <c r="G2151">
        <v>63.417848153745403</v>
      </c>
      <c r="H2151">
        <v>-8.5588868580591306</v>
      </c>
      <c r="I2151">
        <v>5.9054568610332696</v>
      </c>
      <c r="J2151">
        <v>-6.8249425907240298</v>
      </c>
      <c r="K2151">
        <v>674.91006032091195</v>
      </c>
      <c r="L2151">
        <v>599.22051819326703</v>
      </c>
      <c r="M2151">
        <v>27.318666999358701</v>
      </c>
      <c r="N2151">
        <v>0.80168441962708603</v>
      </c>
      <c r="O2151">
        <v>17.876354564590301</v>
      </c>
      <c r="P2151">
        <v>110.20976728941299</v>
      </c>
      <c r="Q2151">
        <v>0.14195341828670499</v>
      </c>
    </row>
    <row r="2152" spans="1:17" hidden="1" x14ac:dyDescent="0.3">
      <c r="A2152" t="s">
        <v>4497</v>
      </c>
      <c r="B2152" t="s">
        <v>4498</v>
      </c>
      <c r="C2152" t="str">
        <f>IFERROR(VLOOKUP(Table1[[#This Row],[Ticker]],[1]!Table1[[Symbol]:[Industry]],2,FALSE),"-")</f>
        <v>-</v>
      </c>
      <c r="D2152" t="s">
        <v>604</v>
      </c>
      <c r="E2152">
        <v>315.91738800000002</v>
      </c>
      <c r="F2152">
        <v>76.11</v>
      </c>
      <c r="G2152">
        <v>-27.386261891466301</v>
      </c>
      <c r="H2152">
        <v>-7.3341150703728903</v>
      </c>
      <c r="I2152">
        <v>-0.67926737052407604</v>
      </c>
      <c r="J2152">
        <v>-6.89154310647094</v>
      </c>
      <c r="K2152">
        <v>76.758163882422195</v>
      </c>
      <c r="L2152">
        <v>73.735111422854402</v>
      </c>
      <c r="M2152">
        <v>41.641898829431099</v>
      </c>
      <c r="N2152">
        <v>0.64988901977937497</v>
      </c>
      <c r="O2152">
        <v>34.016554986204099</v>
      </c>
      <c r="P2152">
        <v>24.770491803278599</v>
      </c>
      <c r="Q2152">
        <v>-8.5523049766899999E-3</v>
      </c>
    </row>
    <row r="2153" spans="1:17" hidden="1" x14ac:dyDescent="0.3">
      <c r="A2153" t="s">
        <v>4499</v>
      </c>
      <c r="B2153" t="s">
        <v>4500</v>
      </c>
      <c r="C2153" t="str">
        <f>IFERROR(VLOOKUP(Table1[[#This Row],[Ticker]],[1]!Table1[[Symbol]:[Industry]],2,FALSE),"-")</f>
        <v>-</v>
      </c>
      <c r="D2153" t="s">
        <v>263</v>
      </c>
      <c r="E2153">
        <v>315.05807099999998</v>
      </c>
      <c r="F2153">
        <v>213.5</v>
      </c>
      <c r="G2153">
        <v>-65.848066270751005</v>
      </c>
      <c r="H2153">
        <v>-15.096352167957299</v>
      </c>
      <c r="I2153">
        <v>-38.052197894655798</v>
      </c>
      <c r="J2153">
        <v>-5.84821663263196</v>
      </c>
      <c r="K2153">
        <v>220.01244127708301</v>
      </c>
      <c r="L2153">
        <v>250.065687565015</v>
      </c>
      <c r="M2153">
        <v>42.321166740297002</v>
      </c>
      <c r="N2153">
        <v>0.59976901715340702</v>
      </c>
      <c r="O2153">
        <v>52.693208430913302</v>
      </c>
      <c r="P2153">
        <v>10.909090909090899</v>
      </c>
      <c r="Q2153">
        <v>4.4231715659259999E-2</v>
      </c>
    </row>
    <row r="2154" spans="1:17" hidden="1" x14ac:dyDescent="0.3">
      <c r="A2154" t="s">
        <v>4501</v>
      </c>
      <c r="B2154" t="s">
        <v>4502</v>
      </c>
      <c r="C2154" t="str">
        <f>IFERROR(VLOOKUP(Table1[[#This Row],[Ticker]],[1]!Table1[[Symbol]:[Industry]],2,FALSE),"-")</f>
        <v>-</v>
      </c>
      <c r="D2154" t="s">
        <v>604</v>
      </c>
      <c r="E2154">
        <v>314.94116910000002</v>
      </c>
      <c r="F2154">
        <v>137.22</v>
      </c>
      <c r="G2154">
        <v>3.5625248056738599</v>
      </c>
      <c r="H2154">
        <v>43.414782416868903</v>
      </c>
      <c r="I2154">
        <v>26.530378469521501</v>
      </c>
      <c r="J2154">
        <v>17.530810555358901</v>
      </c>
      <c r="K2154">
        <v>98.244483706759397</v>
      </c>
      <c r="L2154">
        <v>94.448162280244503</v>
      </c>
      <c r="M2154">
        <v>87.746282185987596</v>
      </c>
      <c r="N2154">
        <v>4.15250893917539</v>
      </c>
      <c r="O2154">
        <v>4.5765923334790903</v>
      </c>
      <c r="P2154">
        <v>74.691279439847193</v>
      </c>
      <c r="Q2154">
        <v>0.14111968186965401</v>
      </c>
    </row>
    <row r="2155" spans="1:17" hidden="1" x14ac:dyDescent="0.3">
      <c r="A2155" t="s">
        <v>4503</v>
      </c>
      <c r="B2155" t="s">
        <v>4504</v>
      </c>
      <c r="C2155" t="str">
        <f>IFERROR(VLOOKUP(Table1[[#This Row],[Ticker]],[1]!Table1[[Symbol]:[Industry]],2,FALSE),"-")</f>
        <v>-</v>
      </c>
      <c r="D2155" t="s">
        <v>393</v>
      </c>
      <c r="E2155">
        <v>314.09406000000001</v>
      </c>
      <c r="F2155">
        <v>142</v>
      </c>
      <c r="G2155">
        <v>13.0764718967091</v>
      </c>
      <c r="H2155">
        <v>-0.89365942558600697</v>
      </c>
      <c r="I2155">
        <v>70.043576403743103</v>
      </c>
      <c r="J2155">
        <v>-8.7430375477574405</v>
      </c>
      <c r="K2155">
        <v>137.151902082134</v>
      </c>
      <c r="L2155">
        <v>116.602589792614</v>
      </c>
      <c r="M2155">
        <v>50.200605260534303</v>
      </c>
      <c r="N2155">
        <v>0.49602010892333398</v>
      </c>
      <c r="O2155">
        <v>14.7535211267605</v>
      </c>
      <c r="P2155">
        <v>107.299270072992</v>
      </c>
      <c r="Q2155">
        <v>0.14058287128657701</v>
      </c>
    </row>
    <row r="2156" spans="1:17" hidden="1" x14ac:dyDescent="0.3">
      <c r="A2156" t="s">
        <v>4505</v>
      </c>
      <c r="B2156" t="s">
        <v>4506</v>
      </c>
      <c r="C2156" t="str">
        <f>IFERROR(VLOOKUP(Table1[[#This Row],[Ticker]],[1]!Table1[[Symbol]:[Industry]],2,FALSE),"-")</f>
        <v>-</v>
      </c>
      <c r="D2156" t="s">
        <v>46</v>
      </c>
      <c r="E2156">
        <v>313.56709089999998</v>
      </c>
      <c r="F2156">
        <v>248.5</v>
      </c>
      <c r="G2156">
        <v>10.119062753732999</v>
      </c>
      <c r="H2156">
        <v>-21.807497228880699</v>
      </c>
      <c r="I2156">
        <v>24.295932094947698</v>
      </c>
      <c r="J2156">
        <v>-4.3986319533518499</v>
      </c>
      <c r="K2156">
        <v>252.09533098595901</v>
      </c>
      <c r="M2156">
        <v>50.622308644728399</v>
      </c>
      <c r="N2156">
        <v>0.49153184618932999</v>
      </c>
      <c r="O2156">
        <v>32.394366197183103</v>
      </c>
      <c r="P2156">
        <v>84.415584415584405</v>
      </c>
    </row>
    <row r="2157" spans="1:17" hidden="1" x14ac:dyDescent="0.3">
      <c r="A2157" t="s">
        <v>4507</v>
      </c>
      <c r="B2157" t="s">
        <v>4508</v>
      </c>
      <c r="C2157" t="str">
        <f>IFERROR(VLOOKUP(Table1[[#This Row],[Ticker]],[1]!Table1[[Symbol]:[Industry]],2,FALSE),"-")</f>
        <v>-</v>
      </c>
      <c r="D2157" t="s">
        <v>149</v>
      </c>
      <c r="E2157">
        <v>312.89253683999999</v>
      </c>
      <c r="F2157">
        <v>241.8</v>
      </c>
      <c r="G2157">
        <v>-12.1122731618134</v>
      </c>
      <c r="H2157">
        <v>16.6650848276186</v>
      </c>
      <c r="I2157">
        <v>2.0645961794013199</v>
      </c>
      <c r="J2157">
        <v>18.336209297543299</v>
      </c>
      <c r="O2157">
        <v>6.2861869313482099</v>
      </c>
      <c r="P2157">
        <v>27.2631578947368</v>
      </c>
    </row>
    <row r="2158" spans="1:17" hidden="1" x14ac:dyDescent="0.3">
      <c r="A2158" t="s">
        <v>4509</v>
      </c>
      <c r="B2158" t="s">
        <v>4510</v>
      </c>
      <c r="C2158" t="str">
        <f>IFERROR(VLOOKUP(Table1[[#This Row],[Ticker]],[1]!Table1[[Symbol]:[Industry]],2,FALSE),"-")</f>
        <v>-</v>
      </c>
      <c r="D2158" t="s">
        <v>231</v>
      </c>
      <c r="E2158">
        <v>312.42</v>
      </c>
      <c r="F2158">
        <v>381</v>
      </c>
      <c r="G2158">
        <v>67.2110351088632</v>
      </c>
      <c r="H2158">
        <v>-8.4342583385084602E-2</v>
      </c>
      <c r="I2158">
        <v>27.1187863573413</v>
      </c>
      <c r="J2158">
        <v>-4.94252508312284</v>
      </c>
      <c r="K2158">
        <v>353.42537645007098</v>
      </c>
      <c r="L2158">
        <v>301.194664967949</v>
      </c>
      <c r="M2158">
        <v>52.310613043502499</v>
      </c>
      <c r="N2158">
        <v>0.79316656497864502</v>
      </c>
      <c r="O2158">
        <v>13.582677165354299</v>
      </c>
      <c r="P2158">
        <v>102.659574468085</v>
      </c>
      <c r="Q2158">
        <v>0.15992966017856799</v>
      </c>
    </row>
    <row r="2159" spans="1:17" hidden="1" x14ac:dyDescent="0.3">
      <c r="A2159" t="s">
        <v>4511</v>
      </c>
      <c r="B2159" t="s">
        <v>4512</v>
      </c>
      <c r="C2159" t="str">
        <f>IFERROR(VLOOKUP(Table1[[#This Row],[Ticker]],[1]!Table1[[Symbol]:[Industry]],2,FALSE),"-")</f>
        <v>-</v>
      </c>
      <c r="D2159" t="s">
        <v>646</v>
      </c>
      <c r="E2159">
        <v>311.40266541300002</v>
      </c>
      <c r="F2159">
        <v>46.89</v>
      </c>
      <c r="G2159">
        <v>-8.3502518271534392</v>
      </c>
      <c r="H2159">
        <v>-10.165284878561</v>
      </c>
      <c r="I2159">
        <v>-16.9815485942976</v>
      </c>
      <c r="J2159">
        <v>-7.1280133966508199</v>
      </c>
      <c r="K2159">
        <v>49.718594979128497</v>
      </c>
      <c r="L2159">
        <v>50.371302859240799</v>
      </c>
      <c r="M2159">
        <v>34.883550654438203</v>
      </c>
      <c r="N2159">
        <v>0.64871246860207599</v>
      </c>
      <c r="O2159">
        <v>65.9422323825099</v>
      </c>
      <c r="P2159">
        <v>30.261559877709399</v>
      </c>
      <c r="Q2159">
        <v>0.14392745578375099</v>
      </c>
    </row>
    <row r="2160" spans="1:17" hidden="1" x14ac:dyDescent="0.3">
      <c r="A2160" t="s">
        <v>4513</v>
      </c>
      <c r="B2160" t="s">
        <v>4514</v>
      </c>
      <c r="C2160" t="str">
        <f>IFERROR(VLOOKUP(Table1[[#This Row],[Ticker]],[1]!Table1[[Symbol]:[Industry]],2,FALSE),"-")</f>
        <v>-</v>
      </c>
      <c r="D2160" t="s">
        <v>473</v>
      </c>
      <c r="E2160">
        <v>309.50149062499997</v>
      </c>
      <c r="F2160">
        <v>240</v>
      </c>
      <c r="G2160">
        <v>49.751080875453603</v>
      </c>
      <c r="H2160">
        <v>-14.857350408238901</v>
      </c>
      <c r="I2160">
        <v>31.615357504825401</v>
      </c>
      <c r="J2160">
        <v>6.1207744393422097</v>
      </c>
      <c r="K2160">
        <v>223.53657835389501</v>
      </c>
      <c r="L2160">
        <v>190.762052747403</v>
      </c>
      <c r="M2160">
        <v>53.618455392814603</v>
      </c>
      <c r="N2160">
        <v>0.41863927263600997</v>
      </c>
      <c r="O2160">
        <v>11.6666666666666</v>
      </c>
      <c r="P2160">
        <v>96.721311475409806</v>
      </c>
      <c r="Q2160">
        <v>4.8481914181416001E-2</v>
      </c>
    </row>
    <row r="2161" spans="1:17" hidden="1" x14ac:dyDescent="0.3">
      <c r="A2161" t="s">
        <v>4515</v>
      </c>
      <c r="B2161" t="s">
        <v>4516</v>
      </c>
      <c r="C2161" t="str">
        <f>IFERROR(VLOOKUP(Table1[[#This Row],[Ticker]],[1]!Table1[[Symbol]:[Industry]],2,FALSE),"-")</f>
        <v>-</v>
      </c>
      <c r="D2161" t="s">
        <v>125</v>
      </c>
      <c r="E2161">
        <v>308.81594092799997</v>
      </c>
      <c r="F2161">
        <v>5.28</v>
      </c>
      <c r="G2161">
        <v>62.240274874945101</v>
      </c>
      <c r="H2161">
        <v>-27.626773967136099</v>
      </c>
      <c r="I2161">
        <v>45.861588660604298</v>
      </c>
      <c r="J2161">
        <v>1.40582349219271</v>
      </c>
      <c r="K2161">
        <v>5.3603802327853698</v>
      </c>
      <c r="L2161">
        <v>4.4597827244921104</v>
      </c>
      <c r="M2161">
        <v>50.785865770935899</v>
      </c>
      <c r="N2161">
        <v>0.110049207256127</v>
      </c>
      <c r="O2161">
        <v>39.5833333333333</v>
      </c>
      <c r="P2161">
        <v>107.058823529411</v>
      </c>
      <c r="Q2161">
        <v>8.3994757979820006E-2</v>
      </c>
    </row>
    <row r="2162" spans="1:17" hidden="1" x14ac:dyDescent="0.3">
      <c r="A2162" t="s">
        <v>4517</v>
      </c>
      <c r="B2162" t="s">
        <v>4518</v>
      </c>
      <c r="C2162" t="str">
        <f>IFERROR(VLOOKUP(Table1[[#This Row],[Ticker]],[1]!Table1[[Symbol]:[Industry]],2,FALSE),"-")</f>
        <v>-</v>
      </c>
      <c r="D2162" t="s">
        <v>54</v>
      </c>
      <c r="E2162">
        <v>308.74581999999998</v>
      </c>
      <c r="F2162">
        <v>234.1</v>
      </c>
      <c r="G2162">
        <v>0.60920444524768402</v>
      </c>
      <c r="H2162">
        <v>-22.069883262444399</v>
      </c>
      <c r="I2162">
        <v>-3.2473222304847802</v>
      </c>
      <c r="J2162">
        <v>-3.77820140907889</v>
      </c>
      <c r="K2162">
        <v>256.74854182164802</v>
      </c>
      <c r="L2162">
        <v>226.05052724271499</v>
      </c>
      <c r="M2162">
        <v>16.910541261242098</v>
      </c>
      <c r="N2162">
        <v>0.20867908779045499</v>
      </c>
      <c r="O2162">
        <v>32.379325074754298</v>
      </c>
      <c r="P2162">
        <v>36.900584795321599</v>
      </c>
      <c r="Q2162">
        <v>0.12119553828455901</v>
      </c>
    </row>
    <row r="2163" spans="1:17" hidden="1" x14ac:dyDescent="0.3">
      <c r="A2163" t="s">
        <v>4519</v>
      </c>
      <c r="B2163" t="s">
        <v>4520</v>
      </c>
      <c r="C2163" t="str">
        <f>IFERROR(VLOOKUP(Table1[[#This Row],[Ticker]],[1]!Table1[[Symbol]:[Industry]],2,FALSE),"-")</f>
        <v>-</v>
      </c>
      <c r="D2163" t="s">
        <v>2261</v>
      </c>
      <c r="E2163">
        <v>308.46254579999999</v>
      </c>
      <c r="F2163">
        <v>189.9</v>
      </c>
      <c r="G2163">
        <v>24.934719319389501</v>
      </c>
      <c r="H2163">
        <v>-15.013931180558</v>
      </c>
      <c r="I2163">
        <v>4.1732769722926397</v>
      </c>
      <c r="J2163">
        <v>-18.673746108602899</v>
      </c>
      <c r="K2163">
        <v>199.302993326712</v>
      </c>
      <c r="L2163">
        <v>166.78909145451999</v>
      </c>
      <c r="M2163">
        <v>30.081080029642699</v>
      </c>
      <c r="N2163">
        <v>0.44483671668137598</v>
      </c>
      <c r="O2163">
        <v>43.759873617693501</v>
      </c>
      <c r="P2163">
        <v>68.950177935943003</v>
      </c>
      <c r="Q2163">
        <v>0.113468999493302</v>
      </c>
    </row>
    <row r="2164" spans="1:17" hidden="1" x14ac:dyDescent="0.3">
      <c r="A2164" t="s">
        <v>4521</v>
      </c>
      <c r="B2164" t="s">
        <v>4522</v>
      </c>
      <c r="C2164" t="str">
        <f>IFERROR(VLOOKUP(Table1[[#This Row],[Ticker]],[1]!Table1[[Symbol]:[Industry]],2,FALSE),"-")</f>
        <v>-</v>
      </c>
      <c r="D2164" t="s">
        <v>771</v>
      </c>
      <c r="E2164">
        <v>308.26712500000002</v>
      </c>
      <c r="F2164">
        <v>13.7</v>
      </c>
      <c r="G2164">
        <v>220.360886192582</v>
      </c>
      <c r="H2164">
        <v>10.180243576723401</v>
      </c>
      <c r="I2164">
        <v>-25.238479879491599</v>
      </c>
      <c r="J2164">
        <v>21.234669754428001</v>
      </c>
      <c r="K2164">
        <v>12.028309422614599</v>
      </c>
      <c r="L2164">
        <v>11.3016752790544</v>
      </c>
      <c r="M2164">
        <v>80.622306428547304</v>
      </c>
      <c r="N2164">
        <v>4.6522366522366498</v>
      </c>
      <c r="O2164">
        <v>39.416058394160601</v>
      </c>
    </row>
    <row r="2165" spans="1:17" hidden="1" x14ac:dyDescent="0.3">
      <c r="A2165" t="s">
        <v>4523</v>
      </c>
      <c r="B2165" t="s">
        <v>4524</v>
      </c>
      <c r="C2165" t="str">
        <f>IFERROR(VLOOKUP(Table1[[#This Row],[Ticker]],[1]!Table1[[Symbol]:[Industry]],2,FALSE),"-")</f>
        <v>-</v>
      </c>
      <c r="D2165" t="s">
        <v>1004</v>
      </c>
      <c r="E2165">
        <v>308.05213895999998</v>
      </c>
      <c r="F2165">
        <v>384.6</v>
      </c>
      <c r="G2165">
        <v>102.774020254717</v>
      </c>
      <c r="H2165">
        <v>-27.1253354596248</v>
      </c>
      <c r="I2165">
        <v>100.822076822573</v>
      </c>
      <c r="J2165">
        <v>-2.1002219831522E-2</v>
      </c>
      <c r="K2165">
        <v>374.28809598003397</v>
      </c>
      <c r="L2165">
        <v>279.41671710734602</v>
      </c>
      <c r="M2165">
        <v>53.685509124630101</v>
      </c>
      <c r="N2165">
        <v>1.22684696899993</v>
      </c>
      <c r="O2165">
        <v>25.9490379615184</v>
      </c>
      <c r="P2165">
        <v>161.72599189579</v>
      </c>
    </row>
    <row r="2166" spans="1:17" hidden="1" x14ac:dyDescent="0.3">
      <c r="A2166" t="s">
        <v>4525</v>
      </c>
      <c r="B2166" t="s">
        <v>4526</v>
      </c>
      <c r="C2166" t="str">
        <f>IFERROR(VLOOKUP(Table1[[#This Row],[Ticker]],[1]!Table1[[Symbol]:[Industry]],2,FALSE),"-")</f>
        <v>-</v>
      </c>
      <c r="D2166" t="s">
        <v>266</v>
      </c>
      <c r="E2166">
        <v>307.75998637999999</v>
      </c>
      <c r="F2166">
        <v>1287.55</v>
      </c>
      <c r="G2166">
        <v>-14.147341396052999</v>
      </c>
      <c r="H2166">
        <v>-12.4147385021295</v>
      </c>
      <c r="I2166">
        <v>-46.785850298683101</v>
      </c>
      <c r="J2166">
        <v>-5.1965042937773802</v>
      </c>
      <c r="K2166">
        <v>1380.28285901753</v>
      </c>
      <c r="L2166">
        <v>1453.2935685873799</v>
      </c>
      <c r="M2166">
        <v>36.982114865126903</v>
      </c>
      <c r="N2166">
        <v>0.45247772905668998</v>
      </c>
      <c r="O2166">
        <v>78.633839462545097</v>
      </c>
      <c r="P2166">
        <v>22.658854910926902</v>
      </c>
      <c r="Q2166">
        <v>0.164303742921177</v>
      </c>
    </row>
    <row r="2167" spans="1:17" hidden="1" x14ac:dyDescent="0.3">
      <c r="A2167" t="s">
        <v>4527</v>
      </c>
      <c r="B2167" t="s">
        <v>4528</v>
      </c>
      <c r="C2167" t="str">
        <f>IFERROR(VLOOKUP(Table1[[#This Row],[Ticker]],[1]!Table1[[Symbol]:[Industry]],2,FALSE),"-")</f>
        <v>-</v>
      </c>
      <c r="D2167" t="s">
        <v>1001</v>
      </c>
      <c r="E2167">
        <v>306.89098719999998</v>
      </c>
      <c r="F2167">
        <v>65.400000000000006</v>
      </c>
      <c r="G2167">
        <v>51.9013718257617</v>
      </c>
      <c r="H2167">
        <v>-10.034042137562199</v>
      </c>
      <c r="I2167">
        <v>47.996779051608598</v>
      </c>
      <c r="J2167">
        <v>-4.8377710850750697</v>
      </c>
      <c r="K2167">
        <v>65.915751230841494</v>
      </c>
      <c r="L2167">
        <v>54.4580032786481</v>
      </c>
      <c r="M2167">
        <v>35.174085120537697</v>
      </c>
      <c r="N2167">
        <v>0.34516697566893201</v>
      </c>
      <c r="O2167">
        <v>31.376146788990798</v>
      </c>
      <c r="P2167">
        <v>102.163833075734</v>
      </c>
      <c r="Q2167">
        <v>8.3891180607021998E-2</v>
      </c>
    </row>
    <row r="2168" spans="1:17" hidden="1" x14ac:dyDescent="0.3">
      <c r="A2168" t="s">
        <v>4529</v>
      </c>
      <c r="B2168" t="s">
        <v>4530</v>
      </c>
      <c r="C2168" t="str">
        <f>IFERROR(VLOOKUP(Table1[[#This Row],[Ticker]],[1]!Table1[[Symbol]:[Industry]],2,FALSE),"-")</f>
        <v>-</v>
      </c>
      <c r="D2168" t="s">
        <v>771</v>
      </c>
      <c r="E2168">
        <v>306.261230159999</v>
      </c>
      <c r="F2168">
        <v>23.12</v>
      </c>
      <c r="G2168">
        <v>47.545214756156199</v>
      </c>
      <c r="H2168">
        <v>-23.2046361483624</v>
      </c>
      <c r="I2168">
        <v>6.8561390693236701</v>
      </c>
      <c r="J2168">
        <v>-12.430526529364</v>
      </c>
      <c r="K2168">
        <v>25.8665878519909</v>
      </c>
      <c r="L2168">
        <v>22.888701508353499</v>
      </c>
      <c r="M2168">
        <v>26.001426259980899</v>
      </c>
      <c r="N2168">
        <v>1.20601003514812</v>
      </c>
      <c r="O2168">
        <v>45.761245674740401</v>
      </c>
      <c r="P2168">
        <v>87.459459459459396</v>
      </c>
      <c r="Q2168">
        <v>8.3151460734960006E-2</v>
      </c>
    </row>
    <row r="2169" spans="1:17" hidden="1" x14ac:dyDescent="0.3">
      <c r="A2169" t="s">
        <v>4531</v>
      </c>
      <c r="B2169" t="s">
        <v>4532</v>
      </c>
      <c r="C2169" t="str">
        <f>IFERROR(VLOOKUP(Table1[[#This Row],[Ticker]],[1]!Table1[[Symbol]:[Industry]],2,FALSE),"-")</f>
        <v>-</v>
      </c>
      <c r="D2169" t="s">
        <v>4533</v>
      </c>
      <c r="E2169">
        <v>306.24671999999998</v>
      </c>
      <c r="F2169">
        <v>848</v>
      </c>
      <c r="G2169">
        <v>-11.9991147292513</v>
      </c>
      <c r="H2169">
        <v>-18.949969015263399</v>
      </c>
      <c r="I2169">
        <v>9.5414065665223795</v>
      </c>
      <c r="J2169">
        <v>-9.2561420114653892</v>
      </c>
      <c r="K2169">
        <v>871.07640582495605</v>
      </c>
      <c r="L2169">
        <v>848.581321642749</v>
      </c>
      <c r="M2169">
        <v>34.837006144729102</v>
      </c>
      <c r="N2169">
        <v>0.40752351097178602</v>
      </c>
      <c r="O2169">
        <v>34.905660377358402</v>
      </c>
      <c r="P2169">
        <v>59.398496240601403</v>
      </c>
      <c r="Q2169">
        <v>0.12242482557828099</v>
      </c>
    </row>
    <row r="2170" spans="1:17" hidden="1" x14ac:dyDescent="0.3">
      <c r="A2170" t="s">
        <v>4534</v>
      </c>
      <c r="B2170" t="s">
        <v>4535</v>
      </c>
      <c r="C2170" t="str">
        <f>IFERROR(VLOOKUP(Table1[[#This Row],[Ticker]],[1]!Table1[[Symbol]:[Industry]],2,FALSE),"-")</f>
        <v>-</v>
      </c>
      <c r="D2170" t="s">
        <v>89</v>
      </c>
      <c r="E2170">
        <v>306.2448</v>
      </c>
      <c r="F2170">
        <v>76.5</v>
      </c>
      <c r="G2170">
        <v>124.694837363234</v>
      </c>
      <c r="H2170">
        <v>32.437322977056603</v>
      </c>
      <c r="I2170">
        <v>74.532474736553695</v>
      </c>
      <c r="J2170">
        <v>29.2799394752195</v>
      </c>
      <c r="K2170">
        <v>53.646706273536402</v>
      </c>
      <c r="L2170">
        <v>44.366785022516801</v>
      </c>
      <c r="M2170">
        <v>87.233065610277393</v>
      </c>
      <c r="N2170">
        <v>2.8410676023564201</v>
      </c>
      <c r="O2170">
        <v>5.8169934640522802</v>
      </c>
      <c r="P2170">
        <v>163.339070567986</v>
      </c>
      <c r="Q2170">
        <v>0.13881544639359999</v>
      </c>
    </row>
    <row r="2171" spans="1:17" hidden="1" x14ac:dyDescent="0.3">
      <c r="A2171" t="s">
        <v>4536</v>
      </c>
      <c r="B2171" t="s">
        <v>4537</v>
      </c>
      <c r="C2171" t="str">
        <f>IFERROR(VLOOKUP(Table1[[#This Row],[Ticker]],[1]!Table1[[Symbol]:[Industry]],2,FALSE),"-")</f>
        <v>-</v>
      </c>
      <c r="D2171" t="s">
        <v>266</v>
      </c>
      <c r="E2171">
        <v>306.17080049999998</v>
      </c>
      <c r="F2171">
        <v>1401</v>
      </c>
      <c r="G2171">
        <v>51.038953150562598</v>
      </c>
      <c r="H2171">
        <v>-20.3666815937606</v>
      </c>
      <c r="I2171">
        <v>34.421077891710802</v>
      </c>
      <c r="J2171">
        <v>-8.0749607883835299</v>
      </c>
      <c r="K2171">
        <v>1465.98269644271</v>
      </c>
      <c r="L2171">
        <v>1236.4264312580799</v>
      </c>
      <c r="M2171">
        <v>43.721418649877101</v>
      </c>
      <c r="N2171">
        <v>0.61260877204605202</v>
      </c>
      <c r="O2171">
        <v>21.0064239828693</v>
      </c>
      <c r="P2171">
        <v>97.881355932203306</v>
      </c>
      <c r="Q2171">
        <v>0.125602303856131</v>
      </c>
    </row>
    <row r="2172" spans="1:17" hidden="1" x14ac:dyDescent="0.3">
      <c r="A2172" t="s">
        <v>4538</v>
      </c>
      <c r="B2172" t="s">
        <v>4539</v>
      </c>
      <c r="C2172" t="str">
        <f>IFERROR(VLOOKUP(Table1[[#This Row],[Ticker]],[1]!Table1[[Symbol]:[Industry]],2,FALSE),"-")</f>
        <v>-</v>
      </c>
      <c r="D2172" t="s">
        <v>92</v>
      </c>
      <c r="E2172">
        <v>306.161726472</v>
      </c>
      <c r="F2172">
        <v>23.77</v>
      </c>
      <c r="G2172">
        <v>48.036217956991699</v>
      </c>
      <c r="H2172">
        <v>-11.927320087282601</v>
      </c>
      <c r="I2172">
        <v>9.2026492349073994</v>
      </c>
      <c r="J2172">
        <v>-4.5604915741666803</v>
      </c>
      <c r="K2172">
        <v>25.314095986045501</v>
      </c>
      <c r="L2172">
        <v>23.121056689400302</v>
      </c>
      <c r="M2172">
        <v>40.774361654776399</v>
      </c>
      <c r="N2172">
        <v>0.49708074152906201</v>
      </c>
      <c r="O2172">
        <v>37.414303395810897</v>
      </c>
      <c r="P2172">
        <v>94.758807875401502</v>
      </c>
      <c r="Q2172">
        <v>0.115459501117965</v>
      </c>
    </row>
    <row r="2173" spans="1:17" hidden="1" x14ac:dyDescent="0.3">
      <c r="A2173" t="s">
        <v>4540</v>
      </c>
      <c r="B2173" t="s">
        <v>4541</v>
      </c>
      <c r="C2173" t="str">
        <f>IFERROR(VLOOKUP(Table1[[#This Row],[Ticker]],[1]!Table1[[Symbol]:[Industry]],2,FALSE),"-")</f>
        <v>-</v>
      </c>
      <c r="D2173" t="s">
        <v>435</v>
      </c>
      <c r="E2173">
        <v>306.12950432999997</v>
      </c>
      <c r="F2173">
        <v>133.9</v>
      </c>
      <c r="G2173">
        <v>13.263810726067099</v>
      </c>
      <c r="H2173">
        <v>-10.3086695457774</v>
      </c>
      <c r="I2173">
        <v>27.4406800672819</v>
      </c>
      <c r="J2173">
        <v>-4.2140809640063397</v>
      </c>
      <c r="K2173">
        <v>128.04611640170901</v>
      </c>
      <c r="M2173">
        <v>60.658495327355901</v>
      </c>
      <c r="N2173">
        <v>0.62794638099012001</v>
      </c>
      <c r="O2173">
        <v>30.6198655713218</v>
      </c>
      <c r="P2173">
        <v>95.047341587763995</v>
      </c>
    </row>
    <row r="2174" spans="1:17" hidden="1" x14ac:dyDescent="0.3">
      <c r="A2174" t="s">
        <v>4542</v>
      </c>
      <c r="B2174" t="s">
        <v>4543</v>
      </c>
      <c r="C2174" t="str">
        <f>IFERROR(VLOOKUP(Table1[[#This Row],[Ticker]],[1]!Table1[[Symbol]:[Industry]],2,FALSE),"-")</f>
        <v>-</v>
      </c>
      <c r="D2174" t="s">
        <v>1066</v>
      </c>
      <c r="E2174">
        <v>305.54599828200003</v>
      </c>
      <c r="F2174">
        <v>16.41</v>
      </c>
      <c r="G2174">
        <v>102.799827233058</v>
      </c>
      <c r="H2174">
        <v>9.1385769100567895</v>
      </c>
      <c r="I2174">
        <v>80.983539880116496</v>
      </c>
      <c r="J2174">
        <v>7.0595614650497502</v>
      </c>
      <c r="K2174">
        <v>13.7004564044903</v>
      </c>
      <c r="L2174">
        <v>11.5507529822581</v>
      </c>
      <c r="M2174">
        <v>93.857492337014506</v>
      </c>
      <c r="N2174">
        <v>0.44560658507989798</v>
      </c>
      <c r="O2174">
        <v>0</v>
      </c>
      <c r="Q2174">
        <v>7.810911964608E-2</v>
      </c>
    </row>
    <row r="2175" spans="1:17" hidden="1" x14ac:dyDescent="0.3">
      <c r="A2175" t="s">
        <v>4544</v>
      </c>
      <c r="B2175" t="s">
        <v>4545</v>
      </c>
      <c r="C2175" t="str">
        <f>IFERROR(VLOOKUP(Table1[[#This Row],[Ticker]],[1]!Table1[[Symbol]:[Industry]],2,FALSE),"-")</f>
        <v>-</v>
      </c>
      <c r="D2175" t="s">
        <v>396</v>
      </c>
      <c r="E2175">
        <v>304.61889150000002</v>
      </c>
      <c r="F2175">
        <v>6.93</v>
      </c>
      <c r="G2175">
        <v>143.88471931938901</v>
      </c>
      <c r="H2175">
        <v>49.725698122177903</v>
      </c>
      <c r="I2175">
        <v>253.44223382189401</v>
      </c>
      <c r="J2175">
        <v>4.7878759831560798</v>
      </c>
      <c r="K2175">
        <v>4.9559772090771901</v>
      </c>
      <c r="L2175">
        <v>3.5910560316670401</v>
      </c>
      <c r="M2175">
        <v>99.728912373199705</v>
      </c>
      <c r="N2175">
        <v>0.90763854963998902</v>
      </c>
      <c r="O2175">
        <v>0</v>
      </c>
      <c r="P2175">
        <v>302.90697674418601</v>
      </c>
      <c r="Q2175">
        <v>6.3044666618587999E-2</v>
      </c>
    </row>
    <row r="2176" spans="1:17" hidden="1" x14ac:dyDescent="0.3">
      <c r="A2176" t="s">
        <v>4546</v>
      </c>
      <c r="B2176" t="s">
        <v>4547</v>
      </c>
      <c r="C2176" t="str">
        <f>IFERROR(VLOOKUP(Table1[[#This Row],[Ticker]],[1]!Table1[[Symbol]:[Industry]],2,FALSE),"-")</f>
        <v>-</v>
      </c>
      <c r="E2176">
        <v>304.542889</v>
      </c>
      <c r="F2176">
        <v>131.26</v>
      </c>
      <c r="G2176">
        <v>2376.4361533537999</v>
      </c>
      <c r="H2176">
        <v>52.714825532899198</v>
      </c>
      <c r="I2176">
        <v>1359.0147418137501</v>
      </c>
      <c r="J2176">
        <v>5.0760758088212201</v>
      </c>
      <c r="K2176">
        <v>88.716382480470003</v>
      </c>
      <c r="M2176">
        <v>99.999999772918898</v>
      </c>
      <c r="N2176">
        <v>2.3505942262847901</v>
      </c>
      <c r="O2176">
        <v>0</v>
      </c>
      <c r="P2176">
        <v>2409.7514340344101</v>
      </c>
    </row>
    <row r="2177" spans="1:17" hidden="1" x14ac:dyDescent="0.3">
      <c r="A2177" t="s">
        <v>4548</v>
      </c>
      <c r="B2177" t="s">
        <v>4549</v>
      </c>
      <c r="C2177" t="str">
        <f>IFERROR(VLOOKUP(Table1[[#This Row],[Ticker]],[1]!Table1[[Symbol]:[Industry]],2,FALSE),"-")</f>
        <v>-</v>
      </c>
      <c r="E2177">
        <v>304.39489275</v>
      </c>
      <c r="F2177">
        <v>292.5</v>
      </c>
      <c r="G2177">
        <v>-32.016579381909096</v>
      </c>
      <c r="H2177">
        <v>5.4166072130870901</v>
      </c>
      <c r="I2177">
        <v>-17.8397100406943</v>
      </c>
      <c r="J2177">
        <v>7.0877316830117696</v>
      </c>
      <c r="O2177">
        <v>6.3247863247863201</v>
      </c>
      <c r="P2177">
        <v>6.3636363636363704</v>
      </c>
    </row>
    <row r="2178" spans="1:17" hidden="1" x14ac:dyDescent="0.3">
      <c r="A2178" t="s">
        <v>4550</v>
      </c>
      <c r="B2178" t="s">
        <v>4551</v>
      </c>
      <c r="C2178" t="str">
        <f>IFERROR(VLOOKUP(Table1[[#This Row],[Ticker]],[1]!Table1[[Symbol]:[Industry]],2,FALSE),"-")</f>
        <v>-</v>
      </c>
      <c r="D2178" t="s">
        <v>263</v>
      </c>
      <c r="E2178">
        <v>304.180967275</v>
      </c>
      <c r="F2178">
        <v>700.25</v>
      </c>
      <c r="G2178">
        <v>34.731275594887499</v>
      </c>
      <c r="H2178">
        <v>3.24378366749501</v>
      </c>
      <c r="I2178">
        <v>75.917298967011007</v>
      </c>
      <c r="J2178">
        <v>-9.6538675554460998</v>
      </c>
      <c r="K2178">
        <v>637.16427964898799</v>
      </c>
      <c r="L2178">
        <v>511.91969849729298</v>
      </c>
      <c r="M2178">
        <v>43.734561170036201</v>
      </c>
      <c r="N2178">
        <v>0.60279842772763503</v>
      </c>
      <c r="O2178">
        <v>11.388789717957801</v>
      </c>
      <c r="P2178">
        <v>101.221264367816</v>
      </c>
      <c r="Q2178">
        <v>-5.9220106017431003E-2</v>
      </c>
    </row>
    <row r="2179" spans="1:17" hidden="1" x14ac:dyDescent="0.3">
      <c r="A2179" t="s">
        <v>4552</v>
      </c>
      <c r="B2179" t="s">
        <v>4553</v>
      </c>
      <c r="C2179" t="str">
        <f>IFERROR(VLOOKUP(Table1[[#This Row],[Ticker]],[1]!Table1[[Symbol]:[Industry]],2,FALSE),"-")</f>
        <v>-</v>
      </c>
      <c r="D2179" t="s">
        <v>263</v>
      </c>
      <c r="E2179">
        <v>304.17764739</v>
      </c>
      <c r="F2179">
        <v>388.95</v>
      </c>
      <c r="G2179">
        <v>-43.6748105261969</v>
      </c>
      <c r="H2179">
        <v>-18.256275041490898</v>
      </c>
      <c r="I2179">
        <v>-35.636908548498297</v>
      </c>
      <c r="J2179">
        <v>-6.3226377242714404</v>
      </c>
      <c r="K2179">
        <v>433.08051281252</v>
      </c>
      <c r="L2179">
        <v>464.09694322476798</v>
      </c>
      <c r="M2179">
        <v>35.655946720818598</v>
      </c>
      <c r="N2179">
        <v>0.66507304405692702</v>
      </c>
      <c r="O2179">
        <v>50.919141277799199</v>
      </c>
      <c r="P2179">
        <v>3.0331125827814498</v>
      </c>
      <c r="Q2179">
        <v>1.8439428176720001E-2</v>
      </c>
    </row>
    <row r="2180" spans="1:17" hidden="1" x14ac:dyDescent="0.3">
      <c r="A2180" t="s">
        <v>4554</v>
      </c>
      <c r="B2180" t="s">
        <v>4555</v>
      </c>
      <c r="C2180" t="str">
        <f>IFERROR(VLOOKUP(Table1[[#This Row],[Ticker]],[1]!Table1[[Symbol]:[Industry]],2,FALSE),"-")</f>
        <v>-</v>
      </c>
      <c r="D2180" t="s">
        <v>646</v>
      </c>
      <c r="E2180">
        <v>302.89512538000002</v>
      </c>
      <c r="F2180">
        <v>307</v>
      </c>
      <c r="G2180">
        <v>30.855842314041901</v>
      </c>
      <c r="H2180">
        <v>-4.2814203710742502</v>
      </c>
      <c r="I2180">
        <v>-19.4630866640709</v>
      </c>
      <c r="J2180">
        <v>-5.3232351279550301</v>
      </c>
      <c r="K2180">
        <v>300.81453697280102</v>
      </c>
      <c r="L2180">
        <v>270.37916105911501</v>
      </c>
      <c r="M2180">
        <v>44.712386709959297</v>
      </c>
      <c r="N2180">
        <v>1.3069717906005001</v>
      </c>
      <c r="O2180">
        <v>20.456026058631899</v>
      </c>
      <c r="P2180">
        <v>103.243958953988</v>
      </c>
      <c r="Q2180">
        <v>0.10816775283574701</v>
      </c>
    </row>
    <row r="2181" spans="1:17" hidden="1" x14ac:dyDescent="0.3">
      <c r="A2181" t="s">
        <v>4556</v>
      </c>
      <c r="B2181" t="s">
        <v>4557</v>
      </c>
      <c r="C2181" t="str">
        <f>IFERROR(VLOOKUP(Table1[[#This Row],[Ticker]],[1]!Table1[[Symbol]:[Industry]],2,FALSE),"-")</f>
        <v>-</v>
      </c>
      <c r="D2181" t="s">
        <v>393</v>
      </c>
      <c r="E2181">
        <v>302.82975449000003</v>
      </c>
      <c r="F2181">
        <v>73.099999999999994</v>
      </c>
      <c r="G2181">
        <v>-44.601688447600701</v>
      </c>
      <c r="H2181">
        <v>-10.4447564232765</v>
      </c>
      <c r="I2181">
        <v>-16.972094078738699</v>
      </c>
      <c r="J2181">
        <v>-6.9212549459595403</v>
      </c>
      <c r="K2181">
        <v>80.097257412576099</v>
      </c>
      <c r="L2181">
        <v>79.348940891830594</v>
      </c>
      <c r="M2181">
        <v>16.3012000188677</v>
      </c>
      <c r="N2181">
        <v>0.26056877001126799</v>
      </c>
      <c r="O2181">
        <v>43.652530779753697</v>
      </c>
      <c r="P2181">
        <v>12.4615384615384</v>
      </c>
      <c r="Q2181">
        <v>-9.4019218851612005E-2</v>
      </c>
    </row>
    <row r="2182" spans="1:17" hidden="1" x14ac:dyDescent="0.3">
      <c r="A2182" t="s">
        <v>4558</v>
      </c>
      <c r="B2182" t="s">
        <v>4559</v>
      </c>
      <c r="C2182" t="str">
        <f>IFERROR(VLOOKUP(Table1[[#This Row],[Ticker]],[1]!Table1[[Symbol]:[Industry]],2,FALSE),"-")</f>
        <v>-</v>
      </c>
      <c r="E2182">
        <v>302.74508400000002</v>
      </c>
      <c r="F2182">
        <v>187.7</v>
      </c>
      <c r="G2182">
        <v>-43.053198449304801</v>
      </c>
      <c r="H2182">
        <v>-5.5483996393569299</v>
      </c>
      <c r="I2182">
        <v>-28.876329108090001</v>
      </c>
      <c r="J2182">
        <v>-3.8772751694322398</v>
      </c>
      <c r="M2182">
        <v>0</v>
      </c>
      <c r="O2182">
        <v>10.7884922749067</v>
      </c>
      <c r="P2182">
        <v>0</v>
      </c>
    </row>
    <row r="2183" spans="1:17" hidden="1" x14ac:dyDescent="0.3">
      <c r="A2183" t="s">
        <v>4560</v>
      </c>
      <c r="B2183" t="s">
        <v>4561</v>
      </c>
      <c r="C2183" t="str">
        <f>IFERROR(VLOOKUP(Table1[[#This Row],[Ticker]],[1]!Table1[[Symbol]:[Industry]],2,FALSE),"-")</f>
        <v>-</v>
      </c>
      <c r="D2183" t="s">
        <v>470</v>
      </c>
      <c r="E2183">
        <v>301.77258719999998</v>
      </c>
      <c r="F2183">
        <v>203.7</v>
      </c>
      <c r="G2183">
        <v>388.99241162708103</v>
      </c>
      <c r="H2183">
        <v>39.648328683106399</v>
      </c>
      <c r="I2183">
        <v>180.640838108727</v>
      </c>
      <c r="J2183">
        <v>7.0786407739208599</v>
      </c>
      <c r="K2183">
        <v>134.974964934231</v>
      </c>
      <c r="M2183">
        <v>98.180255984982097</v>
      </c>
      <c r="N2183">
        <v>9.0692124105011901E-2</v>
      </c>
      <c r="O2183">
        <v>0</v>
      </c>
      <c r="P2183">
        <v>422.30769230769198</v>
      </c>
    </row>
    <row r="2184" spans="1:17" hidden="1" x14ac:dyDescent="0.3">
      <c r="A2184" t="s">
        <v>4562</v>
      </c>
      <c r="B2184" t="s">
        <v>4563</v>
      </c>
      <c r="C2184" t="str">
        <f>IFERROR(VLOOKUP(Table1[[#This Row],[Ticker]],[1]!Table1[[Symbol]:[Industry]],2,FALSE),"-")</f>
        <v>-</v>
      </c>
      <c r="D2184" t="s">
        <v>2336</v>
      </c>
      <c r="E2184">
        <v>301.70236781</v>
      </c>
      <c r="F2184">
        <v>25</v>
      </c>
      <c r="G2184">
        <v>-13.869509060925701</v>
      </c>
      <c r="H2184">
        <v>7.8924969039377801</v>
      </c>
      <c r="I2184">
        <v>-19.576483820478899</v>
      </c>
      <c r="J2184">
        <v>-8.0285699858847703</v>
      </c>
      <c r="K2184">
        <v>23.611122122580301</v>
      </c>
      <c r="L2184">
        <v>23.638116102798801</v>
      </c>
      <c r="M2184">
        <v>50.9161355948427</v>
      </c>
      <c r="N2184">
        <v>1.9792010029224401</v>
      </c>
      <c r="O2184">
        <v>47.199999999999903</v>
      </c>
      <c r="P2184">
        <v>38.966092273485202</v>
      </c>
      <c r="Q2184">
        <v>5.5176959862928997E-2</v>
      </c>
    </row>
    <row r="2185" spans="1:17" hidden="1" x14ac:dyDescent="0.3">
      <c r="A2185" t="s">
        <v>4564</v>
      </c>
      <c r="B2185" t="s">
        <v>4565</v>
      </c>
      <c r="C2185" t="str">
        <f>IFERROR(VLOOKUP(Table1[[#This Row],[Ticker]],[1]!Table1[[Symbol]:[Industry]],2,FALSE),"-")</f>
        <v>-</v>
      </c>
      <c r="D2185" t="s">
        <v>1153</v>
      </c>
      <c r="E2185">
        <v>301.5212985</v>
      </c>
      <c r="F2185">
        <v>697.5</v>
      </c>
      <c r="G2185">
        <v>-1.97171604451212</v>
      </c>
      <c r="H2185">
        <v>14.8492090939648</v>
      </c>
      <c r="I2185">
        <v>-17.963476613547101</v>
      </c>
      <c r="J2185">
        <v>18.02455240419</v>
      </c>
      <c r="K2185">
        <v>552.85740375726198</v>
      </c>
      <c r="L2185">
        <v>584.95899368815003</v>
      </c>
      <c r="M2185">
        <v>92.936317093970104</v>
      </c>
      <c r="N2185">
        <v>2.5707818727021499</v>
      </c>
      <c r="O2185">
        <v>42.637992831541197</v>
      </c>
      <c r="P2185">
        <v>54.656319290465603</v>
      </c>
    </row>
    <row r="2186" spans="1:17" hidden="1" x14ac:dyDescent="0.3">
      <c r="A2186" t="s">
        <v>4566</v>
      </c>
      <c r="B2186" t="s">
        <v>4567</v>
      </c>
      <c r="C2186" t="str">
        <f>IFERROR(VLOOKUP(Table1[[#This Row],[Ticker]],[1]!Table1[[Symbol]:[Industry]],2,FALSE),"-")</f>
        <v>-</v>
      </c>
      <c r="D2186" t="s">
        <v>54</v>
      </c>
      <c r="E2186">
        <v>300.47846700000002</v>
      </c>
      <c r="F2186">
        <v>321</v>
      </c>
      <c r="G2186">
        <v>-50.8595909811498</v>
      </c>
      <c r="H2186">
        <v>-6.7720015051206497</v>
      </c>
      <c r="I2186">
        <v>-16.369082061342201</v>
      </c>
      <c r="J2186">
        <v>-5.9908938581137603</v>
      </c>
      <c r="K2186">
        <v>329.458332224456</v>
      </c>
      <c r="L2186">
        <v>335.498217294276</v>
      </c>
      <c r="M2186">
        <v>32.480012081636403</v>
      </c>
      <c r="N2186">
        <v>0.39676285068866801</v>
      </c>
      <c r="O2186">
        <v>25.545171339563801</v>
      </c>
      <c r="P2186">
        <v>25.8823529411764</v>
      </c>
      <c r="Q2186">
        <v>7.8010630201998998E-2</v>
      </c>
    </row>
    <row r="2187" spans="1:17" hidden="1" x14ac:dyDescent="0.3">
      <c r="A2187" t="s">
        <v>4568</v>
      </c>
      <c r="B2187" t="s">
        <v>4569</v>
      </c>
      <c r="C2187" t="str">
        <f>IFERROR(VLOOKUP(Table1[[#This Row],[Ticker]],[1]!Table1[[Symbol]:[Industry]],2,FALSE),"-")</f>
        <v>-</v>
      </c>
      <c r="D2187" t="s">
        <v>130</v>
      </c>
      <c r="E2187">
        <v>299.24551497599998</v>
      </c>
      <c r="F2187">
        <v>147.78</v>
      </c>
      <c r="G2187">
        <v>195.45001409135801</v>
      </c>
      <c r="H2187">
        <v>0.73738643386632396</v>
      </c>
      <c r="I2187">
        <v>119.216427370281</v>
      </c>
      <c r="J2187">
        <v>0.60031497166921099</v>
      </c>
      <c r="K2187">
        <v>135.602687056615</v>
      </c>
      <c r="L2187">
        <v>103.540625496654</v>
      </c>
      <c r="M2187">
        <v>60.412096694481797</v>
      </c>
      <c r="N2187">
        <v>0.88799921146966199</v>
      </c>
      <c r="O2187">
        <v>16.727568006496099</v>
      </c>
      <c r="P2187">
        <v>248.127208480565</v>
      </c>
      <c r="Q2187">
        <v>0.134239732743614</v>
      </c>
    </row>
    <row r="2188" spans="1:17" hidden="1" x14ac:dyDescent="0.3">
      <c r="A2188" t="s">
        <v>4570</v>
      </c>
      <c r="B2188" t="s">
        <v>4571</v>
      </c>
      <c r="C2188" t="str">
        <f>IFERROR(VLOOKUP(Table1[[#This Row],[Ticker]],[1]!Table1[[Symbol]:[Industry]],2,FALSE),"-")</f>
        <v>-</v>
      </c>
      <c r="D2188" t="s">
        <v>51</v>
      </c>
      <c r="E2188">
        <v>298.97798022500001</v>
      </c>
      <c r="F2188">
        <v>44.95</v>
      </c>
      <c r="G2188">
        <v>1.3058633744958901</v>
      </c>
      <c r="H2188">
        <v>-11.3322723333316</v>
      </c>
      <c r="I2188">
        <v>-19.004751281476299</v>
      </c>
      <c r="J2188">
        <v>-1.11112327078643</v>
      </c>
      <c r="K2188">
        <v>45.9367009719031</v>
      </c>
      <c r="L2188">
        <v>43.265448262188301</v>
      </c>
      <c r="M2188">
        <v>64.880135260466702</v>
      </c>
      <c r="N2188">
        <v>1.1282945586806099</v>
      </c>
      <c r="O2188">
        <v>46.028921023359203</v>
      </c>
      <c r="P2188">
        <v>46.847435478601703</v>
      </c>
      <c r="Q2188">
        <v>0.13682886468799599</v>
      </c>
    </row>
    <row r="2189" spans="1:17" hidden="1" x14ac:dyDescent="0.3">
      <c r="A2189" t="s">
        <v>4572</v>
      </c>
      <c r="B2189" t="s">
        <v>4573</v>
      </c>
      <c r="C2189" t="str">
        <f>IFERROR(VLOOKUP(Table1[[#This Row],[Ticker]],[1]!Table1[[Symbol]:[Industry]],2,FALSE),"-")</f>
        <v>-</v>
      </c>
      <c r="D2189" t="s">
        <v>51</v>
      </c>
      <c r="E2189">
        <v>298.94754</v>
      </c>
      <c r="F2189">
        <v>966</v>
      </c>
      <c r="G2189">
        <v>17.6615361987852</v>
      </c>
      <c r="H2189">
        <v>-11.1666626687482</v>
      </c>
      <c r="I2189">
        <v>-11.8944479755322</v>
      </c>
      <c r="J2189">
        <v>-9.7616750127873395</v>
      </c>
      <c r="K2189">
        <v>947.14495717046202</v>
      </c>
      <c r="L2189">
        <v>910.611841884059</v>
      </c>
      <c r="M2189">
        <v>38.738025162303501</v>
      </c>
      <c r="N2189">
        <v>0.44136516916841201</v>
      </c>
      <c r="O2189">
        <v>53.198757763975102</v>
      </c>
      <c r="P2189">
        <v>64.462856818568696</v>
      </c>
      <c r="Q2189">
        <v>5.1714777038689999E-2</v>
      </c>
    </row>
    <row r="2190" spans="1:17" hidden="1" x14ac:dyDescent="0.3">
      <c r="A2190" t="s">
        <v>4574</v>
      </c>
      <c r="B2190" t="s">
        <v>4575</v>
      </c>
      <c r="C2190" t="str">
        <f>IFERROR(VLOOKUP(Table1[[#This Row],[Ticker]],[1]!Table1[[Symbol]:[Industry]],2,FALSE),"-")</f>
        <v>-</v>
      </c>
      <c r="D2190" t="s">
        <v>130</v>
      </c>
      <c r="E2190">
        <v>298.65859540000002</v>
      </c>
      <c r="F2190">
        <v>2</v>
      </c>
      <c r="G2190">
        <v>-53.3152806806104</v>
      </c>
      <c r="H2190">
        <v>9.1337319488164894</v>
      </c>
      <c r="I2190">
        <v>-4.8526970536813803</v>
      </c>
      <c r="J2190">
        <v>-1.0652986200185099</v>
      </c>
      <c r="K2190">
        <v>1.8533405960235101</v>
      </c>
      <c r="L2190">
        <v>2.0140370584112599</v>
      </c>
      <c r="M2190">
        <v>74.875273561067701</v>
      </c>
      <c r="N2190">
        <v>1.0347942771138301</v>
      </c>
      <c r="O2190">
        <v>37.5</v>
      </c>
      <c r="P2190">
        <v>27.388535031847098</v>
      </c>
      <c r="Q2190">
        <v>-0.13904643409390899</v>
      </c>
    </row>
    <row r="2191" spans="1:17" hidden="1" x14ac:dyDescent="0.3">
      <c r="A2191" t="s">
        <v>4576</v>
      </c>
      <c r="B2191" t="s">
        <v>4577</v>
      </c>
      <c r="C2191" t="str">
        <f>IFERROR(VLOOKUP(Table1[[#This Row],[Ticker]],[1]!Table1[[Symbol]:[Industry]],2,FALSE),"-")</f>
        <v>-</v>
      </c>
      <c r="D2191" t="s">
        <v>751</v>
      </c>
      <c r="E2191">
        <v>298.53358683599998</v>
      </c>
      <c r="F2191">
        <v>12</v>
      </c>
      <c r="G2191">
        <v>-26.1724235377532</v>
      </c>
      <c r="H2191">
        <v>-3.8992543312263099</v>
      </c>
      <c r="I2191">
        <v>-15.7792382127806</v>
      </c>
      <c r="J2191">
        <v>-2.9825189965412</v>
      </c>
      <c r="K2191">
        <v>11.951236667514401</v>
      </c>
      <c r="L2191">
        <v>11.697921800734401</v>
      </c>
      <c r="M2191">
        <v>70.589314799391403</v>
      </c>
      <c r="N2191">
        <v>1.3878474703244601</v>
      </c>
      <c r="O2191">
        <v>16.6666666666666</v>
      </c>
      <c r="P2191">
        <v>26.315789473684202</v>
      </c>
    </row>
    <row r="2192" spans="1:17" hidden="1" x14ac:dyDescent="0.3">
      <c r="A2192" t="s">
        <v>4578</v>
      </c>
      <c r="B2192" t="s">
        <v>4579</v>
      </c>
      <c r="C2192" t="str">
        <f>IFERROR(VLOOKUP(Table1[[#This Row],[Ticker]],[1]!Table1[[Symbol]:[Industry]],2,FALSE),"-")</f>
        <v>-</v>
      </c>
      <c r="D2192" t="s">
        <v>263</v>
      </c>
      <c r="E2192">
        <v>298.19902215500002</v>
      </c>
      <c r="F2192">
        <v>136.53</v>
      </c>
      <c r="G2192">
        <v>-53.3796834909148</v>
      </c>
      <c r="H2192">
        <v>-2.7922401307348799</v>
      </c>
      <c r="I2192">
        <v>-5.4107978450183198</v>
      </c>
      <c r="J2192">
        <v>-6.3101439808432502</v>
      </c>
      <c r="K2192">
        <v>139.66669547125201</v>
      </c>
      <c r="L2192">
        <v>139.348810670408</v>
      </c>
      <c r="M2192">
        <v>42.541483263054602</v>
      </c>
      <c r="N2192">
        <v>0.70805424489048097</v>
      </c>
      <c r="O2192">
        <v>36.600014648795103</v>
      </c>
      <c r="P2192">
        <v>50.032967032967001</v>
      </c>
      <c r="Q2192">
        <v>9.9416413082425006E-2</v>
      </c>
    </row>
    <row r="2193" spans="1:17" hidden="1" x14ac:dyDescent="0.3">
      <c r="A2193" t="s">
        <v>4580</v>
      </c>
      <c r="B2193" t="s">
        <v>4581</v>
      </c>
      <c r="C2193" t="str">
        <f>IFERROR(VLOOKUP(Table1[[#This Row],[Ticker]],[1]!Table1[[Symbol]:[Industry]],2,FALSE),"-")</f>
        <v>-</v>
      </c>
      <c r="D2193" t="s">
        <v>54</v>
      </c>
      <c r="E2193">
        <v>297.95676073999999</v>
      </c>
      <c r="F2193">
        <v>242.15</v>
      </c>
      <c r="G2193">
        <v>-12.5120878644467</v>
      </c>
      <c r="H2193">
        <v>-3.6968750673443198</v>
      </c>
      <c r="I2193">
        <v>-5.9842057319190296</v>
      </c>
      <c r="J2193">
        <v>-3.8352736512295</v>
      </c>
      <c r="K2193">
        <v>240.63713334694501</v>
      </c>
      <c r="L2193">
        <v>230.22351974435799</v>
      </c>
      <c r="M2193">
        <v>50.906343741374599</v>
      </c>
      <c r="N2193">
        <v>1.598842538457</v>
      </c>
      <c r="O2193">
        <v>34.214329960768097</v>
      </c>
      <c r="P2193">
        <v>27.346831448856101</v>
      </c>
      <c r="Q2193">
        <v>-9.0031324567099995E-4</v>
      </c>
    </row>
    <row r="2194" spans="1:17" hidden="1" x14ac:dyDescent="0.3">
      <c r="A2194" t="s">
        <v>4582</v>
      </c>
      <c r="B2194" t="s">
        <v>4583</v>
      </c>
      <c r="C2194" t="str">
        <f>IFERROR(VLOOKUP(Table1[[#This Row],[Ticker]],[1]!Table1[[Symbol]:[Industry]],2,FALSE),"-")</f>
        <v>-</v>
      </c>
      <c r="D2194" t="s">
        <v>46</v>
      </c>
      <c r="E2194">
        <v>297.89699999999999</v>
      </c>
      <c r="F2194">
        <v>136.65</v>
      </c>
      <c r="G2194">
        <v>40.208528843199097</v>
      </c>
      <c r="H2194">
        <v>-29.6501499103864</v>
      </c>
      <c r="I2194">
        <v>54.385398184413802</v>
      </c>
      <c r="J2194">
        <v>-15.2121240168439</v>
      </c>
      <c r="K2194">
        <v>175.236421513235</v>
      </c>
      <c r="M2194">
        <v>18.957611118878599</v>
      </c>
      <c r="N2194">
        <v>0.808995370030131</v>
      </c>
      <c r="O2194">
        <v>107.098426637394</v>
      </c>
      <c r="P2194">
        <v>82.2</v>
      </c>
    </row>
    <row r="2195" spans="1:17" hidden="1" x14ac:dyDescent="0.3">
      <c r="A2195" t="s">
        <v>4584</v>
      </c>
      <c r="B2195" t="s">
        <v>4585</v>
      </c>
      <c r="C2195" t="str">
        <f>IFERROR(VLOOKUP(Table1[[#This Row],[Ticker]],[1]!Table1[[Symbol]:[Industry]],2,FALSE),"-")</f>
        <v>-</v>
      </c>
      <c r="D2195" t="s">
        <v>646</v>
      </c>
      <c r="E2195">
        <v>297.84698260800002</v>
      </c>
      <c r="F2195">
        <v>20.190000000000001</v>
      </c>
      <c r="G2195">
        <v>0.39332859091276601</v>
      </c>
      <c r="H2195">
        <v>-15.043971669913301</v>
      </c>
      <c r="I2195">
        <v>11.1196531767333</v>
      </c>
      <c r="J2195">
        <v>-9.6845796657701602</v>
      </c>
      <c r="K2195">
        <v>21.152981938008399</v>
      </c>
      <c r="L2195">
        <v>19.6358959272475</v>
      </c>
      <c r="M2195">
        <v>32.270193045739099</v>
      </c>
      <c r="N2195">
        <v>0.55303447668066896</v>
      </c>
      <c r="O2195">
        <v>25.55720653789</v>
      </c>
      <c r="P2195">
        <v>52.377358490566003</v>
      </c>
      <c r="Q2195">
        <v>-3.4653475604439999E-3</v>
      </c>
    </row>
    <row r="2196" spans="1:17" hidden="1" x14ac:dyDescent="0.3">
      <c r="A2196" t="s">
        <v>4586</v>
      </c>
      <c r="B2196" t="s">
        <v>4587</v>
      </c>
      <c r="C2196" t="str">
        <f>IFERROR(VLOOKUP(Table1[[#This Row],[Ticker]],[1]!Table1[[Symbol]:[Industry]],2,FALSE),"-")</f>
        <v>-</v>
      </c>
      <c r="D2196" t="s">
        <v>130</v>
      </c>
      <c r="E2196">
        <v>297.69175360000003</v>
      </c>
      <c r="F2196">
        <v>284</v>
      </c>
      <c r="G2196">
        <v>4.5487969892924802</v>
      </c>
      <c r="H2196">
        <v>-16.346236174055299</v>
      </c>
      <c r="I2196">
        <v>-10.741464774510099</v>
      </c>
      <c r="J2196">
        <v>-1.7200605247804199</v>
      </c>
      <c r="K2196">
        <v>291.12438334365299</v>
      </c>
      <c r="L2196">
        <v>272.976253204285</v>
      </c>
      <c r="M2196">
        <v>44.512547974284402</v>
      </c>
      <c r="N2196">
        <v>0.41030502885407999</v>
      </c>
      <c r="O2196">
        <v>16.901408450704199</v>
      </c>
      <c r="P2196">
        <v>44.016227180527402</v>
      </c>
      <c r="Q2196">
        <v>4.9593514760294E-2</v>
      </c>
    </row>
    <row r="2197" spans="1:17" hidden="1" x14ac:dyDescent="0.3">
      <c r="A2197" t="s">
        <v>4588</v>
      </c>
      <c r="B2197" t="s">
        <v>4589</v>
      </c>
      <c r="C2197" t="str">
        <f>IFERROR(VLOOKUP(Table1[[#This Row],[Ticker]],[1]!Table1[[Symbol]:[Industry]],2,FALSE),"-")</f>
        <v>-</v>
      </c>
      <c r="D2197" t="s">
        <v>1004</v>
      </c>
      <c r="E2197">
        <v>297.65977730999998</v>
      </c>
      <c r="F2197">
        <v>4785.05</v>
      </c>
      <c r="G2197">
        <v>11.0039978813391</v>
      </c>
      <c r="H2197">
        <v>-6.0950245021957201</v>
      </c>
      <c r="I2197">
        <v>5.3102232509814398</v>
      </c>
      <c r="J2197">
        <v>-3.3782237900865399</v>
      </c>
      <c r="K2197">
        <v>4704.41252467905</v>
      </c>
      <c r="L2197">
        <v>4169.7773425472897</v>
      </c>
      <c r="M2197">
        <v>44.181381920739597</v>
      </c>
      <c r="N2197">
        <v>0.201678558200965</v>
      </c>
      <c r="O2197">
        <v>12.6425011232902</v>
      </c>
      <c r="P2197">
        <v>51.906349206349198</v>
      </c>
      <c r="Q2197">
        <v>-3.5637184944460002E-3</v>
      </c>
    </row>
    <row r="2198" spans="1:17" hidden="1" x14ac:dyDescent="0.3">
      <c r="A2198" t="s">
        <v>4590</v>
      </c>
      <c r="B2198" t="s">
        <v>4591</v>
      </c>
      <c r="C2198" t="str">
        <f>IFERROR(VLOOKUP(Table1[[#This Row],[Ticker]],[1]!Table1[[Symbol]:[Industry]],2,FALSE),"-")</f>
        <v>-</v>
      </c>
      <c r="D2198" t="s">
        <v>130</v>
      </c>
      <c r="E2198">
        <v>297.48</v>
      </c>
      <c r="F2198">
        <v>335</v>
      </c>
      <c r="G2198">
        <v>249.97991382739801</v>
      </c>
      <c r="H2198">
        <v>10.697484956033801</v>
      </c>
      <c r="I2198">
        <v>190.61655860974901</v>
      </c>
      <c r="J2198">
        <v>2.19727999633368</v>
      </c>
      <c r="K2198">
        <v>262.69998087650998</v>
      </c>
      <c r="M2198">
        <v>58.543758732063203</v>
      </c>
      <c r="N2198">
        <v>0.567051333068046</v>
      </c>
      <c r="O2198">
        <v>5.9402985074626704</v>
      </c>
      <c r="P2198">
        <v>295.513577331759</v>
      </c>
    </row>
    <row r="2199" spans="1:17" hidden="1" x14ac:dyDescent="0.3">
      <c r="A2199" t="s">
        <v>4592</v>
      </c>
      <c r="B2199" t="s">
        <v>4593</v>
      </c>
      <c r="C2199" t="str">
        <f>IFERROR(VLOOKUP(Table1[[#This Row],[Ticker]],[1]!Table1[[Symbol]:[Industry]],2,FALSE),"-")</f>
        <v>-</v>
      </c>
      <c r="D2199" t="s">
        <v>1517</v>
      </c>
      <c r="E2199">
        <v>296.81568506799999</v>
      </c>
      <c r="F2199">
        <v>8.99</v>
      </c>
      <c r="G2199">
        <v>46.484719319389498</v>
      </c>
      <c r="H2199">
        <v>-4.3728290489748396</v>
      </c>
      <c r="I2199">
        <v>19.169280968296601</v>
      </c>
      <c r="J2199">
        <v>-3.2597430644629601</v>
      </c>
      <c r="K2199">
        <v>8.8626092763248394</v>
      </c>
      <c r="L2199">
        <v>7.7344153816562597</v>
      </c>
      <c r="M2199">
        <v>54.431447646815499</v>
      </c>
      <c r="N2199">
        <v>1.46132520834097</v>
      </c>
      <c r="O2199">
        <v>25.027808676307</v>
      </c>
      <c r="P2199">
        <v>79.8</v>
      </c>
      <c r="Q2199">
        <v>-1.3944355379158E-2</v>
      </c>
    </row>
    <row r="2200" spans="1:17" hidden="1" x14ac:dyDescent="0.3">
      <c r="A2200" t="s">
        <v>4594</v>
      </c>
      <c r="B2200" t="s">
        <v>4595</v>
      </c>
      <c r="C2200" t="str">
        <f>IFERROR(VLOOKUP(Table1[[#This Row],[Ticker]],[1]!Table1[[Symbol]:[Industry]],2,FALSE),"-")</f>
        <v>-</v>
      </c>
      <c r="D2200" t="s">
        <v>604</v>
      </c>
      <c r="E2200">
        <v>295.75331519999997</v>
      </c>
      <c r="F2200">
        <v>73.45</v>
      </c>
      <c r="G2200">
        <v>-11.6690402036312</v>
      </c>
      <c r="H2200">
        <v>-6.7264230899432098</v>
      </c>
      <c r="I2200">
        <v>-18.203960329364001</v>
      </c>
      <c r="J2200">
        <v>-6.3460003744044897</v>
      </c>
      <c r="K2200">
        <v>72.586500515821797</v>
      </c>
      <c r="L2200">
        <v>68.558074725082705</v>
      </c>
      <c r="M2200">
        <v>42.004357388349</v>
      </c>
      <c r="N2200">
        <v>0.97076011208979296</v>
      </c>
      <c r="O2200">
        <v>7.5561606535057697</v>
      </c>
      <c r="P2200">
        <v>35.716925351071602</v>
      </c>
      <c r="Q2200">
        <v>4.7231630122260997E-2</v>
      </c>
    </row>
    <row r="2201" spans="1:17" hidden="1" x14ac:dyDescent="0.3">
      <c r="A2201" t="s">
        <v>4596</v>
      </c>
      <c r="B2201" t="s">
        <v>4597</v>
      </c>
      <c r="C2201" t="str">
        <f>IFERROR(VLOOKUP(Table1[[#This Row],[Ticker]],[1]!Table1[[Symbol]:[Industry]],2,FALSE),"-")</f>
        <v>-</v>
      </c>
      <c r="D2201" t="s">
        <v>540</v>
      </c>
      <c r="E2201">
        <v>294.86362500000001</v>
      </c>
      <c r="F2201">
        <v>12.25</v>
      </c>
      <c r="G2201">
        <v>-26.328381117291599</v>
      </c>
      <c r="H2201">
        <v>-19.888249573961399</v>
      </c>
      <c r="I2201">
        <v>-34.655652718706001</v>
      </c>
      <c r="J2201">
        <v>-2.33562382327055</v>
      </c>
      <c r="K2201">
        <v>12.491512475803299</v>
      </c>
      <c r="L2201">
        <v>12.849241120228299</v>
      </c>
      <c r="M2201">
        <v>44.959270974611201</v>
      </c>
      <c r="N2201">
        <v>0.60007047216349496</v>
      </c>
      <c r="O2201">
        <v>90.612244897959201</v>
      </c>
      <c r="P2201">
        <v>21.287128712871201</v>
      </c>
      <c r="Q2201">
        <v>0.21580622548669701</v>
      </c>
    </row>
    <row r="2202" spans="1:17" hidden="1" x14ac:dyDescent="0.3">
      <c r="A2202" t="s">
        <v>4598</v>
      </c>
      <c r="B2202" t="s">
        <v>4599</v>
      </c>
      <c r="C2202" t="str">
        <f>IFERROR(VLOOKUP(Table1[[#This Row],[Ticker]],[1]!Table1[[Symbol]:[Industry]],2,FALSE),"-")</f>
        <v>-</v>
      </c>
      <c r="D2202" t="s">
        <v>74</v>
      </c>
      <c r="E2202">
        <v>294.66844364000002</v>
      </c>
      <c r="F2202">
        <v>50.4</v>
      </c>
      <c r="G2202">
        <v>64.099525429847802</v>
      </c>
      <c r="H2202">
        <v>-21.787498358760399</v>
      </c>
      <c r="I2202">
        <v>13.1797824122451</v>
      </c>
      <c r="J2202">
        <v>-11.220060524780401</v>
      </c>
      <c r="K2202">
        <v>53.933292511926197</v>
      </c>
      <c r="L2202">
        <v>44.751720555164098</v>
      </c>
      <c r="M2202">
        <v>18.922770322262899</v>
      </c>
      <c r="N2202">
        <v>0.36315837243739901</v>
      </c>
      <c r="O2202">
        <v>46.428571428571402</v>
      </c>
      <c r="P2202">
        <v>112.92775665399201</v>
      </c>
      <c r="Q2202">
        <v>0.103414285270565</v>
      </c>
    </row>
    <row r="2203" spans="1:17" hidden="1" x14ac:dyDescent="0.3">
      <c r="A2203" t="s">
        <v>4600</v>
      </c>
      <c r="B2203" t="s">
        <v>4601</v>
      </c>
      <c r="C2203" t="str">
        <f>IFERROR(VLOOKUP(Table1[[#This Row],[Ticker]],[1]!Table1[[Symbol]:[Industry]],2,FALSE),"-")</f>
        <v>-</v>
      </c>
      <c r="D2203" t="s">
        <v>545</v>
      </c>
      <c r="E2203">
        <v>294.59300000000002</v>
      </c>
      <c r="F2203">
        <v>139.9</v>
      </c>
      <c r="G2203">
        <v>895.36118990762498</v>
      </c>
      <c r="H2203">
        <v>-14.4984527352116</v>
      </c>
      <c r="I2203">
        <v>103.561365801642</v>
      </c>
      <c r="J2203">
        <v>-3.94573340262721</v>
      </c>
      <c r="K2203">
        <v>134.77700484713</v>
      </c>
      <c r="L2203">
        <v>89.129307090768904</v>
      </c>
      <c r="M2203">
        <v>37.882681808755699</v>
      </c>
      <c r="N2203">
        <v>0.45496208649279202</v>
      </c>
      <c r="O2203">
        <v>27.805575411007801</v>
      </c>
      <c r="P2203">
        <v>1143.55555555555</v>
      </c>
    </row>
    <row r="2204" spans="1:17" hidden="1" x14ac:dyDescent="0.3">
      <c r="A2204" t="s">
        <v>4602</v>
      </c>
      <c r="B2204" t="s">
        <v>4603</v>
      </c>
      <c r="C2204" t="str">
        <f>IFERROR(VLOOKUP(Table1[[#This Row],[Ticker]],[1]!Table1[[Symbol]:[Industry]],2,FALSE),"-")</f>
        <v>-</v>
      </c>
      <c r="D2204" t="s">
        <v>80</v>
      </c>
      <c r="E2204">
        <v>293.31563299999999</v>
      </c>
      <c r="F2204">
        <v>13.02</v>
      </c>
      <c r="G2204">
        <v>109.142819878048</v>
      </c>
      <c r="H2204">
        <v>-8.3408831838399102</v>
      </c>
      <c r="I2204">
        <v>163.29108974520301</v>
      </c>
      <c r="J2204">
        <v>-8.8609512926498493</v>
      </c>
      <c r="K2204">
        <v>14.0284742177783</v>
      </c>
      <c r="L2204">
        <v>11.286867082105299</v>
      </c>
      <c r="M2204">
        <v>28.0898472148473</v>
      </c>
      <c r="N2204">
        <v>0.794798356140899</v>
      </c>
      <c r="O2204">
        <v>29.0322580645161</v>
      </c>
      <c r="P2204">
        <v>251.89189189189099</v>
      </c>
      <c r="Q2204">
        <v>4.4961579660253999E-2</v>
      </c>
    </row>
    <row r="2205" spans="1:17" hidden="1" x14ac:dyDescent="0.3">
      <c r="A2205" t="s">
        <v>4604</v>
      </c>
      <c r="B2205" t="s">
        <v>4605</v>
      </c>
      <c r="C2205" t="str">
        <f>IFERROR(VLOOKUP(Table1[[#This Row],[Ticker]],[1]!Table1[[Symbol]:[Industry]],2,FALSE),"-")</f>
        <v>-</v>
      </c>
      <c r="D2205" t="s">
        <v>1602</v>
      </c>
      <c r="E2205">
        <v>293.21468732</v>
      </c>
      <c r="F2205">
        <v>102.89</v>
      </c>
      <c r="G2205">
        <v>128.691340149539</v>
      </c>
      <c r="H2205">
        <v>34.9225901621231</v>
      </c>
      <c r="I2205">
        <v>69.235810557345403</v>
      </c>
      <c r="J2205">
        <v>5.0684888361782798</v>
      </c>
      <c r="K2205">
        <v>75.244152215815802</v>
      </c>
      <c r="L2205">
        <v>55.654501468822602</v>
      </c>
      <c r="M2205">
        <v>91.997324471669302</v>
      </c>
      <c r="N2205">
        <v>0.78422705018002703</v>
      </c>
      <c r="O2205">
        <v>0</v>
      </c>
      <c r="P2205">
        <v>236.24183006535901</v>
      </c>
      <c r="Q2205">
        <v>9.2587614438947002E-2</v>
      </c>
    </row>
    <row r="2206" spans="1:17" hidden="1" x14ac:dyDescent="0.3">
      <c r="A2206" t="s">
        <v>4606</v>
      </c>
      <c r="B2206" t="s">
        <v>4607</v>
      </c>
      <c r="C2206" t="str">
        <f>IFERROR(VLOOKUP(Table1[[#This Row],[Ticker]],[1]!Table1[[Symbol]:[Industry]],2,FALSE),"-")</f>
        <v>-</v>
      </c>
      <c r="D2206" t="s">
        <v>149</v>
      </c>
      <c r="E2206">
        <v>292.51584000000003</v>
      </c>
      <c r="F2206">
        <v>10.58</v>
      </c>
      <c r="G2206">
        <v>-28.0416488398144</v>
      </c>
      <c r="H2206">
        <v>-19.0138221810953</v>
      </c>
      <c r="I2206">
        <v>-24.674125625109902</v>
      </c>
      <c r="J2206">
        <v>-9.2065775196380795</v>
      </c>
      <c r="K2206">
        <v>11.849276649563301</v>
      </c>
      <c r="L2206">
        <v>12.018033153336299</v>
      </c>
      <c r="M2206">
        <v>6.4239794504865797</v>
      </c>
      <c r="N2206">
        <v>1.2273309929759699</v>
      </c>
      <c r="O2206">
        <v>101.79584120982901</v>
      </c>
      <c r="P2206">
        <v>20.227272727272702</v>
      </c>
      <c r="Q2206">
        <v>2.1136279529492999E-2</v>
      </c>
    </row>
    <row r="2207" spans="1:17" hidden="1" x14ac:dyDescent="0.3">
      <c r="A2207" t="s">
        <v>4608</v>
      </c>
      <c r="B2207" t="s">
        <v>4609</v>
      </c>
      <c r="C2207" t="str">
        <f>IFERROR(VLOOKUP(Table1[[#This Row],[Ticker]],[1]!Table1[[Symbol]:[Industry]],2,FALSE),"-")</f>
        <v>-</v>
      </c>
      <c r="D2207" t="s">
        <v>248</v>
      </c>
      <c r="E2207">
        <v>292.47723000000002</v>
      </c>
      <c r="F2207">
        <v>249.75</v>
      </c>
      <c r="G2207">
        <v>-69.886709252038997</v>
      </c>
      <c r="H2207">
        <v>-24.184835788355802</v>
      </c>
      <c r="I2207">
        <v>-55.709839910824201</v>
      </c>
      <c r="J2207">
        <v>-12.4505423264995</v>
      </c>
      <c r="K2207">
        <v>317.61835383215703</v>
      </c>
      <c r="M2207">
        <v>23.682344083192099</v>
      </c>
      <c r="N2207">
        <v>0.401484060854785</v>
      </c>
      <c r="O2207">
        <v>88.188188188188093</v>
      </c>
      <c r="P2207">
        <v>5.7814485387547698</v>
      </c>
    </row>
    <row r="2208" spans="1:17" hidden="1" x14ac:dyDescent="0.3">
      <c r="A2208" t="s">
        <v>4610</v>
      </c>
      <c r="B2208" t="s">
        <v>4611</v>
      </c>
      <c r="C2208" t="str">
        <f>IFERROR(VLOOKUP(Table1[[#This Row],[Ticker]],[1]!Table1[[Symbol]:[Industry]],2,FALSE),"-")</f>
        <v>-</v>
      </c>
      <c r="D2208" t="s">
        <v>266</v>
      </c>
      <c r="E2208">
        <v>291.38850000000002</v>
      </c>
      <c r="F2208">
        <v>772.65</v>
      </c>
      <c r="G2208">
        <v>-13.123945221327499</v>
      </c>
      <c r="H2208">
        <v>4.5985261251999203</v>
      </c>
      <c r="I2208">
        <v>17.529139735159902</v>
      </c>
      <c r="J2208">
        <v>7.2116723723992499E-2</v>
      </c>
      <c r="K2208">
        <v>734.63136906707302</v>
      </c>
      <c r="L2208">
        <v>653.11766076750496</v>
      </c>
      <c r="M2208">
        <v>43.160501615838399</v>
      </c>
      <c r="N2208">
        <v>0.51648704149161395</v>
      </c>
      <c r="O2208">
        <v>9.0791432084384702</v>
      </c>
      <c r="P2208">
        <v>41.770642201834796</v>
      </c>
      <c r="Q2208">
        <v>8.0536853200825001E-2</v>
      </c>
    </row>
    <row r="2209" spans="1:17" hidden="1" x14ac:dyDescent="0.3">
      <c r="A2209" t="s">
        <v>4612</v>
      </c>
      <c r="B2209" t="s">
        <v>4613</v>
      </c>
      <c r="C2209" t="str">
        <f>IFERROR(VLOOKUP(Table1[[#This Row],[Ticker]],[1]!Table1[[Symbol]:[Industry]],2,FALSE),"-")</f>
        <v>-</v>
      </c>
      <c r="D2209" t="s">
        <v>54</v>
      </c>
      <c r="E2209">
        <v>291.36497937600001</v>
      </c>
      <c r="F2209">
        <v>66.540000000000006</v>
      </c>
      <c r="G2209">
        <v>27.847298792595701</v>
      </c>
      <c r="H2209">
        <v>-7.7200404717142597</v>
      </c>
      <c r="I2209">
        <v>-40.846847626017599</v>
      </c>
      <c r="J2209">
        <v>-1.6483975417250301</v>
      </c>
      <c r="K2209">
        <v>71.437111406519094</v>
      </c>
      <c r="L2209">
        <v>70.770459337812696</v>
      </c>
      <c r="M2209">
        <v>68.9834873931282</v>
      </c>
      <c r="N2209">
        <v>0.45176703808375501</v>
      </c>
      <c r="O2209">
        <v>95.220919747520199</v>
      </c>
      <c r="P2209">
        <v>225.777233782129</v>
      </c>
      <c r="Q2209">
        <v>0.18770793526316701</v>
      </c>
    </row>
    <row r="2210" spans="1:17" hidden="1" x14ac:dyDescent="0.3">
      <c r="A2210" t="s">
        <v>4614</v>
      </c>
      <c r="B2210" t="s">
        <v>4615</v>
      </c>
      <c r="C2210" t="str">
        <f>IFERROR(VLOOKUP(Table1[[#This Row],[Ticker]],[1]!Table1[[Symbol]:[Industry]],2,FALSE),"-")</f>
        <v>-</v>
      </c>
      <c r="D2210" t="s">
        <v>130</v>
      </c>
      <c r="E2210">
        <v>290.65155241500003</v>
      </c>
      <c r="F2210">
        <v>25.97</v>
      </c>
      <c r="G2210">
        <v>-16.6486140139437</v>
      </c>
      <c r="H2210">
        <v>-18.2218182789466</v>
      </c>
      <c r="I2210">
        <v>4.7642604163295097</v>
      </c>
      <c r="J2210">
        <v>-5.2845542834489398</v>
      </c>
      <c r="K2210">
        <v>25.6112988771714</v>
      </c>
      <c r="L2210">
        <v>24.254383509223501</v>
      </c>
      <c r="M2210">
        <v>57.291131516995698</v>
      </c>
      <c r="N2210">
        <v>0.44482437064369701</v>
      </c>
      <c r="O2210">
        <v>43.0111667308432</v>
      </c>
      <c r="P2210">
        <v>36.684210526315702</v>
      </c>
      <c r="Q2210">
        <v>3.8460276658031999E-2</v>
      </c>
    </row>
    <row r="2211" spans="1:17" hidden="1" x14ac:dyDescent="0.3">
      <c r="A2211" t="s">
        <v>4616</v>
      </c>
      <c r="B2211" t="s">
        <v>4617</v>
      </c>
      <c r="C2211" t="str">
        <f>IFERROR(VLOOKUP(Table1[[#This Row],[Ticker]],[1]!Table1[[Symbol]:[Industry]],2,FALSE),"-")</f>
        <v>-</v>
      </c>
      <c r="D2211" t="s">
        <v>4119</v>
      </c>
      <c r="E2211">
        <v>290.51837942999998</v>
      </c>
      <c r="F2211">
        <v>212.9</v>
      </c>
      <c r="G2211">
        <v>-48.155280680610403</v>
      </c>
      <c r="H2211">
        <v>-3.9810785742385302</v>
      </c>
      <c r="I2211">
        <v>-29.684629826790601</v>
      </c>
      <c r="J2211">
        <v>-8.9550835662550696</v>
      </c>
      <c r="K2211">
        <v>210.04142552598501</v>
      </c>
      <c r="L2211">
        <v>228.533035204632</v>
      </c>
      <c r="M2211">
        <v>50.014355659472798</v>
      </c>
      <c r="N2211">
        <v>3.1247622670216799</v>
      </c>
      <c r="O2211">
        <v>62.047909816815398</v>
      </c>
      <c r="P2211">
        <v>27.485029940119698</v>
      </c>
      <c r="Q2211">
        <v>9.9293655558671007E-2</v>
      </c>
    </row>
    <row r="2212" spans="1:17" hidden="1" x14ac:dyDescent="0.3">
      <c r="A2212" t="s">
        <v>4618</v>
      </c>
      <c r="B2212" t="s">
        <v>4619</v>
      </c>
      <c r="C2212" t="str">
        <f>IFERROR(VLOOKUP(Table1[[#This Row],[Ticker]],[1]!Table1[[Symbol]:[Industry]],2,FALSE),"-")</f>
        <v>-</v>
      </c>
      <c r="D2212" t="s">
        <v>266</v>
      </c>
      <c r="E2212">
        <v>289.17</v>
      </c>
      <c r="F2212">
        <v>282.05</v>
      </c>
      <c r="G2212">
        <v>73.998207007739396</v>
      </c>
      <c r="H2212">
        <v>-22.3782359554402</v>
      </c>
      <c r="I2212">
        <v>60.855207039672599</v>
      </c>
      <c r="J2212">
        <v>-5.5880783201338602</v>
      </c>
      <c r="K2212">
        <v>268.372406903924</v>
      </c>
      <c r="L2212">
        <v>210.356434955352</v>
      </c>
      <c r="M2212">
        <v>39.999888841169302</v>
      </c>
      <c r="N2212">
        <v>0.44014362492098402</v>
      </c>
      <c r="O2212">
        <v>21.255096614075502</v>
      </c>
      <c r="P2212">
        <v>120.3515625</v>
      </c>
      <c r="Q2212">
        <v>0.17425175721316299</v>
      </c>
    </row>
    <row r="2213" spans="1:17" hidden="1" x14ac:dyDescent="0.3">
      <c r="A2213" t="s">
        <v>4620</v>
      </c>
      <c r="B2213" t="s">
        <v>4621</v>
      </c>
      <c r="C2213" t="str">
        <f>IFERROR(VLOOKUP(Table1[[#This Row],[Ticker]],[1]!Table1[[Symbol]:[Industry]],2,FALSE),"-")</f>
        <v>-</v>
      </c>
      <c r="D2213" t="s">
        <v>111</v>
      </c>
      <c r="E2213">
        <v>288.875225925</v>
      </c>
      <c r="F2213">
        <v>255.75</v>
      </c>
      <c r="G2213">
        <v>105.368807046874</v>
      </c>
      <c r="H2213">
        <v>-0.86375723810643401</v>
      </c>
      <c r="I2213">
        <v>-27.4388774562834</v>
      </c>
      <c r="J2213">
        <v>0.57494528242050402</v>
      </c>
      <c r="K2213">
        <v>250.37957868392499</v>
      </c>
      <c r="L2213">
        <v>237.145794654463</v>
      </c>
      <c r="M2213">
        <v>59.779478141462</v>
      </c>
      <c r="N2213">
        <v>2.5113878098545599</v>
      </c>
      <c r="O2213">
        <v>40.8406647116324</v>
      </c>
      <c r="P2213">
        <v>138.68408772748401</v>
      </c>
      <c r="Q2213">
        <v>0.20925777580324001</v>
      </c>
    </row>
    <row r="2214" spans="1:17" hidden="1" x14ac:dyDescent="0.3">
      <c r="A2214" t="s">
        <v>4622</v>
      </c>
      <c r="B2214" t="s">
        <v>4623</v>
      </c>
      <c r="C2214" t="str">
        <f>IFERROR(VLOOKUP(Table1[[#This Row],[Ticker]],[1]!Table1[[Symbol]:[Industry]],2,FALSE),"-")</f>
        <v>-</v>
      </c>
      <c r="D2214" t="s">
        <v>771</v>
      </c>
      <c r="E2214">
        <v>288.33079894000002</v>
      </c>
      <c r="F2214">
        <v>220.3</v>
      </c>
      <c r="G2214">
        <v>49.127783501584197</v>
      </c>
      <c r="H2214">
        <v>3.8251033898075701</v>
      </c>
      <c r="I2214">
        <v>48.135696481409198</v>
      </c>
      <c r="J2214">
        <v>-5.2745001916174798</v>
      </c>
      <c r="K2214">
        <v>219.827562111319</v>
      </c>
      <c r="L2214">
        <v>183.84314634101</v>
      </c>
      <c r="M2214">
        <v>39.930350067255802</v>
      </c>
      <c r="N2214">
        <v>0.79103661869192898</v>
      </c>
      <c r="O2214">
        <v>25.283704039945501</v>
      </c>
      <c r="P2214">
        <v>96.696428571428498</v>
      </c>
    </row>
    <row r="2215" spans="1:17" hidden="1" x14ac:dyDescent="0.3">
      <c r="A2215" t="s">
        <v>4624</v>
      </c>
      <c r="B2215" t="s">
        <v>4625</v>
      </c>
      <c r="C2215" t="str">
        <f>IFERROR(VLOOKUP(Table1[[#This Row],[Ticker]],[1]!Table1[[Symbol]:[Industry]],2,FALSE),"-")</f>
        <v>-</v>
      </c>
      <c r="D2215" t="s">
        <v>185</v>
      </c>
      <c r="E2215">
        <v>288.23822900599998</v>
      </c>
      <c r="F2215">
        <v>204.62</v>
      </c>
      <c r="G2215">
        <v>-49.488979984174499</v>
      </c>
      <c r="H2215">
        <v>-11.612518085548</v>
      </c>
      <c r="I2215">
        <v>-3.4358385375862199</v>
      </c>
      <c r="J2215">
        <v>-8.1532658736484205</v>
      </c>
      <c r="K2215">
        <v>208.86569715515901</v>
      </c>
      <c r="L2215">
        <v>210.98647495562199</v>
      </c>
      <c r="M2215">
        <v>40.568106193454803</v>
      </c>
      <c r="N2215">
        <v>0.78891010841873599</v>
      </c>
      <c r="O2215">
        <v>36.839018668751798</v>
      </c>
      <c r="P2215">
        <v>18.965116279069701</v>
      </c>
      <c r="Q2215">
        <v>-3.6281277782480997E-2</v>
      </c>
    </row>
    <row r="2216" spans="1:17" hidden="1" x14ac:dyDescent="0.3">
      <c r="A2216" t="s">
        <v>4626</v>
      </c>
      <c r="B2216" t="s">
        <v>4627</v>
      </c>
      <c r="C2216" t="str">
        <f>IFERROR(VLOOKUP(Table1[[#This Row],[Ticker]],[1]!Table1[[Symbol]:[Industry]],2,FALSE),"-")</f>
        <v>-</v>
      </c>
      <c r="D2216" t="s">
        <v>46</v>
      </c>
      <c r="E2216">
        <v>287.15199999999999</v>
      </c>
      <c r="F2216">
        <v>262</v>
      </c>
      <c r="G2216">
        <v>-23.875013345606199</v>
      </c>
      <c r="H2216">
        <v>-12.8548441425747</v>
      </c>
      <c r="I2216">
        <v>14.5009663703722</v>
      </c>
      <c r="J2216">
        <v>-10.8598995589856</v>
      </c>
      <c r="K2216">
        <v>297.71897931466299</v>
      </c>
      <c r="M2216">
        <v>28.456451300282101</v>
      </c>
      <c r="N2216">
        <v>0.39249046064277499</v>
      </c>
      <c r="O2216">
        <v>62.022900763358699</v>
      </c>
      <c r="P2216">
        <v>52.858809801633598</v>
      </c>
    </row>
    <row r="2217" spans="1:17" hidden="1" x14ac:dyDescent="0.3">
      <c r="A2217" t="s">
        <v>4628</v>
      </c>
      <c r="B2217" t="s">
        <v>4629</v>
      </c>
      <c r="C2217" t="str">
        <f>IFERROR(VLOOKUP(Table1[[#This Row],[Ticker]],[1]!Table1[[Symbol]:[Industry]],2,FALSE),"-")</f>
        <v>-</v>
      </c>
      <c r="D2217" t="s">
        <v>751</v>
      </c>
      <c r="E2217">
        <v>286.83496256799998</v>
      </c>
      <c r="F2217">
        <v>279.3</v>
      </c>
      <c r="G2217">
        <v>1.3325523232945</v>
      </c>
      <c r="H2217">
        <v>0.53267478667446</v>
      </c>
      <c r="I2217">
        <v>0.92348953323469296</v>
      </c>
      <c r="J2217">
        <v>-0.39127901217538102</v>
      </c>
      <c r="K2217">
        <v>265.59920391844599</v>
      </c>
      <c r="L2217">
        <v>245.25640048762301</v>
      </c>
      <c r="M2217">
        <v>58.2466499100683</v>
      </c>
      <c r="N2217">
        <v>1.00526006664363</v>
      </c>
      <c r="O2217">
        <v>1.2173290368779</v>
      </c>
      <c r="P2217">
        <v>40.394088669950698</v>
      </c>
      <c r="Q2217">
        <v>4.1697795445031001E-2</v>
      </c>
    </row>
    <row r="2218" spans="1:17" hidden="1" x14ac:dyDescent="0.3">
      <c r="A2218" t="s">
        <v>4630</v>
      </c>
      <c r="B2218" t="s">
        <v>4631</v>
      </c>
      <c r="C2218" t="str">
        <f>IFERROR(VLOOKUP(Table1[[#This Row],[Ticker]],[1]!Table1[[Symbol]:[Industry]],2,FALSE),"-")</f>
        <v>-</v>
      </c>
      <c r="D2218" t="s">
        <v>266</v>
      </c>
      <c r="E2218">
        <v>285.88139999999999</v>
      </c>
      <c r="F2218">
        <v>280</v>
      </c>
      <c r="G2218">
        <v>90.684719319389501</v>
      </c>
      <c r="H2218">
        <v>-6.5741423881888101</v>
      </c>
      <c r="I2218">
        <v>35.557721257289401</v>
      </c>
      <c r="J2218">
        <v>-3.1486319533518499</v>
      </c>
      <c r="K2218">
        <v>274.75131600929399</v>
      </c>
      <c r="L2218">
        <v>212.45171179901399</v>
      </c>
      <c r="M2218">
        <v>28.868902840463601</v>
      </c>
      <c r="N2218">
        <v>0.22103386809269099</v>
      </c>
      <c r="O2218">
        <v>14.285714285714199</v>
      </c>
      <c r="P2218">
        <v>191.06029106029101</v>
      </c>
    </row>
    <row r="2219" spans="1:17" hidden="1" x14ac:dyDescent="0.3">
      <c r="A2219" t="s">
        <v>4632</v>
      </c>
      <c r="B2219" t="s">
        <v>4633</v>
      </c>
      <c r="C2219" t="str">
        <f>IFERROR(VLOOKUP(Table1[[#This Row],[Ticker]],[1]!Table1[[Symbol]:[Industry]],2,FALSE),"-")</f>
        <v>-</v>
      </c>
      <c r="D2219" t="s">
        <v>190</v>
      </c>
      <c r="E2219">
        <v>285.87257352</v>
      </c>
      <c r="F2219">
        <v>3.72</v>
      </c>
      <c r="G2219">
        <v>-98.5164032250444</v>
      </c>
      <c r="H2219">
        <v>-23.097067347646199</v>
      </c>
      <c r="I2219">
        <v>-61.104089966540698</v>
      </c>
      <c r="J2219">
        <v>-5.8986319533518401</v>
      </c>
      <c r="K2219">
        <v>4.2083060429039003</v>
      </c>
      <c r="L2219">
        <v>6.7802385119462896</v>
      </c>
      <c r="M2219">
        <v>45.194559208632803</v>
      </c>
      <c r="N2219">
        <v>1.10301831031999</v>
      </c>
      <c r="O2219">
        <v>294.89247311827899</v>
      </c>
      <c r="P2219">
        <v>14.110429447852701</v>
      </c>
      <c r="Q2219">
        <v>7.4880623164240004E-2</v>
      </c>
    </row>
    <row r="2220" spans="1:17" hidden="1" x14ac:dyDescent="0.3">
      <c r="A2220" t="s">
        <v>4634</v>
      </c>
      <c r="B2220" t="s">
        <v>4635</v>
      </c>
      <c r="C2220" t="str">
        <f>IFERROR(VLOOKUP(Table1[[#This Row],[Ticker]],[1]!Table1[[Symbol]:[Industry]],2,FALSE),"-")</f>
        <v>-</v>
      </c>
      <c r="D2220" t="s">
        <v>114</v>
      </c>
      <c r="E2220">
        <v>285.21801978000002</v>
      </c>
      <c r="F2220">
        <v>60.05</v>
      </c>
      <c r="G2220">
        <v>-39.560401679829702</v>
      </c>
      <c r="H2220">
        <v>27.846910243390099</v>
      </c>
      <c r="I2220">
        <v>-25.383532338615002</v>
      </c>
      <c r="J2220">
        <v>-2.81249749957033</v>
      </c>
      <c r="O2220">
        <v>7.6602830974188398</v>
      </c>
      <c r="P2220">
        <v>10.0824931255728</v>
      </c>
    </row>
    <row r="2221" spans="1:17" hidden="1" x14ac:dyDescent="0.3">
      <c r="A2221" t="s">
        <v>4636</v>
      </c>
      <c r="B2221" t="s">
        <v>4637</v>
      </c>
      <c r="C2221" t="str">
        <f>IFERROR(VLOOKUP(Table1[[#This Row],[Ticker]],[1]!Table1[[Symbol]:[Industry]],2,FALSE),"-")</f>
        <v>-</v>
      </c>
      <c r="D2221" t="s">
        <v>1422</v>
      </c>
      <c r="E2221">
        <v>285.20828</v>
      </c>
      <c r="F2221">
        <v>161</v>
      </c>
      <c r="G2221">
        <v>6.5630859570959199</v>
      </c>
      <c r="H2221">
        <v>-19.5490353557887</v>
      </c>
      <c r="I2221">
        <v>-9.5027286700051299</v>
      </c>
      <c r="J2221">
        <v>-9.3845236012073698</v>
      </c>
      <c r="K2221">
        <v>166.37428300928801</v>
      </c>
      <c r="L2221">
        <v>147.90242842312301</v>
      </c>
      <c r="M2221">
        <v>28.063490080153699</v>
      </c>
      <c r="N2221">
        <v>0.73039973442334805</v>
      </c>
      <c r="O2221">
        <v>25.465838509316701</v>
      </c>
      <c r="P2221">
        <v>65.893869139618701</v>
      </c>
      <c r="Q2221">
        <v>5.8666760086497002E-2</v>
      </c>
    </row>
    <row r="2222" spans="1:17" hidden="1" x14ac:dyDescent="0.3">
      <c r="A2222" t="s">
        <v>4638</v>
      </c>
      <c r="B2222" t="s">
        <v>4639</v>
      </c>
      <c r="C2222" t="str">
        <f>IFERROR(VLOOKUP(Table1[[#This Row],[Ticker]],[1]!Table1[[Symbol]:[Industry]],2,FALSE),"-")</f>
        <v>-</v>
      </c>
      <c r="D2222" t="s">
        <v>327</v>
      </c>
      <c r="E2222">
        <v>285.10199999999998</v>
      </c>
      <c r="F2222">
        <v>168.5</v>
      </c>
      <c r="G2222">
        <v>190.72318085785099</v>
      </c>
      <c r="H2222">
        <v>16.229194625674499</v>
      </c>
      <c r="I2222">
        <v>53.063939197139803</v>
      </c>
      <c r="J2222">
        <v>15.494274146716601</v>
      </c>
      <c r="K2222">
        <v>142.433273406956</v>
      </c>
      <c r="L2222">
        <v>126.558334464905</v>
      </c>
      <c r="M2222">
        <v>81.081340230509696</v>
      </c>
      <c r="N2222">
        <v>2.16103896103896</v>
      </c>
      <c r="O2222">
        <v>11.572700296735899</v>
      </c>
      <c r="P2222">
        <v>236.83158420789599</v>
      </c>
    </row>
    <row r="2223" spans="1:17" hidden="1" x14ac:dyDescent="0.3">
      <c r="A2223" t="s">
        <v>4640</v>
      </c>
      <c r="B2223" t="s">
        <v>4641</v>
      </c>
      <c r="C2223" t="str">
        <f>IFERROR(VLOOKUP(Table1[[#This Row],[Ticker]],[1]!Table1[[Symbol]:[Industry]],2,FALSE),"-")</f>
        <v>-</v>
      </c>
      <c r="D2223" t="s">
        <v>130</v>
      </c>
      <c r="E2223">
        <v>284.73534599999999</v>
      </c>
      <c r="F2223">
        <v>181.9</v>
      </c>
      <c r="G2223">
        <v>-16.488048824476799</v>
      </c>
      <c r="H2223">
        <v>-18.151422256192902</v>
      </c>
      <c r="I2223">
        <v>-44.267038628961402</v>
      </c>
      <c r="J2223">
        <v>-3.57966643611047</v>
      </c>
      <c r="K2223">
        <v>182.04184678233801</v>
      </c>
      <c r="L2223">
        <v>186.46422418218401</v>
      </c>
      <c r="M2223">
        <v>67.342663755034806</v>
      </c>
      <c r="N2223">
        <v>0.575067702245595</v>
      </c>
      <c r="O2223">
        <v>55.552501374381499</v>
      </c>
      <c r="P2223">
        <v>24.079126875852602</v>
      </c>
      <c r="Q2223">
        <v>0.23763898659815899</v>
      </c>
    </row>
    <row r="2224" spans="1:17" hidden="1" x14ac:dyDescent="0.3">
      <c r="A2224" t="s">
        <v>4642</v>
      </c>
      <c r="B2224" t="s">
        <v>4643</v>
      </c>
      <c r="C2224" t="str">
        <f>IFERROR(VLOOKUP(Table1[[#This Row],[Ticker]],[1]!Table1[[Symbol]:[Industry]],2,FALSE),"-")</f>
        <v>-</v>
      </c>
      <c r="D2224" t="s">
        <v>185</v>
      </c>
      <c r="E2224">
        <v>284.07939499999998</v>
      </c>
      <c r="F2224">
        <v>735.1</v>
      </c>
      <c r="G2224">
        <v>-40.4292559143733</v>
      </c>
      <c r="H2224">
        <v>-1.07009730137852</v>
      </c>
      <c r="I2224">
        <v>-12.933109020534101</v>
      </c>
      <c r="J2224">
        <v>-4.6821162626368702</v>
      </c>
      <c r="K2224">
        <v>749.21504282900503</v>
      </c>
      <c r="L2224">
        <v>739.60576968876205</v>
      </c>
      <c r="M2224">
        <v>41.7909834540337</v>
      </c>
      <c r="N2224">
        <v>0.440691941261103</v>
      </c>
      <c r="O2224">
        <v>13.583185961093699</v>
      </c>
      <c r="P2224">
        <v>13.0923076923076</v>
      </c>
      <c r="Q2224">
        <v>3.5627275961914999E-2</v>
      </c>
    </row>
    <row r="2225" spans="1:17" hidden="1" x14ac:dyDescent="0.3">
      <c r="A2225" t="s">
        <v>4644</v>
      </c>
      <c r="B2225" t="s">
        <v>4645</v>
      </c>
      <c r="C2225" t="str">
        <f>IFERROR(VLOOKUP(Table1[[#This Row],[Ticker]],[1]!Table1[[Symbol]:[Industry]],2,FALSE),"-")</f>
        <v>-</v>
      </c>
      <c r="D2225" t="s">
        <v>114</v>
      </c>
      <c r="E2225">
        <v>283.94572799999997</v>
      </c>
      <c r="F2225">
        <v>177</v>
      </c>
      <c r="G2225">
        <v>-86.102690656603997</v>
      </c>
      <c r="H2225">
        <v>-30.028089756609798</v>
      </c>
      <c r="I2225">
        <v>-31.492954543158898</v>
      </c>
      <c r="J2225">
        <v>-14.594117893164301</v>
      </c>
      <c r="K2225">
        <v>216.07156541211299</v>
      </c>
      <c r="L2225">
        <v>240.06690166891201</v>
      </c>
      <c r="M2225">
        <v>9.5618544759244504</v>
      </c>
      <c r="N2225">
        <v>0.56922104843090005</v>
      </c>
      <c r="O2225">
        <v>186.72316384180701</v>
      </c>
      <c r="P2225">
        <v>9.8696461824953499</v>
      </c>
      <c r="Q2225">
        <v>0.114719802996481</v>
      </c>
    </row>
    <row r="2226" spans="1:17" hidden="1" x14ac:dyDescent="0.3">
      <c r="A2226" t="s">
        <v>4646</v>
      </c>
      <c r="B2226" t="s">
        <v>4647</v>
      </c>
      <c r="C2226" t="str">
        <f>IFERROR(VLOOKUP(Table1[[#This Row],[Ticker]],[1]!Table1[[Symbol]:[Industry]],2,FALSE),"-")</f>
        <v>-</v>
      </c>
      <c r="D2226" t="s">
        <v>228</v>
      </c>
      <c r="E2226">
        <v>283.283953319999</v>
      </c>
      <c r="F2226">
        <v>27.12</v>
      </c>
      <c r="G2226">
        <v>-9.1962875455989792</v>
      </c>
      <c r="H2226">
        <v>-18.1718295083081</v>
      </c>
      <c r="I2226">
        <v>-13.6131195106018</v>
      </c>
      <c r="J2226">
        <v>-6.8205069533518499</v>
      </c>
      <c r="K2226">
        <v>26.4963297647278</v>
      </c>
      <c r="L2226">
        <v>26.2683548102268</v>
      </c>
      <c r="M2226">
        <v>64.3878710297232</v>
      </c>
      <c r="N2226">
        <v>1.17371102956405</v>
      </c>
      <c r="O2226">
        <v>39.564896755162202</v>
      </c>
      <c r="P2226">
        <v>56.311239193083502</v>
      </c>
      <c r="Q2226">
        <v>-1.3398707555182E-2</v>
      </c>
    </row>
    <row r="2227" spans="1:17" hidden="1" x14ac:dyDescent="0.3">
      <c r="A2227" t="s">
        <v>4648</v>
      </c>
      <c r="B2227" t="s">
        <v>4649</v>
      </c>
      <c r="C2227" t="str">
        <f>IFERROR(VLOOKUP(Table1[[#This Row],[Ticker]],[1]!Table1[[Symbol]:[Industry]],2,FALSE),"-")</f>
        <v>-</v>
      </c>
      <c r="D2227" t="s">
        <v>217</v>
      </c>
      <c r="E2227">
        <v>283.24540318999999</v>
      </c>
      <c r="F2227">
        <v>148.18</v>
      </c>
      <c r="G2227">
        <v>-18.357949416064201</v>
      </c>
      <c r="H2227">
        <v>-25.8991045397606</v>
      </c>
      <c r="I2227">
        <v>-0.92540774944751103</v>
      </c>
      <c r="J2227">
        <v>-12.256324261044099</v>
      </c>
      <c r="K2227">
        <v>160.01411583744101</v>
      </c>
      <c r="L2227">
        <v>141.316000302677</v>
      </c>
      <c r="M2227">
        <v>26.228112968724002</v>
      </c>
      <c r="N2227">
        <v>0.120291167450437</v>
      </c>
      <c r="O2227">
        <v>32.271561614252903</v>
      </c>
      <c r="P2227">
        <v>39.7265440829797</v>
      </c>
      <c r="Q2227">
        <v>1.9830203317312001E-2</v>
      </c>
    </row>
    <row r="2228" spans="1:17" hidden="1" x14ac:dyDescent="0.3">
      <c r="A2228" t="s">
        <v>4650</v>
      </c>
      <c r="B2228" t="s">
        <v>4651</v>
      </c>
      <c r="C2228" t="str">
        <f>IFERROR(VLOOKUP(Table1[[#This Row],[Ticker]],[1]!Table1[[Symbol]:[Industry]],2,FALSE),"-")</f>
        <v>-</v>
      </c>
      <c r="D2228" t="s">
        <v>379</v>
      </c>
      <c r="E2228">
        <v>283.18118399999997</v>
      </c>
      <c r="F2228">
        <v>38.61</v>
      </c>
      <c r="G2228">
        <v>3.4379660726363199</v>
      </c>
      <c r="H2228">
        <v>-61.651850870150099</v>
      </c>
      <c r="I2228">
        <v>-24.9676796320786</v>
      </c>
      <c r="J2228">
        <v>-12.408742247469499</v>
      </c>
      <c r="K2228">
        <v>41.784677459256002</v>
      </c>
      <c r="L2228">
        <v>39.197848531906999</v>
      </c>
      <c r="M2228">
        <v>29.9609823124228</v>
      </c>
      <c r="N2228">
        <v>0.73563569155209596</v>
      </c>
      <c r="O2228">
        <v>67.702667702667696</v>
      </c>
      <c r="P2228">
        <v>38.594077176189003</v>
      </c>
      <c r="Q2228">
        <v>3.4391256176096001E-2</v>
      </c>
    </row>
    <row r="2229" spans="1:17" hidden="1" x14ac:dyDescent="0.3">
      <c r="A2229" t="s">
        <v>4652</v>
      </c>
      <c r="B2229" t="s">
        <v>4653</v>
      </c>
      <c r="C2229" t="str">
        <f>IFERROR(VLOOKUP(Table1[[#This Row],[Ticker]],[1]!Table1[[Symbol]:[Industry]],2,FALSE),"-")</f>
        <v>-</v>
      </c>
      <c r="D2229" t="s">
        <v>46</v>
      </c>
      <c r="E2229">
        <v>283.06508939999998</v>
      </c>
      <c r="F2229">
        <v>117.99</v>
      </c>
      <c r="G2229">
        <v>56.531863325825597</v>
      </c>
      <c r="H2229">
        <v>-0.90899526842089096</v>
      </c>
      <c r="I2229">
        <v>1.5057604397454301</v>
      </c>
      <c r="J2229">
        <v>-9.6289469139817694</v>
      </c>
      <c r="K2229">
        <v>119.164557393797</v>
      </c>
      <c r="L2229">
        <v>102.48647324399801</v>
      </c>
      <c r="M2229">
        <v>41.336961873996998</v>
      </c>
      <c r="N2229">
        <v>0.457982023616822</v>
      </c>
      <c r="O2229">
        <v>25.858123569794</v>
      </c>
      <c r="P2229">
        <v>95.0247933884297</v>
      </c>
      <c r="Q2229">
        <v>4.4750820968501998E-2</v>
      </c>
    </row>
    <row r="2230" spans="1:17" hidden="1" x14ac:dyDescent="0.3">
      <c r="A2230" t="s">
        <v>4654</v>
      </c>
      <c r="B2230" t="s">
        <v>4655</v>
      </c>
      <c r="C2230" t="str">
        <f>IFERROR(VLOOKUP(Table1[[#This Row],[Ticker]],[1]!Table1[[Symbol]:[Industry]],2,FALSE),"-")</f>
        <v>-</v>
      </c>
      <c r="D2230" t="s">
        <v>292</v>
      </c>
      <c r="E2230">
        <v>282.43106399999999</v>
      </c>
      <c r="F2230">
        <v>140</v>
      </c>
      <c r="G2230">
        <v>17.060659169013601</v>
      </c>
      <c r="H2230">
        <v>-13.557620500946401</v>
      </c>
      <c r="I2230">
        <v>21.9906209186688</v>
      </c>
      <c r="J2230">
        <v>-3.3609461784049302</v>
      </c>
      <c r="K2230">
        <v>149.085257845027</v>
      </c>
      <c r="L2230">
        <v>132.381026304839</v>
      </c>
      <c r="M2230">
        <v>31.5399279021224</v>
      </c>
      <c r="N2230">
        <v>0.71901198304609304</v>
      </c>
      <c r="O2230">
        <v>22.1428571428571</v>
      </c>
      <c r="P2230">
        <v>65.1917404129793</v>
      </c>
      <c r="Q2230">
        <v>1.4128198808865001E-2</v>
      </c>
    </row>
    <row r="2231" spans="1:17" hidden="1" x14ac:dyDescent="0.3">
      <c r="A2231" t="s">
        <v>4656</v>
      </c>
      <c r="B2231" t="s">
        <v>4657</v>
      </c>
      <c r="C2231" t="str">
        <f>IFERROR(VLOOKUP(Table1[[#This Row],[Ticker]],[1]!Table1[[Symbol]:[Industry]],2,FALSE),"-")</f>
        <v>-</v>
      </c>
      <c r="D2231" t="s">
        <v>130</v>
      </c>
      <c r="E2231">
        <v>282.09433200000001</v>
      </c>
      <c r="F2231">
        <v>156</v>
      </c>
      <c r="G2231">
        <v>46.098175328590202</v>
      </c>
      <c r="H2231">
        <v>40.408061322526798</v>
      </c>
      <c r="I2231">
        <v>32.391457528986997</v>
      </c>
      <c r="J2231">
        <v>-9.6918418298950595</v>
      </c>
      <c r="K2231">
        <v>134.71626586495199</v>
      </c>
      <c r="L2231">
        <v>107.963055546243</v>
      </c>
      <c r="M2231">
        <v>49.888865693876902</v>
      </c>
      <c r="N2231">
        <v>0.68982913089376896</v>
      </c>
      <c r="O2231">
        <v>13.3974358974358</v>
      </c>
      <c r="P2231">
        <v>122.539229671897</v>
      </c>
      <c r="Q2231">
        <v>4.8628941784452998E-2</v>
      </c>
    </row>
    <row r="2232" spans="1:17" hidden="1" x14ac:dyDescent="0.3">
      <c r="A2232" t="s">
        <v>4658</v>
      </c>
      <c r="B2232" t="s">
        <v>4659</v>
      </c>
      <c r="C2232" t="str">
        <f>IFERROR(VLOOKUP(Table1[[#This Row],[Ticker]],[1]!Table1[[Symbol]:[Industry]],2,FALSE),"-")</f>
        <v>-</v>
      </c>
      <c r="D2232" t="s">
        <v>435</v>
      </c>
      <c r="E2232">
        <v>281.57083048999999</v>
      </c>
      <c r="F2232">
        <v>29.3</v>
      </c>
      <c r="G2232">
        <v>-7.0221772323345597</v>
      </c>
      <c r="H2232">
        <v>-21.537419844695101</v>
      </c>
      <c r="I2232">
        <v>6.3433873758077501</v>
      </c>
      <c r="J2232">
        <v>-11.840306244294201</v>
      </c>
      <c r="K2232">
        <v>32.330116837467102</v>
      </c>
      <c r="L2232">
        <v>29.415403605519</v>
      </c>
      <c r="M2232">
        <v>25.1040772234511</v>
      </c>
      <c r="N2232">
        <v>0.11764521000721199</v>
      </c>
      <c r="O2232">
        <v>51.672354948805399</v>
      </c>
      <c r="P2232">
        <v>53.403141361256502</v>
      </c>
      <c r="Q2232">
        <v>5.2940198937050001E-2</v>
      </c>
    </row>
    <row r="2233" spans="1:17" hidden="1" x14ac:dyDescent="0.3">
      <c r="A2233" t="s">
        <v>4660</v>
      </c>
      <c r="B2233" t="s">
        <v>4661</v>
      </c>
      <c r="C2233" t="str">
        <f>IFERROR(VLOOKUP(Table1[[#This Row],[Ticker]],[1]!Table1[[Symbol]:[Industry]],2,FALSE),"-")</f>
        <v>-</v>
      </c>
      <c r="D2233" t="s">
        <v>185</v>
      </c>
      <c r="E2233">
        <v>281.53096164999999</v>
      </c>
      <c r="F2233">
        <v>220.7</v>
      </c>
      <c r="G2233">
        <v>23.7665698531973</v>
      </c>
      <c r="H2233">
        <v>-5.63834049407299</v>
      </c>
      <c r="I2233">
        <v>28.240553602173598</v>
      </c>
      <c r="J2233">
        <v>-5.6921102142214099</v>
      </c>
      <c r="K2233">
        <v>213.171693420514</v>
      </c>
      <c r="L2233">
        <v>184.79749598179799</v>
      </c>
      <c r="M2233">
        <v>39.434176528245203</v>
      </c>
      <c r="N2233">
        <v>0.50112527444320598</v>
      </c>
      <c r="O2233">
        <v>18.894426823742599</v>
      </c>
      <c r="P2233">
        <v>75.158730158730094</v>
      </c>
      <c r="Q2233">
        <v>4.6171666169801E-2</v>
      </c>
    </row>
    <row r="2234" spans="1:17" hidden="1" x14ac:dyDescent="0.3">
      <c r="A2234" t="s">
        <v>4662</v>
      </c>
      <c r="B2234" t="s">
        <v>4663</v>
      </c>
      <c r="C2234" t="str">
        <f>IFERROR(VLOOKUP(Table1[[#This Row],[Ticker]],[1]!Table1[[Symbol]:[Industry]],2,FALSE),"-")</f>
        <v>-</v>
      </c>
      <c r="D2234" t="s">
        <v>125</v>
      </c>
      <c r="E2234">
        <v>280.928652959999</v>
      </c>
      <c r="F2234">
        <v>116.4</v>
      </c>
      <c r="G2234">
        <v>50.861934509262902</v>
      </c>
      <c r="H2234">
        <v>35.558985177212101</v>
      </c>
      <c r="I2234">
        <v>22.1237245829344</v>
      </c>
      <c r="J2234">
        <v>-17.1778126491992</v>
      </c>
      <c r="K2234">
        <v>97.187134284569893</v>
      </c>
      <c r="L2234">
        <v>81.794816735925394</v>
      </c>
      <c r="M2234">
        <v>52.018222723777903</v>
      </c>
      <c r="N2234">
        <v>2.0594528155870102</v>
      </c>
      <c r="O2234">
        <v>16.323024054982799</v>
      </c>
      <c r="P2234">
        <v>97.288135593220304</v>
      </c>
    </row>
    <row r="2235" spans="1:17" hidden="1" x14ac:dyDescent="0.3">
      <c r="A2235" t="s">
        <v>4664</v>
      </c>
      <c r="B2235" t="s">
        <v>4665</v>
      </c>
      <c r="C2235" t="str">
        <f>IFERROR(VLOOKUP(Table1[[#This Row],[Ticker]],[1]!Table1[[Symbol]:[Industry]],2,FALSE),"-")</f>
        <v>-</v>
      </c>
      <c r="D2235" t="s">
        <v>1853</v>
      </c>
      <c r="E2235">
        <v>280.54304000000002</v>
      </c>
      <c r="F2235">
        <v>443</v>
      </c>
      <c r="G2235">
        <v>22.945742247079099</v>
      </c>
      <c r="H2235">
        <v>-10.8363539336499</v>
      </c>
      <c r="I2235">
        <v>-41.507639412645403</v>
      </c>
      <c r="J2235">
        <v>5.2245737882749399</v>
      </c>
      <c r="K2235">
        <v>451.11693919824802</v>
      </c>
      <c r="L2235">
        <v>439.25833986381502</v>
      </c>
      <c r="M2235">
        <v>55.549299952117899</v>
      </c>
      <c r="N2235">
        <v>0.81889763779527502</v>
      </c>
      <c r="O2235">
        <v>50.338600451467201</v>
      </c>
      <c r="P2235">
        <v>73.114497850722898</v>
      </c>
    </row>
    <row r="2236" spans="1:17" hidden="1" x14ac:dyDescent="0.3">
      <c r="A2236" t="s">
        <v>4666</v>
      </c>
      <c r="B2236" t="s">
        <v>4667</v>
      </c>
      <c r="C2236" t="str">
        <f>IFERROR(VLOOKUP(Table1[[#This Row],[Ticker]],[1]!Table1[[Symbol]:[Industry]],2,FALSE),"-")</f>
        <v>-</v>
      </c>
      <c r="D2236" t="s">
        <v>604</v>
      </c>
      <c r="E2236">
        <v>280.19120450000003</v>
      </c>
      <c r="F2236">
        <v>201.4</v>
      </c>
      <c r="G2236">
        <v>359.10525721670001</v>
      </c>
      <c r="H2236">
        <v>-0.70599309163611002</v>
      </c>
      <c r="I2236">
        <v>90.872016189280004</v>
      </c>
      <c r="J2236">
        <v>-2.3620046180519498</v>
      </c>
      <c r="K2236">
        <v>181.732521938432</v>
      </c>
      <c r="L2236">
        <v>126.610860429721</v>
      </c>
      <c r="M2236">
        <v>42.646914635310402</v>
      </c>
      <c r="N2236">
        <v>1.4882154882154801</v>
      </c>
      <c r="O2236">
        <v>6.8768619662363299</v>
      </c>
      <c r="P2236">
        <v>396.05911330049202</v>
      </c>
    </row>
    <row r="2237" spans="1:17" hidden="1" x14ac:dyDescent="0.3">
      <c r="A2237" t="s">
        <v>4668</v>
      </c>
      <c r="B2237" t="s">
        <v>4669</v>
      </c>
      <c r="C2237" t="str">
        <f>IFERROR(VLOOKUP(Table1[[#This Row],[Ticker]],[1]!Table1[[Symbol]:[Industry]],2,FALSE),"-")</f>
        <v>-</v>
      </c>
      <c r="D2237" t="s">
        <v>161</v>
      </c>
      <c r="E2237">
        <v>279.53074891</v>
      </c>
      <c r="F2237">
        <v>266.89999999999998</v>
      </c>
      <c r="G2237">
        <v>-24.3765051704063</v>
      </c>
      <c r="H2237">
        <v>-8.0049416084617206</v>
      </c>
      <c r="I2237">
        <v>-14.121688931368899</v>
      </c>
      <c r="J2237">
        <v>-5.0807272450419703</v>
      </c>
      <c r="K2237">
        <v>269.24727482864103</v>
      </c>
      <c r="L2237">
        <v>264.09157179797103</v>
      </c>
      <c r="M2237">
        <v>49.332219453121702</v>
      </c>
      <c r="N2237">
        <v>0.69926026621525705</v>
      </c>
      <c r="O2237">
        <v>22.2929936305732</v>
      </c>
      <c r="P2237">
        <v>10.2892561983471</v>
      </c>
      <c r="Q2237">
        <v>9.5112265730928999E-2</v>
      </c>
    </row>
    <row r="2238" spans="1:17" hidden="1" x14ac:dyDescent="0.3">
      <c r="A2238" t="s">
        <v>4670</v>
      </c>
      <c r="B2238" t="s">
        <v>4671</v>
      </c>
      <c r="C2238" t="str">
        <f>IFERROR(VLOOKUP(Table1[[#This Row],[Ticker]],[1]!Table1[[Symbol]:[Industry]],2,FALSE),"-")</f>
        <v>-</v>
      </c>
      <c r="D2238" t="s">
        <v>771</v>
      </c>
      <c r="E2238">
        <v>279.14516125</v>
      </c>
      <c r="F2238">
        <v>122.75</v>
      </c>
      <c r="G2238">
        <v>-44.204572876617597</v>
      </c>
      <c r="H2238">
        <v>6.4507353800021496</v>
      </c>
      <c r="I2238">
        <v>16.872668993014301</v>
      </c>
      <c r="J2238">
        <v>29.9396033407657</v>
      </c>
      <c r="K2238">
        <v>104.882742624743</v>
      </c>
      <c r="M2238">
        <v>67.010254887936199</v>
      </c>
      <c r="N2238">
        <v>0.96648756505956002</v>
      </c>
      <c r="O2238">
        <v>18.126272912423602</v>
      </c>
      <c r="P2238">
        <v>87.261632341723796</v>
      </c>
    </row>
    <row r="2239" spans="1:17" hidden="1" x14ac:dyDescent="0.3">
      <c r="A2239" t="s">
        <v>4672</v>
      </c>
      <c r="B2239" t="s">
        <v>4673</v>
      </c>
      <c r="C2239" t="str">
        <f>IFERROR(VLOOKUP(Table1[[#This Row],[Ticker]],[1]!Table1[[Symbol]:[Industry]],2,FALSE),"-")</f>
        <v>-</v>
      </c>
      <c r="D2239" t="s">
        <v>74</v>
      </c>
      <c r="E2239">
        <v>279.02659599999998</v>
      </c>
      <c r="F2239">
        <v>882.8</v>
      </c>
      <c r="G2239">
        <v>146.84974629495201</v>
      </c>
      <c r="H2239">
        <v>-3.3875696062973399</v>
      </c>
      <c r="I2239">
        <v>210.63372164528801</v>
      </c>
      <c r="J2239">
        <v>-3.8692309512688601</v>
      </c>
      <c r="K2239">
        <v>835.30283617963096</v>
      </c>
      <c r="L2239">
        <v>605.97249516660395</v>
      </c>
      <c r="M2239">
        <v>46.805673332065403</v>
      </c>
      <c r="N2239">
        <v>0.34299245554236701</v>
      </c>
      <c r="O2239">
        <v>2.8318985047575702</v>
      </c>
      <c r="P2239">
        <v>311.94587027531497</v>
      </c>
      <c r="Q2239">
        <v>9.2020424562780003E-3</v>
      </c>
    </row>
    <row r="2240" spans="1:17" hidden="1" x14ac:dyDescent="0.3">
      <c r="A2240" t="s">
        <v>4674</v>
      </c>
      <c r="B2240" t="s">
        <v>4675</v>
      </c>
      <c r="C2240" t="str">
        <f>IFERROR(VLOOKUP(Table1[[#This Row],[Ticker]],[1]!Table1[[Symbol]:[Industry]],2,FALSE),"-")</f>
        <v>-</v>
      </c>
      <c r="D2240" t="s">
        <v>263</v>
      </c>
      <c r="E2240">
        <v>278.75908839499999</v>
      </c>
      <c r="F2240">
        <v>111.55</v>
      </c>
      <c r="G2240">
        <v>-70.892225280498494</v>
      </c>
      <c r="H2240">
        <v>-44.745327927795401</v>
      </c>
      <c r="I2240">
        <v>-56.715355939283697</v>
      </c>
      <c r="J2240">
        <v>-9.2167948793701306</v>
      </c>
      <c r="M2240">
        <v>14.491554281075601</v>
      </c>
      <c r="O2240">
        <v>77.050649932765495</v>
      </c>
      <c r="P2240">
        <v>1.3169845594913601</v>
      </c>
    </row>
    <row r="2241" spans="1:17" hidden="1" x14ac:dyDescent="0.3">
      <c r="A2241" t="s">
        <v>4676</v>
      </c>
      <c r="B2241" t="s">
        <v>4677</v>
      </c>
      <c r="C2241" t="str">
        <f>IFERROR(VLOOKUP(Table1[[#This Row],[Ticker]],[1]!Table1[[Symbol]:[Industry]],2,FALSE),"-")</f>
        <v>-</v>
      </c>
      <c r="D2241" t="s">
        <v>560</v>
      </c>
      <c r="E2241">
        <v>278.01190889999998</v>
      </c>
      <c r="F2241">
        <v>215.05</v>
      </c>
      <c r="G2241">
        <v>76.285109182937305</v>
      </c>
      <c r="H2241">
        <v>-5.7438787335823003</v>
      </c>
      <c r="I2241">
        <v>13.937083710109199</v>
      </c>
      <c r="J2241">
        <v>5.4731708775396299</v>
      </c>
      <c r="K2241">
        <v>214.734132266703</v>
      </c>
      <c r="L2241">
        <v>189.399470008956</v>
      </c>
      <c r="M2241">
        <v>60.934105940658803</v>
      </c>
      <c r="N2241">
        <v>0.68248603482158099</v>
      </c>
      <c r="O2241">
        <v>29.2722622645896</v>
      </c>
      <c r="P2241">
        <v>119.438775510204</v>
      </c>
      <c r="Q2241">
        <v>0.124082759183602</v>
      </c>
    </row>
    <row r="2242" spans="1:17" hidden="1" x14ac:dyDescent="0.3">
      <c r="A2242" t="s">
        <v>4678</v>
      </c>
      <c r="B2242" t="s">
        <v>4679</v>
      </c>
      <c r="C2242" t="str">
        <f>IFERROR(VLOOKUP(Table1[[#This Row],[Ticker]],[1]!Table1[[Symbol]:[Industry]],2,FALSE),"-")</f>
        <v>-</v>
      </c>
      <c r="D2242" t="s">
        <v>1121</v>
      </c>
      <c r="E2242">
        <v>277.92541036</v>
      </c>
      <c r="F2242">
        <v>120.35</v>
      </c>
      <c r="G2242">
        <v>-41.933352054945999</v>
      </c>
      <c r="H2242">
        <v>-1.34075769608093</v>
      </c>
      <c r="I2242">
        <v>24.5630811979177</v>
      </c>
      <c r="J2242">
        <v>-5.5886319533518503</v>
      </c>
      <c r="K2242">
        <v>115.58849979103999</v>
      </c>
      <c r="L2242">
        <v>110.67430352217499</v>
      </c>
      <c r="M2242">
        <v>46.2546106554476</v>
      </c>
      <c r="N2242">
        <v>0.77144794845710396</v>
      </c>
      <c r="O2242">
        <v>22.143747403406699</v>
      </c>
      <c r="P2242">
        <v>63.630183548606297</v>
      </c>
    </row>
    <row r="2243" spans="1:17" hidden="1" x14ac:dyDescent="0.3">
      <c r="A2243" t="s">
        <v>4680</v>
      </c>
      <c r="B2243" t="s">
        <v>4681</v>
      </c>
      <c r="C2243" t="str">
        <f>IFERROR(VLOOKUP(Table1[[#This Row],[Ticker]],[1]!Table1[[Symbol]:[Industry]],2,FALSE),"-")</f>
        <v>-</v>
      </c>
      <c r="D2243" t="s">
        <v>1422</v>
      </c>
      <c r="E2243">
        <v>277.884712194999</v>
      </c>
      <c r="F2243">
        <v>31.03</v>
      </c>
      <c r="G2243">
        <v>83.677726312396501</v>
      </c>
      <c r="H2243">
        <v>62.819357569159898</v>
      </c>
      <c r="I2243">
        <v>61.268565404790301</v>
      </c>
      <c r="J2243">
        <v>7.0431294102845099</v>
      </c>
      <c r="K2243">
        <v>22.318380649880599</v>
      </c>
      <c r="L2243">
        <v>18.6931907420351</v>
      </c>
      <c r="M2243">
        <v>92.322687985573694</v>
      </c>
      <c r="N2243">
        <v>0.86984437512411805</v>
      </c>
      <c r="O2243">
        <v>0</v>
      </c>
      <c r="P2243">
        <v>139.61389961389901</v>
      </c>
      <c r="Q2243">
        <v>1.5098792325698E-2</v>
      </c>
    </row>
    <row r="2244" spans="1:17" hidden="1" x14ac:dyDescent="0.3">
      <c r="A2244" t="s">
        <v>4682</v>
      </c>
      <c r="B2244" t="s">
        <v>4683</v>
      </c>
      <c r="C2244" t="str">
        <f>IFERROR(VLOOKUP(Table1[[#This Row],[Ticker]],[1]!Table1[[Symbol]:[Industry]],2,FALSE),"-")</f>
        <v>-</v>
      </c>
      <c r="D2244" t="s">
        <v>396</v>
      </c>
      <c r="E2244">
        <v>277.48710499999999</v>
      </c>
      <c r="F2244">
        <v>138.25</v>
      </c>
      <c r="G2244">
        <v>221.35378037634101</v>
      </c>
      <c r="H2244">
        <v>3.0331262805008001</v>
      </c>
      <c r="I2244">
        <v>162.88933243865401</v>
      </c>
      <c r="J2244">
        <v>-10.596138515031599</v>
      </c>
      <c r="K2244">
        <v>125.124896893486</v>
      </c>
      <c r="L2244">
        <v>79.604044746840103</v>
      </c>
      <c r="M2244">
        <v>32.202388401311303</v>
      </c>
      <c r="N2244">
        <v>2.0321508890668101</v>
      </c>
      <c r="O2244">
        <v>17.1428571428571</v>
      </c>
      <c r="P2244">
        <v>357.02479338842898</v>
      </c>
      <c r="Q2244">
        <v>0.13321406480138601</v>
      </c>
    </row>
    <row r="2245" spans="1:17" hidden="1" x14ac:dyDescent="0.3">
      <c r="A2245" t="s">
        <v>4684</v>
      </c>
      <c r="B2245" t="s">
        <v>4685</v>
      </c>
      <c r="C2245" t="str">
        <f>IFERROR(VLOOKUP(Table1[[#This Row],[Ticker]],[1]!Table1[[Symbol]:[Industry]],2,FALSE),"-")</f>
        <v>-</v>
      </c>
      <c r="D2245" t="s">
        <v>2513</v>
      </c>
      <c r="E2245">
        <v>276.38891100000001</v>
      </c>
      <c r="F2245">
        <v>149.25</v>
      </c>
      <c r="G2245">
        <v>95.947392130449501</v>
      </c>
      <c r="H2245">
        <v>19.069132465612299</v>
      </c>
      <c r="I2245">
        <v>63.542127216295803</v>
      </c>
      <c r="J2245">
        <v>-1.07116716461946</v>
      </c>
      <c r="K2245">
        <v>132.66983143332399</v>
      </c>
      <c r="M2245">
        <v>62.551919781354499</v>
      </c>
      <c r="N2245">
        <v>0.45391061452513898</v>
      </c>
      <c r="O2245">
        <v>28.576214405360101</v>
      </c>
      <c r="P2245">
        <v>140.72580645161199</v>
      </c>
    </row>
    <row r="2246" spans="1:17" hidden="1" x14ac:dyDescent="0.3">
      <c r="A2246" t="s">
        <v>4686</v>
      </c>
      <c r="B2246" t="s">
        <v>4687</v>
      </c>
      <c r="C2246" t="str">
        <f>IFERROR(VLOOKUP(Table1[[#This Row],[Ticker]],[1]!Table1[[Symbol]:[Industry]],2,FALSE),"-")</f>
        <v>-</v>
      </c>
      <c r="D2246" t="s">
        <v>21</v>
      </c>
      <c r="E2246">
        <v>276.04484400000001</v>
      </c>
      <c r="F2246">
        <v>18.66</v>
      </c>
      <c r="G2246">
        <v>-49.638150635767303</v>
      </c>
      <c r="H2246">
        <v>-9.4921789727940595</v>
      </c>
      <c r="I2246">
        <v>-32.749522450506703</v>
      </c>
      <c r="J2246">
        <v>-13.124651138004101</v>
      </c>
      <c r="K2246">
        <v>19.2911015968632</v>
      </c>
      <c r="L2246">
        <v>21.198944703373101</v>
      </c>
      <c r="M2246">
        <v>46.430627448070098</v>
      </c>
      <c r="N2246">
        <v>1.8568731200508299</v>
      </c>
      <c r="O2246">
        <v>91.854233654876694</v>
      </c>
      <c r="P2246">
        <v>5.8423142370958603</v>
      </c>
      <c r="Q2246">
        <v>-9.3222101800245996E-2</v>
      </c>
    </row>
    <row r="2247" spans="1:17" hidden="1" x14ac:dyDescent="0.3">
      <c r="A2247" t="s">
        <v>4688</v>
      </c>
      <c r="B2247" t="s">
        <v>4689</v>
      </c>
      <c r="C2247" t="str">
        <f>IFERROR(VLOOKUP(Table1[[#This Row],[Ticker]],[1]!Table1[[Symbol]:[Industry]],2,FALSE),"-")</f>
        <v>-</v>
      </c>
      <c r="E2247">
        <v>272.57208000000003</v>
      </c>
      <c r="F2247">
        <v>5.0999999999999996</v>
      </c>
      <c r="G2247">
        <v>47.535783149176702</v>
      </c>
      <c r="H2247">
        <v>-28.061346637343799</v>
      </c>
      <c r="I2247">
        <v>1.7146692293246999</v>
      </c>
      <c r="J2247">
        <v>-8.6100255503386691</v>
      </c>
      <c r="K2247">
        <v>5.4584579128596404</v>
      </c>
      <c r="L2247">
        <v>4.7833273718800298</v>
      </c>
      <c r="M2247">
        <v>29.942787619565198</v>
      </c>
      <c r="N2247">
        <v>0.38977296902923497</v>
      </c>
      <c r="O2247">
        <v>46.862745098039198</v>
      </c>
      <c r="P2247">
        <v>101.581027667984</v>
      </c>
      <c r="Q2247">
        <v>-2.9160460591883999E-2</v>
      </c>
    </row>
    <row r="2248" spans="1:17" hidden="1" x14ac:dyDescent="0.3">
      <c r="A2248" t="s">
        <v>4690</v>
      </c>
      <c r="B2248" t="s">
        <v>4691</v>
      </c>
      <c r="C2248" t="str">
        <f>IFERROR(VLOOKUP(Table1[[#This Row],[Ticker]],[1]!Table1[[Symbol]:[Industry]],2,FALSE),"-")</f>
        <v>-</v>
      </c>
      <c r="D2248" t="s">
        <v>46</v>
      </c>
      <c r="E2248">
        <v>272.05215750000002</v>
      </c>
      <c r="F2248">
        <v>67.75</v>
      </c>
      <c r="G2248">
        <v>54.098273952861199</v>
      </c>
      <c r="H2248">
        <v>38.588743143072101</v>
      </c>
      <c r="I2248">
        <v>54.802538596419403</v>
      </c>
      <c r="J2248">
        <v>-7.9831643274525703</v>
      </c>
      <c r="K2248">
        <v>56.705967335880601</v>
      </c>
      <c r="L2248">
        <v>48.197227454037801</v>
      </c>
      <c r="M2248">
        <v>61.554742771466302</v>
      </c>
      <c r="N2248">
        <v>0.85378481485551805</v>
      </c>
      <c r="O2248">
        <v>10.553505535055301</v>
      </c>
      <c r="P2248">
        <v>98.972099853157104</v>
      </c>
      <c r="Q2248">
        <v>5.3090254490812998E-2</v>
      </c>
    </row>
    <row r="2249" spans="1:17" hidden="1" x14ac:dyDescent="0.3">
      <c r="A2249" t="s">
        <v>4692</v>
      </c>
      <c r="B2249" t="s">
        <v>4693</v>
      </c>
      <c r="C2249" t="str">
        <f>IFERROR(VLOOKUP(Table1[[#This Row],[Ticker]],[1]!Table1[[Symbol]:[Industry]],2,FALSE),"-")</f>
        <v>-</v>
      </c>
      <c r="D2249" t="s">
        <v>501</v>
      </c>
      <c r="E2249">
        <v>271.91034801000001</v>
      </c>
      <c r="F2249">
        <v>189.45</v>
      </c>
      <c r="G2249">
        <v>0.33551297018321602</v>
      </c>
      <c r="H2249">
        <v>-6.0920833134159897</v>
      </c>
      <c r="I2249">
        <v>-5.3887866020795601</v>
      </c>
      <c r="J2249">
        <v>12.1370823323624</v>
      </c>
      <c r="K2249">
        <v>198.13362837855701</v>
      </c>
      <c r="M2249">
        <v>53.481850142627103</v>
      </c>
      <c r="N2249">
        <v>0.73504105413245402</v>
      </c>
      <c r="O2249">
        <v>44.6291897598311</v>
      </c>
      <c r="P2249">
        <v>40.3333333333333</v>
      </c>
    </row>
    <row r="2250" spans="1:17" hidden="1" x14ac:dyDescent="0.3">
      <c r="A2250" t="s">
        <v>4694</v>
      </c>
      <c r="B2250" t="s">
        <v>4695</v>
      </c>
      <c r="C2250" t="str">
        <f>IFERROR(VLOOKUP(Table1[[#This Row],[Ticker]],[1]!Table1[[Symbol]:[Industry]],2,FALSE),"-")</f>
        <v>-</v>
      </c>
      <c r="D2250" t="s">
        <v>393</v>
      </c>
      <c r="E2250">
        <v>271.76229831999899</v>
      </c>
      <c r="F2250">
        <v>120.8</v>
      </c>
      <c r="G2250">
        <v>24.284197466812898</v>
      </c>
      <c r="H2250">
        <v>-12.509091817403201</v>
      </c>
      <c r="I2250">
        <v>38.461066808027603</v>
      </c>
      <c r="J2250">
        <v>-0.96728037080266704</v>
      </c>
      <c r="K2250">
        <v>118.87258998907799</v>
      </c>
      <c r="M2250">
        <v>61.275279089330702</v>
      </c>
      <c r="N2250">
        <v>0.55633771341735905</v>
      </c>
      <c r="O2250">
        <v>21.688741721854299</v>
      </c>
      <c r="P2250">
        <v>83.782139053704498</v>
      </c>
    </row>
    <row r="2251" spans="1:17" hidden="1" x14ac:dyDescent="0.3">
      <c r="A2251" t="s">
        <v>4696</v>
      </c>
      <c r="B2251" t="s">
        <v>4697</v>
      </c>
      <c r="C2251" t="str">
        <f>IFERROR(VLOOKUP(Table1[[#This Row],[Ticker]],[1]!Table1[[Symbol]:[Industry]],2,FALSE),"-")</f>
        <v>-</v>
      </c>
      <c r="D2251" t="s">
        <v>51</v>
      </c>
      <c r="E2251">
        <v>271.46487654999999</v>
      </c>
      <c r="F2251">
        <v>243.95</v>
      </c>
      <c r="G2251">
        <v>-70.279104970016107</v>
      </c>
      <c r="H2251">
        <v>5.0947053061034202</v>
      </c>
      <c r="I2251">
        <v>-11.978297128984901</v>
      </c>
      <c r="J2251">
        <v>-7.3957362004560903</v>
      </c>
      <c r="K2251">
        <v>237.447482432675</v>
      </c>
      <c r="L2251">
        <v>252.86996435180299</v>
      </c>
      <c r="M2251">
        <v>38.626359949912697</v>
      </c>
      <c r="N2251">
        <v>1.0710405371834399</v>
      </c>
      <c r="O2251">
        <v>73.396187743390001</v>
      </c>
      <c r="P2251">
        <v>40.8487297921478</v>
      </c>
      <c r="Q2251">
        <v>-0.110559200848343</v>
      </c>
    </row>
    <row r="2252" spans="1:17" hidden="1" x14ac:dyDescent="0.3">
      <c r="A2252" t="s">
        <v>4698</v>
      </c>
      <c r="B2252" t="s">
        <v>4699</v>
      </c>
      <c r="C2252" t="str">
        <f>IFERROR(VLOOKUP(Table1[[#This Row],[Ticker]],[1]!Table1[[Symbol]:[Industry]],2,FALSE),"-")</f>
        <v>-</v>
      </c>
      <c r="D2252" t="s">
        <v>228</v>
      </c>
      <c r="E2252">
        <v>271.186183443</v>
      </c>
      <c r="F2252">
        <v>258.08999999999997</v>
      </c>
      <c r="G2252">
        <v>-18.964372395275898</v>
      </c>
      <c r="H2252">
        <v>-4.4557072570665603</v>
      </c>
      <c r="I2252">
        <v>13.829131164468301</v>
      </c>
      <c r="J2252">
        <v>-6.1414431527464801</v>
      </c>
      <c r="K2252">
        <v>245.42790626962099</v>
      </c>
      <c r="L2252">
        <v>225.352445577092</v>
      </c>
      <c r="M2252">
        <v>53.804812664147299</v>
      </c>
      <c r="N2252">
        <v>0.70596073876495702</v>
      </c>
      <c r="O2252">
        <v>12.7126196288116</v>
      </c>
      <c r="P2252">
        <v>47.564322469982798</v>
      </c>
      <c r="Q2252">
        <v>-3.2603124856693998E-2</v>
      </c>
    </row>
    <row r="2253" spans="1:17" hidden="1" x14ac:dyDescent="0.3">
      <c r="A2253" t="s">
        <v>4700</v>
      </c>
      <c r="B2253" t="s">
        <v>4701</v>
      </c>
      <c r="C2253" t="str">
        <f>IFERROR(VLOOKUP(Table1[[#This Row],[Ticker]],[1]!Table1[[Symbol]:[Industry]],2,FALSE),"-")</f>
        <v>-</v>
      </c>
      <c r="D2253" t="s">
        <v>220</v>
      </c>
      <c r="E2253">
        <v>270.50690700000001</v>
      </c>
      <c r="F2253">
        <v>168.3</v>
      </c>
      <c r="G2253">
        <v>241.10073711694201</v>
      </c>
      <c r="H2253">
        <v>1.9243115883971</v>
      </c>
      <c r="I2253">
        <v>156.53726433628</v>
      </c>
      <c r="J2253">
        <v>-7.0057748104947004</v>
      </c>
      <c r="K2253">
        <v>148.08041303339999</v>
      </c>
      <c r="L2253">
        <v>98.345089292194402</v>
      </c>
      <c r="M2253">
        <v>44.461725361475999</v>
      </c>
      <c r="N2253">
        <v>1.38047965767808</v>
      </c>
      <c r="O2253">
        <v>14.0819964349375</v>
      </c>
      <c r="P2253">
        <v>330.98591549295702</v>
      </c>
      <c r="Q2253">
        <v>9.6735679867736998E-2</v>
      </c>
    </row>
    <row r="2254" spans="1:17" hidden="1" x14ac:dyDescent="0.3">
      <c r="A2254" t="s">
        <v>4702</v>
      </c>
      <c r="B2254" t="s">
        <v>4703</v>
      </c>
      <c r="C2254" t="str">
        <f>IFERROR(VLOOKUP(Table1[[#This Row],[Ticker]],[1]!Table1[[Symbol]:[Industry]],2,FALSE),"-")</f>
        <v>-</v>
      </c>
      <c r="D2254" t="s">
        <v>46</v>
      </c>
      <c r="E2254">
        <v>270.06349999999998</v>
      </c>
      <c r="F2254">
        <v>178.85</v>
      </c>
      <c r="G2254">
        <v>-52.2041695694993</v>
      </c>
      <c r="H2254">
        <v>-2.20463419473759</v>
      </c>
      <c r="I2254">
        <v>-9.3471283436927894</v>
      </c>
      <c r="J2254">
        <v>-3.2593126395721002</v>
      </c>
      <c r="K2254">
        <v>183.52210636292801</v>
      </c>
      <c r="M2254">
        <v>45.093234903654697</v>
      </c>
      <c r="N2254">
        <v>0.54304501542549599</v>
      </c>
      <c r="O2254">
        <v>80.486441151803106</v>
      </c>
      <c r="P2254">
        <v>23.302309548431499</v>
      </c>
    </row>
    <row r="2255" spans="1:17" hidden="1" x14ac:dyDescent="0.3">
      <c r="A2255" t="s">
        <v>4704</v>
      </c>
      <c r="B2255" t="s">
        <v>4705</v>
      </c>
      <c r="C2255" t="str">
        <f>IFERROR(VLOOKUP(Table1[[#This Row],[Ticker]],[1]!Table1[[Symbol]:[Industry]],2,FALSE),"-")</f>
        <v>-</v>
      </c>
      <c r="D2255" t="s">
        <v>501</v>
      </c>
      <c r="E2255">
        <v>269.35867667999997</v>
      </c>
      <c r="F2255">
        <v>277.95</v>
      </c>
      <c r="G2255">
        <v>24.476374159014799</v>
      </c>
      <c r="H2255">
        <v>-4.1556529629479799</v>
      </c>
      <c r="I2255">
        <v>41.294489093504701</v>
      </c>
      <c r="J2255">
        <v>7.7174498261050897E-2</v>
      </c>
      <c r="K2255">
        <v>279.48891960647398</v>
      </c>
      <c r="L2255">
        <v>244.37239640110201</v>
      </c>
      <c r="M2255">
        <v>43.191547473247098</v>
      </c>
      <c r="N2255">
        <v>0.147420147420147</v>
      </c>
      <c r="O2255">
        <v>21.910415542363701</v>
      </c>
      <c r="P2255">
        <v>81.6666666666666</v>
      </c>
    </row>
    <row r="2256" spans="1:17" hidden="1" x14ac:dyDescent="0.3">
      <c r="A2256" t="s">
        <v>4706</v>
      </c>
      <c r="B2256" t="s">
        <v>4707</v>
      </c>
      <c r="C2256" t="str">
        <f>IFERROR(VLOOKUP(Table1[[#This Row],[Ticker]],[1]!Table1[[Symbol]:[Industry]],2,FALSE),"-")</f>
        <v>-</v>
      </c>
      <c r="D2256" t="s">
        <v>1675</v>
      </c>
      <c r="E2256">
        <v>268.90406941999998</v>
      </c>
      <c r="F2256">
        <v>245</v>
      </c>
      <c r="G2256">
        <v>-20.229658709689499</v>
      </c>
      <c r="H2256">
        <v>-10.9328777335031</v>
      </c>
      <c r="I2256">
        <v>-33.548891688740603</v>
      </c>
      <c r="J2256">
        <v>-4.4894364360414603</v>
      </c>
      <c r="K2256">
        <v>255.79145478714901</v>
      </c>
      <c r="L2256">
        <v>257.59093868722499</v>
      </c>
      <c r="M2256">
        <v>41.731730096331397</v>
      </c>
      <c r="N2256">
        <v>0.31899941076188598</v>
      </c>
      <c r="O2256">
        <v>49.836734693877503</v>
      </c>
      <c r="P2256">
        <v>21.287128712871201</v>
      </c>
      <c r="Q2256">
        <v>8.5663112023945998E-2</v>
      </c>
    </row>
    <row r="2257" spans="1:17" hidden="1" x14ac:dyDescent="0.3">
      <c r="A2257" t="s">
        <v>4708</v>
      </c>
      <c r="B2257" t="s">
        <v>4709</v>
      </c>
      <c r="C2257" t="str">
        <f>IFERROR(VLOOKUP(Table1[[#This Row],[Ticker]],[1]!Table1[[Symbol]:[Industry]],2,FALSE),"-")</f>
        <v>-</v>
      </c>
      <c r="D2257" t="s">
        <v>1422</v>
      </c>
      <c r="E2257">
        <v>268.47649300799998</v>
      </c>
      <c r="F2257">
        <v>87.44</v>
      </c>
      <c r="G2257">
        <v>75.372070154711693</v>
      </c>
      <c r="H2257">
        <v>13.3950852996087</v>
      </c>
      <c r="I2257">
        <v>86.845098672382804</v>
      </c>
      <c r="J2257">
        <v>5.0956065831176103</v>
      </c>
      <c r="K2257">
        <v>73.321645615139005</v>
      </c>
      <c r="L2257">
        <v>52.571108047422399</v>
      </c>
      <c r="M2257">
        <v>56.763166327525298</v>
      </c>
      <c r="N2257">
        <v>0.97521149529557805</v>
      </c>
      <c r="O2257">
        <v>8.5315645013723795</v>
      </c>
      <c r="P2257">
        <v>211.063678406261</v>
      </c>
      <c r="Q2257">
        <v>0.13633009979293201</v>
      </c>
    </row>
    <row r="2258" spans="1:17" hidden="1" x14ac:dyDescent="0.3">
      <c r="A2258" t="s">
        <v>4710</v>
      </c>
      <c r="B2258" t="s">
        <v>4711</v>
      </c>
      <c r="C2258" t="str">
        <f>IFERROR(VLOOKUP(Table1[[#This Row],[Ticker]],[1]!Table1[[Symbol]:[Industry]],2,FALSE),"-")</f>
        <v>-</v>
      </c>
      <c r="D2258" t="s">
        <v>396</v>
      </c>
      <c r="E2258">
        <v>267.77885750000002</v>
      </c>
      <c r="F2258">
        <v>180.95</v>
      </c>
      <c r="G2258">
        <v>167.36600878432799</v>
      </c>
      <c r="H2258">
        <v>13.848882629977901</v>
      </c>
      <c r="I2258">
        <v>45.242039241999599</v>
      </c>
      <c r="J2258">
        <v>1.5225580257713101</v>
      </c>
      <c r="K2258">
        <v>176.21643022262899</v>
      </c>
      <c r="L2258">
        <v>140.48737266013501</v>
      </c>
      <c r="M2258">
        <v>39.4242265225216</v>
      </c>
      <c r="N2258">
        <v>2.0856417661805402</v>
      </c>
      <c r="O2258">
        <v>26.996407847471598</v>
      </c>
      <c r="P2258">
        <v>223.12499999999901</v>
      </c>
      <c r="Q2258">
        <v>0.19467802070606</v>
      </c>
    </row>
    <row r="2259" spans="1:17" hidden="1" x14ac:dyDescent="0.3">
      <c r="A2259" t="s">
        <v>4712</v>
      </c>
      <c r="B2259" t="s">
        <v>4713</v>
      </c>
      <c r="C2259" t="str">
        <f>IFERROR(VLOOKUP(Table1[[#This Row],[Ticker]],[1]!Table1[[Symbol]:[Industry]],2,FALSE),"-")</f>
        <v>-</v>
      </c>
      <c r="D2259" t="s">
        <v>2144</v>
      </c>
      <c r="E2259">
        <v>267.77321999999998</v>
      </c>
      <c r="F2259">
        <v>588.5</v>
      </c>
      <c r="G2259">
        <v>7.4910358644308399</v>
      </c>
      <c r="H2259">
        <v>-17.614741674013999</v>
      </c>
      <c r="I2259">
        <v>-23.0567786863344</v>
      </c>
      <c r="J2259">
        <v>-6.2224024451551303</v>
      </c>
      <c r="K2259">
        <v>645.59370472523801</v>
      </c>
      <c r="M2259">
        <v>39.918276557669799</v>
      </c>
      <c r="N2259">
        <v>0.57330075170103001</v>
      </c>
      <c r="O2259">
        <v>54.545454545454497</v>
      </c>
      <c r="P2259">
        <v>47.845748021605303</v>
      </c>
    </row>
    <row r="2260" spans="1:17" hidden="1" x14ac:dyDescent="0.3">
      <c r="A2260" t="s">
        <v>4714</v>
      </c>
      <c r="B2260" t="s">
        <v>4715</v>
      </c>
      <c r="C2260" t="str">
        <f>IFERROR(VLOOKUP(Table1[[#This Row],[Ticker]],[1]!Table1[[Symbol]:[Industry]],2,FALSE),"-")</f>
        <v>-</v>
      </c>
      <c r="D2260" t="s">
        <v>396</v>
      </c>
      <c r="E2260">
        <v>267.57891000000001</v>
      </c>
      <c r="F2260">
        <v>270</v>
      </c>
      <c r="G2260">
        <v>38.549773425054703</v>
      </c>
      <c r="H2260">
        <v>-2.5813787687902199</v>
      </c>
      <c r="I2260">
        <v>-12.1865396816416</v>
      </c>
      <c r="J2260">
        <v>0.39719249927359901</v>
      </c>
      <c r="K2260">
        <v>265.280248486593</v>
      </c>
      <c r="L2260">
        <v>257.03952957693099</v>
      </c>
      <c r="M2260">
        <v>61.689079584473603</v>
      </c>
      <c r="N2260">
        <v>1.35967205453201</v>
      </c>
      <c r="O2260">
        <v>52.703703703703603</v>
      </c>
      <c r="P2260">
        <v>83.299389002036605</v>
      </c>
      <c r="Q2260">
        <v>3.8550085125157001E-2</v>
      </c>
    </row>
    <row r="2261" spans="1:17" hidden="1" x14ac:dyDescent="0.3">
      <c r="A2261" t="s">
        <v>4716</v>
      </c>
      <c r="B2261" t="s">
        <v>4717</v>
      </c>
      <c r="C2261" t="str">
        <f>IFERROR(VLOOKUP(Table1[[#This Row],[Ticker]],[1]!Table1[[Symbol]:[Industry]],2,FALSE),"-")</f>
        <v>-</v>
      </c>
      <c r="D2261" t="s">
        <v>1941</v>
      </c>
      <c r="E2261">
        <v>267.25656633</v>
      </c>
      <c r="F2261">
        <v>419.9</v>
      </c>
      <c r="G2261">
        <v>10.0197594286232</v>
      </c>
      <c r="H2261">
        <v>-15.8197564232765</v>
      </c>
      <c r="I2261">
        <v>8.9189232138217704</v>
      </c>
      <c r="J2261">
        <v>-9.8806059822845302</v>
      </c>
      <c r="K2261">
        <v>430.53694319042302</v>
      </c>
      <c r="L2261">
        <v>385.85385744626501</v>
      </c>
      <c r="M2261">
        <v>47.620121408727599</v>
      </c>
      <c r="N2261">
        <v>0.14520666110540301</v>
      </c>
      <c r="O2261">
        <v>24.267682781614599</v>
      </c>
      <c r="P2261">
        <v>56.854688083675697</v>
      </c>
      <c r="Q2261">
        <v>-1.5596556878748001E-2</v>
      </c>
    </row>
    <row r="2262" spans="1:17" hidden="1" x14ac:dyDescent="0.3">
      <c r="A2262" t="s">
        <v>4718</v>
      </c>
      <c r="B2262" t="s">
        <v>4719</v>
      </c>
      <c r="C2262" t="str">
        <f>IFERROR(VLOOKUP(Table1[[#This Row],[Ticker]],[1]!Table1[[Symbol]:[Industry]],2,FALSE),"-")</f>
        <v>-</v>
      </c>
      <c r="D2262" t="s">
        <v>21</v>
      </c>
      <c r="E2262">
        <v>266.728568</v>
      </c>
      <c r="F2262">
        <v>116.8</v>
      </c>
      <c r="G2262">
        <v>-50.916691615354701</v>
      </c>
      <c r="H2262">
        <v>-13.903725888925299</v>
      </c>
      <c r="I2262">
        <v>-8.7414359140648497</v>
      </c>
      <c r="J2262">
        <v>-3.8158546389231698</v>
      </c>
      <c r="K2262">
        <v>124.01846412350299</v>
      </c>
      <c r="L2262">
        <v>135.93925832747399</v>
      </c>
      <c r="M2262">
        <v>40.406257451196602</v>
      </c>
      <c r="N2262">
        <v>0.80857210234642096</v>
      </c>
      <c r="O2262">
        <v>78.082191780821901</v>
      </c>
      <c r="P2262">
        <v>16.625062406390398</v>
      </c>
    </row>
    <row r="2263" spans="1:17" hidden="1" x14ac:dyDescent="0.3">
      <c r="A2263" t="s">
        <v>4720</v>
      </c>
      <c r="B2263" t="s">
        <v>4721</v>
      </c>
      <c r="C2263" t="str">
        <f>IFERROR(VLOOKUP(Table1[[#This Row],[Ticker]],[1]!Table1[[Symbol]:[Industry]],2,FALSE),"-")</f>
        <v>-</v>
      </c>
      <c r="D2263" t="s">
        <v>161</v>
      </c>
      <c r="E2263">
        <v>266.11571249999997</v>
      </c>
      <c r="F2263">
        <v>290</v>
      </c>
      <c r="G2263">
        <v>9.0509441598412295</v>
      </c>
      <c r="H2263">
        <v>32.623886498274402</v>
      </c>
      <c r="I2263">
        <v>52.6116626908086</v>
      </c>
      <c r="J2263">
        <v>-5.4089718058686698</v>
      </c>
      <c r="K2263">
        <v>256.939739824215</v>
      </c>
      <c r="L2263">
        <v>212.331282019214</v>
      </c>
      <c r="M2263">
        <v>48.936211122777401</v>
      </c>
      <c r="N2263">
        <v>0.98255298326060703</v>
      </c>
      <c r="O2263">
        <v>13.103448275862</v>
      </c>
      <c r="P2263">
        <v>116.33718761656</v>
      </c>
      <c r="Q2263">
        <v>0.112671240549059</v>
      </c>
    </row>
    <row r="2264" spans="1:17" hidden="1" x14ac:dyDescent="0.3">
      <c r="A2264" t="s">
        <v>4722</v>
      </c>
      <c r="B2264" t="s">
        <v>4723</v>
      </c>
      <c r="C2264" t="str">
        <f>IFERROR(VLOOKUP(Table1[[#This Row],[Ticker]],[1]!Table1[[Symbol]:[Industry]],2,FALSE),"-")</f>
        <v>-</v>
      </c>
      <c r="D2264" t="s">
        <v>46</v>
      </c>
      <c r="E2264">
        <v>266.10568475500003</v>
      </c>
      <c r="F2264">
        <v>38.049999999999997</v>
      </c>
      <c r="G2264">
        <v>147.49652743747001</v>
      </c>
      <c r="H2264">
        <v>-19.9362986273951</v>
      </c>
      <c r="I2264">
        <v>42.432713925997</v>
      </c>
      <c r="J2264">
        <v>-12.4352099460967</v>
      </c>
      <c r="K2264">
        <v>38.2001586740897</v>
      </c>
      <c r="L2264">
        <v>30.377120884947601</v>
      </c>
      <c r="M2264">
        <v>36.435773863870999</v>
      </c>
      <c r="N2264">
        <v>0.30629564810711501</v>
      </c>
      <c r="O2264">
        <v>21.419185282522999</v>
      </c>
      <c r="P2264">
        <v>192.692307692307</v>
      </c>
      <c r="Q2264">
        <v>6.1618016681710998E-2</v>
      </c>
    </row>
    <row r="2265" spans="1:17" hidden="1" x14ac:dyDescent="0.3">
      <c r="A2265" t="s">
        <v>4724</v>
      </c>
      <c r="B2265" t="s">
        <v>4725</v>
      </c>
      <c r="C2265" t="str">
        <f>IFERROR(VLOOKUP(Table1[[#This Row],[Ticker]],[1]!Table1[[Symbol]:[Industry]],2,FALSE),"-")</f>
        <v>-</v>
      </c>
      <c r="D2265" t="s">
        <v>4726</v>
      </c>
      <c r="E2265">
        <v>265.21460999999999</v>
      </c>
      <c r="F2265">
        <v>34.5</v>
      </c>
      <c r="G2265">
        <v>237.25399966310499</v>
      </c>
      <c r="H2265">
        <v>-17.441115646577501</v>
      </c>
      <c r="I2265">
        <v>97.979272738640802</v>
      </c>
      <c r="J2265">
        <v>-3.8656755275382699</v>
      </c>
      <c r="K2265">
        <v>35.736757856935299</v>
      </c>
      <c r="L2265">
        <v>22.717530905505502</v>
      </c>
      <c r="M2265">
        <v>35.068316901740999</v>
      </c>
      <c r="N2265">
        <v>0.64369785829693005</v>
      </c>
      <c r="O2265">
        <v>31.884057971014499</v>
      </c>
      <c r="P2265">
        <v>351.57068062827199</v>
      </c>
      <c r="Q2265">
        <v>0.123313592839083</v>
      </c>
    </row>
    <row r="2266" spans="1:17" hidden="1" x14ac:dyDescent="0.3">
      <c r="A2266" t="s">
        <v>4727</v>
      </c>
      <c r="B2266" t="s">
        <v>4728</v>
      </c>
      <c r="C2266" t="str">
        <f>IFERROR(VLOOKUP(Table1[[#This Row],[Ticker]],[1]!Table1[[Symbol]:[Industry]],2,FALSE),"-")</f>
        <v>-</v>
      </c>
      <c r="D2266" t="s">
        <v>190</v>
      </c>
      <c r="E2266">
        <v>264.94427476999999</v>
      </c>
      <c r="F2266">
        <v>30.95</v>
      </c>
      <c r="G2266">
        <v>8.0089202326315796</v>
      </c>
      <c r="H2266">
        <v>16.320927987369799</v>
      </c>
      <c r="I2266">
        <v>70.158224746231198</v>
      </c>
      <c r="J2266">
        <v>-4.1737950474804499</v>
      </c>
      <c r="K2266">
        <v>26.863615184002899</v>
      </c>
      <c r="L2266">
        <v>23.5315078081601</v>
      </c>
      <c r="M2266">
        <v>57.020758627035796</v>
      </c>
      <c r="N2266">
        <v>0.74738974012748405</v>
      </c>
      <c r="O2266">
        <v>27.625201938610601</v>
      </c>
      <c r="P2266">
        <v>99.035369774919602</v>
      </c>
      <c r="Q2266">
        <v>2.5964231596593002E-2</v>
      </c>
    </row>
    <row r="2267" spans="1:17" hidden="1" x14ac:dyDescent="0.3">
      <c r="A2267" t="s">
        <v>4729</v>
      </c>
      <c r="B2267" t="s">
        <v>4730</v>
      </c>
      <c r="C2267" t="str">
        <f>IFERROR(VLOOKUP(Table1[[#This Row],[Ticker]],[1]!Table1[[Symbol]:[Industry]],2,FALSE),"-")</f>
        <v>-</v>
      </c>
      <c r="D2267" t="s">
        <v>248</v>
      </c>
      <c r="E2267">
        <v>264.73150800000002</v>
      </c>
      <c r="F2267">
        <v>53.8</v>
      </c>
      <c r="G2267">
        <v>92.735139487456706</v>
      </c>
      <c r="H2267">
        <v>29.1410278904489</v>
      </c>
      <c r="I2267">
        <v>42.9097814316886</v>
      </c>
      <c r="J2267">
        <v>15.7928722249211</v>
      </c>
      <c r="K2267">
        <v>41.5234660635697</v>
      </c>
      <c r="L2267">
        <v>36.951603207549397</v>
      </c>
      <c r="M2267">
        <v>86.401033408461402</v>
      </c>
      <c r="N2267">
        <v>1.3720119640445601</v>
      </c>
      <c r="O2267">
        <v>0</v>
      </c>
      <c r="P2267">
        <v>153.17647058823499</v>
      </c>
      <c r="Q2267">
        <v>0.11255051029235601</v>
      </c>
    </row>
    <row r="2268" spans="1:17" hidden="1" x14ac:dyDescent="0.3">
      <c r="A2268" t="s">
        <v>4731</v>
      </c>
      <c r="B2268" t="s">
        <v>4732</v>
      </c>
      <c r="C2268" t="str">
        <f>IFERROR(VLOOKUP(Table1[[#This Row],[Ticker]],[1]!Table1[[Symbol]:[Industry]],2,FALSE),"-")</f>
        <v>-</v>
      </c>
      <c r="D2268" t="s">
        <v>217</v>
      </c>
      <c r="E2268">
        <v>264.62696999999997</v>
      </c>
      <c r="F2268">
        <v>89.07</v>
      </c>
      <c r="G2268">
        <v>332.53199965411699</v>
      </c>
      <c r="H2268">
        <v>52.645083100704703</v>
      </c>
      <c r="I2268">
        <v>335.99700000449798</v>
      </c>
      <c r="J2268">
        <v>5.06698142954777</v>
      </c>
      <c r="K2268">
        <v>61.095917761898697</v>
      </c>
      <c r="L2268">
        <v>39.321785780527399</v>
      </c>
      <c r="M2268">
        <v>99.996463494969902</v>
      </c>
      <c r="N2268">
        <v>1.05558793521298</v>
      </c>
      <c r="O2268">
        <v>0</v>
      </c>
      <c r="P2268">
        <v>445.77205882352899</v>
      </c>
      <c r="Q2268">
        <v>7.3784372754099006E-2</v>
      </c>
    </row>
    <row r="2269" spans="1:17" hidden="1" x14ac:dyDescent="0.3">
      <c r="A2269" t="s">
        <v>4733</v>
      </c>
      <c r="B2269" t="s">
        <v>4734</v>
      </c>
      <c r="C2269" t="str">
        <f>IFERROR(VLOOKUP(Table1[[#This Row],[Ticker]],[1]!Table1[[Symbol]:[Industry]],2,FALSE),"-")</f>
        <v>-</v>
      </c>
      <c r="D2269" t="s">
        <v>77</v>
      </c>
      <c r="E2269">
        <v>263.50964620000002</v>
      </c>
      <c r="F2269">
        <v>47.65</v>
      </c>
      <c r="G2269">
        <v>-54.943570154294598</v>
      </c>
      <c r="H2269">
        <v>-15.434281562941299</v>
      </c>
      <c r="I2269">
        <v>-40.766700813079801</v>
      </c>
      <c r="J2269">
        <v>-6.8597653535524499</v>
      </c>
      <c r="M2269">
        <v>33.995940457011798</v>
      </c>
      <c r="O2269">
        <v>34.312696747114302</v>
      </c>
      <c r="P2269">
        <v>6.8385650224215198</v>
      </c>
    </row>
    <row r="2270" spans="1:17" hidden="1" x14ac:dyDescent="0.3">
      <c r="A2270" t="s">
        <v>4735</v>
      </c>
      <c r="B2270" t="s">
        <v>4736</v>
      </c>
      <c r="C2270" t="str">
        <f>IFERROR(VLOOKUP(Table1[[#This Row],[Ticker]],[1]!Table1[[Symbol]:[Industry]],2,FALSE),"-")</f>
        <v>-</v>
      </c>
      <c r="D2270" t="s">
        <v>4737</v>
      </c>
      <c r="E2270">
        <v>263.36700000000002</v>
      </c>
      <c r="F2270">
        <v>112.55</v>
      </c>
      <c r="G2270">
        <v>51.495885165038104</v>
      </c>
      <c r="H2270">
        <v>6.5370274963214499</v>
      </c>
      <c r="I2270">
        <v>31.935414163960001</v>
      </c>
      <c r="J2270">
        <v>-8.8507596129263195</v>
      </c>
      <c r="K2270">
        <v>109.59055339932701</v>
      </c>
      <c r="L2270">
        <v>90.193709301639501</v>
      </c>
      <c r="M2270">
        <v>52.769309003070497</v>
      </c>
      <c r="N2270">
        <v>0.56856994997412402</v>
      </c>
      <c r="O2270">
        <v>12.4389160373167</v>
      </c>
      <c r="P2270">
        <v>145.153561315617</v>
      </c>
      <c r="Q2270">
        <v>7.2609252872656002E-2</v>
      </c>
    </row>
    <row r="2271" spans="1:17" hidden="1" x14ac:dyDescent="0.3">
      <c r="A2271" t="s">
        <v>4738</v>
      </c>
      <c r="B2271" t="s">
        <v>4739</v>
      </c>
      <c r="C2271" t="str">
        <f>IFERROR(VLOOKUP(Table1[[#This Row],[Ticker]],[1]!Table1[[Symbol]:[Industry]],2,FALSE),"-")</f>
        <v>-</v>
      </c>
      <c r="D2271" t="s">
        <v>545</v>
      </c>
      <c r="E2271">
        <v>262.80990693000001</v>
      </c>
      <c r="F2271">
        <v>209.1</v>
      </c>
      <c r="G2271">
        <v>79.617509543422102</v>
      </c>
      <c r="H2271">
        <v>-8.3911849947050996</v>
      </c>
      <c r="I2271">
        <v>11.876626254589199</v>
      </c>
      <c r="J2271">
        <v>-4.60848596795039</v>
      </c>
      <c r="K2271">
        <v>204.07206239807499</v>
      </c>
      <c r="L2271">
        <v>176.20854589942701</v>
      </c>
      <c r="M2271">
        <v>33.492551769984203</v>
      </c>
      <c r="N2271">
        <v>0.34144885706928702</v>
      </c>
      <c r="O2271">
        <v>28.646580583452899</v>
      </c>
      <c r="P2271">
        <v>136.45821553771299</v>
      </c>
      <c r="Q2271">
        <v>4.5756200831776998E-2</v>
      </c>
    </row>
    <row r="2272" spans="1:17" hidden="1" x14ac:dyDescent="0.3">
      <c r="A2272" t="s">
        <v>4740</v>
      </c>
      <c r="B2272" t="s">
        <v>4741</v>
      </c>
      <c r="C2272" t="str">
        <f>IFERROR(VLOOKUP(Table1[[#This Row],[Ticker]],[1]!Table1[[Symbol]:[Industry]],2,FALSE),"-")</f>
        <v>-</v>
      </c>
      <c r="D2272" t="s">
        <v>46</v>
      </c>
      <c r="E2272">
        <v>262.26956250000001</v>
      </c>
      <c r="F2272">
        <v>149.25</v>
      </c>
      <c r="G2272">
        <v>28.210693345363499</v>
      </c>
      <c r="H2272">
        <v>-27.221423524083999</v>
      </c>
      <c r="I2272">
        <v>42.387562686578299</v>
      </c>
      <c r="J2272">
        <v>-3.8155209163395098</v>
      </c>
      <c r="K2272">
        <v>148.70111234415501</v>
      </c>
      <c r="M2272">
        <v>39.195707234989598</v>
      </c>
      <c r="O2272">
        <v>46.566164154103802</v>
      </c>
      <c r="P2272">
        <v>78.528708133971307</v>
      </c>
    </row>
    <row r="2273" spans="1:17" hidden="1" x14ac:dyDescent="0.3">
      <c r="A2273" t="s">
        <v>4742</v>
      </c>
      <c r="B2273" t="s">
        <v>4743</v>
      </c>
      <c r="C2273" t="str">
        <f>IFERROR(VLOOKUP(Table1[[#This Row],[Ticker]],[1]!Table1[[Symbol]:[Industry]],2,FALSE),"-")</f>
        <v>-</v>
      </c>
      <c r="D2273" t="s">
        <v>1517</v>
      </c>
      <c r="E2273">
        <v>261.66699671599901</v>
      </c>
      <c r="F2273">
        <v>33.07</v>
      </c>
      <c r="G2273">
        <v>18.381967025811502</v>
      </c>
      <c r="H2273">
        <v>0.31332342463221502</v>
      </c>
      <c r="I2273">
        <v>12.614576708413001</v>
      </c>
      <c r="J2273">
        <v>-10.9563563212318</v>
      </c>
      <c r="K2273">
        <v>32.586895877580801</v>
      </c>
      <c r="L2273">
        <v>29.879424812657099</v>
      </c>
      <c r="M2273">
        <v>43.460176523951503</v>
      </c>
      <c r="N2273">
        <v>0.92325050918594398</v>
      </c>
      <c r="O2273">
        <v>31.841548231025001</v>
      </c>
      <c r="P2273">
        <v>68.724489795918302</v>
      </c>
      <c r="Q2273">
        <v>7.0528308898242006E-2</v>
      </c>
    </row>
    <row r="2274" spans="1:17" hidden="1" x14ac:dyDescent="0.3">
      <c r="A2274" t="s">
        <v>4744</v>
      </c>
      <c r="B2274" t="s">
        <v>4745</v>
      </c>
      <c r="C2274" t="str">
        <f>IFERROR(VLOOKUP(Table1[[#This Row],[Ticker]],[1]!Table1[[Symbol]:[Industry]],2,FALSE),"-")</f>
        <v>-</v>
      </c>
      <c r="D2274" t="s">
        <v>119</v>
      </c>
      <c r="E2274">
        <v>261.00493848000002</v>
      </c>
      <c r="F2274">
        <v>171.05</v>
      </c>
      <c r="G2274">
        <v>1.58219566008359</v>
      </c>
      <c r="H2274">
        <v>-9.1378761281139091</v>
      </c>
      <c r="I2274">
        <v>-32.618431572071401</v>
      </c>
      <c r="J2274">
        <v>-4.3619502377762096</v>
      </c>
      <c r="K2274">
        <v>177.06828803244301</v>
      </c>
      <c r="L2274">
        <v>170.71067878941801</v>
      </c>
      <c r="M2274">
        <v>42.910304104451299</v>
      </c>
      <c r="N2274">
        <v>0.99449118046132901</v>
      </c>
      <c r="O2274">
        <v>109.99707687810501</v>
      </c>
      <c r="P2274">
        <v>55.077062556663599</v>
      </c>
      <c r="Q2274">
        <v>7.4945276877279005E-2</v>
      </c>
    </row>
    <row r="2275" spans="1:17" hidden="1" x14ac:dyDescent="0.3">
      <c r="A2275" t="s">
        <v>4746</v>
      </c>
      <c r="B2275" t="s">
        <v>4747</v>
      </c>
      <c r="C2275" t="str">
        <f>IFERROR(VLOOKUP(Table1[[#This Row],[Ticker]],[1]!Table1[[Symbol]:[Industry]],2,FALSE),"-")</f>
        <v>-</v>
      </c>
      <c r="D2275" t="s">
        <v>21</v>
      </c>
      <c r="E2275">
        <v>260.95880646000001</v>
      </c>
      <c r="F2275">
        <v>299.39999999999998</v>
      </c>
      <c r="G2275">
        <v>293.78885626660701</v>
      </c>
      <c r="H2275">
        <v>27.8374443880824</v>
      </c>
      <c r="I2275">
        <v>329.06518147497502</v>
      </c>
      <c r="J2275">
        <v>21.185968807104398</v>
      </c>
      <c r="K2275">
        <v>245.51522699560201</v>
      </c>
      <c r="M2275">
        <v>64.712903064637899</v>
      </c>
      <c r="N2275">
        <v>0.64155844155844099</v>
      </c>
      <c r="O2275">
        <v>9.2852371409485706</v>
      </c>
      <c r="P2275">
        <v>382.90322580645102</v>
      </c>
    </row>
    <row r="2276" spans="1:17" hidden="1" x14ac:dyDescent="0.3">
      <c r="A2276" t="s">
        <v>4748</v>
      </c>
      <c r="B2276" t="s">
        <v>4749</v>
      </c>
      <c r="C2276" t="str">
        <f>IFERROR(VLOOKUP(Table1[[#This Row],[Ticker]],[1]!Table1[[Symbol]:[Industry]],2,FALSE),"-")</f>
        <v>-</v>
      </c>
      <c r="D2276" t="s">
        <v>263</v>
      </c>
      <c r="E2276">
        <v>260.46471750000001</v>
      </c>
      <c r="F2276">
        <v>367.25</v>
      </c>
      <c r="G2276">
        <v>-45.487945992101501</v>
      </c>
      <c r="H2276">
        <v>-9.3611290980680604</v>
      </c>
      <c r="I2276">
        <v>-28.009379081331101</v>
      </c>
      <c r="J2276">
        <v>-4.19916386824546</v>
      </c>
      <c r="K2276">
        <v>379.64817419308201</v>
      </c>
      <c r="L2276">
        <v>381.94324245842898</v>
      </c>
      <c r="M2276">
        <v>33.398233306539197</v>
      </c>
      <c r="N2276">
        <v>0.81726969927983995</v>
      </c>
      <c r="O2276">
        <v>39.945541184479197</v>
      </c>
      <c r="P2276">
        <v>12.826420890936999</v>
      </c>
      <c r="Q2276">
        <v>8.7863531047255999E-2</v>
      </c>
    </row>
    <row r="2277" spans="1:17" hidden="1" x14ac:dyDescent="0.3">
      <c r="A2277" t="s">
        <v>4750</v>
      </c>
      <c r="B2277" t="s">
        <v>4751</v>
      </c>
      <c r="C2277" t="str">
        <f>IFERROR(VLOOKUP(Table1[[#This Row],[Ticker]],[1]!Table1[[Symbol]:[Industry]],2,FALSE),"-")</f>
        <v>-</v>
      </c>
      <c r="D2277" t="s">
        <v>604</v>
      </c>
      <c r="E2277">
        <v>260.37619760000001</v>
      </c>
      <c r="F2277">
        <v>30.4</v>
      </c>
      <c r="G2277">
        <v>-22.970453094403499</v>
      </c>
      <c r="H2277">
        <v>-7.8229513114554496</v>
      </c>
      <c r="I2277">
        <v>-21.546115994291299</v>
      </c>
      <c r="J2277">
        <v>-6.1518268415307702</v>
      </c>
      <c r="K2277">
        <v>31.230335679467899</v>
      </c>
      <c r="L2277">
        <v>31.9807786728806</v>
      </c>
      <c r="M2277">
        <v>35.754052782243903</v>
      </c>
      <c r="N2277">
        <v>0.71290549502723</v>
      </c>
      <c r="O2277">
        <v>48.684210526315702</v>
      </c>
      <c r="P2277">
        <v>24.590163934426201</v>
      </c>
      <c r="Q2277">
        <v>-2.9953813221910001E-3</v>
      </c>
    </row>
    <row r="2278" spans="1:17" hidden="1" x14ac:dyDescent="0.3">
      <c r="A2278" t="s">
        <v>4752</v>
      </c>
      <c r="B2278" t="s">
        <v>4753</v>
      </c>
      <c r="C2278" t="str">
        <f>IFERROR(VLOOKUP(Table1[[#This Row],[Ticker]],[1]!Table1[[Symbol]:[Industry]],2,FALSE),"-")</f>
        <v>-</v>
      </c>
      <c r="D2278" t="s">
        <v>1422</v>
      </c>
      <c r="E2278">
        <v>260.32853519999998</v>
      </c>
      <c r="F2278">
        <v>64.47</v>
      </c>
      <c r="G2278">
        <v>-19.289811985880998</v>
      </c>
      <c r="H2278">
        <v>-6.6872263027946097</v>
      </c>
      <c r="I2278">
        <v>-23.272240335678099</v>
      </c>
      <c r="J2278">
        <v>-6.01088597839657</v>
      </c>
      <c r="K2278">
        <v>68.090996230496202</v>
      </c>
      <c r="L2278">
        <v>71.357293939870999</v>
      </c>
      <c r="M2278">
        <v>41.350726653462701</v>
      </c>
      <c r="N2278">
        <v>0.70199870135209497</v>
      </c>
      <c r="O2278">
        <v>73.413991003567503</v>
      </c>
      <c r="P2278">
        <v>27.537091988130499</v>
      </c>
    </row>
    <row r="2279" spans="1:17" hidden="1" x14ac:dyDescent="0.3">
      <c r="A2279" t="s">
        <v>4754</v>
      </c>
      <c r="B2279" t="s">
        <v>4755</v>
      </c>
      <c r="C2279" t="str">
        <f>IFERROR(VLOOKUP(Table1[[#This Row],[Ticker]],[1]!Table1[[Symbol]:[Industry]],2,FALSE),"-")</f>
        <v>-</v>
      </c>
      <c r="D2279" t="s">
        <v>185</v>
      </c>
      <c r="E2279">
        <v>259.95234080199998</v>
      </c>
      <c r="F2279">
        <v>121.54</v>
      </c>
      <c r="G2279">
        <v>76.598363533551904</v>
      </c>
      <c r="H2279">
        <v>-12.2558466488404</v>
      </c>
      <c r="I2279">
        <v>4.0648324517852696</v>
      </c>
      <c r="J2279">
        <v>-6.9313595813315301</v>
      </c>
      <c r="K2279">
        <v>134.37892782825</v>
      </c>
      <c r="L2279">
        <v>119.645682116918</v>
      </c>
      <c r="M2279">
        <v>34.780592048476301</v>
      </c>
      <c r="N2279">
        <v>1.08398004315751</v>
      </c>
      <c r="O2279">
        <v>38.226098403817602</v>
      </c>
      <c r="P2279">
        <v>130.84520417853699</v>
      </c>
      <c r="Q2279">
        <v>9.1806815951158999E-2</v>
      </c>
    </row>
    <row r="2280" spans="1:17" hidden="1" x14ac:dyDescent="0.3">
      <c r="A2280" t="s">
        <v>4756</v>
      </c>
      <c r="B2280" t="s">
        <v>4757</v>
      </c>
      <c r="C2280" t="str">
        <f>IFERROR(VLOOKUP(Table1[[#This Row],[Ticker]],[1]!Table1[[Symbol]:[Industry]],2,FALSE),"-")</f>
        <v>-</v>
      </c>
      <c r="D2280" t="s">
        <v>860</v>
      </c>
      <c r="E2280">
        <v>259.85535800000002</v>
      </c>
      <c r="F2280">
        <v>168.7</v>
      </c>
      <c r="G2280">
        <v>113.864206498876</v>
      </c>
      <c r="H2280">
        <v>-20.699153408201099</v>
      </c>
      <c r="I2280">
        <v>14.697368113202399</v>
      </c>
      <c r="J2280">
        <v>-5.2538951112465799</v>
      </c>
      <c r="K2280">
        <v>170.27917663529701</v>
      </c>
      <c r="M2280">
        <v>43.173419047395498</v>
      </c>
      <c r="N2280">
        <v>0.668546781685467</v>
      </c>
      <c r="O2280">
        <v>27.4451689389448</v>
      </c>
      <c r="P2280">
        <v>167.777777777777</v>
      </c>
    </row>
    <row r="2281" spans="1:17" hidden="1" x14ac:dyDescent="0.3">
      <c r="A2281" t="s">
        <v>4758</v>
      </c>
      <c r="B2281" t="s">
        <v>4759</v>
      </c>
      <c r="C2281" t="str">
        <f>IFERROR(VLOOKUP(Table1[[#This Row],[Ticker]],[1]!Table1[[Symbol]:[Industry]],2,FALSE),"-")</f>
        <v>-</v>
      </c>
      <c r="D2281" t="s">
        <v>756</v>
      </c>
      <c r="E2281">
        <v>259.79450000000003</v>
      </c>
      <c r="F2281">
        <v>261.10000000000002</v>
      </c>
      <c r="G2281">
        <v>67.530873165543397</v>
      </c>
      <c r="H2281">
        <v>59.882230331690302</v>
      </c>
      <c r="I2281">
        <v>64.411676534066501</v>
      </c>
      <c r="J2281">
        <v>12.5526939363899</v>
      </c>
      <c r="K2281">
        <v>177.14711069033501</v>
      </c>
      <c r="L2281">
        <v>150.732660901239</v>
      </c>
      <c r="M2281">
        <v>99.994555494389203</v>
      </c>
      <c r="N2281">
        <v>1.38339920948616</v>
      </c>
      <c r="O2281">
        <v>0</v>
      </c>
      <c r="P2281">
        <v>105.509641873278</v>
      </c>
    </row>
    <row r="2282" spans="1:17" hidden="1" x14ac:dyDescent="0.3">
      <c r="A2282" t="s">
        <v>4760</v>
      </c>
      <c r="B2282" t="s">
        <v>4761</v>
      </c>
      <c r="C2282" t="str">
        <f>IFERROR(VLOOKUP(Table1[[#This Row],[Ticker]],[1]!Table1[[Symbol]:[Industry]],2,FALSE),"-")</f>
        <v>-</v>
      </c>
      <c r="D2282" t="s">
        <v>4234</v>
      </c>
      <c r="E2282">
        <v>259.64010000000002</v>
      </c>
      <c r="F2282">
        <v>152.55000000000001</v>
      </c>
      <c r="G2282">
        <v>-36.458137823467503</v>
      </c>
      <c r="H2282">
        <v>-11.053089756609801</v>
      </c>
      <c r="I2282">
        <v>-22.281268482252798</v>
      </c>
      <c r="J2282">
        <v>-5.4410946139978904</v>
      </c>
      <c r="M2282">
        <v>58.949032782809503</v>
      </c>
      <c r="O2282">
        <v>13.798754506719099</v>
      </c>
      <c r="P2282">
        <v>22.04</v>
      </c>
    </row>
    <row r="2283" spans="1:17" hidden="1" x14ac:dyDescent="0.3">
      <c r="A2283" t="s">
        <v>4762</v>
      </c>
      <c r="B2283" t="s">
        <v>4763</v>
      </c>
      <c r="C2283" t="str">
        <f>IFERROR(VLOOKUP(Table1[[#This Row],[Ticker]],[1]!Table1[[Symbol]:[Industry]],2,FALSE),"-")</f>
        <v>-</v>
      </c>
      <c r="D2283" t="s">
        <v>122</v>
      </c>
      <c r="E2283">
        <v>259.52707887999998</v>
      </c>
      <c r="F2283">
        <v>2.23</v>
      </c>
      <c r="G2283">
        <v>103.918761872581</v>
      </c>
      <c r="H2283">
        <v>-12.2577729522021</v>
      </c>
      <c r="I2283">
        <v>-49.450911339395603</v>
      </c>
      <c r="J2283">
        <v>-4.4702178564355401</v>
      </c>
      <c r="K2283">
        <v>2.3049401735649901</v>
      </c>
      <c r="L2283">
        <v>2.1232625728268699</v>
      </c>
      <c r="M2283">
        <v>42.809808949936702</v>
      </c>
      <c r="N2283">
        <v>0.86368286214054002</v>
      </c>
      <c r="O2283">
        <v>73.094170403587398</v>
      </c>
      <c r="P2283">
        <v>142.39130434782601</v>
      </c>
    </row>
    <row r="2284" spans="1:17" hidden="1" x14ac:dyDescent="0.3">
      <c r="A2284" t="s">
        <v>4764</v>
      </c>
      <c r="B2284" t="s">
        <v>4765</v>
      </c>
      <c r="C2284" t="str">
        <f>IFERROR(VLOOKUP(Table1[[#This Row],[Ticker]],[1]!Table1[[Symbol]:[Industry]],2,FALSE),"-")</f>
        <v>-</v>
      </c>
      <c r="D2284" t="s">
        <v>46</v>
      </c>
      <c r="E2284">
        <v>259.47654720000003</v>
      </c>
      <c r="F2284">
        <v>228.32</v>
      </c>
      <c r="G2284">
        <v>109.449206294402</v>
      </c>
      <c r="H2284">
        <v>-3.4208289343513698</v>
      </c>
      <c r="I2284">
        <v>40.805546629080602</v>
      </c>
      <c r="J2284">
        <v>-9.1759915437165301E-2</v>
      </c>
      <c r="K2284">
        <v>198.309428948978</v>
      </c>
      <c r="L2284">
        <v>169.059715800492</v>
      </c>
      <c r="M2284">
        <v>73.692833856574097</v>
      </c>
      <c r="N2284">
        <v>0.803269159625289</v>
      </c>
      <c r="O2284">
        <v>4.9141555711282399</v>
      </c>
      <c r="P2284">
        <v>147.90445168295301</v>
      </c>
      <c r="Q2284">
        <v>0.136299584553495</v>
      </c>
    </row>
    <row r="2285" spans="1:17" hidden="1" x14ac:dyDescent="0.3">
      <c r="A2285" t="s">
        <v>4766</v>
      </c>
      <c r="B2285" t="s">
        <v>4767</v>
      </c>
      <c r="C2285" t="str">
        <f>IFERROR(VLOOKUP(Table1[[#This Row],[Ticker]],[1]!Table1[[Symbol]:[Industry]],2,FALSE),"-")</f>
        <v>-</v>
      </c>
      <c r="D2285" t="s">
        <v>4768</v>
      </c>
      <c r="E2285">
        <v>259.21744200000001</v>
      </c>
      <c r="F2285">
        <v>126.15</v>
      </c>
      <c r="G2285">
        <v>-68.791726898195193</v>
      </c>
      <c r="H2285">
        <v>-17.354002998618999</v>
      </c>
      <c r="I2285">
        <v>-54.614857556980397</v>
      </c>
      <c r="J2285">
        <v>-7.0974849055895204</v>
      </c>
      <c r="K2285">
        <v>144.024858120609</v>
      </c>
      <c r="M2285">
        <v>36.594483946695398</v>
      </c>
      <c r="N2285">
        <v>0.46416253979483502</v>
      </c>
      <c r="O2285">
        <v>109.27467300832301</v>
      </c>
      <c r="P2285">
        <v>0.119047619047618</v>
      </c>
    </row>
    <row r="2286" spans="1:17" hidden="1" x14ac:dyDescent="0.3">
      <c r="A2286" t="s">
        <v>4769</v>
      </c>
      <c r="B2286" t="s">
        <v>4770</v>
      </c>
      <c r="C2286" t="str">
        <f>IFERROR(VLOOKUP(Table1[[#This Row],[Ticker]],[1]!Table1[[Symbol]:[Industry]],2,FALSE),"-")</f>
        <v>-</v>
      </c>
      <c r="D2286" t="s">
        <v>930</v>
      </c>
      <c r="E2286">
        <v>258.136912</v>
      </c>
      <c r="F2286">
        <v>230</v>
      </c>
      <c r="G2286">
        <v>294.99011969182902</v>
      </c>
      <c r="H2286">
        <v>-13.068783660630601</v>
      </c>
      <c r="I2286">
        <v>-6.7514091405195398</v>
      </c>
      <c r="J2286">
        <v>4.03318622846633</v>
      </c>
      <c r="K2286">
        <v>255.24127334608499</v>
      </c>
      <c r="L2286">
        <v>211.907240756498</v>
      </c>
      <c r="M2286">
        <v>35.147170221811102</v>
      </c>
      <c r="N2286">
        <v>1.2055628579706399</v>
      </c>
      <c r="O2286">
        <v>41.326086956521699</v>
      </c>
      <c r="P2286">
        <v>340.61302681992299</v>
      </c>
      <c r="Q2286">
        <v>0.20608840119087701</v>
      </c>
    </row>
    <row r="2287" spans="1:17" hidden="1" x14ac:dyDescent="0.3">
      <c r="A2287" t="s">
        <v>4771</v>
      </c>
      <c r="B2287" t="s">
        <v>4772</v>
      </c>
      <c r="C2287" t="str">
        <f>IFERROR(VLOOKUP(Table1[[#This Row],[Ticker]],[1]!Table1[[Symbol]:[Industry]],2,FALSE),"-")</f>
        <v>-</v>
      </c>
      <c r="D2287" t="s">
        <v>609</v>
      </c>
      <c r="E2287">
        <v>257.88026250000001</v>
      </c>
      <c r="F2287">
        <v>147</v>
      </c>
      <c r="G2287">
        <v>-35.3152806806104</v>
      </c>
      <c r="H2287">
        <v>-0.39497766221458702</v>
      </c>
      <c r="I2287">
        <v>-2.7949210346865199</v>
      </c>
      <c r="J2287">
        <v>-3.1486319533518499</v>
      </c>
      <c r="K2287">
        <v>141.90875115804801</v>
      </c>
      <c r="L2287">
        <v>135.26379421350501</v>
      </c>
      <c r="M2287">
        <v>56.106136067044098</v>
      </c>
      <c r="N2287">
        <v>1.65011961722488</v>
      </c>
      <c r="O2287">
        <v>12.176870748299301</v>
      </c>
      <c r="P2287">
        <v>22.5</v>
      </c>
    </row>
    <row r="2288" spans="1:17" hidden="1" x14ac:dyDescent="0.3">
      <c r="A2288" t="s">
        <v>4773</v>
      </c>
      <c r="B2288" t="s">
        <v>4774</v>
      </c>
      <c r="C2288" t="str">
        <f>IFERROR(VLOOKUP(Table1[[#This Row],[Ticker]],[1]!Table1[[Symbol]:[Industry]],2,FALSE),"-")</f>
        <v>-</v>
      </c>
      <c r="D2288" t="s">
        <v>573</v>
      </c>
      <c r="E2288">
        <v>257.08117354000001</v>
      </c>
      <c r="F2288">
        <v>5.3</v>
      </c>
      <c r="G2288">
        <v>153.17120580587601</v>
      </c>
      <c r="H2288">
        <v>14.848490022221</v>
      </c>
      <c r="I2288">
        <v>54.632080463883</v>
      </c>
      <c r="J2288">
        <v>17.664765175834699</v>
      </c>
      <c r="K2288">
        <v>3.9950295031331802</v>
      </c>
      <c r="L2288">
        <v>3.6687537750142201</v>
      </c>
      <c r="M2288">
        <v>88.353356485201203</v>
      </c>
      <c r="N2288">
        <v>1.5484134734742601</v>
      </c>
      <c r="O2288">
        <v>9.4339622641509404</v>
      </c>
      <c r="P2288">
        <v>194.444444444444</v>
      </c>
      <c r="Q2288">
        <v>4.2743775002945003E-2</v>
      </c>
    </row>
    <row r="2289" spans="1:17" hidden="1" x14ac:dyDescent="0.3">
      <c r="A2289" t="s">
        <v>4775</v>
      </c>
      <c r="B2289" t="s">
        <v>4776</v>
      </c>
      <c r="C2289" t="str">
        <f>IFERROR(VLOOKUP(Table1[[#This Row],[Ticker]],[1]!Table1[[Symbol]:[Industry]],2,FALSE),"-")</f>
        <v>-</v>
      </c>
      <c r="D2289" t="s">
        <v>263</v>
      </c>
      <c r="E2289">
        <v>256.94516623999999</v>
      </c>
      <c r="F2289">
        <v>257.2</v>
      </c>
      <c r="G2289">
        <v>-4.3636414396201699</v>
      </c>
      <c r="H2289">
        <v>-13.8204651404983</v>
      </c>
      <c r="I2289">
        <v>33.532579820913199</v>
      </c>
      <c r="J2289">
        <v>-6.2246840386509499</v>
      </c>
      <c r="K2289">
        <v>266.182358772783</v>
      </c>
      <c r="L2289">
        <v>229.43845250019001</v>
      </c>
      <c r="M2289">
        <v>37.029052499695602</v>
      </c>
      <c r="N2289">
        <v>8.4369016861609303E-2</v>
      </c>
      <c r="O2289">
        <v>55.520995334370099</v>
      </c>
      <c r="P2289">
        <v>77.095766480456305</v>
      </c>
      <c r="Q2289">
        <v>-1.4324578751755E-2</v>
      </c>
    </row>
    <row r="2290" spans="1:17" hidden="1" x14ac:dyDescent="0.3">
      <c r="A2290" t="s">
        <v>4777</v>
      </c>
      <c r="B2290" t="s">
        <v>4778</v>
      </c>
      <c r="C2290" t="str">
        <f>IFERROR(VLOOKUP(Table1[[#This Row],[Ticker]],[1]!Table1[[Symbol]:[Industry]],2,FALSE),"-")</f>
        <v>-</v>
      </c>
      <c r="D2290" t="s">
        <v>40</v>
      </c>
      <c r="E2290">
        <v>256.91543999999999</v>
      </c>
      <c r="F2290">
        <v>215.1</v>
      </c>
      <c r="G2290">
        <v>111.98064815962201</v>
      </c>
      <c r="H2290">
        <v>-13.783858987379</v>
      </c>
      <c r="I2290">
        <v>81.701924795058105</v>
      </c>
      <c r="J2290">
        <v>1.5458714672662199</v>
      </c>
      <c r="K2290">
        <v>203.769046470353</v>
      </c>
      <c r="L2290">
        <v>152.53621823160501</v>
      </c>
      <c r="M2290">
        <v>52.396413704064301</v>
      </c>
      <c r="N2290">
        <v>0.24996941771776199</v>
      </c>
      <c r="O2290">
        <v>30.427708042770799</v>
      </c>
      <c r="P2290">
        <v>164.901477832512</v>
      </c>
      <c r="Q2290">
        <v>2.2383109642985E-2</v>
      </c>
    </row>
    <row r="2291" spans="1:17" hidden="1" x14ac:dyDescent="0.3">
      <c r="A2291" t="s">
        <v>4779</v>
      </c>
      <c r="B2291" t="s">
        <v>4780</v>
      </c>
      <c r="C2291" t="str">
        <f>IFERROR(VLOOKUP(Table1[[#This Row],[Ticker]],[1]!Table1[[Symbol]:[Industry]],2,FALSE),"-")</f>
        <v>-</v>
      </c>
      <c r="D2291" t="s">
        <v>1004</v>
      </c>
      <c r="E2291">
        <v>256.77604000000002</v>
      </c>
      <c r="F2291">
        <v>187.1</v>
      </c>
      <c r="G2291">
        <v>9.23710027177051</v>
      </c>
      <c r="H2291">
        <v>-10.375311978832</v>
      </c>
      <c r="I2291">
        <v>25.956586721868302</v>
      </c>
      <c r="J2291">
        <v>-7.22660066327746</v>
      </c>
      <c r="K2291">
        <v>188.542854385232</v>
      </c>
      <c r="M2291">
        <v>44.767678964412703</v>
      </c>
      <c r="N2291">
        <v>0.44568693771427198</v>
      </c>
      <c r="O2291">
        <v>33.564938535542403</v>
      </c>
      <c r="P2291">
        <v>62.554300608166798</v>
      </c>
    </row>
    <row r="2292" spans="1:17" hidden="1" x14ac:dyDescent="0.3">
      <c r="A2292" t="s">
        <v>4781</v>
      </c>
      <c r="B2292" t="s">
        <v>4782</v>
      </c>
      <c r="C2292" t="str">
        <f>IFERROR(VLOOKUP(Table1[[#This Row],[Ticker]],[1]!Table1[[Symbol]:[Industry]],2,FALSE),"-")</f>
        <v>-</v>
      </c>
      <c r="D2292" t="s">
        <v>190</v>
      </c>
      <c r="E2292">
        <v>256.77267869999997</v>
      </c>
      <c r="F2292">
        <v>171.1</v>
      </c>
      <c r="G2292">
        <v>13.5516721090891</v>
      </c>
      <c r="H2292">
        <v>6.9737751023686601</v>
      </c>
      <c r="I2292">
        <v>-4.4601271570900298</v>
      </c>
      <c r="J2292">
        <v>8.1721227636292806</v>
      </c>
      <c r="K2292">
        <v>151.26935788840501</v>
      </c>
      <c r="L2292">
        <v>142.86273360928899</v>
      </c>
      <c r="M2292">
        <v>85.147768933932994</v>
      </c>
      <c r="N2292">
        <v>0.89683289683289602</v>
      </c>
      <c r="O2292">
        <v>5.2016364699006301</v>
      </c>
      <c r="P2292">
        <v>62.952380952380899</v>
      </c>
      <c r="Q2292">
        <v>0.11529804337754899</v>
      </c>
    </row>
    <row r="2293" spans="1:17" hidden="1" x14ac:dyDescent="0.3">
      <c r="A2293" t="s">
        <v>4783</v>
      </c>
      <c r="B2293" t="s">
        <v>4784</v>
      </c>
      <c r="C2293" t="str">
        <f>IFERROR(VLOOKUP(Table1[[#This Row],[Ticker]],[1]!Table1[[Symbol]:[Industry]],2,FALSE),"-")</f>
        <v>-</v>
      </c>
      <c r="D2293" t="s">
        <v>1422</v>
      </c>
      <c r="E2293">
        <v>256.67802540600002</v>
      </c>
      <c r="F2293">
        <v>119.57</v>
      </c>
      <c r="G2293">
        <v>-36.301081897648899</v>
      </c>
      <c r="H2293">
        <v>-10.081661185181201</v>
      </c>
      <c r="I2293">
        <v>9.2933824307439608</v>
      </c>
      <c r="J2293">
        <v>-6.8514393105638396</v>
      </c>
      <c r="K2293">
        <v>119.797416545172</v>
      </c>
      <c r="L2293">
        <v>113.643940999554</v>
      </c>
      <c r="M2293">
        <v>33.938541225622302</v>
      </c>
      <c r="N2293">
        <v>0.30984701981134299</v>
      </c>
      <c r="O2293">
        <v>25.031362381868298</v>
      </c>
      <c r="P2293">
        <v>36.029579067121702</v>
      </c>
      <c r="Q2293">
        <v>-4.4924561200316002E-2</v>
      </c>
    </row>
    <row r="2294" spans="1:17" hidden="1" x14ac:dyDescent="0.3">
      <c r="A2294" t="s">
        <v>4785</v>
      </c>
      <c r="B2294" t="s">
        <v>4786</v>
      </c>
      <c r="C2294" t="str">
        <f>IFERROR(VLOOKUP(Table1[[#This Row],[Ticker]],[1]!Table1[[Symbol]:[Industry]],2,FALSE),"-")</f>
        <v>-</v>
      </c>
      <c r="D2294" t="s">
        <v>473</v>
      </c>
      <c r="E2294">
        <v>256.53701656499999</v>
      </c>
      <c r="F2294">
        <v>319.35000000000002</v>
      </c>
      <c r="G2294">
        <v>-24.470699903514198</v>
      </c>
      <c r="H2294">
        <v>-11.9422635457836</v>
      </c>
      <c r="I2294">
        <v>3.5941021117957299</v>
      </c>
      <c r="J2294">
        <v>-6.6561056842975397</v>
      </c>
      <c r="K2294">
        <v>329.21851693831002</v>
      </c>
      <c r="L2294">
        <v>300.52170453857099</v>
      </c>
      <c r="M2294">
        <v>28.443015048347299</v>
      </c>
      <c r="N2294">
        <v>0.48293835904512</v>
      </c>
      <c r="O2294">
        <v>17.4103648035071</v>
      </c>
      <c r="P2294">
        <v>32.896379525592998</v>
      </c>
      <c r="Q2294">
        <v>-3.6832852890054002E-2</v>
      </c>
    </row>
    <row r="2295" spans="1:17" hidden="1" x14ac:dyDescent="0.3">
      <c r="A2295" t="s">
        <v>4787</v>
      </c>
      <c r="B2295" t="s">
        <v>4788</v>
      </c>
      <c r="C2295" t="str">
        <f>IFERROR(VLOOKUP(Table1[[#This Row],[Ticker]],[1]!Table1[[Symbol]:[Industry]],2,FALSE),"-")</f>
        <v>-</v>
      </c>
      <c r="D2295" t="s">
        <v>217</v>
      </c>
      <c r="E2295">
        <v>255.90935999999999</v>
      </c>
      <c r="F2295">
        <v>141</v>
      </c>
      <c r="G2295">
        <v>31.597000021143899</v>
      </c>
      <c r="H2295">
        <v>-6.41267677725883</v>
      </c>
      <c r="I2295">
        <v>45.773869362358703</v>
      </c>
      <c r="J2295">
        <v>-0.94274960041067501</v>
      </c>
      <c r="K2295">
        <v>133.63684431400699</v>
      </c>
      <c r="M2295">
        <v>55.141394406673598</v>
      </c>
      <c r="N2295">
        <v>0.35217615245943801</v>
      </c>
      <c r="O2295">
        <v>29.4326241134751</v>
      </c>
      <c r="P2295">
        <v>83.116883116883102</v>
      </c>
    </row>
    <row r="2296" spans="1:17" hidden="1" x14ac:dyDescent="0.3">
      <c r="A2296" t="s">
        <v>4789</v>
      </c>
      <c r="B2296" t="s">
        <v>4790</v>
      </c>
      <c r="C2296" t="str">
        <f>IFERROR(VLOOKUP(Table1[[#This Row],[Ticker]],[1]!Table1[[Symbol]:[Industry]],2,FALSE),"-")</f>
        <v>-</v>
      </c>
      <c r="D2296" t="s">
        <v>1422</v>
      </c>
      <c r="E2296">
        <v>255.774575</v>
      </c>
      <c r="F2296">
        <v>218</v>
      </c>
      <c r="G2296">
        <v>-32.946956555380197</v>
      </c>
      <c r="H2296">
        <v>-5.8869680490712604</v>
      </c>
      <c r="I2296">
        <v>10.0850622824182</v>
      </c>
      <c r="J2296">
        <v>-9.2477698843863294</v>
      </c>
      <c r="K2296">
        <v>214.437402382556</v>
      </c>
      <c r="L2296">
        <v>202.28357053087001</v>
      </c>
      <c r="M2296">
        <v>36.800832515490498</v>
      </c>
      <c r="N2296">
        <v>0.97378667796601603</v>
      </c>
      <c r="O2296">
        <v>12.821100917431099</v>
      </c>
      <c r="P2296">
        <v>35.995009357454698</v>
      </c>
      <c r="Q2296">
        <v>-6.0433954492901003E-2</v>
      </c>
    </row>
    <row r="2297" spans="1:17" hidden="1" x14ac:dyDescent="0.3">
      <c r="A2297" t="s">
        <v>4791</v>
      </c>
      <c r="B2297" t="s">
        <v>4792</v>
      </c>
      <c r="C2297" t="str">
        <f>IFERROR(VLOOKUP(Table1[[#This Row],[Ticker]],[1]!Table1[[Symbol]:[Industry]],2,FALSE),"-")</f>
        <v>-</v>
      </c>
      <c r="D2297" t="s">
        <v>4793</v>
      </c>
      <c r="E2297">
        <v>255.44087748000001</v>
      </c>
      <c r="F2297">
        <v>156.6</v>
      </c>
      <c r="G2297">
        <v>-26.274952587650699</v>
      </c>
      <c r="H2297">
        <v>17.133480175475398</v>
      </c>
      <c r="I2297">
        <v>11.5794517657796</v>
      </c>
      <c r="J2297">
        <v>-3.5110398157597098</v>
      </c>
      <c r="K2297">
        <v>149.50336082332001</v>
      </c>
      <c r="L2297">
        <v>137.85217510592901</v>
      </c>
      <c r="M2297">
        <v>43.244011555589999</v>
      </c>
      <c r="N2297">
        <v>0.240614035788564</v>
      </c>
      <c r="O2297">
        <v>22.445721583652599</v>
      </c>
      <c r="P2297">
        <v>45.674418604651102</v>
      </c>
      <c r="Q2297">
        <v>1.9418469732230999E-2</v>
      </c>
    </row>
    <row r="2298" spans="1:17" hidden="1" x14ac:dyDescent="0.3">
      <c r="A2298" t="s">
        <v>4794</v>
      </c>
      <c r="B2298" t="s">
        <v>4795</v>
      </c>
      <c r="C2298" t="str">
        <f>IFERROR(VLOOKUP(Table1[[#This Row],[Ticker]],[1]!Table1[[Symbol]:[Industry]],2,FALSE),"-")</f>
        <v>-</v>
      </c>
      <c r="D2298" t="s">
        <v>3461</v>
      </c>
      <c r="E2298">
        <v>255.15647999999999</v>
      </c>
      <c r="F2298">
        <v>248.4</v>
      </c>
      <c r="G2298">
        <v>21.934719319389501</v>
      </c>
      <c r="H2298">
        <v>33.513576910056798</v>
      </c>
      <c r="I2298">
        <v>31.5897440004101</v>
      </c>
      <c r="J2298">
        <v>11.0715515328866</v>
      </c>
      <c r="K2298">
        <v>205.611411792269</v>
      </c>
      <c r="L2298">
        <v>187.865496142279</v>
      </c>
      <c r="M2298">
        <v>74.071472237943496</v>
      </c>
      <c r="N2298">
        <v>1.0638961038960999</v>
      </c>
      <c r="O2298">
        <v>8.2528180354267207</v>
      </c>
      <c r="P2298">
        <v>72.5</v>
      </c>
    </row>
    <row r="2299" spans="1:17" hidden="1" x14ac:dyDescent="0.3">
      <c r="A2299" t="s">
        <v>4796</v>
      </c>
      <c r="B2299" t="s">
        <v>4797</v>
      </c>
      <c r="C2299" t="str">
        <f>IFERROR(VLOOKUP(Table1[[#This Row],[Ticker]],[1]!Table1[[Symbol]:[Industry]],2,FALSE),"-")</f>
        <v>-</v>
      </c>
      <c r="D2299" t="s">
        <v>89</v>
      </c>
      <c r="E2299">
        <v>254.98571949000001</v>
      </c>
      <c r="F2299">
        <v>7.65</v>
      </c>
      <c r="G2299">
        <v>-46.9750016351868</v>
      </c>
      <c r="H2299">
        <v>-16.9896760558827</v>
      </c>
      <c r="I2299">
        <v>-39.533832775399802</v>
      </c>
      <c r="J2299">
        <v>-0.187662908937307</v>
      </c>
      <c r="K2299">
        <v>7.9051717829441603</v>
      </c>
      <c r="L2299">
        <v>9.0977474131205796</v>
      </c>
      <c r="M2299">
        <v>51.623166200551502</v>
      </c>
      <c r="N2299">
        <v>0.42586522162228302</v>
      </c>
      <c r="O2299">
        <v>112.687097739859</v>
      </c>
      <c r="P2299">
        <v>15.210843373493899</v>
      </c>
      <c r="Q2299">
        <v>7.8744728706750006E-2</v>
      </c>
    </row>
    <row r="2300" spans="1:17" hidden="1" x14ac:dyDescent="0.3">
      <c r="A2300" t="s">
        <v>4798</v>
      </c>
      <c r="B2300" t="s">
        <v>4799</v>
      </c>
      <c r="C2300" t="str">
        <f>IFERROR(VLOOKUP(Table1[[#This Row],[Ticker]],[1]!Table1[[Symbol]:[Industry]],2,FALSE),"-")</f>
        <v>-</v>
      </c>
      <c r="D2300" t="s">
        <v>74</v>
      </c>
      <c r="E2300">
        <v>254.87601749999999</v>
      </c>
      <c r="F2300">
        <v>136.75</v>
      </c>
      <c r="G2300">
        <v>310.14714386899101</v>
      </c>
      <c r="H2300">
        <v>18.4788117223837</v>
      </c>
      <c r="I2300">
        <v>120.773869362358</v>
      </c>
      <c r="J2300">
        <v>5.9209536604088902</v>
      </c>
      <c r="K2300">
        <v>104.318028069734</v>
      </c>
      <c r="L2300">
        <v>72.487651773131006</v>
      </c>
      <c r="M2300">
        <v>70.365326431008697</v>
      </c>
      <c r="N2300">
        <v>0.52080877980071605</v>
      </c>
      <c r="O2300">
        <v>4.1316270566727598</v>
      </c>
      <c r="P2300">
        <v>354.33902546218002</v>
      </c>
      <c r="Q2300">
        <v>0.26389538919730099</v>
      </c>
    </row>
    <row r="2301" spans="1:17" hidden="1" x14ac:dyDescent="0.3">
      <c r="A2301" t="s">
        <v>4800</v>
      </c>
      <c r="B2301" t="s">
        <v>4801</v>
      </c>
      <c r="C2301" t="str">
        <f>IFERROR(VLOOKUP(Table1[[#This Row],[Ticker]],[1]!Table1[[Symbol]:[Industry]],2,FALSE),"-")</f>
        <v>-</v>
      </c>
      <c r="D2301" t="s">
        <v>263</v>
      </c>
      <c r="E2301">
        <v>254.16145312500001</v>
      </c>
      <c r="F2301">
        <v>49.65</v>
      </c>
      <c r="G2301">
        <v>67.534233882496295</v>
      </c>
      <c r="H2301">
        <v>-18.020103344351899</v>
      </c>
      <c r="I2301">
        <v>-14.059046260030501</v>
      </c>
      <c r="J2301">
        <v>-5.7945463502390098</v>
      </c>
      <c r="K2301">
        <v>51.947660308622602</v>
      </c>
      <c r="L2301">
        <v>48.377866192369098</v>
      </c>
      <c r="M2301">
        <v>27.384233420930901</v>
      </c>
      <c r="N2301">
        <v>0.79735725565475801</v>
      </c>
      <c r="O2301">
        <v>40.382678751258801</v>
      </c>
      <c r="P2301">
        <v>112.63383297644501</v>
      </c>
      <c r="Q2301">
        <v>0.102413859791799</v>
      </c>
    </row>
    <row r="2302" spans="1:17" hidden="1" x14ac:dyDescent="0.3">
      <c r="A2302" t="s">
        <v>4802</v>
      </c>
      <c r="B2302" t="s">
        <v>4803</v>
      </c>
      <c r="C2302" t="str">
        <f>IFERROR(VLOOKUP(Table1[[#This Row],[Ticker]],[1]!Table1[[Symbol]:[Industry]],2,FALSE),"-")</f>
        <v>-</v>
      </c>
      <c r="D2302" t="s">
        <v>217</v>
      </c>
      <c r="E2302">
        <v>253.65271680000001</v>
      </c>
      <c r="F2302">
        <v>199.05</v>
      </c>
      <c r="G2302">
        <v>107.869742947161</v>
      </c>
      <c r="H2302">
        <v>-11.585811469148</v>
      </c>
      <c r="I2302">
        <v>39.783744349227</v>
      </c>
      <c r="J2302">
        <v>-5.3852841900040902</v>
      </c>
      <c r="K2302">
        <v>209.18076918601</v>
      </c>
      <c r="L2302">
        <v>174.802833311943</v>
      </c>
      <c r="M2302">
        <v>29.923083248488201</v>
      </c>
      <c r="N2302">
        <v>0.88454946764527098</v>
      </c>
      <c r="O2302">
        <v>32.881185631750697</v>
      </c>
      <c r="P2302">
        <v>148.8125</v>
      </c>
      <c r="Q2302">
        <v>0.159713419869637</v>
      </c>
    </row>
    <row r="2303" spans="1:17" hidden="1" x14ac:dyDescent="0.3">
      <c r="A2303" t="s">
        <v>4804</v>
      </c>
      <c r="B2303" t="s">
        <v>4805</v>
      </c>
      <c r="C2303" t="str">
        <f>IFERROR(VLOOKUP(Table1[[#This Row],[Ticker]],[1]!Table1[[Symbol]:[Industry]],2,FALSE),"-")</f>
        <v>-</v>
      </c>
      <c r="D2303" t="s">
        <v>604</v>
      </c>
      <c r="E2303">
        <v>253.56635005000001</v>
      </c>
      <c r="F2303">
        <v>451</v>
      </c>
      <c r="G2303">
        <v>-43.447790394668402</v>
      </c>
      <c r="H2303">
        <v>-11.333678132924099</v>
      </c>
      <c r="I2303">
        <v>-25.062483095757699</v>
      </c>
      <c r="J2303">
        <v>-3.9661597492969101</v>
      </c>
      <c r="K2303">
        <v>483.67949471914801</v>
      </c>
      <c r="L2303">
        <v>503.616629274334</v>
      </c>
      <c r="M2303">
        <v>36.8114515803451</v>
      </c>
      <c r="N2303">
        <v>0.30290542251045499</v>
      </c>
      <c r="O2303">
        <v>27.006651884700599</v>
      </c>
      <c r="P2303">
        <v>2.2675736961451198</v>
      </c>
      <c r="Q2303">
        <v>-0.118182686082333</v>
      </c>
    </row>
    <row r="2304" spans="1:17" hidden="1" x14ac:dyDescent="0.3">
      <c r="A2304" t="s">
        <v>4806</v>
      </c>
      <c r="B2304" t="s">
        <v>4807</v>
      </c>
      <c r="C2304" t="str">
        <f>IFERROR(VLOOKUP(Table1[[#This Row],[Ticker]],[1]!Table1[[Symbol]:[Industry]],2,FALSE),"-")</f>
        <v>-</v>
      </c>
      <c r="D2304" t="s">
        <v>46</v>
      </c>
      <c r="E2304">
        <v>253.43734466399999</v>
      </c>
      <c r="F2304">
        <v>98.62</v>
      </c>
      <c r="G2304">
        <v>244.53912544965701</v>
      </c>
      <c r="H2304">
        <v>12.0285848089509</v>
      </c>
      <c r="I2304">
        <v>28.828580408541299</v>
      </c>
      <c r="J2304">
        <v>7.22629809701189</v>
      </c>
      <c r="K2304">
        <v>83.166860823257096</v>
      </c>
      <c r="L2304">
        <v>74.637288452619799</v>
      </c>
      <c r="M2304">
        <v>89.996761850257798</v>
      </c>
      <c r="N2304">
        <v>2.7732644587834598</v>
      </c>
      <c r="O2304">
        <v>18.657473129182701</v>
      </c>
      <c r="P2304">
        <v>408.35051546391702</v>
      </c>
      <c r="Q2304">
        <v>0.12516988811677299</v>
      </c>
    </row>
    <row r="2305" spans="1:17" hidden="1" x14ac:dyDescent="0.3">
      <c r="A2305" t="s">
        <v>4808</v>
      </c>
      <c r="B2305" t="s">
        <v>4809</v>
      </c>
      <c r="C2305" t="str">
        <f>IFERROR(VLOOKUP(Table1[[#This Row],[Ticker]],[1]!Table1[[Symbol]:[Industry]],2,FALSE),"-")</f>
        <v>-</v>
      </c>
      <c r="D2305" t="s">
        <v>2513</v>
      </c>
      <c r="E2305">
        <v>252.87464455999901</v>
      </c>
      <c r="F2305">
        <v>2154.1999999999998</v>
      </c>
      <c r="G2305">
        <v>307.39666694623003</v>
      </c>
      <c r="H2305">
        <v>-3.8130991244352299</v>
      </c>
      <c r="I2305">
        <v>148.46407313265399</v>
      </c>
      <c r="J2305">
        <v>1.25136804664815</v>
      </c>
      <c r="K2305">
        <v>2101.0302478870899</v>
      </c>
      <c r="L2305">
        <v>1533.6755732246199</v>
      </c>
      <c r="M2305">
        <v>48.5007143591314</v>
      </c>
      <c r="N2305">
        <v>0.42975206611570199</v>
      </c>
      <c r="O2305">
        <v>20.278989880233901</v>
      </c>
      <c r="P2305">
        <v>378.49844513549499</v>
      </c>
      <c r="Q2305">
        <v>0.16746930614737299</v>
      </c>
    </row>
    <row r="2306" spans="1:17" hidden="1" x14ac:dyDescent="0.3">
      <c r="A2306" t="s">
        <v>4810</v>
      </c>
      <c r="B2306" t="s">
        <v>4811</v>
      </c>
      <c r="C2306" t="str">
        <f>IFERROR(VLOOKUP(Table1[[#This Row],[Ticker]],[1]!Table1[[Symbol]:[Industry]],2,FALSE),"-")</f>
        <v>-</v>
      </c>
      <c r="D2306" t="s">
        <v>46</v>
      </c>
      <c r="E2306">
        <v>252.27799151299999</v>
      </c>
      <c r="F2306">
        <v>44.27</v>
      </c>
      <c r="G2306">
        <v>-31.778583432904</v>
      </c>
      <c r="H2306">
        <v>-25.053807008402998</v>
      </c>
      <c r="I2306">
        <v>-6.6352347193194197</v>
      </c>
      <c r="J2306">
        <v>-10.877889595273199</v>
      </c>
      <c r="K2306">
        <v>48.049715950145099</v>
      </c>
      <c r="L2306">
        <v>47.488181939595499</v>
      </c>
      <c r="M2306">
        <v>42.362526331510203</v>
      </c>
      <c r="N2306">
        <v>0.37302492743398502</v>
      </c>
      <c r="O2306">
        <v>60.311723514795503</v>
      </c>
      <c r="P2306">
        <v>28.133140376266301</v>
      </c>
      <c r="Q2306">
        <v>1.0702899845216E-2</v>
      </c>
    </row>
    <row r="2307" spans="1:17" hidden="1" x14ac:dyDescent="0.3">
      <c r="A2307" t="s">
        <v>4812</v>
      </c>
      <c r="B2307" t="s">
        <v>4813</v>
      </c>
      <c r="C2307" t="str">
        <f>IFERROR(VLOOKUP(Table1[[#This Row],[Ticker]],[1]!Table1[[Symbol]:[Industry]],2,FALSE),"-")</f>
        <v>-</v>
      </c>
      <c r="D2307" t="s">
        <v>135</v>
      </c>
      <c r="E2307">
        <v>252.27099000000001</v>
      </c>
      <c r="F2307">
        <v>360.1</v>
      </c>
      <c r="G2307">
        <v>130.59091206398401</v>
      </c>
      <c r="H2307">
        <v>47.102916407149998</v>
      </c>
      <c r="I2307">
        <v>82.316134115149794</v>
      </c>
      <c r="J2307">
        <v>-8.0170530059834295</v>
      </c>
      <c r="K2307">
        <v>295.19605257935098</v>
      </c>
      <c r="L2307">
        <v>233.97526853895801</v>
      </c>
      <c r="M2307">
        <v>67.138237582783105</v>
      </c>
      <c r="N2307">
        <v>1.7430840481354499</v>
      </c>
      <c r="O2307">
        <v>14.1071924465426</v>
      </c>
      <c r="P2307">
        <v>171.46626460610599</v>
      </c>
      <c r="Q2307">
        <v>2.3469175897240999E-2</v>
      </c>
    </row>
    <row r="2308" spans="1:17" hidden="1" x14ac:dyDescent="0.3">
      <c r="A2308" t="s">
        <v>4814</v>
      </c>
      <c r="B2308" t="s">
        <v>4815</v>
      </c>
      <c r="C2308" t="str">
        <f>IFERROR(VLOOKUP(Table1[[#This Row],[Ticker]],[1]!Table1[[Symbol]:[Industry]],2,FALSE),"-")</f>
        <v>-</v>
      </c>
      <c r="D2308" t="s">
        <v>609</v>
      </c>
      <c r="E2308">
        <v>252.24693849600001</v>
      </c>
      <c r="F2308">
        <v>48.59</v>
      </c>
      <c r="G2308">
        <v>-37.6656743813978</v>
      </c>
      <c r="H2308">
        <v>-15.7382696470077</v>
      </c>
      <c r="I2308">
        <v>-28.822426209284099</v>
      </c>
      <c r="J2308">
        <v>-3.3288482128632499</v>
      </c>
      <c r="K2308">
        <v>60.306315996365498</v>
      </c>
      <c r="L2308">
        <v>70.940838435180694</v>
      </c>
      <c r="M2308">
        <v>36.108120220606402</v>
      </c>
      <c r="N2308">
        <v>0.36441099327388998</v>
      </c>
      <c r="O2308">
        <v>188.74253961720501</v>
      </c>
      <c r="P2308">
        <v>2.2947368421052601</v>
      </c>
      <c r="Q2308">
        <v>3.1953422047020001E-2</v>
      </c>
    </row>
    <row r="2309" spans="1:17" hidden="1" x14ac:dyDescent="0.3">
      <c r="A2309" t="s">
        <v>4816</v>
      </c>
      <c r="B2309" t="s">
        <v>4817</v>
      </c>
      <c r="C2309" t="str">
        <f>IFERROR(VLOOKUP(Table1[[#This Row],[Ticker]],[1]!Table1[[Symbol]:[Industry]],2,FALSE),"-")</f>
        <v>-</v>
      </c>
      <c r="D2309" t="s">
        <v>2261</v>
      </c>
      <c r="E2309">
        <v>252.052468</v>
      </c>
      <c r="F2309">
        <v>184.35</v>
      </c>
      <c r="G2309">
        <v>521.33670795575301</v>
      </c>
      <c r="H2309">
        <v>-8.5647961058161997</v>
      </c>
      <c r="I2309">
        <v>-14.8975292359181</v>
      </c>
      <c r="J2309">
        <v>-6.1963461676910896</v>
      </c>
      <c r="K2309">
        <v>186.08856267283701</v>
      </c>
      <c r="L2309">
        <v>142.17622924715701</v>
      </c>
      <c r="M2309">
        <v>14.256325500023801</v>
      </c>
      <c r="N2309">
        <v>0.60480055618861095</v>
      </c>
      <c r="O2309">
        <v>37.754271765663098</v>
      </c>
      <c r="P2309">
        <v>554.65198863636294</v>
      </c>
    </row>
    <row r="2310" spans="1:17" hidden="1" x14ac:dyDescent="0.3">
      <c r="A2310" t="s">
        <v>4818</v>
      </c>
      <c r="B2310" t="s">
        <v>4819</v>
      </c>
      <c r="C2310" t="str">
        <f>IFERROR(VLOOKUP(Table1[[#This Row],[Ticker]],[1]!Table1[[Symbol]:[Industry]],2,FALSE),"-")</f>
        <v>-</v>
      </c>
      <c r="D2310" t="s">
        <v>604</v>
      </c>
      <c r="E2310">
        <v>251.93564795</v>
      </c>
      <c r="F2310">
        <v>117.19</v>
      </c>
      <c r="G2310">
        <v>-8.2459103497673105</v>
      </c>
      <c r="H2310">
        <v>-3.1359957395158502</v>
      </c>
      <c r="I2310">
        <v>-10.578893043888399</v>
      </c>
      <c r="J2310">
        <v>-4.5002074094049096</v>
      </c>
      <c r="K2310">
        <v>119.244143095186</v>
      </c>
      <c r="L2310">
        <v>110.996137068555</v>
      </c>
      <c r="M2310">
        <v>34.614555719267699</v>
      </c>
      <c r="N2310">
        <v>0.63935536745828103</v>
      </c>
      <c r="O2310">
        <v>14.915948459766099</v>
      </c>
      <c r="P2310">
        <v>30.865438302624199</v>
      </c>
      <c r="Q2310">
        <v>5.6447701074536998E-2</v>
      </c>
    </row>
    <row r="2311" spans="1:17" hidden="1" x14ac:dyDescent="0.3">
      <c r="A2311" t="s">
        <v>4820</v>
      </c>
      <c r="B2311" t="s">
        <v>4821</v>
      </c>
      <c r="C2311" t="str">
        <f>IFERROR(VLOOKUP(Table1[[#This Row],[Ticker]],[1]!Table1[[Symbol]:[Industry]],2,FALSE),"-")</f>
        <v>-</v>
      </c>
      <c r="E2311">
        <v>251.23096000000001</v>
      </c>
      <c r="F2311">
        <v>146</v>
      </c>
      <c r="G2311">
        <v>5.0077889546335399</v>
      </c>
      <c r="H2311">
        <v>-8.4019459110569095</v>
      </c>
      <c r="I2311">
        <v>23.998843562565099</v>
      </c>
      <c r="J2311">
        <v>-9.3986319533518401</v>
      </c>
      <c r="K2311">
        <v>146.71226615738101</v>
      </c>
      <c r="L2311">
        <v>124.722739902707</v>
      </c>
      <c r="M2311">
        <v>46.879483025366902</v>
      </c>
      <c r="N2311">
        <v>1.4323188788391601</v>
      </c>
      <c r="O2311">
        <v>26.643835616438299</v>
      </c>
      <c r="P2311">
        <v>70.760233918128606</v>
      </c>
      <c r="Q2311">
        <v>0.232630859516502</v>
      </c>
    </row>
    <row r="2312" spans="1:17" hidden="1" x14ac:dyDescent="0.3">
      <c r="A2312" t="s">
        <v>4822</v>
      </c>
      <c r="B2312" t="s">
        <v>4823</v>
      </c>
      <c r="C2312" t="str">
        <f>IFERROR(VLOOKUP(Table1[[#This Row],[Ticker]],[1]!Table1[[Symbol]:[Industry]],2,FALSE),"-")</f>
        <v>-</v>
      </c>
      <c r="D2312" t="s">
        <v>138</v>
      </c>
      <c r="E2312">
        <v>251.20075499999999</v>
      </c>
      <c r="F2312">
        <v>245.05</v>
      </c>
      <c r="G2312">
        <v>93.793153054329295</v>
      </c>
      <c r="H2312">
        <v>13.656664374788701</v>
      </c>
      <c r="I2312">
        <v>21.7759072344973</v>
      </c>
      <c r="J2312">
        <v>-4.7751379774482396</v>
      </c>
      <c r="K2312">
        <v>243.14777873130299</v>
      </c>
      <c r="L2312">
        <v>208.026147722465</v>
      </c>
      <c r="M2312">
        <v>60.153462182618703</v>
      </c>
      <c r="N2312">
        <v>0.612401861929456</v>
      </c>
      <c r="O2312">
        <v>23.648235054070501</v>
      </c>
      <c r="P2312">
        <v>137.91262135922301</v>
      </c>
      <c r="Q2312">
        <v>0.14751321109947901</v>
      </c>
    </row>
    <row r="2313" spans="1:17" hidden="1" x14ac:dyDescent="0.3">
      <c r="A2313" t="s">
        <v>4824</v>
      </c>
      <c r="B2313" t="s">
        <v>4825</v>
      </c>
      <c r="C2313" t="str">
        <f>IFERROR(VLOOKUP(Table1[[#This Row],[Ticker]],[1]!Table1[[Symbol]:[Industry]],2,FALSE),"-")</f>
        <v>-</v>
      </c>
      <c r="D2313" t="s">
        <v>122</v>
      </c>
      <c r="E2313">
        <v>251.17906050900001</v>
      </c>
      <c r="F2313">
        <v>43.29</v>
      </c>
      <c r="G2313">
        <v>79.935950846483095</v>
      </c>
      <c r="H2313">
        <v>0.43937045954193699</v>
      </c>
      <c r="I2313">
        <v>102.861588660604</v>
      </c>
      <c r="J2313">
        <v>3.6925186037872799</v>
      </c>
      <c r="K2313">
        <v>36.6165996732053</v>
      </c>
      <c r="L2313">
        <v>28.467353232041301</v>
      </c>
      <c r="M2313">
        <v>79.920054534082993</v>
      </c>
      <c r="N2313">
        <v>0.46917597382354098</v>
      </c>
      <c r="O2313">
        <v>0</v>
      </c>
      <c r="P2313">
        <v>139.83379501384999</v>
      </c>
      <c r="Q2313">
        <v>0.12507627242720801</v>
      </c>
    </row>
    <row r="2314" spans="1:17" hidden="1" x14ac:dyDescent="0.3">
      <c r="A2314" t="s">
        <v>4826</v>
      </c>
      <c r="B2314" t="s">
        <v>4827</v>
      </c>
      <c r="C2314" t="str">
        <f>IFERROR(VLOOKUP(Table1[[#This Row],[Ticker]],[1]!Table1[[Symbol]:[Industry]],2,FALSE),"-")</f>
        <v>-</v>
      </c>
      <c r="D2314" t="s">
        <v>592</v>
      </c>
      <c r="E2314">
        <v>250.98412500000001</v>
      </c>
      <c r="F2314">
        <v>227.65</v>
      </c>
      <c r="G2314">
        <v>-30.282920418107501</v>
      </c>
      <c r="H2314">
        <v>-2.7308675343876501</v>
      </c>
      <c r="I2314">
        <v>-5.4271226281069396</v>
      </c>
      <c r="J2314">
        <v>-2.3985990571721998</v>
      </c>
      <c r="K2314">
        <v>223.27373439532801</v>
      </c>
      <c r="L2314">
        <v>222.65340866310501</v>
      </c>
      <c r="M2314">
        <v>57.058284307140497</v>
      </c>
      <c r="N2314">
        <v>0.75744522233777001</v>
      </c>
      <c r="O2314">
        <v>20.799472875027401</v>
      </c>
      <c r="P2314">
        <v>19.815789473684202</v>
      </c>
      <c r="Q2314">
        <v>2.1335873264474E-2</v>
      </c>
    </row>
    <row r="2315" spans="1:17" hidden="1" x14ac:dyDescent="0.3">
      <c r="A2315" t="s">
        <v>4828</v>
      </c>
      <c r="B2315" t="s">
        <v>4829</v>
      </c>
      <c r="C2315" t="str">
        <f>IFERROR(VLOOKUP(Table1[[#This Row],[Ticker]],[1]!Table1[[Symbol]:[Industry]],2,FALSE),"-")</f>
        <v>-</v>
      </c>
      <c r="D2315" t="s">
        <v>1153</v>
      </c>
      <c r="E2315">
        <v>250.96674239999999</v>
      </c>
      <c r="F2315">
        <v>111.12</v>
      </c>
      <c r="G2315">
        <v>44.904446665019002</v>
      </c>
      <c r="H2315">
        <v>24.196680480222899</v>
      </c>
      <c r="I2315">
        <v>26.975987082694999</v>
      </c>
      <c r="J2315">
        <v>14.1164282876119</v>
      </c>
      <c r="K2315">
        <v>79.368577345115</v>
      </c>
      <c r="L2315">
        <v>74.263752240322205</v>
      </c>
      <c r="M2315">
        <v>90.252345896476101</v>
      </c>
      <c r="N2315">
        <v>4.7705773681558199</v>
      </c>
      <c r="O2315">
        <v>5.1025917926565896</v>
      </c>
      <c r="P2315">
        <v>85.664160401002505</v>
      </c>
      <c r="Q2315">
        <v>8.5931256898131997E-2</v>
      </c>
    </row>
    <row r="2316" spans="1:17" hidden="1" x14ac:dyDescent="0.3">
      <c r="A2316" t="s">
        <v>4830</v>
      </c>
      <c r="B2316" t="s">
        <v>4831</v>
      </c>
      <c r="C2316" t="str">
        <f>IFERROR(VLOOKUP(Table1[[#This Row],[Ticker]],[1]!Table1[[Symbol]:[Industry]],2,FALSE),"-")</f>
        <v>-</v>
      </c>
      <c r="D2316" t="s">
        <v>185</v>
      </c>
      <c r="E2316">
        <v>250.58879999999999</v>
      </c>
      <c r="F2316">
        <v>680</v>
      </c>
      <c r="G2316">
        <v>29.7151676531224</v>
      </c>
      <c r="H2316">
        <v>0.69823533859492004</v>
      </c>
      <c r="I2316">
        <v>35.424607185436699</v>
      </c>
      <c r="J2316">
        <v>-1.21920252392241</v>
      </c>
      <c r="K2316">
        <v>644.41532352939305</v>
      </c>
      <c r="L2316">
        <v>535.12603979956498</v>
      </c>
      <c r="M2316">
        <v>46.979879340277897</v>
      </c>
      <c r="N2316">
        <v>0.35350392200471598</v>
      </c>
      <c r="O2316">
        <v>9.1176470588235095</v>
      </c>
      <c r="P2316">
        <v>83.214333827293501</v>
      </c>
      <c r="Q2316">
        <v>0.10866121399977299</v>
      </c>
    </row>
    <row r="2317" spans="1:17" hidden="1" x14ac:dyDescent="0.3">
      <c r="A2317" t="s">
        <v>4832</v>
      </c>
      <c r="B2317" t="s">
        <v>4833</v>
      </c>
      <c r="C2317" t="str">
        <f>IFERROR(VLOOKUP(Table1[[#This Row],[Ticker]],[1]!Table1[[Symbol]:[Industry]],2,FALSE),"-")</f>
        <v>-</v>
      </c>
      <c r="D2317" t="s">
        <v>470</v>
      </c>
      <c r="E2317">
        <v>250.33660361999901</v>
      </c>
      <c r="F2317">
        <v>56.52</v>
      </c>
      <c r="G2317">
        <v>-37.111025361461401</v>
      </c>
      <c r="H2317">
        <v>-16.334072760744</v>
      </c>
      <c r="I2317">
        <v>-42.811605127376701</v>
      </c>
      <c r="J2317">
        <v>-5.1994794109789702</v>
      </c>
      <c r="K2317">
        <v>62.410472545197898</v>
      </c>
      <c r="L2317">
        <v>66.143117523326197</v>
      </c>
      <c r="M2317">
        <v>29.953280183429001</v>
      </c>
      <c r="N2317">
        <v>0.73697176693814603</v>
      </c>
      <c r="O2317">
        <v>52.158527954706202</v>
      </c>
      <c r="P2317">
        <v>7.8625954198473202</v>
      </c>
      <c r="Q2317">
        <v>2.8136185991922E-2</v>
      </c>
    </row>
    <row r="2318" spans="1:17" hidden="1" x14ac:dyDescent="0.3">
      <c r="A2318" t="s">
        <v>4834</v>
      </c>
      <c r="B2318" t="s">
        <v>4835</v>
      </c>
      <c r="C2318" t="str">
        <f>IFERROR(VLOOKUP(Table1[[#This Row],[Ticker]],[1]!Table1[[Symbol]:[Industry]],2,FALSE),"-")</f>
        <v>-</v>
      </c>
      <c r="D2318" t="s">
        <v>217</v>
      </c>
      <c r="E2318">
        <v>250.04328375</v>
      </c>
      <c r="F2318">
        <v>182.65</v>
      </c>
      <c r="G2318">
        <v>-58.489389652343299</v>
      </c>
      <c r="H2318">
        <v>-1.3993617214306999</v>
      </c>
      <c r="I2318">
        <v>-32.9217486063298</v>
      </c>
      <c r="J2318">
        <v>9.2978689142016293</v>
      </c>
      <c r="K2318">
        <v>181.343813261777</v>
      </c>
      <c r="L2318">
        <v>208.21513505927399</v>
      </c>
      <c r="M2318">
        <v>60.2865378767669</v>
      </c>
      <c r="N2318">
        <v>2.4876977071503799</v>
      </c>
      <c r="O2318">
        <v>145.27785381877899</v>
      </c>
      <c r="P2318">
        <v>11.3719512195122</v>
      </c>
      <c r="Q2318">
        <v>3.8107412401420002E-2</v>
      </c>
    </row>
    <row r="2319" spans="1:17" hidden="1" x14ac:dyDescent="0.3">
      <c r="A2319" t="s">
        <v>4836</v>
      </c>
      <c r="B2319" t="s">
        <v>4837</v>
      </c>
      <c r="C2319" t="str">
        <f>IFERROR(VLOOKUP(Table1[[#This Row],[Ticker]],[1]!Table1[[Symbol]:[Industry]],2,FALSE),"-")</f>
        <v>-</v>
      </c>
      <c r="D2319" t="s">
        <v>164</v>
      </c>
      <c r="E2319">
        <v>249.77699999999999</v>
      </c>
      <c r="F2319">
        <v>320.5</v>
      </c>
      <c r="G2319">
        <v>-5.3711689041633202</v>
      </c>
      <c r="H2319">
        <v>-3.3126920590692999</v>
      </c>
      <c r="I2319">
        <v>-2.2955385723522901</v>
      </c>
      <c r="J2319">
        <v>-5.4749159412672501</v>
      </c>
      <c r="K2319">
        <v>318.47524363696499</v>
      </c>
      <c r="L2319">
        <v>297.50504260410599</v>
      </c>
      <c r="M2319">
        <v>37.694614012217997</v>
      </c>
      <c r="N2319">
        <v>0.489631574749746</v>
      </c>
      <c r="O2319">
        <v>12.7301092043681</v>
      </c>
      <c r="P2319">
        <v>34.100418410041797</v>
      </c>
      <c r="Q2319">
        <v>8.5509781962208001E-2</v>
      </c>
    </row>
    <row r="2320" spans="1:17" hidden="1" x14ac:dyDescent="0.3">
      <c r="A2320" t="s">
        <v>4838</v>
      </c>
      <c r="B2320" t="s">
        <v>4839</v>
      </c>
      <c r="C2320" t="str">
        <f>IFERROR(VLOOKUP(Table1[[#This Row],[Ticker]],[1]!Table1[[Symbol]:[Industry]],2,FALSE),"-")</f>
        <v>-</v>
      </c>
      <c r="D2320" t="s">
        <v>4793</v>
      </c>
      <c r="E2320">
        <v>249.66865039999999</v>
      </c>
      <c r="F2320">
        <v>442</v>
      </c>
      <c r="G2320">
        <v>83.990520695987399</v>
      </c>
      <c r="H2320">
        <v>-18.559103752314101</v>
      </c>
      <c r="I2320">
        <v>25.898504165116201</v>
      </c>
      <c r="J2320">
        <v>-3.6521083379119101</v>
      </c>
      <c r="K2320">
        <v>450.19538038232997</v>
      </c>
      <c r="L2320">
        <v>349.88956846974298</v>
      </c>
      <c r="M2320">
        <v>53.864647704863401</v>
      </c>
      <c r="N2320">
        <v>0.28123943661971801</v>
      </c>
      <c r="O2320">
        <v>23.280542986425299</v>
      </c>
      <c r="P2320">
        <v>166.50587880615001</v>
      </c>
    </row>
    <row r="2321" spans="1:17" hidden="1" x14ac:dyDescent="0.3">
      <c r="A2321" t="s">
        <v>4840</v>
      </c>
      <c r="B2321" t="s">
        <v>4841</v>
      </c>
      <c r="C2321" t="str">
        <f>IFERROR(VLOOKUP(Table1[[#This Row],[Ticker]],[1]!Table1[[Symbol]:[Industry]],2,FALSE),"-")</f>
        <v>-</v>
      </c>
      <c r="D2321" t="s">
        <v>51</v>
      </c>
      <c r="E2321">
        <v>247.911832156</v>
      </c>
      <c r="F2321">
        <v>75.64</v>
      </c>
      <c r="G2321">
        <v>255.17984001790001</v>
      </c>
      <c r="H2321">
        <v>-4.8197564232765302</v>
      </c>
      <c r="I2321">
        <v>104.318014066808</v>
      </c>
      <c r="J2321">
        <v>29.349222123901299</v>
      </c>
      <c r="K2321">
        <v>67.1299211108187</v>
      </c>
      <c r="L2321">
        <v>46.373806391499002</v>
      </c>
      <c r="M2321">
        <v>62.324923211612898</v>
      </c>
      <c r="N2321">
        <v>0.89467933158802804</v>
      </c>
      <c r="O2321">
        <v>10.7218402961396</v>
      </c>
      <c r="P2321">
        <v>319.05817174515198</v>
      </c>
      <c r="Q2321">
        <v>0.11679212698531299</v>
      </c>
    </row>
    <row r="2322" spans="1:17" hidden="1" x14ac:dyDescent="0.3">
      <c r="A2322" t="s">
        <v>4842</v>
      </c>
      <c r="B2322" t="s">
        <v>4843</v>
      </c>
      <c r="C2322" t="str">
        <f>IFERROR(VLOOKUP(Table1[[#This Row],[Ticker]],[1]!Table1[[Symbol]:[Industry]],2,FALSE),"-")</f>
        <v>-</v>
      </c>
      <c r="D2322" t="s">
        <v>274</v>
      </c>
      <c r="E2322">
        <v>247.63122815999901</v>
      </c>
      <c r="F2322">
        <v>160.80000000000001</v>
      </c>
      <c r="G2322">
        <v>-3.5855509508806902</v>
      </c>
      <c r="H2322">
        <v>1.82431137333364</v>
      </c>
      <c r="I2322">
        <v>6.6831849047357901</v>
      </c>
      <c r="J2322">
        <v>6.8513680466481501</v>
      </c>
      <c r="K2322">
        <v>142.421137205365</v>
      </c>
      <c r="L2322">
        <v>136.13793908805201</v>
      </c>
      <c r="M2322">
        <v>61.662709863094101</v>
      </c>
      <c r="N2322">
        <v>1.0806630902324601</v>
      </c>
      <c r="O2322">
        <v>9.3905472636815794</v>
      </c>
      <c r="P2322">
        <v>47.5229357798165</v>
      </c>
    </row>
    <row r="2323" spans="1:17" hidden="1" x14ac:dyDescent="0.3">
      <c r="A2323" t="s">
        <v>4844</v>
      </c>
      <c r="B2323" t="s">
        <v>4845</v>
      </c>
      <c r="C2323" t="str">
        <f>IFERROR(VLOOKUP(Table1[[#This Row],[Ticker]],[1]!Table1[[Symbol]:[Industry]],2,FALSE),"-")</f>
        <v>-</v>
      </c>
      <c r="D2323" t="s">
        <v>46</v>
      </c>
      <c r="E2323">
        <v>247.21026034600001</v>
      </c>
      <c r="F2323">
        <v>130.34</v>
      </c>
      <c r="G2323">
        <v>88.540038468325704</v>
      </c>
      <c r="H2323">
        <v>-21.140420747773501</v>
      </c>
      <c r="I2323">
        <v>-9.3784113393956599</v>
      </c>
      <c r="J2323">
        <v>-7.4583470738777802</v>
      </c>
      <c r="K2323">
        <v>130.197681024574</v>
      </c>
      <c r="L2323">
        <v>108.48328209602499</v>
      </c>
      <c r="M2323">
        <v>40.715532569431403</v>
      </c>
      <c r="N2323">
        <v>0.28091885005300998</v>
      </c>
      <c r="O2323">
        <v>20.108945833972601</v>
      </c>
      <c r="P2323">
        <v>131.715555555555</v>
      </c>
      <c r="Q2323">
        <v>4.6284568854844998E-2</v>
      </c>
    </row>
    <row r="2324" spans="1:17" hidden="1" x14ac:dyDescent="0.3">
      <c r="A2324" t="s">
        <v>4846</v>
      </c>
      <c r="B2324" t="s">
        <v>4847</v>
      </c>
      <c r="C2324" t="str">
        <f>IFERROR(VLOOKUP(Table1[[#This Row],[Ticker]],[1]!Table1[[Symbol]:[Industry]],2,FALSE),"-")</f>
        <v>-</v>
      </c>
      <c r="D2324" t="s">
        <v>393</v>
      </c>
      <c r="E2324">
        <v>246.97049999999999</v>
      </c>
      <c r="F2324">
        <v>191.45</v>
      </c>
      <c r="G2324">
        <v>34.623315810617598</v>
      </c>
      <c r="H2324">
        <v>-5.0703829896925701</v>
      </c>
      <c r="I2324">
        <v>65.391709142531994</v>
      </c>
      <c r="J2324">
        <v>9.2489958354083708</v>
      </c>
      <c r="K2324">
        <v>179.77049713882201</v>
      </c>
      <c r="L2324">
        <v>149.31827017811301</v>
      </c>
      <c r="M2324">
        <v>59.325866471719102</v>
      </c>
      <c r="N2324">
        <v>0.59120543448527396</v>
      </c>
      <c r="O2324">
        <v>9.5325150169757098</v>
      </c>
      <c r="P2324">
        <v>99.4270833333333</v>
      </c>
    </row>
    <row r="2325" spans="1:17" hidden="1" x14ac:dyDescent="0.3">
      <c r="A2325" t="s">
        <v>4848</v>
      </c>
      <c r="B2325" t="s">
        <v>4849</v>
      </c>
      <c r="C2325" t="str">
        <f>IFERROR(VLOOKUP(Table1[[#This Row],[Ticker]],[1]!Table1[[Symbol]:[Industry]],2,FALSE),"-")</f>
        <v>-</v>
      </c>
      <c r="E2325">
        <v>246.87761399999999</v>
      </c>
      <c r="F2325">
        <v>18.3</v>
      </c>
      <c r="G2325">
        <v>216.58911702493401</v>
      </c>
      <c r="H2325">
        <v>-6.7640548993669203</v>
      </c>
      <c r="I2325">
        <v>125.513995077716</v>
      </c>
      <c r="J2325">
        <v>4.6503281852963303</v>
      </c>
      <c r="K2325">
        <v>17.512035029312202</v>
      </c>
      <c r="L2325">
        <v>12.8601251671718</v>
      </c>
      <c r="M2325">
        <v>54.166000139944899</v>
      </c>
      <c r="N2325">
        <v>0.309123432399391</v>
      </c>
      <c r="O2325">
        <v>18.251366120218499</v>
      </c>
      <c r="P2325">
        <v>262.37623762376199</v>
      </c>
      <c r="Q2325">
        <v>0.10492634870996199</v>
      </c>
    </row>
    <row r="2326" spans="1:17" hidden="1" x14ac:dyDescent="0.3">
      <c r="A2326" t="s">
        <v>4850</v>
      </c>
      <c r="B2326" t="s">
        <v>4851</v>
      </c>
      <c r="C2326" t="str">
        <f>IFERROR(VLOOKUP(Table1[[#This Row],[Ticker]],[1]!Table1[[Symbol]:[Industry]],2,FALSE),"-")</f>
        <v>-</v>
      </c>
      <c r="D2326" t="s">
        <v>274</v>
      </c>
      <c r="E2326">
        <v>246.8158</v>
      </c>
      <c r="F2326">
        <v>364.25</v>
      </c>
      <c r="G2326">
        <v>102.521559720813</v>
      </c>
      <c r="H2326">
        <v>37.801993851348101</v>
      </c>
      <c r="I2326">
        <v>169.14809439863299</v>
      </c>
      <c r="J2326">
        <v>-1.97980078452068</v>
      </c>
      <c r="K2326">
        <v>274.21242213059298</v>
      </c>
      <c r="L2326">
        <v>189.04171176351801</v>
      </c>
      <c r="M2326">
        <v>56.9032079227756</v>
      </c>
      <c r="N2326">
        <v>0.97274960911324504</v>
      </c>
      <c r="O2326">
        <v>9.2656142759093907</v>
      </c>
      <c r="P2326">
        <v>228.153153153153</v>
      </c>
    </row>
    <row r="2327" spans="1:17" hidden="1" x14ac:dyDescent="0.3">
      <c r="A2327" t="s">
        <v>4852</v>
      </c>
      <c r="B2327" t="s">
        <v>4853</v>
      </c>
      <c r="C2327" t="str">
        <f>IFERROR(VLOOKUP(Table1[[#This Row],[Ticker]],[1]!Table1[[Symbol]:[Industry]],2,FALSE),"-")</f>
        <v>-</v>
      </c>
      <c r="D2327" t="s">
        <v>1433</v>
      </c>
      <c r="E2327">
        <v>246.36799999999999</v>
      </c>
      <c r="F2327">
        <v>384.95</v>
      </c>
      <c r="G2327">
        <v>1367.4644464149001</v>
      </c>
      <c r="H2327">
        <v>16.042863385030099</v>
      </c>
      <c r="I2327">
        <v>286.49910183236398</v>
      </c>
      <c r="J2327">
        <v>-3.2278712560459901</v>
      </c>
      <c r="K2327">
        <v>337.38158356150802</v>
      </c>
      <c r="L2327">
        <v>216.76536218401699</v>
      </c>
      <c r="M2327">
        <v>62.868537773959702</v>
      </c>
      <c r="N2327">
        <v>0.57868261488964401</v>
      </c>
      <c r="O2327">
        <v>4.4681127419145197</v>
      </c>
      <c r="P2327">
        <v>1846.15773508594</v>
      </c>
      <c r="Q2327">
        <v>0.24647585118630599</v>
      </c>
    </row>
    <row r="2328" spans="1:17" hidden="1" x14ac:dyDescent="0.3">
      <c r="A2328" t="s">
        <v>4854</v>
      </c>
      <c r="B2328" t="s">
        <v>4855</v>
      </c>
      <c r="C2328" t="str">
        <f>IFERROR(VLOOKUP(Table1[[#This Row],[Ticker]],[1]!Table1[[Symbol]:[Industry]],2,FALSE),"-")</f>
        <v>-</v>
      </c>
      <c r="D2328" t="s">
        <v>833</v>
      </c>
      <c r="E2328">
        <v>246.08761999999999</v>
      </c>
      <c r="F2328">
        <v>123.88</v>
      </c>
      <c r="G2328">
        <v>51.580241707449197</v>
      </c>
      <c r="H2328">
        <v>-13.954084781485401</v>
      </c>
      <c r="I2328">
        <v>33.048320847336498</v>
      </c>
      <c r="J2328">
        <v>-14.6602598603285</v>
      </c>
      <c r="K2328">
        <v>126.464596290648</v>
      </c>
      <c r="L2328">
        <v>108.445451934042</v>
      </c>
      <c r="M2328">
        <v>34.3998513396904</v>
      </c>
      <c r="N2328">
        <v>0.247399339520747</v>
      </c>
      <c r="O2328">
        <v>23.506619309008698</v>
      </c>
      <c r="P2328">
        <v>93.5625</v>
      </c>
      <c r="Q2328">
        <v>0.112560764997427</v>
      </c>
    </row>
    <row r="2329" spans="1:17" hidden="1" x14ac:dyDescent="0.3">
      <c r="A2329" t="s">
        <v>4856</v>
      </c>
      <c r="B2329" t="s">
        <v>4857</v>
      </c>
      <c r="C2329" t="str">
        <f>IFERROR(VLOOKUP(Table1[[#This Row],[Ticker]],[1]!Table1[[Symbol]:[Industry]],2,FALSE),"-")</f>
        <v>-</v>
      </c>
      <c r="D2329" t="s">
        <v>21</v>
      </c>
      <c r="E2329">
        <v>246.08556960000001</v>
      </c>
      <c r="F2329">
        <v>43.8</v>
      </c>
      <c r="G2329">
        <v>-27.262011915477199</v>
      </c>
      <c r="H2329">
        <v>-17.854582293923201</v>
      </c>
      <c r="I2329">
        <v>23.300613050848199</v>
      </c>
      <c r="J2329">
        <v>-3.1486319533518499</v>
      </c>
      <c r="K2329">
        <v>47.658325312297798</v>
      </c>
      <c r="L2329">
        <v>45.6545256936448</v>
      </c>
      <c r="M2329">
        <v>40.988286056279399</v>
      </c>
      <c r="N2329">
        <v>0.46967638339920897</v>
      </c>
      <c r="O2329">
        <v>56.849315068493098</v>
      </c>
      <c r="P2329">
        <v>62.2222222222222</v>
      </c>
    </row>
    <row r="2330" spans="1:17" hidden="1" x14ac:dyDescent="0.3">
      <c r="A2330" t="s">
        <v>4858</v>
      </c>
      <c r="B2330" t="s">
        <v>4859</v>
      </c>
      <c r="C2330" t="str">
        <f>IFERROR(VLOOKUP(Table1[[#This Row],[Ticker]],[1]!Table1[[Symbol]:[Industry]],2,FALSE),"-")</f>
        <v>-</v>
      </c>
      <c r="D2330" t="s">
        <v>435</v>
      </c>
      <c r="E2330">
        <v>246.03072875000001</v>
      </c>
      <c r="F2330">
        <v>192.95</v>
      </c>
      <c r="G2330">
        <v>-26.536088649619799</v>
      </c>
      <c r="H2330">
        <v>-15.370215138872799</v>
      </c>
      <c r="I2330">
        <v>-23.119501162734799</v>
      </c>
      <c r="J2330">
        <v>-0.51705300598342996</v>
      </c>
      <c r="K2330">
        <v>197.97221863578301</v>
      </c>
      <c r="L2330">
        <v>202.58481195564099</v>
      </c>
      <c r="M2330">
        <v>39.170022888787997</v>
      </c>
      <c r="N2330">
        <v>0.83545840922890102</v>
      </c>
      <c r="O2330">
        <v>52.578388183467197</v>
      </c>
      <c r="P2330">
        <v>29.6271414175344</v>
      </c>
    </row>
    <row r="2331" spans="1:17" hidden="1" x14ac:dyDescent="0.3">
      <c r="A2331" t="s">
        <v>4860</v>
      </c>
      <c r="B2331" t="s">
        <v>4861</v>
      </c>
      <c r="C2331" t="str">
        <f>IFERROR(VLOOKUP(Table1[[#This Row],[Ticker]],[1]!Table1[[Symbol]:[Industry]],2,FALSE),"-")</f>
        <v>-</v>
      </c>
      <c r="D2331" t="s">
        <v>545</v>
      </c>
      <c r="E2331">
        <v>245.7</v>
      </c>
      <c r="F2331">
        <v>2.34</v>
      </c>
      <c r="G2331">
        <v>-27.597936601020901</v>
      </c>
      <c r="H2331">
        <v>-23.785273664655801</v>
      </c>
      <c r="I2331">
        <v>-13.421067259806099</v>
      </c>
      <c r="J2331">
        <v>-4.4091361550325097</v>
      </c>
      <c r="K2331">
        <v>2.5860853139425202</v>
      </c>
      <c r="L2331">
        <v>2.5395854539463998</v>
      </c>
      <c r="M2331">
        <v>31.706491234866998</v>
      </c>
      <c r="N2331">
        <v>0.33216850180729601</v>
      </c>
      <c r="O2331">
        <v>60.394889663182298</v>
      </c>
      <c r="P2331">
        <v>24.692251991310599</v>
      </c>
      <c r="Q2331">
        <v>4.7183274329449998E-3</v>
      </c>
    </row>
    <row r="2332" spans="1:17" hidden="1" x14ac:dyDescent="0.3">
      <c r="A2332" t="s">
        <v>4862</v>
      </c>
      <c r="B2332" t="s">
        <v>4863</v>
      </c>
      <c r="C2332" t="str">
        <f>IFERROR(VLOOKUP(Table1[[#This Row],[Ticker]],[1]!Table1[[Symbol]:[Industry]],2,FALSE),"-")</f>
        <v>-</v>
      </c>
      <c r="D2332" t="s">
        <v>125</v>
      </c>
      <c r="E2332">
        <v>245.553763</v>
      </c>
      <c r="F2332">
        <v>28.9</v>
      </c>
      <c r="G2332">
        <v>42.368609896897098</v>
      </c>
      <c r="H2332">
        <v>15.4756022265125</v>
      </c>
      <c r="I2332">
        <v>20.813162510483199</v>
      </c>
      <c r="J2332">
        <v>8.6552896152755991</v>
      </c>
      <c r="K2332">
        <v>23.894005879447501</v>
      </c>
      <c r="L2332">
        <v>21.424199561317199</v>
      </c>
      <c r="M2332">
        <v>68.6649328317949</v>
      </c>
      <c r="N2332">
        <v>2.21263268977737</v>
      </c>
      <c r="O2332">
        <v>5.3633217993079603</v>
      </c>
      <c r="P2332">
        <v>109.420289855072</v>
      </c>
      <c r="Q2332">
        <v>9.3058195376219996E-2</v>
      </c>
    </row>
    <row r="2333" spans="1:17" hidden="1" x14ac:dyDescent="0.3">
      <c r="A2333" t="s">
        <v>4864</v>
      </c>
      <c r="B2333" t="s">
        <v>4865</v>
      </c>
      <c r="C2333" t="str">
        <f>IFERROR(VLOOKUP(Table1[[#This Row],[Ticker]],[1]!Table1[[Symbol]:[Industry]],2,FALSE),"-")</f>
        <v>-</v>
      </c>
      <c r="D2333" t="s">
        <v>4866</v>
      </c>
      <c r="E2333">
        <v>245.52250000000001</v>
      </c>
      <c r="F2333">
        <v>132.5</v>
      </c>
      <c r="G2333">
        <v>-7.1248044901342302</v>
      </c>
      <c r="H2333">
        <v>-8.5580741802858693</v>
      </c>
      <c r="I2333">
        <v>31.344268955891099</v>
      </c>
      <c r="J2333">
        <v>-7.5057748104947004</v>
      </c>
      <c r="K2333">
        <v>126.362092966517</v>
      </c>
      <c r="M2333">
        <v>42.952041443395302</v>
      </c>
      <c r="N2333">
        <v>0.30706463388447403</v>
      </c>
      <c r="O2333">
        <v>22.867924528301799</v>
      </c>
      <c r="P2333">
        <v>69.871794871794805</v>
      </c>
    </row>
    <row r="2334" spans="1:17" hidden="1" x14ac:dyDescent="0.3">
      <c r="A2334" t="s">
        <v>4867</v>
      </c>
      <c r="B2334" t="s">
        <v>4868</v>
      </c>
      <c r="C2334" t="str">
        <f>IFERROR(VLOOKUP(Table1[[#This Row],[Ticker]],[1]!Table1[[Symbol]:[Industry]],2,FALSE),"-")</f>
        <v>-</v>
      </c>
      <c r="D2334" t="s">
        <v>74</v>
      </c>
      <c r="E2334">
        <v>244.52898437499999</v>
      </c>
      <c r="F2334">
        <v>201.45</v>
      </c>
      <c r="G2334">
        <v>92.297889887202203</v>
      </c>
      <c r="H2334">
        <v>11.1016937277808</v>
      </c>
      <c r="I2334">
        <v>26.575874374889999</v>
      </c>
      <c r="J2334">
        <v>-8.6412427907902707</v>
      </c>
      <c r="K2334">
        <v>172.61772885344499</v>
      </c>
      <c r="L2334">
        <v>147.213698793247</v>
      </c>
      <c r="M2334">
        <v>64.986902601744703</v>
      </c>
      <c r="N2334">
        <v>1.02750004031432</v>
      </c>
      <c r="O2334">
        <v>4.2194092827004104</v>
      </c>
      <c r="P2334">
        <v>136.41591362516101</v>
      </c>
      <c r="Q2334">
        <v>0.10067490488926301</v>
      </c>
    </row>
    <row r="2335" spans="1:17" hidden="1" x14ac:dyDescent="0.3">
      <c r="A2335" t="s">
        <v>4869</v>
      </c>
      <c r="B2335" t="s">
        <v>4870</v>
      </c>
      <c r="C2335" t="str">
        <f>IFERROR(VLOOKUP(Table1[[#This Row],[Ticker]],[1]!Table1[[Symbol]:[Industry]],2,FALSE),"-")</f>
        <v>-</v>
      </c>
      <c r="D2335" t="s">
        <v>185</v>
      </c>
      <c r="E2335">
        <v>244.42211885399999</v>
      </c>
      <c r="F2335">
        <v>107.01</v>
      </c>
      <c r="G2335">
        <v>10.805931440601601</v>
      </c>
      <c r="H2335">
        <v>-6.5821944625642104</v>
      </c>
      <c r="I2335">
        <v>-11.0475022484865</v>
      </c>
      <c r="J2335">
        <v>-3.1299403645667998</v>
      </c>
      <c r="K2335">
        <v>107.093198862496</v>
      </c>
      <c r="L2335">
        <v>101.094736515561</v>
      </c>
      <c r="M2335">
        <v>48.0513185574993</v>
      </c>
      <c r="N2335">
        <v>0.75742989801122795</v>
      </c>
      <c r="O2335">
        <v>31.483038968320699</v>
      </c>
      <c r="P2335">
        <v>49.246861924686101</v>
      </c>
      <c r="Q2335">
        <v>4.6930701027328998E-2</v>
      </c>
    </row>
    <row r="2336" spans="1:17" hidden="1" x14ac:dyDescent="0.3">
      <c r="A2336" t="s">
        <v>4871</v>
      </c>
      <c r="B2336" t="s">
        <v>4872</v>
      </c>
      <c r="C2336" t="str">
        <f>IFERROR(VLOOKUP(Table1[[#This Row],[Ticker]],[1]!Table1[[Symbol]:[Industry]],2,FALSE),"-")</f>
        <v>-</v>
      </c>
      <c r="D2336" t="s">
        <v>604</v>
      </c>
      <c r="E2336">
        <v>243.78974339099901</v>
      </c>
      <c r="F2336">
        <v>188.07</v>
      </c>
      <c r="G2336">
        <v>-2.6832771326233702E-2</v>
      </c>
      <c r="H2336">
        <v>-3.4808122763752198</v>
      </c>
      <c r="I2336">
        <v>15.8723567869503</v>
      </c>
      <c r="J2336">
        <v>-2.4207271241921999</v>
      </c>
      <c r="K2336">
        <v>183.31174881844399</v>
      </c>
      <c r="L2336">
        <v>169.36703726105</v>
      </c>
      <c r="M2336">
        <v>52.690385921479702</v>
      </c>
      <c r="N2336">
        <v>2.9363950072010301</v>
      </c>
      <c r="O2336">
        <v>16.977721061306902</v>
      </c>
      <c r="P2336">
        <v>54.218942189421803</v>
      </c>
      <c r="Q2336">
        <v>-2.184879369132E-3</v>
      </c>
    </row>
    <row r="2337" spans="1:17" hidden="1" x14ac:dyDescent="0.3">
      <c r="A2337" t="s">
        <v>4873</v>
      </c>
      <c r="B2337" t="s">
        <v>4874</v>
      </c>
      <c r="C2337" t="str">
        <f>IFERROR(VLOOKUP(Table1[[#This Row],[Ticker]],[1]!Table1[[Symbol]:[Industry]],2,FALSE),"-")</f>
        <v>-</v>
      </c>
      <c r="D2337" t="s">
        <v>54</v>
      </c>
      <c r="E2337">
        <v>243.77019200000001</v>
      </c>
      <c r="F2337">
        <v>135.75</v>
      </c>
      <c r="G2337">
        <v>-4.2139968004392498</v>
      </c>
      <c r="H2337">
        <v>29.2543176507975</v>
      </c>
      <c r="I2337">
        <v>81.526777130670794</v>
      </c>
      <c r="J2337">
        <v>-0.85021447030738195</v>
      </c>
      <c r="K2337">
        <v>104.429216510763</v>
      </c>
      <c r="M2337">
        <v>68.832402772405501</v>
      </c>
      <c r="N2337">
        <v>1.1886760080068599</v>
      </c>
      <c r="O2337">
        <v>8.6556169429097398</v>
      </c>
      <c r="P2337">
        <v>157.10227272727201</v>
      </c>
    </row>
    <row r="2338" spans="1:17" hidden="1" x14ac:dyDescent="0.3">
      <c r="A2338" t="s">
        <v>4875</v>
      </c>
      <c r="B2338" t="s">
        <v>4876</v>
      </c>
      <c r="C2338" t="str">
        <f>IFERROR(VLOOKUP(Table1[[#This Row],[Ticker]],[1]!Table1[[Symbol]:[Industry]],2,FALSE),"-")</f>
        <v>-</v>
      </c>
      <c r="D2338" t="s">
        <v>422</v>
      </c>
      <c r="E2338">
        <v>243.510713205</v>
      </c>
      <c r="F2338">
        <v>102.95</v>
      </c>
      <c r="G2338">
        <v>-13.5363394357005</v>
      </c>
      <c r="H2338">
        <v>-7.46231553315135</v>
      </c>
      <c r="I2338">
        <v>21.024965107166601</v>
      </c>
      <c r="J2338">
        <v>2.9119741072542</v>
      </c>
      <c r="K2338">
        <v>103.610777903139</v>
      </c>
      <c r="L2338">
        <v>99.036118790992404</v>
      </c>
      <c r="M2338">
        <v>57.607798175198603</v>
      </c>
      <c r="N2338">
        <v>1.07818664948868</v>
      </c>
      <c r="O2338">
        <v>49.684312773190797</v>
      </c>
      <c r="P2338">
        <v>52.4056254626202</v>
      </c>
    </row>
    <row r="2339" spans="1:17" hidden="1" x14ac:dyDescent="0.3">
      <c r="A2339" t="s">
        <v>4877</v>
      </c>
      <c r="B2339" t="s">
        <v>4878</v>
      </c>
      <c r="C2339" t="str">
        <f>IFERROR(VLOOKUP(Table1[[#This Row],[Ticker]],[1]!Table1[[Symbol]:[Industry]],2,FALSE),"-")</f>
        <v>-</v>
      </c>
      <c r="D2339" t="s">
        <v>54</v>
      </c>
      <c r="E2339">
        <v>243.47136518600001</v>
      </c>
      <c r="F2339">
        <v>51.9</v>
      </c>
      <c r="G2339">
        <v>6.3510271773013098</v>
      </c>
      <c r="H2339">
        <v>3.6514415037714998</v>
      </c>
      <c r="I2339">
        <v>-24.791928881660699</v>
      </c>
      <c r="J2339">
        <v>-0.177960240958285</v>
      </c>
      <c r="K2339">
        <v>51.752324605050099</v>
      </c>
      <c r="L2339">
        <v>47.9169550192291</v>
      </c>
      <c r="M2339">
        <v>46.0606461850995</v>
      </c>
      <c r="N2339">
        <v>3.4447224731881501</v>
      </c>
      <c r="O2339">
        <v>12.524084778420001</v>
      </c>
      <c r="P2339">
        <v>56.325301204819198</v>
      </c>
      <c r="Q2339">
        <v>1.5088261828562001E-2</v>
      </c>
    </row>
    <row r="2340" spans="1:17" hidden="1" x14ac:dyDescent="0.3">
      <c r="A2340" t="s">
        <v>4879</v>
      </c>
      <c r="B2340" t="s">
        <v>4880</v>
      </c>
      <c r="C2340" t="str">
        <f>IFERROR(VLOOKUP(Table1[[#This Row],[Ticker]],[1]!Table1[[Symbol]:[Industry]],2,FALSE),"-")</f>
        <v>-</v>
      </c>
      <c r="D2340" t="s">
        <v>604</v>
      </c>
      <c r="E2340">
        <v>243.25460523000001</v>
      </c>
      <c r="F2340">
        <v>505.05</v>
      </c>
      <c r="G2340">
        <v>-54.958287429504999</v>
      </c>
      <c r="H2340">
        <v>-17.215136403189401</v>
      </c>
      <c r="I2340">
        <v>-27.0012226136819</v>
      </c>
      <c r="J2340">
        <v>-7.9940864988063902</v>
      </c>
      <c r="K2340">
        <v>568.73524786649796</v>
      </c>
      <c r="L2340">
        <v>598.52139338812299</v>
      </c>
      <c r="M2340">
        <v>19.3868063227238</v>
      </c>
      <c r="N2340">
        <v>0.46267865864876201</v>
      </c>
      <c r="O2340">
        <v>53.430353430353399</v>
      </c>
      <c r="P2340">
        <v>4.3060718711276298</v>
      </c>
      <c r="Q2340">
        <v>-0.16501558251249501</v>
      </c>
    </row>
    <row r="2341" spans="1:17" hidden="1" x14ac:dyDescent="0.3">
      <c r="A2341" t="s">
        <v>4881</v>
      </c>
      <c r="B2341" t="s">
        <v>4882</v>
      </c>
      <c r="C2341" t="str">
        <f>IFERROR(VLOOKUP(Table1[[#This Row],[Ticker]],[1]!Table1[[Symbol]:[Industry]],2,FALSE),"-")</f>
        <v>-</v>
      </c>
      <c r="D2341" t="s">
        <v>409</v>
      </c>
      <c r="E2341">
        <v>243.11905999999999</v>
      </c>
      <c r="F2341">
        <v>423.7</v>
      </c>
      <c r="G2341">
        <v>237.37588292393801</v>
      </c>
      <c r="H2341">
        <v>15.2395987635574</v>
      </c>
      <c r="I2341">
        <v>63.098147800389199</v>
      </c>
      <c r="J2341">
        <v>0.33974013967140299</v>
      </c>
      <c r="K2341">
        <v>389.48892546351499</v>
      </c>
      <c r="L2341">
        <v>257.227618372785</v>
      </c>
      <c r="M2341">
        <v>50.422578206058397</v>
      </c>
      <c r="N2341">
        <v>0.88995215311004705</v>
      </c>
      <c r="O2341">
        <v>5.0271418456454997</v>
      </c>
      <c r="P2341">
        <v>301.23106060606</v>
      </c>
    </row>
    <row r="2342" spans="1:17" hidden="1" x14ac:dyDescent="0.3">
      <c r="A2342" t="s">
        <v>4883</v>
      </c>
      <c r="B2342" t="s">
        <v>4884</v>
      </c>
      <c r="C2342" t="str">
        <f>IFERROR(VLOOKUP(Table1[[#This Row],[Ticker]],[1]!Table1[[Symbol]:[Industry]],2,FALSE),"-")</f>
        <v>-</v>
      </c>
      <c r="D2342" t="s">
        <v>751</v>
      </c>
      <c r="E2342">
        <v>242.86609717499999</v>
      </c>
      <c r="F2342">
        <v>552.05999999999995</v>
      </c>
      <c r="G2342">
        <v>-10.972403276125</v>
      </c>
      <c r="H2342">
        <v>0.96816727699102501</v>
      </c>
      <c r="I2342">
        <v>-1.77871746184465</v>
      </c>
      <c r="J2342">
        <v>-1.3029570589778099</v>
      </c>
      <c r="K2342">
        <v>526.43774095394997</v>
      </c>
      <c r="L2342">
        <v>499.31594174603498</v>
      </c>
      <c r="M2342">
        <v>76.378610990004603</v>
      </c>
      <c r="N2342">
        <v>1.8494878759148701</v>
      </c>
      <c r="O2342">
        <v>0.40575299786256203</v>
      </c>
      <c r="P2342">
        <v>29.454801266267999</v>
      </c>
      <c r="Q2342">
        <v>-1.6014498322345E-2</v>
      </c>
    </row>
    <row r="2343" spans="1:17" hidden="1" x14ac:dyDescent="0.3">
      <c r="A2343" t="s">
        <v>4885</v>
      </c>
      <c r="B2343" t="s">
        <v>4886</v>
      </c>
      <c r="C2343" t="str">
        <f>IFERROR(VLOOKUP(Table1[[#This Row],[Ticker]],[1]!Table1[[Symbol]:[Industry]],2,FALSE),"-")</f>
        <v>-</v>
      </c>
      <c r="D2343" t="s">
        <v>545</v>
      </c>
      <c r="E2343">
        <v>242.620272</v>
      </c>
      <c r="F2343">
        <v>270</v>
      </c>
      <c r="G2343">
        <v>34.909018384810103</v>
      </c>
      <c r="H2343">
        <v>-15.858516113199</v>
      </c>
      <c r="I2343">
        <v>-57.226005927792798</v>
      </c>
      <c r="J2343">
        <v>-4.55756666125564</v>
      </c>
      <c r="K2343">
        <v>327.59796623509902</v>
      </c>
      <c r="L2343">
        <v>327.14724211518802</v>
      </c>
      <c r="M2343">
        <v>21.742562989189398</v>
      </c>
      <c r="N2343">
        <v>1.8675411904141199</v>
      </c>
      <c r="O2343">
        <v>95.296296296296205</v>
      </c>
      <c r="P2343">
        <v>99.7780244173141</v>
      </c>
      <c r="Q2343">
        <v>0.25027187136737999</v>
      </c>
    </row>
    <row r="2344" spans="1:17" hidden="1" x14ac:dyDescent="0.3">
      <c r="A2344" t="s">
        <v>4887</v>
      </c>
      <c r="B2344" t="s">
        <v>4888</v>
      </c>
      <c r="C2344" t="str">
        <f>IFERROR(VLOOKUP(Table1[[#This Row],[Ticker]],[1]!Table1[[Symbol]:[Industry]],2,FALSE),"-")</f>
        <v>-</v>
      </c>
      <c r="D2344" t="s">
        <v>1001</v>
      </c>
      <c r="E2344">
        <v>242.45322910199999</v>
      </c>
      <c r="F2344">
        <v>73.17</v>
      </c>
      <c r="G2344">
        <v>2.4361107850667501</v>
      </c>
      <c r="H2344">
        <v>-4.7660074310701397</v>
      </c>
      <c r="I2344">
        <v>14.5054242770426</v>
      </c>
      <c r="J2344">
        <v>-3.2023232285196399</v>
      </c>
      <c r="K2344">
        <v>73.403381175748606</v>
      </c>
      <c r="L2344">
        <v>68.336600237050405</v>
      </c>
      <c r="M2344">
        <v>49.339716947446199</v>
      </c>
      <c r="N2344">
        <v>0.48331013359259101</v>
      </c>
      <c r="O2344">
        <v>39.264725980593099</v>
      </c>
      <c r="P2344">
        <v>59.934426229508198</v>
      </c>
      <c r="Q2344">
        <v>8.7979603221470998E-2</v>
      </c>
    </row>
    <row r="2345" spans="1:17" hidden="1" x14ac:dyDescent="0.3">
      <c r="A2345" t="s">
        <v>4889</v>
      </c>
      <c r="B2345" t="s">
        <v>4890</v>
      </c>
      <c r="C2345" t="str">
        <f>IFERROR(VLOOKUP(Table1[[#This Row],[Ticker]],[1]!Table1[[Symbol]:[Industry]],2,FALSE),"-")</f>
        <v>-</v>
      </c>
      <c r="D2345" t="s">
        <v>281</v>
      </c>
      <c r="E2345">
        <v>242.083744</v>
      </c>
      <c r="F2345">
        <v>140</v>
      </c>
      <c r="G2345">
        <v>-29.573153967012701</v>
      </c>
      <c r="H2345">
        <v>-0.376136245235005</v>
      </c>
      <c r="I2345">
        <v>-17.171914616890199</v>
      </c>
      <c r="J2345">
        <v>-5.0371336955121304</v>
      </c>
      <c r="K2345">
        <v>136.63211246672299</v>
      </c>
      <c r="L2345">
        <v>140.084331291399</v>
      </c>
      <c r="M2345">
        <v>56.624385181352103</v>
      </c>
      <c r="N2345">
        <v>0.95528480506786895</v>
      </c>
      <c r="O2345">
        <v>30.6428571428571</v>
      </c>
      <c r="P2345">
        <v>13.177041228779199</v>
      </c>
      <c r="Q2345">
        <v>2.1947799146893002E-2</v>
      </c>
    </row>
    <row r="2346" spans="1:17" hidden="1" x14ac:dyDescent="0.3">
      <c r="A2346" t="s">
        <v>4891</v>
      </c>
      <c r="B2346" t="s">
        <v>4892</v>
      </c>
      <c r="C2346" t="str">
        <f>IFERROR(VLOOKUP(Table1[[#This Row],[Ticker]],[1]!Table1[[Symbol]:[Industry]],2,FALSE),"-")</f>
        <v>-</v>
      </c>
      <c r="D2346" t="s">
        <v>1422</v>
      </c>
      <c r="E2346">
        <v>241.87878825000001</v>
      </c>
      <c r="F2346">
        <v>136.72999999999999</v>
      </c>
      <c r="G2346">
        <v>-12.2081061899107</v>
      </c>
      <c r="H2346">
        <v>5.6615097265942502</v>
      </c>
      <c r="I2346">
        <v>28.998100036552302</v>
      </c>
      <c r="J2346">
        <v>-7.4703102750301698</v>
      </c>
      <c r="K2346">
        <v>125.342483573004</v>
      </c>
      <c r="L2346">
        <v>111.56199377677601</v>
      </c>
      <c r="M2346">
        <v>47.792737663924697</v>
      </c>
      <c r="N2346">
        <v>1.16982379685287</v>
      </c>
      <c r="O2346">
        <v>14.8248372705331</v>
      </c>
      <c r="P2346">
        <v>56.173615077098702</v>
      </c>
      <c r="Q2346">
        <v>6.8632926245490002E-3</v>
      </c>
    </row>
    <row r="2347" spans="1:17" hidden="1" x14ac:dyDescent="0.3">
      <c r="A2347" t="s">
        <v>4893</v>
      </c>
      <c r="B2347" t="s">
        <v>4894</v>
      </c>
      <c r="C2347" t="str">
        <f>IFERROR(VLOOKUP(Table1[[#This Row],[Ticker]],[1]!Table1[[Symbol]:[Industry]],2,FALSE),"-")</f>
        <v>-</v>
      </c>
      <c r="D2347" t="s">
        <v>185</v>
      </c>
      <c r="E2347">
        <v>241.56994881999901</v>
      </c>
      <c r="F2347">
        <v>240.5</v>
      </c>
      <c r="G2347">
        <v>62.931149347949301</v>
      </c>
      <c r="H2347">
        <v>-9.20710820193265</v>
      </c>
      <c r="I2347">
        <v>50.886332386302399</v>
      </c>
      <c r="J2347">
        <v>-1.91406405211727</v>
      </c>
      <c r="K2347">
        <v>231.31182343624499</v>
      </c>
      <c r="L2347">
        <v>192.26489736748599</v>
      </c>
      <c r="M2347">
        <v>53.076486622329803</v>
      </c>
      <c r="N2347">
        <v>0.42527065577747403</v>
      </c>
      <c r="O2347">
        <v>20.582120582120499</v>
      </c>
      <c r="P2347">
        <v>110.68769163381501</v>
      </c>
      <c r="Q2347">
        <v>0.135942358376865</v>
      </c>
    </row>
    <row r="2348" spans="1:17" hidden="1" x14ac:dyDescent="0.3">
      <c r="A2348" t="s">
        <v>4895</v>
      </c>
      <c r="B2348" t="s">
        <v>4896</v>
      </c>
      <c r="C2348" t="str">
        <f>IFERROR(VLOOKUP(Table1[[#This Row],[Ticker]],[1]!Table1[[Symbol]:[Industry]],2,FALSE),"-")</f>
        <v>-</v>
      </c>
      <c r="D2348" t="s">
        <v>2713</v>
      </c>
      <c r="E2348">
        <v>241.32452685300001</v>
      </c>
      <c r="F2348">
        <v>18.350000000000001</v>
      </c>
      <c r="G2348">
        <v>14.207636047859699</v>
      </c>
      <c r="H2348">
        <v>-3.1918494465323399</v>
      </c>
      <c r="I2348">
        <v>-9.2581718184375692</v>
      </c>
      <c r="J2348">
        <v>-2.3412501771119398</v>
      </c>
      <c r="K2348">
        <v>16.576397393646101</v>
      </c>
      <c r="L2348">
        <v>15.740506777461301</v>
      </c>
      <c r="M2348">
        <v>70.9393223549841</v>
      </c>
      <c r="N2348">
        <v>1.0707875840924399</v>
      </c>
      <c r="O2348">
        <v>6.8119891008174296</v>
      </c>
      <c r="P2348">
        <v>55.497128443522499</v>
      </c>
      <c r="Q2348">
        <v>8.0781450900643995E-2</v>
      </c>
    </row>
    <row r="2349" spans="1:17" hidden="1" x14ac:dyDescent="0.3">
      <c r="A2349" t="s">
        <v>4897</v>
      </c>
      <c r="B2349" t="s">
        <v>4898</v>
      </c>
      <c r="C2349" t="str">
        <f>IFERROR(VLOOKUP(Table1[[#This Row],[Ticker]],[1]!Table1[[Symbol]:[Industry]],2,FALSE),"-")</f>
        <v>-</v>
      </c>
      <c r="D2349" t="s">
        <v>51</v>
      </c>
      <c r="E2349">
        <v>240.470417</v>
      </c>
      <c r="F2349">
        <v>1.39</v>
      </c>
      <c r="G2349">
        <v>-49.848507261875397</v>
      </c>
      <c r="H2349">
        <v>-12.1530897566098</v>
      </c>
      <c r="I2349">
        <v>-40.6073378930679</v>
      </c>
      <c r="J2349">
        <v>-10.481965286685099</v>
      </c>
      <c r="K2349">
        <v>1.51625062721173</v>
      </c>
      <c r="L2349">
        <v>1.75047438734387</v>
      </c>
      <c r="M2349">
        <v>23.4532400256142</v>
      </c>
      <c r="N2349">
        <v>0.83168301860103699</v>
      </c>
      <c r="O2349">
        <v>153.23741007194201</v>
      </c>
      <c r="P2349">
        <v>2.9629629629629401</v>
      </c>
      <c r="Q2349">
        <v>0.23243579497356601</v>
      </c>
    </row>
    <row r="2350" spans="1:17" hidden="1" x14ac:dyDescent="0.3">
      <c r="A2350" t="s">
        <v>4899</v>
      </c>
      <c r="B2350" t="s">
        <v>4900</v>
      </c>
      <c r="C2350" t="str">
        <f>IFERROR(VLOOKUP(Table1[[#This Row],[Ticker]],[1]!Table1[[Symbol]:[Industry]],2,FALSE),"-")</f>
        <v>-</v>
      </c>
      <c r="D2350" t="s">
        <v>74</v>
      </c>
      <c r="E2350">
        <v>239.96750399999999</v>
      </c>
      <c r="F2350">
        <v>17.61</v>
      </c>
      <c r="G2350">
        <v>-24.477208987161699</v>
      </c>
      <c r="H2350">
        <v>-9.1420616527322291</v>
      </c>
      <c r="I2350">
        <v>-29.4744602192327</v>
      </c>
      <c r="J2350">
        <v>-5.43746029122652</v>
      </c>
      <c r="K2350">
        <v>18.433703827724099</v>
      </c>
      <c r="L2350">
        <v>19.084718154214201</v>
      </c>
      <c r="M2350">
        <v>22.122197366692799</v>
      </c>
      <c r="N2350">
        <v>0.55336778844687395</v>
      </c>
      <c r="O2350">
        <v>72.913117546848397</v>
      </c>
      <c r="P2350">
        <v>11.8095238095238</v>
      </c>
      <c r="Q2350">
        <v>5.0571770878229998E-2</v>
      </c>
    </row>
    <row r="2351" spans="1:17" hidden="1" x14ac:dyDescent="0.3">
      <c r="A2351" t="s">
        <v>4901</v>
      </c>
      <c r="B2351" t="s">
        <v>4902</v>
      </c>
      <c r="C2351" t="str">
        <f>IFERROR(VLOOKUP(Table1[[#This Row],[Ticker]],[1]!Table1[[Symbol]:[Industry]],2,FALSE),"-")</f>
        <v>-</v>
      </c>
      <c r="D2351" t="s">
        <v>545</v>
      </c>
      <c r="E2351">
        <v>239.66197527199901</v>
      </c>
      <c r="F2351">
        <v>57.2</v>
      </c>
      <c r="G2351">
        <v>50.607548901383097</v>
      </c>
      <c r="H2351">
        <v>13.2217988122717</v>
      </c>
      <c r="I2351">
        <v>106.235899141297</v>
      </c>
      <c r="J2351">
        <v>-5.0631618678817603</v>
      </c>
      <c r="K2351">
        <v>51.459653134404803</v>
      </c>
      <c r="L2351">
        <v>41.1435584940415</v>
      </c>
      <c r="M2351">
        <v>59.025156030330002</v>
      </c>
      <c r="N2351">
        <v>0.86343109510270499</v>
      </c>
      <c r="O2351">
        <v>3.14685314685314</v>
      </c>
      <c r="P2351">
        <v>132.52032520325201</v>
      </c>
      <c r="Q2351">
        <v>5.8284567194109996E-3</v>
      </c>
    </row>
    <row r="2352" spans="1:17" hidden="1" x14ac:dyDescent="0.3">
      <c r="A2352" t="s">
        <v>4903</v>
      </c>
      <c r="B2352" t="s">
        <v>4904</v>
      </c>
      <c r="C2352" t="str">
        <f>IFERROR(VLOOKUP(Table1[[#This Row],[Ticker]],[1]!Table1[[Symbol]:[Industry]],2,FALSE),"-")</f>
        <v>-</v>
      </c>
      <c r="D2352" t="s">
        <v>604</v>
      </c>
      <c r="E2352">
        <v>238.4537799</v>
      </c>
      <c r="F2352">
        <v>87.99</v>
      </c>
      <c r="G2352">
        <v>275.94053327287702</v>
      </c>
      <c r="H2352">
        <v>26.093662202132499</v>
      </c>
      <c r="I2352">
        <v>155.91629325579001</v>
      </c>
      <c r="J2352">
        <v>-2.3005916141357199</v>
      </c>
      <c r="K2352">
        <v>66.052612484979406</v>
      </c>
      <c r="L2352">
        <v>43.419702624971201</v>
      </c>
      <c r="M2352">
        <v>80.561412288044295</v>
      </c>
      <c r="N2352">
        <v>0.13150130458749801</v>
      </c>
      <c r="O2352">
        <v>2.01159222638938</v>
      </c>
      <c r="P2352">
        <v>318.99999999999898</v>
      </c>
      <c r="Q2352">
        <v>0.106852302356157</v>
      </c>
    </row>
    <row r="2353" spans="1:17" hidden="1" x14ac:dyDescent="0.3">
      <c r="A2353" t="s">
        <v>4905</v>
      </c>
      <c r="B2353" t="s">
        <v>4906</v>
      </c>
      <c r="C2353" t="str">
        <f>IFERROR(VLOOKUP(Table1[[#This Row],[Ticker]],[1]!Table1[[Symbol]:[Industry]],2,FALSE),"-")</f>
        <v>-</v>
      </c>
      <c r="D2353" t="s">
        <v>217</v>
      </c>
      <c r="E2353">
        <v>238.08719024999999</v>
      </c>
      <c r="F2353">
        <v>74.94</v>
      </c>
      <c r="G2353">
        <v>4.3998801157142298</v>
      </c>
      <c r="H2353">
        <v>-10.8739812192754</v>
      </c>
      <c r="I2353">
        <v>23.107713304704198</v>
      </c>
      <c r="J2353">
        <v>-12.794201573604999</v>
      </c>
      <c r="K2353">
        <v>74.157439361467098</v>
      </c>
      <c r="L2353">
        <v>64.131657562493501</v>
      </c>
      <c r="M2353">
        <v>48.144542891581203</v>
      </c>
      <c r="N2353">
        <v>1.54394977332698</v>
      </c>
      <c r="O2353">
        <v>16.537674584111699</v>
      </c>
      <c r="P2353">
        <v>76.675834970530403</v>
      </c>
    </row>
    <row r="2354" spans="1:17" hidden="1" x14ac:dyDescent="0.3">
      <c r="A2354" t="s">
        <v>4907</v>
      </c>
      <c r="B2354" t="s">
        <v>3759</v>
      </c>
      <c r="C2354" t="str">
        <f>IFERROR(VLOOKUP(Table1[[#This Row],[Ticker]],[1]!Table1[[Symbol]:[Industry]],2,FALSE),"-")</f>
        <v>-</v>
      </c>
      <c r="D2354" t="s">
        <v>1422</v>
      </c>
      <c r="E2354">
        <v>238.04486299999999</v>
      </c>
      <c r="F2354">
        <v>152.94999999999999</v>
      </c>
      <c r="G2354">
        <v>13.3993476167516</v>
      </c>
      <c r="H2354">
        <v>10.6142058408744</v>
      </c>
      <c r="I2354">
        <v>26.1822537437397</v>
      </c>
      <c r="J2354">
        <v>-7.2732480130271497</v>
      </c>
      <c r="K2354">
        <v>140.092646130048</v>
      </c>
      <c r="L2354">
        <v>123.652246209628</v>
      </c>
      <c r="M2354">
        <v>49.807434413050203</v>
      </c>
      <c r="N2354">
        <v>1.28961593578297</v>
      </c>
      <c r="O2354">
        <v>8.9833278849297198</v>
      </c>
      <c r="P2354">
        <v>54.729387961557897</v>
      </c>
      <c r="Q2354">
        <v>4.8582582025898997E-2</v>
      </c>
    </row>
    <row r="2355" spans="1:17" hidden="1" x14ac:dyDescent="0.3">
      <c r="A2355" t="s">
        <v>4908</v>
      </c>
      <c r="B2355" t="s">
        <v>4909</v>
      </c>
      <c r="C2355" t="str">
        <f>IFERROR(VLOOKUP(Table1[[#This Row],[Ticker]],[1]!Table1[[Symbol]:[Industry]],2,FALSE),"-")</f>
        <v>-</v>
      </c>
      <c r="E2355">
        <v>236.89811</v>
      </c>
      <c r="F2355">
        <v>98.65</v>
      </c>
      <c r="G2355">
        <v>313.469139609244</v>
      </c>
      <c r="H2355">
        <v>33.773347024999303</v>
      </c>
      <c r="I2355">
        <v>84.263650516274396</v>
      </c>
      <c r="J2355">
        <v>-4.3482386396842001</v>
      </c>
      <c r="K2355">
        <v>81.974355112438502</v>
      </c>
      <c r="L2355">
        <v>61.487805566506097</v>
      </c>
      <c r="M2355">
        <v>61.386947567592699</v>
      </c>
      <c r="N2355">
        <v>1.89158941754984</v>
      </c>
      <c r="O2355">
        <v>9.8530157121135193</v>
      </c>
      <c r="P2355">
        <v>430.37634408602099</v>
      </c>
      <c r="Q2355">
        <v>0.26196203119394001</v>
      </c>
    </row>
    <row r="2356" spans="1:17" hidden="1" x14ac:dyDescent="0.3">
      <c r="A2356" t="s">
        <v>4910</v>
      </c>
      <c r="B2356" t="s">
        <v>4911</v>
      </c>
      <c r="C2356" t="str">
        <f>IFERROR(VLOOKUP(Table1[[#This Row],[Ticker]],[1]!Table1[[Symbol]:[Industry]],2,FALSE),"-")</f>
        <v>-</v>
      </c>
      <c r="D2356" t="s">
        <v>46</v>
      </c>
      <c r="E2356">
        <v>236.71875</v>
      </c>
      <c r="F2356">
        <v>25.25</v>
      </c>
      <c r="G2356">
        <v>1.9525764622467101</v>
      </c>
      <c r="H2356">
        <v>-34.435650463011598</v>
      </c>
      <c r="I2356">
        <v>-0.74203747256229102</v>
      </c>
      <c r="J2356">
        <v>-0.482480485036545</v>
      </c>
      <c r="K2356">
        <v>29.962697680352498</v>
      </c>
      <c r="L2356">
        <v>25.9560788650072</v>
      </c>
      <c r="M2356">
        <v>32.147589892837097</v>
      </c>
      <c r="N2356">
        <v>0.93790077273650097</v>
      </c>
      <c r="O2356">
        <v>58.613861386138602</v>
      </c>
      <c r="P2356">
        <v>51.499999999999901</v>
      </c>
      <c r="Q2356">
        <v>0.131440852821577</v>
      </c>
    </row>
    <row r="2357" spans="1:17" hidden="1" x14ac:dyDescent="0.3">
      <c r="A2357" t="s">
        <v>4912</v>
      </c>
      <c r="B2357" t="s">
        <v>4913</v>
      </c>
      <c r="C2357" t="str">
        <f>IFERROR(VLOOKUP(Table1[[#This Row],[Ticker]],[1]!Table1[[Symbol]:[Industry]],2,FALSE),"-")</f>
        <v>-</v>
      </c>
      <c r="D2357" t="s">
        <v>46</v>
      </c>
      <c r="E2357">
        <v>236.61603742099999</v>
      </c>
      <c r="F2357">
        <v>11.93</v>
      </c>
      <c r="G2357">
        <v>-15.1964687994223</v>
      </c>
      <c r="H2357">
        <v>-4.3155547426042604</v>
      </c>
      <c r="I2357">
        <v>-6.5912415280749101</v>
      </c>
      <c r="J2357">
        <v>-11.006875404815601</v>
      </c>
      <c r="K2357">
        <v>12.376117778609</v>
      </c>
      <c r="L2357">
        <v>12.0333643288076</v>
      </c>
      <c r="M2357">
        <v>27.081940321998399</v>
      </c>
      <c r="N2357">
        <v>0.34146053118562197</v>
      </c>
      <c r="O2357">
        <v>27.409891031014201</v>
      </c>
      <c r="P2357">
        <v>28.972972972972901</v>
      </c>
    </row>
    <row r="2358" spans="1:17" hidden="1" x14ac:dyDescent="0.3">
      <c r="A2358" t="s">
        <v>4914</v>
      </c>
      <c r="B2358" t="s">
        <v>4915</v>
      </c>
      <c r="C2358" t="str">
        <f>IFERROR(VLOOKUP(Table1[[#This Row],[Ticker]],[1]!Table1[[Symbol]:[Industry]],2,FALSE),"-")</f>
        <v>-</v>
      </c>
      <c r="D2358" t="s">
        <v>54</v>
      </c>
      <c r="E2358">
        <v>236.51895534799999</v>
      </c>
      <c r="F2358">
        <v>193.96</v>
      </c>
      <c r="G2358">
        <v>28.858632362867802</v>
      </c>
      <c r="H2358">
        <v>8.1170251859188607</v>
      </c>
      <c r="I2358">
        <v>20.250737061610401</v>
      </c>
      <c r="J2358">
        <v>-2.9497741112143898</v>
      </c>
      <c r="K2358">
        <v>180.24389379465799</v>
      </c>
      <c r="L2358">
        <v>162.13533441712499</v>
      </c>
      <c r="M2358">
        <v>49.2432676232958</v>
      </c>
      <c r="N2358">
        <v>1.1340287080154501</v>
      </c>
      <c r="O2358">
        <v>9.3008867807795301</v>
      </c>
      <c r="P2358">
        <v>64.164198053321996</v>
      </c>
      <c r="Q2358">
        <v>0.15129547084216599</v>
      </c>
    </row>
    <row r="2359" spans="1:17" hidden="1" x14ac:dyDescent="0.3">
      <c r="A2359" t="s">
        <v>4916</v>
      </c>
      <c r="B2359" t="s">
        <v>4917</v>
      </c>
      <c r="C2359" t="str">
        <f>IFERROR(VLOOKUP(Table1[[#This Row],[Ticker]],[1]!Table1[[Symbol]:[Industry]],2,FALSE),"-")</f>
        <v>-</v>
      </c>
      <c r="D2359" t="s">
        <v>4178</v>
      </c>
      <c r="E2359">
        <v>236.47858679999999</v>
      </c>
      <c r="F2359">
        <v>16.010000000000002</v>
      </c>
      <c r="G2359">
        <v>-66.243642641230394</v>
      </c>
      <c r="H2359">
        <v>-8.0245041977572598</v>
      </c>
      <c r="I2359">
        <v>-19.138411339395599</v>
      </c>
      <c r="J2359">
        <v>-1.84428412726491</v>
      </c>
      <c r="K2359">
        <v>16.847175168775198</v>
      </c>
      <c r="L2359">
        <v>18.3325061210572</v>
      </c>
      <c r="M2359">
        <v>35.3493771401643</v>
      </c>
      <c r="N2359">
        <v>0.83220617013099396</v>
      </c>
      <c r="O2359">
        <v>53.029356652092403</v>
      </c>
      <c r="P2359">
        <v>13.5460992907801</v>
      </c>
      <c r="Q2359">
        <v>0.19867342756641501</v>
      </c>
    </row>
    <row r="2360" spans="1:17" hidden="1" x14ac:dyDescent="0.3">
      <c r="A2360" t="s">
        <v>4918</v>
      </c>
      <c r="B2360" t="s">
        <v>4919</v>
      </c>
      <c r="C2360" t="str">
        <f>IFERROR(VLOOKUP(Table1[[#This Row],[Ticker]],[1]!Table1[[Symbol]:[Industry]],2,FALSE),"-")</f>
        <v>-</v>
      </c>
      <c r="D2360" t="s">
        <v>1153</v>
      </c>
      <c r="E2360">
        <v>236.116281369999</v>
      </c>
      <c r="F2360">
        <v>11.93</v>
      </c>
      <c r="G2360">
        <v>79.720433605103807</v>
      </c>
      <c r="H2360">
        <v>18.937149654071501</v>
      </c>
      <c r="I2360">
        <v>23.735840157610301</v>
      </c>
      <c r="J2360">
        <v>-2.6100323124182898</v>
      </c>
      <c r="K2360">
        <v>9.8983248400825108</v>
      </c>
      <c r="L2360">
        <v>8.9922522760647094</v>
      </c>
      <c r="M2360">
        <v>71.502939442880603</v>
      </c>
      <c r="N2360">
        <v>2.5465211573519499</v>
      </c>
      <c r="O2360">
        <v>29.0863369656328</v>
      </c>
      <c r="P2360">
        <v>131.65048543689301</v>
      </c>
      <c r="Q2360">
        <v>0.103148629511576</v>
      </c>
    </row>
    <row r="2361" spans="1:17" hidden="1" x14ac:dyDescent="0.3">
      <c r="A2361" t="s">
        <v>4920</v>
      </c>
      <c r="B2361" t="s">
        <v>4921</v>
      </c>
      <c r="C2361" t="str">
        <f>IFERROR(VLOOKUP(Table1[[#This Row],[Ticker]],[1]!Table1[[Symbol]:[Industry]],2,FALSE),"-")</f>
        <v>-</v>
      </c>
      <c r="D2361" t="s">
        <v>1675</v>
      </c>
      <c r="E2361">
        <v>235.26084</v>
      </c>
      <c r="F2361">
        <v>25.72</v>
      </c>
      <c r="G2361">
        <v>-89.629505733689001</v>
      </c>
      <c r="H2361">
        <v>-38.442205402868296</v>
      </c>
      <c r="I2361">
        <v>-41.668531821323299</v>
      </c>
      <c r="J2361">
        <v>-16.183391311640602</v>
      </c>
      <c r="K2361">
        <v>28.6687741448842</v>
      </c>
      <c r="L2361">
        <v>33.8503663455962</v>
      </c>
      <c r="M2361">
        <v>30.472561177479101</v>
      </c>
      <c r="N2361">
        <v>0.22350812220545799</v>
      </c>
      <c r="O2361">
        <v>136.521513737687</v>
      </c>
      <c r="P2361">
        <v>10.6236559139784</v>
      </c>
      <c r="Q2361">
        <v>0.107447525969984</v>
      </c>
    </row>
    <row r="2362" spans="1:17" hidden="1" x14ac:dyDescent="0.3">
      <c r="A2362" t="s">
        <v>4922</v>
      </c>
      <c r="B2362" t="s">
        <v>4923</v>
      </c>
      <c r="C2362" t="str">
        <f>IFERROR(VLOOKUP(Table1[[#This Row],[Ticker]],[1]!Table1[[Symbol]:[Industry]],2,FALSE),"-")</f>
        <v>-</v>
      </c>
      <c r="D2362" t="s">
        <v>751</v>
      </c>
      <c r="E2362">
        <v>235.24006722999999</v>
      </c>
      <c r="F2362">
        <v>23.56</v>
      </c>
      <c r="G2362">
        <v>10.729718096596599</v>
      </c>
      <c r="H2362">
        <v>0.66585508751484401</v>
      </c>
      <c r="I2362">
        <v>1.55830997207973</v>
      </c>
      <c r="J2362">
        <v>-1.59019039491029</v>
      </c>
      <c r="K2362">
        <v>22.367872869561602</v>
      </c>
      <c r="L2362">
        <v>20.277240112416901</v>
      </c>
      <c r="M2362">
        <v>52.769297021364501</v>
      </c>
      <c r="N2362">
        <v>1.45510287622729</v>
      </c>
      <c r="O2362">
        <v>3.1409168081494001</v>
      </c>
      <c r="P2362">
        <v>51.423613342759801</v>
      </c>
      <c r="Q2362">
        <v>2.7288076423579999E-3</v>
      </c>
    </row>
    <row r="2363" spans="1:17" hidden="1" x14ac:dyDescent="0.3">
      <c r="A2363" t="s">
        <v>4924</v>
      </c>
      <c r="B2363" t="s">
        <v>4925</v>
      </c>
      <c r="C2363" t="str">
        <f>IFERROR(VLOOKUP(Table1[[#This Row],[Ticker]],[1]!Table1[[Symbol]:[Industry]],2,FALSE),"-")</f>
        <v>-</v>
      </c>
      <c r="D2363" t="s">
        <v>1602</v>
      </c>
      <c r="E2363">
        <v>235.17150899999999</v>
      </c>
      <c r="F2363">
        <v>24.81</v>
      </c>
      <c r="G2363">
        <v>879.33778054387903</v>
      </c>
      <c r="H2363">
        <v>-25.926449597564101</v>
      </c>
      <c r="I2363">
        <v>644.24620404521897</v>
      </c>
      <c r="J2363">
        <v>-20.9033815215729</v>
      </c>
      <c r="K2363">
        <v>25.111249541517601</v>
      </c>
      <c r="L2363">
        <v>14.6605836587753</v>
      </c>
      <c r="M2363">
        <v>35.847940189544403</v>
      </c>
      <c r="N2363">
        <v>1.2125147187212899</v>
      </c>
      <c r="O2363">
        <v>31.600161225312299</v>
      </c>
      <c r="P2363">
        <v>912.65306122448897</v>
      </c>
      <c r="Q2363">
        <v>0.38997195638681398</v>
      </c>
    </row>
    <row r="2364" spans="1:17" hidden="1" x14ac:dyDescent="0.3">
      <c r="A2364" t="s">
        <v>4926</v>
      </c>
      <c r="B2364" t="s">
        <v>4927</v>
      </c>
      <c r="C2364" t="str">
        <f>IFERROR(VLOOKUP(Table1[[#This Row],[Ticker]],[1]!Table1[[Symbol]:[Industry]],2,FALSE),"-")</f>
        <v>-</v>
      </c>
      <c r="D2364" t="s">
        <v>281</v>
      </c>
      <c r="E2364">
        <v>234.74091525</v>
      </c>
      <c r="F2364">
        <v>770.5</v>
      </c>
      <c r="G2364">
        <v>709.22162473218305</v>
      </c>
      <c r="H2364">
        <v>-6.7028733063934096</v>
      </c>
      <c r="I2364">
        <v>103.163954500188</v>
      </c>
      <c r="J2364">
        <v>-12.2668804797562</v>
      </c>
      <c r="K2364">
        <v>799.53601014881497</v>
      </c>
      <c r="M2364">
        <v>40.658409182931301</v>
      </c>
      <c r="N2364">
        <v>0.60071880883107898</v>
      </c>
      <c r="O2364">
        <v>27.190136275145999</v>
      </c>
      <c r="P2364">
        <v>784.61538461538396</v>
      </c>
    </row>
    <row r="2365" spans="1:17" hidden="1" x14ac:dyDescent="0.3">
      <c r="A2365" t="s">
        <v>4928</v>
      </c>
      <c r="B2365" t="s">
        <v>4929</v>
      </c>
      <c r="C2365" t="str">
        <f>IFERROR(VLOOKUP(Table1[[#This Row],[Ticker]],[1]!Table1[[Symbol]:[Industry]],2,FALSE),"-")</f>
        <v>-</v>
      </c>
      <c r="D2365" t="s">
        <v>57</v>
      </c>
      <c r="E2365">
        <v>233.91420671999899</v>
      </c>
      <c r="F2365">
        <v>23.64</v>
      </c>
      <c r="G2365">
        <v>7.1481774299065197</v>
      </c>
      <c r="H2365">
        <v>23.751672148152</v>
      </c>
      <c r="I2365">
        <v>35.877982103227197</v>
      </c>
      <c r="J2365">
        <v>10.678645064109199</v>
      </c>
      <c r="K2365">
        <v>22.101286027106202</v>
      </c>
      <c r="L2365">
        <v>20.903349460041699</v>
      </c>
      <c r="M2365">
        <v>75.744375689491093</v>
      </c>
      <c r="N2365">
        <v>0.29127361108835598</v>
      </c>
      <c r="O2365">
        <v>81.937394247038895</v>
      </c>
      <c r="P2365">
        <v>70.685920577617296</v>
      </c>
      <c r="Q2365">
        <v>-1.6388368745894E-2</v>
      </c>
    </row>
    <row r="2366" spans="1:17" hidden="1" x14ac:dyDescent="0.3">
      <c r="A2366" t="s">
        <v>4930</v>
      </c>
      <c r="B2366" t="s">
        <v>4931</v>
      </c>
      <c r="C2366" t="str">
        <f>IFERROR(VLOOKUP(Table1[[#This Row],[Ticker]],[1]!Table1[[Symbol]:[Industry]],2,FALSE),"-")</f>
        <v>-</v>
      </c>
      <c r="D2366" t="s">
        <v>379</v>
      </c>
      <c r="E2366">
        <v>233.64635999999999</v>
      </c>
      <c r="F2366">
        <v>334</v>
      </c>
      <c r="G2366">
        <v>-15.502229534225901</v>
      </c>
      <c r="H2366">
        <v>43.328391724871601</v>
      </c>
      <c r="I2366">
        <v>15.539008015443001</v>
      </c>
      <c r="J2366">
        <v>2.5937678116650398</v>
      </c>
      <c r="K2366">
        <v>289.85999243534599</v>
      </c>
      <c r="M2366">
        <v>64.760157662665307</v>
      </c>
      <c r="N2366">
        <v>2.1724702033185301</v>
      </c>
      <c r="O2366">
        <v>7.7844311377245496</v>
      </c>
      <c r="P2366">
        <v>66.169154228855703</v>
      </c>
    </row>
    <row r="2367" spans="1:17" hidden="1" x14ac:dyDescent="0.3">
      <c r="A2367" t="s">
        <v>4932</v>
      </c>
      <c r="B2367" t="s">
        <v>4933</v>
      </c>
      <c r="C2367" t="str">
        <f>IFERROR(VLOOKUP(Table1[[#This Row],[Ticker]],[1]!Table1[[Symbol]:[Industry]],2,FALSE),"-")</f>
        <v>-</v>
      </c>
      <c r="D2367" t="s">
        <v>396</v>
      </c>
      <c r="E2367">
        <v>233.553957</v>
      </c>
      <c r="F2367">
        <v>195</v>
      </c>
      <c r="G2367">
        <v>191.68471931938899</v>
      </c>
      <c r="H2367">
        <v>6.3547019575672401</v>
      </c>
      <c r="I2367">
        <v>42.0186134539927</v>
      </c>
      <c r="J2367">
        <v>-7.0895186528592404</v>
      </c>
      <c r="K2367">
        <v>180.314393626379</v>
      </c>
      <c r="L2367">
        <v>130.159875223532</v>
      </c>
      <c r="M2367">
        <v>38.715227692458299</v>
      </c>
      <c r="N2367">
        <v>3.4286536248561501</v>
      </c>
      <c r="O2367">
        <v>4.1025641025641102</v>
      </c>
      <c r="P2367">
        <v>225</v>
      </c>
    </row>
    <row r="2368" spans="1:17" hidden="1" x14ac:dyDescent="0.3">
      <c r="A2368" t="s">
        <v>4934</v>
      </c>
      <c r="B2368" t="s">
        <v>4935</v>
      </c>
      <c r="C2368" t="str">
        <f>IFERROR(VLOOKUP(Table1[[#This Row],[Ticker]],[1]!Table1[[Symbol]:[Industry]],2,FALSE),"-")</f>
        <v>-</v>
      </c>
      <c r="D2368" t="s">
        <v>1066</v>
      </c>
      <c r="E2368">
        <v>233.52531820799999</v>
      </c>
      <c r="F2368">
        <v>6.63</v>
      </c>
      <c r="G2368">
        <v>24.541862176532401</v>
      </c>
      <c r="H2368">
        <v>-24.105470708990801</v>
      </c>
      <c r="I2368">
        <v>-20.183187458798599</v>
      </c>
      <c r="J2368">
        <v>-8.5879624972849005</v>
      </c>
      <c r="K2368">
        <v>7.0197353803816398</v>
      </c>
      <c r="L2368">
        <v>6.3933839868632596</v>
      </c>
      <c r="M2368">
        <v>22.369120885774102</v>
      </c>
      <c r="N2368">
        <v>0.37152407598387499</v>
      </c>
      <c r="O2368">
        <v>39.5173453996983</v>
      </c>
      <c r="Q2368">
        <v>-6.3329652573317005E-2</v>
      </c>
    </row>
    <row r="2369" spans="1:17" hidden="1" x14ac:dyDescent="0.3">
      <c r="A2369" t="s">
        <v>4936</v>
      </c>
      <c r="B2369" t="s">
        <v>4937</v>
      </c>
      <c r="C2369" t="str">
        <f>IFERROR(VLOOKUP(Table1[[#This Row],[Ticker]],[1]!Table1[[Symbol]:[Industry]],2,FALSE),"-")</f>
        <v>-</v>
      </c>
      <c r="D2369" t="s">
        <v>1941</v>
      </c>
      <c r="E2369">
        <v>233.45011263000001</v>
      </c>
      <c r="F2369">
        <v>52.71</v>
      </c>
      <c r="G2369">
        <v>144.10577195096801</v>
      </c>
      <c r="H2369">
        <v>-8.2812948848149901</v>
      </c>
      <c r="I2369">
        <v>25.868466239696399</v>
      </c>
      <c r="J2369">
        <v>2.4022511416859902</v>
      </c>
      <c r="K2369">
        <v>48.228807656559397</v>
      </c>
      <c r="L2369">
        <v>40.3715717929352</v>
      </c>
      <c r="M2369">
        <v>64.265819794924496</v>
      </c>
      <c r="N2369">
        <v>0.81421833813522904</v>
      </c>
      <c r="O2369">
        <v>11.174350218174901</v>
      </c>
      <c r="P2369">
        <v>177.42105263157799</v>
      </c>
      <c r="Q2369">
        <v>0.13612587819436101</v>
      </c>
    </row>
    <row r="2370" spans="1:17" hidden="1" x14ac:dyDescent="0.3">
      <c r="A2370" t="s">
        <v>4938</v>
      </c>
      <c r="B2370" t="s">
        <v>4939</v>
      </c>
      <c r="C2370" t="str">
        <f>IFERROR(VLOOKUP(Table1[[#This Row],[Ticker]],[1]!Table1[[Symbol]:[Industry]],2,FALSE),"-")</f>
        <v>-</v>
      </c>
      <c r="D2370" t="s">
        <v>473</v>
      </c>
      <c r="E2370">
        <v>232.939347435</v>
      </c>
      <c r="F2370">
        <v>388</v>
      </c>
      <c r="G2370">
        <v>-43.427640231172198</v>
      </c>
      <c r="H2370">
        <v>-4.4168974239262999</v>
      </c>
      <c r="I2370">
        <v>-7.8998792293039299</v>
      </c>
      <c r="J2370">
        <v>-1.14176636053431</v>
      </c>
      <c r="K2370">
        <v>390.49712656458598</v>
      </c>
      <c r="L2370">
        <v>391.848691368201</v>
      </c>
      <c r="M2370">
        <v>42.947205885621599</v>
      </c>
      <c r="N2370">
        <v>1.4356130170741199</v>
      </c>
      <c r="O2370">
        <v>22.422680412371101</v>
      </c>
      <c r="P2370">
        <v>21.249999999999901</v>
      </c>
      <c r="Q2370">
        <v>7.4694545875720997E-2</v>
      </c>
    </row>
    <row r="2371" spans="1:17" hidden="1" x14ac:dyDescent="0.3">
      <c r="A2371" t="s">
        <v>4940</v>
      </c>
      <c r="B2371" t="s">
        <v>4941</v>
      </c>
      <c r="C2371" t="str">
        <f>IFERROR(VLOOKUP(Table1[[#This Row],[Ticker]],[1]!Table1[[Symbol]:[Industry]],2,FALSE),"-")</f>
        <v>-</v>
      </c>
      <c r="D2371" t="s">
        <v>54</v>
      </c>
      <c r="E2371">
        <v>232.87736079999999</v>
      </c>
      <c r="F2371">
        <v>110.68</v>
      </c>
      <c r="G2371">
        <v>19.2415766591552</v>
      </c>
      <c r="H2371">
        <v>1.5914585299944899</v>
      </c>
      <c r="I2371">
        <v>10.311881058265101</v>
      </c>
      <c r="J2371">
        <v>-5.0188379345636003</v>
      </c>
      <c r="K2371">
        <v>106.515058587046</v>
      </c>
      <c r="L2371">
        <v>95.068514396161007</v>
      </c>
      <c r="M2371">
        <v>39.024831344391799</v>
      </c>
      <c r="N2371">
        <v>0.716352070135303</v>
      </c>
      <c r="O2371">
        <v>16.0552945428261</v>
      </c>
      <c r="P2371">
        <v>59.022988505747101</v>
      </c>
      <c r="Q2371">
        <v>6.7952386397486006E-2</v>
      </c>
    </row>
    <row r="2372" spans="1:17" hidden="1" x14ac:dyDescent="0.3">
      <c r="A2372" t="s">
        <v>4942</v>
      </c>
      <c r="B2372" t="s">
        <v>4943</v>
      </c>
      <c r="C2372" t="str">
        <f>IFERROR(VLOOKUP(Table1[[#This Row],[Ticker]],[1]!Table1[[Symbol]:[Industry]],2,FALSE),"-")</f>
        <v>-</v>
      </c>
      <c r="D2372" t="s">
        <v>114</v>
      </c>
      <c r="E2372">
        <v>232.60065599999999</v>
      </c>
      <c r="F2372">
        <v>271.39999999999998</v>
      </c>
      <c r="G2372">
        <v>141.861203158938</v>
      </c>
      <c r="H2372">
        <v>-12.6793454643724</v>
      </c>
      <c r="I2372">
        <v>-11.4497325833412</v>
      </c>
      <c r="J2372">
        <v>-0.51655108362076796</v>
      </c>
      <c r="K2372">
        <v>271.35014094788897</v>
      </c>
      <c r="L2372">
        <v>236.87278448691501</v>
      </c>
      <c r="M2372">
        <v>46.600617131430802</v>
      </c>
      <c r="N2372">
        <v>0.44777457236613799</v>
      </c>
      <c r="O2372">
        <v>41.749272023524199</v>
      </c>
      <c r="P2372">
        <v>175.82002098603999</v>
      </c>
    </row>
    <row r="2373" spans="1:17" hidden="1" x14ac:dyDescent="0.3">
      <c r="A2373" t="s">
        <v>4944</v>
      </c>
      <c r="B2373" t="s">
        <v>4945</v>
      </c>
      <c r="C2373" t="str">
        <f>IFERROR(VLOOKUP(Table1[[#This Row],[Ticker]],[1]!Table1[[Symbol]:[Industry]],2,FALSE),"-")</f>
        <v>-</v>
      </c>
      <c r="D2373" t="s">
        <v>217</v>
      </c>
      <c r="E2373">
        <v>232.56200000000001</v>
      </c>
      <c r="F2373">
        <v>375.1</v>
      </c>
      <c r="G2373">
        <v>264.24698746989299</v>
      </c>
      <c r="H2373">
        <v>-14.134477235459199</v>
      </c>
      <c r="I2373">
        <v>34.402317272966101</v>
      </c>
      <c r="J2373">
        <v>-16.002290489937199</v>
      </c>
      <c r="K2373">
        <v>380.84918906051502</v>
      </c>
      <c r="L2373">
        <v>282.70115587360698</v>
      </c>
      <c r="M2373">
        <v>32.250946843318701</v>
      </c>
      <c r="N2373">
        <v>0.76784568782106399</v>
      </c>
      <c r="O2373">
        <v>19.341508930951701</v>
      </c>
      <c r="Q2373">
        <v>0.29705717844886298</v>
      </c>
    </row>
    <row r="2374" spans="1:17" hidden="1" x14ac:dyDescent="0.3">
      <c r="A2374" t="s">
        <v>4946</v>
      </c>
      <c r="B2374" t="s">
        <v>4947</v>
      </c>
      <c r="C2374" t="str">
        <f>IFERROR(VLOOKUP(Table1[[#This Row],[Ticker]],[1]!Table1[[Symbol]:[Industry]],2,FALSE),"-")</f>
        <v>-</v>
      </c>
      <c r="D2374" t="s">
        <v>263</v>
      </c>
      <c r="E2374">
        <v>232.51459</v>
      </c>
      <c r="F2374">
        <v>172.75</v>
      </c>
      <c r="G2374">
        <v>-35.991337018638497</v>
      </c>
      <c r="H2374">
        <v>-8.3172382363711002</v>
      </c>
      <c r="I2374">
        <v>-19.656695243801</v>
      </c>
      <c r="J2374">
        <v>-4.9983758349682397</v>
      </c>
      <c r="K2374">
        <v>179.86826644630401</v>
      </c>
      <c r="L2374">
        <v>176.44519685284601</v>
      </c>
      <c r="M2374">
        <v>41.348960087513703</v>
      </c>
      <c r="N2374">
        <v>0.65042197398759805</v>
      </c>
      <c r="O2374">
        <v>24.746743849493399</v>
      </c>
      <c r="P2374">
        <v>25.181159420289799</v>
      </c>
      <c r="Q2374">
        <v>0.16978787205124601</v>
      </c>
    </row>
    <row r="2375" spans="1:17" hidden="1" x14ac:dyDescent="0.3">
      <c r="A2375" t="s">
        <v>4948</v>
      </c>
      <c r="B2375" t="s">
        <v>4949</v>
      </c>
      <c r="C2375" t="str">
        <f>IFERROR(VLOOKUP(Table1[[#This Row],[Ticker]],[1]!Table1[[Symbol]:[Industry]],2,FALSE),"-")</f>
        <v>-</v>
      </c>
      <c r="D2375" t="s">
        <v>393</v>
      </c>
      <c r="E2375">
        <v>231.973966875</v>
      </c>
      <c r="F2375">
        <v>48.89</v>
      </c>
      <c r="G2375">
        <v>-6.47063443274505</v>
      </c>
      <c r="H2375">
        <v>7.2197763709732401</v>
      </c>
      <c r="I2375">
        <v>21.520157552736201</v>
      </c>
      <c r="J2375">
        <v>-3.40857996374976</v>
      </c>
      <c r="K2375">
        <v>46.673720586082702</v>
      </c>
      <c r="L2375">
        <v>43.856817600805499</v>
      </c>
      <c r="M2375">
        <v>58.351587374394903</v>
      </c>
      <c r="N2375">
        <v>0.47020326361262998</v>
      </c>
      <c r="O2375">
        <v>32.795793897246099</v>
      </c>
      <c r="P2375">
        <v>50.069296953724503</v>
      </c>
      <c r="Q2375">
        <v>3.9393059678123003E-2</v>
      </c>
    </row>
    <row r="2376" spans="1:17" hidden="1" x14ac:dyDescent="0.3">
      <c r="A2376" t="s">
        <v>4950</v>
      </c>
      <c r="B2376" t="s">
        <v>4951</v>
      </c>
      <c r="C2376" t="str">
        <f>IFERROR(VLOOKUP(Table1[[#This Row],[Ticker]],[1]!Table1[[Symbol]:[Industry]],2,FALSE),"-")</f>
        <v>-</v>
      </c>
      <c r="D2376" t="s">
        <v>396</v>
      </c>
      <c r="E2376">
        <v>231.7825608</v>
      </c>
      <c r="F2376">
        <v>4.34</v>
      </c>
      <c r="G2376">
        <v>114.684719319389</v>
      </c>
      <c r="H2376">
        <v>-15.863933130103799</v>
      </c>
      <c r="I2376">
        <v>59.462411705871801</v>
      </c>
      <c r="J2376">
        <v>-7.4682863809976396</v>
      </c>
      <c r="K2376">
        <v>4.5726231128493202</v>
      </c>
      <c r="L2376">
        <v>3.70082084678045</v>
      </c>
      <c r="M2376">
        <v>31.270458873608899</v>
      </c>
      <c r="N2376">
        <v>0.72705150790370798</v>
      </c>
      <c r="O2376">
        <v>22.811059907834</v>
      </c>
      <c r="P2376">
        <v>205.63380281690101</v>
      </c>
      <c r="Q2376">
        <v>8.6115703590146003E-2</v>
      </c>
    </row>
    <row r="2377" spans="1:17" hidden="1" x14ac:dyDescent="0.3">
      <c r="A2377" t="s">
        <v>4952</v>
      </c>
      <c r="B2377" t="s">
        <v>4953</v>
      </c>
      <c r="C2377" t="str">
        <f>IFERROR(VLOOKUP(Table1[[#This Row],[Ticker]],[1]!Table1[[Symbol]:[Industry]],2,FALSE),"-")</f>
        <v>-</v>
      </c>
      <c r="E2377">
        <v>231.3049</v>
      </c>
      <c r="F2377">
        <v>123.1</v>
      </c>
      <c r="G2377">
        <v>-23.109371996635499</v>
      </c>
      <c r="H2377">
        <v>0.148909646553365</v>
      </c>
      <c r="I2377">
        <v>-8.9325026554207394</v>
      </c>
      <c r="J2377">
        <v>1.82003411647804</v>
      </c>
      <c r="O2377">
        <v>0</v>
      </c>
      <c r="P2377">
        <v>15.6954887218045</v>
      </c>
    </row>
    <row r="2378" spans="1:17" hidden="1" x14ac:dyDescent="0.3">
      <c r="A2378" t="s">
        <v>4954</v>
      </c>
      <c r="B2378" t="s">
        <v>4955</v>
      </c>
      <c r="C2378" t="str">
        <f>IFERROR(VLOOKUP(Table1[[#This Row],[Ticker]],[1]!Table1[[Symbol]:[Industry]],2,FALSE),"-")</f>
        <v>-</v>
      </c>
      <c r="D2378" t="s">
        <v>161</v>
      </c>
      <c r="E2378">
        <v>231.195412</v>
      </c>
      <c r="F2378">
        <v>776.95</v>
      </c>
      <c r="G2378">
        <v>99.478726810026203</v>
      </c>
      <c r="H2378">
        <v>-8.6038755299762801</v>
      </c>
      <c r="I2378">
        <v>4.5501980691850896</v>
      </c>
      <c r="J2378">
        <v>-2.4343462390661301</v>
      </c>
      <c r="K2378">
        <v>813.39066943054695</v>
      </c>
      <c r="L2378">
        <v>774.90891203708895</v>
      </c>
      <c r="M2378">
        <v>39.823399760742198</v>
      </c>
      <c r="N2378">
        <v>0.55697793963307096</v>
      </c>
      <c r="O2378">
        <v>76.974065255164405</v>
      </c>
      <c r="P2378">
        <v>138.84106978173901</v>
      </c>
      <c r="Q2378">
        <v>0.16969216798782599</v>
      </c>
    </row>
    <row r="2379" spans="1:17" hidden="1" x14ac:dyDescent="0.3">
      <c r="A2379" t="s">
        <v>4956</v>
      </c>
      <c r="B2379" t="s">
        <v>4957</v>
      </c>
      <c r="C2379" t="str">
        <f>IFERROR(VLOOKUP(Table1[[#This Row],[Ticker]],[1]!Table1[[Symbol]:[Industry]],2,FALSE),"-")</f>
        <v>-</v>
      </c>
      <c r="E2379">
        <v>230.81818664699901</v>
      </c>
      <c r="F2379">
        <v>9.69</v>
      </c>
      <c r="G2379">
        <v>-32.900772908589701</v>
      </c>
      <c r="H2379">
        <v>-20.012889470486801</v>
      </c>
      <c r="I2379">
        <v>-18.200911339395599</v>
      </c>
      <c r="J2379">
        <v>0.74200947672176498</v>
      </c>
      <c r="K2379">
        <v>10.513996024796199</v>
      </c>
      <c r="L2379">
        <v>10.722760039511099</v>
      </c>
      <c r="M2379">
        <v>40.778783172085198</v>
      </c>
      <c r="N2379">
        <v>0.455484421641217</v>
      </c>
      <c r="O2379">
        <v>53.044375644994801</v>
      </c>
      <c r="P2379">
        <v>12.6744186046511</v>
      </c>
      <c r="Q2379">
        <v>4.3996931006326997E-2</v>
      </c>
    </row>
    <row r="2380" spans="1:17" hidden="1" x14ac:dyDescent="0.3">
      <c r="A2380" t="s">
        <v>4958</v>
      </c>
      <c r="B2380" t="s">
        <v>4959</v>
      </c>
      <c r="C2380" t="str">
        <f>IFERROR(VLOOKUP(Table1[[#This Row],[Ticker]],[1]!Table1[[Symbol]:[Industry]],2,FALSE),"-")</f>
        <v>-</v>
      </c>
      <c r="D2380" t="s">
        <v>51</v>
      </c>
      <c r="E2380">
        <v>229.58337570999899</v>
      </c>
      <c r="F2380">
        <v>140.47999999999999</v>
      </c>
      <c r="G2380">
        <v>14.8703733278283</v>
      </c>
      <c r="H2380">
        <v>-10.913548414676599</v>
      </c>
      <c r="I2380">
        <v>8.0503618611475503</v>
      </c>
      <c r="J2380">
        <v>-1.71166265224145</v>
      </c>
      <c r="K2380">
        <v>134.56599036325301</v>
      </c>
      <c r="L2380">
        <v>118.95558324146999</v>
      </c>
      <c r="M2380">
        <v>46.410115526184697</v>
      </c>
      <c r="N2380">
        <v>0.85641481351280302</v>
      </c>
      <c r="O2380">
        <v>20.3018223234624</v>
      </c>
      <c r="P2380">
        <v>54.373626373626301</v>
      </c>
    </row>
    <row r="2381" spans="1:17" hidden="1" x14ac:dyDescent="0.3">
      <c r="A2381" t="s">
        <v>4960</v>
      </c>
      <c r="B2381" t="s">
        <v>4961</v>
      </c>
      <c r="C2381" t="str">
        <f>IFERROR(VLOOKUP(Table1[[#This Row],[Ticker]],[1]!Table1[[Symbol]:[Industry]],2,FALSE),"-")</f>
        <v>-</v>
      </c>
      <c r="D2381" t="s">
        <v>51</v>
      </c>
      <c r="E2381">
        <v>229.28301500000001</v>
      </c>
      <c r="F2381">
        <v>141.38</v>
      </c>
      <c r="G2381">
        <v>6.1127272089359099</v>
      </c>
      <c r="H2381">
        <v>-20.336997802586801</v>
      </c>
      <c r="I2381">
        <v>23.453620934936101</v>
      </c>
      <c r="J2381">
        <v>0.22689547280849301</v>
      </c>
      <c r="K2381">
        <v>145.04232090858801</v>
      </c>
      <c r="L2381">
        <v>125.250876169097</v>
      </c>
      <c r="M2381">
        <v>39.426046031803502</v>
      </c>
      <c r="N2381">
        <v>0.103729427614414</v>
      </c>
      <c r="O2381">
        <v>30.853020229169601</v>
      </c>
      <c r="P2381">
        <v>62.412406662837398</v>
      </c>
      <c r="Q2381">
        <v>3.6719350020884001E-2</v>
      </c>
    </row>
    <row r="2382" spans="1:17" hidden="1" x14ac:dyDescent="0.3">
      <c r="A2382" t="s">
        <v>4962</v>
      </c>
      <c r="B2382" t="s">
        <v>4963</v>
      </c>
      <c r="C2382" t="str">
        <f>IFERROR(VLOOKUP(Table1[[#This Row],[Ticker]],[1]!Table1[[Symbol]:[Industry]],2,FALSE),"-")</f>
        <v>-</v>
      </c>
      <c r="D2382" t="s">
        <v>228</v>
      </c>
      <c r="E2382">
        <v>228.17673528</v>
      </c>
      <c r="F2382">
        <v>291.85000000000002</v>
      </c>
      <c r="G2382">
        <v>-22.870625997545101</v>
      </c>
      <c r="H2382">
        <v>-9.4463797998999102</v>
      </c>
      <c r="I2382">
        <v>-7.48959726135433</v>
      </c>
      <c r="J2382">
        <v>-4.4423147490507802</v>
      </c>
      <c r="K2382">
        <v>292.09047388284</v>
      </c>
      <c r="L2382">
        <v>275.64187036764099</v>
      </c>
      <c r="M2382">
        <v>43.939025317965402</v>
      </c>
      <c r="N2382">
        <v>0.57758114560268303</v>
      </c>
      <c r="O2382">
        <v>23.008394723316702</v>
      </c>
      <c r="P2382">
        <v>30.4649083594099</v>
      </c>
      <c r="Q2382">
        <v>4.2595543419883003E-2</v>
      </c>
    </row>
    <row r="2383" spans="1:17" hidden="1" x14ac:dyDescent="0.3">
      <c r="A2383" t="s">
        <v>4964</v>
      </c>
      <c r="B2383" t="s">
        <v>4965</v>
      </c>
      <c r="C2383" t="str">
        <f>IFERROR(VLOOKUP(Table1[[#This Row],[Ticker]],[1]!Table1[[Symbol]:[Industry]],2,FALSE),"-")</f>
        <v>-</v>
      </c>
      <c r="D2383" t="s">
        <v>4362</v>
      </c>
      <c r="E2383">
        <v>228.16030499999999</v>
      </c>
      <c r="F2383">
        <v>309.5</v>
      </c>
      <c r="G2383">
        <v>21.822563930918299</v>
      </c>
      <c r="H2383">
        <v>-13.9689145219205</v>
      </c>
      <c r="I2383">
        <v>84.012228634349</v>
      </c>
      <c r="J2383">
        <v>-3.1978122812206902</v>
      </c>
      <c r="K2383">
        <v>285.82012576889798</v>
      </c>
      <c r="M2383">
        <v>52.3992071487408</v>
      </c>
      <c r="N2383">
        <v>0.208276114620525</v>
      </c>
      <c r="O2383">
        <v>19.515347334410301</v>
      </c>
      <c r="P2383">
        <v>121.071428571428</v>
      </c>
    </row>
    <row r="2384" spans="1:17" hidden="1" x14ac:dyDescent="0.3">
      <c r="A2384" t="s">
        <v>4966</v>
      </c>
      <c r="B2384" t="s">
        <v>4967</v>
      </c>
      <c r="C2384" t="str">
        <f>IFERROR(VLOOKUP(Table1[[#This Row],[Ticker]],[1]!Table1[[Symbol]:[Industry]],2,FALSE),"-")</f>
        <v>-</v>
      </c>
      <c r="D2384" t="s">
        <v>114</v>
      </c>
      <c r="E2384">
        <v>228.12917759999999</v>
      </c>
      <c r="F2384">
        <v>103.68</v>
      </c>
      <c r="G2384">
        <v>20.171025759063902</v>
      </c>
      <c r="H2384">
        <v>-13.1655747012354</v>
      </c>
      <c r="I2384">
        <v>17.3724510700842</v>
      </c>
      <c r="J2384">
        <v>-10.283197539564901</v>
      </c>
      <c r="K2384">
        <v>110.60754375618301</v>
      </c>
      <c r="L2384">
        <v>97.818204810807302</v>
      </c>
      <c r="M2384">
        <v>32.733803124955998</v>
      </c>
      <c r="N2384">
        <v>8.2161671499772104E-2</v>
      </c>
      <c r="O2384">
        <v>59.529320987654302</v>
      </c>
      <c r="P2384">
        <v>60.993788819875697</v>
      </c>
      <c r="Q2384">
        <v>2.5216487128448001E-2</v>
      </c>
    </row>
    <row r="2385" spans="1:17" hidden="1" x14ac:dyDescent="0.3">
      <c r="A2385" t="s">
        <v>4968</v>
      </c>
      <c r="B2385" t="s">
        <v>4969</v>
      </c>
      <c r="C2385" t="str">
        <f>IFERROR(VLOOKUP(Table1[[#This Row],[Ticker]],[1]!Table1[[Symbol]:[Industry]],2,FALSE),"-")</f>
        <v>-</v>
      </c>
      <c r="D2385" t="s">
        <v>1422</v>
      </c>
      <c r="E2385">
        <v>227.96105136</v>
      </c>
      <c r="F2385">
        <v>219.2</v>
      </c>
      <c r="G2385">
        <v>48.141672961773601</v>
      </c>
      <c r="H2385">
        <v>15.9394058803883</v>
      </c>
      <c r="I2385">
        <v>14.765070639834599</v>
      </c>
      <c r="J2385">
        <v>1.8354372319007699</v>
      </c>
      <c r="K2385">
        <v>205.676679781762</v>
      </c>
      <c r="L2385">
        <v>182.278502784984</v>
      </c>
      <c r="M2385">
        <v>52.740626475325897</v>
      </c>
      <c r="N2385">
        <v>0.61345863774955101</v>
      </c>
      <c r="O2385">
        <v>13.526459854014499</v>
      </c>
      <c r="P2385">
        <v>98.191681735985497</v>
      </c>
      <c r="Q2385">
        <v>5.2798233311847999E-2</v>
      </c>
    </row>
    <row r="2386" spans="1:17" hidden="1" x14ac:dyDescent="0.3">
      <c r="A2386" t="s">
        <v>4970</v>
      </c>
      <c r="B2386" t="s">
        <v>4971</v>
      </c>
      <c r="C2386" t="str">
        <f>IFERROR(VLOOKUP(Table1[[#This Row],[Ticker]],[1]!Table1[[Symbol]:[Industry]],2,FALSE),"-")</f>
        <v>-</v>
      </c>
      <c r="D2386" t="s">
        <v>735</v>
      </c>
      <c r="E2386">
        <v>227.52984753000001</v>
      </c>
      <c r="F2386">
        <v>86.05</v>
      </c>
      <c r="G2386">
        <v>161.88197489400301</v>
      </c>
      <c r="H2386">
        <v>67.763476629270599</v>
      </c>
      <c r="I2386">
        <v>128.48748794117901</v>
      </c>
      <c r="J2386">
        <v>7.2284845166327596</v>
      </c>
      <c r="K2386">
        <v>62.210491628905203</v>
      </c>
      <c r="L2386">
        <v>46.543160995251597</v>
      </c>
      <c r="M2386">
        <v>97.273082076887903</v>
      </c>
      <c r="N2386">
        <v>0.91093399772524797</v>
      </c>
      <c r="O2386">
        <v>0</v>
      </c>
      <c r="Q2386">
        <v>0.26276212637037699</v>
      </c>
    </row>
    <row r="2387" spans="1:17" hidden="1" x14ac:dyDescent="0.3">
      <c r="A2387" t="s">
        <v>4972</v>
      </c>
      <c r="B2387" t="s">
        <v>4973</v>
      </c>
      <c r="C2387" t="str">
        <f>IFERROR(VLOOKUP(Table1[[#This Row],[Ticker]],[1]!Table1[[Symbol]:[Industry]],2,FALSE),"-")</f>
        <v>-</v>
      </c>
      <c r="D2387" t="s">
        <v>998</v>
      </c>
      <c r="E2387">
        <v>227.39256703999999</v>
      </c>
      <c r="F2387">
        <v>162.69999999999999</v>
      </c>
      <c r="G2387">
        <v>187.275852324315</v>
      </c>
      <c r="H2387">
        <v>1.35112965267283</v>
      </c>
      <c r="I2387">
        <v>6.7903812302637698</v>
      </c>
      <c r="J2387">
        <v>0.62495295230852099</v>
      </c>
      <c r="K2387">
        <v>155.475220377645</v>
      </c>
      <c r="L2387">
        <v>129.342638240854</v>
      </c>
      <c r="M2387">
        <v>53.674992999127198</v>
      </c>
      <c r="N2387">
        <v>0.65382314332980396</v>
      </c>
      <c r="O2387">
        <v>16.656422864167101</v>
      </c>
      <c r="P2387">
        <v>267.02007669749599</v>
      </c>
      <c r="Q2387">
        <v>0.15104817511351501</v>
      </c>
    </row>
    <row r="2388" spans="1:17" hidden="1" x14ac:dyDescent="0.3">
      <c r="A2388" t="s">
        <v>4974</v>
      </c>
      <c r="B2388" t="s">
        <v>4975</v>
      </c>
      <c r="C2388" t="str">
        <f>IFERROR(VLOOKUP(Table1[[#This Row],[Ticker]],[1]!Table1[[Symbol]:[Industry]],2,FALSE),"-")</f>
        <v>-</v>
      </c>
      <c r="D2388" t="s">
        <v>3218</v>
      </c>
      <c r="E2388">
        <v>227.37360000000001</v>
      </c>
      <c r="F2388">
        <v>17.96</v>
      </c>
      <c r="G2388">
        <v>23.815078024551401</v>
      </c>
      <c r="H2388">
        <v>-33.134067222222903</v>
      </c>
      <c r="I2388">
        <v>-27.816377441090498</v>
      </c>
      <c r="J2388">
        <v>-6.3495803825160602</v>
      </c>
      <c r="K2388">
        <v>19.4524501462685</v>
      </c>
      <c r="L2388">
        <v>17.922143368617199</v>
      </c>
      <c r="M2388">
        <v>58.966112267611102</v>
      </c>
      <c r="N2388">
        <v>1.9711329876809001</v>
      </c>
      <c r="O2388">
        <v>38.3444691907943</v>
      </c>
      <c r="P2388">
        <v>88.986320589266896</v>
      </c>
      <c r="Q2388">
        <v>0.13412094951530301</v>
      </c>
    </row>
    <row r="2389" spans="1:17" hidden="1" x14ac:dyDescent="0.3">
      <c r="A2389" t="s">
        <v>4976</v>
      </c>
      <c r="B2389" t="s">
        <v>4977</v>
      </c>
      <c r="C2389" t="str">
        <f>IFERROR(VLOOKUP(Table1[[#This Row],[Ticker]],[1]!Table1[[Symbol]:[Industry]],2,FALSE),"-")</f>
        <v>-</v>
      </c>
      <c r="D2389" t="s">
        <v>4978</v>
      </c>
      <c r="E2389">
        <v>227.22187589999999</v>
      </c>
      <c r="F2389">
        <v>22.04</v>
      </c>
      <c r="G2389">
        <v>-54.460182290628303</v>
      </c>
      <c r="H2389">
        <v>-13.7341779763668</v>
      </c>
      <c r="I2389">
        <v>-45.054377725950197</v>
      </c>
      <c r="J2389">
        <v>0.73749547547778804</v>
      </c>
      <c r="K2389">
        <v>23.6709585818741</v>
      </c>
      <c r="L2389">
        <v>27.153851782157201</v>
      </c>
      <c r="M2389">
        <v>35.712804443258101</v>
      </c>
      <c r="N2389">
        <v>0.60203386486021304</v>
      </c>
      <c r="O2389">
        <v>64.700544464609806</v>
      </c>
      <c r="P2389">
        <v>7.9862812346888701</v>
      </c>
      <c r="Q2389">
        <v>-6.3342328913185003E-2</v>
      </c>
    </row>
    <row r="2390" spans="1:17" hidden="1" x14ac:dyDescent="0.3">
      <c r="A2390" t="s">
        <v>4979</v>
      </c>
      <c r="B2390" t="s">
        <v>4980</v>
      </c>
      <c r="C2390" t="str">
        <f>IFERROR(VLOOKUP(Table1[[#This Row],[Ticker]],[1]!Table1[[Symbol]:[Industry]],2,FALSE),"-")</f>
        <v>-</v>
      </c>
      <c r="E2390">
        <v>226.21192483999999</v>
      </c>
      <c r="F2390">
        <v>99.55</v>
      </c>
      <c r="G2390">
        <v>-43.020496100111501</v>
      </c>
      <c r="H2390">
        <v>-14.5180322853455</v>
      </c>
      <c r="I2390">
        <v>-28.8436267588968</v>
      </c>
      <c r="J2390">
        <v>-12.846907815420799</v>
      </c>
      <c r="O2390">
        <v>18.432948267202399</v>
      </c>
      <c r="P2390">
        <v>0</v>
      </c>
    </row>
    <row r="2391" spans="1:17" hidden="1" x14ac:dyDescent="0.3">
      <c r="A2391" t="s">
        <v>4981</v>
      </c>
      <c r="B2391" t="s">
        <v>4982</v>
      </c>
      <c r="C2391" t="str">
        <f>IFERROR(VLOOKUP(Table1[[#This Row],[Ticker]],[1]!Table1[[Symbol]:[Industry]],2,FALSE),"-")</f>
        <v>-</v>
      </c>
      <c r="D2391" t="s">
        <v>266</v>
      </c>
      <c r="E2391">
        <v>226.01421967499999</v>
      </c>
      <c r="F2391">
        <v>171.45</v>
      </c>
      <c r="G2391">
        <v>143.216977383905</v>
      </c>
      <c r="H2391">
        <v>17.823100719580601</v>
      </c>
      <c r="I2391">
        <v>158.288773126623</v>
      </c>
      <c r="J2391">
        <v>-5.0343462390661404</v>
      </c>
      <c r="K2391">
        <v>137.96515085609801</v>
      </c>
      <c r="L2391">
        <v>90.946152118498901</v>
      </c>
      <c r="M2391">
        <v>56.008959387116299</v>
      </c>
      <c r="N2391">
        <v>0.48995944208131298</v>
      </c>
      <c r="O2391">
        <v>4.89938757655292</v>
      </c>
      <c r="P2391">
        <v>268.70967741935402</v>
      </c>
    </row>
    <row r="2392" spans="1:17" hidden="1" x14ac:dyDescent="0.3">
      <c r="A2392" t="s">
        <v>4983</v>
      </c>
      <c r="B2392" t="s">
        <v>4984</v>
      </c>
      <c r="C2392" t="str">
        <f>IFERROR(VLOOKUP(Table1[[#This Row],[Ticker]],[1]!Table1[[Symbol]:[Industry]],2,FALSE),"-")</f>
        <v>-</v>
      </c>
      <c r="D2392" t="s">
        <v>51</v>
      </c>
      <c r="E2392">
        <v>225.146222392</v>
      </c>
      <c r="F2392">
        <v>159.77000000000001</v>
      </c>
      <c r="G2392">
        <v>-19.559495703750301</v>
      </c>
      <c r="H2392">
        <v>-21.017725966423701</v>
      </c>
      <c r="I2392">
        <v>-0.79026319124751498</v>
      </c>
      <c r="J2392">
        <v>-7.9904095774224002</v>
      </c>
      <c r="K2392">
        <v>170.35796765816499</v>
      </c>
      <c r="L2392">
        <v>154.95252300579301</v>
      </c>
      <c r="M2392">
        <v>24.6551812980512</v>
      </c>
      <c r="N2392">
        <v>0.142047976989471</v>
      </c>
      <c r="O2392">
        <v>36.6652062339613</v>
      </c>
      <c r="P2392">
        <v>51.584440227703901</v>
      </c>
      <c r="Q2392">
        <v>5.5186025169250003E-2</v>
      </c>
    </row>
    <row r="2393" spans="1:17" hidden="1" x14ac:dyDescent="0.3">
      <c r="A2393" t="s">
        <v>4985</v>
      </c>
      <c r="B2393" t="s">
        <v>4986</v>
      </c>
      <c r="C2393" t="str">
        <f>IFERROR(VLOOKUP(Table1[[#This Row],[Ticker]],[1]!Table1[[Symbol]:[Industry]],2,FALSE),"-")</f>
        <v>-</v>
      </c>
      <c r="D2393" t="s">
        <v>130</v>
      </c>
      <c r="E2393">
        <v>225.0462732</v>
      </c>
      <c r="F2393">
        <v>128.99</v>
      </c>
      <c r="G2393">
        <v>14.6938988948342</v>
      </c>
      <c r="H2393">
        <v>1.8953254142821199E-2</v>
      </c>
      <c r="I2393">
        <v>35.155847033809998</v>
      </c>
      <c r="J2393">
        <v>0.51962960964654803</v>
      </c>
      <c r="K2393">
        <v>124.426378029871</v>
      </c>
      <c r="L2393">
        <v>107.241250474688</v>
      </c>
      <c r="M2393">
        <v>48.455205939662498</v>
      </c>
      <c r="N2393">
        <v>0.231705431543313</v>
      </c>
      <c r="O2393">
        <v>20.071323358399798</v>
      </c>
      <c r="P2393">
        <v>83.746438746438699</v>
      </c>
      <c r="Q2393">
        <v>6.5398489761970005E-2</v>
      </c>
    </row>
    <row r="2394" spans="1:17" hidden="1" x14ac:dyDescent="0.3">
      <c r="A2394" t="s">
        <v>4987</v>
      </c>
      <c r="B2394" t="s">
        <v>4988</v>
      </c>
      <c r="C2394" t="str">
        <f>IFERROR(VLOOKUP(Table1[[#This Row],[Ticker]],[1]!Table1[[Symbol]:[Industry]],2,FALSE),"-")</f>
        <v>-</v>
      </c>
      <c r="D2394" t="s">
        <v>74</v>
      </c>
      <c r="E2394">
        <v>224.747729628</v>
      </c>
      <c r="F2394">
        <v>80.98</v>
      </c>
      <c r="G2394">
        <v>79.230651077919703</v>
      </c>
      <c r="H2394">
        <v>3.2522916087448102</v>
      </c>
      <c r="I2394">
        <v>65.326281143520006</v>
      </c>
      <c r="J2394">
        <v>-7.1087932054267897</v>
      </c>
      <c r="K2394">
        <v>76.094594272190406</v>
      </c>
      <c r="L2394">
        <v>59.846987008816598</v>
      </c>
      <c r="M2394">
        <v>39.144230532191898</v>
      </c>
      <c r="N2394">
        <v>0.10893450195016501</v>
      </c>
      <c r="O2394">
        <v>18.4366510249444</v>
      </c>
      <c r="P2394">
        <v>137.47800586510201</v>
      </c>
      <c r="Q2394">
        <v>0.127755781902399</v>
      </c>
    </row>
    <row r="2395" spans="1:17" hidden="1" x14ac:dyDescent="0.3">
      <c r="A2395" t="s">
        <v>4989</v>
      </c>
      <c r="B2395" t="s">
        <v>4990</v>
      </c>
      <c r="C2395" t="str">
        <f>IFERROR(VLOOKUP(Table1[[#This Row],[Ticker]],[1]!Table1[[Symbol]:[Industry]],2,FALSE),"-")</f>
        <v>-</v>
      </c>
      <c r="D2395" t="s">
        <v>130</v>
      </c>
      <c r="E2395">
        <v>224.15912949299999</v>
      </c>
      <c r="F2395">
        <v>115</v>
      </c>
      <c r="G2395">
        <v>165.23092908055199</v>
      </c>
      <c r="H2395">
        <v>22.521581484099102</v>
      </c>
      <c r="I2395">
        <v>59.877777950766202</v>
      </c>
      <c r="J2395">
        <v>2.908510903791</v>
      </c>
      <c r="K2395">
        <v>94.112781573532004</v>
      </c>
      <c r="L2395">
        <v>73.538958345398896</v>
      </c>
      <c r="M2395">
        <v>75.070532695676306</v>
      </c>
      <c r="N2395">
        <v>0.62506888905837599</v>
      </c>
      <c r="O2395">
        <v>8.7826086956521703</v>
      </c>
      <c r="P2395">
        <v>209.05670518677701</v>
      </c>
      <c r="Q2395">
        <v>0.187857553254347</v>
      </c>
    </row>
    <row r="2396" spans="1:17" hidden="1" x14ac:dyDescent="0.3">
      <c r="A2396" t="s">
        <v>4991</v>
      </c>
      <c r="B2396" t="s">
        <v>4992</v>
      </c>
      <c r="C2396" t="str">
        <f>IFERROR(VLOOKUP(Table1[[#This Row],[Ticker]],[1]!Table1[[Symbol]:[Industry]],2,FALSE),"-")</f>
        <v>-</v>
      </c>
      <c r="E2396">
        <v>224.12</v>
      </c>
      <c r="F2396">
        <v>34.479999999999997</v>
      </c>
      <c r="G2396">
        <v>187.72754985942601</v>
      </c>
      <c r="H2396">
        <v>20.541756368714498</v>
      </c>
      <c r="I2396">
        <v>138.17502149642499</v>
      </c>
      <c r="J2396">
        <v>-3.1486319533518499</v>
      </c>
      <c r="K2396">
        <v>26.638509931083998</v>
      </c>
      <c r="L2396">
        <v>21.337951219012599</v>
      </c>
      <c r="M2396">
        <v>79.640602821944597</v>
      </c>
      <c r="N2396">
        <v>0.55562020085622599</v>
      </c>
      <c r="O2396">
        <v>0</v>
      </c>
      <c r="P2396">
        <v>239.03638151425699</v>
      </c>
      <c r="Q2396">
        <v>9.9911823697127006E-2</v>
      </c>
    </row>
    <row r="2397" spans="1:17" hidden="1" x14ac:dyDescent="0.3">
      <c r="A2397" t="s">
        <v>4993</v>
      </c>
      <c r="B2397" t="s">
        <v>4994</v>
      </c>
      <c r="C2397" t="str">
        <f>IFERROR(VLOOKUP(Table1[[#This Row],[Ticker]],[1]!Table1[[Symbol]:[Industry]],2,FALSE),"-")</f>
        <v>-</v>
      </c>
      <c r="D2397" t="s">
        <v>130</v>
      </c>
      <c r="E2397">
        <v>224.05463499999999</v>
      </c>
      <c r="F2397">
        <v>14.25</v>
      </c>
      <c r="G2397">
        <v>-116.80311382081899</v>
      </c>
      <c r="H2397">
        <v>-5.9905553213481504</v>
      </c>
      <c r="I2397">
        <v>-0.28937047200618299</v>
      </c>
      <c r="J2397">
        <v>-1.5197367692158701</v>
      </c>
      <c r="K2397">
        <v>14.6941553761457</v>
      </c>
      <c r="L2397">
        <v>25.434456116409201</v>
      </c>
      <c r="M2397">
        <v>47.214919265004802</v>
      </c>
      <c r="N2397">
        <v>0.71692368475980595</v>
      </c>
      <c r="O2397">
        <v>514.03508771929796</v>
      </c>
      <c r="P2397">
        <v>38.483965014577201</v>
      </c>
      <c r="Q2397">
        <v>-2.3180350378215999E-2</v>
      </c>
    </row>
    <row r="2398" spans="1:17" hidden="1" x14ac:dyDescent="0.3">
      <c r="A2398" t="s">
        <v>4995</v>
      </c>
      <c r="B2398" t="s">
        <v>4996</v>
      </c>
      <c r="C2398" t="str">
        <f>IFERROR(VLOOKUP(Table1[[#This Row],[Ticker]],[1]!Table1[[Symbol]:[Industry]],2,FALSE),"-")</f>
        <v>-</v>
      </c>
      <c r="D2398" t="s">
        <v>263</v>
      </c>
      <c r="E2398">
        <v>223.96087199999999</v>
      </c>
      <c r="F2398">
        <v>86.82</v>
      </c>
      <c r="G2398">
        <v>-45.4407867534849</v>
      </c>
      <c r="H2398">
        <v>5.4925886436545399</v>
      </c>
      <c r="I2398">
        <v>-23.0454395629706</v>
      </c>
      <c r="J2398">
        <v>0.96929036765890497</v>
      </c>
      <c r="K2398">
        <v>84.384342650606399</v>
      </c>
      <c r="L2398">
        <v>91.971866456175704</v>
      </c>
      <c r="M2398">
        <v>53.7762768098032</v>
      </c>
      <c r="N2398">
        <v>0.67613540847040698</v>
      </c>
      <c r="O2398">
        <v>54.687859940105902</v>
      </c>
      <c r="P2398">
        <v>21.341719077568101</v>
      </c>
    </row>
    <row r="2399" spans="1:17" hidden="1" x14ac:dyDescent="0.3">
      <c r="A2399" t="s">
        <v>4997</v>
      </c>
      <c r="B2399" t="s">
        <v>4998</v>
      </c>
      <c r="C2399" t="str">
        <f>IFERROR(VLOOKUP(Table1[[#This Row],[Ticker]],[1]!Table1[[Symbol]:[Industry]],2,FALSE),"-")</f>
        <v>-</v>
      </c>
      <c r="D2399" t="s">
        <v>125</v>
      </c>
      <c r="E2399">
        <v>223.86653910000001</v>
      </c>
      <c r="F2399">
        <v>311</v>
      </c>
      <c r="G2399">
        <v>435.44843548617803</v>
      </c>
      <c r="H2399">
        <v>11.501103154344801</v>
      </c>
      <c r="I2399">
        <v>96.833810882826498</v>
      </c>
      <c r="J2399">
        <v>1.5013680466481401</v>
      </c>
      <c r="K2399">
        <v>266.704765321124</v>
      </c>
      <c r="L2399">
        <v>186.07945522401201</v>
      </c>
      <c r="M2399">
        <v>65.847099229384995</v>
      </c>
      <c r="N2399">
        <v>0.60429582647275204</v>
      </c>
      <c r="O2399">
        <v>2.23472668810289</v>
      </c>
      <c r="P2399">
        <v>568.81720430107498</v>
      </c>
      <c r="Q2399">
        <v>0.162306167520443</v>
      </c>
    </row>
    <row r="2400" spans="1:17" hidden="1" x14ac:dyDescent="0.3">
      <c r="A2400" t="s">
        <v>4999</v>
      </c>
      <c r="B2400" t="s">
        <v>5000</v>
      </c>
      <c r="C2400" t="str">
        <f>IFERROR(VLOOKUP(Table1[[#This Row],[Ticker]],[1]!Table1[[Symbol]:[Industry]],2,FALSE),"-")</f>
        <v>-</v>
      </c>
      <c r="D2400" t="s">
        <v>130</v>
      </c>
      <c r="E2400">
        <v>223.2743265</v>
      </c>
      <c r="F2400">
        <v>55.4</v>
      </c>
      <c r="G2400">
        <v>9.4682244740287498</v>
      </c>
      <c r="H2400">
        <v>-13.0763353706449</v>
      </c>
      <c r="I2400">
        <v>17.1469515142328</v>
      </c>
      <c r="J2400">
        <v>-8.0744884387788094</v>
      </c>
      <c r="K2400">
        <v>57.400312950654303</v>
      </c>
      <c r="L2400">
        <v>51.532861971006099</v>
      </c>
      <c r="M2400">
        <v>32.730657187858696</v>
      </c>
      <c r="N2400">
        <v>0.19443144192017101</v>
      </c>
      <c r="O2400">
        <v>40.523465703971098</v>
      </c>
      <c r="P2400">
        <v>50.135501355013503</v>
      </c>
      <c r="Q2400">
        <v>1.4425667411552E-2</v>
      </c>
    </row>
    <row r="2401" spans="1:17" hidden="1" x14ac:dyDescent="0.3">
      <c r="A2401" t="s">
        <v>5001</v>
      </c>
      <c r="B2401" t="s">
        <v>5002</v>
      </c>
      <c r="C2401" t="str">
        <f>IFERROR(VLOOKUP(Table1[[#This Row],[Ticker]],[1]!Table1[[Symbol]:[Industry]],2,FALSE),"-")</f>
        <v>-</v>
      </c>
      <c r="D2401" t="s">
        <v>46</v>
      </c>
      <c r="E2401">
        <v>223.13505000000001</v>
      </c>
      <c r="F2401">
        <v>398.1</v>
      </c>
      <c r="G2401">
        <v>7.4804752875593303</v>
      </c>
      <c r="H2401">
        <v>-16.278089756609798</v>
      </c>
      <c r="I2401">
        <v>-19.238787750938901</v>
      </c>
      <c r="J2401">
        <v>-1.9581557628756601</v>
      </c>
      <c r="K2401">
        <v>450.53593799748</v>
      </c>
      <c r="L2401">
        <v>400.94212951475799</v>
      </c>
      <c r="M2401">
        <v>27.724847981723801</v>
      </c>
      <c r="N2401">
        <v>0.51688214734127302</v>
      </c>
      <c r="O2401">
        <v>52.474252700326502</v>
      </c>
      <c r="P2401">
        <v>91.394230769230703</v>
      </c>
    </row>
    <row r="2402" spans="1:17" hidden="1" x14ac:dyDescent="0.3">
      <c r="A2402" t="s">
        <v>5003</v>
      </c>
      <c r="B2402" t="s">
        <v>5004</v>
      </c>
      <c r="C2402" t="str">
        <f>IFERROR(VLOOKUP(Table1[[#This Row],[Ticker]],[1]!Table1[[Symbol]:[Industry]],2,FALSE),"-")</f>
        <v>-</v>
      </c>
      <c r="D2402" t="s">
        <v>604</v>
      </c>
      <c r="E2402">
        <v>223.05186489600001</v>
      </c>
      <c r="F2402">
        <v>216.72</v>
      </c>
      <c r="G2402">
        <v>-3.2702761801603901</v>
      </c>
      <c r="H2402">
        <v>-6.9071838218528896</v>
      </c>
      <c r="I2402">
        <v>6.9348870899236896</v>
      </c>
      <c r="J2402">
        <v>-0.32359182494093902</v>
      </c>
      <c r="K2402">
        <v>215.39080171706499</v>
      </c>
      <c r="L2402">
        <v>198.94472807783001</v>
      </c>
      <c r="M2402">
        <v>44.4154602407786</v>
      </c>
      <c r="N2402">
        <v>0.38668085745787401</v>
      </c>
      <c r="O2402">
        <v>18.941491325212201</v>
      </c>
      <c r="P2402">
        <v>36.301886792452798</v>
      </c>
      <c r="Q2402">
        <v>0.108371456298993</v>
      </c>
    </row>
    <row r="2403" spans="1:17" hidden="1" x14ac:dyDescent="0.3">
      <c r="A2403" t="s">
        <v>5005</v>
      </c>
      <c r="B2403" t="s">
        <v>5006</v>
      </c>
      <c r="C2403" t="str">
        <f>IFERROR(VLOOKUP(Table1[[#This Row],[Ticker]],[1]!Table1[[Symbol]:[Industry]],2,FALSE),"-")</f>
        <v>-</v>
      </c>
      <c r="D2403" t="s">
        <v>379</v>
      </c>
      <c r="E2403">
        <v>222.77079449999999</v>
      </c>
      <c r="F2403">
        <v>378</v>
      </c>
      <c r="G2403">
        <v>23.988090105906402</v>
      </c>
      <c r="H2403">
        <v>-13.278635158766701</v>
      </c>
      <c r="I2403">
        <v>-32.271813614473203</v>
      </c>
      <c r="J2403">
        <v>-6.4867464402471402</v>
      </c>
      <c r="K2403">
        <v>390.54694926610699</v>
      </c>
      <c r="L2403">
        <v>373.64225554164398</v>
      </c>
      <c r="M2403">
        <v>35.890219083179502</v>
      </c>
      <c r="N2403">
        <v>0.55855255889150801</v>
      </c>
      <c r="O2403">
        <v>39.761904761904702</v>
      </c>
      <c r="P2403">
        <v>70.731707317073102</v>
      </c>
      <c r="Q2403">
        <v>0.12816134227366299</v>
      </c>
    </row>
    <row r="2404" spans="1:17" hidden="1" x14ac:dyDescent="0.3">
      <c r="A2404" t="s">
        <v>5007</v>
      </c>
      <c r="B2404" t="s">
        <v>5008</v>
      </c>
      <c r="C2404" t="str">
        <f>IFERROR(VLOOKUP(Table1[[#This Row],[Ticker]],[1]!Table1[[Symbol]:[Industry]],2,FALSE),"-")</f>
        <v>-</v>
      </c>
      <c r="D2404" t="s">
        <v>130</v>
      </c>
      <c r="E2404">
        <v>222.57049466399999</v>
      </c>
      <c r="F2404">
        <v>14.14</v>
      </c>
      <c r="G2404">
        <v>-24.962790259154399</v>
      </c>
      <c r="H2404">
        <v>38.7802435767234</v>
      </c>
      <c r="I2404">
        <v>36.246204045219699</v>
      </c>
      <c r="J2404">
        <v>0.16072056463375201</v>
      </c>
      <c r="K2404">
        <v>10.909435368053201</v>
      </c>
      <c r="L2404">
        <v>10.8656766723833</v>
      </c>
      <c r="M2404">
        <v>76.628601849459102</v>
      </c>
      <c r="N2404">
        <v>1.78721489374295</v>
      </c>
      <c r="O2404">
        <v>10.1838755304101</v>
      </c>
      <c r="P2404">
        <v>74.567901234567898</v>
      </c>
      <c r="Q2404">
        <v>5.7792387772485999E-2</v>
      </c>
    </row>
    <row r="2405" spans="1:17" hidden="1" x14ac:dyDescent="0.3">
      <c r="A2405" t="s">
        <v>5009</v>
      </c>
      <c r="B2405" t="s">
        <v>5010</v>
      </c>
      <c r="C2405" t="str">
        <f>IFERROR(VLOOKUP(Table1[[#This Row],[Ticker]],[1]!Table1[[Symbol]:[Industry]],2,FALSE),"-")</f>
        <v>-</v>
      </c>
      <c r="D2405" t="s">
        <v>46</v>
      </c>
      <c r="E2405">
        <v>221.756246</v>
      </c>
      <c r="F2405">
        <v>101.05</v>
      </c>
      <c r="G2405">
        <v>-29.992172296152301</v>
      </c>
      <c r="H2405">
        <v>-24.006748293195201</v>
      </c>
      <c r="I2405">
        <v>-15.815302954937501</v>
      </c>
      <c r="J2405">
        <v>-7.5717088764287697</v>
      </c>
      <c r="M2405">
        <v>39.8841741895369</v>
      </c>
      <c r="O2405">
        <v>38.545274616526399</v>
      </c>
      <c r="P2405">
        <v>10.437158469945301</v>
      </c>
    </row>
    <row r="2406" spans="1:17" hidden="1" x14ac:dyDescent="0.3">
      <c r="A2406" t="s">
        <v>5011</v>
      </c>
      <c r="B2406" t="s">
        <v>5012</v>
      </c>
      <c r="C2406" t="str">
        <f>IFERROR(VLOOKUP(Table1[[#This Row],[Ticker]],[1]!Table1[[Symbol]:[Industry]],2,FALSE),"-")</f>
        <v>-</v>
      </c>
      <c r="D2406" t="s">
        <v>274</v>
      </c>
      <c r="E2406">
        <v>221.697</v>
      </c>
      <c r="F2406">
        <v>124.2</v>
      </c>
      <c r="G2406">
        <v>-40.1769229753235</v>
      </c>
      <c r="H2406">
        <v>-10.004941608461699</v>
      </c>
      <c r="I2406">
        <v>-14.7247921716781</v>
      </c>
      <c r="J2406">
        <v>-7.7330523782493596</v>
      </c>
      <c r="K2406">
        <v>123.978763864171</v>
      </c>
      <c r="L2406">
        <v>126.33372476760699</v>
      </c>
      <c r="M2406">
        <v>40.626062932648502</v>
      </c>
      <c r="N2406">
        <v>0.91678708299302603</v>
      </c>
      <c r="O2406">
        <v>52.173913043478201</v>
      </c>
      <c r="P2406">
        <v>37.617728531855903</v>
      </c>
    </row>
    <row r="2407" spans="1:17" hidden="1" x14ac:dyDescent="0.3">
      <c r="A2407" t="s">
        <v>5013</v>
      </c>
      <c r="B2407" t="s">
        <v>5014</v>
      </c>
      <c r="C2407" t="str">
        <f>IFERROR(VLOOKUP(Table1[[#This Row],[Ticker]],[1]!Table1[[Symbol]:[Industry]],2,FALSE),"-")</f>
        <v>-</v>
      </c>
      <c r="D2407" t="s">
        <v>54</v>
      </c>
      <c r="E2407">
        <v>221.03298000000001</v>
      </c>
      <c r="F2407">
        <v>91.75</v>
      </c>
      <c r="G2407">
        <v>-34.340091899596402</v>
      </c>
      <c r="H2407">
        <v>-15.4993680737619</v>
      </c>
      <c r="I2407">
        <v>-20.163222558381602</v>
      </c>
      <c r="J2407">
        <v>-6.8135534193204297</v>
      </c>
      <c r="K2407">
        <v>95.871286143281395</v>
      </c>
      <c r="M2407">
        <v>25.793501050204</v>
      </c>
      <c r="N2407">
        <v>0.40968421052631498</v>
      </c>
      <c r="O2407">
        <v>32.806539509536698</v>
      </c>
      <c r="P2407">
        <v>11.9585112873703</v>
      </c>
    </row>
    <row r="2408" spans="1:17" hidden="1" x14ac:dyDescent="0.3">
      <c r="A2408" t="s">
        <v>5015</v>
      </c>
      <c r="B2408" t="s">
        <v>5016</v>
      </c>
      <c r="C2408" t="str">
        <f>IFERROR(VLOOKUP(Table1[[#This Row],[Ticker]],[1]!Table1[[Symbol]:[Industry]],2,FALSE),"-")</f>
        <v>-</v>
      </c>
      <c r="D2408" t="s">
        <v>604</v>
      </c>
      <c r="E2408">
        <v>220.89375000000001</v>
      </c>
      <c r="F2408">
        <v>112.5</v>
      </c>
      <c r="G2408">
        <v>112.210690511008</v>
      </c>
      <c r="H2408">
        <v>-17.381803005941599</v>
      </c>
      <c r="I2408">
        <v>69.240691138835999</v>
      </c>
      <c r="J2408">
        <v>2.0903386348834401</v>
      </c>
      <c r="K2408">
        <v>109.898527720684</v>
      </c>
      <c r="L2408">
        <v>81.254964538890704</v>
      </c>
      <c r="M2408">
        <v>44.961833437168501</v>
      </c>
      <c r="N2408">
        <v>0.18717869495279299</v>
      </c>
      <c r="O2408">
        <v>21.1111111111111</v>
      </c>
      <c r="P2408">
        <v>188.461538461538</v>
      </c>
      <c r="Q2408">
        <v>0.100857102164378</v>
      </c>
    </row>
    <row r="2409" spans="1:17" hidden="1" x14ac:dyDescent="0.3">
      <c r="A2409" t="s">
        <v>5017</v>
      </c>
      <c r="B2409" t="s">
        <v>5018</v>
      </c>
      <c r="C2409" t="str">
        <f>IFERROR(VLOOKUP(Table1[[#This Row],[Ticker]],[1]!Table1[[Symbol]:[Industry]],2,FALSE),"-")</f>
        <v>-</v>
      </c>
      <c r="D2409" t="s">
        <v>379</v>
      </c>
      <c r="E2409">
        <v>220.77259000000001</v>
      </c>
      <c r="F2409">
        <v>75.62</v>
      </c>
      <c r="G2409">
        <v>-21.781357376775599</v>
      </c>
      <c r="H2409">
        <v>-8.7447564232765291</v>
      </c>
      <c r="I2409">
        <v>-23.477437272349398</v>
      </c>
      <c r="J2409">
        <v>-2.7436678775843699</v>
      </c>
      <c r="K2409">
        <v>75.605062766631093</v>
      </c>
      <c r="L2409">
        <v>76.5702213756323</v>
      </c>
      <c r="M2409">
        <v>47.368096917228399</v>
      </c>
      <c r="N2409">
        <v>0.99589683894460801</v>
      </c>
      <c r="O2409">
        <v>42.687119809574099</v>
      </c>
      <c r="P2409">
        <v>13.2035928143712</v>
      </c>
      <c r="Q2409">
        <v>3.2906643713459999E-2</v>
      </c>
    </row>
    <row r="2410" spans="1:17" hidden="1" x14ac:dyDescent="0.3">
      <c r="A2410" t="s">
        <v>5019</v>
      </c>
      <c r="B2410" t="s">
        <v>5020</v>
      </c>
      <c r="C2410" t="str">
        <f>IFERROR(VLOOKUP(Table1[[#This Row],[Ticker]],[1]!Table1[[Symbol]:[Industry]],2,FALSE),"-")</f>
        <v>-</v>
      </c>
      <c r="D2410" t="s">
        <v>54</v>
      </c>
      <c r="E2410">
        <v>220.500254519999</v>
      </c>
      <c r="F2410">
        <v>158.9</v>
      </c>
      <c r="G2410">
        <v>13.001478067087501</v>
      </c>
      <c r="H2410">
        <v>-12.635848377299499</v>
      </c>
      <c r="I2410">
        <v>-13.9762670640813</v>
      </c>
      <c r="J2410">
        <v>-6.2302029503306997</v>
      </c>
      <c r="K2410">
        <v>169.729183769304</v>
      </c>
      <c r="L2410">
        <v>158.70602714058501</v>
      </c>
      <c r="M2410">
        <v>33.9803811610238</v>
      </c>
      <c r="N2410">
        <v>0.62642769414066202</v>
      </c>
      <c r="O2410">
        <v>46.570169918187503</v>
      </c>
      <c r="P2410">
        <v>71.876690102758204</v>
      </c>
      <c r="Q2410">
        <v>7.8614203684973002E-2</v>
      </c>
    </row>
    <row r="2411" spans="1:17" hidden="1" x14ac:dyDescent="0.3">
      <c r="A2411" t="s">
        <v>5021</v>
      </c>
      <c r="B2411" t="s">
        <v>5022</v>
      </c>
      <c r="C2411" t="str">
        <f>IFERROR(VLOOKUP(Table1[[#This Row],[Ticker]],[1]!Table1[[Symbol]:[Industry]],2,FALSE),"-")</f>
        <v>-</v>
      </c>
      <c r="D2411" t="s">
        <v>263</v>
      </c>
      <c r="E2411">
        <v>220.29016857900001</v>
      </c>
      <c r="F2411">
        <v>213.33</v>
      </c>
      <c r="G2411">
        <v>-0.48215490227915497</v>
      </c>
      <c r="H2411">
        <v>2.22546970737673</v>
      </c>
      <c r="I2411">
        <v>15.9660851773871</v>
      </c>
      <c r="J2411">
        <v>-1.7105367152566</v>
      </c>
      <c r="K2411">
        <v>203.57360651611799</v>
      </c>
      <c r="L2411">
        <v>192.29295646976701</v>
      </c>
      <c r="M2411">
        <v>58.820569225657898</v>
      </c>
      <c r="N2411">
        <v>0.29071277137294299</v>
      </c>
      <c r="O2411">
        <v>35.939624056625803</v>
      </c>
      <c r="P2411">
        <v>46.316872427983498</v>
      </c>
      <c r="Q2411">
        <v>5.0088832725318999E-2</v>
      </c>
    </row>
    <row r="2412" spans="1:17" hidden="1" x14ac:dyDescent="0.3">
      <c r="A2412" t="s">
        <v>5023</v>
      </c>
      <c r="B2412" t="s">
        <v>5024</v>
      </c>
      <c r="C2412" t="str">
        <f>IFERROR(VLOOKUP(Table1[[#This Row],[Ticker]],[1]!Table1[[Symbol]:[Industry]],2,FALSE),"-")</f>
        <v>-</v>
      </c>
      <c r="D2412" t="s">
        <v>930</v>
      </c>
      <c r="E2412">
        <v>219.87375</v>
      </c>
      <c r="F2412">
        <v>856.6</v>
      </c>
      <c r="G2412">
        <v>102.727706368163</v>
      </c>
      <c r="H2412">
        <v>31.225388180532502</v>
      </c>
      <c r="I2412">
        <v>58.8379028097836</v>
      </c>
      <c r="J2412">
        <v>-5.6317780207675803</v>
      </c>
      <c r="K2412">
        <v>725.13398308272099</v>
      </c>
      <c r="L2412">
        <v>592.20759872763995</v>
      </c>
      <c r="M2412">
        <v>62.656869014311198</v>
      </c>
      <c r="N2412">
        <v>1.5529642537261501</v>
      </c>
      <c r="O2412">
        <v>9.4676628531403306</v>
      </c>
      <c r="P2412">
        <v>162.23786927904399</v>
      </c>
      <c r="Q2412">
        <v>0.14647292495403999</v>
      </c>
    </row>
    <row r="2413" spans="1:17" hidden="1" x14ac:dyDescent="0.3">
      <c r="A2413" t="s">
        <v>5025</v>
      </c>
      <c r="B2413" t="s">
        <v>5026</v>
      </c>
      <c r="C2413" t="str">
        <f>IFERROR(VLOOKUP(Table1[[#This Row],[Ticker]],[1]!Table1[[Symbol]:[Industry]],2,FALSE),"-")</f>
        <v>-</v>
      </c>
      <c r="D2413" t="s">
        <v>833</v>
      </c>
      <c r="E2413">
        <v>219.61834775999901</v>
      </c>
      <c r="F2413">
        <v>34.33</v>
      </c>
      <c r="G2413">
        <v>-36.936841601441401</v>
      </c>
      <c r="H2413">
        <v>-10.134824916427201</v>
      </c>
      <c r="I2413">
        <v>1.1910664033312699</v>
      </c>
      <c r="J2413">
        <v>-6.6123191041898197</v>
      </c>
      <c r="K2413">
        <v>35.191340451953003</v>
      </c>
      <c r="L2413">
        <v>32.893636160303402</v>
      </c>
      <c r="M2413">
        <v>31.251363228816501</v>
      </c>
      <c r="N2413">
        <v>0.40787016216648497</v>
      </c>
      <c r="O2413">
        <v>18.526070492280802</v>
      </c>
      <c r="P2413">
        <v>29.351921627731699</v>
      </c>
      <c r="Q2413">
        <v>-1.4176492691352001E-2</v>
      </c>
    </row>
    <row r="2414" spans="1:17" hidden="1" x14ac:dyDescent="0.3">
      <c r="A2414" t="s">
        <v>5027</v>
      </c>
      <c r="B2414" t="s">
        <v>5028</v>
      </c>
      <c r="C2414" t="str">
        <f>IFERROR(VLOOKUP(Table1[[#This Row],[Ticker]],[1]!Table1[[Symbol]:[Industry]],2,FALSE),"-")</f>
        <v>-</v>
      </c>
      <c r="D2414" t="s">
        <v>228</v>
      </c>
      <c r="E2414">
        <v>219.27429891</v>
      </c>
      <c r="F2414">
        <v>438.85</v>
      </c>
      <c r="G2414">
        <v>4.9051917603344597</v>
      </c>
      <c r="H2414">
        <v>-5.78983589966737</v>
      </c>
      <c r="I2414">
        <v>21.676605506424899</v>
      </c>
      <c r="J2414">
        <v>-3.9447916536211398</v>
      </c>
      <c r="K2414">
        <v>418.081993312338</v>
      </c>
      <c r="L2414">
        <v>374.34768290418401</v>
      </c>
      <c r="M2414">
        <v>59.349319844801002</v>
      </c>
      <c r="N2414">
        <v>1.05282367779303</v>
      </c>
      <c r="O2414">
        <v>5.8903953514868297</v>
      </c>
      <c r="P2414">
        <v>50.034188034187999</v>
      </c>
      <c r="Q2414">
        <v>-2.3428794895183999E-2</v>
      </c>
    </row>
    <row r="2415" spans="1:17" hidden="1" x14ac:dyDescent="0.3">
      <c r="A2415" t="s">
        <v>5029</v>
      </c>
      <c r="B2415" t="s">
        <v>5030</v>
      </c>
      <c r="C2415" t="str">
        <f>IFERROR(VLOOKUP(Table1[[#This Row],[Ticker]],[1]!Table1[[Symbol]:[Industry]],2,FALSE),"-")</f>
        <v>-</v>
      </c>
      <c r="D2415" t="s">
        <v>5031</v>
      </c>
      <c r="E2415">
        <v>219.06780000000001</v>
      </c>
      <c r="F2415">
        <v>215</v>
      </c>
      <c r="G2415">
        <v>94.197946832617006</v>
      </c>
      <c r="H2415">
        <v>-31.1393255435637</v>
      </c>
      <c r="I2415">
        <v>-4.4717446727289998</v>
      </c>
      <c r="J2415">
        <v>-3.0510709777420999</v>
      </c>
      <c r="K2415">
        <v>245.560271678433</v>
      </c>
      <c r="L2415">
        <v>224.37742707176</v>
      </c>
      <c r="M2415">
        <v>47.603366319625501</v>
      </c>
      <c r="N2415">
        <v>0.75529488432714198</v>
      </c>
      <c r="O2415">
        <v>60.465116279069697</v>
      </c>
      <c r="P2415">
        <v>139.48760790866001</v>
      </c>
    </row>
    <row r="2416" spans="1:17" hidden="1" x14ac:dyDescent="0.3">
      <c r="A2416" t="s">
        <v>5032</v>
      </c>
      <c r="B2416" t="s">
        <v>5033</v>
      </c>
      <c r="C2416" t="str">
        <f>IFERROR(VLOOKUP(Table1[[#This Row],[Ticker]],[1]!Table1[[Symbol]:[Industry]],2,FALSE),"-")</f>
        <v>-</v>
      </c>
      <c r="D2416" t="s">
        <v>21</v>
      </c>
      <c r="E2416">
        <v>218.95885000000001</v>
      </c>
      <c r="F2416">
        <v>240.35</v>
      </c>
      <c r="G2416">
        <v>-59.236069708195501</v>
      </c>
      <c r="H2416">
        <v>-8.83138433025327</v>
      </c>
      <c r="I2416">
        <v>-10.9213919787473</v>
      </c>
      <c r="J2416">
        <v>-0.83506037723121795</v>
      </c>
      <c r="K2416">
        <v>254.40001888368599</v>
      </c>
      <c r="M2416">
        <v>30.194207488027299</v>
      </c>
      <c r="N2416">
        <v>0.65216861895136702</v>
      </c>
      <c r="O2416">
        <v>39.7961306428125</v>
      </c>
      <c r="P2416">
        <v>30.589513719098001</v>
      </c>
    </row>
    <row r="2417" spans="1:17" hidden="1" x14ac:dyDescent="0.3">
      <c r="A2417" t="s">
        <v>5034</v>
      </c>
      <c r="B2417" t="s">
        <v>5035</v>
      </c>
      <c r="C2417" t="str">
        <f>IFERROR(VLOOKUP(Table1[[#This Row],[Ticker]],[1]!Table1[[Symbol]:[Industry]],2,FALSE),"-")</f>
        <v>-</v>
      </c>
      <c r="D2417" t="s">
        <v>125</v>
      </c>
      <c r="E2417">
        <v>218.835464</v>
      </c>
      <c r="F2417">
        <v>431.05</v>
      </c>
      <c r="G2417">
        <v>151.39409844752601</v>
      </c>
      <c r="H2417">
        <v>-25.616515369934199</v>
      </c>
      <c r="I2417">
        <v>19.2181927369965</v>
      </c>
      <c r="J2417">
        <v>-2.7082649808747798</v>
      </c>
      <c r="K2417">
        <v>460.15043991633701</v>
      </c>
      <c r="L2417">
        <v>381.89819064767897</v>
      </c>
      <c r="M2417">
        <v>58.319558577502299</v>
      </c>
      <c r="N2417">
        <v>1.0690378178740401</v>
      </c>
      <c r="O2417">
        <v>74.5041178517573</v>
      </c>
      <c r="P2417">
        <v>243.740031897926</v>
      </c>
      <c r="Q2417">
        <v>0.13476493063140499</v>
      </c>
    </row>
    <row r="2418" spans="1:17" hidden="1" x14ac:dyDescent="0.3">
      <c r="A2418" t="s">
        <v>5036</v>
      </c>
      <c r="B2418" t="s">
        <v>5037</v>
      </c>
      <c r="C2418" t="str">
        <f>IFERROR(VLOOKUP(Table1[[#This Row],[Ticker]],[1]!Table1[[Symbol]:[Industry]],2,FALSE),"-")</f>
        <v>-</v>
      </c>
      <c r="D2418" t="s">
        <v>501</v>
      </c>
      <c r="E2418">
        <v>218.19875210999999</v>
      </c>
      <c r="F2418">
        <v>215.1</v>
      </c>
      <c r="G2418">
        <v>104.298638126348</v>
      </c>
      <c r="H2418">
        <v>-1.6169094481875601</v>
      </c>
      <c r="I2418">
        <v>57.825800918934199</v>
      </c>
      <c r="J2418">
        <v>-1.74530312683313</v>
      </c>
      <c r="K2418">
        <v>207.50725290096</v>
      </c>
      <c r="L2418">
        <v>167.23841245075999</v>
      </c>
      <c r="M2418">
        <v>50.688585382949</v>
      </c>
      <c r="N2418">
        <v>0.72195111619788999</v>
      </c>
      <c r="O2418">
        <v>10.5253370525337</v>
      </c>
      <c r="P2418">
        <v>160.25408348457299</v>
      </c>
      <c r="Q2418">
        <v>0.13122487511356001</v>
      </c>
    </row>
    <row r="2419" spans="1:17" hidden="1" x14ac:dyDescent="0.3">
      <c r="A2419" t="s">
        <v>5038</v>
      </c>
      <c r="B2419" t="s">
        <v>5039</v>
      </c>
      <c r="C2419" t="str">
        <f>IFERROR(VLOOKUP(Table1[[#This Row],[Ticker]],[1]!Table1[[Symbol]:[Industry]],2,FALSE),"-")</f>
        <v>-</v>
      </c>
      <c r="D2419" t="s">
        <v>379</v>
      </c>
      <c r="E2419">
        <v>217.922111</v>
      </c>
      <c r="F2419">
        <v>74.03</v>
      </c>
      <c r="G2419">
        <v>4.8003909611806099</v>
      </c>
      <c r="H2419">
        <v>-4.6076673458640203</v>
      </c>
      <c r="I2419">
        <v>-3.01292114331723</v>
      </c>
      <c r="J2419">
        <v>1.4735656663547401</v>
      </c>
      <c r="K2419">
        <v>75.781465970933198</v>
      </c>
      <c r="L2419">
        <v>73.701956286398797</v>
      </c>
      <c r="M2419">
        <v>49.468803990610603</v>
      </c>
      <c r="N2419">
        <v>2.9831707056685599</v>
      </c>
      <c r="O2419">
        <v>31.500742942050501</v>
      </c>
      <c r="P2419">
        <v>39.154135338345803</v>
      </c>
      <c r="Q2419">
        <v>4.3819329120511001E-2</v>
      </c>
    </row>
    <row r="2420" spans="1:17" hidden="1" x14ac:dyDescent="0.3">
      <c r="A2420" t="s">
        <v>5040</v>
      </c>
      <c r="B2420" t="s">
        <v>5041</v>
      </c>
      <c r="C2420" t="str">
        <f>IFERROR(VLOOKUP(Table1[[#This Row],[Ticker]],[1]!Table1[[Symbol]:[Industry]],2,FALSE),"-")</f>
        <v>-</v>
      </c>
      <c r="D2420" t="s">
        <v>21</v>
      </c>
      <c r="E2420">
        <v>217.27869899999999</v>
      </c>
      <c r="F2420">
        <v>90</v>
      </c>
      <c r="G2420">
        <v>-37.048300254896397</v>
      </c>
      <c r="H2420">
        <v>-9.5747094993974908</v>
      </c>
      <c r="I2420">
        <v>-41.8188237105296</v>
      </c>
      <c r="J2420">
        <v>-8.4957822124192006</v>
      </c>
      <c r="K2420">
        <v>96.023598318530901</v>
      </c>
      <c r="L2420">
        <v>100.203354032207</v>
      </c>
      <c r="M2420">
        <v>43.210116955487898</v>
      </c>
      <c r="N2420">
        <v>0.501036111639519</v>
      </c>
      <c r="O2420">
        <v>45.3888888888888</v>
      </c>
      <c r="P2420">
        <v>19.680851063829699</v>
      </c>
      <c r="Q2420">
        <v>9.1178303733308999E-2</v>
      </c>
    </row>
    <row r="2421" spans="1:17" hidden="1" x14ac:dyDescent="0.3">
      <c r="A2421" t="s">
        <v>5042</v>
      </c>
      <c r="B2421" t="s">
        <v>5043</v>
      </c>
      <c r="C2421" t="str">
        <f>IFERROR(VLOOKUP(Table1[[#This Row],[Ticker]],[1]!Table1[[Symbol]:[Industry]],2,FALSE),"-")</f>
        <v>-</v>
      </c>
      <c r="D2421" t="s">
        <v>396</v>
      </c>
      <c r="E2421">
        <v>217.05434452199901</v>
      </c>
      <c r="F2421">
        <v>4.87</v>
      </c>
      <c r="G2421">
        <v>22.8384291558001</v>
      </c>
      <c r="H2421">
        <v>29.700473258911199</v>
      </c>
      <c r="I2421">
        <v>13.284622142888599</v>
      </c>
      <c r="J2421">
        <v>-15.1558004121332</v>
      </c>
      <c r="K2421">
        <v>4.1913566767947197</v>
      </c>
      <c r="L2421">
        <v>3.8106574471268302</v>
      </c>
      <c r="M2421">
        <v>53.930191842406899</v>
      </c>
      <c r="N2421">
        <v>1.7064344811844001</v>
      </c>
      <c r="O2421">
        <v>34.3128597418902</v>
      </c>
      <c r="P2421">
        <v>78.687283154576093</v>
      </c>
      <c r="Q2421">
        <v>2.9487724625416999E-2</v>
      </c>
    </row>
    <row r="2422" spans="1:17" hidden="1" x14ac:dyDescent="0.3">
      <c r="A2422" t="s">
        <v>5044</v>
      </c>
      <c r="B2422" t="s">
        <v>5045</v>
      </c>
      <c r="C2422" t="str">
        <f>IFERROR(VLOOKUP(Table1[[#This Row],[Ticker]],[1]!Table1[[Symbol]:[Industry]],2,FALSE),"-")</f>
        <v>-</v>
      </c>
      <c r="D2422" t="s">
        <v>185</v>
      </c>
      <c r="E2422">
        <v>216.35727800000001</v>
      </c>
      <c r="F2422">
        <v>1.85</v>
      </c>
      <c r="G2422">
        <v>26.167477940079198</v>
      </c>
      <c r="H2422">
        <v>-14.867603313228599</v>
      </c>
      <c r="I2422">
        <v>-23.2834890596029</v>
      </c>
      <c r="J2422">
        <v>-5.2319652866851802</v>
      </c>
      <c r="K2422">
        <v>2.0074042442778701</v>
      </c>
      <c r="L2422">
        <v>2.0008667400017401</v>
      </c>
      <c r="M2422">
        <v>22.820329978140599</v>
      </c>
      <c r="N2422">
        <v>0.49546531880193101</v>
      </c>
      <c r="O2422">
        <v>60.540540540540498</v>
      </c>
      <c r="P2422">
        <v>62.280701754385902</v>
      </c>
      <c r="Q2422">
        <v>-3.5460278528891997E-2</v>
      </c>
    </row>
    <row r="2423" spans="1:17" hidden="1" x14ac:dyDescent="0.3">
      <c r="A2423" t="s">
        <v>5046</v>
      </c>
      <c r="B2423" t="s">
        <v>5047</v>
      </c>
      <c r="C2423" t="str">
        <f>IFERROR(VLOOKUP(Table1[[#This Row],[Ticker]],[1]!Table1[[Symbol]:[Industry]],2,FALSE),"-")</f>
        <v>-</v>
      </c>
      <c r="D2423" t="s">
        <v>2144</v>
      </c>
      <c r="E2423">
        <v>216.24</v>
      </c>
      <c r="F2423">
        <v>265</v>
      </c>
      <c r="G2423">
        <v>-0.48320048010917499</v>
      </c>
      <c r="H2423">
        <v>7.2853951561171399</v>
      </c>
      <c r="I2423">
        <v>43.838218426901904</v>
      </c>
      <c r="J2423">
        <v>-9.6880451735710107</v>
      </c>
      <c r="K2423">
        <v>259.33855364263701</v>
      </c>
      <c r="M2423">
        <v>46.032816881636698</v>
      </c>
      <c r="N2423">
        <v>0.65503742693152001</v>
      </c>
      <c r="O2423">
        <v>29.811320754716899</v>
      </c>
      <c r="P2423">
        <v>102.290076335877</v>
      </c>
    </row>
    <row r="2424" spans="1:17" hidden="1" x14ac:dyDescent="0.3">
      <c r="A2424" t="s">
        <v>5048</v>
      </c>
      <c r="B2424" t="s">
        <v>5049</v>
      </c>
      <c r="C2424" t="str">
        <f>IFERROR(VLOOKUP(Table1[[#This Row],[Ticker]],[1]!Table1[[Symbol]:[Industry]],2,FALSE),"-")</f>
        <v>-</v>
      </c>
      <c r="D2424" t="s">
        <v>130</v>
      </c>
      <c r="E2424">
        <v>216.13499999999999</v>
      </c>
      <c r="F2424">
        <v>231.55</v>
      </c>
      <c r="G2424">
        <v>22.610645245315499</v>
      </c>
      <c r="H2424">
        <v>18.4220018184817</v>
      </c>
      <c r="I2424">
        <v>28.864145387993201</v>
      </c>
      <c r="J2424">
        <v>8.4434078476431704</v>
      </c>
      <c r="K2424">
        <v>192.390740539224</v>
      </c>
      <c r="L2424">
        <v>177.27020211906401</v>
      </c>
      <c r="M2424">
        <v>91.407552224411404</v>
      </c>
      <c r="N2424">
        <v>1.4632993491434401</v>
      </c>
      <c r="O2424">
        <v>18.721658389116801</v>
      </c>
      <c r="P2424">
        <v>82.322834645669303</v>
      </c>
      <c r="Q2424">
        <v>9.9698967446239004E-2</v>
      </c>
    </row>
    <row r="2425" spans="1:17" hidden="1" x14ac:dyDescent="0.3">
      <c r="A2425" t="s">
        <v>5050</v>
      </c>
      <c r="B2425" t="s">
        <v>5051</v>
      </c>
      <c r="C2425" t="str">
        <f>IFERROR(VLOOKUP(Table1[[#This Row],[Ticker]],[1]!Table1[[Symbol]:[Industry]],2,FALSE),"-")</f>
        <v>-</v>
      </c>
      <c r="D2425" t="s">
        <v>470</v>
      </c>
      <c r="E2425">
        <v>215.81360000000001</v>
      </c>
      <c r="F2425">
        <v>145.82</v>
      </c>
      <c r="G2425">
        <v>-20.886599107749898</v>
      </c>
      <c r="H2425">
        <v>-21.4360029218759</v>
      </c>
      <c r="I2425">
        <v>10.594684746013501</v>
      </c>
      <c r="J2425">
        <v>-6.0769564821459596</v>
      </c>
      <c r="K2425">
        <v>154.28188498219399</v>
      </c>
      <c r="L2425">
        <v>142.306573708813</v>
      </c>
      <c r="M2425">
        <v>22.719383776529899</v>
      </c>
      <c r="N2425">
        <v>9.60351347734619E-2</v>
      </c>
      <c r="O2425">
        <v>32.766424358798503</v>
      </c>
      <c r="P2425">
        <v>35.331786542923403</v>
      </c>
      <c r="Q2425">
        <v>1.2887170100248001E-2</v>
      </c>
    </row>
    <row r="2426" spans="1:17" hidden="1" x14ac:dyDescent="0.3">
      <c r="A2426" t="s">
        <v>5052</v>
      </c>
      <c r="B2426" t="s">
        <v>5053</v>
      </c>
      <c r="C2426" t="str">
        <f>IFERROR(VLOOKUP(Table1[[#This Row],[Ticker]],[1]!Table1[[Symbol]:[Industry]],2,FALSE),"-")</f>
        <v>-</v>
      </c>
      <c r="D2426" t="s">
        <v>1001</v>
      </c>
      <c r="E2426">
        <v>215.64485940999899</v>
      </c>
      <c r="F2426">
        <v>124.1</v>
      </c>
      <c r="G2426">
        <v>1.0793478660648901</v>
      </c>
      <c r="H2426">
        <v>3.6162625340694401</v>
      </c>
      <c r="I2426">
        <v>25.281465304384099</v>
      </c>
      <c r="J2426">
        <v>-1.9544700780754101</v>
      </c>
      <c r="K2426">
        <v>110.515566457902</v>
      </c>
      <c r="L2426">
        <v>98.844888404188495</v>
      </c>
      <c r="M2426">
        <v>72.094437716741595</v>
      </c>
      <c r="N2426">
        <v>1.88648289100473</v>
      </c>
      <c r="O2426">
        <v>3.1426269137792202</v>
      </c>
      <c r="P2426">
        <v>64.807436918990703</v>
      </c>
      <c r="Q2426">
        <v>8.1015831820670001E-2</v>
      </c>
    </row>
    <row r="2427" spans="1:17" hidden="1" x14ac:dyDescent="0.3">
      <c r="A2427" t="s">
        <v>5054</v>
      </c>
      <c r="B2427" t="s">
        <v>5055</v>
      </c>
      <c r="C2427" t="str">
        <f>IFERROR(VLOOKUP(Table1[[#This Row],[Ticker]],[1]!Table1[[Symbol]:[Industry]],2,FALSE),"-")</f>
        <v>-</v>
      </c>
      <c r="D2427" t="s">
        <v>143</v>
      </c>
      <c r="E2427">
        <v>215.38853800000001</v>
      </c>
      <c r="F2427">
        <v>24.17</v>
      </c>
      <c r="G2427">
        <v>89.449696277914896</v>
      </c>
      <c r="H2427">
        <v>2.7144901520659399</v>
      </c>
      <c r="I2427">
        <v>-34.182348070502798</v>
      </c>
      <c r="J2427">
        <v>11.033186228466301</v>
      </c>
      <c r="K2427">
        <v>23.306274235789701</v>
      </c>
      <c r="L2427">
        <v>22.556161811606199</v>
      </c>
      <c r="M2427">
        <v>66.701049453991402</v>
      </c>
      <c r="N2427">
        <v>1.84795919816538</v>
      </c>
      <c r="O2427">
        <v>65.328920148944903</v>
      </c>
      <c r="P2427">
        <v>150.466321243523</v>
      </c>
      <c r="Q2427">
        <v>0.10799106596078099</v>
      </c>
    </row>
    <row r="2428" spans="1:17" hidden="1" x14ac:dyDescent="0.3">
      <c r="A2428" t="s">
        <v>5056</v>
      </c>
      <c r="B2428" t="s">
        <v>5057</v>
      </c>
      <c r="C2428" t="str">
        <f>IFERROR(VLOOKUP(Table1[[#This Row],[Ticker]],[1]!Table1[[Symbol]:[Industry]],2,FALSE),"-")</f>
        <v>-</v>
      </c>
      <c r="D2428" t="s">
        <v>125</v>
      </c>
      <c r="E2428">
        <v>215.14500000000001</v>
      </c>
      <c r="F2428">
        <v>240</v>
      </c>
      <c r="G2428">
        <v>-21.2443023943624</v>
      </c>
      <c r="H2428">
        <v>-8.8927901311416893</v>
      </c>
      <c r="I2428">
        <v>-32.292020892498599</v>
      </c>
      <c r="J2428">
        <v>-2.4960003744044701</v>
      </c>
      <c r="K2428">
        <v>250.65388757122099</v>
      </c>
      <c r="L2428">
        <v>261.34931208242699</v>
      </c>
      <c r="M2428">
        <v>50.0377299305026</v>
      </c>
      <c r="N2428">
        <v>0.63086209114690195</v>
      </c>
      <c r="O2428">
        <v>47.0833333333333</v>
      </c>
      <c r="P2428">
        <v>15.440115440115401</v>
      </c>
      <c r="Q2428">
        <v>1.1585713713034001E-2</v>
      </c>
    </row>
    <row r="2429" spans="1:17" hidden="1" x14ac:dyDescent="0.3">
      <c r="A2429" t="s">
        <v>5058</v>
      </c>
      <c r="B2429" t="s">
        <v>5059</v>
      </c>
      <c r="C2429" t="str">
        <f>IFERROR(VLOOKUP(Table1[[#This Row],[Ticker]],[1]!Table1[[Symbol]:[Industry]],2,FALSE),"-")</f>
        <v>-</v>
      </c>
      <c r="D2429" t="s">
        <v>46</v>
      </c>
      <c r="E2429">
        <v>215.11871600000001</v>
      </c>
      <c r="F2429">
        <v>207.8</v>
      </c>
      <c r="G2429">
        <v>179.165922326908</v>
      </c>
      <c r="H2429">
        <v>28.470814455491901</v>
      </c>
      <c r="I2429">
        <v>144.23294480762499</v>
      </c>
      <c r="J2429">
        <v>0.157358600960852</v>
      </c>
      <c r="K2429">
        <v>164.05438090936801</v>
      </c>
      <c r="L2429">
        <v>117.075910062622</v>
      </c>
      <c r="M2429">
        <v>81.190351083638006</v>
      </c>
      <c r="N2429">
        <v>2.0863060989643198</v>
      </c>
      <c r="O2429">
        <v>5.12512030798844</v>
      </c>
      <c r="P2429">
        <v>277.132486388384</v>
      </c>
      <c r="Q2429">
        <v>0.14153662427594299</v>
      </c>
    </row>
    <row r="2430" spans="1:17" hidden="1" x14ac:dyDescent="0.3">
      <c r="A2430" t="s">
        <v>5060</v>
      </c>
      <c r="B2430" t="s">
        <v>5061</v>
      </c>
      <c r="C2430" t="str">
        <f>IFERROR(VLOOKUP(Table1[[#This Row],[Ticker]],[1]!Table1[[Symbol]:[Industry]],2,FALSE),"-")</f>
        <v>-</v>
      </c>
      <c r="D2430" t="s">
        <v>74</v>
      </c>
      <c r="E2430">
        <v>215.03579704000001</v>
      </c>
      <c r="F2430">
        <v>152.4</v>
      </c>
      <c r="G2430">
        <v>-43.773565051938199</v>
      </c>
      <c r="H2430">
        <v>-0.51386596512978899</v>
      </c>
      <c r="I2430">
        <v>8.9288155513606302</v>
      </c>
      <c r="J2430">
        <v>-0.88588288209214605</v>
      </c>
      <c r="K2430">
        <v>140.710999426499</v>
      </c>
      <c r="L2430">
        <v>139.136874091008</v>
      </c>
      <c r="M2430">
        <v>68.037841390912405</v>
      </c>
      <c r="N2430">
        <v>2.97146495050829</v>
      </c>
      <c r="O2430">
        <v>30.577427821522299</v>
      </c>
      <c r="P2430">
        <v>36.804308797127398</v>
      </c>
      <c r="Q2430">
        <v>3.7202726464966002E-2</v>
      </c>
    </row>
    <row r="2431" spans="1:17" hidden="1" x14ac:dyDescent="0.3">
      <c r="A2431" t="s">
        <v>5062</v>
      </c>
      <c r="B2431" t="s">
        <v>5063</v>
      </c>
      <c r="C2431" t="str">
        <f>IFERROR(VLOOKUP(Table1[[#This Row],[Ticker]],[1]!Table1[[Symbol]:[Industry]],2,FALSE),"-")</f>
        <v>-</v>
      </c>
      <c r="E2431">
        <v>215.0137</v>
      </c>
      <c r="F2431">
        <v>66.260000000000005</v>
      </c>
      <c r="G2431">
        <v>2415.1462577809202</v>
      </c>
      <c r="H2431">
        <v>51.923307509172098</v>
      </c>
      <c r="I2431">
        <v>272.93259457776401</v>
      </c>
      <c r="J2431">
        <v>4.9905158495775703</v>
      </c>
      <c r="K2431">
        <v>46.132140317559703</v>
      </c>
      <c r="L2431">
        <v>27.5784633637731</v>
      </c>
      <c r="M2431">
        <v>99.962593111284605</v>
      </c>
      <c r="N2431">
        <v>1.21144060664126</v>
      </c>
      <c r="O2431">
        <v>0</v>
      </c>
      <c r="P2431">
        <v>2453.3718689788002</v>
      </c>
      <c r="Q2431">
        <v>0.26069503128393401</v>
      </c>
    </row>
    <row r="2432" spans="1:17" hidden="1" x14ac:dyDescent="0.3">
      <c r="A2432" t="s">
        <v>5064</v>
      </c>
      <c r="B2432" t="s">
        <v>5065</v>
      </c>
      <c r="C2432" t="str">
        <f>IFERROR(VLOOKUP(Table1[[#This Row],[Ticker]],[1]!Table1[[Symbol]:[Industry]],2,FALSE),"-")</f>
        <v>-</v>
      </c>
      <c r="D2432" t="s">
        <v>248</v>
      </c>
      <c r="E2432">
        <v>214.92999275</v>
      </c>
      <c r="F2432">
        <v>233.75</v>
      </c>
      <c r="G2432">
        <v>-31.419029590810901</v>
      </c>
      <c r="H2432">
        <v>-26.632554580868199</v>
      </c>
      <c r="I2432">
        <v>-17.2421602495961</v>
      </c>
      <c r="J2432">
        <v>-8.0886319533518503</v>
      </c>
      <c r="M2432">
        <v>38.2173596504012</v>
      </c>
      <c r="O2432">
        <v>41.582887700534698</v>
      </c>
      <c r="P2432">
        <v>6.9794050343249401</v>
      </c>
    </row>
    <row r="2433" spans="1:17" hidden="1" x14ac:dyDescent="0.3">
      <c r="A2433" t="s">
        <v>5066</v>
      </c>
      <c r="B2433" t="s">
        <v>5067</v>
      </c>
      <c r="C2433" t="str">
        <f>IFERROR(VLOOKUP(Table1[[#This Row],[Ticker]],[1]!Table1[[Symbol]:[Industry]],2,FALSE),"-")</f>
        <v>-</v>
      </c>
      <c r="D2433" t="s">
        <v>21</v>
      </c>
      <c r="E2433">
        <v>214.72698604499999</v>
      </c>
      <c r="F2433">
        <v>164.45</v>
      </c>
      <c r="G2433">
        <v>6.4043454876138499</v>
      </c>
      <c r="H2433">
        <v>-28.368143520050701</v>
      </c>
      <c r="I2433">
        <v>20.5812148288286</v>
      </c>
      <c r="J2433">
        <v>0.15149257964939999</v>
      </c>
      <c r="M2433">
        <v>37.035408006361699</v>
      </c>
      <c r="O2433">
        <v>52.0218911523259</v>
      </c>
      <c r="P2433">
        <v>61.146496815286604</v>
      </c>
    </row>
    <row r="2434" spans="1:17" hidden="1" x14ac:dyDescent="0.3">
      <c r="A2434" t="s">
        <v>5068</v>
      </c>
      <c r="B2434" t="s">
        <v>5069</v>
      </c>
      <c r="C2434" t="str">
        <f>IFERROR(VLOOKUP(Table1[[#This Row],[Ticker]],[1]!Table1[[Symbol]:[Industry]],2,FALSE),"-")</f>
        <v>-</v>
      </c>
      <c r="D2434" t="s">
        <v>501</v>
      </c>
      <c r="E2434">
        <v>214.63096972</v>
      </c>
      <c r="F2434">
        <v>102.8</v>
      </c>
      <c r="G2434">
        <v>61.0136418146636</v>
      </c>
      <c r="H2434">
        <v>22.680243576723399</v>
      </c>
      <c r="I2434">
        <v>43.2628524836691</v>
      </c>
      <c r="J2434">
        <v>-0.32605130819056399</v>
      </c>
      <c r="K2434">
        <v>89.706272948888497</v>
      </c>
      <c r="L2434">
        <v>73.806027232077795</v>
      </c>
      <c r="M2434">
        <v>62.421656015756</v>
      </c>
      <c r="N2434">
        <v>0.96621471438097295</v>
      </c>
      <c r="O2434">
        <v>7.9766536964980403</v>
      </c>
      <c r="P2434">
        <v>148.30917874396101</v>
      </c>
      <c r="Q2434">
        <v>0.117236180143704</v>
      </c>
    </row>
    <row r="2435" spans="1:17" hidden="1" x14ac:dyDescent="0.3">
      <c r="A2435" t="s">
        <v>5070</v>
      </c>
      <c r="B2435" t="s">
        <v>5071</v>
      </c>
      <c r="C2435" t="str">
        <f>IFERROR(VLOOKUP(Table1[[#This Row],[Ticker]],[1]!Table1[[Symbol]:[Industry]],2,FALSE),"-")</f>
        <v>-</v>
      </c>
      <c r="E2435">
        <v>214.036472</v>
      </c>
      <c r="F2435">
        <v>60.32</v>
      </c>
      <c r="G2435">
        <v>53.433945325581497</v>
      </c>
      <c r="H2435">
        <v>38.518566930016803</v>
      </c>
      <c r="I2435">
        <v>89.148881478283798</v>
      </c>
      <c r="J2435">
        <v>15.9187255596015</v>
      </c>
      <c r="K2435">
        <v>43.2502312622427</v>
      </c>
      <c r="L2435">
        <v>36.906319210868503</v>
      </c>
      <c r="M2435">
        <v>79.254293686642995</v>
      </c>
      <c r="N2435">
        <v>2.7854247689507599</v>
      </c>
      <c r="O2435">
        <v>0</v>
      </c>
      <c r="P2435">
        <v>141.08713029576299</v>
      </c>
      <c r="Q2435">
        <v>5.6724189371565002E-2</v>
      </c>
    </row>
    <row r="2436" spans="1:17" hidden="1" x14ac:dyDescent="0.3">
      <c r="A2436" t="s">
        <v>5072</v>
      </c>
      <c r="B2436" t="s">
        <v>5073</v>
      </c>
      <c r="C2436" t="str">
        <f>IFERROR(VLOOKUP(Table1[[#This Row],[Ticker]],[1]!Table1[[Symbol]:[Industry]],2,FALSE),"-")</f>
        <v>-</v>
      </c>
      <c r="D2436" t="s">
        <v>130</v>
      </c>
      <c r="E2436">
        <v>213.72</v>
      </c>
      <c r="F2436">
        <v>156</v>
      </c>
      <c r="G2436">
        <v>-11.201777745189601</v>
      </c>
      <c r="H2436">
        <v>1.4472735494755</v>
      </c>
      <c r="I2436">
        <v>-8.9726223280770494E-3</v>
      </c>
      <c r="J2436">
        <v>-6.2542220154636503</v>
      </c>
      <c r="K2436">
        <v>152.75531866428801</v>
      </c>
      <c r="L2436">
        <v>138.85734398739999</v>
      </c>
      <c r="M2436">
        <v>28.6678702869104</v>
      </c>
      <c r="N2436">
        <v>3.6589453628071901E-2</v>
      </c>
      <c r="O2436">
        <v>15.3846153846153</v>
      </c>
      <c r="P2436">
        <v>68.831168831168796</v>
      </c>
      <c r="Q2436">
        <v>9.4313520258084996E-2</v>
      </c>
    </row>
    <row r="2437" spans="1:17" hidden="1" x14ac:dyDescent="0.3">
      <c r="A2437" t="s">
        <v>5074</v>
      </c>
      <c r="B2437" t="s">
        <v>5075</v>
      </c>
      <c r="C2437" t="str">
        <f>IFERROR(VLOOKUP(Table1[[#This Row],[Ticker]],[1]!Table1[[Symbol]:[Industry]],2,FALSE),"-")</f>
        <v>-</v>
      </c>
      <c r="D2437" t="s">
        <v>46</v>
      </c>
      <c r="E2437">
        <v>213.61782625000001</v>
      </c>
      <c r="F2437">
        <v>20.75</v>
      </c>
      <c r="G2437">
        <v>-54.267661632991299</v>
      </c>
      <c r="H2437">
        <v>1.0625965178999399</v>
      </c>
      <c r="I2437">
        <v>-0.56698276796709701</v>
      </c>
      <c r="J2437">
        <v>17.9522854778408</v>
      </c>
      <c r="K2437">
        <v>19.304057244345401</v>
      </c>
      <c r="L2437">
        <v>21.9055565269238</v>
      </c>
      <c r="M2437">
        <v>76.112627643637893</v>
      </c>
      <c r="N2437">
        <v>1.4168284789643999</v>
      </c>
      <c r="O2437">
        <v>77.108433734939695</v>
      </c>
      <c r="P2437">
        <v>36.065573770491703</v>
      </c>
      <c r="Q2437">
        <v>0.246130793085411</v>
      </c>
    </row>
    <row r="2438" spans="1:17" hidden="1" x14ac:dyDescent="0.3">
      <c r="A2438" t="s">
        <v>5076</v>
      </c>
      <c r="B2438" t="s">
        <v>5077</v>
      </c>
      <c r="C2438" t="str">
        <f>IFERROR(VLOOKUP(Table1[[#This Row],[Ticker]],[1]!Table1[[Symbol]:[Industry]],2,FALSE),"-")</f>
        <v>-</v>
      </c>
      <c r="D2438" t="s">
        <v>125</v>
      </c>
      <c r="E2438">
        <v>213.35808857999999</v>
      </c>
      <c r="F2438">
        <v>107.77</v>
      </c>
      <c r="G2438">
        <v>59.303128613402002</v>
      </c>
      <c r="H2438">
        <v>19.259461062534299</v>
      </c>
      <c r="I2438">
        <v>69.766058423969795</v>
      </c>
      <c r="J2438">
        <v>21.973141061747899</v>
      </c>
      <c r="K2438">
        <v>76.730572345359306</v>
      </c>
      <c r="L2438">
        <v>66.939745312327901</v>
      </c>
      <c r="M2438">
        <v>85.404456745169497</v>
      </c>
      <c r="N2438">
        <v>2.9606182057379402</v>
      </c>
      <c r="O2438">
        <v>4.8436485107172498</v>
      </c>
      <c r="P2438">
        <v>115.539999999999</v>
      </c>
      <c r="Q2438">
        <v>0.109497833595043</v>
      </c>
    </row>
    <row r="2439" spans="1:17" hidden="1" x14ac:dyDescent="0.3">
      <c r="A2439" t="s">
        <v>5078</v>
      </c>
      <c r="B2439" t="s">
        <v>5079</v>
      </c>
      <c r="C2439" t="str">
        <f>IFERROR(VLOOKUP(Table1[[#This Row],[Ticker]],[1]!Table1[[Symbol]:[Industry]],2,FALSE),"-")</f>
        <v>-</v>
      </c>
      <c r="D2439" t="s">
        <v>161</v>
      </c>
      <c r="E2439">
        <v>212.4521776</v>
      </c>
      <c r="F2439">
        <v>92</v>
      </c>
      <c r="G2439">
        <v>20.608092248952801</v>
      </c>
      <c r="H2439">
        <v>-9.1559668630627993</v>
      </c>
      <c r="I2439">
        <v>54.610408301775202</v>
      </c>
      <c r="J2439">
        <v>-6.6919390399660204</v>
      </c>
      <c r="K2439">
        <v>87.675236612809499</v>
      </c>
      <c r="L2439">
        <v>71.577598919656495</v>
      </c>
      <c r="M2439">
        <v>51.765373024502303</v>
      </c>
      <c r="N2439">
        <v>0.590125130797996</v>
      </c>
      <c r="O2439">
        <v>7.5869565217391299</v>
      </c>
      <c r="P2439">
        <v>109.09090909090899</v>
      </c>
      <c r="Q2439">
        <v>0.16145046810765201</v>
      </c>
    </row>
    <row r="2440" spans="1:17" hidden="1" x14ac:dyDescent="0.3">
      <c r="A2440" t="s">
        <v>5080</v>
      </c>
      <c r="B2440" t="s">
        <v>5081</v>
      </c>
      <c r="C2440" t="str">
        <f>IFERROR(VLOOKUP(Table1[[#This Row],[Ticker]],[1]!Table1[[Symbol]:[Industry]],2,FALSE),"-")</f>
        <v>-</v>
      </c>
      <c r="D2440" t="s">
        <v>379</v>
      </c>
      <c r="E2440">
        <v>212.27877420999999</v>
      </c>
      <c r="F2440">
        <v>226.7</v>
      </c>
      <c r="G2440">
        <v>40.801462790971698</v>
      </c>
      <c r="H2440">
        <v>11.0492612089652</v>
      </c>
      <c r="I2440">
        <v>61.355219233852701</v>
      </c>
      <c r="J2440">
        <v>-4.8580336627535603</v>
      </c>
      <c r="K2440">
        <v>210.75821443087901</v>
      </c>
      <c r="L2440">
        <v>174.91632874701901</v>
      </c>
      <c r="M2440">
        <v>56.031291987146702</v>
      </c>
      <c r="N2440">
        <v>0.76967526840400002</v>
      </c>
      <c r="O2440">
        <v>5.4962505513895099</v>
      </c>
      <c r="P2440">
        <v>93.843522873022593</v>
      </c>
      <c r="Q2440">
        <v>9.2345462315719995E-2</v>
      </c>
    </row>
    <row r="2441" spans="1:17" hidden="1" x14ac:dyDescent="0.3">
      <c r="A2441" t="s">
        <v>5082</v>
      </c>
      <c r="B2441" t="s">
        <v>5083</v>
      </c>
      <c r="C2441" t="str">
        <f>IFERROR(VLOOKUP(Table1[[#This Row],[Ticker]],[1]!Table1[[Symbol]:[Industry]],2,FALSE),"-")</f>
        <v>-</v>
      </c>
      <c r="D2441" t="s">
        <v>185</v>
      </c>
      <c r="E2441">
        <v>211.75723199999999</v>
      </c>
      <c r="F2441">
        <v>116.8</v>
      </c>
      <c r="G2441">
        <v>-37.341574846592302</v>
      </c>
      <c r="H2441">
        <v>13.104771878610199</v>
      </c>
      <c r="I2441">
        <v>-1.15861335959769</v>
      </c>
      <c r="J2441">
        <v>8.7081913128673794</v>
      </c>
      <c r="K2441">
        <v>114.536326158541</v>
      </c>
      <c r="L2441">
        <v>111.219092285481</v>
      </c>
      <c r="M2441">
        <v>44.379487591879602</v>
      </c>
      <c r="N2441">
        <v>1.1040000000000001</v>
      </c>
      <c r="O2441">
        <v>42.808219178082197</v>
      </c>
      <c r="P2441">
        <v>30.211817168338801</v>
      </c>
      <c r="Q2441">
        <v>5.5685326528621001E-2</v>
      </c>
    </row>
    <row r="2442" spans="1:17" hidden="1" x14ac:dyDescent="0.3">
      <c r="A2442" t="s">
        <v>5084</v>
      </c>
      <c r="B2442" t="s">
        <v>5085</v>
      </c>
      <c r="C2442" t="str">
        <f>IFERROR(VLOOKUP(Table1[[#This Row],[Ticker]],[1]!Table1[[Symbol]:[Industry]],2,FALSE),"-")</f>
        <v>-</v>
      </c>
      <c r="D2442" t="s">
        <v>604</v>
      </c>
      <c r="E2442">
        <v>211.6468065</v>
      </c>
      <c r="F2442">
        <v>23.99</v>
      </c>
      <c r="G2442">
        <v>51.792744010747498</v>
      </c>
      <c r="H2442">
        <v>4.5854994550083799</v>
      </c>
      <c r="I2442">
        <v>-37.400762276363302</v>
      </c>
      <c r="J2442">
        <v>-1.34683015155004</v>
      </c>
      <c r="K2442">
        <v>23.147908736314999</v>
      </c>
      <c r="L2442">
        <v>21.8797159545855</v>
      </c>
      <c r="M2442">
        <v>46.356133229035201</v>
      </c>
      <c r="N2442">
        <v>1.73928652413134</v>
      </c>
      <c r="O2442">
        <v>28.345143809920799</v>
      </c>
      <c r="P2442">
        <v>94.882209585702597</v>
      </c>
      <c r="Q2442">
        <v>2.5371320735262E-2</v>
      </c>
    </row>
    <row r="2443" spans="1:17" hidden="1" x14ac:dyDescent="0.3">
      <c r="A2443" t="s">
        <v>5086</v>
      </c>
      <c r="B2443" t="s">
        <v>5087</v>
      </c>
      <c r="C2443" t="str">
        <f>IFERROR(VLOOKUP(Table1[[#This Row],[Ticker]],[1]!Table1[[Symbol]:[Industry]],2,FALSE),"-")</f>
        <v>-</v>
      </c>
      <c r="D2443" t="s">
        <v>5088</v>
      </c>
      <c r="E2443">
        <v>210.95244450000001</v>
      </c>
      <c r="F2443">
        <v>85.3</v>
      </c>
      <c r="G2443">
        <v>11.7527465302739</v>
      </c>
      <c r="H2443">
        <v>45.492464807767099</v>
      </c>
      <c r="I2443">
        <v>54.943221313665497</v>
      </c>
      <c r="J2443">
        <v>3.5644776096627102</v>
      </c>
      <c r="K2443">
        <v>64.617064835174105</v>
      </c>
      <c r="M2443">
        <v>73.948229299061495</v>
      </c>
      <c r="N2443">
        <v>1.9969356486210399</v>
      </c>
      <c r="O2443">
        <v>7.5029308323563999</v>
      </c>
      <c r="P2443">
        <v>88.508287292817599</v>
      </c>
    </row>
    <row r="2444" spans="1:17" hidden="1" x14ac:dyDescent="0.3">
      <c r="A2444" t="s">
        <v>5089</v>
      </c>
      <c r="B2444" t="s">
        <v>5090</v>
      </c>
      <c r="C2444" t="str">
        <f>IFERROR(VLOOKUP(Table1[[#This Row],[Ticker]],[1]!Table1[[Symbol]:[Industry]],2,FALSE),"-")</f>
        <v>-</v>
      </c>
      <c r="D2444" t="s">
        <v>998</v>
      </c>
      <c r="E2444">
        <v>210.743625958</v>
      </c>
      <c r="F2444">
        <v>112.79</v>
      </c>
      <c r="G2444">
        <v>51.889973834988901</v>
      </c>
      <c r="H2444">
        <v>12.865614318206401</v>
      </c>
      <c r="I2444">
        <v>36.219715382367397</v>
      </c>
      <c r="J2444">
        <v>-9.1886319533518499</v>
      </c>
      <c r="K2444">
        <v>103.254152938868</v>
      </c>
      <c r="L2444">
        <v>84.438160914851395</v>
      </c>
      <c r="M2444">
        <v>41.1163195870704</v>
      </c>
      <c r="N2444">
        <v>1.8936627850902299</v>
      </c>
      <c r="O2444">
        <v>12.4213139462718</v>
      </c>
      <c r="P2444">
        <v>104.51495920217501</v>
      </c>
      <c r="Q2444">
        <v>5.3425487453148998E-2</v>
      </c>
    </row>
    <row r="2445" spans="1:17" hidden="1" x14ac:dyDescent="0.3">
      <c r="A2445" t="s">
        <v>5091</v>
      </c>
      <c r="B2445" t="s">
        <v>5092</v>
      </c>
      <c r="C2445" t="str">
        <f>IFERROR(VLOOKUP(Table1[[#This Row],[Ticker]],[1]!Table1[[Symbol]:[Industry]],2,FALSE),"-")</f>
        <v>-</v>
      </c>
      <c r="D2445" t="s">
        <v>5031</v>
      </c>
      <c r="E2445">
        <v>210.64019999999999</v>
      </c>
      <c r="F2445">
        <v>164.05</v>
      </c>
      <c r="G2445">
        <v>-26.128086953070401</v>
      </c>
      <c r="H2445">
        <v>-17.740822285518799</v>
      </c>
      <c r="I2445">
        <v>-11.951217611855601</v>
      </c>
      <c r="J2445">
        <v>-3.6941387004089901</v>
      </c>
      <c r="K2445">
        <v>176.42211262246201</v>
      </c>
      <c r="M2445">
        <v>27.047583615175501</v>
      </c>
      <c r="N2445">
        <v>0.41044402124887203</v>
      </c>
      <c r="O2445">
        <v>34.4102407802499</v>
      </c>
      <c r="P2445">
        <v>55.497630331753498</v>
      </c>
    </row>
    <row r="2446" spans="1:17" hidden="1" x14ac:dyDescent="0.3">
      <c r="A2446" t="s">
        <v>5093</v>
      </c>
      <c r="B2446" t="s">
        <v>5094</v>
      </c>
      <c r="C2446" t="str">
        <f>IFERROR(VLOOKUP(Table1[[#This Row],[Ticker]],[1]!Table1[[Symbol]:[Industry]],2,FALSE),"-")</f>
        <v>-</v>
      </c>
      <c r="D2446" t="s">
        <v>21</v>
      </c>
      <c r="E2446">
        <v>209.76572791999999</v>
      </c>
      <c r="F2446">
        <v>12.88</v>
      </c>
      <c r="G2446">
        <v>-36.473175417452502</v>
      </c>
      <c r="H2446">
        <v>-10.346653991441601</v>
      </c>
      <c r="I2446">
        <v>-3.10237530335962</v>
      </c>
      <c r="J2446">
        <v>-12.226646137749</v>
      </c>
      <c r="K2446">
        <v>12.9839810292387</v>
      </c>
      <c r="L2446">
        <v>13.3198388735764</v>
      </c>
      <c r="M2446">
        <v>48.481983755093999</v>
      </c>
      <c r="N2446">
        <v>1.33323220697895</v>
      </c>
      <c r="O2446">
        <v>29.2701863354037</v>
      </c>
      <c r="P2446">
        <v>30.761421319796899</v>
      </c>
      <c r="Q2446">
        <v>0.106178466828902</v>
      </c>
    </row>
    <row r="2447" spans="1:17" hidden="1" x14ac:dyDescent="0.3">
      <c r="A2447" t="s">
        <v>5095</v>
      </c>
      <c r="B2447" t="s">
        <v>5096</v>
      </c>
      <c r="C2447" t="str">
        <f>IFERROR(VLOOKUP(Table1[[#This Row],[Ticker]],[1]!Table1[[Symbol]:[Industry]],2,FALSE),"-")</f>
        <v>-</v>
      </c>
      <c r="D2447" t="s">
        <v>125</v>
      </c>
      <c r="E2447">
        <v>209.73541875000001</v>
      </c>
      <c r="F2447">
        <v>44.85</v>
      </c>
      <c r="G2447">
        <v>20.018052652722901</v>
      </c>
      <c r="H2447">
        <v>-17.205427154983798</v>
      </c>
      <c r="I2447">
        <v>-8.9418511428354694</v>
      </c>
      <c r="J2447">
        <v>-7.3370045309721998</v>
      </c>
      <c r="K2447">
        <v>46.946451724775002</v>
      </c>
      <c r="L2447">
        <v>42.389922469781602</v>
      </c>
      <c r="M2447">
        <v>31.8170996791956</v>
      </c>
      <c r="N2447">
        <v>0.194592125371469</v>
      </c>
      <c r="O2447">
        <v>41.850613154960897</v>
      </c>
      <c r="Q2447">
        <v>4.7758140696112998E-2</v>
      </c>
    </row>
    <row r="2448" spans="1:17" hidden="1" x14ac:dyDescent="0.3">
      <c r="A2448" t="s">
        <v>5097</v>
      </c>
      <c r="B2448" t="s">
        <v>5098</v>
      </c>
      <c r="C2448" t="str">
        <f>IFERROR(VLOOKUP(Table1[[#This Row],[Ticker]],[1]!Table1[[Symbol]:[Industry]],2,FALSE),"-")</f>
        <v>-</v>
      </c>
      <c r="D2448" t="s">
        <v>281</v>
      </c>
      <c r="E2448">
        <v>209.364623166</v>
      </c>
      <c r="F2448">
        <v>46.59</v>
      </c>
      <c r="G2448">
        <v>202.34754352688199</v>
      </c>
      <c r="H2448">
        <v>16.186866093279701</v>
      </c>
      <c r="I2448">
        <v>218.47028431277801</v>
      </c>
      <c r="J2448">
        <v>5.0465362133937601</v>
      </c>
      <c r="K2448">
        <v>38.632825190982601</v>
      </c>
      <c r="L2448">
        <v>29.004093899128801</v>
      </c>
      <c r="M2448">
        <v>88.612790902320398</v>
      </c>
      <c r="N2448">
        <v>0.89064079434480603</v>
      </c>
      <c r="O2448">
        <v>10.1094655505473</v>
      </c>
      <c r="P2448">
        <v>285.04132231404901</v>
      </c>
      <c r="Q2448">
        <v>8.9396154089603996E-2</v>
      </c>
    </row>
    <row r="2449" spans="1:17" hidden="1" x14ac:dyDescent="0.3">
      <c r="A2449" t="s">
        <v>5099</v>
      </c>
      <c r="B2449" t="s">
        <v>5100</v>
      </c>
      <c r="C2449" t="str">
        <f>IFERROR(VLOOKUP(Table1[[#This Row],[Ticker]],[1]!Table1[[Symbol]:[Industry]],2,FALSE),"-")</f>
        <v>-</v>
      </c>
      <c r="D2449" t="s">
        <v>473</v>
      </c>
      <c r="E2449">
        <v>209.31226925000001</v>
      </c>
      <c r="F2449">
        <v>22.25</v>
      </c>
      <c r="G2449">
        <v>72.132549420959194</v>
      </c>
      <c r="H2449">
        <v>94.128534549554303</v>
      </c>
      <c r="I2449">
        <v>124.830886906218</v>
      </c>
      <c r="J2449">
        <v>14.6510566818323</v>
      </c>
      <c r="K2449">
        <v>16.467920855066801</v>
      </c>
      <c r="L2449">
        <v>13.0224125115134</v>
      </c>
      <c r="M2449">
        <v>70.020406190571805</v>
      </c>
      <c r="N2449">
        <v>1.47000327700772</v>
      </c>
      <c r="O2449">
        <v>4.0898876404494402</v>
      </c>
      <c r="P2449">
        <v>160.53864168618199</v>
      </c>
      <c r="Q2449">
        <v>-2.4770944804615998E-2</v>
      </c>
    </row>
    <row r="2450" spans="1:17" hidden="1" x14ac:dyDescent="0.3">
      <c r="A2450" t="s">
        <v>5101</v>
      </c>
      <c r="B2450" t="s">
        <v>5102</v>
      </c>
      <c r="C2450" t="str">
        <f>IFERROR(VLOOKUP(Table1[[#This Row],[Ticker]],[1]!Table1[[Symbol]:[Industry]],2,FALSE),"-")</f>
        <v>-</v>
      </c>
      <c r="D2450" t="s">
        <v>21</v>
      </c>
      <c r="E2450">
        <v>209.21477039999999</v>
      </c>
      <c r="F2450">
        <v>152.15</v>
      </c>
      <c r="G2450">
        <v>-3.2725456378753801</v>
      </c>
      <c r="H2450">
        <v>4.4461882217294599</v>
      </c>
      <c r="I2450">
        <v>10.1858555539319</v>
      </c>
      <c r="J2450">
        <v>7.0455428039296901</v>
      </c>
      <c r="K2450">
        <v>123.187978263189</v>
      </c>
      <c r="L2450">
        <v>112.388360385322</v>
      </c>
      <c r="M2450">
        <v>86.631758104610896</v>
      </c>
      <c r="N2450">
        <v>1.60203884121556</v>
      </c>
      <c r="O2450">
        <v>5.8166283273085799</v>
      </c>
      <c r="P2450">
        <v>76.5081206496519</v>
      </c>
      <c r="Q2450">
        <v>8.4494812881112005E-2</v>
      </c>
    </row>
    <row r="2451" spans="1:17" hidden="1" x14ac:dyDescent="0.3">
      <c r="A2451" t="s">
        <v>5103</v>
      </c>
      <c r="B2451" t="s">
        <v>5104</v>
      </c>
      <c r="C2451" t="str">
        <f>IFERROR(VLOOKUP(Table1[[#This Row],[Ticker]],[1]!Table1[[Symbol]:[Industry]],2,FALSE),"-")</f>
        <v>-</v>
      </c>
      <c r="D2451" t="s">
        <v>756</v>
      </c>
      <c r="E2451">
        <v>209.11967999999999</v>
      </c>
      <c r="F2451">
        <v>141.44999999999999</v>
      </c>
      <c r="G2451">
        <v>-21.849559640421301</v>
      </c>
      <c r="H2451">
        <v>-12.7669893705094</v>
      </c>
      <c r="I2451">
        <v>-3.8102417511364099</v>
      </c>
      <c r="J2451">
        <v>-3.0646747715145799</v>
      </c>
      <c r="K2451">
        <v>142.97374636413099</v>
      </c>
      <c r="L2451">
        <v>140.00114673405301</v>
      </c>
      <c r="M2451">
        <v>39.4980431343579</v>
      </c>
      <c r="N2451">
        <v>0.487473616159523</v>
      </c>
      <c r="O2451">
        <v>30.258041710851799</v>
      </c>
      <c r="P2451">
        <v>25.232403718459398</v>
      </c>
      <c r="Q2451">
        <v>7.4206581394395996E-2</v>
      </c>
    </row>
    <row r="2452" spans="1:17" hidden="1" x14ac:dyDescent="0.3">
      <c r="A2452" t="s">
        <v>5105</v>
      </c>
      <c r="B2452" t="s">
        <v>5106</v>
      </c>
      <c r="C2452" t="str">
        <f>IFERROR(VLOOKUP(Table1[[#This Row],[Ticker]],[1]!Table1[[Symbol]:[Industry]],2,FALSE),"-")</f>
        <v>-</v>
      </c>
      <c r="D2452" t="s">
        <v>545</v>
      </c>
      <c r="E2452">
        <v>208.84380920000001</v>
      </c>
      <c r="F2452">
        <v>47.06</v>
      </c>
      <c r="G2452">
        <v>-1.3096705824336901</v>
      </c>
      <c r="H2452">
        <v>-7.80965541317551</v>
      </c>
      <c r="I2452">
        <v>-9.3134405109242504</v>
      </c>
      <c r="J2452">
        <v>-6.1385309432508297</v>
      </c>
      <c r="K2452">
        <v>49.159040008388601</v>
      </c>
      <c r="L2452">
        <v>46.114305604552101</v>
      </c>
      <c r="M2452">
        <v>34.180903244058001</v>
      </c>
      <c r="N2452">
        <v>0.45458792551430699</v>
      </c>
      <c r="O2452">
        <v>28.878028049298699</v>
      </c>
      <c r="P2452">
        <v>59.796264855687603</v>
      </c>
      <c r="Q2452">
        <v>6.4842220914606993E-2</v>
      </c>
    </row>
    <row r="2453" spans="1:17" hidden="1" x14ac:dyDescent="0.3">
      <c r="A2453" t="s">
        <v>5107</v>
      </c>
      <c r="B2453" t="s">
        <v>5108</v>
      </c>
      <c r="C2453" t="str">
        <f>IFERROR(VLOOKUP(Table1[[#This Row],[Ticker]],[1]!Table1[[Symbol]:[Industry]],2,FALSE),"-")</f>
        <v>-</v>
      </c>
      <c r="E2453">
        <v>208.60430174999999</v>
      </c>
      <c r="F2453">
        <v>40.4</v>
      </c>
      <c r="G2453">
        <v>-37.4216182073135</v>
      </c>
      <c r="H2453">
        <v>-25.019795646653598</v>
      </c>
      <c r="I2453">
        <v>2.6951230393739301</v>
      </c>
      <c r="J2453">
        <v>-6.7268310054845601</v>
      </c>
      <c r="K2453">
        <v>42.4130521944425</v>
      </c>
      <c r="L2453">
        <v>39.381156714790201</v>
      </c>
      <c r="M2453">
        <v>41.1580745502553</v>
      </c>
      <c r="N2453">
        <v>0.78677104573674705</v>
      </c>
      <c r="O2453">
        <v>36.5841584158415</v>
      </c>
      <c r="P2453">
        <v>161.15061409179</v>
      </c>
      <c r="Q2453">
        <v>8.7846178346698001E-2</v>
      </c>
    </row>
    <row r="2454" spans="1:17" hidden="1" x14ac:dyDescent="0.3">
      <c r="A2454" t="s">
        <v>5109</v>
      </c>
      <c r="B2454" t="s">
        <v>5110</v>
      </c>
      <c r="C2454" t="str">
        <f>IFERROR(VLOOKUP(Table1[[#This Row],[Ticker]],[1]!Table1[[Symbol]:[Industry]],2,FALSE),"-")</f>
        <v>-</v>
      </c>
      <c r="D2454" t="s">
        <v>46</v>
      </c>
      <c r="E2454">
        <v>208.4681856</v>
      </c>
      <c r="F2454">
        <v>71.84</v>
      </c>
      <c r="G2454">
        <v>33.289543067070397</v>
      </c>
      <c r="H2454">
        <v>-23.819756423276498</v>
      </c>
      <c r="I2454">
        <v>-16.495176591574499</v>
      </c>
      <c r="J2454">
        <v>-16.7742243704134</v>
      </c>
      <c r="K2454">
        <v>85.097714797282805</v>
      </c>
      <c r="L2454">
        <v>78.078857154976902</v>
      </c>
      <c r="M2454">
        <v>10.4171165319373</v>
      </c>
      <c r="N2454">
        <v>0.61633169554644396</v>
      </c>
      <c r="O2454">
        <v>59.242761692650298</v>
      </c>
      <c r="P2454">
        <v>74.1575757575757</v>
      </c>
      <c r="Q2454">
        <v>0.11223920221193499</v>
      </c>
    </row>
    <row r="2455" spans="1:17" hidden="1" x14ac:dyDescent="0.3">
      <c r="A2455" t="s">
        <v>5111</v>
      </c>
      <c r="B2455" t="s">
        <v>5112</v>
      </c>
      <c r="C2455" t="str">
        <f>IFERROR(VLOOKUP(Table1[[#This Row],[Ticker]],[1]!Table1[[Symbol]:[Industry]],2,FALSE),"-")</f>
        <v>-</v>
      </c>
      <c r="D2455" t="s">
        <v>646</v>
      </c>
      <c r="E2455">
        <v>208.4650125</v>
      </c>
      <c r="F2455">
        <v>420.25</v>
      </c>
      <c r="G2455">
        <v>93.846881481551705</v>
      </c>
      <c r="H2455">
        <v>-5.1111996501359398</v>
      </c>
      <c r="I2455">
        <v>74.525183130650404</v>
      </c>
      <c r="J2455">
        <v>-11.378245687257399</v>
      </c>
      <c r="K2455">
        <v>400.08115179001197</v>
      </c>
      <c r="L2455">
        <v>297.930468215774</v>
      </c>
      <c r="M2455">
        <v>29.4394652140526</v>
      </c>
      <c r="N2455">
        <v>0.32437915562202901</v>
      </c>
      <c r="O2455">
        <v>26.924449732302101</v>
      </c>
      <c r="P2455">
        <v>130.84317495193599</v>
      </c>
      <c r="Q2455">
        <v>5.5584163321048999E-2</v>
      </c>
    </row>
    <row r="2456" spans="1:17" hidden="1" x14ac:dyDescent="0.3">
      <c r="A2456" t="s">
        <v>5113</v>
      </c>
      <c r="B2456" t="s">
        <v>5114</v>
      </c>
      <c r="C2456" t="str">
        <f>IFERROR(VLOOKUP(Table1[[#This Row],[Ticker]],[1]!Table1[[Symbol]:[Industry]],2,FALSE),"-")</f>
        <v>-</v>
      </c>
      <c r="D2456" t="s">
        <v>1941</v>
      </c>
      <c r="E2456">
        <v>208.31107834900001</v>
      </c>
      <c r="F2456">
        <v>81.73</v>
      </c>
      <c r="G2456">
        <v>86.329975970827306</v>
      </c>
      <c r="H2456">
        <v>-18.281695943610199</v>
      </c>
      <c r="I2456">
        <v>55.311962193154997</v>
      </c>
      <c r="J2456">
        <v>-9.8909625522955498</v>
      </c>
      <c r="K2456">
        <v>81.120192608084594</v>
      </c>
      <c r="L2456">
        <v>62.968146904512601</v>
      </c>
      <c r="M2456">
        <v>40.385977788206503</v>
      </c>
      <c r="N2456">
        <v>0.51832545728843205</v>
      </c>
      <c r="O2456">
        <v>25.045882784779099</v>
      </c>
      <c r="P2456">
        <v>147.666666666666</v>
      </c>
      <c r="Q2456">
        <v>7.9847050611225004E-2</v>
      </c>
    </row>
    <row r="2457" spans="1:17" hidden="1" x14ac:dyDescent="0.3">
      <c r="A2457" t="s">
        <v>5115</v>
      </c>
      <c r="B2457" t="s">
        <v>5116</v>
      </c>
      <c r="C2457" t="str">
        <f>IFERROR(VLOOKUP(Table1[[#This Row],[Ticker]],[1]!Table1[[Symbol]:[Industry]],2,FALSE),"-")</f>
        <v>-</v>
      </c>
      <c r="D2457" t="s">
        <v>473</v>
      </c>
      <c r="E2457">
        <v>208.26233999999999</v>
      </c>
      <c r="F2457">
        <v>86.01</v>
      </c>
      <c r="G2457">
        <v>-37.992217397888403</v>
      </c>
      <c r="H2457">
        <v>-3.2619791621744598</v>
      </c>
      <c r="I2457">
        <v>-27.001292967676299</v>
      </c>
      <c r="J2457">
        <v>-3.2515479053244101</v>
      </c>
      <c r="K2457">
        <v>86.074241188372199</v>
      </c>
      <c r="L2457">
        <v>89.384292230582005</v>
      </c>
      <c r="M2457">
        <v>43.476968236596903</v>
      </c>
      <c r="N2457">
        <v>0.78683235512863403</v>
      </c>
      <c r="O2457">
        <v>38.937332868271099</v>
      </c>
      <c r="P2457">
        <v>26.485294117647001</v>
      </c>
      <c r="Q2457">
        <v>-2.2347130909176002E-2</v>
      </c>
    </row>
    <row r="2458" spans="1:17" hidden="1" x14ac:dyDescent="0.3">
      <c r="A2458" t="s">
        <v>5117</v>
      </c>
      <c r="B2458" t="s">
        <v>5118</v>
      </c>
      <c r="C2458" t="str">
        <f>IFERROR(VLOOKUP(Table1[[#This Row],[Ticker]],[1]!Table1[[Symbol]:[Industry]],2,FALSE),"-")</f>
        <v>-</v>
      </c>
      <c r="D2458" t="s">
        <v>604</v>
      </c>
      <c r="E2458">
        <v>207.822778</v>
      </c>
      <c r="F2458">
        <v>117.62</v>
      </c>
      <c r="G2458">
        <v>44.090450842768099</v>
      </c>
      <c r="H2458">
        <v>-11.521669034067999</v>
      </c>
      <c r="I2458">
        <v>-13.0788982645534</v>
      </c>
      <c r="J2458">
        <v>-9.10474480601642</v>
      </c>
      <c r="K2458">
        <v>131.37517692449501</v>
      </c>
      <c r="L2458">
        <v>123.11228900776</v>
      </c>
      <c r="M2458">
        <v>27.2108390250506</v>
      </c>
      <c r="N2458">
        <v>0.53034528242020595</v>
      </c>
      <c r="O2458">
        <v>49.430368984866497</v>
      </c>
      <c r="P2458">
        <v>87.442231075697194</v>
      </c>
      <c r="Q2458">
        <v>8.2002731725921998E-2</v>
      </c>
    </row>
    <row r="2459" spans="1:17" hidden="1" x14ac:dyDescent="0.3">
      <c r="A2459" t="s">
        <v>5119</v>
      </c>
      <c r="B2459" t="s">
        <v>5120</v>
      </c>
      <c r="C2459" t="str">
        <f>IFERROR(VLOOKUP(Table1[[#This Row],[Ticker]],[1]!Table1[[Symbol]:[Industry]],2,FALSE),"-")</f>
        <v>-</v>
      </c>
      <c r="D2459" t="s">
        <v>396</v>
      </c>
      <c r="E2459">
        <v>207.02390298</v>
      </c>
      <c r="F2459">
        <v>114.6</v>
      </c>
      <c r="G2459">
        <v>-12.045439410769101</v>
      </c>
      <c r="H2459">
        <v>-6.7583670856351699</v>
      </c>
      <c r="I2459">
        <v>2.1314299304455901</v>
      </c>
      <c r="J2459">
        <v>0.612051807331913</v>
      </c>
      <c r="K2459">
        <v>114.603270601603</v>
      </c>
      <c r="M2459">
        <v>47.684660296412702</v>
      </c>
      <c r="N2459">
        <v>0.75</v>
      </c>
      <c r="O2459">
        <v>31.762652705061001</v>
      </c>
      <c r="P2459">
        <v>36.185383244206697</v>
      </c>
    </row>
    <row r="2460" spans="1:17" hidden="1" x14ac:dyDescent="0.3">
      <c r="A2460" t="s">
        <v>5121</v>
      </c>
      <c r="B2460" t="s">
        <v>5122</v>
      </c>
      <c r="C2460" t="str">
        <f>IFERROR(VLOOKUP(Table1[[#This Row],[Ticker]],[1]!Table1[[Symbol]:[Industry]],2,FALSE),"-")</f>
        <v>-</v>
      </c>
      <c r="D2460" t="s">
        <v>3321</v>
      </c>
      <c r="E2460">
        <v>206.77250000000001</v>
      </c>
      <c r="F2460">
        <v>110</v>
      </c>
      <c r="G2460">
        <v>57.160909795579997</v>
      </c>
      <c r="H2460">
        <v>4.8917820382619199</v>
      </c>
      <c r="I2460">
        <v>40.629199408607199</v>
      </c>
      <c r="J2460">
        <v>-8.8511112921948296</v>
      </c>
      <c r="K2460">
        <v>102.079054036146</v>
      </c>
      <c r="M2460">
        <v>42.555152883614497</v>
      </c>
      <c r="N2460">
        <v>0.75928194066138899</v>
      </c>
      <c r="O2460">
        <v>30.681818181818102</v>
      </c>
      <c r="P2460">
        <v>100</v>
      </c>
    </row>
    <row r="2461" spans="1:17" hidden="1" x14ac:dyDescent="0.3">
      <c r="A2461" t="s">
        <v>5123</v>
      </c>
      <c r="B2461" t="s">
        <v>5124</v>
      </c>
      <c r="C2461" t="str">
        <f>IFERROR(VLOOKUP(Table1[[#This Row],[Ticker]],[1]!Table1[[Symbol]:[Industry]],2,FALSE),"-")</f>
        <v>-</v>
      </c>
      <c r="D2461" t="s">
        <v>37</v>
      </c>
      <c r="E2461">
        <v>206.31888875000001</v>
      </c>
      <c r="F2461">
        <v>93.25</v>
      </c>
      <c r="G2461">
        <v>-54.021062993535502</v>
      </c>
      <c r="H2461">
        <v>-8.3730559156623201</v>
      </c>
      <c r="I2461">
        <v>-39.844193652320797</v>
      </c>
      <c r="J2461">
        <v>2.4069236022037002</v>
      </c>
      <c r="K2461">
        <v>93.613573825459895</v>
      </c>
      <c r="M2461">
        <v>54.923684771520797</v>
      </c>
      <c r="N2461">
        <v>1.21458866837387</v>
      </c>
      <c r="O2461">
        <v>32.386058981233198</v>
      </c>
      <c r="P2461">
        <v>16.416978776529302</v>
      </c>
    </row>
    <row r="2462" spans="1:17" hidden="1" x14ac:dyDescent="0.3">
      <c r="A2462" t="s">
        <v>5125</v>
      </c>
      <c r="B2462" t="s">
        <v>5126</v>
      </c>
      <c r="C2462" t="str">
        <f>IFERROR(VLOOKUP(Table1[[#This Row],[Ticker]],[1]!Table1[[Symbol]:[Industry]],2,FALSE),"-")</f>
        <v>-</v>
      </c>
      <c r="D2462" t="s">
        <v>604</v>
      </c>
      <c r="E2462">
        <v>206.30295000000001</v>
      </c>
      <c r="F2462">
        <v>59.85</v>
      </c>
      <c r="G2462">
        <v>954.86653750120695</v>
      </c>
      <c r="H2462">
        <v>-35.2833325822169</v>
      </c>
      <c r="I2462">
        <v>180.11158866060401</v>
      </c>
      <c r="J2462">
        <v>-19.148631953351799</v>
      </c>
      <c r="K2462">
        <v>68.008343187844105</v>
      </c>
      <c r="L2462">
        <v>41.716745866751502</v>
      </c>
      <c r="M2462">
        <v>2.4614509631048902</v>
      </c>
      <c r="N2462">
        <v>0.16958481959834301</v>
      </c>
      <c r="O2462">
        <v>51.378446115288199</v>
      </c>
      <c r="P2462">
        <v>1396.25</v>
      </c>
      <c r="Q2462">
        <v>0.163982249550012</v>
      </c>
    </row>
    <row r="2463" spans="1:17" hidden="1" x14ac:dyDescent="0.3">
      <c r="A2463" t="s">
        <v>5127</v>
      </c>
      <c r="B2463" t="s">
        <v>5128</v>
      </c>
      <c r="C2463" t="str">
        <f>IFERROR(VLOOKUP(Table1[[#This Row],[Ticker]],[1]!Table1[[Symbol]:[Industry]],2,FALSE),"-")</f>
        <v>-</v>
      </c>
      <c r="D2463" t="s">
        <v>771</v>
      </c>
      <c r="E2463">
        <v>205.87561475999999</v>
      </c>
      <c r="F2463">
        <v>107.44</v>
      </c>
      <c r="G2463">
        <v>1548.06187111907</v>
      </c>
      <c r="H2463">
        <v>45.6659578624377</v>
      </c>
      <c r="I2463">
        <v>102.11364796867601</v>
      </c>
      <c r="J2463">
        <v>-7.1318604648822399</v>
      </c>
      <c r="K2463">
        <v>87.023688114197796</v>
      </c>
      <c r="L2463">
        <v>60.322457424368302</v>
      </c>
      <c r="M2463">
        <v>63.553154624552299</v>
      </c>
      <c r="N2463">
        <v>2.4555572775256</v>
      </c>
      <c r="O2463">
        <v>6.3104988830975302</v>
      </c>
      <c r="P2463">
        <v>1818.57142857142</v>
      </c>
      <c r="Q2463">
        <v>0.36974332913994601</v>
      </c>
    </row>
    <row r="2464" spans="1:17" hidden="1" x14ac:dyDescent="0.3">
      <c r="A2464" t="s">
        <v>5129</v>
      </c>
      <c r="B2464" t="s">
        <v>5130</v>
      </c>
      <c r="C2464" t="str">
        <f>IFERROR(VLOOKUP(Table1[[#This Row],[Ticker]],[1]!Table1[[Symbol]:[Industry]],2,FALSE),"-")</f>
        <v>-</v>
      </c>
      <c r="D2464" t="s">
        <v>2738</v>
      </c>
      <c r="E2464">
        <v>205.42500000000001</v>
      </c>
      <c r="F2464">
        <v>83</v>
      </c>
      <c r="G2464">
        <v>78.203577627238701</v>
      </c>
      <c r="H2464">
        <v>-14.825078403053</v>
      </c>
      <c r="I2464">
        <v>21.349063271301599</v>
      </c>
      <c r="J2464">
        <v>-11.3761365663986</v>
      </c>
      <c r="K2464">
        <v>85.362913746926793</v>
      </c>
      <c r="L2464">
        <v>69.624804048637898</v>
      </c>
      <c r="M2464">
        <v>29.08143339423</v>
      </c>
      <c r="N2464">
        <v>0.17504451718127501</v>
      </c>
      <c r="O2464">
        <v>33.072289156626397</v>
      </c>
      <c r="P2464">
        <v>130.555555555555</v>
      </c>
      <c r="Q2464">
        <v>0.14428781270558699</v>
      </c>
    </row>
    <row r="2465" spans="1:17" hidden="1" x14ac:dyDescent="0.3">
      <c r="A2465" t="s">
        <v>5131</v>
      </c>
      <c r="B2465" t="s">
        <v>5132</v>
      </c>
      <c r="C2465" t="str">
        <f>IFERROR(VLOOKUP(Table1[[#This Row],[Ticker]],[1]!Table1[[Symbol]:[Industry]],2,FALSE),"-")</f>
        <v>-</v>
      </c>
      <c r="D2465" t="s">
        <v>1013</v>
      </c>
      <c r="E2465">
        <v>205.33199999999999</v>
      </c>
      <c r="F2465">
        <v>171.11</v>
      </c>
      <c r="G2465">
        <v>93.020698155368393</v>
      </c>
      <c r="H2465">
        <v>2.1239935767234699</v>
      </c>
      <c r="I2465">
        <v>105.562836198358</v>
      </c>
      <c r="J2465">
        <v>10.1692488413501</v>
      </c>
      <c r="K2465">
        <v>148.661239048129</v>
      </c>
      <c r="L2465">
        <v>112.451714932587</v>
      </c>
      <c r="M2465">
        <v>76.712959157185594</v>
      </c>
      <c r="N2465">
        <v>0.54701372525427605</v>
      </c>
      <c r="O2465">
        <v>6.2299105838349504</v>
      </c>
      <c r="Q2465">
        <v>9.4889064368124998E-2</v>
      </c>
    </row>
    <row r="2466" spans="1:17" hidden="1" x14ac:dyDescent="0.3">
      <c r="A2466" t="s">
        <v>5133</v>
      </c>
      <c r="B2466" t="s">
        <v>5134</v>
      </c>
      <c r="C2466" t="str">
        <f>IFERROR(VLOOKUP(Table1[[#This Row],[Ticker]],[1]!Table1[[Symbol]:[Industry]],2,FALSE),"-")</f>
        <v>-</v>
      </c>
      <c r="D2466" t="s">
        <v>266</v>
      </c>
      <c r="E2466">
        <v>205.12092701</v>
      </c>
      <c r="F2466">
        <v>440.7</v>
      </c>
      <c r="G2466">
        <v>1.8273136156177101</v>
      </c>
      <c r="H2466">
        <v>-0.38793824145835198</v>
      </c>
      <c r="I2466">
        <v>-15.966223583338</v>
      </c>
      <c r="J2466">
        <v>1.9399901164022899</v>
      </c>
      <c r="K2466">
        <v>415.86576272248499</v>
      </c>
      <c r="L2466">
        <v>397.36048071700702</v>
      </c>
      <c r="M2466">
        <v>49.932010134576501</v>
      </c>
      <c r="N2466">
        <v>1.2639151034884</v>
      </c>
      <c r="O2466">
        <v>38.280009076469199</v>
      </c>
      <c r="P2466">
        <v>57.336665476615401</v>
      </c>
      <c r="Q2466">
        <v>0.153104543218303</v>
      </c>
    </row>
    <row r="2467" spans="1:17" hidden="1" x14ac:dyDescent="0.3">
      <c r="A2467" t="s">
        <v>5135</v>
      </c>
      <c r="B2467" t="s">
        <v>5136</v>
      </c>
      <c r="C2467" t="str">
        <f>IFERROR(VLOOKUP(Table1[[#This Row],[Ticker]],[1]!Table1[[Symbol]:[Industry]],2,FALSE),"-")</f>
        <v>-</v>
      </c>
      <c r="D2467" t="s">
        <v>604</v>
      </c>
      <c r="E2467">
        <v>205.10389368</v>
      </c>
      <c r="F2467">
        <v>58.98</v>
      </c>
      <c r="G2467">
        <v>147.54186217653199</v>
      </c>
      <c r="H2467">
        <v>-5.7461678898033597</v>
      </c>
      <c r="I2467">
        <v>-18.2316534266497</v>
      </c>
      <c r="J2467">
        <v>-13.151807564657</v>
      </c>
      <c r="K2467">
        <v>60.355154935560797</v>
      </c>
      <c r="M2467">
        <v>46.945604761075799</v>
      </c>
      <c r="N2467">
        <v>0.73064147442488603</v>
      </c>
      <c r="O2467">
        <v>28.009494743981001</v>
      </c>
      <c r="P2467">
        <v>180.85714285714201</v>
      </c>
    </row>
    <row r="2468" spans="1:17" hidden="1" x14ac:dyDescent="0.3">
      <c r="A2468" t="s">
        <v>5137</v>
      </c>
      <c r="B2468" t="s">
        <v>5138</v>
      </c>
      <c r="C2468" t="str">
        <f>IFERROR(VLOOKUP(Table1[[#This Row],[Ticker]],[1]!Table1[[Symbol]:[Industry]],2,FALSE),"-")</f>
        <v>-</v>
      </c>
      <c r="D2468" t="s">
        <v>501</v>
      </c>
      <c r="E2468">
        <v>204.896905495</v>
      </c>
      <c r="F2468">
        <v>191.65</v>
      </c>
      <c r="G2468">
        <v>-22.886009577182001</v>
      </c>
      <c r="H2468">
        <v>27.1870462978119</v>
      </c>
      <c r="I2468">
        <v>-8.7091402359672596</v>
      </c>
      <c r="J2468">
        <v>26.131847726861299</v>
      </c>
      <c r="M2468">
        <v>71.021239588054101</v>
      </c>
      <c r="O2468">
        <v>19.723454213409799</v>
      </c>
      <c r="P2468">
        <v>66.652173913043399</v>
      </c>
    </row>
    <row r="2469" spans="1:17" hidden="1" x14ac:dyDescent="0.3">
      <c r="A2469" t="s">
        <v>5139</v>
      </c>
      <c r="B2469" t="s">
        <v>5140</v>
      </c>
      <c r="C2469" t="str">
        <f>IFERROR(VLOOKUP(Table1[[#This Row],[Ticker]],[1]!Table1[[Symbol]:[Industry]],2,FALSE),"-")</f>
        <v>-</v>
      </c>
      <c r="D2469" t="s">
        <v>51</v>
      </c>
      <c r="E2469">
        <v>204.72720670499999</v>
      </c>
      <c r="F2469">
        <v>393.05</v>
      </c>
      <c r="G2469">
        <v>313.43398051511502</v>
      </c>
      <c r="H2469">
        <v>90.135600719580594</v>
      </c>
      <c r="I2469">
        <v>131.21190713194099</v>
      </c>
      <c r="J2469">
        <v>33.043477823663501</v>
      </c>
      <c r="K2469">
        <v>260.170302761279</v>
      </c>
      <c r="L2469">
        <v>194.83683023248099</v>
      </c>
      <c r="M2469">
        <v>71.361205528189998</v>
      </c>
      <c r="N2469">
        <v>3.04912467599598</v>
      </c>
      <c r="O2469">
        <v>13.954967561378901</v>
      </c>
      <c r="P2469">
        <v>359.70760233918099</v>
      </c>
      <c r="Q2469">
        <v>0.19012747255683701</v>
      </c>
    </row>
    <row r="2470" spans="1:17" hidden="1" x14ac:dyDescent="0.3">
      <c r="A2470" t="s">
        <v>5141</v>
      </c>
      <c r="B2470" t="s">
        <v>5142</v>
      </c>
      <c r="C2470" t="str">
        <f>IFERROR(VLOOKUP(Table1[[#This Row],[Ticker]],[1]!Table1[[Symbol]:[Industry]],2,FALSE),"-")</f>
        <v>-</v>
      </c>
      <c r="D2470" t="s">
        <v>1517</v>
      </c>
      <c r="E2470">
        <v>204.511754314</v>
      </c>
      <c r="F2470">
        <v>126.84</v>
      </c>
      <c r="G2470">
        <v>48.868813252334697</v>
      </c>
      <c r="H2470">
        <v>-12.360997585884499</v>
      </c>
      <c r="I2470">
        <v>9.2708390208299605</v>
      </c>
      <c r="J2470">
        <v>-2.60502707643953</v>
      </c>
      <c r="K2470">
        <v>131.02234833551</v>
      </c>
      <c r="L2470">
        <v>115.528411799907</v>
      </c>
      <c r="M2470">
        <v>37.879699971099697</v>
      </c>
      <c r="N2470">
        <v>0.29228469353041497</v>
      </c>
      <c r="O2470">
        <v>27.175969725638598</v>
      </c>
      <c r="P2470">
        <v>101.748322898384</v>
      </c>
      <c r="Q2470">
        <v>9.0944276802908994E-2</v>
      </c>
    </row>
    <row r="2471" spans="1:17" hidden="1" x14ac:dyDescent="0.3">
      <c r="A2471" t="s">
        <v>5143</v>
      </c>
      <c r="B2471" t="s">
        <v>5144</v>
      </c>
      <c r="C2471" t="str">
        <f>IFERROR(VLOOKUP(Table1[[#This Row],[Ticker]],[1]!Table1[[Symbol]:[Industry]],2,FALSE),"-")</f>
        <v>-</v>
      </c>
      <c r="D2471" t="s">
        <v>130</v>
      </c>
      <c r="E2471">
        <v>204.221</v>
      </c>
      <c r="F2471">
        <v>49.81</v>
      </c>
      <c r="G2471">
        <v>26.588411133193699</v>
      </c>
      <c r="H2471">
        <v>-15.2675176173063</v>
      </c>
      <c r="I2471">
        <v>29.7704077936387</v>
      </c>
      <c r="J2471">
        <v>-12.6458386572624</v>
      </c>
      <c r="K2471">
        <v>51.623256602010002</v>
      </c>
      <c r="L2471">
        <v>44.324855930228097</v>
      </c>
      <c r="M2471">
        <v>35.0878868498625</v>
      </c>
      <c r="N2471">
        <v>9.3083479349744994E-2</v>
      </c>
      <c r="O2471">
        <v>31.1182493475205</v>
      </c>
      <c r="P2471">
        <v>70</v>
      </c>
      <c r="Q2471">
        <v>1.9231083907224999E-2</v>
      </c>
    </row>
    <row r="2472" spans="1:17" hidden="1" x14ac:dyDescent="0.3">
      <c r="A2472" t="s">
        <v>5145</v>
      </c>
      <c r="B2472" t="s">
        <v>5146</v>
      </c>
      <c r="C2472" t="str">
        <f>IFERROR(VLOOKUP(Table1[[#This Row],[Ticker]],[1]!Table1[[Symbol]:[Industry]],2,FALSE),"-")</f>
        <v>-</v>
      </c>
      <c r="D2472" t="s">
        <v>1552</v>
      </c>
      <c r="E2472">
        <v>204.16872319999999</v>
      </c>
      <c r="F2472">
        <v>186</v>
      </c>
      <c r="G2472">
        <v>-2.3293651876526802</v>
      </c>
      <c r="H2472">
        <v>-11.362044980490399</v>
      </c>
      <c r="I2472">
        <v>-13.4866078744709</v>
      </c>
      <c r="J2472">
        <v>-8.1309283620519004</v>
      </c>
      <c r="K2472">
        <v>188.539249096525</v>
      </c>
      <c r="L2472">
        <v>181.32418757878699</v>
      </c>
      <c r="M2472">
        <v>37.979798089525303</v>
      </c>
      <c r="N2472">
        <v>0.65265142922646802</v>
      </c>
      <c r="O2472">
        <v>36.559139784946197</v>
      </c>
      <c r="P2472">
        <v>34.782608695652101</v>
      </c>
      <c r="Q2472">
        <v>2.3030862523917998E-2</v>
      </c>
    </row>
    <row r="2473" spans="1:17" hidden="1" x14ac:dyDescent="0.3">
      <c r="A2473" t="s">
        <v>5147</v>
      </c>
      <c r="B2473" t="s">
        <v>5148</v>
      </c>
      <c r="C2473" t="str">
        <f>IFERROR(VLOOKUP(Table1[[#This Row],[Ticker]],[1]!Table1[[Symbol]:[Industry]],2,FALSE),"-")</f>
        <v>-</v>
      </c>
      <c r="D2473" t="s">
        <v>1941</v>
      </c>
      <c r="E2473">
        <v>203.85742500000001</v>
      </c>
      <c r="F2473">
        <v>137.25</v>
      </c>
      <c r="G2473">
        <v>1696.6847193193801</v>
      </c>
      <c r="H2473">
        <v>40.192094470927302</v>
      </c>
      <c r="I2473">
        <v>94.646635389576204</v>
      </c>
      <c r="J2473">
        <v>4.9638178458449298</v>
      </c>
      <c r="K2473">
        <v>99.352646641225107</v>
      </c>
      <c r="L2473">
        <v>64.363020528436195</v>
      </c>
      <c r="M2473">
        <v>90.803075443069901</v>
      </c>
      <c r="N2473">
        <v>2.7156653068579799</v>
      </c>
      <c r="O2473">
        <v>0</v>
      </c>
      <c r="P2473">
        <v>1826.04546730283</v>
      </c>
      <c r="Q2473">
        <v>0.22779535029204701</v>
      </c>
    </row>
    <row r="2474" spans="1:17" hidden="1" x14ac:dyDescent="0.3">
      <c r="A2474" t="s">
        <v>5149</v>
      </c>
      <c r="B2474" t="s">
        <v>5150</v>
      </c>
      <c r="C2474" t="str">
        <f>IFERROR(VLOOKUP(Table1[[#This Row],[Ticker]],[1]!Table1[[Symbol]:[Industry]],2,FALSE),"-")</f>
        <v>-</v>
      </c>
      <c r="D2474" t="s">
        <v>271</v>
      </c>
      <c r="E2474">
        <v>203.699331395</v>
      </c>
      <c r="F2474">
        <v>12.95</v>
      </c>
      <c r="G2474">
        <v>12.190337296917599</v>
      </c>
      <c r="H2474">
        <v>-23.7300128335329</v>
      </c>
      <c r="I2474">
        <v>7.82237297432982</v>
      </c>
      <c r="J2474">
        <v>-10.6778717194337</v>
      </c>
      <c r="K2474">
        <v>13.622847362023499</v>
      </c>
      <c r="L2474">
        <v>12.259763830905699</v>
      </c>
      <c r="M2474">
        <v>39.210623818265901</v>
      </c>
      <c r="N2474">
        <v>1.0316226607465899</v>
      </c>
      <c r="O2474">
        <v>50.193050193050198</v>
      </c>
      <c r="P2474">
        <v>89.051094890510896</v>
      </c>
      <c r="Q2474">
        <v>1.7927224547203E-2</v>
      </c>
    </row>
    <row r="2475" spans="1:17" hidden="1" x14ac:dyDescent="0.3">
      <c r="A2475" t="s">
        <v>5151</v>
      </c>
      <c r="B2475" t="s">
        <v>5152</v>
      </c>
      <c r="C2475" t="str">
        <f>IFERROR(VLOOKUP(Table1[[#This Row],[Ticker]],[1]!Table1[[Symbol]:[Industry]],2,FALSE),"-")</f>
        <v>-</v>
      </c>
      <c r="D2475" t="s">
        <v>1001</v>
      </c>
      <c r="E2475">
        <v>203.64750000000001</v>
      </c>
      <c r="F2475">
        <v>388</v>
      </c>
      <c r="G2475">
        <v>128.58144561031</v>
      </c>
      <c r="H2475">
        <v>-0.63056723408734405</v>
      </c>
      <c r="I2475">
        <v>1.4708519493826899</v>
      </c>
      <c r="J2475">
        <v>-4.9195581859929502</v>
      </c>
      <c r="K2475">
        <v>374.47193340303301</v>
      </c>
      <c r="L2475">
        <v>301.81601242345101</v>
      </c>
      <c r="M2475">
        <v>43.924921904045597</v>
      </c>
      <c r="N2475">
        <v>0.53615108936799505</v>
      </c>
      <c r="O2475">
        <v>11.0824742268041</v>
      </c>
      <c r="P2475">
        <v>237.098175499565</v>
      </c>
      <c r="Q2475">
        <v>7.8532868550317006E-2</v>
      </c>
    </row>
    <row r="2476" spans="1:17" hidden="1" x14ac:dyDescent="0.3">
      <c r="A2476" t="s">
        <v>5153</v>
      </c>
      <c r="B2476" t="s">
        <v>5154</v>
      </c>
      <c r="C2476" t="str">
        <f>IFERROR(VLOOKUP(Table1[[#This Row],[Ticker]],[1]!Table1[[Symbol]:[Industry]],2,FALSE),"-")</f>
        <v>-</v>
      </c>
      <c r="D2476" t="s">
        <v>473</v>
      </c>
      <c r="E2476">
        <v>203.522767405</v>
      </c>
      <c r="F2476">
        <v>83.83</v>
      </c>
      <c r="G2476">
        <v>153.87211226217801</v>
      </c>
      <c r="H2476">
        <v>75.381953728005996</v>
      </c>
      <c r="I2476">
        <v>213.652378656634</v>
      </c>
      <c r="J2476">
        <v>-3.22158028161933</v>
      </c>
      <c r="K2476">
        <v>57.847811331136597</v>
      </c>
      <c r="L2476">
        <v>36.903291652555097</v>
      </c>
      <c r="M2476">
        <v>69.738392933154302</v>
      </c>
      <c r="N2476">
        <v>1.8641923632872599</v>
      </c>
      <c r="O2476">
        <v>4.2228319217463897</v>
      </c>
      <c r="P2476">
        <v>329.897435897435</v>
      </c>
      <c r="Q2476">
        <v>0.11208239697085801</v>
      </c>
    </row>
    <row r="2477" spans="1:17" hidden="1" x14ac:dyDescent="0.3">
      <c r="A2477" t="s">
        <v>5155</v>
      </c>
      <c r="B2477" t="s">
        <v>5156</v>
      </c>
      <c r="C2477" t="str">
        <f>IFERROR(VLOOKUP(Table1[[#This Row],[Ticker]],[1]!Table1[[Symbol]:[Industry]],2,FALSE),"-")</f>
        <v>-</v>
      </c>
      <c r="D2477" t="s">
        <v>167</v>
      </c>
      <c r="E2477">
        <v>203.41769120000001</v>
      </c>
      <c r="F2477">
        <v>31.04</v>
      </c>
      <c r="G2477">
        <v>-12.301635456438801</v>
      </c>
      <c r="H2477">
        <v>-8.39570579036514</v>
      </c>
      <c r="I2477">
        <v>3.0663130700531398</v>
      </c>
      <c r="J2477">
        <v>-8.3741373965866792</v>
      </c>
      <c r="K2477">
        <v>30.279401288496398</v>
      </c>
      <c r="L2477">
        <v>28.803379624851701</v>
      </c>
      <c r="M2477">
        <v>56.085483568740401</v>
      </c>
      <c r="N2477">
        <v>0.37261412593249199</v>
      </c>
      <c r="O2477">
        <v>48.195876288659797</v>
      </c>
      <c r="P2477">
        <v>37.041942604856501</v>
      </c>
      <c r="Q2477">
        <v>3.4159281205008003E-2</v>
      </c>
    </row>
    <row r="2478" spans="1:17" hidden="1" x14ac:dyDescent="0.3">
      <c r="A2478" t="s">
        <v>5157</v>
      </c>
      <c r="B2478" t="s">
        <v>5158</v>
      </c>
      <c r="C2478" t="str">
        <f>IFERROR(VLOOKUP(Table1[[#This Row],[Ticker]],[1]!Table1[[Symbol]:[Industry]],2,FALSE),"-")</f>
        <v>-</v>
      </c>
      <c r="D2478" t="s">
        <v>89</v>
      </c>
      <c r="E2478">
        <v>203.38739004000001</v>
      </c>
      <c r="F2478">
        <v>199.5</v>
      </c>
      <c r="G2478">
        <v>-12.4061897715195</v>
      </c>
      <c r="H2478">
        <v>-31.649024715959399</v>
      </c>
      <c r="I2478">
        <v>-14.02776855752</v>
      </c>
      <c r="J2478">
        <v>-3.1486319533518499</v>
      </c>
      <c r="K2478">
        <v>208.08028337720799</v>
      </c>
      <c r="L2478">
        <v>193.05804476236599</v>
      </c>
      <c r="M2478">
        <v>29.420742064061301</v>
      </c>
      <c r="N2478">
        <v>9.3742630375046501E-2</v>
      </c>
      <c r="O2478">
        <v>57.368421052631497</v>
      </c>
      <c r="P2478">
        <v>38.5416666666666</v>
      </c>
      <c r="Q2478">
        <v>7.1802548125574003E-2</v>
      </c>
    </row>
    <row r="2479" spans="1:17" hidden="1" x14ac:dyDescent="0.3">
      <c r="A2479" t="s">
        <v>5159</v>
      </c>
      <c r="B2479" t="s">
        <v>5160</v>
      </c>
      <c r="C2479" t="str">
        <f>IFERROR(VLOOKUP(Table1[[#This Row],[Ticker]],[1]!Table1[[Symbol]:[Industry]],2,FALSE),"-")</f>
        <v>-</v>
      </c>
      <c r="D2479" t="s">
        <v>46</v>
      </c>
      <c r="E2479">
        <v>203.06837812500001</v>
      </c>
      <c r="F2479">
        <v>261.10000000000002</v>
      </c>
      <c r="G2479">
        <v>-17.656365951928201</v>
      </c>
      <c r="H2479">
        <v>-14.6837020015078</v>
      </c>
      <c r="I2479">
        <v>6.02937389550367</v>
      </c>
      <c r="J2479">
        <v>-4.2126603274418297</v>
      </c>
      <c r="K2479">
        <v>274.23234804489101</v>
      </c>
      <c r="L2479">
        <v>258.14541907620099</v>
      </c>
      <c r="M2479">
        <v>41.677063924889801</v>
      </c>
      <c r="N2479">
        <v>0.41863193430220003</v>
      </c>
      <c r="O2479">
        <v>29.835312140942101</v>
      </c>
      <c r="P2479">
        <v>25.167785234899299</v>
      </c>
    </row>
    <row r="2480" spans="1:17" hidden="1" x14ac:dyDescent="0.3">
      <c r="A2480" t="s">
        <v>5161</v>
      </c>
      <c r="B2480" t="s">
        <v>5162</v>
      </c>
      <c r="C2480" t="str">
        <f>IFERROR(VLOOKUP(Table1[[#This Row],[Ticker]],[1]!Table1[[Symbol]:[Industry]],2,FALSE),"-")</f>
        <v>-</v>
      </c>
      <c r="D2480" t="s">
        <v>604</v>
      </c>
      <c r="E2480">
        <v>202.96689816</v>
      </c>
      <c r="F2480">
        <v>9.14</v>
      </c>
      <c r="G2480">
        <v>-31.7597251250548</v>
      </c>
      <c r="H2480">
        <v>-7.4680615080222896</v>
      </c>
      <c r="I2480">
        <v>-24.911607215684299</v>
      </c>
      <c r="J2480">
        <v>-4.8598618998759102</v>
      </c>
      <c r="K2480">
        <v>9.2360113851261794</v>
      </c>
      <c r="L2480">
        <v>9.5072291786572407</v>
      </c>
      <c r="M2480">
        <v>38.888743639590203</v>
      </c>
      <c r="N2480">
        <v>0.95843238475495596</v>
      </c>
      <c r="O2480">
        <v>52.078774617067801</v>
      </c>
      <c r="P2480">
        <v>14.25</v>
      </c>
      <c r="Q2480">
        <v>8.8034705256040003E-3</v>
      </c>
    </row>
    <row r="2481" spans="1:17" hidden="1" x14ac:dyDescent="0.3">
      <c r="A2481" t="s">
        <v>5163</v>
      </c>
      <c r="B2481" t="s">
        <v>5164</v>
      </c>
      <c r="C2481" t="str">
        <f>IFERROR(VLOOKUP(Table1[[#This Row],[Ticker]],[1]!Table1[[Symbol]:[Industry]],2,FALSE),"-")</f>
        <v>-</v>
      </c>
      <c r="D2481" t="s">
        <v>281</v>
      </c>
      <c r="E2481">
        <v>202.29302225000001</v>
      </c>
      <c r="F2481">
        <v>113.65</v>
      </c>
      <c r="G2481">
        <v>-33.3152806806104</v>
      </c>
      <c r="I2481">
        <v>-19.138411339395599</v>
      </c>
      <c r="M2481">
        <v>0</v>
      </c>
      <c r="O2481">
        <v>0</v>
      </c>
      <c r="P2481">
        <v>0</v>
      </c>
    </row>
    <row r="2482" spans="1:17" hidden="1" x14ac:dyDescent="0.3">
      <c r="A2482" t="s">
        <v>5165</v>
      </c>
      <c r="B2482" t="s">
        <v>5166</v>
      </c>
      <c r="C2482" t="str">
        <f>IFERROR(VLOOKUP(Table1[[#This Row],[Ticker]],[1]!Table1[[Symbol]:[Industry]],2,FALSE),"-")</f>
        <v>-</v>
      </c>
      <c r="D2482" t="s">
        <v>266</v>
      </c>
      <c r="E2482">
        <v>202.207368</v>
      </c>
      <c r="F2482">
        <v>234.95</v>
      </c>
      <c r="G2482">
        <v>-35.419447347277099</v>
      </c>
      <c r="H2482">
        <v>13.2546528276033</v>
      </c>
      <c r="I2482">
        <v>-15.040050683657901</v>
      </c>
      <c r="J2482">
        <v>18.535305870482301</v>
      </c>
      <c r="K2482">
        <v>197.770656818508</v>
      </c>
      <c r="L2482">
        <v>208.50969977208399</v>
      </c>
      <c r="M2482">
        <v>85.660502025967702</v>
      </c>
      <c r="N2482">
        <v>4.01020260840271</v>
      </c>
      <c r="O2482">
        <v>11.1300276654607</v>
      </c>
      <c r="P2482">
        <v>34.257142857142803</v>
      </c>
    </row>
    <row r="2483" spans="1:17" hidden="1" x14ac:dyDescent="0.3">
      <c r="A2483" t="s">
        <v>5167</v>
      </c>
      <c r="B2483" t="s">
        <v>5168</v>
      </c>
      <c r="C2483" t="str">
        <f>IFERROR(VLOOKUP(Table1[[#This Row],[Ticker]],[1]!Table1[[Symbol]:[Industry]],2,FALSE),"-")</f>
        <v>-</v>
      </c>
      <c r="D2483" t="s">
        <v>1602</v>
      </c>
      <c r="E2483">
        <v>202.04964000000001</v>
      </c>
      <c r="F2483">
        <v>323</v>
      </c>
      <c r="G2483">
        <v>184.94267576830001</v>
      </c>
      <c r="H2483">
        <v>-2.6217804586971498</v>
      </c>
      <c r="I2483">
        <v>37.391755852268901</v>
      </c>
      <c r="J2483">
        <v>-5.2243895291094304</v>
      </c>
      <c r="K2483">
        <v>314.922877631863</v>
      </c>
      <c r="L2483">
        <v>256.90229683095902</v>
      </c>
      <c r="M2483">
        <v>43.547713349068097</v>
      </c>
      <c r="N2483">
        <v>0.853208741463792</v>
      </c>
      <c r="O2483">
        <v>5.2786377708978298</v>
      </c>
      <c r="P2483">
        <v>240</v>
      </c>
      <c r="Q2483">
        <v>8.6619900266310002E-2</v>
      </c>
    </row>
    <row r="2484" spans="1:17" hidden="1" x14ac:dyDescent="0.3">
      <c r="A2484" t="s">
        <v>5169</v>
      </c>
      <c r="B2484" t="s">
        <v>5170</v>
      </c>
      <c r="C2484" t="str">
        <f>IFERROR(VLOOKUP(Table1[[#This Row],[Ticker]],[1]!Table1[[Symbol]:[Industry]],2,FALSE),"-")</f>
        <v>-</v>
      </c>
      <c r="D2484" t="s">
        <v>604</v>
      </c>
      <c r="E2484">
        <v>201.86670000000001</v>
      </c>
      <c r="F2484">
        <v>102</v>
      </c>
      <c r="G2484">
        <v>29.286345335649699</v>
      </c>
      <c r="H2484">
        <v>-16.925019581171199</v>
      </c>
      <c r="I2484">
        <v>11.2963712692999</v>
      </c>
      <c r="J2484">
        <v>-7.17162045909898</v>
      </c>
      <c r="K2484">
        <v>97.622748004211601</v>
      </c>
      <c r="L2484">
        <v>84.875685423731198</v>
      </c>
      <c r="M2484">
        <v>48.388960470389499</v>
      </c>
      <c r="N2484">
        <v>0.340548048223489</v>
      </c>
      <c r="O2484">
        <v>25.4901960784313</v>
      </c>
      <c r="P2484">
        <v>71.803941384537595</v>
      </c>
      <c r="Q2484">
        <v>6.2206374463177998E-2</v>
      </c>
    </row>
    <row r="2485" spans="1:17" hidden="1" x14ac:dyDescent="0.3">
      <c r="A2485" t="s">
        <v>5171</v>
      </c>
      <c r="B2485" t="s">
        <v>5172</v>
      </c>
      <c r="C2485" t="str">
        <f>IFERROR(VLOOKUP(Table1[[#This Row],[Ticker]],[1]!Table1[[Symbol]:[Industry]],2,FALSE),"-")</f>
        <v>-</v>
      </c>
      <c r="D2485" t="s">
        <v>281</v>
      </c>
      <c r="E2485">
        <v>201.82176000000001</v>
      </c>
      <c r="F2485">
        <v>167.7</v>
      </c>
      <c r="G2485">
        <v>68.732912090473803</v>
      </c>
      <c r="H2485">
        <v>-2.84766904463575</v>
      </c>
      <c r="I2485">
        <v>23.767425899632801</v>
      </c>
      <c r="J2485">
        <v>-1.73040624423898</v>
      </c>
      <c r="K2485">
        <v>159.36197337119401</v>
      </c>
      <c r="L2485">
        <v>135.325453979396</v>
      </c>
      <c r="M2485">
        <v>48.587097497690898</v>
      </c>
      <c r="N2485">
        <v>0.44221614610044802</v>
      </c>
      <c r="O2485">
        <v>7.7519379844961103</v>
      </c>
      <c r="P2485">
        <v>116.052563772223</v>
      </c>
      <c r="Q2485">
        <v>0.12799711813772299</v>
      </c>
    </row>
    <row r="2486" spans="1:17" hidden="1" x14ac:dyDescent="0.3">
      <c r="A2486" t="s">
        <v>5173</v>
      </c>
      <c r="B2486" t="s">
        <v>5174</v>
      </c>
      <c r="C2486" t="str">
        <f>IFERROR(VLOOKUP(Table1[[#This Row],[Ticker]],[1]!Table1[[Symbol]:[Industry]],2,FALSE),"-")</f>
        <v>-</v>
      </c>
      <c r="D2486" t="s">
        <v>604</v>
      </c>
      <c r="E2486">
        <v>201.806042225</v>
      </c>
      <c r="F2486">
        <v>127.25</v>
      </c>
      <c r="G2486">
        <v>-17.895779546823501</v>
      </c>
      <c r="H2486">
        <v>-14.8656118024652</v>
      </c>
      <c r="I2486">
        <v>6.7270683836508196</v>
      </c>
      <c r="J2486">
        <v>-1.74902956766596</v>
      </c>
      <c r="K2486">
        <v>126.83506698327901</v>
      </c>
      <c r="L2486">
        <v>119.470334675562</v>
      </c>
      <c r="M2486">
        <v>49.3459306011761</v>
      </c>
      <c r="N2486">
        <v>0.149622826156352</v>
      </c>
      <c r="O2486">
        <v>27.3005893909626</v>
      </c>
      <c r="P2486">
        <v>48.830409356725099</v>
      </c>
      <c r="Q2486">
        <v>8.5315782613581997E-2</v>
      </c>
    </row>
    <row r="2487" spans="1:17" hidden="1" x14ac:dyDescent="0.3">
      <c r="A2487" t="s">
        <v>5175</v>
      </c>
      <c r="B2487" t="s">
        <v>5176</v>
      </c>
      <c r="C2487" t="str">
        <f>IFERROR(VLOOKUP(Table1[[#This Row],[Ticker]],[1]!Table1[[Symbol]:[Industry]],2,FALSE),"-")</f>
        <v>-</v>
      </c>
      <c r="D2487" t="s">
        <v>21</v>
      </c>
      <c r="E2487">
        <v>201.228309263</v>
      </c>
      <c r="F2487">
        <v>104.53</v>
      </c>
      <c r="G2487">
        <v>49.589356239774503</v>
      </c>
      <c r="H2487">
        <v>1.30207098789098</v>
      </c>
      <c r="I2487">
        <v>0.73544187161349905</v>
      </c>
      <c r="J2487">
        <v>2.1182361231839</v>
      </c>
      <c r="K2487">
        <v>103.683787932426</v>
      </c>
      <c r="L2487">
        <v>95.685905935142003</v>
      </c>
      <c r="M2487">
        <v>66.167471994022804</v>
      </c>
      <c r="N2487">
        <v>0.14046111573587899</v>
      </c>
      <c r="O2487">
        <v>41.2034822538984</v>
      </c>
      <c r="P2487">
        <v>86.660714285714207</v>
      </c>
      <c r="Q2487">
        <v>5.5583768040358E-2</v>
      </c>
    </row>
    <row r="2488" spans="1:17" hidden="1" x14ac:dyDescent="0.3">
      <c r="A2488" t="s">
        <v>5177</v>
      </c>
      <c r="B2488" t="s">
        <v>5178</v>
      </c>
      <c r="C2488" t="str">
        <f>IFERROR(VLOOKUP(Table1[[#This Row],[Ticker]],[1]!Table1[[Symbol]:[Industry]],2,FALSE),"-")</f>
        <v>-</v>
      </c>
      <c r="E2488">
        <v>200.98484999999999</v>
      </c>
      <c r="F2488">
        <v>64.5</v>
      </c>
      <c r="G2488">
        <v>16.684719319389501</v>
      </c>
      <c r="H2488">
        <v>-0.50673567503278105</v>
      </c>
      <c r="I2488">
        <v>-10.9532385785771</v>
      </c>
      <c r="J2488">
        <v>-1.6382980900768001</v>
      </c>
      <c r="K2488">
        <v>64.585334285283693</v>
      </c>
      <c r="L2488">
        <v>64.890858458249795</v>
      </c>
      <c r="M2488">
        <v>62.5785773868012</v>
      </c>
      <c r="N2488">
        <v>0.44011427550406901</v>
      </c>
      <c r="O2488">
        <v>51.6279069767441</v>
      </c>
      <c r="P2488">
        <v>69.202518363064002</v>
      </c>
      <c r="Q2488">
        <v>0.15230223358369099</v>
      </c>
    </row>
    <row r="2489" spans="1:17" hidden="1" x14ac:dyDescent="0.3">
      <c r="A2489" t="s">
        <v>5179</v>
      </c>
      <c r="B2489" t="s">
        <v>5180</v>
      </c>
      <c r="C2489" t="str">
        <f>IFERROR(VLOOKUP(Table1[[#This Row],[Ticker]],[1]!Table1[[Symbol]:[Industry]],2,FALSE),"-")</f>
        <v>-</v>
      </c>
      <c r="D2489" t="s">
        <v>1675</v>
      </c>
      <c r="E2489">
        <v>200.942791605</v>
      </c>
      <c r="F2489">
        <v>441</v>
      </c>
      <c r="G2489">
        <v>-36.900763846329703</v>
      </c>
      <c r="H2489">
        <v>-26.793440633802799</v>
      </c>
      <c r="I2489">
        <v>-3.3903798433326702</v>
      </c>
      <c r="J2489">
        <v>-10.5502559383612</v>
      </c>
      <c r="K2489">
        <v>499.38681427197599</v>
      </c>
      <c r="L2489">
        <v>457.168834552595</v>
      </c>
      <c r="M2489">
        <v>7.7975158613505497</v>
      </c>
      <c r="N2489">
        <v>0.31631408355301999</v>
      </c>
      <c r="O2489">
        <v>47.1655328798185</v>
      </c>
      <c r="P2489">
        <v>22.5</v>
      </c>
      <c r="Q2489">
        <v>-9.8764539618512004E-2</v>
      </c>
    </row>
    <row r="2490" spans="1:17" hidden="1" x14ac:dyDescent="0.3">
      <c r="A2490" t="s">
        <v>5181</v>
      </c>
      <c r="B2490" t="s">
        <v>5182</v>
      </c>
      <c r="C2490" t="str">
        <f>IFERROR(VLOOKUP(Table1[[#This Row],[Ticker]],[1]!Table1[[Symbol]:[Industry]],2,FALSE),"-")</f>
        <v>-</v>
      </c>
      <c r="D2490" t="s">
        <v>54</v>
      </c>
      <c r="E2490">
        <v>200.57328505199999</v>
      </c>
      <c r="F2490">
        <v>126.91</v>
      </c>
      <c r="G2490">
        <v>0.76818471822738099</v>
      </c>
      <c r="H2490">
        <v>-15.0111070926534</v>
      </c>
      <c r="I2490">
        <v>9.2480327678375094</v>
      </c>
      <c r="J2490">
        <v>-6.7377967389049003</v>
      </c>
      <c r="K2490">
        <v>128.22960263806499</v>
      </c>
      <c r="L2490">
        <v>114.935948649267</v>
      </c>
      <c r="M2490">
        <v>38.215282791864297</v>
      </c>
      <c r="N2490">
        <v>0.16338084816846901</v>
      </c>
      <c r="O2490">
        <v>24.481916318650999</v>
      </c>
      <c r="P2490">
        <v>56.293103448275801</v>
      </c>
      <c r="Q2490">
        <v>2.03736155033E-3</v>
      </c>
    </row>
    <row r="2491" spans="1:17" hidden="1" x14ac:dyDescent="0.3">
      <c r="A2491" t="s">
        <v>5183</v>
      </c>
      <c r="B2491" t="s">
        <v>5184</v>
      </c>
      <c r="C2491" t="str">
        <f>IFERROR(VLOOKUP(Table1[[#This Row],[Ticker]],[1]!Table1[[Symbol]:[Industry]],2,FALSE),"-")</f>
        <v>-</v>
      </c>
      <c r="D2491" t="s">
        <v>266</v>
      </c>
      <c r="E2491">
        <v>200.51330443199899</v>
      </c>
      <c r="F2491">
        <v>170.22</v>
      </c>
      <c r="G2491">
        <v>156.174515237756</v>
      </c>
      <c r="H2491">
        <v>-19.177812689261099</v>
      </c>
      <c r="I2491">
        <v>13.8979309818235</v>
      </c>
      <c r="J2491">
        <v>-5.49333886498788</v>
      </c>
      <c r="K2491">
        <v>175.58644225058001</v>
      </c>
      <c r="L2491">
        <v>145.38013467185701</v>
      </c>
      <c r="M2491">
        <v>50.308755695058103</v>
      </c>
      <c r="N2491">
        <v>0.33036476740022003</v>
      </c>
      <c r="O2491">
        <v>38.397368111855201</v>
      </c>
      <c r="P2491">
        <v>202.613333333333</v>
      </c>
      <c r="Q2491">
        <v>0.10781478367639399</v>
      </c>
    </row>
    <row r="2492" spans="1:17" hidden="1" x14ac:dyDescent="0.3">
      <c r="A2492" t="s">
        <v>5185</v>
      </c>
      <c r="B2492" t="s">
        <v>5186</v>
      </c>
      <c r="C2492" t="str">
        <f>IFERROR(VLOOKUP(Table1[[#This Row],[Ticker]],[1]!Table1[[Symbol]:[Industry]],2,FALSE),"-")</f>
        <v>-</v>
      </c>
      <c r="D2492" t="s">
        <v>501</v>
      </c>
      <c r="E2492">
        <v>200.41200000000001</v>
      </c>
      <c r="F2492">
        <v>190</v>
      </c>
      <c r="G2492">
        <v>26.684719319389501</v>
      </c>
      <c r="H2492">
        <v>-23.959541369513001</v>
      </c>
      <c r="I2492">
        <v>40.861588660604298</v>
      </c>
      <c r="J2492">
        <v>-8.6762701443066206</v>
      </c>
      <c r="K2492">
        <v>179.503164465612</v>
      </c>
      <c r="M2492">
        <v>41.325167272583599</v>
      </c>
      <c r="N2492">
        <v>0.27025072759811197</v>
      </c>
      <c r="O2492">
        <v>35.2631578947368</v>
      </c>
      <c r="P2492">
        <v>137.5</v>
      </c>
    </row>
    <row r="2493" spans="1:17" hidden="1" x14ac:dyDescent="0.3">
      <c r="A2493" t="s">
        <v>5187</v>
      </c>
      <c r="B2493" t="s">
        <v>5188</v>
      </c>
      <c r="C2493" t="str">
        <f>IFERROR(VLOOKUP(Table1[[#This Row],[Ticker]],[1]!Table1[[Symbol]:[Industry]],2,FALSE),"-")</f>
        <v>-</v>
      </c>
      <c r="D2493" t="s">
        <v>125</v>
      </c>
      <c r="E2493">
        <v>200.25599466</v>
      </c>
      <c r="F2493">
        <v>22.2</v>
      </c>
      <c r="G2493">
        <v>63.318908867662302</v>
      </c>
      <c r="H2493">
        <v>-6.3025300822385901</v>
      </c>
      <c r="I2493">
        <v>31.881996823869599</v>
      </c>
      <c r="J2493">
        <v>-8.9058284489713699</v>
      </c>
      <c r="K2493">
        <v>21.721983460041201</v>
      </c>
      <c r="L2493">
        <v>17.045652985079499</v>
      </c>
      <c r="M2493">
        <v>32.852130910153598</v>
      </c>
      <c r="N2493">
        <v>0.56277050492208702</v>
      </c>
      <c r="O2493">
        <v>20.585585585585498</v>
      </c>
      <c r="P2493">
        <v>150.281848928974</v>
      </c>
      <c r="Q2493">
        <v>6.5493793810911999E-2</v>
      </c>
    </row>
    <row r="2494" spans="1:17" hidden="1" x14ac:dyDescent="0.3">
      <c r="A2494" t="s">
        <v>5189</v>
      </c>
      <c r="B2494" t="s">
        <v>5190</v>
      </c>
      <c r="C2494" t="str">
        <f>IFERROR(VLOOKUP(Table1[[#This Row],[Ticker]],[1]!Table1[[Symbol]:[Industry]],2,FALSE),"-")</f>
        <v>-</v>
      </c>
      <c r="D2494" t="s">
        <v>185</v>
      </c>
      <c r="E2494">
        <v>199.73793168</v>
      </c>
      <c r="F2494">
        <v>229.8</v>
      </c>
      <c r="G2494">
        <v>74.272795200148295</v>
      </c>
      <c r="H2494">
        <v>-4.6274487309688404</v>
      </c>
      <c r="I2494">
        <v>61.521966019094798</v>
      </c>
      <c r="J2494">
        <v>-12.662333226991301</v>
      </c>
      <c r="K2494">
        <v>222.766299045686</v>
      </c>
      <c r="L2494">
        <v>177.35034799308499</v>
      </c>
      <c r="M2494">
        <v>30.608389602791</v>
      </c>
      <c r="N2494">
        <v>0.21875829585726</v>
      </c>
      <c r="O2494">
        <v>15.0783289817232</v>
      </c>
      <c r="P2494">
        <v>125.294117647058</v>
      </c>
      <c r="Q2494">
        <v>6.3969565272653003E-2</v>
      </c>
    </row>
    <row r="2495" spans="1:17" hidden="1" x14ac:dyDescent="0.3">
      <c r="A2495" t="s">
        <v>5191</v>
      </c>
      <c r="B2495" t="s">
        <v>5192</v>
      </c>
      <c r="C2495" t="str">
        <f>IFERROR(VLOOKUP(Table1[[#This Row],[Ticker]],[1]!Table1[[Symbol]:[Industry]],2,FALSE),"-")</f>
        <v>-</v>
      </c>
      <c r="D2495" t="s">
        <v>1422</v>
      </c>
      <c r="E2495">
        <v>199.27988500000001</v>
      </c>
      <c r="F2495">
        <v>389.5</v>
      </c>
      <c r="G2495">
        <v>17.216120285573101</v>
      </c>
      <c r="H2495">
        <v>-9.9331065492211206</v>
      </c>
      <c r="I2495">
        <v>-17.534133264529299</v>
      </c>
      <c r="J2495">
        <v>-4.23829980158607</v>
      </c>
      <c r="K2495">
        <v>392.16474355389698</v>
      </c>
      <c r="L2495">
        <v>372.98245630588599</v>
      </c>
      <c r="M2495">
        <v>58.8713184292533</v>
      </c>
      <c r="N2495">
        <v>0.30773230015624597</v>
      </c>
      <c r="O2495">
        <v>38.331193838254102</v>
      </c>
      <c r="P2495">
        <v>59.696596965969597</v>
      </c>
      <c r="Q2495">
        <v>3.7988937805066E-2</v>
      </c>
    </row>
    <row r="2496" spans="1:17" hidden="1" x14ac:dyDescent="0.3">
      <c r="A2496" t="s">
        <v>5193</v>
      </c>
      <c r="B2496" t="s">
        <v>5194</v>
      </c>
      <c r="C2496" t="str">
        <f>IFERROR(VLOOKUP(Table1[[#This Row],[Ticker]],[1]!Table1[[Symbol]:[Industry]],2,FALSE),"-")</f>
        <v>-</v>
      </c>
      <c r="D2496" t="s">
        <v>138</v>
      </c>
      <c r="E2496">
        <v>199.16156000000001</v>
      </c>
      <c r="F2496">
        <v>182.65</v>
      </c>
      <c r="G2496">
        <v>80.310450313541594</v>
      </c>
      <c r="H2496">
        <v>52.183639162462001</v>
      </c>
      <c r="I2496">
        <v>25.7644050033254</v>
      </c>
      <c r="J2496">
        <v>-5.0319210780202903</v>
      </c>
      <c r="K2496">
        <v>150.34990046470199</v>
      </c>
      <c r="L2496">
        <v>126.076345220101</v>
      </c>
      <c r="M2496">
        <v>54.105852525785501</v>
      </c>
      <c r="N2496">
        <v>2.2558662357735</v>
      </c>
      <c r="O2496">
        <v>15.056118258965199</v>
      </c>
      <c r="P2496">
        <v>149.69241285030699</v>
      </c>
      <c r="Q2496">
        <v>0.28379670847852101</v>
      </c>
    </row>
    <row r="2497" spans="1:17" hidden="1" x14ac:dyDescent="0.3">
      <c r="A2497" t="s">
        <v>5195</v>
      </c>
      <c r="B2497" t="s">
        <v>5196</v>
      </c>
      <c r="C2497" t="str">
        <f>IFERROR(VLOOKUP(Table1[[#This Row],[Ticker]],[1]!Table1[[Symbol]:[Industry]],2,FALSE),"-")</f>
        <v>-</v>
      </c>
      <c r="D2497" t="s">
        <v>54</v>
      </c>
      <c r="E2497">
        <v>198.47665065000001</v>
      </c>
      <c r="F2497">
        <v>83.9</v>
      </c>
      <c r="G2497">
        <v>-37.648233930325297</v>
      </c>
      <c r="H2497">
        <v>-9.2440395650910098E-2</v>
      </c>
      <c r="I2497">
        <v>-11.780765785972701</v>
      </c>
      <c r="J2497">
        <v>8.1804819706987804</v>
      </c>
      <c r="K2497">
        <v>82.716398767898696</v>
      </c>
      <c r="L2497">
        <v>88.012211515291497</v>
      </c>
      <c r="M2497">
        <v>62.308655718820198</v>
      </c>
      <c r="N2497">
        <v>2.0759157093305198</v>
      </c>
      <c r="O2497">
        <v>34.684147794993997</v>
      </c>
      <c r="P2497">
        <v>14.5392491467576</v>
      </c>
      <c r="Q2497">
        <v>-5.0052141207121002E-2</v>
      </c>
    </row>
    <row r="2498" spans="1:17" hidden="1" x14ac:dyDescent="0.3">
      <c r="A2498" t="s">
        <v>5197</v>
      </c>
      <c r="B2498" t="s">
        <v>5198</v>
      </c>
      <c r="C2498" t="str">
        <f>IFERROR(VLOOKUP(Table1[[#This Row],[Ticker]],[1]!Table1[[Symbol]:[Industry]],2,FALSE),"-")</f>
        <v>-</v>
      </c>
      <c r="E2498">
        <v>198.4145</v>
      </c>
      <c r="F2498">
        <v>196.45</v>
      </c>
      <c r="G2498">
        <v>627.23446767401595</v>
      </c>
      <c r="H2498">
        <v>-11.269756423276499</v>
      </c>
      <c r="I2498">
        <v>197.51213669413099</v>
      </c>
      <c r="J2498">
        <v>6.7808627587515504</v>
      </c>
      <c r="K2498">
        <v>190.24408616983001</v>
      </c>
      <c r="L2498">
        <v>124.434922167965</v>
      </c>
      <c r="M2498">
        <v>58.481357429036898</v>
      </c>
      <c r="N2498">
        <v>3.6630197345520301</v>
      </c>
      <c r="O2498">
        <v>13.8712140493764</v>
      </c>
      <c r="P2498">
        <v>660.54974835462599</v>
      </c>
    </row>
    <row r="2499" spans="1:17" hidden="1" x14ac:dyDescent="0.3">
      <c r="A2499" t="s">
        <v>5199</v>
      </c>
      <c r="B2499" t="s">
        <v>5200</v>
      </c>
      <c r="C2499" t="str">
        <f>IFERROR(VLOOKUP(Table1[[#This Row],[Ticker]],[1]!Table1[[Symbol]:[Industry]],2,FALSE),"-")</f>
        <v>-</v>
      </c>
      <c r="D2499" t="s">
        <v>130</v>
      </c>
      <c r="E2499">
        <v>198.13367199999999</v>
      </c>
      <c r="F2499">
        <v>4.18</v>
      </c>
      <c r="G2499">
        <v>21.4995341342043</v>
      </c>
      <c r="H2499">
        <v>-19.3391838261395</v>
      </c>
      <c r="I2499">
        <v>-24.138411339395599</v>
      </c>
      <c r="J2499">
        <v>-3.1486319533518499</v>
      </c>
      <c r="K2499">
        <v>4.3314400420296399</v>
      </c>
      <c r="L2499">
        <v>4.2734241996759001</v>
      </c>
      <c r="M2499">
        <v>10.626703297444401</v>
      </c>
      <c r="N2499">
        <v>0.31889456990645998</v>
      </c>
      <c r="O2499">
        <v>38.755980861243998</v>
      </c>
      <c r="P2499">
        <v>60.769230769230703</v>
      </c>
      <c r="Q2499">
        <v>2.1243892023493E-2</v>
      </c>
    </row>
    <row r="2500" spans="1:17" hidden="1" x14ac:dyDescent="0.3">
      <c r="A2500" t="s">
        <v>5201</v>
      </c>
      <c r="B2500" t="s">
        <v>5202</v>
      </c>
      <c r="C2500" t="str">
        <f>IFERROR(VLOOKUP(Table1[[#This Row],[Ticker]],[1]!Table1[[Symbol]:[Industry]],2,FALSE),"-")</f>
        <v>-</v>
      </c>
      <c r="D2500" t="s">
        <v>54</v>
      </c>
      <c r="E2500">
        <v>198.05886722400001</v>
      </c>
      <c r="F2500">
        <v>125.13</v>
      </c>
      <c r="G2500">
        <v>-12.5334273987571</v>
      </c>
      <c r="H2500">
        <v>-11.6656855671608</v>
      </c>
      <c r="I2500">
        <v>9.7951280732782102</v>
      </c>
      <c r="J2500">
        <v>-10.8175257915107</v>
      </c>
      <c r="K2500">
        <v>123.755462647003</v>
      </c>
      <c r="L2500">
        <v>112.816941178196</v>
      </c>
      <c r="M2500">
        <v>37.3004815471363</v>
      </c>
      <c r="N2500">
        <v>0.81229800422589704</v>
      </c>
      <c r="O2500">
        <v>15.871493646607499</v>
      </c>
      <c r="P2500">
        <v>37.808370044052801</v>
      </c>
      <c r="Q2500">
        <v>-5.0127124832322997E-2</v>
      </c>
    </row>
    <row r="2501" spans="1:17" hidden="1" x14ac:dyDescent="0.3">
      <c r="A2501" t="s">
        <v>5203</v>
      </c>
      <c r="B2501" t="s">
        <v>5204</v>
      </c>
      <c r="C2501" t="str">
        <f>IFERROR(VLOOKUP(Table1[[#This Row],[Ticker]],[1]!Table1[[Symbol]:[Industry]],2,FALSE),"-")</f>
        <v>-</v>
      </c>
      <c r="D2501" t="s">
        <v>1563</v>
      </c>
      <c r="E2501">
        <v>197.84637599999999</v>
      </c>
      <c r="F2501">
        <v>131.88</v>
      </c>
      <c r="G2501">
        <v>-9.4261308450068597</v>
      </c>
      <c r="H2501">
        <v>-7.2649933055994902</v>
      </c>
      <c r="I2501">
        <v>-32.631359847103099</v>
      </c>
      <c r="J2501">
        <v>-4.2041383011522404</v>
      </c>
      <c r="K2501">
        <v>134.09741722184401</v>
      </c>
      <c r="L2501">
        <v>136.62980303763101</v>
      </c>
      <c r="M2501">
        <v>41.637422976922899</v>
      </c>
      <c r="N2501">
        <v>0.79056258592125195</v>
      </c>
      <c r="O2501">
        <v>49.226569608735197</v>
      </c>
      <c r="P2501">
        <v>31.158627548483299</v>
      </c>
      <c r="Q2501">
        <v>5.7960528031357997E-2</v>
      </c>
    </row>
    <row r="2502" spans="1:17" hidden="1" x14ac:dyDescent="0.3">
      <c r="A2502" t="s">
        <v>5205</v>
      </c>
      <c r="B2502" t="s">
        <v>5206</v>
      </c>
      <c r="C2502" t="str">
        <f>IFERROR(VLOOKUP(Table1[[#This Row],[Ticker]],[1]!Table1[[Symbol]:[Industry]],2,FALSE),"-")</f>
        <v>-</v>
      </c>
      <c r="D2502" t="s">
        <v>2933</v>
      </c>
      <c r="E2502">
        <v>197.431668</v>
      </c>
      <c r="F2502">
        <v>285</v>
      </c>
      <c r="G2502">
        <v>135.93365649463701</v>
      </c>
      <c r="H2502">
        <v>32.281275494170004</v>
      </c>
      <c r="I2502">
        <v>54.219252894180897</v>
      </c>
      <c r="J2502">
        <v>-7.9319652866851902</v>
      </c>
      <c r="K2502">
        <v>233.81144988085001</v>
      </c>
      <c r="L2502">
        <v>187.35836013773201</v>
      </c>
      <c r="M2502">
        <v>65.250680385199004</v>
      </c>
      <c r="N2502">
        <v>1.54702458141129</v>
      </c>
      <c r="O2502">
        <v>6.6315789473684097</v>
      </c>
      <c r="P2502">
        <v>190.816326530612</v>
      </c>
      <c r="Q2502">
        <v>0.10614141668799</v>
      </c>
    </row>
    <row r="2503" spans="1:17" hidden="1" x14ac:dyDescent="0.3">
      <c r="A2503" t="s">
        <v>5207</v>
      </c>
      <c r="B2503" t="s">
        <v>5208</v>
      </c>
      <c r="C2503" t="str">
        <f>IFERROR(VLOOKUP(Table1[[#This Row],[Ticker]],[1]!Table1[[Symbol]:[Industry]],2,FALSE),"-")</f>
        <v>-</v>
      </c>
      <c r="D2503" t="s">
        <v>396</v>
      </c>
      <c r="E2503">
        <v>197.03180499999999</v>
      </c>
      <c r="F2503">
        <v>3.47</v>
      </c>
      <c r="G2503">
        <v>-80.579718370579997</v>
      </c>
      <c r="H2503">
        <v>-6.0067000434545701</v>
      </c>
      <c r="I2503">
        <v>-22.481029723796699</v>
      </c>
      <c r="J2503">
        <v>-8.5463592260791206</v>
      </c>
      <c r="K2503">
        <v>3.4914223712690098</v>
      </c>
      <c r="L2503">
        <v>4.5777971734972001</v>
      </c>
      <c r="M2503">
        <v>50.356650375463303</v>
      </c>
      <c r="N2503">
        <v>0.86467519216489697</v>
      </c>
      <c r="O2503">
        <v>99.423631123919293</v>
      </c>
      <c r="P2503">
        <v>10.1587301587301</v>
      </c>
      <c r="Q2503">
        <v>4.2873137333258003E-2</v>
      </c>
    </row>
    <row r="2504" spans="1:17" hidden="1" x14ac:dyDescent="0.3">
      <c r="A2504" t="s">
        <v>5209</v>
      </c>
      <c r="B2504" t="s">
        <v>5210</v>
      </c>
      <c r="C2504" t="str">
        <f>IFERROR(VLOOKUP(Table1[[#This Row],[Ticker]],[1]!Table1[[Symbol]:[Industry]],2,FALSE),"-")</f>
        <v>-</v>
      </c>
      <c r="D2504" t="s">
        <v>46</v>
      </c>
      <c r="E2504">
        <v>196.99151735999999</v>
      </c>
      <c r="F2504">
        <v>82.72</v>
      </c>
      <c r="G2504">
        <v>-24.113960548597198</v>
      </c>
      <c r="H2504">
        <v>-6.0610557272208503</v>
      </c>
      <c r="I2504">
        <v>-30.8566610725867</v>
      </c>
      <c r="J2504">
        <v>-15.7461678876434</v>
      </c>
      <c r="K2504">
        <v>86.772730956834906</v>
      </c>
      <c r="L2504">
        <v>86.689770292763797</v>
      </c>
      <c r="M2504">
        <v>38.3225179048721</v>
      </c>
      <c r="N2504">
        <v>0.97410069970240298</v>
      </c>
      <c r="O2504">
        <v>86.049323017408099</v>
      </c>
      <c r="P2504">
        <v>16.9187279151943</v>
      </c>
      <c r="Q2504">
        <v>3.4117355170372003E-2</v>
      </c>
    </row>
    <row r="2505" spans="1:17" hidden="1" x14ac:dyDescent="0.3">
      <c r="A2505" t="s">
        <v>5211</v>
      </c>
      <c r="B2505" t="s">
        <v>5212</v>
      </c>
      <c r="C2505" t="str">
        <f>IFERROR(VLOOKUP(Table1[[#This Row],[Ticker]],[1]!Table1[[Symbol]:[Industry]],2,FALSE),"-")</f>
        <v>-</v>
      </c>
      <c r="D2505" t="s">
        <v>393</v>
      </c>
      <c r="E2505">
        <v>196.55855634</v>
      </c>
      <c r="F2505">
        <v>487.95</v>
      </c>
      <c r="G2505">
        <v>-23.663595287351999</v>
      </c>
      <c r="H2505">
        <v>-10.920234892176</v>
      </c>
      <c r="I2505">
        <v>-21.548411339395599</v>
      </c>
      <c r="J2505">
        <v>-8.71254172778794</v>
      </c>
      <c r="K2505">
        <v>494.65183381190502</v>
      </c>
      <c r="L2505">
        <v>496.767590112405</v>
      </c>
      <c r="M2505">
        <v>50.019267280505296</v>
      </c>
      <c r="N2505">
        <v>0.58214889936054903</v>
      </c>
      <c r="O2505">
        <v>42.022748232400801</v>
      </c>
      <c r="P2505">
        <v>13.489940690778001</v>
      </c>
    </row>
    <row r="2506" spans="1:17" hidden="1" x14ac:dyDescent="0.3">
      <c r="A2506" t="s">
        <v>5213</v>
      </c>
      <c r="B2506" t="s">
        <v>5214</v>
      </c>
      <c r="C2506" t="str">
        <f>IFERROR(VLOOKUP(Table1[[#This Row],[Ticker]],[1]!Table1[[Symbol]:[Industry]],2,FALSE),"-")</f>
        <v>-</v>
      </c>
      <c r="D2506" t="s">
        <v>143</v>
      </c>
      <c r="E2506">
        <v>196.50897000000001</v>
      </c>
      <c r="F2506">
        <v>184</v>
      </c>
      <c r="G2506">
        <v>-10.0321986035585</v>
      </c>
      <c r="H2506">
        <v>4.9363411376990696</v>
      </c>
      <c r="I2506">
        <v>8.6393664383820994</v>
      </c>
      <c r="J2506">
        <v>-3.1486319533518499</v>
      </c>
      <c r="K2506">
        <v>167.14009321236401</v>
      </c>
      <c r="L2506">
        <v>158.191341855356</v>
      </c>
      <c r="M2506">
        <v>63.814371815196701</v>
      </c>
      <c r="N2506">
        <v>3.6943048534870799</v>
      </c>
      <c r="O2506">
        <v>8.8315217391304408</v>
      </c>
      <c r="P2506">
        <v>53.3333333333333</v>
      </c>
      <c r="Q2506">
        <v>0.112051500222732</v>
      </c>
    </row>
    <row r="2507" spans="1:17" hidden="1" x14ac:dyDescent="0.3">
      <c r="A2507" t="s">
        <v>5215</v>
      </c>
      <c r="B2507" t="s">
        <v>5216</v>
      </c>
      <c r="C2507" t="str">
        <f>IFERROR(VLOOKUP(Table1[[#This Row],[Ticker]],[1]!Table1[[Symbol]:[Industry]],2,FALSE),"-")</f>
        <v>-</v>
      </c>
      <c r="D2507" t="s">
        <v>646</v>
      </c>
      <c r="E2507">
        <v>196.19009231499999</v>
      </c>
      <c r="F2507">
        <v>220.15</v>
      </c>
      <c r="G2507">
        <v>-19.1834607862904</v>
      </c>
      <c r="H2507">
        <v>-13.1046401442067</v>
      </c>
      <c r="I2507">
        <v>1.03080263440346</v>
      </c>
      <c r="J2507">
        <v>-7.8725318670705802</v>
      </c>
      <c r="K2507">
        <v>226.08206396717401</v>
      </c>
      <c r="L2507">
        <v>218.39583677845599</v>
      </c>
      <c r="M2507">
        <v>43.2567223530774</v>
      </c>
      <c r="N2507">
        <v>1.39799207652027</v>
      </c>
      <c r="O2507">
        <v>35.021402825623703</v>
      </c>
      <c r="P2507">
        <v>26.450315910396299</v>
      </c>
      <c r="Q2507">
        <v>-4.0286369029642E-2</v>
      </c>
    </row>
    <row r="2508" spans="1:17" hidden="1" x14ac:dyDescent="0.3">
      <c r="A2508" t="s">
        <v>5217</v>
      </c>
      <c r="B2508" t="s">
        <v>5218</v>
      </c>
      <c r="C2508" t="str">
        <f>IFERROR(VLOOKUP(Table1[[#This Row],[Ticker]],[1]!Table1[[Symbol]:[Industry]],2,FALSE),"-")</f>
        <v>-</v>
      </c>
      <c r="D2508" t="s">
        <v>180</v>
      </c>
      <c r="E2508">
        <v>195.93719999999999</v>
      </c>
      <c r="F2508">
        <v>14.71</v>
      </c>
      <c r="G2508">
        <v>-8.4426151458056502</v>
      </c>
      <c r="H2508">
        <v>-28.355161415635099</v>
      </c>
      <c r="I2508">
        <v>47.830941668549798</v>
      </c>
      <c r="J2508">
        <v>-9.3947281432331806</v>
      </c>
      <c r="K2508">
        <v>14.900353847477801</v>
      </c>
      <c r="L2508">
        <v>11.790338261009</v>
      </c>
      <c r="M2508">
        <v>20.149172718694398</v>
      </c>
      <c r="N2508">
        <v>0.25122638423581001</v>
      </c>
      <c r="O2508">
        <v>33.4466349422161</v>
      </c>
      <c r="P2508">
        <v>92.539267015706798</v>
      </c>
      <c r="Q2508">
        <v>0.154490284513354</v>
      </c>
    </row>
    <row r="2509" spans="1:17" hidden="1" x14ac:dyDescent="0.3">
      <c r="A2509" t="s">
        <v>5219</v>
      </c>
      <c r="B2509" t="s">
        <v>5220</v>
      </c>
      <c r="C2509" t="str">
        <f>IFERROR(VLOOKUP(Table1[[#This Row],[Ticker]],[1]!Table1[[Symbol]:[Industry]],2,FALSE),"-")</f>
        <v>-</v>
      </c>
      <c r="D2509" t="s">
        <v>54</v>
      </c>
      <c r="E2509">
        <v>195.7194135</v>
      </c>
      <c r="F2509">
        <v>339.95</v>
      </c>
      <c r="G2509">
        <v>59.838128410298602</v>
      </c>
      <c r="H2509">
        <v>-4.8339791511957504</v>
      </c>
      <c r="I2509">
        <v>-5.4427591654826202</v>
      </c>
      <c r="J2509">
        <v>-2.4322995751283498</v>
      </c>
      <c r="K2509">
        <v>350.83140543368398</v>
      </c>
      <c r="L2509">
        <v>311.016390753179</v>
      </c>
      <c r="M2509">
        <v>33.1999579547346</v>
      </c>
      <c r="N2509">
        <v>0.34582558966882099</v>
      </c>
      <c r="O2509">
        <v>19.9146933372554</v>
      </c>
      <c r="P2509">
        <v>109.845679012345</v>
      </c>
      <c r="Q2509">
        <v>9.8731752781146001E-2</v>
      </c>
    </row>
    <row r="2510" spans="1:17" hidden="1" x14ac:dyDescent="0.3">
      <c r="A2510" t="s">
        <v>5221</v>
      </c>
      <c r="B2510" t="s">
        <v>5222</v>
      </c>
      <c r="C2510" t="str">
        <f>IFERROR(VLOOKUP(Table1[[#This Row],[Ticker]],[1]!Table1[[Symbol]:[Industry]],2,FALSE),"-")</f>
        <v>-</v>
      </c>
      <c r="D2510" t="s">
        <v>3321</v>
      </c>
      <c r="E2510">
        <v>195.64234500000001</v>
      </c>
      <c r="F2510">
        <v>264</v>
      </c>
      <c r="G2510">
        <v>155.683077283264</v>
      </c>
      <c r="H2510">
        <v>-11.6152148201584</v>
      </c>
      <c r="I2510">
        <v>31.032237124768098</v>
      </c>
      <c r="J2510">
        <v>-6.6574038831764097</v>
      </c>
      <c r="K2510">
        <v>284.38392244739202</v>
      </c>
      <c r="L2510">
        <v>260.33188494810503</v>
      </c>
      <c r="M2510">
        <v>36.286963166442099</v>
      </c>
      <c r="N2510">
        <v>0.31408403998294498</v>
      </c>
      <c r="O2510">
        <v>36.363636363636303</v>
      </c>
      <c r="P2510">
        <v>206.62020905923299</v>
      </c>
    </row>
    <row r="2511" spans="1:17" hidden="1" x14ac:dyDescent="0.3">
      <c r="A2511" t="s">
        <v>5223</v>
      </c>
      <c r="B2511" t="s">
        <v>5224</v>
      </c>
      <c r="C2511" t="str">
        <f>IFERROR(VLOOKUP(Table1[[#This Row],[Ticker]],[1]!Table1[[Symbol]:[Industry]],2,FALSE),"-")</f>
        <v>-</v>
      </c>
      <c r="D2511" t="s">
        <v>5225</v>
      </c>
      <c r="E2511">
        <v>195.61638802499999</v>
      </c>
      <c r="F2511">
        <v>183.25</v>
      </c>
      <c r="G2511">
        <v>-46.053375918705598</v>
      </c>
      <c r="H2511">
        <v>6.8709462462540003</v>
      </c>
      <c r="I2511">
        <v>-21.1175501465633</v>
      </c>
      <c r="J2511">
        <v>-6.9287006818741901</v>
      </c>
      <c r="K2511">
        <v>175.76550947963901</v>
      </c>
      <c r="L2511">
        <v>189.456193893007</v>
      </c>
      <c r="M2511">
        <v>57.1798104386841</v>
      </c>
      <c r="N2511">
        <v>0.38072913794054303</v>
      </c>
      <c r="O2511">
        <v>60.436562073669798</v>
      </c>
      <c r="P2511">
        <v>24.4904891304347</v>
      </c>
      <c r="Q2511">
        <v>-7.7764297346749001E-2</v>
      </c>
    </row>
    <row r="2512" spans="1:17" hidden="1" x14ac:dyDescent="0.3">
      <c r="A2512" t="s">
        <v>5226</v>
      </c>
      <c r="B2512" t="s">
        <v>5227</v>
      </c>
      <c r="C2512" t="str">
        <f>IFERROR(VLOOKUP(Table1[[#This Row],[Ticker]],[1]!Table1[[Symbol]:[Industry]],2,FALSE),"-")</f>
        <v>-</v>
      </c>
      <c r="D2512" t="s">
        <v>473</v>
      </c>
      <c r="E2512">
        <v>195.60499999999999</v>
      </c>
      <c r="F2512">
        <v>177.5</v>
      </c>
      <c r="G2512">
        <v>25.166862176532401</v>
      </c>
      <c r="H2512">
        <v>-7.4296465331666397</v>
      </c>
      <c r="I2512">
        <v>5.9056182484873903</v>
      </c>
      <c r="J2512">
        <v>-1.8629176676375601</v>
      </c>
      <c r="K2512">
        <v>182.84556404448301</v>
      </c>
      <c r="L2512">
        <v>173.20724312377499</v>
      </c>
      <c r="M2512">
        <v>43.845992422843402</v>
      </c>
      <c r="N2512">
        <v>0.421571138981087</v>
      </c>
      <c r="O2512">
        <v>77.464788732394297</v>
      </c>
      <c r="P2512">
        <v>68.646080760095003</v>
      </c>
      <c r="Q2512">
        <v>6.3839163273332999E-2</v>
      </c>
    </row>
    <row r="2513" spans="1:17" hidden="1" x14ac:dyDescent="0.3">
      <c r="A2513" t="s">
        <v>5228</v>
      </c>
      <c r="B2513" t="s">
        <v>5229</v>
      </c>
      <c r="C2513" t="str">
        <f>IFERROR(VLOOKUP(Table1[[#This Row],[Ticker]],[1]!Table1[[Symbol]:[Industry]],2,FALSE),"-")</f>
        <v>-</v>
      </c>
      <c r="D2513" t="s">
        <v>54</v>
      </c>
      <c r="E2513">
        <v>195.510437607</v>
      </c>
      <c r="F2513">
        <v>69.69</v>
      </c>
      <c r="G2513">
        <v>12.0236140013499</v>
      </c>
      <c r="H2513">
        <v>9.7774473050856407</v>
      </c>
      <c r="I2513">
        <v>35.384870257056598</v>
      </c>
      <c r="J2513">
        <v>-3.36602325769968</v>
      </c>
      <c r="K2513">
        <v>62.570822450962702</v>
      </c>
      <c r="L2513">
        <v>52.871302448995699</v>
      </c>
      <c r="M2513">
        <v>58.828490728840798</v>
      </c>
      <c r="N2513">
        <v>0.37252743313007097</v>
      </c>
      <c r="O2513">
        <v>7.3324723776725298</v>
      </c>
      <c r="P2513">
        <v>86.586345381526101</v>
      </c>
      <c r="Q2513">
        <v>5.8766221562572003E-2</v>
      </c>
    </row>
    <row r="2514" spans="1:17" hidden="1" x14ac:dyDescent="0.3">
      <c r="A2514" t="s">
        <v>5230</v>
      </c>
      <c r="B2514" t="s">
        <v>5231</v>
      </c>
      <c r="C2514" t="str">
        <f>IFERROR(VLOOKUP(Table1[[#This Row],[Ticker]],[1]!Table1[[Symbol]:[Industry]],2,FALSE),"-")</f>
        <v>-</v>
      </c>
      <c r="D2514" t="s">
        <v>396</v>
      </c>
      <c r="E2514">
        <v>195.48266375399999</v>
      </c>
      <c r="F2514">
        <v>36.42</v>
      </c>
      <c r="G2514">
        <v>227.27877872533</v>
      </c>
      <c r="H2514">
        <v>2.3898966687295</v>
      </c>
      <c r="I2514">
        <v>194.827105901983</v>
      </c>
      <c r="J2514">
        <v>-14.2986319533518</v>
      </c>
      <c r="K2514">
        <v>32.087907368406498</v>
      </c>
      <c r="L2514">
        <v>22.067431156099001</v>
      </c>
      <c r="M2514">
        <v>54.746930381369999</v>
      </c>
      <c r="N2514">
        <v>0.88502456476763303</v>
      </c>
      <c r="O2514">
        <v>11.477210323997699</v>
      </c>
      <c r="P2514">
        <v>341.45454545454498</v>
      </c>
      <c r="Q2514">
        <v>0.15303780985737001</v>
      </c>
    </row>
    <row r="2515" spans="1:17" hidden="1" x14ac:dyDescent="0.3">
      <c r="A2515" t="s">
        <v>5232</v>
      </c>
      <c r="B2515" t="s">
        <v>5233</v>
      </c>
      <c r="C2515" t="str">
        <f>IFERROR(VLOOKUP(Table1[[#This Row],[Ticker]],[1]!Table1[[Symbol]:[Industry]],2,FALSE),"-")</f>
        <v>-</v>
      </c>
      <c r="D2515" t="s">
        <v>327</v>
      </c>
      <c r="E2515">
        <v>195.0180192</v>
      </c>
      <c r="F2515">
        <v>83.8</v>
      </c>
      <c r="G2515">
        <v>-54.370391373026798</v>
      </c>
      <c r="H2515">
        <v>2.4927435767234498</v>
      </c>
      <c r="I2515">
        <v>-8.0714795965196</v>
      </c>
      <c r="J2515">
        <v>7.1984117484476302</v>
      </c>
      <c r="K2515">
        <v>79.156104739044295</v>
      </c>
      <c r="L2515">
        <v>86.765948472985102</v>
      </c>
      <c r="M2515">
        <v>60.603917720593699</v>
      </c>
      <c r="N2515">
        <v>1.0165980950233799</v>
      </c>
      <c r="O2515">
        <v>46.778042959427196</v>
      </c>
      <c r="P2515">
        <v>33.015873015872998</v>
      </c>
    </row>
    <row r="2516" spans="1:17" hidden="1" x14ac:dyDescent="0.3">
      <c r="A2516" t="s">
        <v>5234</v>
      </c>
      <c r="B2516" t="s">
        <v>5235</v>
      </c>
      <c r="C2516" t="str">
        <f>IFERROR(VLOOKUP(Table1[[#This Row],[Ticker]],[1]!Table1[[Symbol]:[Industry]],2,FALSE),"-")</f>
        <v>-</v>
      </c>
      <c r="D2516" t="s">
        <v>2261</v>
      </c>
      <c r="E2516">
        <v>195.005</v>
      </c>
      <c r="F2516">
        <v>91.4</v>
      </c>
      <c r="G2516">
        <v>79.242858854273294</v>
      </c>
      <c r="H2516">
        <v>9.1498691331518494</v>
      </c>
      <c r="I2516">
        <v>-47.676331589591101</v>
      </c>
      <c r="J2516">
        <v>0.72964966955984201</v>
      </c>
      <c r="K2516">
        <v>90.276677175606906</v>
      </c>
      <c r="L2516">
        <v>92.1962339775896</v>
      </c>
      <c r="M2516">
        <v>53.963677823501797</v>
      </c>
      <c r="N2516">
        <v>0.250965758443915</v>
      </c>
      <c r="O2516">
        <v>51.608315098468204</v>
      </c>
      <c r="P2516">
        <v>112.558139534883</v>
      </c>
      <c r="Q2516">
        <v>5.8350556455281997E-2</v>
      </c>
    </row>
    <row r="2517" spans="1:17" hidden="1" x14ac:dyDescent="0.3">
      <c r="A2517" t="s">
        <v>5236</v>
      </c>
      <c r="B2517" t="s">
        <v>5237</v>
      </c>
      <c r="C2517" t="str">
        <f>IFERROR(VLOOKUP(Table1[[#This Row],[Ticker]],[1]!Table1[[Symbol]:[Industry]],2,FALSE),"-")</f>
        <v>-</v>
      </c>
      <c r="D2517" t="s">
        <v>74</v>
      </c>
      <c r="E2517">
        <v>194.911416</v>
      </c>
      <c r="F2517">
        <v>84.84</v>
      </c>
      <c r="G2517">
        <v>111.180396552818</v>
      </c>
      <c r="H2517">
        <v>0.18024357672347399</v>
      </c>
      <c r="I2517">
        <v>-14.138411339395599</v>
      </c>
      <c r="J2517">
        <v>-3.1486319533518499</v>
      </c>
      <c r="K2517">
        <v>83.260470027374495</v>
      </c>
      <c r="L2517">
        <v>75.679798024822205</v>
      </c>
      <c r="M2517">
        <v>100</v>
      </c>
      <c r="N2517">
        <v>0</v>
      </c>
      <c r="O2517">
        <v>0</v>
      </c>
      <c r="P2517">
        <v>144.49567723342901</v>
      </c>
    </row>
    <row r="2518" spans="1:17" hidden="1" x14ac:dyDescent="0.3">
      <c r="A2518" t="s">
        <v>5238</v>
      </c>
      <c r="B2518" t="s">
        <v>5239</v>
      </c>
      <c r="C2518" t="str">
        <f>IFERROR(VLOOKUP(Table1[[#This Row],[Ticker]],[1]!Table1[[Symbol]:[Industry]],2,FALSE),"-")</f>
        <v>-</v>
      </c>
      <c r="D2518" t="s">
        <v>167</v>
      </c>
      <c r="E2518">
        <v>194.8</v>
      </c>
      <c r="F2518">
        <v>24.35</v>
      </c>
      <c r="G2518">
        <v>7.8441396092446496</v>
      </c>
      <c r="H2518">
        <v>-21.2401728101133</v>
      </c>
      <c r="I2518">
        <v>3.2233977058304699</v>
      </c>
      <c r="J2518">
        <v>-6.7504909773642403</v>
      </c>
      <c r="K2518">
        <v>25.5008707239564</v>
      </c>
      <c r="L2518">
        <v>22.322046152233401</v>
      </c>
      <c r="M2518">
        <v>34.406423035990201</v>
      </c>
      <c r="N2518">
        <v>0.236948840351068</v>
      </c>
      <c r="O2518">
        <v>28.542094455852101</v>
      </c>
      <c r="P2518">
        <v>67.931034482758605</v>
      </c>
      <c r="Q2518">
        <v>8.2502821199206003E-2</v>
      </c>
    </row>
    <row r="2519" spans="1:17" hidden="1" x14ac:dyDescent="0.3">
      <c r="A2519" t="s">
        <v>5240</v>
      </c>
      <c r="B2519" t="s">
        <v>5241</v>
      </c>
      <c r="C2519" t="str">
        <f>IFERROR(VLOOKUP(Table1[[#This Row],[Ticker]],[1]!Table1[[Symbol]:[Industry]],2,FALSE),"-")</f>
        <v>-</v>
      </c>
      <c r="D2519" t="s">
        <v>266</v>
      </c>
      <c r="E2519">
        <v>194.393384325</v>
      </c>
      <c r="F2519">
        <v>33.81</v>
      </c>
      <c r="G2519">
        <v>-51.450873900949396</v>
      </c>
      <c r="H2519">
        <v>55.538809313775197</v>
      </c>
      <c r="I2519">
        <v>104.76887342881599</v>
      </c>
      <c r="J2519">
        <v>17.000621777991402</v>
      </c>
      <c r="K2519">
        <v>22.489841334231802</v>
      </c>
      <c r="L2519">
        <v>21.733116759255299</v>
      </c>
      <c r="M2519">
        <v>96.175730127555894</v>
      </c>
      <c r="N2519">
        <v>2.5537001843241001</v>
      </c>
      <c r="O2519">
        <v>27.329192546583801</v>
      </c>
      <c r="P2519">
        <v>160.07692307692301</v>
      </c>
      <c r="Q2519">
        <v>0.18153130126532899</v>
      </c>
    </row>
    <row r="2520" spans="1:17" hidden="1" x14ac:dyDescent="0.3">
      <c r="A2520" t="s">
        <v>5242</v>
      </c>
      <c r="B2520" t="s">
        <v>5243</v>
      </c>
      <c r="C2520" t="str">
        <f>IFERROR(VLOOKUP(Table1[[#This Row],[Ticker]],[1]!Table1[[Symbol]:[Industry]],2,FALSE),"-")</f>
        <v>-</v>
      </c>
      <c r="D2520" t="s">
        <v>396</v>
      </c>
      <c r="E2520">
        <v>194.00300279999999</v>
      </c>
      <c r="F2520">
        <v>149.85</v>
      </c>
      <c r="G2520">
        <v>51.456605879192203</v>
      </c>
      <c r="H2520">
        <v>-16.698615582347401</v>
      </c>
      <c r="I2520">
        <v>50.759547844277698</v>
      </c>
      <c r="J2520">
        <v>-1.0709752776025401</v>
      </c>
      <c r="K2520">
        <v>148.72044334984301</v>
      </c>
      <c r="L2520">
        <v>121.65757235810101</v>
      </c>
      <c r="M2520">
        <v>48.557493049128198</v>
      </c>
      <c r="N2520">
        <v>0.27309599667295098</v>
      </c>
      <c r="O2520">
        <v>53.486820153486804</v>
      </c>
      <c r="P2520">
        <v>97.171052631578902</v>
      </c>
      <c r="Q2520">
        <v>8.8537074219916995E-2</v>
      </c>
    </row>
    <row r="2521" spans="1:17" hidden="1" x14ac:dyDescent="0.3">
      <c r="A2521" t="s">
        <v>5244</v>
      </c>
      <c r="B2521" t="s">
        <v>5245</v>
      </c>
      <c r="C2521" t="str">
        <f>IFERROR(VLOOKUP(Table1[[#This Row],[Ticker]],[1]!Table1[[Symbol]:[Industry]],2,FALSE),"-")</f>
        <v>-</v>
      </c>
      <c r="D2521" t="s">
        <v>396</v>
      </c>
      <c r="E2521">
        <v>193.833103585</v>
      </c>
      <c r="F2521">
        <v>23.55</v>
      </c>
      <c r="G2521">
        <v>61.4738012052456</v>
      </c>
      <c r="H2521">
        <v>5.4217894704432696</v>
      </c>
      <c r="I2521">
        <v>10.328328627619101</v>
      </c>
      <c r="J2521">
        <v>-2.88501156670862</v>
      </c>
      <c r="K2521">
        <v>22.035206675085</v>
      </c>
      <c r="L2521">
        <v>20.1254247771415</v>
      </c>
      <c r="M2521">
        <v>63.262891371423699</v>
      </c>
      <c r="N2521">
        <v>1.57078982302161</v>
      </c>
      <c r="O2521">
        <v>21.019108280254699</v>
      </c>
      <c r="P2521">
        <v>97.732997481108299</v>
      </c>
      <c r="Q2521">
        <v>5.1461472583714002E-2</v>
      </c>
    </row>
    <row r="2522" spans="1:17" hidden="1" x14ac:dyDescent="0.3">
      <c r="A2522" t="s">
        <v>5246</v>
      </c>
      <c r="B2522" t="s">
        <v>5247</v>
      </c>
      <c r="C2522" t="str">
        <f>IFERROR(VLOOKUP(Table1[[#This Row],[Ticker]],[1]!Table1[[Symbol]:[Industry]],2,FALSE),"-")</f>
        <v>-</v>
      </c>
      <c r="D2522" t="s">
        <v>470</v>
      </c>
      <c r="E2522">
        <v>193.619864538</v>
      </c>
      <c r="F2522">
        <v>21.87</v>
      </c>
      <c r="G2522">
        <v>61.952576462246697</v>
      </c>
      <c r="H2522">
        <v>-6.8642008677209798</v>
      </c>
      <c r="I2522">
        <v>-15.734156020246701</v>
      </c>
      <c r="J2522">
        <v>2.0040398023733301</v>
      </c>
      <c r="K2522">
        <v>21.809603582264199</v>
      </c>
      <c r="L2522">
        <v>22.317741697002699</v>
      </c>
      <c r="M2522">
        <v>67.076037896913206</v>
      </c>
      <c r="N2522">
        <v>1.4183832504891001</v>
      </c>
      <c r="O2522">
        <v>48.605395518975698</v>
      </c>
      <c r="P2522">
        <v>106.320754716981</v>
      </c>
    </row>
    <row r="2523" spans="1:17" hidden="1" x14ac:dyDescent="0.3">
      <c r="A2523" t="s">
        <v>5248</v>
      </c>
      <c r="B2523" t="s">
        <v>5249</v>
      </c>
      <c r="C2523" t="str">
        <f>IFERROR(VLOOKUP(Table1[[#This Row],[Ticker]],[1]!Table1[[Symbol]:[Industry]],2,FALSE),"-")</f>
        <v>-</v>
      </c>
      <c r="D2523" t="s">
        <v>92</v>
      </c>
      <c r="E2523">
        <v>193.49575293999999</v>
      </c>
      <c r="F2523">
        <v>144.25</v>
      </c>
      <c r="G2523">
        <v>59.043700516882502</v>
      </c>
      <c r="H2523">
        <v>-20.050047465943901</v>
      </c>
      <c r="I2523">
        <v>1.37119601231693</v>
      </c>
      <c r="J2523">
        <v>-8.6901936661981996</v>
      </c>
      <c r="K2523">
        <v>163.99961173328001</v>
      </c>
      <c r="L2523">
        <v>152.974547596646</v>
      </c>
      <c r="M2523">
        <v>28.052855859160399</v>
      </c>
      <c r="N2523">
        <v>0.55915875169606499</v>
      </c>
      <c r="O2523">
        <v>81.490467937608301</v>
      </c>
      <c r="P2523">
        <v>107.404744787922</v>
      </c>
      <c r="Q2523">
        <v>0.117389013936969</v>
      </c>
    </row>
    <row r="2524" spans="1:17" hidden="1" x14ac:dyDescent="0.3">
      <c r="A2524" t="s">
        <v>5250</v>
      </c>
      <c r="B2524" t="s">
        <v>5251</v>
      </c>
      <c r="C2524" t="str">
        <f>IFERROR(VLOOKUP(Table1[[#This Row],[Ticker]],[1]!Table1[[Symbol]:[Industry]],2,FALSE),"-")</f>
        <v>-</v>
      </c>
      <c r="D2524" t="s">
        <v>1232</v>
      </c>
      <c r="E2524">
        <v>193.42295608000001</v>
      </c>
      <c r="F2524">
        <v>144.85</v>
      </c>
      <c r="G2524">
        <v>-46.056244536032096</v>
      </c>
      <c r="H2524">
        <v>-16.312340834762701</v>
      </c>
      <c r="I2524">
        <v>-32.375907595759799</v>
      </c>
      <c r="J2524">
        <v>-6.3044913553268396</v>
      </c>
      <c r="K2524">
        <v>147.840885158237</v>
      </c>
      <c r="L2524">
        <v>163.52167510223899</v>
      </c>
      <c r="M2524">
        <v>51.530913676240999</v>
      </c>
      <c r="N2524">
        <v>0.48957473460092499</v>
      </c>
      <c r="O2524">
        <v>107.14532274766999</v>
      </c>
      <c r="P2524">
        <v>15.418326693227</v>
      </c>
      <c r="Q2524">
        <v>6.6927696819300997E-2</v>
      </c>
    </row>
    <row r="2525" spans="1:17" hidden="1" x14ac:dyDescent="0.3">
      <c r="A2525" t="s">
        <v>5252</v>
      </c>
      <c r="B2525" t="s">
        <v>5253</v>
      </c>
      <c r="C2525" t="str">
        <f>IFERROR(VLOOKUP(Table1[[#This Row],[Ticker]],[1]!Table1[[Symbol]:[Industry]],2,FALSE),"-")</f>
        <v>-</v>
      </c>
      <c r="D2525" t="s">
        <v>54</v>
      </c>
      <c r="E2525">
        <v>192.23875000000001</v>
      </c>
      <c r="F2525">
        <v>188</v>
      </c>
      <c r="G2525">
        <v>-21.510344611624401</v>
      </c>
      <c r="H2525">
        <v>-3.6492323477245101</v>
      </c>
      <c r="I2525">
        <v>-15.6711576244809</v>
      </c>
      <c r="J2525">
        <v>-0.36484816956806498</v>
      </c>
      <c r="K2525">
        <v>182.85798461794101</v>
      </c>
      <c r="L2525">
        <v>181.496274173291</v>
      </c>
      <c r="M2525">
        <v>51.332070209598598</v>
      </c>
      <c r="N2525">
        <v>1.82508808071481</v>
      </c>
      <c r="O2525">
        <v>22.3404255319148</v>
      </c>
      <c r="P2525">
        <v>26.514131897711898</v>
      </c>
      <c r="Q2525">
        <v>-3.5934372009085003E-2</v>
      </c>
    </row>
    <row r="2526" spans="1:17" hidden="1" x14ac:dyDescent="0.3">
      <c r="A2526" t="s">
        <v>5254</v>
      </c>
      <c r="B2526" t="s">
        <v>5255</v>
      </c>
      <c r="C2526" t="str">
        <f>IFERROR(VLOOKUP(Table1[[#This Row],[Ticker]],[1]!Table1[[Symbol]:[Industry]],2,FALSE),"-")</f>
        <v>-</v>
      </c>
      <c r="D2526" t="s">
        <v>1066</v>
      </c>
      <c r="E2526">
        <v>191.783695741</v>
      </c>
      <c r="F2526">
        <v>5.83</v>
      </c>
      <c r="G2526">
        <v>40.714570065658201</v>
      </c>
      <c r="H2526">
        <v>-23.127662109823</v>
      </c>
      <c r="I2526">
        <v>16.442984009441499</v>
      </c>
      <c r="J2526">
        <v>-12.5332473379672</v>
      </c>
      <c r="K2526">
        <v>6.3963651523245399</v>
      </c>
      <c r="L2526">
        <v>5.5915082223713197</v>
      </c>
      <c r="M2526">
        <v>23.340234311303899</v>
      </c>
      <c r="N2526">
        <v>0.45824493547286499</v>
      </c>
      <c r="O2526">
        <v>47.855917667238401</v>
      </c>
      <c r="Q2526">
        <v>4.1253115757036003E-2</v>
      </c>
    </row>
    <row r="2527" spans="1:17" hidden="1" x14ac:dyDescent="0.3">
      <c r="A2527" t="s">
        <v>5256</v>
      </c>
      <c r="B2527" t="s">
        <v>5257</v>
      </c>
      <c r="C2527" t="str">
        <f>IFERROR(VLOOKUP(Table1[[#This Row],[Ticker]],[1]!Table1[[Symbol]:[Industry]],2,FALSE),"-")</f>
        <v>-</v>
      </c>
      <c r="D2527" t="s">
        <v>5258</v>
      </c>
      <c r="E2527">
        <v>191.38222500000001</v>
      </c>
      <c r="F2527">
        <v>86.15</v>
      </c>
      <c r="G2527">
        <v>-19.660927118605098</v>
      </c>
      <c r="H2527">
        <v>-17.482419085939199</v>
      </c>
      <c r="I2527">
        <v>-5.4840577773903796</v>
      </c>
      <c r="J2527">
        <v>-7.7934406965212499</v>
      </c>
      <c r="M2527">
        <v>46.623758980854703</v>
      </c>
      <c r="O2527">
        <v>39.291932675565803</v>
      </c>
      <c r="P2527">
        <v>19.3213296398891</v>
      </c>
    </row>
    <row r="2528" spans="1:17" hidden="1" x14ac:dyDescent="0.3">
      <c r="A2528" t="s">
        <v>5259</v>
      </c>
      <c r="B2528" t="s">
        <v>5260</v>
      </c>
      <c r="C2528" t="str">
        <f>IFERROR(VLOOKUP(Table1[[#This Row],[Ticker]],[1]!Table1[[Symbol]:[Industry]],2,FALSE),"-")</f>
        <v>-</v>
      </c>
      <c r="D2528" t="s">
        <v>435</v>
      </c>
      <c r="E2528">
        <v>191.268712053</v>
      </c>
      <c r="F2528">
        <v>65.430000000000007</v>
      </c>
      <c r="G2528">
        <v>-58.1083841288862</v>
      </c>
      <c r="H2528">
        <v>-15.179251483649701</v>
      </c>
      <c r="I2528">
        <v>-13.6911913555116</v>
      </c>
      <c r="J2528">
        <v>-6.9336098620411102</v>
      </c>
      <c r="K2528">
        <v>68.449902218330706</v>
      </c>
      <c r="L2528">
        <v>70.374623132332701</v>
      </c>
      <c r="M2528">
        <v>38.158014780070502</v>
      </c>
      <c r="N2528">
        <v>0.57870814904066004</v>
      </c>
      <c r="O2528">
        <v>56.579550664832603</v>
      </c>
      <c r="P2528">
        <v>10.617075232459801</v>
      </c>
      <c r="Q2528">
        <v>-5.8793231718312002E-2</v>
      </c>
    </row>
    <row r="2529" spans="1:17" hidden="1" x14ac:dyDescent="0.3">
      <c r="A2529" t="s">
        <v>5261</v>
      </c>
      <c r="B2529" t="s">
        <v>5262</v>
      </c>
      <c r="C2529" t="str">
        <f>IFERROR(VLOOKUP(Table1[[#This Row],[Ticker]],[1]!Table1[[Symbol]:[Industry]],2,FALSE),"-")</f>
        <v>-</v>
      </c>
      <c r="D2529" t="s">
        <v>1399</v>
      </c>
      <c r="E2529">
        <v>190.953</v>
      </c>
      <c r="F2529">
        <v>438</v>
      </c>
      <c r="G2529">
        <v>231.68471931938899</v>
      </c>
      <c r="H2529">
        <v>-14.276496865932399</v>
      </c>
      <c r="I2529">
        <v>4.0510134953673598</v>
      </c>
      <c r="J2529">
        <v>5.4945355985554398</v>
      </c>
      <c r="K2529">
        <v>436.98076935183502</v>
      </c>
      <c r="L2529">
        <v>359.89529533590201</v>
      </c>
      <c r="M2529">
        <v>48.1337105652782</v>
      </c>
      <c r="N2529">
        <v>0.36429345861944301</v>
      </c>
      <c r="O2529">
        <v>31.2785388127853</v>
      </c>
      <c r="P2529">
        <v>284.04208680403298</v>
      </c>
    </row>
    <row r="2530" spans="1:17" hidden="1" x14ac:dyDescent="0.3">
      <c r="A2530" t="s">
        <v>5263</v>
      </c>
      <c r="B2530" t="s">
        <v>5264</v>
      </c>
      <c r="C2530" t="str">
        <f>IFERROR(VLOOKUP(Table1[[#This Row],[Ticker]],[1]!Table1[[Symbol]:[Industry]],2,FALSE),"-")</f>
        <v>-</v>
      </c>
      <c r="D2530" t="s">
        <v>263</v>
      </c>
      <c r="E2530">
        <v>190.9102</v>
      </c>
      <c r="F2530">
        <v>131.30000000000001</v>
      </c>
      <c r="G2530">
        <v>-55.622972988302699</v>
      </c>
      <c r="H2530">
        <v>5.0058497017766301</v>
      </c>
      <c r="I2530">
        <v>25.624543456635202</v>
      </c>
      <c r="J2530">
        <v>1.8107176401440701</v>
      </c>
      <c r="K2530">
        <v>130.136940343547</v>
      </c>
      <c r="L2530">
        <v>127.210822828769</v>
      </c>
      <c r="M2530">
        <v>53.090562533860997</v>
      </c>
      <c r="N2530">
        <v>0.50909090909090904</v>
      </c>
      <c r="O2530">
        <v>37.471439451637401</v>
      </c>
      <c r="P2530">
        <v>54.379776601998799</v>
      </c>
    </row>
    <row r="2531" spans="1:17" hidden="1" x14ac:dyDescent="0.3">
      <c r="A2531" t="s">
        <v>5265</v>
      </c>
      <c r="B2531" t="s">
        <v>5266</v>
      </c>
      <c r="C2531" t="str">
        <f>IFERROR(VLOOKUP(Table1[[#This Row],[Ticker]],[1]!Table1[[Symbol]:[Industry]],2,FALSE),"-")</f>
        <v>-</v>
      </c>
      <c r="D2531" t="s">
        <v>185</v>
      </c>
      <c r="E2531">
        <v>190.869575</v>
      </c>
      <c r="F2531">
        <v>153.5</v>
      </c>
      <c r="G2531">
        <v>-75.0056890376854</v>
      </c>
      <c r="H2531">
        <v>-11.3559010015897</v>
      </c>
      <c r="I2531">
        <v>-23.589080495947101</v>
      </c>
      <c r="J2531">
        <v>-5.5700156011505904</v>
      </c>
      <c r="K2531">
        <v>162.95774524693499</v>
      </c>
      <c r="L2531">
        <v>173.316671275662</v>
      </c>
      <c r="M2531">
        <v>27.781665528792001</v>
      </c>
      <c r="N2531">
        <v>0.71127226485454598</v>
      </c>
      <c r="O2531">
        <v>92.182410423452694</v>
      </c>
      <c r="P2531">
        <v>9.6820292961772001</v>
      </c>
      <c r="Q2531">
        <v>0.10954673898223501</v>
      </c>
    </row>
    <row r="2532" spans="1:17" hidden="1" x14ac:dyDescent="0.3">
      <c r="A2532" t="s">
        <v>5267</v>
      </c>
      <c r="B2532" t="s">
        <v>5268</v>
      </c>
      <c r="C2532" t="str">
        <f>IFERROR(VLOOKUP(Table1[[#This Row],[Ticker]],[1]!Table1[[Symbol]:[Industry]],2,FALSE),"-")</f>
        <v>-</v>
      </c>
      <c r="D2532" t="s">
        <v>185</v>
      </c>
      <c r="E2532">
        <v>189.53565</v>
      </c>
      <c r="F2532">
        <v>190.3</v>
      </c>
      <c r="G2532">
        <v>-3.4176697591087102</v>
      </c>
      <c r="H2532">
        <v>-14.0636530812523</v>
      </c>
      <c r="I2532">
        <v>14.031637645908701</v>
      </c>
      <c r="J2532">
        <v>-8.3479387124506399</v>
      </c>
      <c r="K2532">
        <v>202.97559971270999</v>
      </c>
      <c r="L2532">
        <v>183.92340813466501</v>
      </c>
      <c r="M2532">
        <v>39.3935288567925</v>
      </c>
      <c r="N2532">
        <v>0.31954667369097001</v>
      </c>
      <c r="O2532">
        <v>36.284813452443501</v>
      </c>
      <c r="P2532">
        <v>43.082706766917298</v>
      </c>
      <c r="Q2532">
        <v>-7.048528369434E-3</v>
      </c>
    </row>
    <row r="2533" spans="1:17" hidden="1" x14ac:dyDescent="0.3">
      <c r="A2533" t="s">
        <v>5269</v>
      </c>
      <c r="B2533" t="s">
        <v>5270</v>
      </c>
      <c r="C2533" t="str">
        <f>IFERROR(VLOOKUP(Table1[[#This Row],[Ticker]],[1]!Table1[[Symbol]:[Industry]],2,FALSE),"-")</f>
        <v>-</v>
      </c>
      <c r="D2533" t="s">
        <v>281</v>
      </c>
      <c r="E2533">
        <v>189.39719195000001</v>
      </c>
      <c r="F2533">
        <v>34.51</v>
      </c>
      <c r="G2533">
        <v>18.979511905444198</v>
      </c>
      <c r="H2533">
        <v>-7.66035212101509</v>
      </c>
      <c r="I2533">
        <v>-15.286470322242399</v>
      </c>
      <c r="J2533">
        <v>-8.9507709907850099</v>
      </c>
      <c r="K2533">
        <v>36.707437130220903</v>
      </c>
      <c r="L2533">
        <v>35.043337595766999</v>
      </c>
      <c r="M2533">
        <v>31.681408121711002</v>
      </c>
      <c r="N2533">
        <v>0.509041882821888</v>
      </c>
      <c r="O2533">
        <v>38.365691104027803</v>
      </c>
      <c r="P2533">
        <v>54.062499999999901</v>
      </c>
      <c r="Q2533">
        <v>9.7405714768402998E-2</v>
      </c>
    </row>
    <row r="2534" spans="1:17" hidden="1" x14ac:dyDescent="0.3">
      <c r="A2534" t="s">
        <v>5271</v>
      </c>
      <c r="B2534" t="s">
        <v>5272</v>
      </c>
      <c r="C2534" t="str">
        <f>IFERROR(VLOOKUP(Table1[[#This Row],[Ticker]],[1]!Table1[[Symbol]:[Industry]],2,FALSE),"-")</f>
        <v>-</v>
      </c>
      <c r="D2534" t="s">
        <v>646</v>
      </c>
      <c r="E2534">
        <v>189.375</v>
      </c>
      <c r="F2534">
        <v>101</v>
      </c>
      <c r="G2534">
        <v>-38.745992291097302</v>
      </c>
      <c r="H2534">
        <v>-8.8502471331383692</v>
      </c>
      <c r="I2534">
        <v>22.815207775150999</v>
      </c>
      <c r="J2534">
        <v>-3.6524351737410701</v>
      </c>
      <c r="K2534">
        <v>102.818314828674</v>
      </c>
      <c r="L2534">
        <v>97.755526564846306</v>
      </c>
      <c r="M2534">
        <v>40.245693469898697</v>
      </c>
      <c r="N2534">
        <v>0.47684957742964201</v>
      </c>
      <c r="O2534">
        <v>19.554455445544502</v>
      </c>
      <c r="P2534">
        <v>47.2303206997084</v>
      </c>
      <c r="Q2534">
        <v>-7.2615406723802997E-2</v>
      </c>
    </row>
    <row r="2535" spans="1:17" hidden="1" x14ac:dyDescent="0.3">
      <c r="A2535" t="s">
        <v>5273</v>
      </c>
      <c r="B2535" t="s">
        <v>5274</v>
      </c>
      <c r="C2535" t="str">
        <f>IFERROR(VLOOKUP(Table1[[#This Row],[Ticker]],[1]!Table1[[Symbol]:[Industry]],2,FALSE),"-")</f>
        <v>-</v>
      </c>
      <c r="D2535" t="s">
        <v>448</v>
      </c>
      <c r="E2535">
        <v>188.77590000000001</v>
      </c>
      <c r="F2535">
        <v>75.5</v>
      </c>
      <c r="G2535">
        <v>-73.959934768660702</v>
      </c>
      <c r="H2535">
        <v>-14.0495852741322</v>
      </c>
      <c r="I2535">
        <v>-46.611994432575301</v>
      </c>
      <c r="J2535">
        <v>-3.0812465086079199</v>
      </c>
      <c r="K2535">
        <v>81.119618465067106</v>
      </c>
      <c r="L2535">
        <v>100.51065476293201</v>
      </c>
      <c r="M2535">
        <v>55.302988024789201</v>
      </c>
      <c r="N2535">
        <v>0.56802756306712299</v>
      </c>
      <c r="O2535">
        <v>86.490066225165506</v>
      </c>
      <c r="P2535">
        <v>12.686567164179101</v>
      </c>
      <c r="Q2535">
        <v>4.0390593168951001E-2</v>
      </c>
    </row>
    <row r="2536" spans="1:17" hidden="1" x14ac:dyDescent="0.3">
      <c r="A2536" t="s">
        <v>5275</v>
      </c>
      <c r="B2536" t="s">
        <v>5276</v>
      </c>
      <c r="C2536" t="str">
        <f>IFERROR(VLOOKUP(Table1[[#This Row],[Ticker]],[1]!Table1[[Symbol]:[Industry]],2,FALSE),"-")</f>
        <v>-</v>
      </c>
      <c r="D2536" t="s">
        <v>604</v>
      </c>
      <c r="E2536">
        <v>188.66898180000001</v>
      </c>
      <c r="F2536">
        <v>56.94</v>
      </c>
      <c r="G2536">
        <v>-85.406151526214103</v>
      </c>
      <c r="H2536">
        <v>-19.246227011511799</v>
      </c>
      <c r="I2536">
        <v>-39.446318967107302</v>
      </c>
      <c r="J2536">
        <v>-6.0033898832349903</v>
      </c>
      <c r="K2536">
        <v>61.4844864305079</v>
      </c>
      <c r="L2536">
        <v>83.319773887845798</v>
      </c>
      <c r="M2536">
        <v>30.514339387787899</v>
      </c>
      <c r="N2536">
        <v>0.19990415354743199</v>
      </c>
      <c r="O2536">
        <v>113.821566561292</v>
      </c>
      <c r="P2536">
        <v>23.540898242568801</v>
      </c>
      <c r="Q2536">
        <v>0.16562606494943199</v>
      </c>
    </row>
    <row r="2537" spans="1:17" hidden="1" x14ac:dyDescent="0.3">
      <c r="A2537" t="s">
        <v>5277</v>
      </c>
      <c r="B2537" t="s">
        <v>5278</v>
      </c>
      <c r="C2537" t="str">
        <f>IFERROR(VLOOKUP(Table1[[#This Row],[Ticker]],[1]!Table1[[Symbol]:[Industry]],2,FALSE),"-")</f>
        <v>-</v>
      </c>
      <c r="D2537" t="s">
        <v>292</v>
      </c>
      <c r="E2537">
        <v>188.145475</v>
      </c>
      <c r="F2537">
        <v>82.07</v>
      </c>
      <c r="G2537">
        <v>31.252595798234498</v>
      </c>
      <c r="H2537">
        <v>-2.51097455358813</v>
      </c>
      <c r="I2537">
        <v>49.729901417805898</v>
      </c>
      <c r="J2537">
        <v>-4.4737685653736996</v>
      </c>
      <c r="K2537">
        <v>67.0082407472201</v>
      </c>
      <c r="L2537">
        <v>58.161263827575702</v>
      </c>
      <c r="M2537">
        <v>73.062845255713</v>
      </c>
      <c r="N2537">
        <v>1.41096796017367</v>
      </c>
      <c r="O2537">
        <v>1.74241501157548</v>
      </c>
      <c r="P2537">
        <v>86.015412511332698</v>
      </c>
      <c r="Q2537">
        <v>2.4173667500803998E-2</v>
      </c>
    </row>
    <row r="2538" spans="1:17" hidden="1" x14ac:dyDescent="0.3">
      <c r="A2538" t="s">
        <v>5279</v>
      </c>
      <c r="B2538" t="s">
        <v>5280</v>
      </c>
      <c r="C2538" t="str">
        <f>IFERROR(VLOOKUP(Table1[[#This Row],[Ticker]],[1]!Table1[[Symbol]:[Industry]],2,FALSE),"-")</f>
        <v>-</v>
      </c>
      <c r="D2538" t="s">
        <v>54</v>
      </c>
      <c r="E2538">
        <v>188.07965999999999</v>
      </c>
      <c r="F2538">
        <v>150</v>
      </c>
      <c r="G2538">
        <v>95.657395246728896</v>
      </c>
      <c r="H2538">
        <v>-10.854778311956901</v>
      </c>
      <c r="I2538">
        <v>-15.690135477326701</v>
      </c>
      <c r="J2538">
        <v>-2.9819652866851798</v>
      </c>
      <c r="K2538">
        <v>159.67245137063099</v>
      </c>
      <c r="L2538">
        <v>143.564105626583</v>
      </c>
      <c r="M2538">
        <v>31.466769136980901</v>
      </c>
      <c r="N2538">
        <v>0.72429121139252595</v>
      </c>
      <c r="O2538">
        <v>33.3333333333333</v>
      </c>
      <c r="P2538">
        <v>165.345834070405</v>
      </c>
      <c r="Q2538">
        <v>0.104037629068015</v>
      </c>
    </row>
    <row r="2539" spans="1:17" hidden="1" x14ac:dyDescent="0.3">
      <c r="A2539" t="s">
        <v>5281</v>
      </c>
      <c r="B2539" t="s">
        <v>5282</v>
      </c>
      <c r="C2539" t="str">
        <f>IFERROR(VLOOKUP(Table1[[#This Row],[Ticker]],[1]!Table1[[Symbol]:[Industry]],2,FALSE),"-")</f>
        <v>-</v>
      </c>
      <c r="D2539" t="s">
        <v>1576</v>
      </c>
      <c r="E2539">
        <v>187.75800000000001</v>
      </c>
      <c r="F2539">
        <v>183</v>
      </c>
      <c r="G2539">
        <v>-46.172423537753197</v>
      </c>
      <c r="H2539">
        <v>-8.9648341434837793</v>
      </c>
      <c r="I2539">
        <v>13.9524977515134</v>
      </c>
      <c r="J2539">
        <v>-1.5561003772947299</v>
      </c>
      <c r="K2539">
        <v>186.24319947499299</v>
      </c>
      <c r="M2539">
        <v>40.697076789542997</v>
      </c>
      <c r="N2539">
        <v>0.134855899945622</v>
      </c>
      <c r="O2539">
        <v>18.579234972677501</v>
      </c>
      <c r="P2539">
        <v>57.758620689655103</v>
      </c>
    </row>
    <row r="2540" spans="1:17" hidden="1" x14ac:dyDescent="0.3">
      <c r="A2540" t="s">
        <v>5283</v>
      </c>
      <c r="B2540" t="s">
        <v>5284</v>
      </c>
      <c r="C2540" t="str">
        <f>IFERROR(VLOOKUP(Table1[[#This Row],[Ticker]],[1]!Table1[[Symbol]:[Industry]],2,FALSE),"-")</f>
        <v>-</v>
      </c>
      <c r="D2540" t="s">
        <v>263</v>
      </c>
      <c r="E2540">
        <v>187.68955249999999</v>
      </c>
      <c r="F2540">
        <v>20.84</v>
      </c>
      <c r="G2540">
        <v>-37.455115087234098</v>
      </c>
      <c r="H2540">
        <v>-1.1958582841972001</v>
      </c>
      <c r="I2540">
        <v>-9.1647965636700697</v>
      </c>
      <c r="J2540">
        <v>2.22985410242504</v>
      </c>
      <c r="K2540">
        <v>20.5544708263842</v>
      </c>
      <c r="L2540">
        <v>20.955732792542801</v>
      </c>
      <c r="M2540">
        <v>51.869904108993602</v>
      </c>
      <c r="N2540">
        <v>1.7115246858258999</v>
      </c>
      <c r="O2540">
        <v>38.675623800383804</v>
      </c>
      <c r="P2540">
        <v>18.0067950169875</v>
      </c>
      <c r="Q2540">
        <v>4.6342912009720003E-2</v>
      </c>
    </row>
    <row r="2541" spans="1:17" hidden="1" x14ac:dyDescent="0.3">
      <c r="A2541" t="s">
        <v>5285</v>
      </c>
      <c r="B2541" t="s">
        <v>5286</v>
      </c>
      <c r="C2541" t="str">
        <f>IFERROR(VLOOKUP(Table1[[#This Row],[Ticker]],[1]!Table1[[Symbol]:[Industry]],2,FALSE),"-")</f>
        <v>-</v>
      </c>
      <c r="D2541" t="s">
        <v>46</v>
      </c>
      <c r="E2541">
        <v>187.57308237000001</v>
      </c>
      <c r="F2541">
        <v>10.02</v>
      </c>
      <c r="G2541">
        <v>30.9470144013567</v>
      </c>
      <c r="H2541">
        <v>21.376717128360699</v>
      </c>
      <c r="I2541">
        <v>1.5844802268693701</v>
      </c>
      <c r="J2541">
        <v>-3.1486319533518499</v>
      </c>
      <c r="K2541">
        <v>7.7355229000456296</v>
      </c>
      <c r="L2541">
        <v>7.7326192551420698</v>
      </c>
      <c r="M2541">
        <v>98.0039800590841</v>
      </c>
      <c r="N2541">
        <v>2.5698379449795001</v>
      </c>
      <c r="O2541">
        <v>2.2954091816367299</v>
      </c>
      <c r="P2541">
        <v>92.692307692307594</v>
      </c>
      <c r="Q2541">
        <v>-0.108879398318925</v>
      </c>
    </row>
    <row r="2542" spans="1:17" hidden="1" x14ac:dyDescent="0.3">
      <c r="A2542" t="s">
        <v>5287</v>
      </c>
      <c r="B2542" t="s">
        <v>5288</v>
      </c>
      <c r="C2542" t="str">
        <f>IFERROR(VLOOKUP(Table1[[#This Row],[Ticker]],[1]!Table1[[Symbol]:[Industry]],2,FALSE),"-")</f>
        <v>-</v>
      </c>
      <c r="D2542" t="s">
        <v>130</v>
      </c>
      <c r="E2542">
        <v>186.82749999999999</v>
      </c>
      <c r="F2542">
        <v>7473.1</v>
      </c>
      <c r="G2542">
        <v>58.3026680373383</v>
      </c>
      <c r="H2542">
        <v>-33.969741917909502</v>
      </c>
      <c r="I2542">
        <v>77.519527371937002</v>
      </c>
      <c r="J2542">
        <v>0.84852915381635696</v>
      </c>
      <c r="K2542">
        <v>7296.3235962764902</v>
      </c>
      <c r="L2542">
        <v>5379.0623876418604</v>
      </c>
      <c r="M2542">
        <v>45.880773844942098</v>
      </c>
      <c r="N2542">
        <v>0.742820707751919</v>
      </c>
      <c r="O2542">
        <v>43.835891397144401</v>
      </c>
      <c r="P2542">
        <v>115.673881673881</v>
      </c>
      <c r="Q2542">
        <v>-1.2209242943651E-2</v>
      </c>
    </row>
    <row r="2543" spans="1:17" hidden="1" x14ac:dyDescent="0.3">
      <c r="A2543" t="s">
        <v>5289</v>
      </c>
      <c r="B2543" t="s">
        <v>5290</v>
      </c>
      <c r="C2543" t="str">
        <f>IFERROR(VLOOKUP(Table1[[#This Row],[Ticker]],[1]!Table1[[Symbol]:[Industry]],2,FALSE),"-")</f>
        <v>-</v>
      </c>
      <c r="D2543" t="s">
        <v>292</v>
      </c>
      <c r="E2543">
        <v>185.91249697200001</v>
      </c>
      <c r="F2543">
        <v>72.040000000000006</v>
      </c>
      <c r="G2543">
        <v>-99.978862355760796</v>
      </c>
      <c r="H2543">
        <v>-16.227163830683899</v>
      </c>
      <c r="I2543">
        <v>-62.3693018043286</v>
      </c>
      <c r="J2543">
        <v>-12.1980616111465</v>
      </c>
      <c r="K2543">
        <v>83.533384743425003</v>
      </c>
      <c r="L2543">
        <v>119.18655303772201</v>
      </c>
      <c r="M2543">
        <v>23.265281584222802</v>
      </c>
      <c r="N2543">
        <v>1.8579359389150101</v>
      </c>
      <c r="O2543">
        <v>215.03331482509699</v>
      </c>
      <c r="P2543">
        <v>5.6769840105618403</v>
      </c>
      <c r="Q2543">
        <v>-2.8452997820839999E-3</v>
      </c>
    </row>
    <row r="2544" spans="1:17" hidden="1" x14ac:dyDescent="0.3">
      <c r="A2544" t="s">
        <v>5291</v>
      </c>
      <c r="B2544" t="s">
        <v>5292</v>
      </c>
      <c r="C2544" t="str">
        <f>IFERROR(VLOOKUP(Table1[[#This Row],[Ticker]],[1]!Table1[[Symbol]:[Industry]],2,FALSE),"-")</f>
        <v>-</v>
      </c>
      <c r="D2544" t="s">
        <v>292</v>
      </c>
      <c r="E2544">
        <v>185.83346073599901</v>
      </c>
      <c r="F2544">
        <v>40.79</v>
      </c>
      <c r="G2544">
        <v>-53.177756122653598</v>
      </c>
      <c r="H2544">
        <v>-19.982060088198001</v>
      </c>
      <c r="I2544">
        <v>-42.752643549133403</v>
      </c>
      <c r="J2544">
        <v>-8.4990992430714698</v>
      </c>
      <c r="K2544">
        <v>48.259946639061198</v>
      </c>
      <c r="L2544">
        <v>54.988622840897001</v>
      </c>
      <c r="M2544">
        <v>18.363493211769899</v>
      </c>
      <c r="N2544">
        <v>0.91946051875471002</v>
      </c>
      <c r="O2544">
        <v>144.42265261093399</v>
      </c>
      <c r="P2544">
        <v>1.7206982543640901</v>
      </c>
      <c r="Q2544">
        <v>4.2795062898101997E-2</v>
      </c>
    </row>
    <row r="2545" spans="1:17" hidden="1" x14ac:dyDescent="0.3">
      <c r="A2545" t="s">
        <v>5293</v>
      </c>
      <c r="B2545" t="s">
        <v>5294</v>
      </c>
      <c r="C2545" t="str">
        <f>IFERROR(VLOOKUP(Table1[[#This Row],[Ticker]],[1]!Table1[[Symbol]:[Industry]],2,FALSE),"-")</f>
        <v>-</v>
      </c>
      <c r="D2545" t="s">
        <v>37</v>
      </c>
      <c r="E2545">
        <v>185.52858749999999</v>
      </c>
      <c r="F2545">
        <v>699</v>
      </c>
      <c r="G2545">
        <v>61.446491400749203</v>
      </c>
      <c r="H2545">
        <v>25.2080887217876</v>
      </c>
      <c r="I2545">
        <v>59.794136977511997</v>
      </c>
      <c r="J2545">
        <v>-7.5343651105513203</v>
      </c>
      <c r="K2545">
        <v>579.38964121361698</v>
      </c>
      <c r="L2545">
        <v>456.22124170673999</v>
      </c>
      <c r="M2545">
        <v>56.38444485822</v>
      </c>
      <c r="N2545">
        <v>1.3738022735178499</v>
      </c>
      <c r="O2545">
        <v>12.7324749642346</v>
      </c>
      <c r="P2545">
        <v>131.34204865133199</v>
      </c>
      <c r="Q2545">
        <v>0.124789186206351</v>
      </c>
    </row>
    <row r="2546" spans="1:17" hidden="1" x14ac:dyDescent="0.3">
      <c r="A2546" t="s">
        <v>5295</v>
      </c>
      <c r="B2546" t="s">
        <v>5296</v>
      </c>
      <c r="C2546" t="str">
        <f>IFERROR(VLOOKUP(Table1[[#This Row],[Ticker]],[1]!Table1[[Symbol]:[Industry]],2,FALSE),"-")</f>
        <v>-</v>
      </c>
      <c r="D2546" t="s">
        <v>396</v>
      </c>
      <c r="E2546">
        <v>185.11587399999999</v>
      </c>
      <c r="F2546">
        <v>125</v>
      </c>
      <c r="G2546">
        <v>8.3598864960868298</v>
      </c>
      <c r="H2546">
        <v>21.077802217221301</v>
      </c>
      <c r="I2546">
        <v>13.473513124852101</v>
      </c>
      <c r="J2546">
        <v>-22.100866159823301</v>
      </c>
      <c r="K2546">
        <v>124.22833035650901</v>
      </c>
      <c r="L2546">
        <v>106.656209027388</v>
      </c>
      <c r="M2546">
        <v>36.184166806473698</v>
      </c>
      <c r="N2546">
        <v>2.0990198668066999</v>
      </c>
      <c r="O2546">
        <v>58.64</v>
      </c>
      <c r="P2546">
        <v>55.646868385008098</v>
      </c>
      <c r="Q2546">
        <v>0.10052454239460901</v>
      </c>
    </row>
    <row r="2547" spans="1:17" hidden="1" x14ac:dyDescent="0.3">
      <c r="A2547" t="s">
        <v>5297</v>
      </c>
      <c r="B2547" t="s">
        <v>5298</v>
      </c>
      <c r="C2547" t="str">
        <f>IFERROR(VLOOKUP(Table1[[#This Row],[Ticker]],[1]!Table1[[Symbol]:[Industry]],2,FALSE),"-")</f>
        <v>-</v>
      </c>
      <c r="D2547" t="s">
        <v>263</v>
      </c>
      <c r="E2547">
        <v>185.05765138999999</v>
      </c>
      <c r="F2547">
        <v>140.9</v>
      </c>
      <c r="G2547">
        <v>-72.752203096256196</v>
      </c>
      <c r="H2547">
        <v>-10.5763353706449</v>
      </c>
      <c r="I2547">
        <v>-27.436491391461999</v>
      </c>
      <c r="J2547">
        <v>-5.0321935971874598</v>
      </c>
      <c r="K2547">
        <v>146.94036685404399</v>
      </c>
      <c r="L2547">
        <v>161.33162940387101</v>
      </c>
      <c r="M2547">
        <v>33.0999160026957</v>
      </c>
      <c r="N2547">
        <v>1.0429085233631901</v>
      </c>
      <c r="O2547">
        <v>76.3662171753016</v>
      </c>
      <c r="P2547">
        <v>7.5572519083969496</v>
      </c>
      <c r="Q2547">
        <v>-9.94355811555E-3</v>
      </c>
    </row>
    <row r="2548" spans="1:17" hidden="1" x14ac:dyDescent="0.3">
      <c r="A2548" t="s">
        <v>5299</v>
      </c>
      <c r="B2548" t="s">
        <v>5300</v>
      </c>
      <c r="C2548" t="str">
        <f>IFERROR(VLOOKUP(Table1[[#This Row],[Ticker]],[1]!Table1[[Symbol]:[Industry]],2,FALSE),"-")</f>
        <v>-</v>
      </c>
      <c r="D2548" t="s">
        <v>263</v>
      </c>
      <c r="E2548">
        <v>184.87569052500001</v>
      </c>
      <c r="F2548">
        <v>202.9</v>
      </c>
      <c r="G2548">
        <v>31.443144004732599</v>
      </c>
      <c r="H2548">
        <v>4.0535966286191298</v>
      </c>
      <c r="I2548">
        <v>-5.2136499693788201</v>
      </c>
      <c r="J2548">
        <v>-3.9084358749204799</v>
      </c>
      <c r="K2548">
        <v>184.15691707203601</v>
      </c>
      <c r="L2548">
        <v>168.36536700227501</v>
      </c>
      <c r="M2548">
        <v>71.979159611383395</v>
      </c>
      <c r="N2548">
        <v>2.34996693254962</v>
      </c>
      <c r="O2548">
        <v>11.0645638245441</v>
      </c>
      <c r="P2548">
        <v>84.454545454545396</v>
      </c>
      <c r="Q2548">
        <v>5.6790034526185001E-2</v>
      </c>
    </row>
    <row r="2549" spans="1:17" hidden="1" x14ac:dyDescent="0.3">
      <c r="A2549" t="s">
        <v>5301</v>
      </c>
      <c r="B2549" t="s">
        <v>5302</v>
      </c>
      <c r="C2549" t="str">
        <f>IFERROR(VLOOKUP(Table1[[#This Row],[Ticker]],[1]!Table1[[Symbol]:[Industry]],2,FALSE),"-")</f>
        <v>-</v>
      </c>
      <c r="D2549" t="s">
        <v>263</v>
      </c>
      <c r="E2549">
        <v>184.83713114400001</v>
      </c>
      <c r="F2549">
        <v>135.25</v>
      </c>
      <c r="G2549">
        <v>-55.154509379150802</v>
      </c>
      <c r="H2549">
        <v>-11.477224515722099</v>
      </c>
      <c r="I2549">
        <v>-30.5080050484389</v>
      </c>
      <c r="J2549">
        <v>-7.1571456106771203</v>
      </c>
      <c r="K2549">
        <v>142.64253611053601</v>
      </c>
      <c r="L2549">
        <v>155.53574542605401</v>
      </c>
      <c r="M2549">
        <v>35.542687431962001</v>
      </c>
      <c r="N2549">
        <v>0.93630293023714395</v>
      </c>
      <c r="O2549">
        <v>57.278533751205799</v>
      </c>
      <c r="P2549">
        <v>6.4960629921259896</v>
      </c>
      <c r="Q2549">
        <v>-9.0348166187570994E-2</v>
      </c>
    </row>
    <row r="2550" spans="1:17" hidden="1" x14ac:dyDescent="0.3">
      <c r="A2550" t="s">
        <v>5303</v>
      </c>
      <c r="B2550" t="s">
        <v>5304</v>
      </c>
      <c r="C2550" t="str">
        <f>IFERROR(VLOOKUP(Table1[[#This Row],[Ticker]],[1]!Table1[[Symbol]:[Industry]],2,FALSE),"-")</f>
        <v>-</v>
      </c>
      <c r="D2550" t="s">
        <v>604</v>
      </c>
      <c r="E2550">
        <v>184.05875520000001</v>
      </c>
      <c r="F2550">
        <v>170</v>
      </c>
      <c r="G2550">
        <v>69.065671700341895</v>
      </c>
      <c r="H2550">
        <v>-24.852869006057901</v>
      </c>
      <c r="I2550">
        <v>83.8709032056246</v>
      </c>
      <c r="J2550">
        <v>-3.7366942879593199</v>
      </c>
      <c r="K2550">
        <v>147.52266169491901</v>
      </c>
      <c r="L2550">
        <v>109.49791007463</v>
      </c>
      <c r="M2550">
        <v>52.8746914842217</v>
      </c>
      <c r="N2550">
        <v>0.12882622579137601</v>
      </c>
      <c r="O2550">
        <v>24.352941176470601</v>
      </c>
      <c r="P2550">
        <v>120.77922077922</v>
      </c>
      <c r="Q2550">
        <v>5.3886819716903997E-2</v>
      </c>
    </row>
    <row r="2551" spans="1:17" hidden="1" x14ac:dyDescent="0.3">
      <c r="A2551" t="s">
        <v>5305</v>
      </c>
      <c r="B2551" t="s">
        <v>5306</v>
      </c>
      <c r="C2551" t="str">
        <f>IFERROR(VLOOKUP(Table1[[#This Row],[Ticker]],[1]!Table1[[Symbol]:[Industry]],2,FALSE),"-")</f>
        <v>-</v>
      </c>
      <c r="D2551" t="s">
        <v>1422</v>
      </c>
      <c r="E2551">
        <v>183.96553349999999</v>
      </c>
      <c r="F2551">
        <v>1995</v>
      </c>
      <c r="G2551">
        <v>-46.235402897982702</v>
      </c>
      <c r="H2551">
        <v>-9.1317957353158405</v>
      </c>
      <c r="I2551">
        <v>-16.462137535998799</v>
      </c>
      <c r="J2551">
        <v>-4.30345428837723</v>
      </c>
      <c r="K2551">
        <v>1957.3465557694401</v>
      </c>
      <c r="L2551">
        <v>2072.1361476029201</v>
      </c>
      <c r="M2551">
        <v>56.150023909160403</v>
      </c>
      <c r="N2551">
        <v>0.47036975683757998</v>
      </c>
      <c r="O2551">
        <v>20.087719298245599</v>
      </c>
      <c r="P2551">
        <v>11.827354260089599</v>
      </c>
      <c r="Q2551">
        <v>-6.7818373432198001E-2</v>
      </c>
    </row>
    <row r="2552" spans="1:17" hidden="1" x14ac:dyDescent="0.3">
      <c r="A2552" t="s">
        <v>5307</v>
      </c>
      <c r="B2552" t="s">
        <v>5308</v>
      </c>
      <c r="C2552" t="str">
        <f>IFERROR(VLOOKUP(Table1[[#This Row],[Ticker]],[1]!Table1[[Symbol]:[Industry]],2,FALSE),"-")</f>
        <v>-</v>
      </c>
      <c r="D2552" t="s">
        <v>1361</v>
      </c>
      <c r="E2552">
        <v>183.70820789999999</v>
      </c>
      <c r="F2552">
        <v>124.35</v>
      </c>
      <c r="G2552">
        <v>-25.559648098288001</v>
      </c>
      <c r="H2552">
        <v>-4.6178178126141702</v>
      </c>
      <c r="I2552">
        <v>-15.279729304817799</v>
      </c>
      <c r="J2552">
        <v>-3.2935244913861399</v>
      </c>
      <c r="K2552">
        <v>123.512968723405</v>
      </c>
      <c r="L2552">
        <v>120.738960393159</v>
      </c>
      <c r="M2552">
        <v>62.4894939835931</v>
      </c>
      <c r="N2552">
        <v>7.1891842694672803E-2</v>
      </c>
      <c r="O2552">
        <v>2.89505428226779</v>
      </c>
      <c r="P2552">
        <v>11.026785714285699</v>
      </c>
    </row>
    <row r="2553" spans="1:17" hidden="1" x14ac:dyDescent="0.3">
      <c r="A2553" t="s">
        <v>5309</v>
      </c>
      <c r="B2553" t="s">
        <v>5310</v>
      </c>
      <c r="C2553" t="str">
        <f>IFERROR(VLOOKUP(Table1[[#This Row],[Ticker]],[1]!Table1[[Symbol]:[Industry]],2,FALSE),"-")</f>
        <v>-</v>
      </c>
      <c r="D2553" t="s">
        <v>1517</v>
      </c>
      <c r="E2553">
        <v>183.6</v>
      </c>
      <c r="F2553">
        <v>90</v>
      </c>
      <c r="G2553">
        <v>-46.610078368471697</v>
      </c>
      <c r="H2553">
        <v>5.6096914294842</v>
      </c>
      <c r="I2553">
        <v>-32.4332090272569</v>
      </c>
      <c r="J2553">
        <v>-1.1656291204906599</v>
      </c>
      <c r="M2553">
        <v>51.522100058997403</v>
      </c>
      <c r="O2553">
        <v>23.3333333333333</v>
      </c>
      <c r="P2553">
        <v>18.8118811881188</v>
      </c>
    </row>
    <row r="2554" spans="1:17" hidden="1" x14ac:dyDescent="0.3">
      <c r="A2554" t="s">
        <v>5311</v>
      </c>
      <c r="B2554" t="s">
        <v>5312</v>
      </c>
      <c r="C2554" t="str">
        <f>IFERROR(VLOOKUP(Table1[[#This Row],[Ticker]],[1]!Table1[[Symbol]:[Industry]],2,FALSE),"-")</f>
        <v>-</v>
      </c>
      <c r="D2554" t="s">
        <v>435</v>
      </c>
      <c r="E2554">
        <v>183.57884000000001</v>
      </c>
      <c r="F2554">
        <v>119.3</v>
      </c>
      <c r="G2554">
        <v>110.901710107516</v>
      </c>
      <c r="H2554">
        <v>171.70092484193</v>
      </c>
      <c r="I2554">
        <v>293.66435682669402</v>
      </c>
      <c r="J2554">
        <v>18.337204497743802</v>
      </c>
      <c r="K2554">
        <v>60.959620834320802</v>
      </c>
      <c r="L2554">
        <v>40.610263815394198</v>
      </c>
      <c r="M2554">
        <v>99.885366025118799</v>
      </c>
      <c r="N2554">
        <v>1.1984154087835499</v>
      </c>
      <c r="O2554">
        <v>0</v>
      </c>
      <c r="P2554">
        <v>355.34351145038102</v>
      </c>
      <c r="Q2554">
        <v>0.204831726988674</v>
      </c>
    </row>
    <row r="2555" spans="1:17" hidden="1" x14ac:dyDescent="0.3">
      <c r="A2555" t="s">
        <v>5313</v>
      </c>
      <c r="B2555" t="s">
        <v>5314</v>
      </c>
      <c r="C2555" t="str">
        <f>IFERROR(VLOOKUP(Table1[[#This Row],[Ticker]],[1]!Table1[[Symbol]:[Industry]],2,FALSE),"-")</f>
        <v>-</v>
      </c>
      <c r="D2555" t="s">
        <v>1153</v>
      </c>
      <c r="E2555">
        <v>183.48370964700001</v>
      </c>
      <c r="F2555">
        <v>19.13</v>
      </c>
      <c r="G2555">
        <v>-29.909875275205</v>
      </c>
      <c r="H2555">
        <v>-6.5236967853638603</v>
      </c>
      <c r="I2555">
        <v>-17.111744672728999</v>
      </c>
      <c r="J2555">
        <v>-2.2743150134611398</v>
      </c>
      <c r="K2555">
        <v>18.5686225327673</v>
      </c>
      <c r="L2555">
        <v>20.258542056437499</v>
      </c>
      <c r="M2555">
        <v>74.105169318312207</v>
      </c>
      <c r="N2555">
        <v>2.0059610489817898</v>
      </c>
      <c r="O2555">
        <v>53.685311029796097</v>
      </c>
      <c r="P2555">
        <v>12.529411764705801</v>
      </c>
      <c r="Q2555">
        <v>9.9073595716799999E-4</v>
      </c>
    </row>
    <row r="2556" spans="1:17" hidden="1" x14ac:dyDescent="0.3">
      <c r="A2556" t="s">
        <v>5315</v>
      </c>
      <c r="B2556" t="s">
        <v>5316</v>
      </c>
      <c r="C2556" t="str">
        <f>IFERROR(VLOOKUP(Table1[[#This Row],[Ticker]],[1]!Table1[[Symbol]:[Industry]],2,FALSE),"-")</f>
        <v>-</v>
      </c>
      <c r="D2556" t="s">
        <v>833</v>
      </c>
      <c r="E2556">
        <v>183.38276594999999</v>
      </c>
      <c r="F2556">
        <v>94.65</v>
      </c>
      <c r="G2556">
        <v>3.2648058994761602</v>
      </c>
      <c r="H2556">
        <v>-19.932878595222199</v>
      </c>
      <c r="I2556">
        <v>17.441675240690898</v>
      </c>
      <c r="J2556">
        <v>-2.2884168995884102</v>
      </c>
      <c r="K2556">
        <v>101.118231137785</v>
      </c>
      <c r="M2556">
        <v>41.423748526910998</v>
      </c>
      <c r="O2556">
        <v>46.856840993132501</v>
      </c>
      <c r="P2556">
        <v>50.956937799042997</v>
      </c>
    </row>
    <row r="2557" spans="1:17" hidden="1" x14ac:dyDescent="0.3">
      <c r="A2557" t="s">
        <v>5317</v>
      </c>
      <c r="B2557" t="s">
        <v>5318</v>
      </c>
      <c r="C2557" t="str">
        <f>IFERROR(VLOOKUP(Table1[[#This Row],[Ticker]],[1]!Table1[[Symbol]:[Industry]],2,FALSE),"-")</f>
        <v>-</v>
      </c>
      <c r="D2557" t="s">
        <v>130</v>
      </c>
      <c r="E2557">
        <v>183.17907134999999</v>
      </c>
      <c r="F2557">
        <v>106.1</v>
      </c>
      <c r="G2557">
        <v>-57.8261309118448</v>
      </c>
      <c r="H2557">
        <v>-14.1474875157135</v>
      </c>
      <c r="I2557">
        <v>-51.5587935050007</v>
      </c>
      <c r="J2557">
        <v>-5.9414247461446399</v>
      </c>
      <c r="K2557">
        <v>120.175680196933</v>
      </c>
      <c r="L2557">
        <v>136.22306200451399</v>
      </c>
      <c r="M2557">
        <v>38.819223859018201</v>
      </c>
      <c r="N2557">
        <v>1.0835538858529099</v>
      </c>
      <c r="O2557">
        <v>89.255419415645605</v>
      </c>
      <c r="P2557">
        <v>7.1717171717171597</v>
      </c>
      <c r="Q2557">
        <v>0.13265641091422101</v>
      </c>
    </row>
    <row r="2558" spans="1:17" hidden="1" x14ac:dyDescent="0.3">
      <c r="A2558" t="s">
        <v>5319</v>
      </c>
      <c r="B2558" t="s">
        <v>5320</v>
      </c>
      <c r="C2558" t="str">
        <f>IFERROR(VLOOKUP(Table1[[#This Row],[Ticker]],[1]!Table1[[Symbol]:[Industry]],2,FALSE),"-")</f>
        <v>-</v>
      </c>
      <c r="D2558" t="s">
        <v>604</v>
      </c>
      <c r="E2558">
        <v>182.82285032199999</v>
      </c>
      <c r="F2558">
        <v>28.42</v>
      </c>
      <c r="G2558">
        <v>-9.7500632893060697</v>
      </c>
      <c r="H2558">
        <v>-12.7369706151293</v>
      </c>
      <c r="I2558">
        <v>3.8918916909073502</v>
      </c>
      <c r="J2558">
        <v>-8.1316828008094699</v>
      </c>
      <c r="K2558">
        <v>28.301094240812098</v>
      </c>
      <c r="L2558">
        <v>26.2650787375695</v>
      </c>
      <c r="M2558">
        <v>57.331991633774301</v>
      </c>
      <c r="N2558">
        <v>0.239018232901511</v>
      </c>
      <c r="O2558">
        <v>36.875439831104799</v>
      </c>
      <c r="P2558">
        <v>40.693069306930703</v>
      </c>
      <c r="Q2558">
        <v>5.6265124273753998E-2</v>
      </c>
    </row>
    <row r="2559" spans="1:17" hidden="1" x14ac:dyDescent="0.3">
      <c r="A2559" t="s">
        <v>5321</v>
      </c>
      <c r="B2559" t="s">
        <v>5322</v>
      </c>
      <c r="C2559" t="str">
        <f>IFERROR(VLOOKUP(Table1[[#This Row],[Ticker]],[1]!Table1[[Symbol]:[Industry]],2,FALSE),"-")</f>
        <v>-</v>
      </c>
      <c r="D2559" t="s">
        <v>54</v>
      </c>
      <c r="E2559">
        <v>182.22566399999999</v>
      </c>
      <c r="F2559">
        <v>111.2</v>
      </c>
      <c r="G2559">
        <v>-57.848704501445098</v>
      </c>
      <c r="H2559">
        <v>-23.424407586067201</v>
      </c>
      <c r="I2559">
        <v>-43.671835160230401</v>
      </c>
      <c r="J2559">
        <v>-12.8260513081905</v>
      </c>
      <c r="K2559">
        <v>127.336786488561</v>
      </c>
      <c r="M2559">
        <v>20.832669028391599</v>
      </c>
      <c r="N2559">
        <v>0.794769163285448</v>
      </c>
      <c r="O2559">
        <v>76.978417266186995</v>
      </c>
      <c r="P2559">
        <v>9.0196078431372602</v>
      </c>
    </row>
    <row r="2560" spans="1:17" hidden="1" x14ac:dyDescent="0.3">
      <c r="A2560" t="s">
        <v>5323</v>
      </c>
      <c r="B2560" t="s">
        <v>5324</v>
      </c>
      <c r="C2560" t="str">
        <f>IFERROR(VLOOKUP(Table1[[#This Row],[Ticker]],[1]!Table1[[Symbol]:[Industry]],2,FALSE),"-")</f>
        <v>-</v>
      </c>
      <c r="D2560" t="s">
        <v>125</v>
      </c>
      <c r="E2560">
        <v>181.899135</v>
      </c>
      <c r="F2560">
        <v>541</v>
      </c>
      <c r="G2560">
        <v>91.5859872470553</v>
      </c>
      <c r="H2560">
        <v>-12.242436835647601</v>
      </c>
      <c r="I2560">
        <v>86.917577995968998</v>
      </c>
      <c r="J2560">
        <v>-8.2894770237743902</v>
      </c>
      <c r="K2560">
        <v>533.80398240964303</v>
      </c>
      <c r="L2560">
        <v>402.83527908978698</v>
      </c>
      <c r="M2560">
        <v>27.478781798189999</v>
      </c>
      <c r="N2560">
        <v>0.215214813626111</v>
      </c>
      <c r="O2560">
        <v>19.593345656192199</v>
      </c>
      <c r="P2560">
        <v>145.240253853127</v>
      </c>
      <c r="Q2560">
        <v>0.15294739928881401</v>
      </c>
    </row>
    <row r="2561" spans="1:17" hidden="1" x14ac:dyDescent="0.3">
      <c r="A2561" t="s">
        <v>5325</v>
      </c>
      <c r="B2561" t="s">
        <v>5326</v>
      </c>
      <c r="C2561" t="str">
        <f>IFERROR(VLOOKUP(Table1[[#This Row],[Ticker]],[1]!Table1[[Symbol]:[Industry]],2,FALSE),"-")</f>
        <v>-</v>
      </c>
      <c r="D2561" t="s">
        <v>266</v>
      </c>
      <c r="E2561">
        <v>181.78965625000001</v>
      </c>
      <c r="F2561">
        <v>2710</v>
      </c>
      <c r="G2561">
        <v>25.1920597884777</v>
      </c>
      <c r="H2561">
        <v>-18.6035693341505</v>
      </c>
      <c r="I2561">
        <v>16.293872518675201</v>
      </c>
      <c r="J2561">
        <v>-9.4404659560292199</v>
      </c>
      <c r="K2561">
        <v>2781.8266003633898</v>
      </c>
      <c r="L2561">
        <v>2233.72979152568</v>
      </c>
      <c r="M2561">
        <v>29.1725473405278</v>
      </c>
      <c r="N2561">
        <v>0.391638635271504</v>
      </c>
      <c r="O2561">
        <v>31.952029520295198</v>
      </c>
      <c r="P2561">
        <v>79.375165475244899</v>
      </c>
      <c r="Q2561">
        <v>0.10186649807134</v>
      </c>
    </row>
    <row r="2562" spans="1:17" hidden="1" x14ac:dyDescent="0.3">
      <c r="A2562" t="s">
        <v>5327</v>
      </c>
      <c r="B2562" t="s">
        <v>5328</v>
      </c>
      <c r="C2562" t="str">
        <f>IFERROR(VLOOKUP(Table1[[#This Row],[Ticker]],[1]!Table1[[Symbol]:[Industry]],2,FALSE),"-")</f>
        <v>-</v>
      </c>
      <c r="D2562" t="s">
        <v>771</v>
      </c>
      <c r="E2562">
        <v>181.732418</v>
      </c>
      <c r="F2562">
        <v>164</v>
      </c>
      <c r="G2562">
        <v>-24.670033910156601</v>
      </c>
      <c r="H2562">
        <v>-1.9783511703713199</v>
      </c>
      <c r="I2562">
        <v>-9.7321404921641808</v>
      </c>
      <c r="J2562">
        <v>-9.5094882224650004</v>
      </c>
      <c r="K2562">
        <v>155.87852211649999</v>
      </c>
      <c r="L2562">
        <v>153.46831394309899</v>
      </c>
      <c r="M2562">
        <v>52.868285169879499</v>
      </c>
      <c r="N2562">
        <v>0.242618620117277</v>
      </c>
      <c r="O2562">
        <v>35.304878048780402</v>
      </c>
      <c r="P2562">
        <v>38.806601777401603</v>
      </c>
      <c r="Q2562">
        <v>2.6256747098381002E-2</v>
      </c>
    </row>
    <row r="2563" spans="1:17" hidden="1" x14ac:dyDescent="0.3">
      <c r="A2563" t="s">
        <v>5329</v>
      </c>
      <c r="B2563" t="s">
        <v>5330</v>
      </c>
      <c r="C2563" t="str">
        <f>IFERROR(VLOOKUP(Table1[[#This Row],[Ticker]],[1]!Table1[[Symbol]:[Industry]],2,FALSE),"-")</f>
        <v>-</v>
      </c>
      <c r="D2563" t="s">
        <v>263</v>
      </c>
      <c r="E2563">
        <v>181.65719999999999</v>
      </c>
      <c r="F2563">
        <v>15200</v>
      </c>
      <c r="G2563">
        <v>-15.0365475080946</v>
      </c>
      <c r="H2563">
        <v>-7.5911817962915098</v>
      </c>
      <c r="I2563">
        <v>1.7363401516579999</v>
      </c>
      <c r="J2563">
        <v>-3.8054946984498899</v>
      </c>
      <c r="K2563">
        <v>15040.5341691827</v>
      </c>
      <c r="L2563">
        <v>14041.537130065401</v>
      </c>
      <c r="M2563">
        <v>45.507229770525797</v>
      </c>
      <c r="N2563">
        <v>0.325112405885013</v>
      </c>
      <c r="O2563">
        <v>18.223684210526301</v>
      </c>
      <c r="P2563">
        <v>50.3268620256544</v>
      </c>
      <c r="Q2563">
        <v>-2.4883080033138001E-2</v>
      </c>
    </row>
    <row r="2564" spans="1:17" hidden="1" x14ac:dyDescent="0.3">
      <c r="A2564" t="s">
        <v>5331</v>
      </c>
      <c r="B2564" t="s">
        <v>5332</v>
      </c>
      <c r="C2564" t="str">
        <f>IFERROR(VLOOKUP(Table1[[#This Row],[Ticker]],[1]!Table1[[Symbol]:[Industry]],2,FALSE),"-")</f>
        <v>-</v>
      </c>
      <c r="D2564" t="s">
        <v>51</v>
      </c>
      <c r="E2564">
        <v>181.5432696</v>
      </c>
      <c r="F2564">
        <v>15.12</v>
      </c>
      <c r="G2564">
        <v>-87.497098862428601</v>
      </c>
      <c r="H2564">
        <v>-0.57733218085228599</v>
      </c>
      <c r="I2564">
        <v>-44.101190495723202</v>
      </c>
      <c r="J2564">
        <v>-9.8956199051590801</v>
      </c>
      <c r="K2564">
        <v>16.036061619184</v>
      </c>
      <c r="L2564">
        <v>20.389572824070999</v>
      </c>
      <c r="M2564">
        <v>39.202972554862598</v>
      </c>
      <c r="N2564">
        <v>0.22518992470937799</v>
      </c>
      <c r="O2564">
        <v>125.198412698412</v>
      </c>
      <c r="P2564">
        <v>8.3870967741935498</v>
      </c>
    </row>
    <row r="2565" spans="1:17" hidden="1" x14ac:dyDescent="0.3">
      <c r="A2565" t="s">
        <v>5333</v>
      </c>
      <c r="B2565" t="s">
        <v>5334</v>
      </c>
      <c r="C2565" t="str">
        <f>IFERROR(VLOOKUP(Table1[[#This Row],[Ticker]],[1]!Table1[[Symbol]:[Industry]],2,FALSE),"-")</f>
        <v>-</v>
      </c>
      <c r="D2565" t="s">
        <v>125</v>
      </c>
      <c r="E2565">
        <v>181.38455999999999</v>
      </c>
      <c r="F2565">
        <v>51.1</v>
      </c>
      <c r="G2565">
        <v>-49.873086036586898</v>
      </c>
      <c r="H2565">
        <v>14.219939321909999</v>
      </c>
      <c r="I2565">
        <v>-5.2284692974875</v>
      </c>
      <c r="J2565">
        <v>8.9373125408289802</v>
      </c>
      <c r="K2565">
        <v>45.0908848570025</v>
      </c>
      <c r="L2565">
        <v>47.651991182788002</v>
      </c>
      <c r="M2565">
        <v>82.587165630032302</v>
      </c>
      <c r="N2565">
        <v>2.4647647100652601</v>
      </c>
      <c r="O2565">
        <v>28.669275929549901</v>
      </c>
      <c r="P2565">
        <v>23.848763936015501</v>
      </c>
      <c r="Q2565">
        <v>-1.5566240552998E-2</v>
      </c>
    </row>
    <row r="2566" spans="1:17" hidden="1" x14ac:dyDescent="0.3">
      <c r="A2566" t="s">
        <v>5335</v>
      </c>
      <c r="B2566" t="s">
        <v>5336</v>
      </c>
      <c r="C2566" t="str">
        <f>IFERROR(VLOOKUP(Table1[[#This Row],[Ticker]],[1]!Table1[[Symbol]:[Industry]],2,FALSE),"-")</f>
        <v>-</v>
      </c>
      <c r="D2566" t="s">
        <v>545</v>
      </c>
      <c r="E2566">
        <v>181.28369637</v>
      </c>
      <c r="F2566">
        <v>258.3</v>
      </c>
      <c r="G2566">
        <v>92.570158759704398</v>
      </c>
      <c r="H2566">
        <v>-8.5193901229102398</v>
      </c>
      <c r="I2566">
        <v>58.387361856480602</v>
      </c>
      <c r="J2566">
        <v>-1.0317160473506899</v>
      </c>
      <c r="K2566">
        <v>252.40061305807799</v>
      </c>
      <c r="L2566">
        <v>199.34055819532799</v>
      </c>
      <c r="M2566">
        <v>47.7095507571496</v>
      </c>
      <c r="N2566">
        <v>0.28518998274343998</v>
      </c>
      <c r="O2566">
        <v>29.578010065814901</v>
      </c>
      <c r="P2566">
        <v>142.763157894736</v>
      </c>
      <c r="Q2566">
        <v>9.7967309496873003E-2</v>
      </c>
    </row>
    <row r="2567" spans="1:17" hidden="1" x14ac:dyDescent="0.3">
      <c r="A2567" t="s">
        <v>5337</v>
      </c>
      <c r="B2567" t="s">
        <v>5338</v>
      </c>
      <c r="C2567" t="str">
        <f>IFERROR(VLOOKUP(Table1[[#This Row],[Ticker]],[1]!Table1[[Symbol]:[Industry]],2,FALSE),"-")</f>
        <v>-</v>
      </c>
      <c r="D2567" t="s">
        <v>1517</v>
      </c>
      <c r="E2567">
        <v>180.89279999999999</v>
      </c>
      <c r="F2567">
        <v>103.8</v>
      </c>
      <c r="G2567">
        <v>42.616922709219999</v>
      </c>
      <c r="H2567">
        <v>-5.7810147978759998</v>
      </c>
      <c r="I2567">
        <v>-35.764917363492003</v>
      </c>
      <c r="J2567">
        <v>-8.6604429769739006</v>
      </c>
      <c r="K2567">
        <v>99.134913934825093</v>
      </c>
      <c r="L2567">
        <v>93.819168589223906</v>
      </c>
      <c r="M2567">
        <v>49.340382532621902</v>
      </c>
      <c r="N2567">
        <v>4.1065532007608402E-2</v>
      </c>
      <c r="O2567">
        <v>52.601156069364102</v>
      </c>
      <c r="P2567">
        <v>88.727272727272705</v>
      </c>
      <c r="Q2567">
        <v>1.9527228082187001E-2</v>
      </c>
    </row>
    <row r="2568" spans="1:17" hidden="1" x14ac:dyDescent="0.3">
      <c r="A2568" t="s">
        <v>5339</v>
      </c>
      <c r="B2568" t="s">
        <v>5340</v>
      </c>
      <c r="C2568" t="str">
        <f>IFERROR(VLOOKUP(Table1[[#This Row],[Ticker]],[1]!Table1[[Symbol]:[Industry]],2,FALSE),"-")</f>
        <v>-</v>
      </c>
      <c r="D2568" t="s">
        <v>263</v>
      </c>
      <c r="E2568">
        <v>180.82909515</v>
      </c>
      <c r="F2568">
        <v>203.61</v>
      </c>
      <c r="G2568">
        <v>-30.792622070338499</v>
      </c>
      <c r="H2568">
        <v>-11.717238437664999</v>
      </c>
      <c r="I2568">
        <v>-1.71626601067594</v>
      </c>
      <c r="J2568">
        <v>-6.3871010406923796</v>
      </c>
      <c r="K2568">
        <v>211.17969590355901</v>
      </c>
      <c r="L2568">
        <v>203.439553541837</v>
      </c>
      <c r="M2568">
        <v>32.124957034654102</v>
      </c>
      <c r="N2568">
        <v>0.77080334144539797</v>
      </c>
      <c r="O2568">
        <v>29.389519178822201</v>
      </c>
      <c r="P2568">
        <v>25.182908084844701</v>
      </c>
      <c r="Q2568">
        <v>-5.0119631499988E-2</v>
      </c>
    </row>
    <row r="2569" spans="1:17" hidden="1" x14ac:dyDescent="0.3">
      <c r="A2569" t="s">
        <v>5341</v>
      </c>
      <c r="B2569" t="s">
        <v>5342</v>
      </c>
      <c r="C2569" t="str">
        <f>IFERROR(VLOOKUP(Table1[[#This Row],[Ticker]],[1]!Table1[[Symbol]:[Industry]],2,FALSE),"-")</f>
        <v>-</v>
      </c>
      <c r="D2569" t="s">
        <v>292</v>
      </c>
      <c r="E2569">
        <v>180.17063662499999</v>
      </c>
      <c r="F2569">
        <v>113.55</v>
      </c>
      <c r="G2569">
        <v>44.5791263380328</v>
      </c>
      <c r="H2569">
        <v>-15.8412617996206</v>
      </c>
      <c r="I2569">
        <v>47.308378458317598</v>
      </c>
      <c r="J2569">
        <v>-3.2779422981794402</v>
      </c>
      <c r="K2569">
        <v>126.507515562599</v>
      </c>
      <c r="L2569">
        <v>111.49609827242701</v>
      </c>
      <c r="M2569">
        <v>36.740454493236399</v>
      </c>
      <c r="N2569">
        <v>0.59329621291526002</v>
      </c>
      <c r="O2569">
        <v>58.608542492294099</v>
      </c>
      <c r="P2569">
        <v>85.842880523731495</v>
      </c>
      <c r="Q2569">
        <v>7.9975132061430004E-2</v>
      </c>
    </row>
    <row r="2570" spans="1:17" hidden="1" x14ac:dyDescent="0.3">
      <c r="A2570" t="s">
        <v>5343</v>
      </c>
      <c r="B2570" t="s">
        <v>5344</v>
      </c>
      <c r="C2570" t="str">
        <f>IFERROR(VLOOKUP(Table1[[#This Row],[Ticker]],[1]!Table1[[Symbol]:[Industry]],2,FALSE),"-")</f>
        <v>-</v>
      </c>
      <c r="D2570" t="s">
        <v>122</v>
      </c>
      <c r="E2570">
        <v>180.03500424000001</v>
      </c>
      <c r="F2570">
        <v>46.8</v>
      </c>
      <c r="G2570">
        <v>-85.754305070854301</v>
      </c>
      <c r="H2570">
        <v>-14.802993525157699</v>
      </c>
      <c r="I2570">
        <v>3.8576464792639902</v>
      </c>
      <c r="J2570">
        <v>-12.812183355221</v>
      </c>
      <c r="K2570">
        <v>45.898335483128797</v>
      </c>
      <c r="M2570">
        <v>36.056113743090599</v>
      </c>
      <c r="N2570">
        <v>0.46327072492381799</v>
      </c>
      <c r="O2570">
        <v>132.26495726495699</v>
      </c>
      <c r="P2570">
        <v>51.7017828200972</v>
      </c>
    </row>
    <row r="2571" spans="1:17" hidden="1" x14ac:dyDescent="0.3">
      <c r="A2571" t="s">
        <v>5345</v>
      </c>
      <c r="B2571" t="s">
        <v>5346</v>
      </c>
      <c r="C2571" t="str">
        <f>IFERROR(VLOOKUP(Table1[[#This Row],[Ticker]],[1]!Table1[[Symbol]:[Industry]],2,FALSE),"-")</f>
        <v>-</v>
      </c>
      <c r="D2571" t="s">
        <v>266</v>
      </c>
      <c r="E2571">
        <v>179.655</v>
      </c>
      <c r="F2571">
        <v>598.79999999999995</v>
      </c>
      <c r="G2571">
        <v>-64.767401337699297</v>
      </c>
      <c r="H2571">
        <v>4.8924737925507999</v>
      </c>
      <c r="I2571">
        <v>-32.737718748673501</v>
      </c>
      <c r="J2571">
        <v>-5.0778924035126201</v>
      </c>
      <c r="K2571">
        <v>626.682472333791</v>
      </c>
      <c r="L2571">
        <v>708.56308603903301</v>
      </c>
      <c r="M2571">
        <v>43.102100435199603</v>
      </c>
      <c r="N2571">
        <v>0.32989874491762</v>
      </c>
      <c r="O2571">
        <v>65.998663994655999</v>
      </c>
      <c r="P2571">
        <v>28.774193548387</v>
      </c>
      <c r="Q2571">
        <v>-7.9609089254330002E-3</v>
      </c>
    </row>
    <row r="2572" spans="1:17" hidden="1" x14ac:dyDescent="0.3">
      <c r="A2572" t="s">
        <v>5347</v>
      </c>
      <c r="B2572" t="s">
        <v>5348</v>
      </c>
      <c r="C2572" t="str">
        <f>IFERROR(VLOOKUP(Table1[[#This Row],[Ticker]],[1]!Table1[[Symbol]:[Industry]],2,FALSE),"-")</f>
        <v>-</v>
      </c>
      <c r="D2572" t="s">
        <v>2144</v>
      </c>
      <c r="E2572">
        <v>179.40790000000001</v>
      </c>
      <c r="F2572">
        <v>130</v>
      </c>
      <c r="G2572">
        <v>3.3829317273811599</v>
      </c>
      <c r="H2572">
        <v>3.5861669216712002</v>
      </c>
      <c r="I2572">
        <v>-42.464863713326601</v>
      </c>
      <c r="J2572">
        <v>18.029556946355999</v>
      </c>
      <c r="K2572">
        <v>111.676406270469</v>
      </c>
      <c r="L2572">
        <v>113.11457364645101</v>
      </c>
      <c r="M2572">
        <v>88.261789017983901</v>
      </c>
      <c r="N2572">
        <v>2.5063408879932498</v>
      </c>
      <c r="O2572">
        <v>31.192307692307601</v>
      </c>
      <c r="P2572">
        <v>50.987224157955801</v>
      </c>
      <c r="Q2572">
        <v>0.13522705087263201</v>
      </c>
    </row>
    <row r="2573" spans="1:17" hidden="1" x14ac:dyDescent="0.3">
      <c r="A2573" t="s">
        <v>5349</v>
      </c>
      <c r="B2573" t="s">
        <v>5350</v>
      </c>
      <c r="C2573" t="str">
        <f>IFERROR(VLOOKUP(Table1[[#This Row],[Ticker]],[1]!Table1[[Symbol]:[Industry]],2,FALSE),"-")</f>
        <v>-</v>
      </c>
      <c r="D2573" t="s">
        <v>604</v>
      </c>
      <c r="E2573">
        <v>179.36514</v>
      </c>
      <c r="F2573">
        <v>178.9</v>
      </c>
      <c r="G2573">
        <v>2341.0968908269901</v>
      </c>
      <c r="H2573">
        <v>49.350938839094901</v>
      </c>
      <c r="I2573">
        <v>226.02848042213199</v>
      </c>
      <c r="J2573">
        <v>5.0228142384458598</v>
      </c>
      <c r="K2573">
        <v>124.980449944363</v>
      </c>
      <c r="L2573">
        <v>67.483942199214297</v>
      </c>
      <c r="M2573">
        <v>100</v>
      </c>
      <c r="N2573">
        <v>0.27078159602091401</v>
      </c>
      <c r="O2573">
        <v>0</v>
      </c>
      <c r="P2573">
        <v>2374.4121715075999</v>
      </c>
    </row>
    <row r="2574" spans="1:17" hidden="1" x14ac:dyDescent="0.3">
      <c r="A2574" t="s">
        <v>5351</v>
      </c>
      <c r="B2574" t="s">
        <v>5352</v>
      </c>
      <c r="C2574" t="str">
        <f>IFERROR(VLOOKUP(Table1[[#This Row],[Ticker]],[1]!Table1[[Symbol]:[Industry]],2,FALSE),"-")</f>
        <v>-</v>
      </c>
      <c r="D2574" t="s">
        <v>266</v>
      </c>
      <c r="E2574">
        <v>179.074986</v>
      </c>
      <c r="F2574">
        <v>153.75</v>
      </c>
      <c r="G2574">
        <v>-46.450873900949396</v>
      </c>
      <c r="H2574">
        <v>-14.6425673642708</v>
      </c>
      <c r="I2574">
        <v>-30.368203487201601</v>
      </c>
      <c r="J2574">
        <v>-1.75598205006365</v>
      </c>
      <c r="K2574">
        <v>168.16817367314701</v>
      </c>
      <c r="L2574">
        <v>183.13545879648399</v>
      </c>
      <c r="M2574">
        <v>37.4478408715852</v>
      </c>
      <c r="N2574">
        <v>0.60894949705752499</v>
      </c>
      <c r="O2574">
        <v>57.008130081300799</v>
      </c>
      <c r="P2574">
        <v>13.051470588235301</v>
      </c>
    </row>
    <row r="2575" spans="1:17" hidden="1" x14ac:dyDescent="0.3">
      <c r="A2575" t="s">
        <v>5353</v>
      </c>
      <c r="B2575" t="s">
        <v>5354</v>
      </c>
      <c r="C2575" t="str">
        <f>IFERROR(VLOOKUP(Table1[[#This Row],[Ticker]],[1]!Table1[[Symbol]:[Industry]],2,FALSE),"-")</f>
        <v>-</v>
      </c>
      <c r="E2575">
        <v>178.96820470500001</v>
      </c>
      <c r="F2575">
        <v>2.85</v>
      </c>
      <c r="G2575">
        <v>-12.4861206172189</v>
      </c>
      <c r="H2575">
        <v>8.7959500606646799</v>
      </c>
      <c r="I2575">
        <v>-8.4889973619309806</v>
      </c>
      <c r="J2575">
        <v>-0.39001126369667699</v>
      </c>
      <c r="K2575">
        <v>2.7000501252336</v>
      </c>
      <c r="L2575">
        <v>2.62034258438982</v>
      </c>
      <c r="M2575">
        <v>45.815220794566002</v>
      </c>
      <c r="N2575">
        <v>1.2387020444602099</v>
      </c>
      <c r="O2575">
        <v>44.0049735582976</v>
      </c>
      <c r="P2575">
        <v>46.6373301740187</v>
      </c>
      <c r="Q2575">
        <v>3.3850671476429998E-2</v>
      </c>
    </row>
    <row r="2576" spans="1:17" hidden="1" x14ac:dyDescent="0.3">
      <c r="A2576" t="s">
        <v>5355</v>
      </c>
      <c r="B2576" t="s">
        <v>5356</v>
      </c>
      <c r="C2576" t="str">
        <f>IFERROR(VLOOKUP(Table1[[#This Row],[Ticker]],[1]!Table1[[Symbol]:[Industry]],2,FALSE),"-")</f>
        <v>-</v>
      </c>
      <c r="D2576" t="s">
        <v>125</v>
      </c>
      <c r="E2576">
        <v>178.946348</v>
      </c>
      <c r="F2576">
        <v>491.8</v>
      </c>
      <c r="G2576">
        <v>-42.182138829410498</v>
      </c>
      <c r="H2576">
        <v>-14.2866681879824</v>
      </c>
      <c r="I2576">
        <v>-6.1328966335133099</v>
      </c>
      <c r="J2576">
        <v>-5.2847472042212003</v>
      </c>
      <c r="K2576">
        <v>520.67316793582404</v>
      </c>
      <c r="L2576">
        <v>476.06097013029802</v>
      </c>
      <c r="M2576">
        <v>29.9520451448087</v>
      </c>
      <c r="N2576">
        <v>0.54993674751352295</v>
      </c>
      <c r="O2576">
        <v>47.885319235461502</v>
      </c>
      <c r="Q2576">
        <v>8.0298402399157004E-2</v>
      </c>
    </row>
    <row r="2577" spans="1:17" hidden="1" x14ac:dyDescent="0.3">
      <c r="A2577" t="s">
        <v>5357</v>
      </c>
      <c r="B2577" t="s">
        <v>5358</v>
      </c>
      <c r="C2577" t="str">
        <f>IFERROR(VLOOKUP(Table1[[#This Row],[Ticker]],[1]!Table1[[Symbol]:[Industry]],2,FALSE),"-")</f>
        <v>-</v>
      </c>
      <c r="D2577" t="s">
        <v>604</v>
      </c>
      <c r="E2577">
        <v>178.78529280000001</v>
      </c>
      <c r="F2577">
        <v>172.28</v>
      </c>
      <c r="G2577">
        <v>-28.966401213620699</v>
      </c>
      <c r="H2577">
        <v>-14.275504134365001</v>
      </c>
      <c r="I2577">
        <v>3.21954320605886</v>
      </c>
      <c r="J2577">
        <v>-8.4674979711168596</v>
      </c>
      <c r="K2577">
        <v>180.541875689124</v>
      </c>
      <c r="L2577">
        <v>167.16952605378</v>
      </c>
      <c r="M2577">
        <v>26.2125579240078</v>
      </c>
      <c r="N2577">
        <v>0.233932474756578</v>
      </c>
      <c r="O2577">
        <v>32.342697933596398</v>
      </c>
      <c r="P2577">
        <v>34.436207569254698</v>
      </c>
      <c r="Q2577">
        <v>7.2080243438512007E-2</v>
      </c>
    </row>
    <row r="2578" spans="1:17" hidden="1" x14ac:dyDescent="0.3">
      <c r="A2578" t="s">
        <v>5359</v>
      </c>
      <c r="B2578" t="s">
        <v>5360</v>
      </c>
      <c r="C2578" t="str">
        <f>IFERROR(VLOOKUP(Table1[[#This Row],[Ticker]],[1]!Table1[[Symbol]:[Industry]],2,FALSE),"-")</f>
        <v>-</v>
      </c>
      <c r="D2578" t="s">
        <v>604</v>
      </c>
      <c r="E2578">
        <v>178.76057600199999</v>
      </c>
      <c r="F2578">
        <v>13.2</v>
      </c>
      <c r="G2578">
        <v>-23.5895948950742</v>
      </c>
      <c r="H2578">
        <v>1.11448575795843</v>
      </c>
      <c r="I2578">
        <v>-16.733446250179199</v>
      </c>
      <c r="J2578">
        <v>-2.6159074480246001</v>
      </c>
      <c r="K2578">
        <v>12.961819837271999</v>
      </c>
      <c r="L2578">
        <v>13.120281041062499</v>
      </c>
      <c r="M2578">
        <v>49.202610620890603</v>
      </c>
      <c r="N2578">
        <v>3.1181125315090199</v>
      </c>
      <c r="O2578">
        <v>46.969696969696898</v>
      </c>
      <c r="P2578">
        <v>18.8118811881188</v>
      </c>
      <c r="Q2578">
        <v>-1.5975637518445E-2</v>
      </c>
    </row>
    <row r="2579" spans="1:17" hidden="1" x14ac:dyDescent="0.3">
      <c r="A2579" t="s">
        <v>5361</v>
      </c>
      <c r="B2579" t="s">
        <v>5362</v>
      </c>
      <c r="C2579" t="str">
        <f>IFERROR(VLOOKUP(Table1[[#This Row],[Ticker]],[1]!Table1[[Symbol]:[Industry]],2,FALSE),"-")</f>
        <v>-</v>
      </c>
      <c r="E2579">
        <v>178.65</v>
      </c>
      <c r="F2579">
        <v>178.65</v>
      </c>
      <c r="G2579">
        <v>376.96749566900399</v>
      </c>
      <c r="H2579">
        <v>1.6969005024978701</v>
      </c>
      <c r="I2579">
        <v>-12.545332580445701</v>
      </c>
      <c r="J2579">
        <v>12.565653760933801</v>
      </c>
      <c r="K2579">
        <v>174.73122666508701</v>
      </c>
      <c r="L2579">
        <v>143.46543368203601</v>
      </c>
      <c r="M2579">
        <v>72.046267656291604</v>
      </c>
      <c r="N2579">
        <v>0.82474996268099698</v>
      </c>
      <c r="O2579">
        <v>46.879373075846601</v>
      </c>
      <c r="P2579">
        <v>410.28277634961398</v>
      </c>
    </row>
    <row r="2580" spans="1:17" hidden="1" x14ac:dyDescent="0.3">
      <c r="A2580" t="s">
        <v>5363</v>
      </c>
      <c r="B2580" t="s">
        <v>5364</v>
      </c>
      <c r="C2580" t="str">
        <f>IFERROR(VLOOKUP(Table1[[#This Row],[Ticker]],[1]!Table1[[Symbol]:[Industry]],2,FALSE),"-")</f>
        <v>-</v>
      </c>
      <c r="D2580" t="s">
        <v>266</v>
      </c>
      <c r="E2580">
        <v>178.50399999999999</v>
      </c>
      <c r="F2580">
        <v>84.8</v>
      </c>
      <c r="G2580">
        <v>-82.536837566837903</v>
      </c>
      <c r="H2580">
        <v>-8.4966429489016004</v>
      </c>
      <c r="I2580">
        <v>-39.663247328149097</v>
      </c>
      <c r="J2580">
        <v>-6.0676741426334901</v>
      </c>
      <c r="K2580">
        <v>89.229623556512607</v>
      </c>
      <c r="L2580">
        <v>107.92842728091399</v>
      </c>
      <c r="M2580">
        <v>39.469389468225899</v>
      </c>
      <c r="N2580">
        <v>0.55193970529283198</v>
      </c>
      <c r="O2580">
        <v>99.587264150943398</v>
      </c>
      <c r="P2580">
        <v>8.84353741496599</v>
      </c>
      <c r="Q2580">
        <v>0.15229442972321999</v>
      </c>
    </row>
    <row r="2581" spans="1:17" hidden="1" x14ac:dyDescent="0.3">
      <c r="A2581" t="s">
        <v>5365</v>
      </c>
      <c r="B2581" t="s">
        <v>5366</v>
      </c>
      <c r="C2581" t="str">
        <f>IFERROR(VLOOKUP(Table1[[#This Row],[Ticker]],[1]!Table1[[Symbol]:[Industry]],2,FALSE),"-")</f>
        <v>-</v>
      </c>
      <c r="D2581" t="s">
        <v>604</v>
      </c>
      <c r="E2581">
        <v>178.24007532499999</v>
      </c>
      <c r="F2581">
        <v>167.83</v>
      </c>
      <c r="G2581">
        <v>16.667477456314302</v>
      </c>
      <c r="H2581">
        <v>-16.2728856201607</v>
      </c>
      <c r="I2581">
        <v>-41.536339854677401</v>
      </c>
      <c r="J2581">
        <v>-5.0588914153846796</v>
      </c>
      <c r="K2581">
        <v>179.07615858875599</v>
      </c>
      <c r="L2581">
        <v>186.718701461275</v>
      </c>
      <c r="M2581">
        <v>45.722342345786998</v>
      </c>
      <c r="N2581">
        <v>0.254890434053264</v>
      </c>
      <c r="O2581">
        <v>73.151403205624703</v>
      </c>
      <c r="P2581">
        <v>53.005080719029003</v>
      </c>
      <c r="Q2581">
        <v>9.4104858778659997E-2</v>
      </c>
    </row>
    <row r="2582" spans="1:17" hidden="1" x14ac:dyDescent="0.3">
      <c r="A2582" t="s">
        <v>5367</v>
      </c>
      <c r="B2582" t="s">
        <v>5368</v>
      </c>
      <c r="C2582" t="str">
        <f>IFERROR(VLOOKUP(Table1[[#This Row],[Ticker]],[1]!Table1[[Symbol]:[Industry]],2,FALSE),"-")</f>
        <v>-</v>
      </c>
      <c r="D2582" t="s">
        <v>470</v>
      </c>
      <c r="E2582">
        <v>177.97302454800001</v>
      </c>
      <c r="F2582">
        <v>61.37</v>
      </c>
      <c r="G2582">
        <v>-36.593452469420498</v>
      </c>
      <c r="H2582">
        <v>-6.7490168734373102</v>
      </c>
      <c r="I2582">
        <v>-7.2514468908997802</v>
      </c>
      <c r="J2582">
        <v>-4.7615351791583</v>
      </c>
      <c r="K2582">
        <v>61.321651769850298</v>
      </c>
      <c r="L2582">
        <v>62.753589370805102</v>
      </c>
      <c r="M2582">
        <v>56.476456882163703</v>
      </c>
      <c r="N2582">
        <v>1.1583551972067401</v>
      </c>
      <c r="O2582">
        <v>31.4160013035685</v>
      </c>
      <c r="P2582">
        <v>17.342256214149099</v>
      </c>
      <c r="Q2582">
        <v>2.0684382562191999E-2</v>
      </c>
    </row>
    <row r="2583" spans="1:17" hidden="1" x14ac:dyDescent="0.3">
      <c r="A2583" t="s">
        <v>5369</v>
      </c>
      <c r="B2583" t="s">
        <v>5370</v>
      </c>
      <c r="C2583" t="str">
        <f>IFERROR(VLOOKUP(Table1[[#This Row],[Ticker]],[1]!Table1[[Symbol]:[Industry]],2,FALSE),"-")</f>
        <v>-</v>
      </c>
      <c r="D2583" t="s">
        <v>266</v>
      </c>
      <c r="E2583">
        <v>177.94337375000001</v>
      </c>
      <c r="F2583">
        <v>33.5</v>
      </c>
      <c r="G2583">
        <v>157.23112001323099</v>
      </c>
      <c r="H2583">
        <v>-14.334426014721499</v>
      </c>
      <c r="I2583">
        <v>98.5354028256465</v>
      </c>
      <c r="J2583">
        <v>-10.478033806763801</v>
      </c>
      <c r="K2583">
        <v>33.100697524146099</v>
      </c>
      <c r="L2583">
        <v>25.819359109451199</v>
      </c>
      <c r="M2583">
        <v>38.995549042621597</v>
      </c>
      <c r="N2583">
        <v>0.389840917204959</v>
      </c>
      <c r="O2583">
        <v>13.4328358208955</v>
      </c>
      <c r="P2583">
        <v>197.777777777777</v>
      </c>
      <c r="Q2583">
        <v>0.11402349413113901</v>
      </c>
    </row>
    <row r="2584" spans="1:17" hidden="1" x14ac:dyDescent="0.3">
      <c r="A2584" t="s">
        <v>5371</v>
      </c>
      <c r="B2584" t="s">
        <v>5372</v>
      </c>
      <c r="C2584" t="str">
        <f>IFERROR(VLOOKUP(Table1[[#This Row],[Ticker]],[1]!Table1[[Symbol]:[Industry]],2,FALSE),"-")</f>
        <v>-</v>
      </c>
      <c r="E2584">
        <v>177.45</v>
      </c>
      <c r="F2584">
        <v>354.9</v>
      </c>
      <c r="G2584">
        <v>-29.845892925508299</v>
      </c>
      <c r="H2584">
        <v>-3.95768745775929</v>
      </c>
      <c r="I2584">
        <v>-12.305178347222199</v>
      </c>
      <c r="J2584">
        <v>-5.1039392159216801</v>
      </c>
      <c r="K2584">
        <v>344.11496142465302</v>
      </c>
      <c r="L2584">
        <v>332.56291203858598</v>
      </c>
      <c r="M2584">
        <v>49.8074350583437</v>
      </c>
      <c r="N2584">
        <v>0.70829734591431803</v>
      </c>
      <c r="O2584">
        <v>62.017469709777401</v>
      </c>
      <c r="P2584">
        <v>36.473755047106302</v>
      </c>
      <c r="Q2584">
        <v>6.2499226488929999E-2</v>
      </c>
    </row>
    <row r="2585" spans="1:17" hidden="1" x14ac:dyDescent="0.3">
      <c r="A2585" t="s">
        <v>5373</v>
      </c>
      <c r="B2585" t="s">
        <v>5374</v>
      </c>
      <c r="C2585" t="str">
        <f>IFERROR(VLOOKUP(Table1[[#This Row],[Ticker]],[1]!Table1[[Symbol]:[Industry]],2,FALSE),"-")</f>
        <v>-</v>
      </c>
      <c r="D2585" t="s">
        <v>263</v>
      </c>
      <c r="E2585">
        <v>177.35789550000001</v>
      </c>
      <c r="F2585">
        <v>74.05</v>
      </c>
      <c r="G2585">
        <v>-57.754056190814502</v>
      </c>
      <c r="H2585">
        <v>-14.575853984252101</v>
      </c>
      <c r="I2585">
        <v>-21.959933649106901</v>
      </c>
      <c r="J2585">
        <v>-7.4177134539986698</v>
      </c>
      <c r="K2585">
        <v>80.958023928028894</v>
      </c>
      <c r="L2585">
        <v>85.773171731059193</v>
      </c>
      <c r="M2585">
        <v>29.202407326521701</v>
      </c>
      <c r="N2585">
        <v>0.28352571945316202</v>
      </c>
      <c r="O2585">
        <v>55.840648210668398</v>
      </c>
      <c r="P2585">
        <v>10.4399701715137</v>
      </c>
    </row>
    <row r="2586" spans="1:17" hidden="1" x14ac:dyDescent="0.3">
      <c r="A2586" t="s">
        <v>5375</v>
      </c>
      <c r="B2586" t="s">
        <v>5376</v>
      </c>
      <c r="C2586" t="str">
        <f>IFERROR(VLOOKUP(Table1[[#This Row],[Ticker]],[1]!Table1[[Symbol]:[Industry]],2,FALSE),"-")</f>
        <v>-</v>
      </c>
      <c r="D2586" t="s">
        <v>54</v>
      </c>
      <c r="E2586">
        <v>177.33581985000001</v>
      </c>
      <c r="F2586">
        <v>82.25</v>
      </c>
      <c r="G2586">
        <v>-12.5370134265722</v>
      </c>
      <c r="H2586">
        <v>-7.0531255860616797</v>
      </c>
      <c r="I2586">
        <v>4.2674401234700303</v>
      </c>
      <c r="J2586">
        <v>-12.785457210002701</v>
      </c>
      <c r="K2586">
        <v>84.999208396698805</v>
      </c>
      <c r="L2586">
        <v>79.097650715850904</v>
      </c>
      <c r="M2586">
        <v>33.094081127369897</v>
      </c>
      <c r="N2586">
        <v>8.6188565992461899E-2</v>
      </c>
      <c r="O2586">
        <v>47.781155015197498</v>
      </c>
      <c r="P2586">
        <v>36.288318144159</v>
      </c>
      <c r="Q2586">
        <v>-6.7699902312568006E-2</v>
      </c>
    </row>
    <row r="2587" spans="1:17" hidden="1" x14ac:dyDescent="0.3">
      <c r="A2587" t="s">
        <v>5377</v>
      </c>
      <c r="B2587" t="s">
        <v>5378</v>
      </c>
      <c r="C2587" t="str">
        <f>IFERROR(VLOOKUP(Table1[[#This Row],[Ticker]],[1]!Table1[[Symbol]:[Industry]],2,FALSE),"-")</f>
        <v>-</v>
      </c>
      <c r="D2587" t="s">
        <v>393</v>
      </c>
      <c r="E2587">
        <v>177.28492800000001</v>
      </c>
      <c r="F2587">
        <v>186.6</v>
      </c>
      <c r="G2587">
        <v>-60.975679982800699</v>
      </c>
      <c r="H2587">
        <v>-16.9266374826286</v>
      </c>
      <c r="I2587">
        <v>-31.614959181797101</v>
      </c>
      <c r="J2587">
        <v>-6.3517569533518499</v>
      </c>
      <c r="K2587">
        <v>198.994211725257</v>
      </c>
      <c r="L2587">
        <v>217.28140865849701</v>
      </c>
      <c r="M2587">
        <v>37.655979984027098</v>
      </c>
      <c r="N2587">
        <v>0.839590992380015</v>
      </c>
      <c r="O2587">
        <v>66.3183279742765</v>
      </c>
      <c r="P2587">
        <v>2.5274725274725101</v>
      </c>
      <c r="Q2587">
        <v>0.137663770689955</v>
      </c>
    </row>
    <row r="2588" spans="1:17" hidden="1" x14ac:dyDescent="0.3">
      <c r="A2588" t="s">
        <v>5379</v>
      </c>
      <c r="B2588" t="s">
        <v>5380</v>
      </c>
      <c r="C2588" t="str">
        <f>IFERROR(VLOOKUP(Table1[[#This Row],[Ticker]],[1]!Table1[[Symbol]:[Industry]],2,FALSE),"-")</f>
        <v>-</v>
      </c>
      <c r="D2588" t="s">
        <v>74</v>
      </c>
      <c r="E2588">
        <v>176.8891782</v>
      </c>
      <c r="F2588">
        <v>31.08</v>
      </c>
      <c r="G2588">
        <v>-61.6197789505066</v>
      </c>
      <c r="H2588">
        <v>-22.528089756609798</v>
      </c>
      <c r="I2588">
        <v>-47.772165644791698</v>
      </c>
      <c r="J2588">
        <v>-1.8665806713005599</v>
      </c>
      <c r="K2588">
        <v>32.923841007491902</v>
      </c>
      <c r="L2588">
        <v>39.926519418933303</v>
      </c>
      <c r="M2588">
        <v>43.421319231142803</v>
      </c>
      <c r="N2588">
        <v>0.47370150361327401</v>
      </c>
      <c r="O2588">
        <v>118.79021879021801</v>
      </c>
      <c r="P2588">
        <v>3.6</v>
      </c>
      <c r="Q2588">
        <v>-1.2230933679401E-2</v>
      </c>
    </row>
    <row r="2589" spans="1:17" hidden="1" x14ac:dyDescent="0.3">
      <c r="A2589" t="s">
        <v>5381</v>
      </c>
      <c r="B2589" t="s">
        <v>5382</v>
      </c>
      <c r="C2589" t="str">
        <f>IFERROR(VLOOKUP(Table1[[#This Row],[Ticker]],[1]!Table1[[Symbol]:[Industry]],2,FALSE),"-")</f>
        <v>-</v>
      </c>
      <c r="D2589" t="s">
        <v>119</v>
      </c>
      <c r="E2589">
        <v>176.73596722599899</v>
      </c>
      <c r="F2589">
        <v>82.81</v>
      </c>
      <c r="G2589">
        <v>-38.8372430308671</v>
      </c>
      <c r="H2589">
        <v>-9.4112408881787299</v>
      </c>
      <c r="I2589">
        <v>-10.392515082008901</v>
      </c>
      <c r="J2589">
        <v>-5.7678473632649396</v>
      </c>
      <c r="K2589">
        <v>86.848692285324603</v>
      </c>
      <c r="L2589">
        <v>89.444892068658703</v>
      </c>
      <c r="M2589">
        <v>35.951697691397001</v>
      </c>
      <c r="N2589">
        <v>0.41075030639395399</v>
      </c>
      <c r="O2589">
        <v>92.971863301533602</v>
      </c>
      <c r="P2589">
        <v>18.3</v>
      </c>
      <c r="Q2589">
        <v>4.6221869782171E-2</v>
      </c>
    </row>
    <row r="2590" spans="1:17" hidden="1" x14ac:dyDescent="0.3">
      <c r="A2590" t="s">
        <v>5383</v>
      </c>
      <c r="B2590" t="s">
        <v>5384</v>
      </c>
      <c r="C2590" t="str">
        <f>IFERROR(VLOOKUP(Table1[[#This Row],[Ticker]],[1]!Table1[[Symbol]:[Industry]],2,FALSE),"-")</f>
        <v>-</v>
      </c>
      <c r="D2590" t="s">
        <v>560</v>
      </c>
      <c r="E2590">
        <v>176.52799999999999</v>
      </c>
      <c r="F2590">
        <v>162.25</v>
      </c>
      <c r="G2590">
        <v>-55.850491948216003</v>
      </c>
      <c r="H2590">
        <v>-18.895843379798201</v>
      </c>
      <c r="I2590">
        <v>-41.673622607001299</v>
      </c>
      <c r="J2590">
        <v>-9.3207387782776703</v>
      </c>
      <c r="M2590">
        <v>48.048020900551798</v>
      </c>
      <c r="O2590">
        <v>29.4298921417565</v>
      </c>
      <c r="P2590">
        <v>7.9507651363938701</v>
      </c>
    </row>
    <row r="2591" spans="1:17" hidden="1" x14ac:dyDescent="0.3">
      <c r="A2591" t="s">
        <v>5385</v>
      </c>
      <c r="B2591" t="s">
        <v>5386</v>
      </c>
      <c r="C2591" t="str">
        <f>IFERROR(VLOOKUP(Table1[[#This Row],[Ticker]],[1]!Table1[[Symbol]:[Industry]],2,FALSE),"-")</f>
        <v>-</v>
      </c>
      <c r="D2591" t="s">
        <v>1675</v>
      </c>
      <c r="E2591">
        <v>176.495</v>
      </c>
      <c r="F2591">
        <v>250</v>
      </c>
      <c r="G2591">
        <v>-63.482878445973498</v>
      </c>
      <c r="H2591">
        <v>-17.407169010689099</v>
      </c>
      <c r="I2591">
        <v>-31.649347472378999</v>
      </c>
      <c r="J2591">
        <v>-6.9947857995056903</v>
      </c>
      <c r="K2591">
        <v>274.26126487013698</v>
      </c>
      <c r="L2591">
        <v>315.05531339708199</v>
      </c>
      <c r="M2591">
        <v>23.369898664750501</v>
      </c>
      <c r="N2591">
        <v>0.44935990925295699</v>
      </c>
      <c r="O2591">
        <v>106.8</v>
      </c>
      <c r="P2591">
        <v>0</v>
      </c>
      <c r="Q2591">
        <v>5.9326807526772003E-2</v>
      </c>
    </row>
    <row r="2592" spans="1:17" hidden="1" x14ac:dyDescent="0.3">
      <c r="A2592" t="s">
        <v>5387</v>
      </c>
      <c r="B2592" t="s">
        <v>5388</v>
      </c>
      <c r="C2592" t="str">
        <f>IFERROR(VLOOKUP(Table1[[#This Row],[Ticker]],[1]!Table1[[Symbol]:[Industry]],2,FALSE),"-")</f>
        <v>-</v>
      </c>
      <c r="D2592" t="s">
        <v>69</v>
      </c>
      <c r="E2592">
        <v>176.47336735499999</v>
      </c>
      <c r="F2592">
        <v>21.99</v>
      </c>
      <c r="G2592">
        <v>-20.719274536217199</v>
      </c>
      <c r="H2592">
        <v>19.013576910056699</v>
      </c>
      <c r="I2592">
        <v>25.818740934829702</v>
      </c>
      <c r="J2592">
        <v>-4.7380359268617802</v>
      </c>
      <c r="K2592">
        <v>18.596056835083001</v>
      </c>
      <c r="L2592">
        <v>17.571005398836899</v>
      </c>
      <c r="M2592">
        <v>57.644952955553002</v>
      </c>
      <c r="N2592">
        <v>2.5730303926848701</v>
      </c>
      <c r="O2592">
        <v>41.427921782628403</v>
      </c>
      <c r="P2592">
        <v>79.217603911980405</v>
      </c>
      <c r="Q2592">
        <v>6.1071288633238997E-2</v>
      </c>
    </row>
    <row r="2593" spans="1:17" hidden="1" x14ac:dyDescent="0.3">
      <c r="A2593" t="s">
        <v>5389</v>
      </c>
      <c r="B2593" t="s">
        <v>5390</v>
      </c>
      <c r="C2593" t="str">
        <f>IFERROR(VLOOKUP(Table1[[#This Row],[Ticker]],[1]!Table1[[Symbol]:[Industry]],2,FALSE),"-")</f>
        <v>-</v>
      </c>
      <c r="D2593" t="s">
        <v>51</v>
      </c>
      <c r="E2593">
        <v>176.11894502999999</v>
      </c>
      <c r="F2593">
        <v>1.39</v>
      </c>
      <c r="G2593">
        <v>-57.178488911301599</v>
      </c>
      <c r="H2593">
        <v>-12.104524635197</v>
      </c>
      <c r="I2593">
        <v>-19.8526970536813</v>
      </c>
      <c r="J2593">
        <v>-5.24653405125395</v>
      </c>
      <c r="K2593">
        <v>1.46427857959161</v>
      </c>
      <c r="L2593">
        <v>1.61312870977893</v>
      </c>
      <c r="M2593">
        <v>25.891823743061401</v>
      </c>
      <c r="N2593">
        <v>0.60385502945899705</v>
      </c>
      <c r="O2593">
        <v>113.669064748201</v>
      </c>
      <c r="P2593">
        <v>6.9230769230769198</v>
      </c>
      <c r="Q2593">
        <v>4.6711592330056E-2</v>
      </c>
    </row>
    <row r="2594" spans="1:17" hidden="1" x14ac:dyDescent="0.3">
      <c r="A2594" t="s">
        <v>5391</v>
      </c>
      <c r="B2594" t="s">
        <v>5392</v>
      </c>
      <c r="C2594" t="str">
        <f>IFERROR(VLOOKUP(Table1[[#This Row],[Ticker]],[1]!Table1[[Symbol]:[Industry]],2,FALSE),"-")</f>
        <v>-</v>
      </c>
      <c r="D2594" t="s">
        <v>1232</v>
      </c>
      <c r="E2594">
        <v>175.89348810000001</v>
      </c>
      <c r="F2594">
        <v>99.15</v>
      </c>
      <c r="G2594">
        <v>96.998308169563799</v>
      </c>
      <c r="H2594">
        <v>-11.217531110341801</v>
      </c>
      <c r="I2594">
        <v>-11.0730162440278</v>
      </c>
      <c r="J2594">
        <v>-2.1986319533518399</v>
      </c>
      <c r="K2594">
        <v>105.361518307854</v>
      </c>
      <c r="L2594">
        <v>94.189358269996603</v>
      </c>
      <c r="M2594">
        <v>40.969720523226997</v>
      </c>
      <c r="N2594">
        <v>0.34051813471502501</v>
      </c>
      <c r="O2594">
        <v>31.1144730206757</v>
      </c>
      <c r="P2594">
        <v>147.875</v>
      </c>
    </row>
    <row r="2595" spans="1:17" hidden="1" x14ac:dyDescent="0.3">
      <c r="A2595" t="s">
        <v>5393</v>
      </c>
      <c r="B2595" t="s">
        <v>5394</v>
      </c>
      <c r="C2595" t="str">
        <f>IFERROR(VLOOKUP(Table1[[#This Row],[Ticker]],[1]!Table1[[Symbol]:[Industry]],2,FALSE),"-")</f>
        <v>-</v>
      </c>
      <c r="E2595">
        <v>175.36955624999999</v>
      </c>
      <c r="F2595">
        <v>963.9</v>
      </c>
      <c r="G2595">
        <v>113.553716630184</v>
      </c>
      <c r="H2595">
        <v>-3.37261649800157</v>
      </c>
      <c r="I2595">
        <v>-19.138411339395599</v>
      </c>
      <c r="J2595">
        <v>-3.1486319533518499</v>
      </c>
      <c r="K2595">
        <v>951.68256175351996</v>
      </c>
      <c r="L2595">
        <v>759.91744558681705</v>
      </c>
      <c r="M2595">
        <v>59.421302249802601</v>
      </c>
      <c r="N2595">
        <v>0.123752171395483</v>
      </c>
      <c r="O2595">
        <v>0</v>
      </c>
      <c r="P2595">
        <v>146.86899731079501</v>
      </c>
    </row>
    <row r="2596" spans="1:17" hidden="1" x14ac:dyDescent="0.3">
      <c r="A2596" t="s">
        <v>5395</v>
      </c>
      <c r="B2596" t="s">
        <v>5396</v>
      </c>
      <c r="C2596" t="str">
        <f>IFERROR(VLOOKUP(Table1[[#This Row],[Ticker]],[1]!Table1[[Symbol]:[Industry]],2,FALSE),"-")</f>
        <v>-</v>
      </c>
      <c r="D2596" t="s">
        <v>396</v>
      </c>
      <c r="E2596">
        <v>175.12692010000001</v>
      </c>
      <c r="F2596">
        <v>77</v>
      </c>
      <c r="G2596">
        <v>-19.913218824940301</v>
      </c>
      <c r="H2596">
        <v>-7.2477914670813002</v>
      </c>
      <c r="I2596">
        <v>-25.5668959669324</v>
      </c>
      <c r="J2596">
        <v>0.10964619234350299</v>
      </c>
      <c r="K2596">
        <v>79.637269475419899</v>
      </c>
      <c r="L2596">
        <v>83.484942140630096</v>
      </c>
      <c r="M2596">
        <v>51.844317710024796</v>
      </c>
      <c r="N2596">
        <v>1.0750232230726899</v>
      </c>
      <c r="O2596">
        <v>74.571428571428498</v>
      </c>
      <c r="P2596">
        <v>22.164048865619499</v>
      </c>
      <c r="Q2596">
        <v>1.3044163063619E-2</v>
      </c>
    </row>
    <row r="2597" spans="1:17" hidden="1" x14ac:dyDescent="0.3">
      <c r="A2597" t="s">
        <v>5397</v>
      </c>
      <c r="B2597" t="s">
        <v>5398</v>
      </c>
      <c r="C2597" t="str">
        <f>IFERROR(VLOOKUP(Table1[[#This Row],[Ticker]],[1]!Table1[[Symbol]:[Industry]],2,FALSE),"-")</f>
        <v>-</v>
      </c>
      <c r="D2597" t="s">
        <v>1001</v>
      </c>
      <c r="E2597">
        <v>174.99935199999999</v>
      </c>
      <c r="F2597">
        <v>54.26</v>
      </c>
      <c r="G2597">
        <v>39.762869239644701</v>
      </c>
      <c r="H2597">
        <v>122.304563375802</v>
      </c>
      <c r="I2597">
        <v>132.648131584038</v>
      </c>
      <c r="J2597">
        <v>17.2418717076199</v>
      </c>
      <c r="K2597">
        <v>32.644587822843299</v>
      </c>
      <c r="M2597">
        <v>97.787613101910395</v>
      </c>
      <c r="N2597">
        <v>0.96480094640370995</v>
      </c>
      <c r="O2597">
        <v>0</v>
      </c>
      <c r="P2597">
        <v>185.428721725407</v>
      </c>
    </row>
    <row r="2598" spans="1:17" hidden="1" x14ac:dyDescent="0.3">
      <c r="A2598" t="s">
        <v>5399</v>
      </c>
      <c r="B2598" t="s">
        <v>5400</v>
      </c>
      <c r="C2598" t="str">
        <f>IFERROR(VLOOKUP(Table1[[#This Row],[Ticker]],[1]!Table1[[Symbol]:[Industry]],2,FALSE),"-")</f>
        <v>-</v>
      </c>
      <c r="D2598" t="s">
        <v>266</v>
      </c>
      <c r="E2598">
        <v>174.685428</v>
      </c>
      <c r="F2598">
        <v>11.72</v>
      </c>
      <c r="G2598">
        <v>253.48339918737599</v>
      </c>
      <c r="H2598">
        <v>22.3657446428215</v>
      </c>
      <c r="I2598">
        <v>188.47313721703401</v>
      </c>
      <c r="J2598">
        <v>-2.7277565324764401</v>
      </c>
      <c r="K2598">
        <v>9.3554632736658192</v>
      </c>
      <c r="L2598">
        <v>6.3498707011748197</v>
      </c>
      <c r="M2598">
        <v>54.505320970975603</v>
      </c>
      <c r="N2598">
        <v>1.9054521326325999</v>
      </c>
      <c r="O2598">
        <v>12.2013651877133</v>
      </c>
      <c r="P2598">
        <v>378.36734693877497</v>
      </c>
      <c r="Q2598">
        <v>0.11880462147038801</v>
      </c>
    </row>
    <row r="2599" spans="1:17" hidden="1" x14ac:dyDescent="0.3">
      <c r="A2599" t="s">
        <v>5401</v>
      </c>
      <c r="B2599" t="s">
        <v>5402</v>
      </c>
      <c r="C2599" t="str">
        <f>IFERROR(VLOOKUP(Table1[[#This Row],[Ticker]],[1]!Table1[[Symbol]:[Industry]],2,FALSE),"-")</f>
        <v>-</v>
      </c>
      <c r="D2599" t="s">
        <v>21</v>
      </c>
      <c r="E2599">
        <v>174.67536240000001</v>
      </c>
      <c r="F2599">
        <v>136.18</v>
      </c>
      <c r="G2599">
        <v>99.869650826238896</v>
      </c>
      <c r="H2599">
        <v>3.6857889369724099</v>
      </c>
      <c r="I2599">
        <v>40.979166555959999</v>
      </c>
      <c r="J2599">
        <v>-14.3996924506434</v>
      </c>
      <c r="K2599">
        <v>125.919831433876</v>
      </c>
      <c r="L2599">
        <v>106.856717487122</v>
      </c>
      <c r="M2599">
        <v>49.882763815008801</v>
      </c>
      <c r="N2599">
        <v>2.0178440852656401</v>
      </c>
      <c r="O2599">
        <v>18.115729181965001</v>
      </c>
      <c r="P2599">
        <v>142.96164139161399</v>
      </c>
      <c r="Q2599">
        <v>0.11706862096953501</v>
      </c>
    </row>
    <row r="2600" spans="1:17" hidden="1" x14ac:dyDescent="0.3">
      <c r="A2600" t="s">
        <v>5403</v>
      </c>
      <c r="B2600" t="s">
        <v>5404</v>
      </c>
      <c r="C2600" t="str">
        <f>IFERROR(VLOOKUP(Table1[[#This Row],[Ticker]],[1]!Table1[[Symbol]:[Industry]],2,FALSE),"-")</f>
        <v>-</v>
      </c>
      <c r="D2600" t="s">
        <v>46</v>
      </c>
      <c r="E2600">
        <v>174.57250400000001</v>
      </c>
      <c r="F2600">
        <v>115.4</v>
      </c>
      <c r="G2600">
        <v>65.341975301486301</v>
      </c>
      <c r="H2600">
        <v>117.350054897478</v>
      </c>
      <c r="I2600">
        <v>106.296243866699</v>
      </c>
      <c r="J2600">
        <v>0.81569790714611201</v>
      </c>
      <c r="K2600">
        <v>78.6731759017987</v>
      </c>
      <c r="L2600">
        <v>62.965161756190099</v>
      </c>
      <c r="M2600">
        <v>77.2441193174337</v>
      </c>
      <c r="N2600">
        <v>2.0334955210449799</v>
      </c>
      <c r="O2600">
        <v>6.1958405545927198</v>
      </c>
      <c r="P2600">
        <v>177.670837343599</v>
      </c>
      <c r="Q2600">
        <v>0.11931044656475499</v>
      </c>
    </row>
    <row r="2601" spans="1:17" hidden="1" x14ac:dyDescent="0.3">
      <c r="A2601" t="s">
        <v>5405</v>
      </c>
      <c r="B2601" t="s">
        <v>5406</v>
      </c>
      <c r="C2601" t="str">
        <f>IFERROR(VLOOKUP(Table1[[#This Row],[Ticker]],[1]!Table1[[Symbol]:[Industry]],2,FALSE),"-")</f>
        <v>-</v>
      </c>
      <c r="D2601" t="s">
        <v>21</v>
      </c>
      <c r="E2601">
        <v>174.18676109899999</v>
      </c>
      <c r="F2601">
        <v>120.45</v>
      </c>
      <c r="G2601">
        <v>11.8926759197512</v>
      </c>
      <c r="H2601">
        <v>-11.440424692134499</v>
      </c>
      <c r="I2601">
        <v>-14.671802492908199</v>
      </c>
      <c r="J2601">
        <v>-8.2089298961279198</v>
      </c>
      <c r="K2601">
        <v>119.702203869817</v>
      </c>
      <c r="L2601">
        <v>118.581058664978</v>
      </c>
      <c r="M2601">
        <v>40.548150097774197</v>
      </c>
      <c r="N2601">
        <v>1.3683354177823499</v>
      </c>
      <c r="O2601">
        <v>29.348277293482699</v>
      </c>
      <c r="P2601">
        <v>64.324693042291898</v>
      </c>
      <c r="Q2601">
        <v>-0.10658261448616101</v>
      </c>
    </row>
    <row r="2602" spans="1:17" hidden="1" x14ac:dyDescent="0.3">
      <c r="A2602" t="s">
        <v>5407</v>
      </c>
      <c r="B2602" t="s">
        <v>5408</v>
      </c>
      <c r="C2602" t="str">
        <f>IFERROR(VLOOKUP(Table1[[#This Row],[Ticker]],[1]!Table1[[Symbol]:[Industry]],2,FALSE),"-")</f>
        <v>-</v>
      </c>
      <c r="D2602" t="s">
        <v>388</v>
      </c>
      <c r="E2602">
        <v>173.6112</v>
      </c>
      <c r="F2602">
        <v>103.34</v>
      </c>
      <c r="G2602">
        <v>40.365391588297101</v>
      </c>
      <c r="H2602">
        <v>-9.1974698820319603</v>
      </c>
      <c r="I2602">
        <v>29.6592848449095</v>
      </c>
      <c r="J2602">
        <v>-6.0687421461893196</v>
      </c>
      <c r="K2602">
        <v>107.42418184005</v>
      </c>
      <c r="L2602">
        <v>92.674262569104599</v>
      </c>
      <c r="M2602">
        <v>35.6384785331852</v>
      </c>
      <c r="N2602">
        <v>0.77086861524172201</v>
      </c>
      <c r="O2602">
        <v>20.8631701180568</v>
      </c>
      <c r="P2602">
        <v>81.298245614035096</v>
      </c>
      <c r="Q2602">
        <v>0.11603726847693401</v>
      </c>
    </row>
    <row r="2603" spans="1:17" hidden="1" x14ac:dyDescent="0.3">
      <c r="A2603" t="s">
        <v>5409</v>
      </c>
      <c r="B2603" t="s">
        <v>5410</v>
      </c>
      <c r="C2603" t="str">
        <f>IFERROR(VLOOKUP(Table1[[#This Row],[Ticker]],[1]!Table1[[Symbol]:[Industry]],2,FALSE),"-")</f>
        <v>-</v>
      </c>
      <c r="D2603" t="s">
        <v>1004</v>
      </c>
      <c r="E2603">
        <v>173.3365</v>
      </c>
      <c r="F2603">
        <v>567.75</v>
      </c>
      <c r="G2603">
        <v>54.370669732612697</v>
      </c>
      <c r="H2603">
        <v>-5.9425634408203898</v>
      </c>
      <c r="I2603">
        <v>8.4458583235256697</v>
      </c>
      <c r="J2603">
        <v>-6.8067516114715003</v>
      </c>
      <c r="K2603">
        <v>572.80724293949402</v>
      </c>
      <c r="L2603">
        <v>521.12779938480696</v>
      </c>
      <c r="M2603">
        <v>43.5162000521496</v>
      </c>
      <c r="N2603">
        <v>1.13941741781758</v>
      </c>
      <c r="O2603">
        <v>29.352708058124101</v>
      </c>
      <c r="P2603">
        <v>95.775862068965495</v>
      </c>
      <c r="Q2603">
        <v>8.3168450557013995E-2</v>
      </c>
    </row>
    <row r="2604" spans="1:17" hidden="1" x14ac:dyDescent="0.3">
      <c r="A2604" t="s">
        <v>5411</v>
      </c>
      <c r="B2604" t="s">
        <v>5412</v>
      </c>
      <c r="C2604" t="str">
        <f>IFERROR(VLOOKUP(Table1[[#This Row],[Ticker]],[1]!Table1[[Symbol]:[Industry]],2,FALSE),"-")</f>
        <v>-</v>
      </c>
      <c r="E2604">
        <v>173.27663702999999</v>
      </c>
      <c r="F2604">
        <v>138.30000000000001</v>
      </c>
      <c r="G2604">
        <v>802.40867060490996</v>
      </c>
      <c r="H2604">
        <v>43.441778674033699</v>
      </c>
      <c r="I2604">
        <v>198.42760473408299</v>
      </c>
      <c r="J2604">
        <v>4.1723019603798397</v>
      </c>
      <c r="K2604">
        <v>101.38091174271899</v>
      </c>
      <c r="L2604">
        <v>63.9164568226944</v>
      </c>
      <c r="M2604">
        <v>98.590846519639101</v>
      </c>
      <c r="N2604">
        <v>1.24217041076281</v>
      </c>
      <c r="O2604">
        <v>0</v>
      </c>
      <c r="P2604">
        <v>1165.32479414455</v>
      </c>
      <c r="Q2604">
        <v>0.25129072829453197</v>
      </c>
    </row>
    <row r="2605" spans="1:17" hidden="1" x14ac:dyDescent="0.3">
      <c r="A2605" t="s">
        <v>5413</v>
      </c>
      <c r="B2605" t="s">
        <v>5414</v>
      </c>
      <c r="C2605" t="str">
        <f>IFERROR(VLOOKUP(Table1[[#This Row],[Ticker]],[1]!Table1[[Symbol]:[Industry]],2,FALSE),"-")</f>
        <v>-</v>
      </c>
      <c r="D2605" t="s">
        <v>1378</v>
      </c>
      <c r="E2605">
        <v>173.12260254</v>
      </c>
      <c r="F2605">
        <v>132.19999999999999</v>
      </c>
      <c r="G2605">
        <v>25.2739707589289</v>
      </c>
      <c r="H2605">
        <v>-13.232961961082699</v>
      </c>
      <c r="I2605">
        <v>14.3969421959578</v>
      </c>
      <c r="J2605">
        <v>-3.0710524343448702</v>
      </c>
      <c r="K2605">
        <v>136.81071150947901</v>
      </c>
      <c r="L2605">
        <v>125.329454320572</v>
      </c>
      <c r="M2605">
        <v>49.053863913860198</v>
      </c>
      <c r="N2605">
        <v>0.29249330281734198</v>
      </c>
      <c r="O2605">
        <v>43.721633888048402</v>
      </c>
      <c r="P2605">
        <v>67.130214917825498</v>
      </c>
      <c r="Q2605">
        <v>6.2112787760114002E-2</v>
      </c>
    </row>
    <row r="2606" spans="1:17" hidden="1" x14ac:dyDescent="0.3">
      <c r="A2606" t="s">
        <v>5415</v>
      </c>
      <c r="B2606" t="s">
        <v>5416</v>
      </c>
      <c r="C2606" t="str">
        <f>IFERROR(VLOOKUP(Table1[[#This Row],[Ticker]],[1]!Table1[[Symbol]:[Industry]],2,FALSE),"-")</f>
        <v>-</v>
      </c>
      <c r="D2606" t="s">
        <v>604</v>
      </c>
      <c r="E2606">
        <v>173.005515</v>
      </c>
      <c r="F2606">
        <v>404.05</v>
      </c>
      <c r="G2606">
        <v>-57.960935287100497</v>
      </c>
      <c r="H2606">
        <v>-2.7886037753014601</v>
      </c>
      <c r="I2606">
        <v>-5.7049469935225599</v>
      </c>
      <c r="J2606">
        <v>-6.8078859832377203</v>
      </c>
      <c r="K2606">
        <v>409.22804130859799</v>
      </c>
      <c r="L2606">
        <v>440.24713623314</v>
      </c>
      <c r="M2606">
        <v>43.567619020252202</v>
      </c>
      <c r="N2606">
        <v>0.51623501875647104</v>
      </c>
      <c r="O2606">
        <v>37.111743596089497</v>
      </c>
      <c r="P2606">
        <v>25.2479851208927</v>
      </c>
      <c r="Q2606">
        <v>4.5571901858535997E-2</v>
      </c>
    </row>
    <row r="2607" spans="1:17" hidden="1" x14ac:dyDescent="0.3">
      <c r="A2607" t="s">
        <v>5417</v>
      </c>
      <c r="B2607" t="s">
        <v>5418</v>
      </c>
      <c r="C2607" t="str">
        <f>IFERROR(VLOOKUP(Table1[[#This Row],[Ticker]],[1]!Table1[[Symbol]:[Industry]],2,FALSE),"-")</f>
        <v>-</v>
      </c>
      <c r="D2607" t="s">
        <v>54</v>
      </c>
      <c r="E2607">
        <v>172.72637900000001</v>
      </c>
      <c r="F2607">
        <v>43.33</v>
      </c>
      <c r="G2607">
        <v>-53.158812775151603</v>
      </c>
      <c r="H2607">
        <v>-14.741740820155901</v>
      </c>
      <c r="I2607">
        <v>-43.466039701253798</v>
      </c>
      <c r="J2607">
        <v>-6.7246490839728397</v>
      </c>
      <c r="K2607">
        <v>46.826985505791797</v>
      </c>
      <c r="L2607">
        <v>49.916434668263598</v>
      </c>
      <c r="M2607">
        <v>27.852140864386001</v>
      </c>
      <c r="N2607">
        <v>0.82455258195868697</v>
      </c>
      <c r="O2607">
        <v>70.551580890837698</v>
      </c>
      <c r="P2607">
        <v>9.8352344740177209</v>
      </c>
      <c r="Q2607">
        <v>0.13058446381448199</v>
      </c>
    </row>
    <row r="2608" spans="1:17" hidden="1" x14ac:dyDescent="0.3">
      <c r="A2608" t="s">
        <v>5419</v>
      </c>
      <c r="B2608" t="s">
        <v>5420</v>
      </c>
      <c r="C2608" t="str">
        <f>IFERROR(VLOOKUP(Table1[[#This Row],[Ticker]],[1]!Table1[[Symbol]:[Industry]],2,FALSE),"-")</f>
        <v>-</v>
      </c>
      <c r="D2608" t="s">
        <v>161</v>
      </c>
      <c r="E2608">
        <v>172.46520000000001</v>
      </c>
      <c r="F2608">
        <v>405</v>
      </c>
      <c r="G2608">
        <v>-52.112273161813398</v>
      </c>
      <c r="H2608">
        <v>-18.321866127917801</v>
      </c>
      <c r="I2608">
        <v>-37.935403820598601</v>
      </c>
      <c r="J2608">
        <v>-4.8272890276923697</v>
      </c>
      <c r="K2608">
        <v>454.484761628733</v>
      </c>
      <c r="M2608">
        <v>31.046286937544899</v>
      </c>
      <c r="N2608">
        <v>0.22822536744692401</v>
      </c>
      <c r="O2608">
        <v>64.592592592592595</v>
      </c>
      <c r="P2608">
        <v>23.947972456006099</v>
      </c>
    </row>
    <row r="2609" spans="1:17" hidden="1" x14ac:dyDescent="0.3">
      <c r="A2609" t="s">
        <v>5421</v>
      </c>
      <c r="B2609" t="s">
        <v>5422</v>
      </c>
      <c r="C2609" t="str">
        <f>IFERROR(VLOOKUP(Table1[[#This Row],[Ticker]],[1]!Table1[[Symbol]:[Industry]],2,FALSE),"-")</f>
        <v>-</v>
      </c>
      <c r="D2609" t="s">
        <v>21</v>
      </c>
      <c r="E2609">
        <v>172.42681640999999</v>
      </c>
      <c r="F2609">
        <v>0.87</v>
      </c>
      <c r="G2609">
        <v>152.868929845705</v>
      </c>
      <c r="H2609">
        <v>-16.0442462191949</v>
      </c>
      <c r="I2609">
        <v>-56.094933078526097</v>
      </c>
      <c r="J2609">
        <v>-5.3958229645877998</v>
      </c>
      <c r="K2609">
        <v>0.91136241861054901</v>
      </c>
      <c r="L2609">
        <v>0.88614111582886601</v>
      </c>
      <c r="M2609">
        <v>30.0549502826821</v>
      </c>
      <c r="N2609">
        <v>0.36882065721122198</v>
      </c>
      <c r="O2609">
        <v>96.551724137931004</v>
      </c>
      <c r="P2609">
        <v>186.18421052631501</v>
      </c>
    </row>
    <row r="2610" spans="1:17" hidden="1" x14ac:dyDescent="0.3">
      <c r="A2610" t="s">
        <v>5423</v>
      </c>
      <c r="B2610" t="s">
        <v>5424</v>
      </c>
      <c r="C2610" t="str">
        <f>IFERROR(VLOOKUP(Table1[[#This Row],[Ticker]],[1]!Table1[[Symbol]:[Industry]],2,FALSE),"-")</f>
        <v>-</v>
      </c>
      <c r="D2610" t="s">
        <v>393</v>
      </c>
      <c r="E2610">
        <v>172.28380000000001</v>
      </c>
      <c r="F2610">
        <v>6.7</v>
      </c>
      <c r="G2610">
        <v>-116.400360205982</v>
      </c>
      <c r="H2610">
        <v>-24.086895903181901</v>
      </c>
      <c r="I2610">
        <v>-86.692890758281806</v>
      </c>
      <c r="J2610">
        <v>-9.8426210243901</v>
      </c>
      <c r="K2610">
        <v>7.89418836196021</v>
      </c>
      <c r="L2610">
        <v>16.030677218334901</v>
      </c>
      <c r="M2610">
        <v>26.932268177976201</v>
      </c>
      <c r="N2610">
        <v>0.28412348337083798</v>
      </c>
      <c r="O2610">
        <v>556.41791044776096</v>
      </c>
      <c r="P2610">
        <v>11.6666666666666</v>
      </c>
      <c r="Q2610">
        <v>5.5223334644621001E-2</v>
      </c>
    </row>
    <row r="2611" spans="1:17" hidden="1" x14ac:dyDescent="0.3">
      <c r="A2611" t="s">
        <v>5425</v>
      </c>
      <c r="B2611" t="s">
        <v>5426</v>
      </c>
      <c r="C2611" t="str">
        <f>IFERROR(VLOOKUP(Table1[[#This Row],[Ticker]],[1]!Table1[[Symbol]:[Industry]],2,FALSE),"-")</f>
        <v>-</v>
      </c>
      <c r="D2611" t="s">
        <v>80</v>
      </c>
      <c r="E2611">
        <v>172.167633126</v>
      </c>
      <c r="F2611">
        <v>221.47</v>
      </c>
      <c r="G2611">
        <v>-32.920901714155299</v>
      </c>
      <c r="H2611">
        <v>-7.3913724302741199</v>
      </c>
      <c r="I2611">
        <v>-7.5385121204488197</v>
      </c>
      <c r="J2611">
        <v>-3.69773909620899</v>
      </c>
      <c r="K2611">
        <v>226.24640793264999</v>
      </c>
      <c r="L2611">
        <v>224.67950347473101</v>
      </c>
      <c r="M2611">
        <v>44.0161788046561</v>
      </c>
      <c r="N2611">
        <v>0.60068994112162799</v>
      </c>
      <c r="O2611">
        <v>25.615207477310602</v>
      </c>
      <c r="P2611">
        <v>19.3908355795148</v>
      </c>
      <c r="Q2611">
        <v>-5.3166307287245002E-2</v>
      </c>
    </row>
    <row r="2612" spans="1:17" hidden="1" x14ac:dyDescent="0.3">
      <c r="A2612" t="s">
        <v>5427</v>
      </c>
      <c r="B2612" t="s">
        <v>5428</v>
      </c>
      <c r="C2612" t="str">
        <f>IFERROR(VLOOKUP(Table1[[#This Row],[Ticker]],[1]!Table1[[Symbol]:[Industry]],2,FALSE),"-")</f>
        <v>-</v>
      </c>
      <c r="D2612" t="s">
        <v>263</v>
      </c>
      <c r="E2612">
        <v>172.0190475</v>
      </c>
      <c r="F2612">
        <v>556.75</v>
      </c>
      <c r="G2612">
        <v>5.1969720871467597</v>
      </c>
      <c r="H2612">
        <v>9.2125016412395908</v>
      </c>
      <c r="I2612">
        <v>39.412065664733603</v>
      </c>
      <c r="J2612">
        <v>-20.939329627770402</v>
      </c>
      <c r="K2612">
        <v>463.55307578419502</v>
      </c>
      <c r="L2612">
        <v>406.059253904054</v>
      </c>
      <c r="M2612">
        <v>52.825040089895602</v>
      </c>
      <c r="N2612">
        <v>1.6957609476333999</v>
      </c>
      <c r="O2612">
        <v>16.030534351145</v>
      </c>
      <c r="P2612">
        <v>73.984374999999901</v>
      </c>
      <c r="Q2612">
        <v>8.8141774857932995E-2</v>
      </c>
    </row>
    <row r="2613" spans="1:17" hidden="1" x14ac:dyDescent="0.3">
      <c r="A2613" t="s">
        <v>5429</v>
      </c>
      <c r="B2613" t="s">
        <v>5430</v>
      </c>
      <c r="C2613" t="str">
        <f>IFERROR(VLOOKUP(Table1[[#This Row],[Ticker]],[1]!Table1[[Symbol]:[Industry]],2,FALSE),"-")</f>
        <v>-</v>
      </c>
      <c r="D2613" t="s">
        <v>379</v>
      </c>
      <c r="E2613">
        <v>171.83885900000001</v>
      </c>
      <c r="F2613">
        <v>170.35</v>
      </c>
      <c r="G2613">
        <v>19.946077843905901</v>
      </c>
      <c r="H2613">
        <v>9.8680018705620903E-2</v>
      </c>
      <c r="I2613">
        <v>34.191921693907602</v>
      </c>
      <c r="J2613">
        <v>-2.5347004303294201</v>
      </c>
      <c r="K2613">
        <v>150.17345449742399</v>
      </c>
      <c r="L2613">
        <v>131.363878071377</v>
      </c>
      <c r="M2613">
        <v>61.3942420257398</v>
      </c>
      <c r="N2613">
        <v>0.31168499379791398</v>
      </c>
      <c r="O2613">
        <v>10.877604931024299</v>
      </c>
      <c r="P2613">
        <v>81.223404255319096</v>
      </c>
      <c r="Q2613">
        <v>0.17922818441112701</v>
      </c>
    </row>
    <row r="2614" spans="1:17" hidden="1" x14ac:dyDescent="0.3">
      <c r="A2614" t="s">
        <v>5431</v>
      </c>
      <c r="B2614" t="s">
        <v>5432</v>
      </c>
      <c r="C2614" t="str">
        <f>IFERROR(VLOOKUP(Table1[[#This Row],[Ticker]],[1]!Table1[[Symbol]:[Industry]],2,FALSE),"-")</f>
        <v>-</v>
      </c>
      <c r="D2614" t="s">
        <v>396</v>
      </c>
      <c r="E2614">
        <v>171.773309477</v>
      </c>
      <c r="F2614">
        <v>171.71</v>
      </c>
      <c r="G2614">
        <v>3.3965027588800298</v>
      </c>
      <c r="H2614">
        <v>-6.0838647754209898</v>
      </c>
      <c r="I2614">
        <v>24.974051942182101</v>
      </c>
      <c r="J2614">
        <v>-1.60481303286433</v>
      </c>
      <c r="K2614">
        <v>173.37534213063299</v>
      </c>
      <c r="L2614">
        <v>153.51314009423601</v>
      </c>
      <c r="M2614">
        <v>42.732408227722203</v>
      </c>
      <c r="N2614">
        <v>0.88434675372094995</v>
      </c>
      <c r="O2614">
        <v>17.640207326305902</v>
      </c>
      <c r="P2614">
        <v>58.477157360406103</v>
      </c>
      <c r="Q2614">
        <v>5.9626027612481002E-2</v>
      </c>
    </row>
    <row r="2615" spans="1:17" hidden="1" x14ac:dyDescent="0.3">
      <c r="A2615" t="s">
        <v>5433</v>
      </c>
      <c r="B2615" t="s">
        <v>5434</v>
      </c>
      <c r="C2615" t="str">
        <f>IFERROR(VLOOKUP(Table1[[#This Row],[Ticker]],[1]!Table1[[Symbol]:[Industry]],2,FALSE),"-")</f>
        <v>-</v>
      </c>
      <c r="D2615" t="s">
        <v>393</v>
      </c>
      <c r="E2615">
        <v>171.54240415999999</v>
      </c>
      <c r="F2615">
        <v>70.099999999999994</v>
      </c>
      <c r="G2615">
        <v>-68.245198066668095</v>
      </c>
      <c r="H2615">
        <v>-31.9897564232765</v>
      </c>
      <c r="I2615">
        <v>-54.068328725453398</v>
      </c>
      <c r="J2615">
        <v>-19.339656119059502</v>
      </c>
      <c r="K2615">
        <v>96.494374683774694</v>
      </c>
      <c r="M2615">
        <v>15.8943614021405</v>
      </c>
      <c r="O2615">
        <v>105.706134094151</v>
      </c>
      <c r="P2615">
        <v>1.0086455331411901</v>
      </c>
    </row>
    <row r="2616" spans="1:17" hidden="1" x14ac:dyDescent="0.3">
      <c r="A2616" t="s">
        <v>5435</v>
      </c>
      <c r="B2616" t="s">
        <v>5436</v>
      </c>
      <c r="C2616" t="str">
        <f>IFERROR(VLOOKUP(Table1[[#This Row],[Ticker]],[1]!Table1[[Symbol]:[Industry]],2,FALSE),"-")</f>
        <v>-</v>
      </c>
      <c r="D2616" t="s">
        <v>4234</v>
      </c>
      <c r="E2616">
        <v>171.3229609</v>
      </c>
      <c r="F2616">
        <v>68.95</v>
      </c>
      <c r="G2616">
        <v>12.610645245315499</v>
      </c>
      <c r="H2616">
        <v>-0.21038142327652901</v>
      </c>
      <c r="I2616">
        <v>26.7875145865302</v>
      </c>
      <c r="J2616">
        <v>1.4607430466481499</v>
      </c>
      <c r="K2616">
        <v>64.377975354554295</v>
      </c>
      <c r="M2616">
        <v>59.424864635690099</v>
      </c>
      <c r="N2616">
        <v>0.59940458902120197</v>
      </c>
      <c r="O2616">
        <v>19.5068890500362</v>
      </c>
      <c r="P2616">
        <v>74.556962025316395</v>
      </c>
    </row>
    <row r="2617" spans="1:17" hidden="1" x14ac:dyDescent="0.3">
      <c r="A2617" t="s">
        <v>5437</v>
      </c>
      <c r="B2617" t="s">
        <v>5438</v>
      </c>
      <c r="C2617" t="str">
        <f>IFERROR(VLOOKUP(Table1[[#This Row],[Ticker]],[1]!Table1[[Symbol]:[Industry]],2,FALSE),"-")</f>
        <v>-</v>
      </c>
      <c r="D2617" t="s">
        <v>560</v>
      </c>
      <c r="E2617">
        <v>171.199963</v>
      </c>
      <c r="F2617">
        <v>79.75</v>
      </c>
      <c r="G2617">
        <v>-80.951524935370699</v>
      </c>
      <c r="H2617">
        <v>-17.512064115584199</v>
      </c>
      <c r="I2617">
        <v>-66.774655594156002</v>
      </c>
      <c r="J2617">
        <v>-8.5652986200185097</v>
      </c>
      <c r="K2617">
        <v>92.695254461149304</v>
      </c>
      <c r="M2617">
        <v>30.693279594293699</v>
      </c>
      <c r="O2617">
        <v>104.075235109717</v>
      </c>
      <c r="P2617">
        <v>2.0473448496481002</v>
      </c>
    </row>
    <row r="2618" spans="1:17" hidden="1" x14ac:dyDescent="0.3">
      <c r="A2618" t="s">
        <v>5439</v>
      </c>
      <c r="B2618" t="s">
        <v>5440</v>
      </c>
      <c r="C2618" t="str">
        <f>IFERROR(VLOOKUP(Table1[[#This Row],[Ticker]],[1]!Table1[[Symbol]:[Industry]],2,FALSE),"-")</f>
        <v>-</v>
      </c>
      <c r="D2618" t="s">
        <v>263</v>
      </c>
      <c r="E2618">
        <v>171.11151090000001</v>
      </c>
      <c r="F2618">
        <v>17.7</v>
      </c>
      <c r="G2618">
        <v>135.68167980571101</v>
      </c>
      <c r="H2618">
        <v>-22.627975601358699</v>
      </c>
      <c r="I2618">
        <v>75.795509365450101</v>
      </c>
      <c r="J2618">
        <v>-9.4474346602753307</v>
      </c>
      <c r="K2618">
        <v>18.813882860384499</v>
      </c>
      <c r="L2618">
        <v>14.668110818705699</v>
      </c>
      <c r="M2618">
        <v>19.850549214279901</v>
      </c>
      <c r="N2618">
        <v>0.30398046803619899</v>
      </c>
      <c r="O2618">
        <v>27.740112994350199</v>
      </c>
      <c r="P2618">
        <v>187.33766233766201</v>
      </c>
    </row>
    <row r="2619" spans="1:17" hidden="1" x14ac:dyDescent="0.3">
      <c r="A2619" t="s">
        <v>5441</v>
      </c>
      <c r="B2619" t="s">
        <v>5442</v>
      </c>
      <c r="C2619" t="str">
        <f>IFERROR(VLOOKUP(Table1[[#This Row],[Ticker]],[1]!Table1[[Symbol]:[Industry]],2,FALSE),"-")</f>
        <v>-</v>
      </c>
      <c r="D2619" t="s">
        <v>545</v>
      </c>
      <c r="E2619">
        <v>170.66249999999999</v>
      </c>
      <c r="F2619">
        <v>168.5</v>
      </c>
      <c r="G2619">
        <v>167.57757646224599</v>
      </c>
      <c r="H2619">
        <v>-0.13178077639678401</v>
      </c>
      <c r="I2619">
        <v>43.742207316959998</v>
      </c>
      <c r="J2619">
        <v>4.0521161763239402</v>
      </c>
      <c r="K2619">
        <v>154.878816017324</v>
      </c>
      <c r="L2619">
        <v>124.95076066497499</v>
      </c>
      <c r="M2619">
        <v>58.300534348234201</v>
      </c>
      <c r="N2619">
        <v>0.63840283543489396</v>
      </c>
      <c r="O2619">
        <v>18.1008902077151</v>
      </c>
      <c r="P2619">
        <v>205.80762250453699</v>
      </c>
      <c r="Q2619">
        <v>0.16119403456782999</v>
      </c>
    </row>
    <row r="2620" spans="1:17" hidden="1" x14ac:dyDescent="0.3">
      <c r="A2620" t="s">
        <v>5443</v>
      </c>
      <c r="B2620" t="s">
        <v>5444</v>
      </c>
      <c r="C2620" t="str">
        <f>IFERROR(VLOOKUP(Table1[[#This Row],[Ticker]],[1]!Table1[[Symbol]:[Industry]],2,FALSE),"-")</f>
        <v>-</v>
      </c>
      <c r="D2620" t="s">
        <v>263</v>
      </c>
      <c r="E2620">
        <v>170.61</v>
      </c>
      <c r="F2620">
        <v>579</v>
      </c>
      <c r="G2620">
        <v>187.727136840875</v>
      </c>
      <c r="H2620">
        <v>-6.2313210491268602</v>
      </c>
      <c r="I2620">
        <v>72.805894975870302</v>
      </c>
      <c r="J2620">
        <v>-1.6249892213028001</v>
      </c>
      <c r="K2620">
        <v>549.09743504199298</v>
      </c>
      <c r="L2620">
        <v>415.52117352284802</v>
      </c>
      <c r="M2620">
        <v>42.036664932090503</v>
      </c>
      <c r="N2620">
        <v>0.237139548387267</v>
      </c>
      <c r="O2620">
        <v>10.535405872193399</v>
      </c>
      <c r="P2620">
        <v>236.33459192564601</v>
      </c>
      <c r="Q2620">
        <v>0.173193029703651</v>
      </c>
    </row>
    <row r="2621" spans="1:17" hidden="1" x14ac:dyDescent="0.3">
      <c r="A2621" t="s">
        <v>5445</v>
      </c>
      <c r="B2621" t="s">
        <v>5446</v>
      </c>
      <c r="C2621" t="str">
        <f>IFERROR(VLOOKUP(Table1[[#This Row],[Ticker]],[1]!Table1[[Symbol]:[Industry]],2,FALSE),"-")</f>
        <v>-</v>
      </c>
      <c r="D2621" t="s">
        <v>396</v>
      </c>
      <c r="E2621">
        <v>170.16137449999999</v>
      </c>
      <c r="F2621">
        <v>131.09</v>
      </c>
      <c r="G2621">
        <v>915.40471931938896</v>
      </c>
      <c r="H2621">
        <v>37.0555087443093</v>
      </c>
      <c r="I2621">
        <v>378.54571926045202</v>
      </c>
      <c r="J2621">
        <v>-7.1394444712961498</v>
      </c>
      <c r="K2621">
        <v>110.904857148375</v>
      </c>
      <c r="M2621">
        <v>53.643803521409602</v>
      </c>
      <c r="N2621">
        <v>0.59769107673550204</v>
      </c>
      <c r="O2621">
        <v>8.3988099778777805</v>
      </c>
      <c r="P2621">
        <v>948.719999999999</v>
      </c>
    </row>
    <row r="2622" spans="1:17" hidden="1" x14ac:dyDescent="0.3">
      <c r="A2622" t="s">
        <v>5447</v>
      </c>
      <c r="B2622" t="s">
        <v>5448</v>
      </c>
      <c r="C2622" t="str">
        <f>IFERROR(VLOOKUP(Table1[[#This Row],[Ticker]],[1]!Table1[[Symbol]:[Industry]],2,FALSE),"-")</f>
        <v>-</v>
      </c>
      <c r="D2622" t="s">
        <v>119</v>
      </c>
      <c r="E2622">
        <v>169.892804904</v>
      </c>
      <c r="F2622">
        <v>90.96</v>
      </c>
      <c r="G2622">
        <v>-10.5622442433634</v>
      </c>
      <c r="H2622">
        <v>-15.707561301325301</v>
      </c>
      <c r="I2622">
        <v>7.7235133467967803</v>
      </c>
      <c r="J2622">
        <v>-2.77500557972547</v>
      </c>
      <c r="K2622">
        <v>95.991218799825006</v>
      </c>
      <c r="L2622">
        <v>87.2718388985991</v>
      </c>
      <c r="M2622">
        <v>28.463885578628599</v>
      </c>
      <c r="N2622">
        <v>0.111319531365362</v>
      </c>
      <c r="O2622">
        <v>25.1099384344767</v>
      </c>
      <c r="P2622">
        <v>36.3718140929535</v>
      </c>
      <c r="Q2622">
        <v>4.7815324148713E-2</v>
      </c>
    </row>
    <row r="2623" spans="1:17" hidden="1" x14ac:dyDescent="0.3">
      <c r="A2623" t="s">
        <v>5449</v>
      </c>
      <c r="B2623" t="s">
        <v>5450</v>
      </c>
      <c r="C2623" t="str">
        <f>IFERROR(VLOOKUP(Table1[[#This Row],[Ticker]],[1]!Table1[[Symbol]:[Industry]],2,FALSE),"-")</f>
        <v>-</v>
      </c>
      <c r="D2623" t="s">
        <v>324</v>
      </c>
      <c r="E2623">
        <v>169.64599049</v>
      </c>
      <c r="F2623">
        <v>2.2999999999999998</v>
      </c>
      <c r="K2623">
        <v>2.2860694928582501</v>
      </c>
      <c r="L2623">
        <v>2.4904968111465999</v>
      </c>
      <c r="M2623">
        <v>41.368652020141496</v>
      </c>
      <c r="N2623">
        <v>1</v>
      </c>
      <c r="Q2623">
        <v>-6.0412528129999996E-4</v>
      </c>
    </row>
    <row r="2624" spans="1:17" hidden="1" x14ac:dyDescent="0.3">
      <c r="A2624" t="s">
        <v>5451</v>
      </c>
      <c r="B2624" t="s">
        <v>5452</v>
      </c>
      <c r="C2624" t="str">
        <f>IFERROR(VLOOKUP(Table1[[#This Row],[Ticker]],[1]!Table1[[Symbol]:[Industry]],2,FALSE),"-")</f>
        <v>-</v>
      </c>
      <c r="D2624" t="s">
        <v>5453</v>
      </c>
      <c r="E2624">
        <v>169.618394376</v>
      </c>
      <c r="F2624">
        <v>71.2</v>
      </c>
      <c r="G2624">
        <v>79.986097390090507</v>
      </c>
      <c r="H2624">
        <v>-7.3891436175606797</v>
      </c>
      <c r="I2624">
        <v>3.03042874296534</v>
      </c>
      <c r="J2624">
        <v>-10.455821495835499</v>
      </c>
      <c r="K2624">
        <v>74.280728491212599</v>
      </c>
      <c r="L2624">
        <v>65.060925856079507</v>
      </c>
      <c r="M2624">
        <v>35.803674065593299</v>
      </c>
      <c r="N2624">
        <v>0.482199955528827</v>
      </c>
      <c r="O2624">
        <v>50.028089887640398</v>
      </c>
      <c r="P2624">
        <v>168.577895133911</v>
      </c>
    </row>
    <row r="2625" spans="1:17" hidden="1" x14ac:dyDescent="0.3">
      <c r="A2625" t="s">
        <v>5454</v>
      </c>
      <c r="B2625" t="s">
        <v>5455</v>
      </c>
      <c r="C2625" t="str">
        <f>IFERROR(VLOOKUP(Table1[[#This Row],[Ticker]],[1]!Table1[[Symbol]:[Industry]],2,FALSE),"-")</f>
        <v>-</v>
      </c>
      <c r="D2625" t="s">
        <v>604</v>
      </c>
      <c r="E2625">
        <v>169</v>
      </c>
      <c r="F2625">
        <v>84.5</v>
      </c>
      <c r="G2625">
        <v>-36.411610955839699</v>
      </c>
      <c r="H2625">
        <v>-11.589473223457</v>
      </c>
      <c r="I2625">
        <v>-21.3374854134697</v>
      </c>
      <c r="J2625">
        <v>-4.1905481210165201</v>
      </c>
      <c r="K2625">
        <v>84.823388872557601</v>
      </c>
      <c r="L2625">
        <v>86.776188961653702</v>
      </c>
      <c r="M2625">
        <v>48.379182296347302</v>
      </c>
      <c r="N2625">
        <v>0.82106494909287298</v>
      </c>
      <c r="O2625">
        <v>23.017751479289899</v>
      </c>
      <c r="P2625">
        <v>17.1983356449376</v>
      </c>
      <c r="Q2625">
        <v>0.118719837446113</v>
      </c>
    </row>
    <row r="2626" spans="1:17" hidden="1" x14ac:dyDescent="0.3">
      <c r="A2626" t="s">
        <v>5456</v>
      </c>
      <c r="B2626" t="s">
        <v>5457</v>
      </c>
      <c r="C2626" t="str">
        <f>IFERROR(VLOOKUP(Table1[[#This Row],[Ticker]],[1]!Table1[[Symbol]:[Industry]],2,FALSE),"-")</f>
        <v>-</v>
      </c>
      <c r="D2626" t="s">
        <v>164</v>
      </c>
      <c r="E2626">
        <v>168.95116279000001</v>
      </c>
      <c r="F2626">
        <v>147.88999999999999</v>
      </c>
      <c r="G2626">
        <v>-13.3233942708741</v>
      </c>
      <c r="H2626">
        <v>-12.8133666469187</v>
      </c>
      <c r="I2626">
        <v>-14.0655871830901</v>
      </c>
      <c r="J2626">
        <v>-8.3996683421127791</v>
      </c>
      <c r="K2626">
        <v>151.928531671798</v>
      </c>
      <c r="L2626">
        <v>146.03228218021599</v>
      </c>
      <c r="M2626">
        <v>47.631044731885602</v>
      </c>
      <c r="N2626">
        <v>0.23126391336053401</v>
      </c>
      <c r="O2626">
        <v>42.403137467036302</v>
      </c>
      <c r="Q2626">
        <v>6.6562341976169004E-2</v>
      </c>
    </row>
    <row r="2627" spans="1:17" hidden="1" x14ac:dyDescent="0.3">
      <c r="A2627" t="s">
        <v>5458</v>
      </c>
      <c r="B2627" t="s">
        <v>5459</v>
      </c>
      <c r="C2627" t="str">
        <f>IFERROR(VLOOKUP(Table1[[#This Row],[Ticker]],[1]!Table1[[Symbol]:[Industry]],2,FALSE),"-")</f>
        <v>-</v>
      </c>
      <c r="D2627" t="s">
        <v>435</v>
      </c>
      <c r="E2627">
        <v>168.46709106599999</v>
      </c>
      <c r="F2627">
        <v>24.21</v>
      </c>
      <c r="G2627">
        <v>31.5731431779373</v>
      </c>
      <c r="H2627">
        <v>-7.4211336229704798</v>
      </c>
      <c r="I2627">
        <v>3.5024810330067302</v>
      </c>
      <c r="J2627">
        <v>-4.2748455455848502</v>
      </c>
      <c r="K2627">
        <v>23.836474837188302</v>
      </c>
      <c r="L2627">
        <v>21.771356128937001</v>
      </c>
      <c r="M2627">
        <v>51.187727805807498</v>
      </c>
      <c r="N2627">
        <v>1.5420863192019101</v>
      </c>
      <c r="O2627">
        <v>19.6714785053661</v>
      </c>
      <c r="P2627">
        <v>88.174193640098295</v>
      </c>
      <c r="Q2627">
        <v>5.5296171296950997E-2</v>
      </c>
    </row>
    <row r="2628" spans="1:17" hidden="1" x14ac:dyDescent="0.3">
      <c r="A2628" t="s">
        <v>5460</v>
      </c>
      <c r="B2628" t="s">
        <v>5461</v>
      </c>
      <c r="C2628" t="str">
        <f>IFERROR(VLOOKUP(Table1[[#This Row],[Ticker]],[1]!Table1[[Symbol]:[Industry]],2,FALSE),"-")</f>
        <v>-</v>
      </c>
      <c r="D2628" t="s">
        <v>604</v>
      </c>
      <c r="E2628">
        <v>168.289346967</v>
      </c>
      <c r="F2628">
        <v>223.09</v>
      </c>
      <c r="G2628">
        <v>-23.283221494420498</v>
      </c>
      <c r="H2628">
        <v>-9.5300860189272303</v>
      </c>
      <c r="I2628">
        <v>-7.8993188437586701</v>
      </c>
      <c r="J2628">
        <v>-4.8314401395125</v>
      </c>
      <c r="K2628">
        <v>230.92032029910499</v>
      </c>
      <c r="L2628">
        <v>229.150895447241</v>
      </c>
      <c r="M2628">
        <v>38.424810689207902</v>
      </c>
      <c r="N2628">
        <v>0.60600828045144695</v>
      </c>
      <c r="O2628">
        <v>56.439105293827602</v>
      </c>
      <c r="P2628">
        <v>23.254143646408799</v>
      </c>
      <c r="Q2628">
        <v>-5.273940386473E-2</v>
      </c>
    </row>
    <row r="2629" spans="1:17" hidden="1" x14ac:dyDescent="0.3">
      <c r="A2629" t="s">
        <v>5462</v>
      </c>
      <c r="B2629" t="s">
        <v>5463</v>
      </c>
      <c r="C2629" t="str">
        <f>IFERROR(VLOOKUP(Table1[[#This Row],[Ticker]],[1]!Table1[[Symbol]:[Industry]],2,FALSE),"-")</f>
        <v>-</v>
      </c>
      <c r="D2629" t="s">
        <v>266</v>
      </c>
      <c r="E2629">
        <v>168.2255332</v>
      </c>
      <c r="F2629">
        <v>465.8</v>
      </c>
      <c r="G2629">
        <v>8.5887558768914793</v>
      </c>
      <c r="H2629">
        <v>9.4214207808636292</v>
      </c>
      <c r="I2629">
        <v>39.001123544325203</v>
      </c>
      <c r="J2629">
        <v>2.1502186213607901</v>
      </c>
      <c r="K2629">
        <v>416.14015380650699</v>
      </c>
      <c r="L2629">
        <v>375.98960680663203</v>
      </c>
      <c r="M2629">
        <v>59.126674740233099</v>
      </c>
      <c r="N2629">
        <v>1.11187012486839</v>
      </c>
      <c r="O2629">
        <v>10.4336625161013</v>
      </c>
      <c r="P2629">
        <v>65.470692717584299</v>
      </c>
      <c r="Q2629">
        <v>5.7905367283034997E-2</v>
      </c>
    </row>
    <row r="2630" spans="1:17" hidden="1" x14ac:dyDescent="0.3">
      <c r="A2630" t="s">
        <v>5464</v>
      </c>
      <c r="B2630" t="s">
        <v>5465</v>
      </c>
      <c r="C2630" t="str">
        <f>IFERROR(VLOOKUP(Table1[[#This Row],[Ticker]],[1]!Table1[[Symbol]:[Industry]],2,FALSE),"-")</f>
        <v>-</v>
      </c>
      <c r="D2630" t="s">
        <v>435</v>
      </c>
      <c r="E2630">
        <v>168.169219</v>
      </c>
      <c r="F2630">
        <v>138.55000000000001</v>
      </c>
      <c r="G2630">
        <v>39.764044741001001</v>
      </c>
      <c r="H2630">
        <v>129.938308092852</v>
      </c>
      <c r="I2630">
        <v>183.37250569117199</v>
      </c>
      <c r="J2630">
        <v>20.4607098725504</v>
      </c>
      <c r="K2630">
        <v>85.257425807454396</v>
      </c>
      <c r="L2630">
        <v>65.2880666313348</v>
      </c>
      <c r="M2630">
        <v>82.059691176920097</v>
      </c>
      <c r="N2630">
        <v>1.8969365271163501</v>
      </c>
      <c r="O2630">
        <v>10.2850956333453</v>
      </c>
      <c r="P2630">
        <v>264.12614980288998</v>
      </c>
    </row>
    <row r="2631" spans="1:17" hidden="1" x14ac:dyDescent="0.3">
      <c r="A2631" t="s">
        <v>5466</v>
      </c>
      <c r="B2631" t="s">
        <v>5467</v>
      </c>
      <c r="C2631" t="str">
        <f>IFERROR(VLOOKUP(Table1[[#This Row],[Ticker]],[1]!Table1[[Symbol]:[Industry]],2,FALSE),"-")</f>
        <v>-</v>
      </c>
      <c r="D2631" t="s">
        <v>54</v>
      </c>
      <c r="E2631">
        <v>167.9170743</v>
      </c>
      <c r="F2631">
        <v>146.9</v>
      </c>
      <c r="G2631">
        <v>-51.8625498793905</v>
      </c>
      <c r="H2631">
        <v>-4.1324711999088297</v>
      </c>
      <c r="I2631">
        <v>-17.653091822987999</v>
      </c>
      <c r="J2631">
        <v>-6.7670530059834304</v>
      </c>
      <c r="K2631">
        <v>151.54096936024399</v>
      </c>
      <c r="L2631">
        <v>159.64714751790299</v>
      </c>
      <c r="M2631">
        <v>42.5910795438649</v>
      </c>
      <c r="N2631">
        <v>0.386533404913593</v>
      </c>
      <c r="O2631">
        <v>48.944860449285201</v>
      </c>
      <c r="P2631">
        <v>5.6834532374100801</v>
      </c>
      <c r="Q2631">
        <v>-7.7788182960048996E-2</v>
      </c>
    </row>
    <row r="2632" spans="1:17" hidden="1" x14ac:dyDescent="0.3">
      <c r="A2632" t="s">
        <v>5468</v>
      </c>
      <c r="B2632" t="s">
        <v>5469</v>
      </c>
      <c r="C2632" t="str">
        <f>IFERROR(VLOOKUP(Table1[[#This Row],[Ticker]],[1]!Table1[[Symbol]:[Industry]],2,FALSE),"-")</f>
        <v>-</v>
      </c>
      <c r="D2632" t="s">
        <v>185</v>
      </c>
      <c r="E2632">
        <v>167.83991</v>
      </c>
      <c r="F2632">
        <v>700</v>
      </c>
      <c r="G2632">
        <v>39.524225492229</v>
      </c>
      <c r="H2632">
        <v>13.2459370073804</v>
      </c>
      <c r="I2632">
        <v>25.894221002881299</v>
      </c>
      <c r="J2632">
        <v>-7.61843061106996</v>
      </c>
      <c r="K2632">
        <v>660.75585665585402</v>
      </c>
      <c r="L2632">
        <v>556.97205975786096</v>
      </c>
      <c r="M2632">
        <v>40.114638517759197</v>
      </c>
      <c r="N2632">
        <v>0.37191227547070599</v>
      </c>
      <c r="O2632">
        <v>26.342857142857099</v>
      </c>
      <c r="P2632">
        <v>81.417649345600594</v>
      </c>
      <c r="Q2632">
        <v>0.10137491941665901</v>
      </c>
    </row>
    <row r="2633" spans="1:17" hidden="1" x14ac:dyDescent="0.3">
      <c r="A2633" t="s">
        <v>5470</v>
      </c>
      <c r="B2633" t="s">
        <v>5471</v>
      </c>
      <c r="C2633" t="str">
        <f>IFERROR(VLOOKUP(Table1[[#This Row],[Ticker]],[1]!Table1[[Symbol]:[Industry]],2,FALSE),"-")</f>
        <v>-</v>
      </c>
      <c r="D2633" t="s">
        <v>5472</v>
      </c>
      <c r="E2633">
        <v>167.19361505000001</v>
      </c>
      <c r="F2633">
        <v>74.819999999999993</v>
      </c>
      <c r="G2633">
        <v>138.16512570545601</v>
      </c>
      <c r="H2633">
        <v>-0.36293191074171499</v>
      </c>
      <c r="I2633">
        <v>87.947113155483805</v>
      </c>
      <c r="J2633">
        <v>-6.9947857995057001</v>
      </c>
      <c r="K2633">
        <v>74.880502018087</v>
      </c>
      <c r="L2633">
        <v>53.146987597957697</v>
      </c>
      <c r="M2633">
        <v>31.170996131257098</v>
      </c>
      <c r="N2633">
        <v>0.492859997696317</v>
      </c>
      <c r="O2633">
        <v>24.953221063886598</v>
      </c>
      <c r="P2633">
        <v>183.19454958364801</v>
      </c>
      <c r="Q2633">
        <v>0.13241205226326699</v>
      </c>
    </row>
    <row r="2634" spans="1:17" hidden="1" x14ac:dyDescent="0.3">
      <c r="A2634" t="s">
        <v>5473</v>
      </c>
      <c r="B2634" t="s">
        <v>5474</v>
      </c>
      <c r="C2634" t="str">
        <f>IFERROR(VLOOKUP(Table1[[#This Row],[Ticker]],[1]!Table1[[Symbol]:[Industry]],2,FALSE),"-")</f>
        <v>-</v>
      </c>
      <c r="D2634" t="s">
        <v>130</v>
      </c>
      <c r="E2634">
        <v>166.83673451999999</v>
      </c>
      <c r="F2634">
        <v>43.08</v>
      </c>
      <c r="G2634">
        <v>-1.3704108490637199</v>
      </c>
      <c r="H2634">
        <v>21.556720947723701</v>
      </c>
      <c r="I2634">
        <v>17.406755063139901</v>
      </c>
      <c r="J2634">
        <v>-2.36702275794954</v>
      </c>
      <c r="K2634">
        <v>38.786331061828797</v>
      </c>
      <c r="L2634">
        <v>36.619121608703999</v>
      </c>
      <c r="M2634">
        <v>59.853779622784501</v>
      </c>
      <c r="N2634">
        <v>1.1905763600449499</v>
      </c>
      <c r="O2634">
        <v>18.152274837511602</v>
      </c>
      <c r="Q2634">
        <v>5.2400599723475001E-2</v>
      </c>
    </row>
    <row r="2635" spans="1:17" hidden="1" x14ac:dyDescent="0.3">
      <c r="A2635" t="s">
        <v>5475</v>
      </c>
      <c r="B2635" t="s">
        <v>5476</v>
      </c>
      <c r="C2635" t="str">
        <f>IFERROR(VLOOKUP(Table1[[#This Row],[Ticker]],[1]!Table1[[Symbol]:[Industry]],2,FALSE),"-")</f>
        <v>-</v>
      </c>
      <c r="D2635" t="s">
        <v>771</v>
      </c>
      <c r="E2635">
        <v>166.76175359999999</v>
      </c>
      <c r="F2635">
        <v>152</v>
      </c>
      <c r="G2635">
        <v>20.530873165543401</v>
      </c>
      <c r="H2635">
        <v>-14.067966447142799</v>
      </c>
      <c r="I2635">
        <v>31.356638165554799</v>
      </c>
      <c r="J2635">
        <v>-8.1751695743321893</v>
      </c>
      <c r="K2635">
        <v>161.53323753612801</v>
      </c>
      <c r="L2635">
        <v>133.198858911721</v>
      </c>
      <c r="M2635">
        <v>35.110625261489702</v>
      </c>
      <c r="N2635">
        <v>1.0528742256159001</v>
      </c>
      <c r="O2635">
        <v>23.6513157894736</v>
      </c>
      <c r="P2635">
        <v>94.871794871794805</v>
      </c>
    </row>
    <row r="2636" spans="1:17" hidden="1" x14ac:dyDescent="0.3">
      <c r="A2636" t="s">
        <v>5477</v>
      </c>
      <c r="B2636" t="s">
        <v>5478</v>
      </c>
      <c r="C2636" t="str">
        <f>IFERROR(VLOOKUP(Table1[[#This Row],[Ticker]],[1]!Table1[[Symbol]:[Industry]],2,FALSE),"-")</f>
        <v>-</v>
      </c>
      <c r="D2636" t="s">
        <v>217</v>
      </c>
      <c r="E2636">
        <v>166.37332094999999</v>
      </c>
      <c r="F2636">
        <v>123.05</v>
      </c>
      <c r="G2636">
        <v>-48.744833945215198</v>
      </c>
      <c r="H2636">
        <v>-15.791879368237201</v>
      </c>
      <c r="I2636">
        <v>-31.119813342256901</v>
      </c>
      <c r="J2636">
        <v>-6.3355732669935199</v>
      </c>
      <c r="K2636">
        <v>130.016123234671</v>
      </c>
      <c r="L2636">
        <v>141.50017056342199</v>
      </c>
      <c r="M2636">
        <v>39.036993507626498</v>
      </c>
      <c r="N2636">
        <v>1.2725345777450801</v>
      </c>
      <c r="O2636">
        <v>66.5989435188947</v>
      </c>
      <c r="P2636">
        <v>9.6702317290552493</v>
      </c>
      <c r="Q2636">
        <v>6.8740639592791003E-2</v>
      </c>
    </row>
    <row r="2637" spans="1:17" hidden="1" x14ac:dyDescent="0.3">
      <c r="A2637" t="s">
        <v>5479</v>
      </c>
      <c r="B2637" t="s">
        <v>5480</v>
      </c>
      <c r="C2637" t="str">
        <f>IFERROR(VLOOKUP(Table1[[#This Row],[Ticker]],[1]!Table1[[Symbol]:[Industry]],2,FALSE),"-")</f>
        <v>-</v>
      </c>
      <c r="D2637" t="s">
        <v>470</v>
      </c>
      <c r="E2637">
        <v>166.35440883599901</v>
      </c>
      <c r="F2637">
        <v>6.93</v>
      </c>
      <c r="G2637">
        <v>-8.43207177160048</v>
      </c>
      <c r="H2637">
        <v>-7.7568193603394704</v>
      </c>
      <c r="I2637">
        <v>-21.473337705426299</v>
      </c>
      <c r="J2637">
        <v>-4.0057748104947004</v>
      </c>
      <c r="K2637">
        <v>7.1462315726625603</v>
      </c>
      <c r="L2637">
        <v>7.05624487756723</v>
      </c>
      <c r="M2637">
        <v>40.753242537749799</v>
      </c>
      <c r="N2637">
        <v>1.1777076851163999</v>
      </c>
      <c r="O2637">
        <v>63.431387164661899</v>
      </c>
      <c r="P2637">
        <v>39.777536577056999</v>
      </c>
      <c r="Q2637">
        <v>8.0704329159019997E-2</v>
      </c>
    </row>
    <row r="2638" spans="1:17" hidden="1" x14ac:dyDescent="0.3">
      <c r="A2638" t="s">
        <v>5481</v>
      </c>
      <c r="B2638" t="s">
        <v>5482</v>
      </c>
      <c r="C2638" t="str">
        <f>IFERROR(VLOOKUP(Table1[[#This Row],[Ticker]],[1]!Table1[[Symbol]:[Industry]],2,FALSE),"-")</f>
        <v>-</v>
      </c>
      <c r="D2638" t="s">
        <v>263</v>
      </c>
      <c r="E2638">
        <v>166.34568197499999</v>
      </c>
      <c r="F2638">
        <v>296</v>
      </c>
      <c r="G2638">
        <v>49.344392259839999</v>
      </c>
      <c r="H2638">
        <v>-3.1369840140796099</v>
      </c>
      <c r="I2638">
        <v>71.276513073598807</v>
      </c>
      <c r="J2638">
        <v>-8.51380484837434</v>
      </c>
      <c r="K2638">
        <v>262.32668028125499</v>
      </c>
      <c r="L2638">
        <v>197.56544974347099</v>
      </c>
      <c r="M2638">
        <v>35.119580359751502</v>
      </c>
      <c r="N2638">
        <v>0.31467252601872597</v>
      </c>
      <c r="O2638">
        <v>12.652027027027</v>
      </c>
      <c r="P2638">
        <v>121.308411214953</v>
      </c>
      <c r="Q2638">
        <v>5.0714690477228999E-2</v>
      </c>
    </row>
    <row r="2639" spans="1:17" hidden="1" x14ac:dyDescent="0.3">
      <c r="A2639" t="s">
        <v>5483</v>
      </c>
      <c r="B2639" t="s">
        <v>5484</v>
      </c>
      <c r="C2639" t="str">
        <f>IFERROR(VLOOKUP(Table1[[#This Row],[Ticker]],[1]!Table1[[Symbol]:[Industry]],2,FALSE),"-")</f>
        <v>-</v>
      </c>
      <c r="D2639" t="s">
        <v>5485</v>
      </c>
      <c r="E2639">
        <v>166.33964800000001</v>
      </c>
      <c r="F2639">
        <v>67.040000000000006</v>
      </c>
      <c r="G2639">
        <v>1269.1951795704299</v>
      </c>
      <c r="H2639">
        <v>48.998600599127698</v>
      </c>
      <c r="I2639">
        <v>1508.04605468002</v>
      </c>
      <c r="J2639">
        <v>19.145947629103599</v>
      </c>
      <c r="K2639">
        <v>50.3772301847196</v>
      </c>
      <c r="L2639">
        <v>27.828400634848801</v>
      </c>
      <c r="M2639">
        <v>68.770026214353905</v>
      </c>
      <c r="N2639">
        <v>0.83554200901139597</v>
      </c>
      <c r="O2639">
        <v>9.8896181384248099</v>
      </c>
      <c r="P2639">
        <v>1831.98847262247</v>
      </c>
      <c r="Q2639">
        <v>0.159287223028656</v>
      </c>
    </row>
    <row r="2640" spans="1:17" hidden="1" x14ac:dyDescent="0.3">
      <c r="A2640" t="s">
        <v>5486</v>
      </c>
      <c r="B2640" t="s">
        <v>5487</v>
      </c>
      <c r="C2640" t="str">
        <f>IFERROR(VLOOKUP(Table1[[#This Row],[Ticker]],[1]!Table1[[Symbol]:[Industry]],2,FALSE),"-")</f>
        <v>-</v>
      </c>
      <c r="D2640" t="s">
        <v>274</v>
      </c>
      <c r="E2640">
        <v>165.9547134</v>
      </c>
      <c r="F2640">
        <v>79.8</v>
      </c>
      <c r="G2640">
        <v>-36.4706204864356</v>
      </c>
      <c r="H2640">
        <v>-5.0774219733924797</v>
      </c>
      <c r="I2640">
        <v>19.043406842422499</v>
      </c>
      <c r="J2640">
        <v>1.82763923308882</v>
      </c>
      <c r="K2640">
        <v>72.918019000178006</v>
      </c>
      <c r="L2640">
        <v>70.512336405843101</v>
      </c>
      <c r="M2640">
        <v>70.9499430828931</v>
      </c>
      <c r="N2640">
        <v>0.48189227980583399</v>
      </c>
      <c r="O2640">
        <v>39.097744360902198</v>
      </c>
      <c r="P2640">
        <v>64.536082474226802</v>
      </c>
      <c r="Q2640">
        <v>4.4565288518823E-2</v>
      </c>
    </row>
    <row r="2641" spans="1:17" hidden="1" x14ac:dyDescent="0.3">
      <c r="A2641" t="s">
        <v>5488</v>
      </c>
      <c r="B2641" t="s">
        <v>5489</v>
      </c>
      <c r="C2641" t="str">
        <f>IFERROR(VLOOKUP(Table1[[#This Row],[Ticker]],[1]!Table1[[Symbol]:[Industry]],2,FALSE),"-")</f>
        <v>-</v>
      </c>
      <c r="D2641" t="s">
        <v>396</v>
      </c>
      <c r="E2641">
        <v>165.90907698999999</v>
      </c>
      <c r="F2641">
        <v>154.13</v>
      </c>
      <c r="G2641">
        <v>179.76617371711399</v>
      </c>
      <c r="H2641">
        <v>75.587226785886102</v>
      </c>
      <c r="I2641">
        <v>125.512382311397</v>
      </c>
      <c r="J2641">
        <v>36.2447867252287</v>
      </c>
      <c r="K2641">
        <v>107.6242363052</v>
      </c>
      <c r="L2641">
        <v>81.427241193920594</v>
      </c>
      <c r="M2641">
        <v>68.6366525219089</v>
      </c>
      <c r="N2641">
        <v>1.5676908672613401</v>
      </c>
      <c r="O2641">
        <v>14.6434827742814</v>
      </c>
      <c r="P2641">
        <v>214.551020408163</v>
      </c>
      <c r="Q2641">
        <v>0.15184613650017001</v>
      </c>
    </row>
    <row r="2642" spans="1:17" hidden="1" x14ac:dyDescent="0.3">
      <c r="A2642" t="s">
        <v>5490</v>
      </c>
      <c r="B2642" t="s">
        <v>5491</v>
      </c>
      <c r="C2642" t="str">
        <f>IFERROR(VLOOKUP(Table1[[#This Row],[Ticker]],[1]!Table1[[Symbol]:[Industry]],2,FALSE),"-")</f>
        <v>-</v>
      </c>
      <c r="D2642" t="s">
        <v>435</v>
      </c>
      <c r="E2642">
        <v>165.83927249999999</v>
      </c>
      <c r="F2642">
        <v>66.55</v>
      </c>
      <c r="G2642">
        <v>9.4958781176728202</v>
      </c>
      <c r="H2642">
        <v>-8.2729938333484796</v>
      </c>
      <c r="I2642">
        <v>21.1144864477486</v>
      </c>
      <c r="J2642">
        <v>-13.6819652866851</v>
      </c>
      <c r="K2642">
        <v>69.941659197940794</v>
      </c>
      <c r="L2642">
        <v>56.740897517495902</v>
      </c>
      <c r="M2642">
        <v>23.217148525896999</v>
      </c>
      <c r="N2642">
        <v>1.1887548922900599</v>
      </c>
      <c r="O2642">
        <v>27.347858752817402</v>
      </c>
      <c r="P2642">
        <v>92.341040462427699</v>
      </c>
      <c r="Q2642">
        <v>0.15412500422834299</v>
      </c>
    </row>
    <row r="2643" spans="1:17" hidden="1" x14ac:dyDescent="0.3">
      <c r="A2643" t="s">
        <v>5492</v>
      </c>
      <c r="B2643" t="s">
        <v>5493</v>
      </c>
      <c r="C2643" t="str">
        <f>IFERROR(VLOOKUP(Table1[[#This Row],[Ticker]],[1]!Table1[[Symbol]:[Industry]],2,FALSE),"-")</f>
        <v>-</v>
      </c>
      <c r="D2643" t="s">
        <v>231</v>
      </c>
      <c r="E2643">
        <v>165.47921413199899</v>
      </c>
      <c r="F2643">
        <v>71</v>
      </c>
      <c r="G2643">
        <v>102.721953361942</v>
      </c>
      <c r="H2643">
        <v>-16.123030048971401</v>
      </c>
      <c r="I2643">
        <v>15.842577253760201</v>
      </c>
      <c r="J2643">
        <v>-4.1004873816867899</v>
      </c>
      <c r="K2643">
        <v>73.827348921176807</v>
      </c>
      <c r="L2643">
        <v>64.145754784396203</v>
      </c>
      <c r="M2643">
        <v>37.792179655178799</v>
      </c>
      <c r="N2643">
        <v>0.62782808978883498</v>
      </c>
      <c r="O2643">
        <v>30.267605633802798</v>
      </c>
      <c r="P2643">
        <v>146.95652173913001</v>
      </c>
      <c r="Q2643">
        <v>0.130162290518887</v>
      </c>
    </row>
    <row r="2644" spans="1:17" hidden="1" x14ac:dyDescent="0.3">
      <c r="A2644" t="s">
        <v>5494</v>
      </c>
      <c r="B2644" t="s">
        <v>5495</v>
      </c>
      <c r="C2644" t="str">
        <f>IFERROR(VLOOKUP(Table1[[#This Row],[Ticker]],[1]!Table1[[Symbol]:[Industry]],2,FALSE),"-")</f>
        <v>-</v>
      </c>
      <c r="D2644" t="s">
        <v>5496</v>
      </c>
      <c r="E2644">
        <v>165.321007065</v>
      </c>
      <c r="F2644">
        <v>70.650000000000006</v>
      </c>
      <c r="G2644">
        <v>-66.029566394896094</v>
      </c>
      <c r="H2644">
        <v>0.400831812017579</v>
      </c>
      <c r="I2644">
        <v>-38.2105762878492</v>
      </c>
      <c r="J2644">
        <v>-4.5269917052470898</v>
      </c>
      <c r="K2644">
        <v>73.942750247994596</v>
      </c>
      <c r="M2644">
        <v>37.954178800955603</v>
      </c>
      <c r="N2644">
        <v>0.77558207118192002</v>
      </c>
      <c r="O2644">
        <v>115.14508138711901</v>
      </c>
      <c r="P2644">
        <v>6.64150943396226</v>
      </c>
    </row>
    <row r="2645" spans="1:17" hidden="1" x14ac:dyDescent="0.3">
      <c r="A2645" t="s">
        <v>5497</v>
      </c>
      <c r="B2645" t="s">
        <v>5498</v>
      </c>
      <c r="C2645" t="str">
        <f>IFERROR(VLOOKUP(Table1[[#This Row],[Ticker]],[1]!Table1[[Symbol]:[Industry]],2,FALSE),"-")</f>
        <v>-</v>
      </c>
      <c r="D2645" t="s">
        <v>833</v>
      </c>
      <c r="E2645">
        <v>165.21456044000001</v>
      </c>
      <c r="F2645">
        <v>200</v>
      </c>
      <c r="G2645">
        <v>21.423597462522999</v>
      </c>
      <c r="H2645">
        <v>-14.5406866558346</v>
      </c>
      <c r="I2645">
        <v>8.25012369245146</v>
      </c>
      <c r="J2645">
        <v>-7.10706837096689</v>
      </c>
      <c r="K2645">
        <v>193.29121832746699</v>
      </c>
      <c r="L2645">
        <v>169.94030284753001</v>
      </c>
      <c r="M2645">
        <v>34.229596126072302</v>
      </c>
      <c r="N2645">
        <v>0.16375450216846099</v>
      </c>
      <c r="O2645">
        <v>24.7</v>
      </c>
      <c r="P2645">
        <v>99.600798403193593</v>
      </c>
      <c r="Q2645">
        <v>0.106372996696385</v>
      </c>
    </row>
    <row r="2646" spans="1:17" hidden="1" x14ac:dyDescent="0.3">
      <c r="A2646" t="s">
        <v>5499</v>
      </c>
      <c r="B2646" t="s">
        <v>5500</v>
      </c>
      <c r="C2646" t="str">
        <f>IFERROR(VLOOKUP(Table1[[#This Row],[Ticker]],[1]!Table1[[Symbol]:[Industry]],2,FALSE),"-")</f>
        <v>-</v>
      </c>
      <c r="D2646" t="s">
        <v>3218</v>
      </c>
      <c r="E2646">
        <v>165.09</v>
      </c>
      <c r="F2646">
        <v>55.03</v>
      </c>
      <c r="G2646">
        <v>51.659509235355898</v>
      </c>
      <c r="H2646">
        <v>-3.6643848074807099</v>
      </c>
      <c r="I2646">
        <v>-1.3011522387532699</v>
      </c>
      <c r="J2646">
        <v>5.4809976762777701</v>
      </c>
      <c r="K2646">
        <v>51.886639068243198</v>
      </c>
      <c r="L2646">
        <v>45.260469065438798</v>
      </c>
      <c r="M2646">
        <v>51.401363107854998</v>
      </c>
      <c r="N2646">
        <v>1.40246814309793</v>
      </c>
      <c r="O2646">
        <v>14.483009267672101</v>
      </c>
      <c r="P2646">
        <v>136.18025751072901</v>
      </c>
      <c r="Q2646">
        <v>0.16875123377057399</v>
      </c>
    </row>
    <row r="2647" spans="1:17" hidden="1" x14ac:dyDescent="0.3">
      <c r="A2647" t="s">
        <v>5501</v>
      </c>
      <c r="B2647" t="s">
        <v>5502</v>
      </c>
      <c r="C2647" t="str">
        <f>IFERROR(VLOOKUP(Table1[[#This Row],[Ticker]],[1]!Table1[[Symbol]:[Industry]],2,FALSE),"-")</f>
        <v>-</v>
      </c>
      <c r="D2647" t="s">
        <v>263</v>
      </c>
      <c r="E2647">
        <v>164.98793549999999</v>
      </c>
      <c r="F2647">
        <v>462.3</v>
      </c>
      <c r="G2647">
        <v>706.31421441564805</v>
      </c>
      <c r="H2647">
        <v>1.8808373002179599</v>
      </c>
      <c r="I2647">
        <v>479.92858360682698</v>
      </c>
      <c r="J2647">
        <v>4.2416119490871704</v>
      </c>
      <c r="K2647">
        <v>377.89541675295902</v>
      </c>
      <c r="L2647">
        <v>230.72122284642799</v>
      </c>
      <c r="M2647">
        <v>74.6760888141321</v>
      </c>
      <c r="N2647">
        <v>1.03392646156232</v>
      </c>
      <c r="O2647">
        <v>0</v>
      </c>
      <c r="P2647">
        <v>739.62949509625798</v>
      </c>
      <c r="Q2647">
        <v>0.23021155077032801</v>
      </c>
    </row>
    <row r="2648" spans="1:17" hidden="1" x14ac:dyDescent="0.3">
      <c r="A2648" t="s">
        <v>5503</v>
      </c>
      <c r="B2648" t="s">
        <v>5504</v>
      </c>
      <c r="C2648" t="str">
        <f>IFERROR(VLOOKUP(Table1[[#This Row],[Ticker]],[1]!Table1[[Symbol]:[Industry]],2,FALSE),"-")</f>
        <v>-</v>
      </c>
      <c r="D2648" t="s">
        <v>266</v>
      </c>
      <c r="E2648">
        <v>164.80666880000001</v>
      </c>
      <c r="F2648">
        <v>277.39999999999998</v>
      </c>
      <c r="G2648">
        <v>-24.658798111084302</v>
      </c>
      <c r="H2648">
        <v>-10.479814040629501</v>
      </c>
      <c r="I2648">
        <v>-5.9139215434773096</v>
      </c>
      <c r="J2648">
        <v>-4.1621454668653497</v>
      </c>
      <c r="K2648">
        <v>281.04805019735397</v>
      </c>
      <c r="L2648">
        <v>270.64350035211299</v>
      </c>
      <c r="M2648">
        <v>43.177483022254201</v>
      </c>
      <c r="N2648">
        <v>0.41289649367759401</v>
      </c>
      <c r="O2648">
        <v>27.2530641672674</v>
      </c>
      <c r="P2648">
        <v>24.005364327223901</v>
      </c>
      <c r="Q2648">
        <v>4.6819302519202001E-2</v>
      </c>
    </row>
    <row r="2649" spans="1:17" hidden="1" x14ac:dyDescent="0.3">
      <c r="A2649" t="s">
        <v>5505</v>
      </c>
      <c r="B2649" t="s">
        <v>5506</v>
      </c>
      <c r="C2649" t="str">
        <f>IFERROR(VLOOKUP(Table1[[#This Row],[Ticker]],[1]!Table1[[Symbol]:[Industry]],2,FALSE),"-")</f>
        <v>-</v>
      </c>
      <c r="D2649" t="s">
        <v>604</v>
      </c>
      <c r="E2649">
        <v>164.64031395000001</v>
      </c>
      <c r="F2649">
        <v>87.55</v>
      </c>
      <c r="G2649">
        <v>-5.80508480381354E-2</v>
      </c>
      <c r="H2649">
        <v>-13.0688799539014</v>
      </c>
      <c r="I2649">
        <v>14.5257107980089</v>
      </c>
      <c r="J2649">
        <v>-1.90844535646938</v>
      </c>
      <c r="K2649">
        <v>88.528443566909601</v>
      </c>
      <c r="L2649">
        <v>79.343073192863798</v>
      </c>
      <c r="M2649">
        <v>42.355306913399097</v>
      </c>
      <c r="N2649">
        <v>0.26717997129797699</v>
      </c>
      <c r="O2649">
        <v>24.271844660194098</v>
      </c>
      <c r="P2649">
        <v>51.208981001727103</v>
      </c>
      <c r="Q2649">
        <v>3.1188857869410998E-2</v>
      </c>
    </row>
    <row r="2650" spans="1:17" hidden="1" x14ac:dyDescent="0.3">
      <c r="A2650" t="s">
        <v>5507</v>
      </c>
      <c r="B2650" t="s">
        <v>5508</v>
      </c>
      <c r="C2650" t="str">
        <f>IFERROR(VLOOKUP(Table1[[#This Row],[Ticker]],[1]!Table1[[Symbol]:[Industry]],2,FALSE),"-")</f>
        <v>-</v>
      </c>
      <c r="D2650" t="s">
        <v>396</v>
      </c>
      <c r="E2650">
        <v>163.99995000000001</v>
      </c>
      <c r="F2650">
        <v>69.5</v>
      </c>
      <c r="G2650">
        <v>239.338874815368</v>
      </c>
      <c r="H2650">
        <v>48.330520290218502</v>
      </c>
      <c r="I2650">
        <v>86.665556679556005</v>
      </c>
      <c r="J2650">
        <v>39.326615571400602</v>
      </c>
      <c r="K2650">
        <v>51.792913867317502</v>
      </c>
      <c r="L2650">
        <v>42.206480906911302</v>
      </c>
      <c r="M2650">
        <v>74.138441933843296</v>
      </c>
      <c r="N2650">
        <v>4.1658557035722197</v>
      </c>
      <c r="O2650">
        <v>7.4820143884892101</v>
      </c>
      <c r="P2650">
        <v>311.24260355029497</v>
      </c>
      <c r="Q2650">
        <v>0.131450084806435</v>
      </c>
    </row>
    <row r="2651" spans="1:17" hidden="1" x14ac:dyDescent="0.3">
      <c r="A2651" t="s">
        <v>5509</v>
      </c>
      <c r="B2651" t="s">
        <v>5510</v>
      </c>
      <c r="C2651" t="str">
        <f>IFERROR(VLOOKUP(Table1[[#This Row],[Ticker]],[1]!Table1[[Symbol]:[Industry]],2,FALSE),"-")</f>
        <v>-</v>
      </c>
      <c r="D2651" t="s">
        <v>604</v>
      </c>
      <c r="E2651">
        <v>163.95243883199899</v>
      </c>
      <c r="F2651">
        <v>5.46</v>
      </c>
      <c r="G2651">
        <v>1.3403667023096599</v>
      </c>
      <c r="H2651">
        <v>15.5192266275709</v>
      </c>
      <c r="I2651">
        <v>24.5457991869201</v>
      </c>
      <c r="J2651">
        <v>2.82151730037948</v>
      </c>
      <c r="K2651">
        <v>5.0370459171123896</v>
      </c>
      <c r="L2651">
        <v>4.1588721693622901</v>
      </c>
      <c r="M2651">
        <v>50.0467258801771</v>
      </c>
      <c r="N2651">
        <v>0.77982402397478401</v>
      </c>
      <c r="O2651">
        <v>14.285714285714199</v>
      </c>
      <c r="P2651">
        <v>102.222222222222</v>
      </c>
      <c r="Q2651">
        <v>-3.5428849956139E-2</v>
      </c>
    </row>
    <row r="2652" spans="1:17" hidden="1" x14ac:dyDescent="0.3">
      <c r="A2652" t="s">
        <v>5511</v>
      </c>
      <c r="B2652" t="s">
        <v>5512</v>
      </c>
      <c r="C2652" t="str">
        <f>IFERROR(VLOOKUP(Table1[[#This Row],[Ticker]],[1]!Table1[[Symbol]:[Industry]],2,FALSE),"-")</f>
        <v>-</v>
      </c>
      <c r="D2652" t="s">
        <v>435</v>
      </c>
      <c r="E2652">
        <v>163.89350289000001</v>
      </c>
      <c r="F2652">
        <v>120.9</v>
      </c>
      <c r="G2652">
        <v>-64.5243845212932</v>
      </c>
      <c r="H2652">
        <v>-20.004434945848299</v>
      </c>
      <c r="I2652">
        <v>-50.347515180078403</v>
      </c>
      <c r="J2652">
        <v>-10.0904706025075</v>
      </c>
      <c r="M2652">
        <v>23.579138970800301</v>
      </c>
      <c r="O2652">
        <v>60.669975186104203</v>
      </c>
      <c r="P2652">
        <v>0.62421972534332204</v>
      </c>
    </row>
    <row r="2653" spans="1:17" hidden="1" x14ac:dyDescent="0.3">
      <c r="A2653" t="s">
        <v>5513</v>
      </c>
      <c r="B2653" t="s">
        <v>5514</v>
      </c>
      <c r="C2653" t="str">
        <f>IFERROR(VLOOKUP(Table1[[#This Row],[Ticker]],[1]!Table1[[Symbol]:[Industry]],2,FALSE),"-")</f>
        <v>-</v>
      </c>
      <c r="D2653" t="s">
        <v>751</v>
      </c>
      <c r="E2653">
        <v>163.46488893</v>
      </c>
      <c r="F2653">
        <v>75.88</v>
      </c>
      <c r="G2653">
        <v>-1.85304921837897</v>
      </c>
      <c r="H2653">
        <v>-9.1005565252003393</v>
      </c>
      <c r="I2653">
        <v>-19.780024538295699</v>
      </c>
      <c r="J2653">
        <v>-2.84155585188324</v>
      </c>
      <c r="K2653">
        <v>77.020400956495294</v>
      </c>
      <c r="L2653">
        <v>73.9672372210605</v>
      </c>
      <c r="M2653">
        <v>88.374458321217901</v>
      </c>
      <c r="N2653">
        <v>0.99406071956835695</v>
      </c>
      <c r="O2653">
        <v>19.003690036900299</v>
      </c>
      <c r="P2653">
        <v>46.997287872917397</v>
      </c>
      <c r="Q2653">
        <v>2.2514289353509E-2</v>
      </c>
    </row>
    <row r="2654" spans="1:17" hidden="1" x14ac:dyDescent="0.3">
      <c r="A2654" t="s">
        <v>5515</v>
      </c>
      <c r="B2654" t="s">
        <v>5516</v>
      </c>
      <c r="C2654" t="str">
        <f>IFERROR(VLOOKUP(Table1[[#This Row],[Ticker]],[1]!Table1[[Symbol]:[Industry]],2,FALSE),"-")</f>
        <v>-</v>
      </c>
      <c r="D2654" t="s">
        <v>473</v>
      </c>
      <c r="E2654">
        <v>163.40166445</v>
      </c>
      <c r="F2654">
        <v>65.5</v>
      </c>
      <c r="G2654">
        <v>-59.9259249383135</v>
      </c>
      <c r="H2654">
        <v>-25.301684134119899</v>
      </c>
      <c r="I2654">
        <v>-45.749055597098703</v>
      </c>
      <c r="J2654">
        <v>-4.6411692667846802</v>
      </c>
      <c r="K2654">
        <v>73.220893889774999</v>
      </c>
      <c r="M2654">
        <v>37.908060911957897</v>
      </c>
      <c r="O2654">
        <v>48.396946564885397</v>
      </c>
      <c r="P2654">
        <v>7.5533661740558404</v>
      </c>
    </row>
    <row r="2655" spans="1:17" hidden="1" x14ac:dyDescent="0.3">
      <c r="A2655" t="s">
        <v>5517</v>
      </c>
      <c r="B2655" t="s">
        <v>5518</v>
      </c>
      <c r="C2655" t="str">
        <f>IFERROR(VLOOKUP(Table1[[#This Row],[Ticker]],[1]!Table1[[Symbol]:[Industry]],2,FALSE),"-")</f>
        <v>-</v>
      </c>
      <c r="D2655" t="s">
        <v>604</v>
      </c>
      <c r="E2655">
        <v>163.30156432199999</v>
      </c>
      <c r="F2655">
        <v>3.51</v>
      </c>
      <c r="G2655">
        <v>26.825464608200701</v>
      </c>
      <c r="H2655">
        <v>-28.215201557852101</v>
      </c>
      <c r="I2655">
        <v>-3.6881065962992001</v>
      </c>
      <c r="J2655">
        <v>-14.631885541868501</v>
      </c>
      <c r="K2655">
        <v>3.9606318678552399</v>
      </c>
      <c r="L2655">
        <v>3.5252167989732301</v>
      </c>
      <c r="M2655">
        <v>21.908804331658899</v>
      </c>
      <c r="N2655">
        <v>0.72958386158028798</v>
      </c>
      <c r="O2655">
        <v>69.515669515669501</v>
      </c>
      <c r="P2655">
        <v>65.478770131771597</v>
      </c>
      <c r="Q2655">
        <v>0.12700586546513301</v>
      </c>
    </row>
    <row r="2656" spans="1:17" hidden="1" x14ac:dyDescent="0.3">
      <c r="A2656" t="s">
        <v>5519</v>
      </c>
      <c r="B2656" t="s">
        <v>5520</v>
      </c>
      <c r="C2656" t="str">
        <f>IFERROR(VLOOKUP(Table1[[#This Row],[Ticker]],[1]!Table1[[Symbol]:[Industry]],2,FALSE),"-")</f>
        <v>-</v>
      </c>
      <c r="D2656" t="s">
        <v>217</v>
      </c>
      <c r="E2656">
        <v>163.27343999999999</v>
      </c>
      <c r="F2656">
        <v>158.94999999999999</v>
      </c>
      <c r="G2656">
        <v>68.525989160659407</v>
      </c>
      <c r="H2656">
        <v>8.7111254046420505</v>
      </c>
      <c r="I2656">
        <v>-9.4042035382220401</v>
      </c>
      <c r="J2656">
        <v>-0.56798679206152902</v>
      </c>
      <c r="K2656">
        <v>156.730306294863</v>
      </c>
      <c r="L2656">
        <v>155.671792860132</v>
      </c>
      <c r="M2656">
        <v>49.373036838139399</v>
      </c>
      <c r="N2656">
        <v>1.4591288229842401</v>
      </c>
      <c r="O2656">
        <v>75.117961623151899</v>
      </c>
      <c r="P2656">
        <v>144.53846153846101</v>
      </c>
    </row>
    <row r="2657" spans="1:17" hidden="1" x14ac:dyDescent="0.3">
      <c r="A2657" t="s">
        <v>5521</v>
      </c>
      <c r="B2657" t="s">
        <v>4859</v>
      </c>
      <c r="C2657" t="str">
        <f>IFERROR(VLOOKUP(Table1[[#This Row],[Ticker]],[1]!Table1[[Symbol]:[Industry]],2,FALSE),"-")</f>
        <v>-</v>
      </c>
      <c r="D2657" t="s">
        <v>393</v>
      </c>
      <c r="E2657">
        <v>163.25547</v>
      </c>
      <c r="F2657">
        <v>12.95</v>
      </c>
      <c r="G2657">
        <v>32.497779498646899</v>
      </c>
      <c r="H2657">
        <v>-13.7770692294346</v>
      </c>
      <c r="I2657">
        <v>-0.112676045278035</v>
      </c>
      <c r="J2657">
        <v>-8.1851283037168105</v>
      </c>
      <c r="K2657">
        <v>13.436556480622601</v>
      </c>
      <c r="L2657">
        <v>11.7301907015953</v>
      </c>
      <c r="M2657">
        <v>34.156956601509499</v>
      </c>
      <c r="N2657">
        <v>0.23806111692771201</v>
      </c>
      <c r="O2657">
        <v>42.5482625482625</v>
      </c>
      <c r="P2657">
        <v>87.681159420289802</v>
      </c>
      <c r="Q2657">
        <v>4.3719282806983999E-2</v>
      </c>
    </row>
    <row r="2658" spans="1:17" hidden="1" x14ac:dyDescent="0.3">
      <c r="A2658" t="s">
        <v>5522</v>
      </c>
      <c r="B2658" t="s">
        <v>5523</v>
      </c>
      <c r="C2658" t="str">
        <f>IFERROR(VLOOKUP(Table1[[#This Row],[Ticker]],[1]!Table1[[Symbol]:[Industry]],2,FALSE),"-")</f>
        <v>-</v>
      </c>
      <c r="D2658" t="s">
        <v>435</v>
      </c>
      <c r="E2658">
        <v>163.24785600000001</v>
      </c>
      <c r="F2658">
        <v>23.2</v>
      </c>
      <c r="G2658">
        <v>-85.460495202062503</v>
      </c>
      <c r="H2658">
        <v>-10.4435187995141</v>
      </c>
      <c r="I2658">
        <v>-36.073606470079497</v>
      </c>
      <c r="J2658">
        <v>-2.3875325876013198</v>
      </c>
      <c r="K2658">
        <v>24.507562046448999</v>
      </c>
      <c r="L2658">
        <v>30.725968300837</v>
      </c>
      <c r="M2658">
        <v>36.449616445805901</v>
      </c>
      <c r="N2658">
        <v>0.61767260240102295</v>
      </c>
      <c r="O2658">
        <v>152.155172413793</v>
      </c>
      <c r="P2658">
        <v>7.7065923862581203</v>
      </c>
      <c r="Q2658">
        <v>9.5889711410975007E-2</v>
      </c>
    </row>
    <row r="2659" spans="1:17" hidden="1" x14ac:dyDescent="0.3">
      <c r="A2659" t="s">
        <v>5524</v>
      </c>
      <c r="B2659" t="s">
        <v>5525</v>
      </c>
      <c r="C2659" t="str">
        <f>IFERROR(VLOOKUP(Table1[[#This Row],[Ticker]],[1]!Table1[[Symbol]:[Industry]],2,FALSE),"-")</f>
        <v>-</v>
      </c>
      <c r="D2659" t="s">
        <v>185</v>
      </c>
      <c r="E2659">
        <v>163.024650786</v>
      </c>
      <c r="F2659">
        <v>106.17</v>
      </c>
      <c r="G2659">
        <v>-47.103344018003803</v>
      </c>
      <c r="H2659">
        <v>-8.1625016641909998</v>
      </c>
      <c r="I2659">
        <v>-14.794430995415301</v>
      </c>
      <c r="J2659">
        <v>-3.7015323375707498</v>
      </c>
      <c r="K2659">
        <v>108.655292716574</v>
      </c>
      <c r="L2659">
        <v>112.417456445624</v>
      </c>
      <c r="M2659">
        <v>37.647415647062303</v>
      </c>
      <c r="N2659">
        <v>0.33834463976342999</v>
      </c>
      <c r="O2659">
        <v>26.212677780917399</v>
      </c>
      <c r="P2659">
        <v>10.020725388601001</v>
      </c>
      <c r="Q2659">
        <v>2.6483229645479999E-3</v>
      </c>
    </row>
    <row r="2660" spans="1:17" hidden="1" x14ac:dyDescent="0.3">
      <c r="A2660" t="s">
        <v>5526</v>
      </c>
      <c r="B2660" t="s">
        <v>5527</v>
      </c>
      <c r="C2660" t="str">
        <f>IFERROR(VLOOKUP(Table1[[#This Row],[Ticker]],[1]!Table1[[Symbol]:[Industry]],2,FALSE),"-")</f>
        <v>-</v>
      </c>
      <c r="D2660" t="s">
        <v>1004</v>
      </c>
      <c r="E2660">
        <v>162.97049999999999</v>
      </c>
      <c r="F2660">
        <v>130.9</v>
      </c>
      <c r="G2660">
        <v>-6.2279020398337197</v>
      </c>
      <c r="H2660">
        <v>-15.759353738712701</v>
      </c>
      <c r="I2660">
        <v>4.4104324548468998</v>
      </c>
      <c r="J2660">
        <v>-7.4745151545054203</v>
      </c>
      <c r="K2660">
        <v>136.68580744648301</v>
      </c>
      <c r="L2660">
        <v>124.376102067253</v>
      </c>
      <c r="M2660">
        <v>27.0025362257905</v>
      </c>
      <c r="N2660">
        <v>0.57231714132543499</v>
      </c>
      <c r="O2660">
        <v>25.286478227654602</v>
      </c>
      <c r="P2660">
        <v>36.924686192468599</v>
      </c>
      <c r="Q2660">
        <v>9.4368759020770007E-3</v>
      </c>
    </row>
    <row r="2661" spans="1:17" hidden="1" x14ac:dyDescent="0.3">
      <c r="A2661" t="s">
        <v>5528</v>
      </c>
      <c r="B2661" t="s">
        <v>5529</v>
      </c>
      <c r="C2661" t="str">
        <f>IFERROR(VLOOKUP(Table1[[#This Row],[Ticker]],[1]!Table1[[Symbol]:[Industry]],2,FALSE),"-")</f>
        <v>-</v>
      </c>
      <c r="E2661">
        <v>162.96696</v>
      </c>
      <c r="F2661">
        <v>82.8</v>
      </c>
      <c r="G2661">
        <v>-38.306674828631003</v>
      </c>
      <c r="H2661">
        <v>0.18024357672347299</v>
      </c>
      <c r="I2661">
        <v>-24.129805487416299</v>
      </c>
      <c r="J2661">
        <v>1.8513680466481499</v>
      </c>
      <c r="M2661">
        <v>0</v>
      </c>
      <c r="O2661">
        <v>5.2536231884057996</v>
      </c>
      <c r="P2661">
        <v>0</v>
      </c>
    </row>
    <row r="2662" spans="1:17" hidden="1" x14ac:dyDescent="0.3">
      <c r="A2662" t="s">
        <v>5530</v>
      </c>
      <c r="B2662" t="s">
        <v>5531</v>
      </c>
      <c r="C2662" t="str">
        <f>IFERROR(VLOOKUP(Table1[[#This Row],[Ticker]],[1]!Table1[[Symbol]:[Industry]],2,FALSE),"-")</f>
        <v>-</v>
      </c>
      <c r="D2662" t="s">
        <v>74</v>
      </c>
      <c r="E2662">
        <v>162.25078880000001</v>
      </c>
      <c r="F2662">
        <v>3.04</v>
      </c>
      <c r="G2662">
        <v>-16.802628528682</v>
      </c>
      <c r="H2662">
        <v>-5.4447564232765302</v>
      </c>
      <c r="I2662">
        <v>24.257815075698598</v>
      </c>
      <c r="J2662">
        <v>-6.7849955897154697</v>
      </c>
      <c r="K2662">
        <v>2.9668061910107801</v>
      </c>
      <c r="L2662">
        <v>2.8266788776231002</v>
      </c>
      <c r="M2662">
        <v>27.333216679562199</v>
      </c>
      <c r="N2662">
        <v>0.48892781367433602</v>
      </c>
      <c r="O2662">
        <v>140.460526315789</v>
      </c>
      <c r="P2662">
        <v>58.3333333333333</v>
      </c>
      <c r="Q2662">
        <v>-2.8460941964E-3</v>
      </c>
    </row>
    <row r="2663" spans="1:17" hidden="1" x14ac:dyDescent="0.3">
      <c r="A2663" t="s">
        <v>5532</v>
      </c>
      <c r="B2663" t="s">
        <v>5533</v>
      </c>
      <c r="C2663" t="str">
        <f>IFERROR(VLOOKUP(Table1[[#This Row],[Ticker]],[1]!Table1[[Symbol]:[Industry]],2,FALSE),"-")</f>
        <v>-</v>
      </c>
      <c r="D2663" t="s">
        <v>130</v>
      </c>
      <c r="E2663">
        <v>162.24</v>
      </c>
      <c r="F2663">
        <v>390</v>
      </c>
      <c r="G2663">
        <v>-27.909875275205</v>
      </c>
      <c r="H2663">
        <v>-4.8197564232765302</v>
      </c>
      <c r="I2663">
        <v>-19.138411339395599</v>
      </c>
      <c r="J2663">
        <v>-3.1486319533518499</v>
      </c>
      <c r="K2663">
        <v>389.96343967117298</v>
      </c>
      <c r="L2663">
        <v>388.01775251965501</v>
      </c>
      <c r="M2663">
        <v>100</v>
      </c>
      <c r="O2663">
        <v>0</v>
      </c>
      <c r="P2663">
        <v>5.4054054054053902</v>
      </c>
    </row>
    <row r="2664" spans="1:17" hidden="1" x14ac:dyDescent="0.3">
      <c r="A2664" t="s">
        <v>5534</v>
      </c>
      <c r="B2664" t="s">
        <v>5535</v>
      </c>
      <c r="C2664" t="str">
        <f>IFERROR(VLOOKUP(Table1[[#This Row],[Ticker]],[1]!Table1[[Symbol]:[Industry]],2,FALSE),"-")</f>
        <v>-</v>
      </c>
      <c r="D2664" t="s">
        <v>1121</v>
      </c>
      <c r="E2664">
        <v>162.18250755</v>
      </c>
      <c r="F2664">
        <v>225.05</v>
      </c>
      <c r="G2664">
        <v>26.068572010607699</v>
      </c>
      <c r="H2664">
        <v>26.788430711226301</v>
      </c>
      <c r="I2664">
        <v>9.7931269017959597</v>
      </c>
      <c r="K2664">
        <v>184.425512879243</v>
      </c>
      <c r="L2664">
        <v>142.751555985756</v>
      </c>
      <c r="M2664">
        <v>63.294044842835497</v>
      </c>
      <c r="N2664">
        <v>0.241399416909621</v>
      </c>
      <c r="O2664">
        <v>10.642079537880401</v>
      </c>
      <c r="P2664">
        <v>82.226720647773305</v>
      </c>
    </row>
    <row r="2665" spans="1:17" hidden="1" x14ac:dyDescent="0.3">
      <c r="A2665" t="s">
        <v>5536</v>
      </c>
      <c r="B2665" t="s">
        <v>5537</v>
      </c>
      <c r="C2665" t="str">
        <f>IFERROR(VLOOKUP(Table1[[#This Row],[Ticker]],[1]!Table1[[Symbol]:[Industry]],2,FALSE),"-")</f>
        <v>-</v>
      </c>
      <c r="D2665" t="s">
        <v>185</v>
      </c>
      <c r="E2665">
        <v>161.735364</v>
      </c>
      <c r="F2665">
        <v>264.7</v>
      </c>
      <c r="G2665">
        <v>7.3329658656169903</v>
      </c>
      <c r="H2665">
        <v>-16.031877635397699</v>
      </c>
      <c r="I2665">
        <v>-5.2154502892557897</v>
      </c>
      <c r="J2665">
        <v>-4.7531095652921502</v>
      </c>
      <c r="K2665">
        <v>274.32923563775802</v>
      </c>
      <c r="L2665">
        <v>242.79174945382201</v>
      </c>
      <c r="M2665">
        <v>35.390554666823903</v>
      </c>
      <c r="N2665">
        <v>0.22622225728085199</v>
      </c>
      <c r="O2665">
        <v>27.842840952021099</v>
      </c>
      <c r="P2665">
        <v>69.679487179487097</v>
      </c>
      <c r="Q2665">
        <v>6.9298697955464006E-2</v>
      </c>
    </row>
    <row r="2666" spans="1:17" hidden="1" x14ac:dyDescent="0.3">
      <c r="A2666" t="s">
        <v>5538</v>
      </c>
      <c r="B2666" t="s">
        <v>5539</v>
      </c>
      <c r="C2666" t="str">
        <f>IFERROR(VLOOKUP(Table1[[#This Row],[Ticker]],[1]!Table1[[Symbol]:[Industry]],2,FALSE),"-")</f>
        <v>-</v>
      </c>
      <c r="D2666" t="s">
        <v>130</v>
      </c>
      <c r="E2666">
        <v>161.665908</v>
      </c>
      <c r="F2666">
        <v>529.15</v>
      </c>
      <c r="G2666">
        <v>-10.285752663870101</v>
      </c>
      <c r="H2666">
        <v>-14.6749523346905</v>
      </c>
      <c r="I2666">
        <v>1.12295229696796</v>
      </c>
      <c r="J2666">
        <v>-6.0568888340858003</v>
      </c>
      <c r="K2666">
        <v>603.39511246559402</v>
      </c>
      <c r="L2666">
        <v>584.42485856562303</v>
      </c>
      <c r="M2666">
        <v>33.792090769377403</v>
      </c>
      <c r="N2666">
        <v>0.43495440729483198</v>
      </c>
      <c r="O2666">
        <v>85.0703959179816</v>
      </c>
      <c r="P2666">
        <v>53.4657772621809</v>
      </c>
    </row>
    <row r="2667" spans="1:17" hidden="1" x14ac:dyDescent="0.3">
      <c r="A2667" t="s">
        <v>5540</v>
      </c>
      <c r="B2667" t="s">
        <v>5541</v>
      </c>
      <c r="C2667" t="str">
        <f>IFERROR(VLOOKUP(Table1[[#This Row],[Ticker]],[1]!Table1[[Symbol]:[Industry]],2,FALSE),"-")</f>
        <v>-</v>
      </c>
      <c r="D2667" t="s">
        <v>125</v>
      </c>
      <c r="E2667">
        <v>161.30449999999999</v>
      </c>
      <c r="F2667">
        <v>350</v>
      </c>
      <c r="G2667">
        <v>109.066990787533</v>
      </c>
      <c r="H2667">
        <v>-8.1943826513841707</v>
      </c>
      <c r="I2667">
        <v>-13.509921826795701</v>
      </c>
      <c r="J2667">
        <v>-11.6931063468828</v>
      </c>
      <c r="K2667">
        <v>338.44473633115598</v>
      </c>
      <c r="L2667">
        <v>287.96666346748998</v>
      </c>
      <c r="M2667">
        <v>43.282460411525797</v>
      </c>
      <c r="N2667">
        <v>0.53614342771992396</v>
      </c>
      <c r="O2667">
        <v>26.0571428571428</v>
      </c>
      <c r="P2667">
        <v>150</v>
      </c>
      <c r="Q2667">
        <v>0.203739588467302</v>
      </c>
    </row>
    <row r="2668" spans="1:17" hidden="1" x14ac:dyDescent="0.3">
      <c r="A2668" t="s">
        <v>5542</v>
      </c>
      <c r="B2668" t="s">
        <v>5543</v>
      </c>
      <c r="C2668" t="str">
        <f>IFERROR(VLOOKUP(Table1[[#This Row],[Ticker]],[1]!Table1[[Symbol]:[Industry]],2,FALSE),"-")</f>
        <v>-</v>
      </c>
      <c r="D2668" t="s">
        <v>393</v>
      </c>
      <c r="E2668">
        <v>160.96458325999899</v>
      </c>
      <c r="F2668">
        <v>43.42</v>
      </c>
      <c r="G2668">
        <v>-10.3124478194206</v>
      </c>
      <c r="H2668">
        <v>-2.25206267911221</v>
      </c>
      <c r="I2668">
        <v>-15.262813253271201</v>
      </c>
      <c r="J2668">
        <v>-9.7586213263592896</v>
      </c>
      <c r="K2668">
        <v>42.3863829647035</v>
      </c>
      <c r="L2668">
        <v>42.095048368886097</v>
      </c>
      <c r="M2668">
        <v>49.712933888132703</v>
      </c>
      <c r="N2668">
        <v>3.7603806452848301</v>
      </c>
      <c r="O2668">
        <v>42.215568862275397</v>
      </c>
      <c r="P2668">
        <v>36.971608832807497</v>
      </c>
      <c r="Q2668">
        <v>0.13661058985177801</v>
      </c>
    </row>
    <row r="2669" spans="1:17" hidden="1" x14ac:dyDescent="0.3">
      <c r="A2669" t="s">
        <v>5544</v>
      </c>
      <c r="B2669" t="s">
        <v>5545</v>
      </c>
      <c r="C2669" t="str">
        <f>IFERROR(VLOOKUP(Table1[[#This Row],[Ticker]],[1]!Table1[[Symbol]:[Industry]],2,FALSE),"-")</f>
        <v>-</v>
      </c>
      <c r="D2669" t="s">
        <v>51</v>
      </c>
      <c r="E2669">
        <v>160.74</v>
      </c>
      <c r="F2669">
        <v>267.89999999999998</v>
      </c>
      <c r="G2669">
        <v>337.510729864204</v>
      </c>
      <c r="H2669">
        <v>5.13599578911285</v>
      </c>
      <c r="I2669">
        <v>185.81321074370001</v>
      </c>
      <c r="J2669">
        <v>-10.878589759259</v>
      </c>
      <c r="K2669">
        <v>248.98067133828201</v>
      </c>
      <c r="L2669">
        <v>164.98459550182599</v>
      </c>
      <c r="M2669">
        <v>24.277515807389801</v>
      </c>
      <c r="N2669">
        <v>1.32154828284121</v>
      </c>
      <c r="O2669">
        <v>24.654721911160799</v>
      </c>
      <c r="P2669">
        <v>396.11111111111097</v>
      </c>
      <c r="Q2669">
        <v>0.14143265573751801</v>
      </c>
    </row>
    <row r="2670" spans="1:17" hidden="1" x14ac:dyDescent="0.3">
      <c r="A2670" t="s">
        <v>5546</v>
      </c>
      <c r="B2670" t="s">
        <v>5547</v>
      </c>
      <c r="C2670" t="str">
        <f>IFERROR(VLOOKUP(Table1[[#This Row],[Ticker]],[1]!Table1[[Symbol]:[Industry]],2,FALSE),"-")</f>
        <v>-</v>
      </c>
      <c r="D2670" t="s">
        <v>130</v>
      </c>
      <c r="E2670">
        <v>160.54194799999999</v>
      </c>
      <c r="F2670">
        <v>64.33</v>
      </c>
      <c r="G2670">
        <v>-5.9291420667490398</v>
      </c>
      <c r="H2670">
        <v>-8.2078161247690602</v>
      </c>
      <c r="I2670">
        <v>-2.49289910004843</v>
      </c>
      <c r="J2670">
        <v>-2.79204280606502</v>
      </c>
      <c r="K2670">
        <v>65.841140215912304</v>
      </c>
      <c r="L2670">
        <v>63.950011328674101</v>
      </c>
      <c r="M2670">
        <v>50.0523474124142</v>
      </c>
      <c r="N2670">
        <v>0.12687192511312301</v>
      </c>
      <c r="O2670">
        <v>51.8731540494326</v>
      </c>
      <c r="P2670">
        <v>40.765864332603897</v>
      </c>
      <c r="Q2670">
        <v>7.4715911804009993E-2</v>
      </c>
    </row>
    <row r="2671" spans="1:17" hidden="1" x14ac:dyDescent="0.3">
      <c r="A2671" t="s">
        <v>5548</v>
      </c>
      <c r="B2671" t="s">
        <v>5549</v>
      </c>
      <c r="C2671" t="str">
        <f>IFERROR(VLOOKUP(Table1[[#This Row],[Ticker]],[1]!Table1[[Symbol]:[Industry]],2,FALSE),"-")</f>
        <v>-</v>
      </c>
      <c r="D2671" t="s">
        <v>545</v>
      </c>
      <c r="E2671">
        <v>160.02000000000001</v>
      </c>
      <c r="F2671">
        <v>45.72</v>
      </c>
      <c r="G2671">
        <v>30.849889875942502</v>
      </c>
      <c r="H2671">
        <v>-8.8932889070868395</v>
      </c>
      <c r="I2671">
        <v>-11.688352584989</v>
      </c>
      <c r="J2671">
        <v>-7.4620305780653302</v>
      </c>
      <c r="K2671">
        <v>47.014687866413396</v>
      </c>
      <c r="L2671">
        <v>44.8686019626522</v>
      </c>
      <c r="M2671">
        <v>33.6211485964917</v>
      </c>
      <c r="N2671">
        <v>0.73760368945196597</v>
      </c>
      <c r="O2671">
        <v>48.184601924759399</v>
      </c>
      <c r="Q2671">
        <v>8.2929858220947006E-2</v>
      </c>
    </row>
    <row r="2672" spans="1:17" hidden="1" x14ac:dyDescent="0.3">
      <c r="A2672" t="s">
        <v>5550</v>
      </c>
      <c r="B2672" t="s">
        <v>5551</v>
      </c>
      <c r="C2672" t="str">
        <f>IFERROR(VLOOKUP(Table1[[#This Row],[Ticker]],[1]!Table1[[Symbol]:[Industry]],2,FALSE),"-")</f>
        <v>-</v>
      </c>
      <c r="D2672" t="s">
        <v>46</v>
      </c>
      <c r="E2672">
        <v>159.96159746999999</v>
      </c>
      <c r="F2672">
        <v>96</v>
      </c>
      <c r="G2672">
        <v>15.406640310868999</v>
      </c>
      <c r="H2672">
        <v>-7.4460190495391503</v>
      </c>
      <c r="I2672">
        <v>-22.9941950149089</v>
      </c>
      <c r="J2672">
        <v>-6.7004078412958199</v>
      </c>
      <c r="K2672">
        <v>100.01324817928899</v>
      </c>
      <c r="L2672">
        <v>98.336468577624402</v>
      </c>
      <c r="M2672">
        <v>35.555248072105698</v>
      </c>
      <c r="N2672">
        <v>1.6605733821447399</v>
      </c>
      <c r="O2672">
        <v>65.468749999999901</v>
      </c>
      <c r="P2672">
        <v>82.787509520182695</v>
      </c>
      <c r="Q2672">
        <v>5.3695278106548998E-2</v>
      </c>
    </row>
    <row r="2673" spans="1:17" hidden="1" x14ac:dyDescent="0.3">
      <c r="A2673" t="s">
        <v>5552</v>
      </c>
      <c r="B2673" t="s">
        <v>5553</v>
      </c>
      <c r="C2673" t="str">
        <f>IFERROR(VLOOKUP(Table1[[#This Row],[Ticker]],[1]!Table1[[Symbol]:[Industry]],2,FALSE),"-")</f>
        <v>-</v>
      </c>
      <c r="D2673" t="s">
        <v>5554</v>
      </c>
      <c r="E2673">
        <v>159.732</v>
      </c>
      <c r="F2673">
        <v>153</v>
      </c>
      <c r="G2673">
        <v>-52.725341254747903</v>
      </c>
      <c r="H2673">
        <v>-16.034183022318501</v>
      </c>
      <c r="I2673">
        <v>-1.0828557838401001</v>
      </c>
      <c r="J2673">
        <v>1.12006427431195</v>
      </c>
      <c r="K2673">
        <v>162.63898956051199</v>
      </c>
      <c r="L2673">
        <v>167.43219954168299</v>
      </c>
      <c r="M2673">
        <v>39.333453410826301</v>
      </c>
      <c r="N2673">
        <v>0.26212410916043799</v>
      </c>
      <c r="O2673">
        <v>46.9934640522875</v>
      </c>
      <c r="P2673">
        <v>33.043478260869499</v>
      </c>
    </row>
    <row r="2674" spans="1:17" hidden="1" x14ac:dyDescent="0.3">
      <c r="A2674" t="s">
        <v>5555</v>
      </c>
      <c r="B2674" t="s">
        <v>5556</v>
      </c>
      <c r="C2674" t="str">
        <f>IFERROR(VLOOKUP(Table1[[#This Row],[Ticker]],[1]!Table1[[Symbol]:[Industry]],2,FALSE),"-")</f>
        <v>-</v>
      </c>
      <c r="D2674" t="s">
        <v>5557</v>
      </c>
      <c r="E2674">
        <v>159.577912572</v>
      </c>
      <c r="F2674">
        <v>71.09</v>
      </c>
      <c r="G2674">
        <v>362.08541618350102</v>
      </c>
      <c r="H2674">
        <v>47.363649690260601</v>
      </c>
      <c r="I2674">
        <v>312.49486127748298</v>
      </c>
      <c r="J2674">
        <v>5.0643784487596299</v>
      </c>
      <c r="K2674">
        <v>48.462394726781099</v>
      </c>
      <c r="L2674">
        <v>29.0353686216258</v>
      </c>
      <c r="M2674">
        <v>98.557840182424897</v>
      </c>
      <c r="N2674">
        <v>0.15155091789745301</v>
      </c>
      <c r="O2674">
        <v>0</v>
      </c>
      <c r="P2674">
        <v>434.51127819548799</v>
      </c>
      <c r="Q2674">
        <v>0.19447125752011499</v>
      </c>
    </row>
    <row r="2675" spans="1:17" hidden="1" x14ac:dyDescent="0.3">
      <c r="A2675" t="s">
        <v>5558</v>
      </c>
      <c r="B2675" t="s">
        <v>5559</v>
      </c>
      <c r="C2675" t="str">
        <f>IFERROR(VLOOKUP(Table1[[#This Row],[Ticker]],[1]!Table1[[Symbol]:[Industry]],2,FALSE),"-")</f>
        <v>-</v>
      </c>
      <c r="D2675" t="s">
        <v>396</v>
      </c>
      <c r="E2675">
        <v>159.3769021</v>
      </c>
      <c r="F2675">
        <v>230.75</v>
      </c>
      <c r="G2675">
        <v>155.12221931938899</v>
      </c>
      <c r="H2675">
        <v>2.0089472804271602</v>
      </c>
      <c r="I2675">
        <v>-13.411034477998101</v>
      </c>
      <c r="J2675">
        <v>-3.1919501253249898</v>
      </c>
      <c r="K2675">
        <v>216.86982118169001</v>
      </c>
      <c r="L2675">
        <v>184.00424580095199</v>
      </c>
      <c r="M2675">
        <v>75.724476693326594</v>
      </c>
      <c r="N2675">
        <v>0.20616460637605699</v>
      </c>
      <c r="O2675">
        <v>20.5850487540628</v>
      </c>
      <c r="P2675">
        <v>246.836013828348</v>
      </c>
      <c r="Q2675">
        <v>7.0847052244608993E-2</v>
      </c>
    </row>
    <row r="2676" spans="1:17" hidden="1" x14ac:dyDescent="0.3">
      <c r="A2676" t="s">
        <v>5560</v>
      </c>
      <c r="B2676" t="s">
        <v>5561</v>
      </c>
      <c r="C2676" t="str">
        <f>IFERROR(VLOOKUP(Table1[[#This Row],[Ticker]],[1]!Table1[[Symbol]:[Industry]],2,FALSE),"-")</f>
        <v>-</v>
      </c>
      <c r="E2676">
        <v>159.13645273899999</v>
      </c>
      <c r="F2676">
        <v>10.75</v>
      </c>
      <c r="G2676">
        <v>-32.847990960984198</v>
      </c>
      <c r="H2676">
        <v>-3.0889871925072998</v>
      </c>
      <c r="I2676">
        <v>-13.0179769859899</v>
      </c>
      <c r="J2676">
        <v>-3.5252797876267898</v>
      </c>
      <c r="K2676">
        <v>10.864585796383301</v>
      </c>
      <c r="L2676">
        <v>11.2163671823297</v>
      </c>
      <c r="M2676">
        <v>48.445551587498201</v>
      </c>
      <c r="N2676">
        <v>0.869740831702982</v>
      </c>
      <c r="O2676">
        <v>62.883720930232499</v>
      </c>
      <c r="P2676">
        <v>16.7209554831704</v>
      </c>
      <c r="Q2676">
        <v>7.5407103840678003E-2</v>
      </c>
    </row>
    <row r="2677" spans="1:17" hidden="1" x14ac:dyDescent="0.3">
      <c r="A2677" t="s">
        <v>5562</v>
      </c>
      <c r="B2677" t="s">
        <v>5563</v>
      </c>
      <c r="C2677" t="str">
        <f>IFERROR(VLOOKUP(Table1[[#This Row],[Ticker]],[1]!Table1[[Symbol]:[Industry]],2,FALSE),"-")</f>
        <v>-</v>
      </c>
      <c r="D2677" t="s">
        <v>4350</v>
      </c>
      <c r="E2677">
        <v>158.90963559599999</v>
      </c>
      <c r="F2677">
        <v>57.18</v>
      </c>
      <c r="G2677">
        <v>-10.5850810669594</v>
      </c>
      <c r="H2677">
        <v>-6.34647398052845</v>
      </c>
      <c r="I2677">
        <v>14.179378355171799</v>
      </c>
      <c r="J2677">
        <v>-4.75880144487728</v>
      </c>
      <c r="K2677">
        <v>58.317140045594101</v>
      </c>
      <c r="L2677">
        <v>54.7111806065708</v>
      </c>
      <c r="M2677">
        <v>38.532377840376803</v>
      </c>
      <c r="N2677">
        <v>1.06809191383025</v>
      </c>
      <c r="O2677">
        <v>29.3284365162644</v>
      </c>
      <c r="P2677">
        <v>51.671087533156403</v>
      </c>
      <c r="Q2677">
        <v>7.1414457506713006E-2</v>
      </c>
    </row>
    <row r="2678" spans="1:17" hidden="1" x14ac:dyDescent="0.3">
      <c r="A2678" t="s">
        <v>5564</v>
      </c>
      <c r="B2678" t="s">
        <v>5565</v>
      </c>
      <c r="C2678" t="str">
        <f>IFERROR(VLOOKUP(Table1[[#This Row],[Ticker]],[1]!Table1[[Symbol]:[Industry]],2,FALSE),"-")</f>
        <v>-</v>
      </c>
      <c r="D2678" t="s">
        <v>604</v>
      </c>
      <c r="E2678">
        <v>158.82098189999999</v>
      </c>
      <c r="F2678">
        <v>270.3</v>
      </c>
      <c r="G2678">
        <v>200.18256015837699</v>
      </c>
      <c r="H2678">
        <v>39.952361539189901</v>
      </c>
      <c r="I2678">
        <v>-11.7273245124534</v>
      </c>
      <c r="J2678">
        <v>27.919329211696599</v>
      </c>
      <c r="K2678">
        <v>211.60564250565699</v>
      </c>
      <c r="L2678">
        <v>183.44756207565399</v>
      </c>
      <c r="M2678">
        <v>91.249723832707105</v>
      </c>
      <c r="N2678">
        <v>1.49460708782742</v>
      </c>
      <c r="O2678">
        <v>3.9585645578986202</v>
      </c>
      <c r="P2678">
        <v>315.84615384615302</v>
      </c>
      <c r="Q2678">
        <v>0.20301033833770599</v>
      </c>
    </row>
    <row r="2679" spans="1:17" hidden="1" x14ac:dyDescent="0.3">
      <c r="A2679" t="s">
        <v>5566</v>
      </c>
      <c r="B2679" t="s">
        <v>5567</v>
      </c>
      <c r="C2679" t="str">
        <f>IFERROR(VLOOKUP(Table1[[#This Row],[Ticker]],[1]!Table1[[Symbol]:[Industry]],2,FALSE),"-")</f>
        <v>-</v>
      </c>
      <c r="D2679" t="s">
        <v>1001</v>
      </c>
      <c r="E2679">
        <v>158.55339785999999</v>
      </c>
      <c r="F2679">
        <v>157.30000000000001</v>
      </c>
      <c r="G2679">
        <v>29.319127921540101</v>
      </c>
      <c r="H2679">
        <v>-3.1955526016204701</v>
      </c>
      <c r="I2679">
        <v>28.215218637185099</v>
      </c>
      <c r="J2679">
        <v>-4.6609776323641903</v>
      </c>
      <c r="K2679">
        <v>163.183438172926</v>
      </c>
      <c r="L2679">
        <v>139.35236732123599</v>
      </c>
      <c r="M2679">
        <v>35.4339669033726</v>
      </c>
      <c r="N2679">
        <v>0.27814798816938702</v>
      </c>
      <c r="O2679">
        <v>24.856961220597501</v>
      </c>
      <c r="P2679">
        <v>84.732824427480907</v>
      </c>
      <c r="Q2679">
        <v>4.8448643076224998E-2</v>
      </c>
    </row>
    <row r="2680" spans="1:17" hidden="1" x14ac:dyDescent="0.3">
      <c r="A2680" t="s">
        <v>5568</v>
      </c>
      <c r="B2680" t="s">
        <v>5569</v>
      </c>
      <c r="C2680" t="str">
        <f>IFERROR(VLOOKUP(Table1[[#This Row],[Ticker]],[1]!Table1[[Symbol]:[Industry]],2,FALSE),"-")</f>
        <v>-</v>
      </c>
      <c r="D2680" t="s">
        <v>149</v>
      </c>
      <c r="E2680">
        <v>158.41800000000001</v>
      </c>
      <c r="F2680">
        <v>150</v>
      </c>
      <c r="G2680">
        <v>-18.811463886717299</v>
      </c>
      <c r="H2680">
        <v>-8.0455628748894306</v>
      </c>
      <c r="I2680">
        <v>-1.02817511892322</v>
      </c>
      <c r="J2680">
        <v>-5.55591887592829</v>
      </c>
      <c r="K2680">
        <v>150.21814219807001</v>
      </c>
      <c r="L2680">
        <v>143.73271554861699</v>
      </c>
      <c r="M2680">
        <v>46.158227133273897</v>
      </c>
      <c r="N2680">
        <v>0.57575757575757502</v>
      </c>
      <c r="O2680">
        <v>25.3333333333333</v>
      </c>
      <c r="P2680">
        <v>27.226463104325699</v>
      </c>
      <c r="Q2680">
        <v>6.5200892941528005E-2</v>
      </c>
    </row>
    <row r="2681" spans="1:17" hidden="1" x14ac:dyDescent="0.3">
      <c r="A2681" t="s">
        <v>5570</v>
      </c>
      <c r="B2681" t="s">
        <v>5571</v>
      </c>
      <c r="C2681" t="str">
        <f>IFERROR(VLOOKUP(Table1[[#This Row],[Ticker]],[1]!Table1[[Symbol]:[Industry]],2,FALSE),"-")</f>
        <v>-</v>
      </c>
      <c r="D2681" t="s">
        <v>248</v>
      </c>
      <c r="E2681">
        <v>158.26628124999999</v>
      </c>
      <c r="F2681">
        <v>682.55</v>
      </c>
      <c r="G2681">
        <v>184.14983559845899</v>
      </c>
      <c r="H2681">
        <v>-32.172535729825697</v>
      </c>
      <c r="I2681">
        <v>185.77559357460899</v>
      </c>
      <c r="J2681">
        <v>-19.072198832332699</v>
      </c>
      <c r="K2681">
        <v>647.08853595999096</v>
      </c>
      <c r="L2681">
        <v>430.43036977614901</v>
      </c>
      <c r="M2681">
        <v>40.248103685943597</v>
      </c>
      <c r="N2681">
        <v>0.57199254304199998</v>
      </c>
      <c r="O2681">
        <v>33.206358508534102</v>
      </c>
      <c r="P2681">
        <v>355.03333333333302</v>
      </c>
    </row>
    <row r="2682" spans="1:17" hidden="1" x14ac:dyDescent="0.3">
      <c r="A2682" t="s">
        <v>5572</v>
      </c>
      <c r="B2682" t="s">
        <v>5573</v>
      </c>
      <c r="C2682" t="str">
        <f>IFERROR(VLOOKUP(Table1[[#This Row],[Ticker]],[1]!Table1[[Symbol]:[Industry]],2,FALSE),"-")</f>
        <v>-</v>
      </c>
      <c r="D2682" t="s">
        <v>2393</v>
      </c>
      <c r="E2682">
        <v>158.22124400000001</v>
      </c>
      <c r="F2682">
        <v>40.119999999999997</v>
      </c>
      <c r="G2682">
        <v>-16.005339160142601</v>
      </c>
      <c r="H2682">
        <v>1.22675520463043</v>
      </c>
      <c r="I2682">
        <v>-11.288948973804199</v>
      </c>
      <c r="J2682">
        <v>-13.1288907820423</v>
      </c>
      <c r="K2682">
        <v>39.046543888952797</v>
      </c>
      <c r="L2682">
        <v>39.020522643432898</v>
      </c>
      <c r="M2682">
        <v>46.279905701850502</v>
      </c>
      <c r="N2682">
        <v>1.2037096229395301</v>
      </c>
      <c r="O2682">
        <v>46.809571286141498</v>
      </c>
      <c r="P2682">
        <v>28.589743589743499</v>
      </c>
      <c r="Q2682">
        <v>0.10464098476604899</v>
      </c>
    </row>
    <row r="2683" spans="1:17" hidden="1" x14ac:dyDescent="0.3">
      <c r="A2683" t="s">
        <v>5574</v>
      </c>
      <c r="B2683" t="s">
        <v>5575</v>
      </c>
      <c r="C2683" t="str">
        <f>IFERROR(VLOOKUP(Table1[[#This Row],[Ticker]],[1]!Table1[[Symbol]:[Industry]],2,FALSE),"-")</f>
        <v>-</v>
      </c>
      <c r="D2683" t="s">
        <v>393</v>
      </c>
      <c r="E2683">
        <v>157.59292668000001</v>
      </c>
      <c r="F2683">
        <v>172.3</v>
      </c>
      <c r="G2683">
        <v>-56.771522350979097</v>
      </c>
      <c r="H2683">
        <v>-17.740548502484401</v>
      </c>
      <c r="I2683">
        <v>-34.0519915863092</v>
      </c>
      <c r="J2683">
        <v>-7.2380539817051703</v>
      </c>
      <c r="K2683">
        <v>191.14134613460101</v>
      </c>
      <c r="L2683">
        <v>192.18521070192099</v>
      </c>
      <c r="M2683">
        <v>33.0996593214171</v>
      </c>
      <c r="N2683">
        <v>0.40087048369473699</v>
      </c>
      <c r="O2683">
        <v>73.534532791642405</v>
      </c>
      <c r="P2683">
        <v>11.1612903225806</v>
      </c>
      <c r="Q2683">
        <v>8.1907491127168996E-2</v>
      </c>
    </row>
    <row r="2684" spans="1:17" hidden="1" x14ac:dyDescent="0.3">
      <c r="A2684" t="s">
        <v>5576</v>
      </c>
      <c r="B2684" t="s">
        <v>5577</v>
      </c>
      <c r="C2684" t="str">
        <f>IFERROR(VLOOKUP(Table1[[#This Row],[Ticker]],[1]!Table1[[Symbol]:[Industry]],2,FALSE),"-")</f>
        <v>-</v>
      </c>
      <c r="D2684" t="s">
        <v>266</v>
      </c>
      <c r="E2684">
        <v>157.47999999999999</v>
      </c>
      <c r="F2684">
        <v>157</v>
      </c>
      <c r="G2684">
        <v>-44.739822288508797</v>
      </c>
      <c r="H2684">
        <v>-2.8525433085224301</v>
      </c>
      <c r="I2684">
        <v>-6.7144944042005399</v>
      </c>
      <c r="J2684">
        <v>-8.9062077109276103</v>
      </c>
      <c r="K2684">
        <v>149.345884544857</v>
      </c>
      <c r="L2684">
        <v>143.13794573152299</v>
      </c>
      <c r="M2684">
        <v>48.590987726867603</v>
      </c>
      <c r="N2684">
        <v>1.3252146776476901</v>
      </c>
      <c r="O2684">
        <v>23.566878980891701</v>
      </c>
      <c r="P2684">
        <v>42.727272727272698</v>
      </c>
      <c r="Q2684">
        <v>9.3757619351827998E-2</v>
      </c>
    </row>
    <row r="2685" spans="1:17" hidden="1" x14ac:dyDescent="0.3">
      <c r="A2685" t="s">
        <v>5578</v>
      </c>
      <c r="B2685" t="s">
        <v>5579</v>
      </c>
      <c r="C2685" t="str">
        <f>IFERROR(VLOOKUP(Table1[[#This Row],[Ticker]],[1]!Table1[[Symbol]:[Industry]],2,FALSE),"-")</f>
        <v>-</v>
      </c>
      <c r="D2685" t="s">
        <v>604</v>
      </c>
      <c r="E2685">
        <v>157.30975000000001</v>
      </c>
      <c r="F2685">
        <v>63.05</v>
      </c>
      <c r="G2685">
        <v>-52.688682215137199</v>
      </c>
      <c r="H2685">
        <v>-20.183454587790401</v>
      </c>
      <c r="I2685">
        <v>-16.618086136143599</v>
      </c>
      <c r="J2685">
        <v>-9.1863678024084496</v>
      </c>
      <c r="K2685">
        <v>67.798918682376694</v>
      </c>
      <c r="L2685">
        <v>72.768783138451298</v>
      </c>
      <c r="M2685">
        <v>33.847181722069301</v>
      </c>
      <c r="N2685">
        <v>0.93826040958210499</v>
      </c>
      <c r="O2685">
        <v>60.190325138778697</v>
      </c>
      <c r="P2685">
        <v>22.427184466019401</v>
      </c>
    </row>
    <row r="2686" spans="1:17" hidden="1" x14ac:dyDescent="0.3">
      <c r="A2686" t="s">
        <v>5580</v>
      </c>
      <c r="B2686" t="s">
        <v>5581</v>
      </c>
      <c r="C2686" t="str">
        <f>IFERROR(VLOOKUP(Table1[[#This Row],[Ticker]],[1]!Table1[[Symbol]:[Industry]],2,FALSE),"-")</f>
        <v>-</v>
      </c>
      <c r="D2686" t="s">
        <v>89</v>
      </c>
      <c r="E2686">
        <v>157.26228523</v>
      </c>
      <c r="F2686">
        <v>74.900000000000006</v>
      </c>
      <c r="G2686">
        <v>3.41345243366486</v>
      </c>
      <c r="H2686">
        <v>-12.9900108264076</v>
      </c>
      <c r="I2686">
        <v>-5.6535628545471699</v>
      </c>
      <c r="J2686">
        <v>-2.0988338376048699</v>
      </c>
      <c r="K2686">
        <v>68.206178954804798</v>
      </c>
      <c r="L2686">
        <v>62.798811856807902</v>
      </c>
      <c r="M2686">
        <v>51.478089754612299</v>
      </c>
      <c r="N2686">
        <v>0.87560366525575195</v>
      </c>
      <c r="O2686">
        <v>36.795727636849101</v>
      </c>
      <c r="P2686">
        <v>79.186602870813402</v>
      </c>
      <c r="Q2686">
        <v>8.8332396689884005E-2</v>
      </c>
    </row>
    <row r="2687" spans="1:17" hidden="1" x14ac:dyDescent="0.3">
      <c r="A2687" t="s">
        <v>5582</v>
      </c>
      <c r="B2687" t="s">
        <v>5583</v>
      </c>
      <c r="C2687" t="str">
        <f>IFERROR(VLOOKUP(Table1[[#This Row],[Ticker]],[1]!Table1[[Symbol]:[Industry]],2,FALSE),"-")</f>
        <v>-</v>
      </c>
      <c r="D2687" t="s">
        <v>470</v>
      </c>
      <c r="E2687">
        <v>157.1587542</v>
      </c>
      <c r="F2687">
        <v>51</v>
      </c>
      <c r="G2687">
        <v>-30.6995865156204</v>
      </c>
      <c r="H2687">
        <v>5.5017325784155</v>
      </c>
      <c r="I2687">
        <v>8.5211631286894196</v>
      </c>
      <c r="J2687">
        <v>-12.593076397796301</v>
      </c>
      <c r="K2687">
        <v>50.342312338286298</v>
      </c>
      <c r="L2687">
        <v>48.0706264317717</v>
      </c>
      <c r="M2687">
        <v>42.113923059338902</v>
      </c>
      <c r="N2687">
        <v>1.77637923425443</v>
      </c>
      <c r="O2687">
        <v>31.372549019607799</v>
      </c>
      <c r="P2687">
        <v>37.6518218623481</v>
      </c>
      <c r="Q2687">
        <v>-4.0110604701563003E-2</v>
      </c>
    </row>
    <row r="2688" spans="1:17" hidden="1" x14ac:dyDescent="0.3">
      <c r="A2688" t="s">
        <v>5584</v>
      </c>
      <c r="B2688" t="s">
        <v>5585</v>
      </c>
      <c r="C2688" t="str">
        <f>IFERROR(VLOOKUP(Table1[[#This Row],[Ticker]],[1]!Table1[[Symbol]:[Industry]],2,FALSE),"-")</f>
        <v>-</v>
      </c>
      <c r="D2688" t="s">
        <v>125</v>
      </c>
      <c r="E2688">
        <v>157.05000000000001</v>
      </c>
      <c r="F2688">
        <v>52.35</v>
      </c>
      <c r="G2688">
        <v>20.8820683620994</v>
      </c>
      <c r="H2688">
        <v>-1.57458666150576</v>
      </c>
      <c r="I2688">
        <v>39.738675155293201</v>
      </c>
      <c r="J2688">
        <v>2.7178808375694699</v>
      </c>
      <c r="K2688">
        <v>48.5053897488121</v>
      </c>
      <c r="L2688">
        <v>39.541935923358302</v>
      </c>
      <c r="M2688">
        <v>54.963243952713697</v>
      </c>
      <c r="N2688">
        <v>1.12794469306735</v>
      </c>
      <c r="O2688">
        <v>19.484240687679002</v>
      </c>
      <c r="P2688">
        <v>132.150776053215</v>
      </c>
      <c r="Q2688">
        <v>0.124762074638848</v>
      </c>
    </row>
    <row r="2689" spans="1:17" hidden="1" x14ac:dyDescent="0.3">
      <c r="A2689" t="s">
        <v>5586</v>
      </c>
      <c r="B2689" t="s">
        <v>5587</v>
      </c>
      <c r="C2689" t="str">
        <f>IFERROR(VLOOKUP(Table1[[#This Row],[Ticker]],[1]!Table1[[Symbol]:[Industry]],2,FALSE),"-")</f>
        <v>-</v>
      </c>
      <c r="D2689" t="s">
        <v>396</v>
      </c>
      <c r="E2689">
        <v>156.59338710399999</v>
      </c>
      <c r="F2689">
        <v>13.64</v>
      </c>
      <c r="G2689">
        <v>525.62191738702199</v>
      </c>
      <c r="H2689">
        <v>22.794922475806001</v>
      </c>
      <c r="I2689">
        <v>230.60517840419399</v>
      </c>
      <c r="J2689">
        <v>0.73486319227921204</v>
      </c>
      <c r="K2689">
        <v>11.241779115436801</v>
      </c>
      <c r="L2689">
        <v>7.4996300504436197</v>
      </c>
      <c r="M2689">
        <v>68.753760716037803</v>
      </c>
      <c r="N2689">
        <v>1.1583656686578501</v>
      </c>
      <c r="O2689">
        <v>4.0322580645161201</v>
      </c>
      <c r="P2689">
        <v>595.918367346938</v>
      </c>
      <c r="Q2689">
        <v>0.14894305424066001</v>
      </c>
    </row>
    <row r="2690" spans="1:17" hidden="1" x14ac:dyDescent="0.3">
      <c r="A2690" t="s">
        <v>5588</v>
      </c>
      <c r="B2690" t="s">
        <v>5589</v>
      </c>
      <c r="C2690" t="str">
        <f>IFERROR(VLOOKUP(Table1[[#This Row],[Ticker]],[1]!Table1[[Symbol]:[Industry]],2,FALSE),"-")</f>
        <v>-</v>
      </c>
      <c r="D2690" t="s">
        <v>292</v>
      </c>
      <c r="E2690">
        <v>156.52475000000001</v>
      </c>
      <c r="F2690">
        <v>310</v>
      </c>
      <c r="G2690">
        <v>-68.846111501032595</v>
      </c>
      <c r="H2690">
        <v>-23.395486230842899</v>
      </c>
      <c r="I2690">
        <v>-32.799461332432799</v>
      </c>
      <c r="J2690">
        <v>-8.9632897365135697</v>
      </c>
      <c r="K2690">
        <v>344.54914520480202</v>
      </c>
      <c r="L2690">
        <v>377.90027877311297</v>
      </c>
      <c r="M2690">
        <v>30.953246650022301</v>
      </c>
      <c r="N2690">
        <v>0.98684878947780097</v>
      </c>
      <c r="O2690">
        <v>91.919354838709694</v>
      </c>
      <c r="P2690">
        <v>6.8965517241379199</v>
      </c>
      <c r="Q2690">
        <v>6.7831935662337001E-2</v>
      </c>
    </row>
    <row r="2691" spans="1:17" hidden="1" x14ac:dyDescent="0.3">
      <c r="A2691" t="s">
        <v>5590</v>
      </c>
      <c r="B2691" t="s">
        <v>5591</v>
      </c>
      <c r="C2691" t="str">
        <f>IFERROR(VLOOKUP(Table1[[#This Row],[Ticker]],[1]!Table1[[Symbol]:[Industry]],2,FALSE),"-")</f>
        <v>-</v>
      </c>
      <c r="D2691" t="s">
        <v>438</v>
      </c>
      <c r="E2691">
        <v>155.9027844</v>
      </c>
      <c r="F2691">
        <v>78.239999999999995</v>
      </c>
      <c r="G2691">
        <v>9.3543035644661305</v>
      </c>
      <c r="H2691">
        <v>-18.057618805393101</v>
      </c>
      <c r="I2691">
        <v>-11.6068005642445</v>
      </c>
      <c r="J2691">
        <v>-1.55353992881197</v>
      </c>
      <c r="K2691">
        <v>81.914061517056496</v>
      </c>
      <c r="L2691">
        <v>77.331911169780696</v>
      </c>
      <c r="M2691">
        <v>62.939996034885503</v>
      </c>
      <c r="N2691">
        <v>0.604964078696555</v>
      </c>
      <c r="O2691">
        <v>71.2039877300613</v>
      </c>
      <c r="P2691">
        <v>60.756112595027702</v>
      </c>
      <c r="Q2691">
        <v>0.133475959292496</v>
      </c>
    </row>
    <row r="2692" spans="1:17" hidden="1" x14ac:dyDescent="0.3">
      <c r="A2692" t="s">
        <v>5592</v>
      </c>
      <c r="B2692" t="s">
        <v>5593</v>
      </c>
      <c r="C2692" t="str">
        <f>IFERROR(VLOOKUP(Table1[[#This Row],[Ticker]],[1]!Table1[[Symbol]:[Industry]],2,FALSE),"-")</f>
        <v>-</v>
      </c>
      <c r="D2692" t="s">
        <v>435</v>
      </c>
      <c r="E2692">
        <v>155.67903999999999</v>
      </c>
      <c r="F2692">
        <v>10.34</v>
      </c>
      <c r="G2692">
        <v>-13.777708426275099</v>
      </c>
      <c r="H2692">
        <v>-26.188577716052201</v>
      </c>
      <c r="I2692">
        <v>-18.7500618248325</v>
      </c>
      <c r="J2692">
        <v>-1.37697841004476</v>
      </c>
      <c r="K2692">
        <v>10.905827727489401</v>
      </c>
      <c r="L2692">
        <v>11.118444042192399</v>
      </c>
      <c r="M2692">
        <v>56.340148284280801</v>
      </c>
      <c r="N2692">
        <v>0.35103839303446899</v>
      </c>
      <c r="O2692">
        <v>76.499032882011605</v>
      </c>
      <c r="P2692">
        <v>46.6666666666666</v>
      </c>
      <c r="Q2692">
        <v>-7.1748720189880001E-3</v>
      </c>
    </row>
    <row r="2693" spans="1:17" hidden="1" x14ac:dyDescent="0.3">
      <c r="A2693" t="s">
        <v>5594</v>
      </c>
      <c r="B2693" t="s">
        <v>5595</v>
      </c>
      <c r="C2693" t="str">
        <f>IFERROR(VLOOKUP(Table1[[#This Row],[Ticker]],[1]!Table1[[Symbol]:[Industry]],2,FALSE),"-")</f>
        <v>-</v>
      </c>
      <c r="D2693" t="s">
        <v>130</v>
      </c>
      <c r="E2693">
        <v>155.61178200000001</v>
      </c>
      <c r="F2693">
        <v>3.1</v>
      </c>
      <c r="G2693">
        <v>-33.3152806806104</v>
      </c>
      <c r="H2693">
        <v>-12.2381540493892</v>
      </c>
      <c r="I2693">
        <v>-28.2293204303047</v>
      </c>
      <c r="J2693">
        <v>-6.8523356570555496</v>
      </c>
      <c r="K2693">
        <v>3.3055585367822999</v>
      </c>
      <c r="L2693">
        <v>3.5637909398935501</v>
      </c>
      <c r="M2693">
        <v>34.328133477507002</v>
      </c>
      <c r="N2693">
        <v>0.35060691482758199</v>
      </c>
      <c r="O2693">
        <v>57.096774193548299</v>
      </c>
      <c r="P2693">
        <v>11.1111111111111</v>
      </c>
      <c r="Q2693">
        <v>2.8446409443009999E-2</v>
      </c>
    </row>
    <row r="2694" spans="1:17" hidden="1" x14ac:dyDescent="0.3">
      <c r="A2694" t="s">
        <v>5596</v>
      </c>
      <c r="B2694" t="s">
        <v>5597</v>
      </c>
      <c r="C2694" t="str">
        <f>IFERROR(VLOOKUP(Table1[[#This Row],[Ticker]],[1]!Table1[[Symbol]:[Industry]],2,FALSE),"-")</f>
        <v>-</v>
      </c>
      <c r="D2694" t="s">
        <v>225</v>
      </c>
      <c r="E2694">
        <v>155.59285</v>
      </c>
      <c r="F2694">
        <v>169.75</v>
      </c>
      <c r="G2694">
        <v>87.253846138516394</v>
      </c>
      <c r="H2694">
        <v>-4.8197564232765302</v>
      </c>
      <c r="I2694">
        <v>-33.145503537977199</v>
      </c>
      <c r="J2694">
        <v>-3.1486319533518499</v>
      </c>
      <c r="K2694">
        <v>160.380399393332</v>
      </c>
      <c r="L2694">
        <v>143.799807015075</v>
      </c>
      <c r="M2694">
        <v>71.011674641356805</v>
      </c>
      <c r="N2694">
        <v>7.8279651864557501E-2</v>
      </c>
      <c r="O2694">
        <v>26.3917525773196</v>
      </c>
      <c r="P2694">
        <v>120.569126819126</v>
      </c>
    </row>
    <row r="2695" spans="1:17" hidden="1" x14ac:dyDescent="0.3">
      <c r="A2695" t="s">
        <v>5598</v>
      </c>
      <c r="B2695" t="s">
        <v>5599</v>
      </c>
      <c r="C2695" t="str">
        <f>IFERROR(VLOOKUP(Table1[[#This Row],[Ticker]],[1]!Table1[[Symbol]:[Industry]],2,FALSE),"-")</f>
        <v>-</v>
      </c>
      <c r="D2695" t="s">
        <v>2144</v>
      </c>
      <c r="E2695">
        <v>155.538792</v>
      </c>
      <c r="F2695">
        <v>169.2</v>
      </c>
      <c r="G2695">
        <v>164.572043263051</v>
      </c>
      <c r="H2695">
        <v>1.42639742287731</v>
      </c>
      <c r="I2695">
        <v>74.609441632091702</v>
      </c>
      <c r="J2695">
        <v>8.8526654842089592</v>
      </c>
      <c r="K2695">
        <v>150.00245498847801</v>
      </c>
      <c r="L2695">
        <v>118.368465522612</v>
      </c>
      <c r="M2695">
        <v>71.641454325321106</v>
      </c>
      <c r="N2695">
        <v>0.80147729887879804</v>
      </c>
      <c r="O2695">
        <v>5.0236406619385399</v>
      </c>
      <c r="P2695">
        <v>225.32205345125899</v>
      </c>
      <c r="Q2695">
        <v>0.200342930093447</v>
      </c>
    </row>
    <row r="2696" spans="1:17" hidden="1" x14ac:dyDescent="0.3">
      <c r="A2696" t="s">
        <v>5600</v>
      </c>
      <c r="B2696" t="s">
        <v>5601</v>
      </c>
      <c r="C2696" t="str">
        <f>IFERROR(VLOOKUP(Table1[[#This Row],[Ticker]],[1]!Table1[[Symbol]:[Industry]],2,FALSE),"-")</f>
        <v>-</v>
      </c>
      <c r="D2696" t="s">
        <v>1517</v>
      </c>
      <c r="E2696">
        <v>154.94687500000001</v>
      </c>
      <c r="F2696">
        <v>13.85</v>
      </c>
      <c r="G2696">
        <v>2065.09741773208</v>
      </c>
      <c r="H2696">
        <v>51.092987549168903</v>
      </c>
      <c r="I2696">
        <v>268.81677073343297</v>
      </c>
      <c r="J2696">
        <v>4.9723871549283896</v>
      </c>
      <c r="K2696">
        <v>9.4339372175426597</v>
      </c>
      <c r="L2696">
        <v>5.1644505279895503</v>
      </c>
      <c r="M2696">
        <v>99.999131633068302</v>
      </c>
      <c r="N2696">
        <v>0.79645732876694897</v>
      </c>
      <c r="O2696">
        <v>0</v>
      </c>
      <c r="P2696">
        <v>2098.4126984126901</v>
      </c>
    </row>
    <row r="2697" spans="1:17" hidden="1" x14ac:dyDescent="0.3">
      <c r="A2697" t="s">
        <v>5602</v>
      </c>
      <c r="B2697" t="s">
        <v>5603</v>
      </c>
      <c r="C2697" t="str">
        <f>IFERROR(VLOOKUP(Table1[[#This Row],[Ticker]],[1]!Table1[[Symbol]:[Industry]],2,FALSE),"-")</f>
        <v>-</v>
      </c>
      <c r="D2697" t="s">
        <v>266</v>
      </c>
      <c r="E2697">
        <v>154.8157545</v>
      </c>
      <c r="F2697">
        <v>483.15</v>
      </c>
      <c r="G2697">
        <v>59.6745335794255</v>
      </c>
      <c r="H2697">
        <v>-8.8213142073287099</v>
      </c>
      <c r="I2697">
        <v>34.731015412196598</v>
      </c>
      <c r="J2697">
        <v>-2.5363870553926602</v>
      </c>
      <c r="K2697">
        <v>469.46500144606898</v>
      </c>
      <c r="L2697">
        <v>405.92673886991702</v>
      </c>
      <c r="M2697">
        <v>46.219890624312299</v>
      </c>
      <c r="N2697">
        <v>0.82572449384676405</v>
      </c>
      <c r="O2697">
        <v>9.6967815378246893</v>
      </c>
      <c r="P2697">
        <v>97.204081632653001</v>
      </c>
      <c r="Q2697">
        <v>0.119711710514985</v>
      </c>
    </row>
    <row r="2698" spans="1:17" hidden="1" x14ac:dyDescent="0.3">
      <c r="A2698" t="s">
        <v>5604</v>
      </c>
      <c r="B2698" t="s">
        <v>5605</v>
      </c>
      <c r="C2698" t="str">
        <f>IFERROR(VLOOKUP(Table1[[#This Row],[Ticker]],[1]!Table1[[Symbol]:[Industry]],2,FALSE),"-")</f>
        <v>-</v>
      </c>
      <c r="D2698" t="s">
        <v>21</v>
      </c>
      <c r="E2698">
        <v>154.751902855</v>
      </c>
      <c r="F2698">
        <v>0.41</v>
      </c>
      <c r="G2698">
        <v>-42.2041695694993</v>
      </c>
      <c r="H2698">
        <v>-17.319756423276498</v>
      </c>
      <c r="I2698">
        <v>-37.138411339395603</v>
      </c>
      <c r="J2698">
        <v>-7.6940864988064002</v>
      </c>
      <c r="K2698">
        <v>0.47703924642595003</v>
      </c>
      <c r="L2698">
        <v>0.51456363563040897</v>
      </c>
      <c r="M2698">
        <v>7.8333191328309804</v>
      </c>
      <c r="N2698">
        <v>0.83495389587000102</v>
      </c>
      <c r="O2698">
        <v>131.70731707317</v>
      </c>
      <c r="P2698">
        <v>17.1428571428571</v>
      </c>
      <c r="Q2698">
        <v>7.0346615370698001E-2</v>
      </c>
    </row>
    <row r="2699" spans="1:17" hidden="1" x14ac:dyDescent="0.3">
      <c r="A2699" t="s">
        <v>5606</v>
      </c>
      <c r="B2699" t="s">
        <v>5607</v>
      </c>
      <c r="C2699" t="str">
        <f>IFERROR(VLOOKUP(Table1[[#This Row],[Ticker]],[1]!Table1[[Symbol]:[Industry]],2,FALSE),"-")</f>
        <v>-</v>
      </c>
      <c r="D2699" t="s">
        <v>438</v>
      </c>
      <c r="E2699">
        <v>154.70034475999901</v>
      </c>
      <c r="F2699">
        <v>8.84</v>
      </c>
      <c r="G2699">
        <v>16.515227793965799</v>
      </c>
      <c r="H2699">
        <v>-12.0829143180133</v>
      </c>
      <c r="I2699">
        <v>-8.6384113393956703</v>
      </c>
      <c r="J2699">
        <v>-6.1222002352901699</v>
      </c>
      <c r="K2699">
        <v>9.2014867976606496</v>
      </c>
      <c r="L2699">
        <v>8.6663430680399092</v>
      </c>
      <c r="M2699">
        <v>36.2056200362046</v>
      </c>
      <c r="N2699">
        <v>1.0929006521065101</v>
      </c>
      <c r="O2699">
        <v>83.257918552036102</v>
      </c>
      <c r="P2699">
        <v>80.408163265306101</v>
      </c>
      <c r="Q2699">
        <v>0.11743187657901399</v>
      </c>
    </row>
    <row r="2700" spans="1:17" hidden="1" x14ac:dyDescent="0.3">
      <c r="A2700" t="s">
        <v>5608</v>
      </c>
      <c r="B2700" t="s">
        <v>5609</v>
      </c>
      <c r="C2700" t="str">
        <f>IFERROR(VLOOKUP(Table1[[#This Row],[Ticker]],[1]!Table1[[Symbol]:[Industry]],2,FALSE),"-")</f>
        <v>-</v>
      </c>
      <c r="D2700" t="s">
        <v>560</v>
      </c>
      <c r="E2700">
        <v>154.65022184</v>
      </c>
      <c r="F2700">
        <v>154</v>
      </c>
      <c r="G2700">
        <v>34.605338662972599</v>
      </c>
      <c r="H2700">
        <v>3.2010769100568002</v>
      </c>
      <c r="I2700">
        <v>49.999425014256097</v>
      </c>
      <c r="J2700">
        <v>1.4579584972197801</v>
      </c>
      <c r="K2700">
        <v>140.12227545630199</v>
      </c>
      <c r="L2700">
        <v>113.157362712932</v>
      </c>
      <c r="M2700">
        <v>60.041364718935803</v>
      </c>
      <c r="N2700">
        <v>0.91807172763522005</v>
      </c>
      <c r="O2700">
        <v>1.29870129870128</v>
      </c>
      <c r="P2700">
        <v>73.033707865168495</v>
      </c>
    </row>
    <row r="2701" spans="1:17" hidden="1" x14ac:dyDescent="0.3">
      <c r="A2701" t="s">
        <v>5610</v>
      </c>
      <c r="B2701" t="s">
        <v>5611</v>
      </c>
      <c r="C2701" t="str">
        <f>IFERROR(VLOOKUP(Table1[[#This Row],[Ticker]],[1]!Table1[[Symbol]:[Industry]],2,FALSE),"-")</f>
        <v>-</v>
      </c>
      <c r="D2701" t="s">
        <v>46</v>
      </c>
      <c r="E2701">
        <v>154.56696360000001</v>
      </c>
      <c r="F2701">
        <v>1.41</v>
      </c>
      <c r="G2701">
        <v>-13.823755256881601</v>
      </c>
      <c r="H2701">
        <v>-14.882649505037501</v>
      </c>
      <c r="I2701">
        <v>-1.6384113393956701</v>
      </c>
      <c r="J2701">
        <v>-5.2034264738997997</v>
      </c>
      <c r="K2701">
        <v>1.4778325580502401</v>
      </c>
      <c r="L2701">
        <v>1.33816464989636</v>
      </c>
      <c r="M2701">
        <v>32.672108342576202</v>
      </c>
      <c r="N2701">
        <v>0.32939300213473099</v>
      </c>
      <c r="O2701">
        <v>31.9148936170212</v>
      </c>
      <c r="P2701">
        <v>40.999999999999901</v>
      </c>
      <c r="Q2701">
        <v>0.16041817232168901</v>
      </c>
    </row>
    <row r="2702" spans="1:17" hidden="1" x14ac:dyDescent="0.3">
      <c r="A2702" t="s">
        <v>5612</v>
      </c>
      <c r="B2702" t="s">
        <v>5613</v>
      </c>
      <c r="C2702" t="str">
        <f>IFERROR(VLOOKUP(Table1[[#This Row],[Ticker]],[1]!Table1[[Symbol]:[Industry]],2,FALSE),"-")</f>
        <v>-</v>
      </c>
      <c r="D2702" t="s">
        <v>545</v>
      </c>
      <c r="E2702">
        <v>154.5147</v>
      </c>
      <c r="F2702">
        <v>3.06</v>
      </c>
      <c r="G2702">
        <v>264.08731672198599</v>
      </c>
      <c r="H2702">
        <v>109.886125929664</v>
      </c>
      <c r="I2702">
        <v>232.58572659163801</v>
      </c>
      <c r="J2702">
        <v>17.512525071441502</v>
      </c>
      <c r="K2702">
        <v>1.74801944238496</v>
      </c>
      <c r="L2702">
        <v>1.2194643803390299</v>
      </c>
      <c r="M2702">
        <v>99.718895801989206</v>
      </c>
      <c r="N2702">
        <v>0.53196925346006296</v>
      </c>
      <c r="O2702">
        <v>0</v>
      </c>
      <c r="P2702">
        <v>356.71641791044698</v>
      </c>
      <c r="Q2702">
        <v>0.12256549671030301</v>
      </c>
    </row>
    <row r="2703" spans="1:17" hidden="1" x14ac:dyDescent="0.3">
      <c r="A2703" t="s">
        <v>5614</v>
      </c>
      <c r="B2703" t="s">
        <v>5615</v>
      </c>
      <c r="C2703" t="str">
        <f>IFERROR(VLOOKUP(Table1[[#This Row],[Ticker]],[1]!Table1[[Symbol]:[Industry]],2,FALSE),"-")</f>
        <v>-</v>
      </c>
      <c r="E2703">
        <v>154.50743152000001</v>
      </c>
      <c r="F2703">
        <v>137.91999999999999</v>
      </c>
      <c r="G2703">
        <v>105.5072301419</v>
      </c>
      <c r="H2703">
        <v>134.01660721308701</v>
      </c>
      <c r="I2703">
        <v>119.68409948311501</v>
      </c>
      <c r="J2703">
        <v>30.2253146402109</v>
      </c>
      <c r="M2703">
        <v>100</v>
      </c>
      <c r="O2703">
        <v>0</v>
      </c>
      <c r="P2703">
        <v>163.96172248803799</v>
      </c>
    </row>
    <row r="2704" spans="1:17" hidden="1" x14ac:dyDescent="0.3">
      <c r="A2704" t="s">
        <v>5616</v>
      </c>
      <c r="B2704" t="s">
        <v>5617</v>
      </c>
      <c r="C2704" t="str">
        <f>IFERROR(VLOOKUP(Table1[[#This Row],[Ticker]],[1]!Table1[[Symbol]:[Industry]],2,FALSE),"-")</f>
        <v>-</v>
      </c>
      <c r="D2704" t="s">
        <v>470</v>
      </c>
      <c r="E2704">
        <v>154.35239999999999</v>
      </c>
      <c r="F2704">
        <v>87.8</v>
      </c>
      <c r="G2704">
        <v>-72.5119565808874</v>
      </c>
      <c r="H2704">
        <v>-46.596072212750201</v>
      </c>
      <c r="I2704">
        <v>-58.335087239672603</v>
      </c>
      <c r="J2704">
        <v>-19.6974296902684</v>
      </c>
      <c r="M2704">
        <v>13.943949091763701</v>
      </c>
      <c r="O2704">
        <v>81.776765375854197</v>
      </c>
      <c r="P2704">
        <v>3.3549146556798002</v>
      </c>
    </row>
    <row r="2705" spans="1:17" hidden="1" x14ac:dyDescent="0.3">
      <c r="A2705" t="s">
        <v>5618</v>
      </c>
      <c r="B2705" t="s">
        <v>5619</v>
      </c>
      <c r="C2705" t="str">
        <f>IFERROR(VLOOKUP(Table1[[#This Row],[Ticker]],[1]!Table1[[Symbol]:[Industry]],2,FALSE),"-")</f>
        <v>-</v>
      </c>
      <c r="D2705" t="s">
        <v>185</v>
      </c>
      <c r="E2705">
        <v>153.966133525</v>
      </c>
      <c r="F2705">
        <v>11.51</v>
      </c>
      <c r="G2705">
        <v>29.947130666907299</v>
      </c>
      <c r="H2705">
        <v>-21.0670605210479</v>
      </c>
      <c r="I2705">
        <v>51.380107179122803</v>
      </c>
      <c r="J2705">
        <v>-8.8166481476838303</v>
      </c>
      <c r="K2705">
        <v>12.608957784347499</v>
      </c>
      <c r="L2705">
        <v>11.0324545770047</v>
      </c>
      <c r="M2705">
        <v>26.981868967078199</v>
      </c>
      <c r="N2705">
        <v>0.34991875225845098</v>
      </c>
      <c r="O2705">
        <v>37.445699391833202</v>
      </c>
      <c r="P2705">
        <v>87.154471544715406</v>
      </c>
      <c r="Q2705">
        <v>-4.0532098478731002E-2</v>
      </c>
    </row>
    <row r="2706" spans="1:17" hidden="1" x14ac:dyDescent="0.3">
      <c r="A2706" t="s">
        <v>5620</v>
      </c>
      <c r="B2706" t="s">
        <v>5621</v>
      </c>
      <c r="C2706" t="str">
        <f>IFERROR(VLOOKUP(Table1[[#This Row],[Ticker]],[1]!Table1[[Symbol]:[Industry]],2,FALSE),"-")</f>
        <v>-</v>
      </c>
      <c r="D2706" t="s">
        <v>1013</v>
      </c>
      <c r="E2706">
        <v>153.17971324800001</v>
      </c>
      <c r="F2706">
        <v>12.64</v>
      </c>
      <c r="G2706">
        <v>84.615753802148205</v>
      </c>
      <c r="H2706">
        <v>-1.5517825670673799</v>
      </c>
      <c r="I2706">
        <v>69.5183050785147</v>
      </c>
      <c r="J2706">
        <v>-5.3914780477060598</v>
      </c>
      <c r="K2706">
        <v>11.9546023215447</v>
      </c>
      <c r="L2706">
        <v>9.6642477454171605</v>
      </c>
      <c r="M2706">
        <v>31.370962630021602</v>
      </c>
      <c r="N2706">
        <v>0.62455265484343203</v>
      </c>
      <c r="O2706">
        <v>25.5537974683544</v>
      </c>
      <c r="P2706">
        <v>131.926605504587</v>
      </c>
      <c r="Q2706">
        <v>-7.2496807740354996E-2</v>
      </c>
    </row>
    <row r="2707" spans="1:17" hidden="1" x14ac:dyDescent="0.3">
      <c r="A2707" t="s">
        <v>5622</v>
      </c>
      <c r="B2707" t="s">
        <v>5623</v>
      </c>
      <c r="C2707" t="str">
        <f>IFERROR(VLOOKUP(Table1[[#This Row],[Ticker]],[1]!Table1[[Symbol]:[Industry]],2,FALSE),"-")</f>
        <v>-</v>
      </c>
      <c r="D2707" t="s">
        <v>1153</v>
      </c>
      <c r="E2707">
        <v>152.4512</v>
      </c>
      <c r="F2707">
        <v>12.2</v>
      </c>
      <c r="G2707">
        <v>-36.181522718826997</v>
      </c>
      <c r="H2707">
        <v>-11.9185218553753</v>
      </c>
      <c r="I2707">
        <v>-43.362013823867699</v>
      </c>
      <c r="J2707">
        <v>-1.9721613651165599</v>
      </c>
      <c r="K2707">
        <v>13.0337782618689</v>
      </c>
      <c r="L2707">
        <v>14.901767785608399</v>
      </c>
      <c r="M2707">
        <v>41.649181518329101</v>
      </c>
      <c r="N2707">
        <v>0.77984586804133404</v>
      </c>
      <c r="O2707">
        <v>81.885245901639294</v>
      </c>
      <c r="P2707">
        <v>18.446601941747499</v>
      </c>
      <c r="Q2707">
        <v>7.0148877422938002E-2</v>
      </c>
    </row>
    <row r="2708" spans="1:17" hidden="1" x14ac:dyDescent="0.3">
      <c r="A2708" t="s">
        <v>5624</v>
      </c>
      <c r="B2708" t="s">
        <v>5625</v>
      </c>
      <c r="C2708" t="str">
        <f>IFERROR(VLOOKUP(Table1[[#This Row],[Ticker]],[1]!Table1[[Symbol]:[Industry]],2,FALSE),"-")</f>
        <v>-</v>
      </c>
      <c r="D2708" t="s">
        <v>195</v>
      </c>
      <c r="E2708">
        <v>152.44502499999999</v>
      </c>
      <c r="F2708">
        <v>145</v>
      </c>
      <c r="G2708">
        <v>-85.929659765577696</v>
      </c>
      <c r="H2708">
        <v>-2.34800501084715</v>
      </c>
      <c r="I2708">
        <v>-44.008877660639101</v>
      </c>
      <c r="J2708">
        <v>-6.41529862001852</v>
      </c>
      <c r="K2708">
        <v>148.11864781858301</v>
      </c>
      <c r="L2708">
        <v>179.53730895996799</v>
      </c>
      <c r="M2708">
        <v>40.956155677720602</v>
      </c>
      <c r="N2708">
        <v>0.51764705882352902</v>
      </c>
      <c r="O2708">
        <v>126.896551724137</v>
      </c>
      <c r="P2708">
        <v>35.514018691588703</v>
      </c>
      <c r="Q2708">
        <v>2.2222475613134E-2</v>
      </c>
    </row>
    <row r="2709" spans="1:17" hidden="1" x14ac:dyDescent="0.3">
      <c r="A2709" t="s">
        <v>5626</v>
      </c>
      <c r="B2709" t="s">
        <v>5627</v>
      </c>
      <c r="C2709" t="str">
        <f>IFERROR(VLOOKUP(Table1[[#This Row],[Ticker]],[1]!Table1[[Symbol]:[Industry]],2,FALSE),"-")</f>
        <v>-</v>
      </c>
      <c r="D2709" t="s">
        <v>560</v>
      </c>
      <c r="E2709">
        <v>152.19968499999999</v>
      </c>
      <c r="F2709">
        <v>15.95</v>
      </c>
      <c r="G2709">
        <v>-33.752234488350702</v>
      </c>
      <c r="H2709">
        <v>-9.8627363659699299</v>
      </c>
      <c r="I2709">
        <v>-1.68627584602306</v>
      </c>
      <c r="J2709">
        <v>-8.9473812427207999</v>
      </c>
      <c r="K2709">
        <v>16.4994581462113</v>
      </c>
      <c r="L2709">
        <v>16.601736221038902</v>
      </c>
      <c r="M2709">
        <v>22.778618106473299</v>
      </c>
      <c r="N2709">
        <v>0.674171797137887</v>
      </c>
      <c r="O2709">
        <v>87.084639498432594</v>
      </c>
      <c r="P2709">
        <v>29.464285714285602</v>
      </c>
      <c r="Q2709">
        <v>-6.549031487833E-3</v>
      </c>
    </row>
    <row r="2710" spans="1:17" hidden="1" x14ac:dyDescent="0.3">
      <c r="A2710" t="s">
        <v>5628</v>
      </c>
      <c r="B2710" t="s">
        <v>5629</v>
      </c>
      <c r="C2710" t="str">
        <f>IFERROR(VLOOKUP(Table1[[#This Row],[Ticker]],[1]!Table1[[Symbol]:[Industry]],2,FALSE),"-")</f>
        <v>-</v>
      </c>
      <c r="D2710" t="s">
        <v>604</v>
      </c>
      <c r="E2710">
        <v>152.02080000000001</v>
      </c>
      <c r="F2710">
        <v>462</v>
      </c>
      <c r="G2710">
        <v>-21.8018845908204</v>
      </c>
      <c r="H2710">
        <v>0.63540508564599496</v>
      </c>
      <c r="I2710">
        <v>-3.05800932934542</v>
      </c>
      <c r="J2710">
        <v>-2.78315845018082</v>
      </c>
      <c r="K2710">
        <v>465.39204833735499</v>
      </c>
      <c r="L2710">
        <v>439.920963749424</v>
      </c>
      <c r="M2710">
        <v>39.636278109614899</v>
      </c>
      <c r="N2710">
        <v>0.25918874609974002</v>
      </c>
      <c r="O2710">
        <v>18.3982683982683</v>
      </c>
      <c r="P2710">
        <v>28.3333333333333</v>
      </c>
      <c r="Q2710">
        <v>-2.8835663139031999E-2</v>
      </c>
    </row>
    <row r="2711" spans="1:17" hidden="1" x14ac:dyDescent="0.3">
      <c r="A2711" t="s">
        <v>5630</v>
      </c>
      <c r="B2711" t="s">
        <v>5631</v>
      </c>
      <c r="C2711" t="str">
        <f>IFERROR(VLOOKUP(Table1[[#This Row],[Ticker]],[1]!Table1[[Symbol]:[Industry]],2,FALSE),"-")</f>
        <v>-</v>
      </c>
      <c r="D2711" t="s">
        <v>604</v>
      </c>
      <c r="E2711">
        <v>151.80350532</v>
      </c>
      <c r="F2711">
        <v>210.1</v>
      </c>
      <c r="G2711">
        <v>-47.437496090379398</v>
      </c>
      <c r="H2711">
        <v>-7.4573711021756104</v>
      </c>
      <c r="I2711">
        <v>-27.850121093903599</v>
      </c>
      <c r="J2711">
        <v>-4.4277017207937099</v>
      </c>
      <c r="K2711">
        <v>217.63843012962101</v>
      </c>
      <c r="L2711">
        <v>228.67520827284</v>
      </c>
      <c r="M2711">
        <v>32.4875385282282</v>
      </c>
      <c r="N2711">
        <v>0.711261847306215</v>
      </c>
      <c r="O2711">
        <v>52.308424559733403</v>
      </c>
      <c r="P2711">
        <v>4.0099009900990099</v>
      </c>
      <c r="Q2711">
        <v>-4.2367509470215003E-2</v>
      </c>
    </row>
    <row r="2712" spans="1:17" hidden="1" x14ac:dyDescent="0.3">
      <c r="A2712" t="s">
        <v>5632</v>
      </c>
      <c r="B2712" t="s">
        <v>5633</v>
      </c>
      <c r="C2712" t="str">
        <f>IFERROR(VLOOKUP(Table1[[#This Row],[Ticker]],[1]!Table1[[Symbol]:[Industry]],2,FALSE),"-")</f>
        <v>-</v>
      </c>
      <c r="D2712" t="s">
        <v>604</v>
      </c>
      <c r="E2712">
        <v>151.68868000000001</v>
      </c>
      <c r="F2712">
        <v>288.25</v>
      </c>
      <c r="G2712">
        <v>-20.5855192414238</v>
      </c>
      <c r="H2712">
        <v>-5.8059832554479396</v>
      </c>
      <c r="I2712">
        <v>-23.675586368373899</v>
      </c>
      <c r="J2712">
        <v>-5.1348295631818504</v>
      </c>
      <c r="K2712">
        <v>295.35386773991701</v>
      </c>
      <c r="L2712">
        <v>294.85540829824902</v>
      </c>
      <c r="M2712">
        <v>39.136918616260502</v>
      </c>
      <c r="N2712">
        <v>0.459032133595355</v>
      </c>
      <c r="O2712">
        <v>23.8508239375542</v>
      </c>
      <c r="P2712">
        <v>14.680724089914399</v>
      </c>
      <c r="Q2712">
        <v>2.7090304136272999E-2</v>
      </c>
    </row>
    <row r="2713" spans="1:17" hidden="1" x14ac:dyDescent="0.3">
      <c r="A2713" t="s">
        <v>5634</v>
      </c>
      <c r="B2713" t="s">
        <v>5635</v>
      </c>
      <c r="C2713" t="str">
        <f>IFERROR(VLOOKUP(Table1[[#This Row],[Ticker]],[1]!Table1[[Symbol]:[Industry]],2,FALSE),"-")</f>
        <v>-</v>
      </c>
      <c r="D2713" t="s">
        <v>604</v>
      </c>
      <c r="E2713">
        <v>151.435637775</v>
      </c>
      <c r="F2713">
        <v>168.15</v>
      </c>
      <c r="G2713">
        <v>69.470536974961206</v>
      </c>
      <c r="H2713">
        <v>13.6963726089815</v>
      </c>
      <c r="I2713">
        <v>13.158992279801801</v>
      </c>
      <c r="J2713">
        <v>8.1847013799814707</v>
      </c>
      <c r="K2713">
        <v>159.21091817083499</v>
      </c>
      <c r="L2713">
        <v>136.41675512407599</v>
      </c>
      <c r="M2713">
        <v>54.306045593762498</v>
      </c>
      <c r="N2713">
        <v>1.6447663026889701</v>
      </c>
      <c r="O2713">
        <v>18.198037466547699</v>
      </c>
      <c r="P2713">
        <v>123.158593231585</v>
      </c>
      <c r="Q2713">
        <v>0.11060474960066601</v>
      </c>
    </row>
    <row r="2714" spans="1:17" hidden="1" x14ac:dyDescent="0.3">
      <c r="A2714" t="s">
        <v>5636</v>
      </c>
      <c r="B2714" t="s">
        <v>5637</v>
      </c>
      <c r="C2714" t="str">
        <f>IFERROR(VLOOKUP(Table1[[#This Row],[Ticker]],[1]!Table1[[Symbol]:[Industry]],2,FALSE),"-")</f>
        <v>-</v>
      </c>
      <c r="D2714" t="s">
        <v>263</v>
      </c>
      <c r="E2714">
        <v>151.18980192000001</v>
      </c>
      <c r="F2714">
        <v>230</v>
      </c>
      <c r="G2714">
        <v>15.359573876597</v>
      </c>
      <c r="H2714">
        <v>0.563126459606343</v>
      </c>
      <c r="I2714">
        <v>10.0750718066717</v>
      </c>
      <c r="J2714">
        <v>-5.1385774916844804</v>
      </c>
      <c r="K2714">
        <v>215.91991690735199</v>
      </c>
      <c r="L2714">
        <v>185.746456555398</v>
      </c>
      <c r="M2714">
        <v>45.3175306113964</v>
      </c>
      <c r="N2714">
        <v>0.97846205885817505</v>
      </c>
      <c r="O2714">
        <v>13.8695652173912</v>
      </c>
      <c r="P2714">
        <v>80.817610062892996</v>
      </c>
      <c r="Q2714">
        <v>7.4010252192827003E-2</v>
      </c>
    </row>
    <row r="2715" spans="1:17" hidden="1" x14ac:dyDescent="0.3">
      <c r="A2715" t="s">
        <v>5638</v>
      </c>
      <c r="B2715" t="s">
        <v>5639</v>
      </c>
      <c r="C2715" t="str">
        <f>IFERROR(VLOOKUP(Table1[[#This Row],[Ticker]],[1]!Table1[[Symbol]:[Industry]],2,FALSE),"-")</f>
        <v>-</v>
      </c>
      <c r="D2715" t="s">
        <v>5640</v>
      </c>
      <c r="E2715">
        <v>150.94872000000001</v>
      </c>
      <c r="F2715">
        <v>156</v>
      </c>
      <c r="G2715">
        <v>-31.020198713397299</v>
      </c>
      <c r="H2715">
        <v>-16.8756678967768</v>
      </c>
      <c r="I2715">
        <v>-2.8073151425276501</v>
      </c>
      <c r="J2715">
        <v>-7.5790117001872899</v>
      </c>
      <c r="K2715">
        <v>162.81206375603401</v>
      </c>
      <c r="L2715">
        <v>158.615962468389</v>
      </c>
      <c r="M2715">
        <v>45.799028835055303</v>
      </c>
      <c r="N2715">
        <v>0.446049277824978</v>
      </c>
      <c r="O2715">
        <v>31.282051282051199</v>
      </c>
      <c r="P2715">
        <v>36.782113108285799</v>
      </c>
    </row>
    <row r="2716" spans="1:17" hidden="1" x14ac:dyDescent="0.3">
      <c r="A2716" t="s">
        <v>5641</v>
      </c>
      <c r="B2716" t="s">
        <v>5642</v>
      </c>
      <c r="C2716" t="str">
        <f>IFERROR(VLOOKUP(Table1[[#This Row],[Ticker]],[1]!Table1[[Symbol]:[Industry]],2,FALSE),"-")</f>
        <v>-</v>
      </c>
      <c r="D2716" t="s">
        <v>125</v>
      </c>
      <c r="E2716">
        <v>150.45812531999999</v>
      </c>
      <c r="F2716">
        <v>534</v>
      </c>
      <c r="G2716">
        <v>-44.352348568990202</v>
      </c>
      <c r="H2716">
        <v>12.1453090789068</v>
      </c>
      <c r="I2716">
        <v>5.8469602229214699</v>
      </c>
      <c r="J2716">
        <v>6.8513680466481501</v>
      </c>
      <c r="K2716">
        <v>475.64639209217302</v>
      </c>
      <c r="L2716">
        <v>469.944610527458</v>
      </c>
      <c r="M2716">
        <v>60.437339050222</v>
      </c>
      <c r="N2716">
        <v>3.3786054918452502</v>
      </c>
      <c r="O2716">
        <v>26.516853932584201</v>
      </c>
      <c r="P2716">
        <v>50.021070375052602</v>
      </c>
      <c r="Q2716">
        <v>9.2647520707902997E-2</v>
      </c>
    </row>
    <row r="2717" spans="1:17" hidden="1" x14ac:dyDescent="0.3">
      <c r="A2717" t="s">
        <v>5643</v>
      </c>
      <c r="B2717" t="s">
        <v>5644</v>
      </c>
      <c r="C2717" t="str">
        <f>IFERROR(VLOOKUP(Table1[[#This Row],[Ticker]],[1]!Table1[[Symbol]:[Industry]],2,FALSE),"-")</f>
        <v>-</v>
      </c>
      <c r="D2717" t="s">
        <v>5258</v>
      </c>
      <c r="E2717">
        <v>150.37787545</v>
      </c>
      <c r="F2717">
        <v>105.02</v>
      </c>
      <c r="G2717">
        <v>91.326430549336095</v>
      </c>
      <c r="H2717">
        <v>-9.8107474142675297</v>
      </c>
      <c r="I2717">
        <v>-11.037536403729099</v>
      </c>
      <c r="J2717">
        <v>2.9479475235093</v>
      </c>
      <c r="K2717">
        <v>104.157794246143</v>
      </c>
      <c r="L2717">
        <v>92.5598896422824</v>
      </c>
      <c r="M2717">
        <v>62.183731036450801</v>
      </c>
      <c r="N2717">
        <v>1.25120766295855</v>
      </c>
      <c r="O2717">
        <v>21.453056560655099</v>
      </c>
      <c r="P2717">
        <v>138.95335608646101</v>
      </c>
      <c r="Q2717">
        <v>0.12617602822114801</v>
      </c>
    </row>
    <row r="2718" spans="1:17" hidden="1" x14ac:dyDescent="0.3">
      <c r="A2718" t="s">
        <v>5645</v>
      </c>
      <c r="B2718" t="s">
        <v>5646</v>
      </c>
      <c r="C2718" t="str">
        <f>IFERROR(VLOOKUP(Table1[[#This Row],[Ticker]],[1]!Table1[[Symbol]:[Industry]],2,FALSE),"-")</f>
        <v>-</v>
      </c>
      <c r="D2718" t="s">
        <v>46</v>
      </c>
      <c r="E2718">
        <v>150.12568999999999</v>
      </c>
      <c r="F2718">
        <v>180</v>
      </c>
      <c r="G2718">
        <v>9.9055977407772104</v>
      </c>
      <c r="H2718">
        <v>5.7425300010788503</v>
      </c>
      <c r="I2718">
        <v>-18.156644158470002</v>
      </c>
      <c r="J2718">
        <v>-4.28752084224074</v>
      </c>
      <c r="K2718">
        <v>161.18227391213301</v>
      </c>
      <c r="M2718">
        <v>70.102139905764602</v>
      </c>
      <c r="N2718">
        <v>1.8536163575328</v>
      </c>
      <c r="O2718">
        <v>44.3888888888888</v>
      </c>
      <c r="P2718">
        <v>50.375939849623997</v>
      </c>
    </row>
    <row r="2719" spans="1:17" hidden="1" x14ac:dyDescent="0.3">
      <c r="A2719" t="s">
        <v>5647</v>
      </c>
      <c r="B2719" t="s">
        <v>5648</v>
      </c>
      <c r="C2719" t="str">
        <f>IFERROR(VLOOKUP(Table1[[#This Row],[Ticker]],[1]!Table1[[Symbol]:[Industry]],2,FALSE),"-")</f>
        <v>-</v>
      </c>
      <c r="D2719" t="s">
        <v>54</v>
      </c>
      <c r="E2719">
        <v>149.78274999999999</v>
      </c>
      <c r="F2719">
        <v>135.55000000000001</v>
      </c>
      <c r="G2719">
        <v>-21.2904872921806</v>
      </c>
      <c r="H2719">
        <v>-13.231918585438599</v>
      </c>
      <c r="I2719">
        <v>-16.449017400001701</v>
      </c>
      <c r="J2719">
        <v>-8.0258249358079805</v>
      </c>
      <c r="K2719">
        <v>147.04926062004299</v>
      </c>
      <c r="L2719">
        <v>134.18952747601799</v>
      </c>
      <c r="M2719">
        <v>21.397604226140601</v>
      </c>
      <c r="N2719">
        <v>0.239361702127659</v>
      </c>
      <c r="O2719">
        <v>49.612689044632901</v>
      </c>
      <c r="P2719">
        <v>55.625717566016</v>
      </c>
    </row>
    <row r="2720" spans="1:17" hidden="1" x14ac:dyDescent="0.3">
      <c r="A2720" t="s">
        <v>5649</v>
      </c>
      <c r="B2720" t="s">
        <v>5650</v>
      </c>
      <c r="C2720" t="str">
        <f>IFERROR(VLOOKUP(Table1[[#This Row],[Ticker]],[1]!Table1[[Symbol]:[Industry]],2,FALSE),"-")</f>
        <v>-</v>
      </c>
      <c r="D2720" t="s">
        <v>130</v>
      </c>
      <c r="E2720">
        <v>149.57775854400001</v>
      </c>
      <c r="F2720">
        <v>21.48</v>
      </c>
      <c r="G2720">
        <v>154.23492012260201</v>
      </c>
      <c r="H2720">
        <v>-10.785421659328</v>
      </c>
      <c r="I2720">
        <v>35.839943638959298</v>
      </c>
      <c r="J2720">
        <v>-7.1363620147015396</v>
      </c>
      <c r="K2720">
        <v>22.323264649014298</v>
      </c>
      <c r="L2720">
        <v>16.799789481641501</v>
      </c>
      <c r="M2720">
        <v>24.410610812492401</v>
      </c>
      <c r="N2720">
        <v>0.22900814658579999</v>
      </c>
      <c r="O2720">
        <v>24.860335195530698</v>
      </c>
      <c r="P2720">
        <v>194.24657534246501</v>
      </c>
      <c r="Q2720">
        <v>9.8410702708423003E-2</v>
      </c>
    </row>
    <row r="2721" spans="1:17" hidden="1" x14ac:dyDescent="0.3">
      <c r="A2721" t="s">
        <v>5651</v>
      </c>
      <c r="B2721" t="s">
        <v>5652</v>
      </c>
      <c r="C2721" t="str">
        <f>IFERROR(VLOOKUP(Table1[[#This Row],[Ticker]],[1]!Table1[[Symbol]:[Industry]],2,FALSE),"-")</f>
        <v>-</v>
      </c>
      <c r="D2721" t="s">
        <v>771</v>
      </c>
      <c r="E2721">
        <v>149.41038750000001</v>
      </c>
      <c r="F2721">
        <v>81.75</v>
      </c>
      <c r="G2721">
        <v>-56.156243398873698</v>
      </c>
      <c r="H2721">
        <v>53.513576910056798</v>
      </c>
      <c r="I2721">
        <v>70.757059043879593</v>
      </c>
      <c r="J2721">
        <v>-3.84971544602233</v>
      </c>
      <c r="K2721">
        <v>59.832329804089198</v>
      </c>
      <c r="M2721">
        <v>75.941603518392199</v>
      </c>
      <c r="N2721">
        <v>3.1027947317699902</v>
      </c>
      <c r="O2721">
        <v>37.003058103975498</v>
      </c>
      <c r="P2721">
        <v>117.420212765957</v>
      </c>
    </row>
    <row r="2722" spans="1:17" hidden="1" x14ac:dyDescent="0.3">
      <c r="A2722" t="s">
        <v>5653</v>
      </c>
      <c r="B2722" t="s">
        <v>5654</v>
      </c>
      <c r="C2722" t="str">
        <f>IFERROR(VLOOKUP(Table1[[#This Row],[Ticker]],[1]!Table1[[Symbol]:[Industry]],2,FALSE),"-")</f>
        <v>-</v>
      </c>
      <c r="D2722" t="s">
        <v>1446</v>
      </c>
      <c r="E2722">
        <v>149.21346</v>
      </c>
      <c r="F2722">
        <v>356</v>
      </c>
      <c r="G2722">
        <v>40.343255904755402</v>
      </c>
      <c r="H2722">
        <v>-0.70116433915210996</v>
      </c>
      <c r="I2722">
        <v>22.131429930445599</v>
      </c>
      <c r="J2722">
        <v>-9.4692627023663096</v>
      </c>
      <c r="K2722">
        <v>344.74618101692101</v>
      </c>
      <c r="L2722">
        <v>302.92948701608299</v>
      </c>
      <c r="M2722">
        <v>48.448588406484099</v>
      </c>
      <c r="N2722">
        <v>3.28015739102405</v>
      </c>
      <c r="O2722">
        <v>20.2247191011236</v>
      </c>
      <c r="P2722">
        <v>82.377049180327802</v>
      </c>
      <c r="Q2722">
        <v>7.0854192509325994E-2</v>
      </c>
    </row>
    <row r="2723" spans="1:17" hidden="1" x14ac:dyDescent="0.3">
      <c r="A2723" t="s">
        <v>5655</v>
      </c>
      <c r="B2723" t="s">
        <v>5656</v>
      </c>
      <c r="C2723" t="str">
        <f>IFERROR(VLOOKUP(Table1[[#This Row],[Ticker]],[1]!Table1[[Symbol]:[Industry]],2,FALSE),"-")</f>
        <v>-</v>
      </c>
      <c r="D2723" t="s">
        <v>396</v>
      </c>
      <c r="E2723">
        <v>149.20320000000001</v>
      </c>
      <c r="F2723">
        <v>388.55</v>
      </c>
      <c r="G2723">
        <v>111.826675155351</v>
      </c>
      <c r="H2723">
        <v>9.9115868603055599</v>
      </c>
      <c r="I2723">
        <v>25.116275870554201</v>
      </c>
      <c r="J2723">
        <v>-14.3739466548185</v>
      </c>
      <c r="K2723">
        <v>337.20387883670998</v>
      </c>
      <c r="L2723">
        <v>284.79892654821401</v>
      </c>
      <c r="M2723">
        <v>60.314824526681903</v>
      </c>
      <c r="N2723">
        <v>3.2568342046580101</v>
      </c>
      <c r="O2723">
        <v>17.822674044524501</v>
      </c>
      <c r="P2723">
        <v>163.42372881355899</v>
      </c>
      <c r="Q2723">
        <v>5.1330759988260997E-2</v>
      </c>
    </row>
    <row r="2724" spans="1:17" hidden="1" x14ac:dyDescent="0.3">
      <c r="A2724" t="s">
        <v>5657</v>
      </c>
      <c r="B2724" t="s">
        <v>5658</v>
      </c>
      <c r="C2724" t="str">
        <f>IFERROR(VLOOKUP(Table1[[#This Row],[Ticker]],[1]!Table1[[Symbol]:[Industry]],2,FALSE),"-")</f>
        <v>-</v>
      </c>
      <c r="D2724" t="s">
        <v>1153</v>
      </c>
      <c r="E2724">
        <v>149.170090991</v>
      </c>
      <c r="F2724">
        <v>26.25</v>
      </c>
      <c r="G2724">
        <v>-11.674872895624301</v>
      </c>
      <c r="H2724">
        <v>1.3035543875342701</v>
      </c>
      <c r="I2724">
        <v>9.9176358582444397</v>
      </c>
      <c r="J2724">
        <v>-10.0745578792777</v>
      </c>
      <c r="K2724">
        <v>24.665835030045599</v>
      </c>
      <c r="L2724">
        <v>23.575039644826902</v>
      </c>
      <c r="M2724">
        <v>52.526968728333003</v>
      </c>
      <c r="N2724">
        <v>0.74351372053382803</v>
      </c>
      <c r="O2724">
        <v>35.161904761904701</v>
      </c>
      <c r="P2724">
        <v>41.129032258064498</v>
      </c>
      <c r="Q2724">
        <v>6.7933673781434001E-2</v>
      </c>
    </row>
    <row r="2725" spans="1:17" hidden="1" x14ac:dyDescent="0.3">
      <c r="A2725" t="s">
        <v>5659</v>
      </c>
      <c r="B2725" t="s">
        <v>5660</v>
      </c>
      <c r="C2725" t="str">
        <f>IFERROR(VLOOKUP(Table1[[#This Row],[Ticker]],[1]!Table1[[Symbol]:[Industry]],2,FALSE),"-")</f>
        <v>-</v>
      </c>
      <c r="D2725" t="s">
        <v>143</v>
      </c>
      <c r="E2725">
        <v>148.7191455</v>
      </c>
      <c r="F2725">
        <v>366.15</v>
      </c>
      <c r="G2725">
        <v>215.897880978903</v>
      </c>
      <c r="H2725">
        <v>-17.652098295317298</v>
      </c>
      <c r="I2725">
        <v>-39.000525587589998</v>
      </c>
      <c r="J2725">
        <v>-10.8607142155626</v>
      </c>
      <c r="K2725">
        <v>392.859955299018</v>
      </c>
      <c r="L2725">
        <v>339.46806167275798</v>
      </c>
      <c r="M2725">
        <v>23.675759783664599</v>
      </c>
      <c r="N2725">
        <v>2.14278022419556</v>
      </c>
      <c r="O2725">
        <v>32.513996995766703</v>
      </c>
      <c r="P2725">
        <v>311.40449438202199</v>
      </c>
      <c r="Q2725">
        <v>0.27761534379592301</v>
      </c>
    </row>
    <row r="2726" spans="1:17" hidden="1" x14ac:dyDescent="0.3">
      <c r="A2726" t="s">
        <v>5661</v>
      </c>
      <c r="B2726" t="s">
        <v>5662</v>
      </c>
      <c r="C2726" t="str">
        <f>IFERROR(VLOOKUP(Table1[[#This Row],[Ticker]],[1]!Table1[[Symbol]:[Industry]],2,FALSE),"-")</f>
        <v>-</v>
      </c>
      <c r="D2726" t="s">
        <v>92</v>
      </c>
      <c r="E2726">
        <v>148.68933000000001</v>
      </c>
      <c r="F2726">
        <v>283.64999999999998</v>
      </c>
      <c r="G2726">
        <v>9.6174479664039296</v>
      </c>
      <c r="H2726">
        <v>38.1167515132313</v>
      </c>
      <c r="I2726">
        <v>23.794317307618599</v>
      </c>
      <c r="J2726">
        <v>27.992144745677201</v>
      </c>
      <c r="O2726">
        <v>0</v>
      </c>
      <c r="P2726">
        <v>57.978279030910599</v>
      </c>
    </row>
    <row r="2727" spans="1:17" hidden="1" x14ac:dyDescent="0.3">
      <c r="A2727" t="s">
        <v>5663</v>
      </c>
      <c r="B2727" t="s">
        <v>5664</v>
      </c>
      <c r="C2727" t="str">
        <f>IFERROR(VLOOKUP(Table1[[#This Row],[Ticker]],[1]!Table1[[Symbol]:[Industry]],2,FALSE),"-")</f>
        <v>-</v>
      </c>
      <c r="D2727" t="s">
        <v>125</v>
      </c>
      <c r="E2727">
        <v>148.64087448000001</v>
      </c>
      <c r="F2727">
        <v>59.85</v>
      </c>
      <c r="G2727">
        <v>-43.179738511935703</v>
      </c>
      <c r="H2727">
        <v>-20.1273386836484</v>
      </c>
      <c r="I2727">
        <v>-29.002869170720899</v>
      </c>
      <c r="J2727">
        <v>0.80220211161741894</v>
      </c>
      <c r="O2727">
        <v>20.300751879699199</v>
      </c>
      <c r="P2727">
        <v>5.3697183098591701</v>
      </c>
    </row>
    <row r="2728" spans="1:17" hidden="1" x14ac:dyDescent="0.3">
      <c r="A2728" t="s">
        <v>5665</v>
      </c>
      <c r="B2728" t="s">
        <v>5666</v>
      </c>
      <c r="C2728" t="str">
        <f>IFERROR(VLOOKUP(Table1[[#This Row],[Ticker]],[1]!Table1[[Symbol]:[Industry]],2,FALSE),"-")</f>
        <v>-</v>
      </c>
      <c r="D2728" t="s">
        <v>263</v>
      </c>
      <c r="E2728">
        <v>148.6329255</v>
      </c>
      <c r="F2728">
        <v>155</v>
      </c>
      <c r="G2728">
        <v>61.579727492406001</v>
      </c>
      <c r="H2728">
        <v>-11.5613294569843</v>
      </c>
      <c r="I2728">
        <v>-23.163179141253199</v>
      </c>
      <c r="J2728">
        <v>-5.6565684612883498</v>
      </c>
      <c r="K2728">
        <v>169.949142960975</v>
      </c>
      <c r="L2728">
        <v>162.82437566949599</v>
      </c>
      <c r="M2728">
        <v>42.031611854944103</v>
      </c>
      <c r="N2728">
        <v>0.601198588290206</v>
      </c>
      <c r="O2728">
        <v>70.225806451612897</v>
      </c>
      <c r="P2728">
        <v>109.176788124156</v>
      </c>
      <c r="Q2728">
        <v>0.10454257324059001</v>
      </c>
    </row>
    <row r="2729" spans="1:17" hidden="1" x14ac:dyDescent="0.3">
      <c r="A2729" t="s">
        <v>5667</v>
      </c>
      <c r="B2729" t="s">
        <v>5668</v>
      </c>
      <c r="C2729" t="str">
        <f>IFERROR(VLOOKUP(Table1[[#This Row],[Ticker]],[1]!Table1[[Symbol]:[Industry]],2,FALSE),"-")</f>
        <v>-</v>
      </c>
      <c r="D2729" t="s">
        <v>604</v>
      </c>
      <c r="E2729">
        <v>147.72375</v>
      </c>
      <c r="F2729">
        <v>218.85</v>
      </c>
      <c r="G2729">
        <v>3.7658342583184701</v>
      </c>
      <c r="H2729">
        <v>-11.761834787842099</v>
      </c>
      <c r="I2729">
        <v>6.0976401627502401</v>
      </c>
      <c r="J2729">
        <v>-3.8755742523068699</v>
      </c>
      <c r="K2729">
        <v>219.766211565492</v>
      </c>
      <c r="L2729">
        <v>198.72703583214701</v>
      </c>
      <c r="M2729">
        <v>42.482507966913303</v>
      </c>
      <c r="N2729">
        <v>0.25281113859430698</v>
      </c>
      <c r="O2729">
        <v>20.996116061229099</v>
      </c>
      <c r="P2729">
        <v>47.821681864235003</v>
      </c>
      <c r="Q2729">
        <v>1.3811149781394E-2</v>
      </c>
    </row>
    <row r="2730" spans="1:17" hidden="1" x14ac:dyDescent="0.3">
      <c r="A2730" t="s">
        <v>5669</v>
      </c>
      <c r="B2730" t="s">
        <v>5670</v>
      </c>
      <c r="C2730" t="str">
        <f>IFERROR(VLOOKUP(Table1[[#This Row],[Ticker]],[1]!Table1[[Symbol]:[Industry]],2,FALSE),"-")</f>
        <v>-</v>
      </c>
      <c r="D2730" t="s">
        <v>438</v>
      </c>
      <c r="E2730">
        <v>147.544824576</v>
      </c>
      <c r="F2730">
        <v>10.59</v>
      </c>
      <c r="G2730">
        <v>128.166200800871</v>
      </c>
      <c r="H2730">
        <v>12.8873945415361</v>
      </c>
      <c r="I2730">
        <v>14.9122215719967</v>
      </c>
      <c r="J2730">
        <v>-18.702377881690602</v>
      </c>
      <c r="K2730">
        <v>10.348365225571399</v>
      </c>
      <c r="L2730">
        <v>8.7730635677209694</v>
      </c>
      <c r="M2730">
        <v>37.809532489434403</v>
      </c>
      <c r="N2730">
        <v>0.58872951342762603</v>
      </c>
      <c r="O2730">
        <v>45.892351274787501</v>
      </c>
      <c r="P2730">
        <v>171.53846153846101</v>
      </c>
      <c r="Q2730">
        <v>0.164948746806337</v>
      </c>
    </row>
    <row r="2731" spans="1:17" hidden="1" x14ac:dyDescent="0.3">
      <c r="A2731" t="s">
        <v>5671</v>
      </c>
      <c r="B2731" t="s">
        <v>5672</v>
      </c>
      <c r="C2731" t="str">
        <f>IFERROR(VLOOKUP(Table1[[#This Row],[Ticker]],[1]!Table1[[Symbol]:[Industry]],2,FALSE),"-")</f>
        <v>-</v>
      </c>
      <c r="D2731" t="s">
        <v>125</v>
      </c>
      <c r="E2731">
        <v>147.51977099999999</v>
      </c>
      <c r="F2731">
        <v>63.5</v>
      </c>
      <c r="G2731">
        <v>-59.478071378284803</v>
      </c>
      <c r="H2731">
        <v>-21.486423089943202</v>
      </c>
      <c r="I2731">
        <v>-39.1132065504857</v>
      </c>
      <c r="J2731">
        <v>-2.9945487484211899</v>
      </c>
      <c r="K2731">
        <v>67.501838252640695</v>
      </c>
      <c r="L2731">
        <v>76.190868448029093</v>
      </c>
      <c r="M2731">
        <v>35.985153314735697</v>
      </c>
      <c r="N2731">
        <v>0.60117302052785904</v>
      </c>
      <c r="O2731">
        <v>98.425196850393704</v>
      </c>
      <c r="P2731">
        <v>3.7581699346405002</v>
      </c>
    </row>
    <row r="2732" spans="1:17" hidden="1" x14ac:dyDescent="0.3">
      <c r="A2732" t="s">
        <v>5673</v>
      </c>
      <c r="B2732" t="s">
        <v>5674</v>
      </c>
      <c r="C2732" t="str">
        <f>IFERROR(VLOOKUP(Table1[[#This Row],[Ticker]],[1]!Table1[[Symbol]:[Industry]],2,FALSE),"-")</f>
        <v>-</v>
      </c>
      <c r="D2732" t="s">
        <v>21</v>
      </c>
      <c r="E2732">
        <v>147.43005649599999</v>
      </c>
      <c r="F2732">
        <v>8.98</v>
      </c>
      <c r="G2732">
        <v>17.696315848914399</v>
      </c>
      <c r="H2732">
        <v>-9.1310077376824204</v>
      </c>
      <c r="I2732">
        <v>60.821508500283599</v>
      </c>
      <c r="J2732">
        <v>0.26045895573904398</v>
      </c>
      <c r="K2732">
        <v>8.9533293392190192</v>
      </c>
      <c r="L2732">
        <v>7.42356756001137</v>
      </c>
      <c r="M2732">
        <v>47.016465070633103</v>
      </c>
      <c r="N2732">
        <v>1.2090415055957799</v>
      </c>
      <c r="O2732">
        <v>25.167037861915301</v>
      </c>
      <c r="P2732">
        <v>139.46666666666599</v>
      </c>
      <c r="Q2732">
        <v>-7.5086420762870004E-3</v>
      </c>
    </row>
    <row r="2733" spans="1:17" hidden="1" x14ac:dyDescent="0.3">
      <c r="A2733" t="s">
        <v>5675</v>
      </c>
      <c r="B2733" t="s">
        <v>5676</v>
      </c>
      <c r="C2733" t="str">
        <f>IFERROR(VLOOKUP(Table1[[#This Row],[Ticker]],[1]!Table1[[Symbol]:[Industry]],2,FALSE),"-")</f>
        <v>-</v>
      </c>
      <c r="D2733" t="s">
        <v>1153</v>
      </c>
      <c r="E2733">
        <v>147.41600800000001</v>
      </c>
      <c r="F2733">
        <v>80</v>
      </c>
      <c r="G2733">
        <v>-87.298599633730902</v>
      </c>
      <c r="H2733">
        <v>-10.2829393211387</v>
      </c>
      <c r="I2733">
        <v>-35.236995503003399</v>
      </c>
      <c r="J2733">
        <v>-3.77285167869517</v>
      </c>
      <c r="K2733">
        <v>84.119122832346306</v>
      </c>
      <c r="M2733">
        <v>45.7641265447104</v>
      </c>
      <c r="N2733">
        <v>0.49393753142984798</v>
      </c>
      <c r="O2733">
        <v>128.75</v>
      </c>
      <c r="P2733">
        <v>9.4391244870041007</v>
      </c>
    </row>
    <row r="2734" spans="1:17" hidden="1" x14ac:dyDescent="0.3">
      <c r="A2734" t="s">
        <v>5677</v>
      </c>
      <c r="B2734" t="s">
        <v>5678</v>
      </c>
      <c r="C2734" t="str">
        <f>IFERROR(VLOOKUP(Table1[[#This Row],[Ticker]],[1]!Table1[[Symbol]:[Industry]],2,FALSE),"-")</f>
        <v>-</v>
      </c>
      <c r="D2734" t="s">
        <v>740</v>
      </c>
      <c r="E2734">
        <v>146.9903085</v>
      </c>
      <c r="F2734">
        <v>111.25</v>
      </c>
      <c r="G2734">
        <v>139.35628794684001</v>
      </c>
      <c r="H2734">
        <v>11.330243576723401</v>
      </c>
      <c r="I2734">
        <v>96.922959800631503</v>
      </c>
      <c r="J2734">
        <v>2.2984856136023</v>
      </c>
      <c r="K2734">
        <v>101.262555329378</v>
      </c>
      <c r="L2734">
        <v>76.602664968697297</v>
      </c>
      <c r="M2734">
        <v>54.375202355089797</v>
      </c>
      <c r="N2734">
        <v>1.9278409090908999</v>
      </c>
      <c r="O2734">
        <v>9.15056179775282</v>
      </c>
      <c r="P2734">
        <v>204.96162280701699</v>
      </c>
      <c r="Q2734">
        <v>6.5384988250410003E-2</v>
      </c>
    </row>
    <row r="2735" spans="1:17" hidden="1" x14ac:dyDescent="0.3">
      <c r="A2735" t="s">
        <v>5679</v>
      </c>
      <c r="B2735" t="s">
        <v>5680</v>
      </c>
      <c r="C2735" t="str">
        <f>IFERROR(VLOOKUP(Table1[[#This Row],[Ticker]],[1]!Table1[[Symbol]:[Industry]],2,FALSE),"-")</f>
        <v>-</v>
      </c>
      <c r="E2735">
        <v>146.87035041999999</v>
      </c>
      <c r="F2735">
        <v>142.55000000000001</v>
      </c>
      <c r="G2735">
        <v>-34.3565857830054</v>
      </c>
      <c r="H2735">
        <v>-0.74327734679745205</v>
      </c>
      <c r="I2735">
        <v>-24.1050780060623</v>
      </c>
      <c r="J2735">
        <v>-2.3449981308501</v>
      </c>
      <c r="K2735">
        <v>139.130034238522</v>
      </c>
      <c r="L2735">
        <v>136.80746925010899</v>
      </c>
      <c r="M2735">
        <v>45.033793939502303</v>
      </c>
      <c r="N2735">
        <v>2.51058704895323</v>
      </c>
      <c r="O2735">
        <v>18.309365135040299</v>
      </c>
      <c r="P2735">
        <v>30.719853278312701</v>
      </c>
      <c r="Q2735">
        <v>0.10924436916933</v>
      </c>
    </row>
    <row r="2736" spans="1:17" hidden="1" x14ac:dyDescent="0.3">
      <c r="A2736" t="s">
        <v>5681</v>
      </c>
      <c r="B2736" t="s">
        <v>5682</v>
      </c>
      <c r="C2736" t="str">
        <f>IFERROR(VLOOKUP(Table1[[#This Row],[Ticker]],[1]!Table1[[Symbol]:[Industry]],2,FALSE),"-")</f>
        <v>-</v>
      </c>
      <c r="E2736">
        <v>146.76306049999999</v>
      </c>
      <c r="F2736">
        <v>206.5</v>
      </c>
      <c r="G2736">
        <v>5.2753233462352096</v>
      </c>
      <c r="H2736">
        <v>-18.810386746956201</v>
      </c>
      <c r="I2736">
        <v>8.2128066686215906</v>
      </c>
      <c r="J2736">
        <v>-11.185972572659599</v>
      </c>
      <c r="K2736">
        <v>212.659262382202</v>
      </c>
      <c r="L2736">
        <v>183.28334432566299</v>
      </c>
      <c r="M2736">
        <v>39.469443674197798</v>
      </c>
      <c r="N2736">
        <v>0.64065637967521705</v>
      </c>
      <c r="O2736">
        <v>17.675544794188799</v>
      </c>
      <c r="P2736">
        <v>54.046997389033898</v>
      </c>
      <c r="Q2736">
        <v>0.20606355904534299</v>
      </c>
    </row>
    <row r="2737" spans="1:17" hidden="1" x14ac:dyDescent="0.3">
      <c r="A2737" t="s">
        <v>5683</v>
      </c>
      <c r="B2737" t="s">
        <v>5684</v>
      </c>
      <c r="C2737" t="str">
        <f>IFERROR(VLOOKUP(Table1[[#This Row],[Ticker]],[1]!Table1[[Symbol]:[Industry]],2,FALSE),"-")</f>
        <v>-</v>
      </c>
      <c r="D2737" t="s">
        <v>473</v>
      </c>
      <c r="E2737">
        <v>146.7026181</v>
      </c>
      <c r="F2737">
        <v>103.5</v>
      </c>
      <c r="G2737">
        <v>-43.4715306806104</v>
      </c>
      <c r="H2737">
        <v>-8.4817282542624497</v>
      </c>
      <c r="I2737">
        <v>-24.184282899028599</v>
      </c>
      <c r="J2737">
        <v>0.48773168301177799</v>
      </c>
      <c r="K2737">
        <v>104.44691704642401</v>
      </c>
      <c r="L2737">
        <v>111.17465545018</v>
      </c>
      <c r="M2737">
        <v>53.316776064999601</v>
      </c>
      <c r="N2737">
        <v>1.1549728665418</v>
      </c>
      <c r="O2737">
        <v>74.879227053140099</v>
      </c>
      <c r="P2737">
        <v>10.695187165775399</v>
      </c>
    </row>
    <row r="2738" spans="1:17" hidden="1" x14ac:dyDescent="0.3">
      <c r="A2738" t="s">
        <v>5685</v>
      </c>
      <c r="B2738" t="s">
        <v>5686</v>
      </c>
      <c r="C2738" t="str">
        <f>IFERROR(VLOOKUP(Table1[[#This Row],[Ticker]],[1]!Table1[[Symbol]:[Industry]],2,FALSE),"-")</f>
        <v>-</v>
      </c>
      <c r="E2738">
        <v>146.49484000000001</v>
      </c>
      <c r="F2738">
        <v>148</v>
      </c>
      <c r="G2738">
        <v>116.980677377904</v>
      </c>
      <c r="H2738">
        <v>-14.0924836960038</v>
      </c>
      <c r="I2738">
        <v>-36.824729470652599</v>
      </c>
      <c r="J2738">
        <v>-7.7983134820142697</v>
      </c>
      <c r="K2738">
        <v>154.17292720562</v>
      </c>
      <c r="L2738">
        <v>140.496109129828</v>
      </c>
      <c r="M2738">
        <v>32.298441995724303</v>
      </c>
      <c r="N2738">
        <v>0.513799250107566</v>
      </c>
      <c r="O2738">
        <v>57.499999999999901</v>
      </c>
      <c r="P2738">
        <v>150.295958058515</v>
      </c>
      <c r="Q2738">
        <v>0.213105167854441</v>
      </c>
    </row>
    <row r="2739" spans="1:17" hidden="1" x14ac:dyDescent="0.3">
      <c r="A2739" t="s">
        <v>5687</v>
      </c>
      <c r="B2739" t="s">
        <v>5688</v>
      </c>
      <c r="C2739" t="str">
        <f>IFERROR(VLOOKUP(Table1[[#This Row],[Ticker]],[1]!Table1[[Symbol]:[Industry]],2,FALSE),"-")</f>
        <v>-</v>
      </c>
      <c r="D2739" t="s">
        <v>51</v>
      </c>
      <c r="E2739">
        <v>146.42723749999999</v>
      </c>
      <c r="F2739">
        <v>125</v>
      </c>
      <c r="G2739">
        <v>-77.7597251250548</v>
      </c>
      <c r="H2739">
        <v>-4.8197564232765302</v>
      </c>
      <c r="I2739">
        <v>-68.531123890002902</v>
      </c>
      <c r="K2739">
        <v>171.06604626483301</v>
      </c>
      <c r="L2739">
        <v>156.81251089162899</v>
      </c>
      <c r="M2739">
        <v>54.014459798602999</v>
      </c>
      <c r="N2739">
        <v>0.33333333333333298</v>
      </c>
      <c r="O2739">
        <v>122.119999999999</v>
      </c>
      <c r="P2739">
        <v>13.0198915009041</v>
      </c>
    </row>
    <row r="2740" spans="1:17" hidden="1" x14ac:dyDescent="0.3">
      <c r="A2740" t="s">
        <v>5689</v>
      </c>
      <c r="B2740" t="s">
        <v>5690</v>
      </c>
      <c r="C2740" t="str">
        <f>IFERROR(VLOOKUP(Table1[[#This Row],[Ticker]],[1]!Table1[[Symbol]:[Industry]],2,FALSE),"-")</f>
        <v>-</v>
      </c>
      <c r="D2740" t="s">
        <v>560</v>
      </c>
      <c r="E2740">
        <v>146.13268500000001</v>
      </c>
      <c r="F2740">
        <v>78.150000000000006</v>
      </c>
      <c r="G2740">
        <v>59.1724040484536</v>
      </c>
      <c r="H2740">
        <v>4.4760182246107796</v>
      </c>
      <c r="I2740">
        <v>71.471344758165301</v>
      </c>
      <c r="J2740">
        <v>12.6722635690362</v>
      </c>
      <c r="K2740">
        <v>64.730271561604198</v>
      </c>
      <c r="L2740">
        <v>56.411848162099197</v>
      </c>
      <c r="M2740">
        <v>78.889368758875307</v>
      </c>
      <c r="N2740">
        <v>0.71036510659152097</v>
      </c>
      <c r="O2740">
        <v>2.30326295585412</v>
      </c>
      <c r="P2740">
        <v>110.93117408906799</v>
      </c>
    </row>
    <row r="2741" spans="1:17" hidden="1" x14ac:dyDescent="0.3">
      <c r="A2741" t="s">
        <v>5691</v>
      </c>
      <c r="B2741" t="s">
        <v>5692</v>
      </c>
      <c r="C2741" t="str">
        <f>IFERROR(VLOOKUP(Table1[[#This Row],[Ticker]],[1]!Table1[[Symbol]:[Industry]],2,FALSE),"-")</f>
        <v>-</v>
      </c>
      <c r="D2741" t="s">
        <v>501</v>
      </c>
      <c r="E2741">
        <v>146.0924124</v>
      </c>
      <c r="F2741">
        <v>72.400000000000006</v>
      </c>
      <c r="G2741">
        <v>-55.716138129699303</v>
      </c>
      <c r="H2741">
        <v>0.69440154989783698</v>
      </c>
      <c r="I2741">
        <v>-1.3190460017227601</v>
      </c>
      <c r="J2741">
        <v>1.0456285322993499</v>
      </c>
      <c r="K2741">
        <v>68.388810640029604</v>
      </c>
      <c r="L2741">
        <v>75.704152708780498</v>
      </c>
      <c r="M2741">
        <v>76.5104366377643</v>
      </c>
      <c r="N2741">
        <v>1.4712519788473799</v>
      </c>
      <c r="O2741">
        <v>57.803867403314896</v>
      </c>
      <c r="P2741">
        <v>22.711864406779601</v>
      </c>
    </row>
    <row r="2742" spans="1:17" hidden="1" x14ac:dyDescent="0.3">
      <c r="A2742" t="s">
        <v>5693</v>
      </c>
      <c r="B2742" t="s">
        <v>5694</v>
      </c>
      <c r="C2742" t="str">
        <f>IFERROR(VLOOKUP(Table1[[#This Row],[Ticker]],[1]!Table1[[Symbol]:[Industry]],2,FALSE),"-")</f>
        <v>-</v>
      </c>
      <c r="D2742" t="s">
        <v>545</v>
      </c>
      <c r="E2742">
        <v>145.63239580000001</v>
      </c>
      <c r="F2742">
        <v>96.4</v>
      </c>
      <c r="G2742">
        <v>15.910725511340001</v>
      </c>
      <c r="H2742">
        <v>-0.127767913860626</v>
      </c>
      <c r="I2742">
        <v>10.344463072961601</v>
      </c>
      <c r="J2742">
        <v>-1.69487383395808</v>
      </c>
      <c r="K2742">
        <v>95.758142966654006</v>
      </c>
      <c r="L2742">
        <v>87.155723704289102</v>
      </c>
      <c r="M2742">
        <v>43.1489422084477</v>
      </c>
      <c r="N2742">
        <v>0.89031809552145402</v>
      </c>
      <c r="O2742">
        <v>13.796680497925299</v>
      </c>
      <c r="P2742">
        <v>55.233494363929097</v>
      </c>
      <c r="Q2742">
        <v>3.6959790626238997E-2</v>
      </c>
    </row>
    <row r="2743" spans="1:17" hidden="1" x14ac:dyDescent="0.3">
      <c r="A2743" t="s">
        <v>5695</v>
      </c>
      <c r="B2743" t="s">
        <v>5696</v>
      </c>
      <c r="C2743" t="str">
        <f>IFERROR(VLOOKUP(Table1[[#This Row],[Ticker]],[1]!Table1[[Symbol]:[Industry]],2,FALSE),"-")</f>
        <v>-</v>
      </c>
      <c r="E2743">
        <v>145.52020999999999</v>
      </c>
      <c r="F2743">
        <v>438.05</v>
      </c>
      <c r="G2743">
        <v>885.64261650478102</v>
      </c>
      <c r="H2743">
        <v>37.453043194740303</v>
      </c>
      <c r="I2743">
        <v>587.84996826034603</v>
      </c>
      <c r="J2743">
        <v>-5.1869881177354102</v>
      </c>
      <c r="K2743">
        <v>334.70856381339598</v>
      </c>
      <c r="L2743">
        <v>186.04191598952701</v>
      </c>
      <c r="M2743">
        <v>60.992381727651299</v>
      </c>
      <c r="N2743">
        <v>1.32015368224491</v>
      </c>
      <c r="O2743">
        <v>8.1954114827074296</v>
      </c>
      <c r="P2743">
        <v>1164.2135642135599</v>
      </c>
      <c r="Q2743">
        <v>5.4472851308586999E-2</v>
      </c>
    </row>
    <row r="2744" spans="1:17" hidden="1" x14ac:dyDescent="0.3">
      <c r="A2744" t="s">
        <v>5697</v>
      </c>
      <c r="B2744" t="s">
        <v>5698</v>
      </c>
      <c r="C2744" t="str">
        <f>IFERROR(VLOOKUP(Table1[[#This Row],[Ticker]],[1]!Table1[[Symbol]:[Industry]],2,FALSE),"-")</f>
        <v>-</v>
      </c>
      <c r="D2744" t="s">
        <v>281</v>
      </c>
      <c r="E2744">
        <v>145.50342499999999</v>
      </c>
      <c r="F2744">
        <v>64.599999999999994</v>
      </c>
      <c r="M2744">
        <v>99.999992872253003</v>
      </c>
      <c r="N2744">
        <v>1</v>
      </c>
    </row>
    <row r="2745" spans="1:17" hidden="1" x14ac:dyDescent="0.3">
      <c r="A2745" t="s">
        <v>5699</v>
      </c>
      <c r="B2745" t="s">
        <v>5700</v>
      </c>
      <c r="C2745" t="str">
        <f>IFERROR(VLOOKUP(Table1[[#This Row],[Ticker]],[1]!Table1[[Symbol]:[Industry]],2,FALSE),"-")</f>
        <v>-</v>
      </c>
      <c r="D2745" t="s">
        <v>1153</v>
      </c>
      <c r="E2745">
        <v>145.44097097400001</v>
      </c>
      <c r="F2745">
        <v>0.78</v>
      </c>
      <c r="G2745">
        <v>19.6258957899778</v>
      </c>
      <c r="H2745">
        <v>-11.878579952688201</v>
      </c>
      <c r="I2745">
        <v>-21.638411339395599</v>
      </c>
      <c r="J2745">
        <v>-4.3986319533518499</v>
      </c>
      <c r="K2745">
        <v>0.82765155491370901</v>
      </c>
      <c r="L2745">
        <v>0.78120920313662801</v>
      </c>
      <c r="M2745">
        <v>31.064204212303402</v>
      </c>
      <c r="N2745">
        <v>0.30157736242030397</v>
      </c>
      <c r="O2745">
        <v>53.846153846153797</v>
      </c>
      <c r="P2745">
        <v>69.565217391304301</v>
      </c>
      <c r="Q2745">
        <v>7.1785444250800001E-3</v>
      </c>
    </row>
    <row r="2746" spans="1:17" hidden="1" x14ac:dyDescent="0.3">
      <c r="A2746" t="s">
        <v>5701</v>
      </c>
      <c r="B2746" t="s">
        <v>5702</v>
      </c>
      <c r="C2746" t="str">
        <f>IFERROR(VLOOKUP(Table1[[#This Row],[Ticker]],[1]!Table1[[Symbol]:[Industry]],2,FALSE),"-")</f>
        <v>-</v>
      </c>
      <c r="D2746" t="s">
        <v>604</v>
      </c>
      <c r="E2746">
        <v>145.19433240000001</v>
      </c>
      <c r="F2746">
        <v>93.6</v>
      </c>
      <c r="G2746">
        <v>-0.285149924499009</v>
      </c>
      <c r="H2746">
        <v>-13.2433203799658</v>
      </c>
      <c r="I2746">
        <v>-22.143592686545901</v>
      </c>
      <c r="J2746">
        <v>-6.1141156674986599</v>
      </c>
      <c r="K2746">
        <v>102.95233289247</v>
      </c>
      <c r="L2746">
        <v>97.183237259756396</v>
      </c>
      <c r="M2746">
        <v>30.292987499236901</v>
      </c>
      <c r="N2746">
        <v>0.57361575258706199</v>
      </c>
      <c r="O2746">
        <v>53.899572649572598</v>
      </c>
      <c r="P2746">
        <v>48.571428571428498</v>
      </c>
      <c r="Q2746">
        <v>0.14375332354283599</v>
      </c>
    </row>
    <row r="2747" spans="1:17" hidden="1" x14ac:dyDescent="0.3">
      <c r="A2747" t="s">
        <v>5703</v>
      </c>
      <c r="B2747" t="s">
        <v>5704</v>
      </c>
      <c r="C2747" t="str">
        <f>IFERROR(VLOOKUP(Table1[[#This Row],[Ticker]],[1]!Table1[[Symbol]:[Industry]],2,FALSE),"-")</f>
        <v>-</v>
      </c>
      <c r="D2747" t="s">
        <v>74</v>
      </c>
      <c r="E2747">
        <v>144.75023999999999</v>
      </c>
      <c r="F2747">
        <v>106.25</v>
      </c>
      <c r="G2747">
        <v>8.7301738648441205</v>
      </c>
      <c r="H2747">
        <v>4.1645790997148699</v>
      </c>
      <c r="I2747">
        <v>-3.5236126451628098</v>
      </c>
      <c r="J2747">
        <v>6.8921843731787602</v>
      </c>
      <c r="K2747">
        <v>97.019485609275804</v>
      </c>
      <c r="L2747">
        <v>90.864229235205499</v>
      </c>
      <c r="M2747">
        <v>73.307237533950598</v>
      </c>
      <c r="N2747">
        <v>1.5249736800974301</v>
      </c>
      <c r="O2747">
        <v>26.023529411764699</v>
      </c>
      <c r="P2747">
        <v>66.015625</v>
      </c>
      <c r="Q2747">
        <v>4.0952082305996E-2</v>
      </c>
    </row>
    <row r="2748" spans="1:17" hidden="1" x14ac:dyDescent="0.3">
      <c r="A2748" t="s">
        <v>5705</v>
      </c>
      <c r="B2748" t="s">
        <v>5706</v>
      </c>
      <c r="C2748" t="str">
        <f>IFERROR(VLOOKUP(Table1[[#This Row],[Ticker]],[1]!Table1[[Symbol]:[Industry]],2,FALSE),"-")</f>
        <v>-</v>
      </c>
      <c r="D2748" t="s">
        <v>195</v>
      </c>
      <c r="E2748">
        <v>144.73253495699899</v>
      </c>
      <c r="F2748">
        <v>61.47</v>
      </c>
      <c r="G2748">
        <v>-55.858123422545901</v>
      </c>
      <c r="H2748">
        <v>-15.568343993898001</v>
      </c>
      <c r="I2748">
        <v>-13.483547124888901</v>
      </c>
      <c r="J2748">
        <v>-5.9332473379672397</v>
      </c>
      <c r="K2748">
        <v>62.756395462208403</v>
      </c>
      <c r="L2748">
        <v>64.022728101165697</v>
      </c>
      <c r="M2748">
        <v>26.648434939084801</v>
      </c>
      <c r="N2748">
        <v>0.52558255289910305</v>
      </c>
      <c r="O2748">
        <v>55.197657393850598</v>
      </c>
      <c r="P2748">
        <v>20.529411764705799</v>
      </c>
      <c r="Q2748">
        <v>-1.1107040281790001E-3</v>
      </c>
    </row>
    <row r="2749" spans="1:17" hidden="1" x14ac:dyDescent="0.3">
      <c r="A2749" t="s">
        <v>5707</v>
      </c>
      <c r="B2749" t="s">
        <v>5708</v>
      </c>
      <c r="C2749" t="str">
        <f>IFERROR(VLOOKUP(Table1[[#This Row],[Ticker]],[1]!Table1[[Symbol]:[Industry]],2,FALSE),"-")</f>
        <v>-</v>
      </c>
      <c r="D2749" t="s">
        <v>2713</v>
      </c>
      <c r="E2749">
        <v>144.728262</v>
      </c>
      <c r="F2749">
        <v>133</v>
      </c>
      <c r="G2749">
        <v>71.3001039347741</v>
      </c>
      <c r="H2749">
        <v>-14.489646386597601</v>
      </c>
      <c r="I2749">
        <v>53.253033897156399</v>
      </c>
      <c r="J2749">
        <v>-0.49611205945264703</v>
      </c>
      <c r="K2749">
        <v>128.48596890037999</v>
      </c>
      <c r="L2749">
        <v>100.280496903718</v>
      </c>
      <c r="M2749">
        <v>38.151085167286602</v>
      </c>
      <c r="N2749">
        <v>0.41846614038917601</v>
      </c>
      <c r="O2749">
        <v>23.3834586466165</v>
      </c>
      <c r="P2749">
        <v>170.600203458799</v>
      </c>
      <c r="Q2749">
        <v>8.4940665922353997E-2</v>
      </c>
    </row>
    <row r="2750" spans="1:17" hidden="1" x14ac:dyDescent="0.3">
      <c r="A2750" t="s">
        <v>5709</v>
      </c>
      <c r="B2750" t="s">
        <v>5710</v>
      </c>
      <c r="C2750" t="str">
        <f>IFERROR(VLOOKUP(Table1[[#This Row],[Ticker]],[1]!Table1[[Symbol]:[Industry]],2,FALSE),"-")</f>
        <v>-</v>
      </c>
      <c r="D2750" t="s">
        <v>54</v>
      </c>
      <c r="E2750">
        <v>143.99564792800001</v>
      </c>
      <c r="F2750">
        <v>8.36</v>
      </c>
      <c r="G2750">
        <v>70.596649682932707</v>
      </c>
      <c r="H2750">
        <v>10.8395842360641</v>
      </c>
      <c r="I2750">
        <v>37.709618679366002</v>
      </c>
      <c r="J2750">
        <v>-6.0321382970658002</v>
      </c>
      <c r="K2750">
        <v>8.1010106433064504</v>
      </c>
      <c r="L2750">
        <v>6.5335838646544104</v>
      </c>
      <c r="M2750">
        <v>34.628447610309301</v>
      </c>
      <c r="N2750">
        <v>0.31565235334131803</v>
      </c>
      <c r="O2750">
        <v>23.684210526315699</v>
      </c>
      <c r="P2750">
        <v>140.04822182037299</v>
      </c>
      <c r="Q2750">
        <v>2.9482925933500001E-4</v>
      </c>
    </row>
    <row r="2751" spans="1:17" hidden="1" x14ac:dyDescent="0.3">
      <c r="A2751" t="s">
        <v>5711</v>
      </c>
      <c r="B2751" t="s">
        <v>5712</v>
      </c>
      <c r="C2751" t="str">
        <f>IFERROR(VLOOKUP(Table1[[#This Row],[Ticker]],[1]!Table1[[Symbol]:[Industry]],2,FALSE),"-")</f>
        <v>-</v>
      </c>
      <c r="D2751" t="s">
        <v>1814</v>
      </c>
      <c r="E2751">
        <v>143.82974505999999</v>
      </c>
      <c r="F2751">
        <v>13.68</v>
      </c>
      <c r="G2751">
        <v>-57.273034988559303</v>
      </c>
      <c r="H2751">
        <v>-31.188177475908098</v>
      </c>
      <c r="I2751">
        <v>-51.010921299555001</v>
      </c>
      <c r="J2751">
        <v>-10.866310053615701</v>
      </c>
      <c r="K2751">
        <v>17.3679125321806</v>
      </c>
      <c r="L2751">
        <v>18.8227709633294</v>
      </c>
      <c r="M2751">
        <v>14.5436697499941</v>
      </c>
      <c r="N2751">
        <v>0.81052190128988899</v>
      </c>
      <c r="O2751">
        <v>119.444444444444</v>
      </c>
      <c r="P2751">
        <v>7.2100313479623797</v>
      </c>
      <c r="Q2751">
        <v>0.15287549662611799</v>
      </c>
    </row>
    <row r="2752" spans="1:17" hidden="1" x14ac:dyDescent="0.3">
      <c r="A2752" t="s">
        <v>5713</v>
      </c>
      <c r="B2752" t="s">
        <v>5714</v>
      </c>
      <c r="C2752" t="str">
        <f>IFERROR(VLOOKUP(Table1[[#This Row],[Ticker]],[1]!Table1[[Symbol]:[Industry]],2,FALSE),"-")</f>
        <v>-</v>
      </c>
      <c r="D2752" t="s">
        <v>435</v>
      </c>
      <c r="E2752">
        <v>143.73971034900001</v>
      </c>
      <c r="F2752">
        <v>89.13</v>
      </c>
      <c r="G2752">
        <v>-71.718874322628395</v>
      </c>
      <c r="H2752">
        <v>-19.0646349368544</v>
      </c>
      <c r="I2752">
        <v>-29.515485245881301</v>
      </c>
      <c r="J2752">
        <v>-7.37338453396268</v>
      </c>
      <c r="K2752">
        <v>99.789324344563298</v>
      </c>
      <c r="L2752">
        <v>109.65291178107501</v>
      </c>
      <c r="M2752">
        <v>12.1705536233065</v>
      </c>
      <c r="N2752">
        <v>0.62134770641751202</v>
      </c>
      <c r="O2752">
        <v>68.069112532256199</v>
      </c>
      <c r="P2752">
        <v>1.11174134997162</v>
      </c>
      <c r="Q2752">
        <v>4.7842057560876998E-2</v>
      </c>
    </row>
    <row r="2753" spans="1:17" hidden="1" x14ac:dyDescent="0.3">
      <c r="A2753" t="s">
        <v>5715</v>
      </c>
      <c r="B2753" t="s">
        <v>5716</v>
      </c>
      <c r="C2753" t="str">
        <f>IFERROR(VLOOKUP(Table1[[#This Row],[Ticker]],[1]!Table1[[Symbol]:[Industry]],2,FALSE),"-")</f>
        <v>-</v>
      </c>
      <c r="D2753" t="s">
        <v>21</v>
      </c>
      <c r="E2753">
        <v>143.64078599999999</v>
      </c>
      <c r="F2753">
        <v>162.35</v>
      </c>
      <c r="G2753">
        <v>7.3083659196494102</v>
      </c>
      <c r="H2753">
        <v>-9.5263223733055806</v>
      </c>
      <c r="I2753">
        <v>28.856119198434701</v>
      </c>
      <c r="J2753">
        <v>-5.1504246034862904</v>
      </c>
      <c r="K2753">
        <v>173.15607587772899</v>
      </c>
      <c r="M2753">
        <v>30.8098264344281</v>
      </c>
      <c r="N2753">
        <v>0.23943135054246101</v>
      </c>
      <c r="O2753">
        <v>43.209116107175802</v>
      </c>
      <c r="P2753">
        <v>66.512820512820497</v>
      </c>
    </row>
    <row r="2754" spans="1:17" hidden="1" x14ac:dyDescent="0.3">
      <c r="A2754" t="s">
        <v>5717</v>
      </c>
      <c r="B2754" t="s">
        <v>5718</v>
      </c>
      <c r="C2754" t="str">
        <f>IFERROR(VLOOKUP(Table1[[#This Row],[Ticker]],[1]!Table1[[Symbol]:[Industry]],2,FALSE),"-")</f>
        <v>-</v>
      </c>
      <c r="D2754" t="s">
        <v>396</v>
      </c>
      <c r="E2754">
        <v>143.08437100800001</v>
      </c>
      <c r="F2754">
        <v>143.04</v>
      </c>
      <c r="G2754">
        <v>-15.635313588878599</v>
      </c>
      <c r="H2754">
        <v>-5.5714342756255304</v>
      </c>
      <c r="I2754">
        <v>-1.8925097000514099</v>
      </c>
      <c r="J2754">
        <v>2.3217339263999301</v>
      </c>
      <c r="K2754">
        <v>142.75506355657399</v>
      </c>
      <c r="L2754">
        <v>132.617110889391</v>
      </c>
      <c r="M2754">
        <v>43.265401305495899</v>
      </c>
      <c r="N2754">
        <v>0.29486741611254802</v>
      </c>
      <c r="O2754">
        <v>27.7964205816555</v>
      </c>
      <c r="P2754">
        <v>41.693907875185701</v>
      </c>
      <c r="Q2754">
        <v>4.6333045014103E-2</v>
      </c>
    </row>
    <row r="2755" spans="1:17" hidden="1" x14ac:dyDescent="0.3">
      <c r="A2755" t="s">
        <v>5719</v>
      </c>
      <c r="B2755" t="s">
        <v>5720</v>
      </c>
      <c r="C2755" t="str">
        <f>IFERROR(VLOOKUP(Table1[[#This Row],[Ticker]],[1]!Table1[[Symbol]:[Industry]],2,FALSE),"-")</f>
        <v>-</v>
      </c>
      <c r="D2755" t="s">
        <v>751</v>
      </c>
      <c r="E2755">
        <v>142.89995898000001</v>
      </c>
      <c r="F2755">
        <v>92</v>
      </c>
      <c r="G2755">
        <v>-1.90548208041046</v>
      </c>
      <c r="H2755">
        <v>-1.88356218273445</v>
      </c>
      <c r="I2755">
        <v>-2.0751717414824502</v>
      </c>
      <c r="J2755">
        <v>-2.78527586438465</v>
      </c>
      <c r="K2755">
        <v>87.8168170464441</v>
      </c>
      <c r="L2755">
        <v>81.822931497021003</v>
      </c>
      <c r="M2755">
        <v>66.033807332126898</v>
      </c>
      <c r="N2755">
        <v>0.81272153624430299</v>
      </c>
      <c r="O2755">
        <v>0.54347826086955597</v>
      </c>
      <c r="P2755">
        <v>58.347676419965502</v>
      </c>
      <c r="Q2755">
        <v>1.9804733760708002E-2</v>
      </c>
    </row>
    <row r="2756" spans="1:17" hidden="1" x14ac:dyDescent="0.3">
      <c r="A2756" t="s">
        <v>5721</v>
      </c>
      <c r="B2756" t="s">
        <v>5722</v>
      </c>
      <c r="C2756" t="str">
        <f>IFERROR(VLOOKUP(Table1[[#This Row],[Ticker]],[1]!Table1[[Symbol]:[Industry]],2,FALSE),"-")</f>
        <v>-</v>
      </c>
      <c r="D2756" t="s">
        <v>604</v>
      </c>
      <c r="E2756">
        <v>142.85478984</v>
      </c>
      <c r="F2756">
        <v>219.8</v>
      </c>
      <c r="G2756">
        <v>425.97225112600501</v>
      </c>
      <c r="H2756">
        <v>33.423446444963602</v>
      </c>
      <c r="I2756">
        <v>70.099642900810906</v>
      </c>
      <c r="J2756">
        <v>-7.5692062148680703</v>
      </c>
      <c r="K2756">
        <v>198.78635375723999</v>
      </c>
      <c r="L2756">
        <v>155.460701663348</v>
      </c>
      <c r="M2756">
        <v>44.382557369406001</v>
      </c>
      <c r="N2756">
        <v>1.0888818707347501</v>
      </c>
      <c r="O2756">
        <v>25.568698817106402</v>
      </c>
      <c r="P2756">
        <v>462.86811779769499</v>
      </c>
      <c r="Q2756">
        <v>0.18607368798764101</v>
      </c>
    </row>
    <row r="2757" spans="1:17" hidden="1" x14ac:dyDescent="0.3">
      <c r="A2757" t="s">
        <v>5723</v>
      </c>
      <c r="B2757" t="s">
        <v>5724</v>
      </c>
      <c r="C2757" t="str">
        <f>IFERROR(VLOOKUP(Table1[[#This Row],[Ticker]],[1]!Table1[[Symbol]:[Industry]],2,FALSE),"-")</f>
        <v>-</v>
      </c>
      <c r="D2757" t="s">
        <v>604</v>
      </c>
      <c r="E2757">
        <v>142.544006685</v>
      </c>
      <c r="F2757">
        <v>46.35</v>
      </c>
      <c r="G2757">
        <v>-16.387934565575101</v>
      </c>
      <c r="H2757">
        <v>-18.593759377486201</v>
      </c>
      <c r="I2757">
        <v>-34.789002786165398</v>
      </c>
      <c r="J2757">
        <v>-7.1765809874661004</v>
      </c>
      <c r="K2757">
        <v>50.798335466688698</v>
      </c>
      <c r="L2757">
        <v>50.695191432947297</v>
      </c>
      <c r="M2757">
        <v>40.547219682085199</v>
      </c>
      <c r="N2757">
        <v>1.0189413569099099</v>
      </c>
      <c r="O2757">
        <v>52.1035598705501</v>
      </c>
      <c r="P2757">
        <v>26.0538482458525</v>
      </c>
      <c r="Q2757">
        <v>9.0870028224956004E-2</v>
      </c>
    </row>
    <row r="2758" spans="1:17" hidden="1" x14ac:dyDescent="0.3">
      <c r="A2758" t="s">
        <v>5725</v>
      </c>
      <c r="B2758" t="s">
        <v>5726</v>
      </c>
      <c r="C2758" t="str">
        <f>IFERROR(VLOOKUP(Table1[[#This Row],[Ticker]],[1]!Table1[[Symbol]:[Industry]],2,FALSE),"-")</f>
        <v>-</v>
      </c>
      <c r="D2758" t="s">
        <v>130</v>
      </c>
      <c r="E2758">
        <v>142.45265014500001</v>
      </c>
      <c r="F2758">
        <v>553.04999999999995</v>
      </c>
      <c r="G2758">
        <v>-8.54370707654952</v>
      </c>
      <c r="H2758">
        <v>-7.45179713217283</v>
      </c>
      <c r="I2758">
        <v>-14.1953373356006</v>
      </c>
      <c r="J2758">
        <v>-4.7795484575177802</v>
      </c>
      <c r="K2758">
        <v>567.25786774763696</v>
      </c>
      <c r="L2758">
        <v>558.32399545679402</v>
      </c>
      <c r="M2758">
        <v>45.216109986908698</v>
      </c>
      <c r="N2758">
        <v>0.68872085345161405</v>
      </c>
      <c r="O2758">
        <v>44.652382243920002</v>
      </c>
      <c r="P2758">
        <v>31.054502369668199</v>
      </c>
      <c r="Q2758">
        <v>6.2182749749708999E-2</v>
      </c>
    </row>
    <row r="2759" spans="1:17" hidden="1" x14ac:dyDescent="0.3">
      <c r="A2759" t="s">
        <v>5727</v>
      </c>
      <c r="B2759" t="s">
        <v>5728</v>
      </c>
      <c r="C2759" t="str">
        <f>IFERROR(VLOOKUP(Table1[[#This Row],[Ticker]],[1]!Table1[[Symbol]:[Industry]],2,FALSE),"-")</f>
        <v>-</v>
      </c>
      <c r="D2759" t="s">
        <v>1004</v>
      </c>
      <c r="E2759">
        <v>142.23099500000001</v>
      </c>
      <c r="F2759">
        <v>70</v>
      </c>
      <c r="G2759">
        <v>26.174352493233201</v>
      </c>
      <c r="H2759">
        <v>-6.6307354838311401</v>
      </c>
      <c r="I2759">
        <v>20.4985326063453</v>
      </c>
      <c r="J2759">
        <v>-2.3351514187789202</v>
      </c>
      <c r="K2759">
        <v>69.872343152764699</v>
      </c>
      <c r="L2759">
        <v>62.6068031444997</v>
      </c>
      <c r="M2759">
        <v>55.253254732574398</v>
      </c>
      <c r="N2759">
        <v>0.41593510275825901</v>
      </c>
      <c r="O2759">
        <v>24.285714285714199</v>
      </c>
      <c r="P2759">
        <v>84.210526315789394</v>
      </c>
      <c r="Q2759">
        <v>8.3471510144961999E-2</v>
      </c>
    </row>
    <row r="2760" spans="1:17" hidden="1" x14ac:dyDescent="0.3">
      <c r="A2760" t="s">
        <v>5729</v>
      </c>
      <c r="B2760" t="s">
        <v>5730</v>
      </c>
      <c r="C2760" t="str">
        <f>IFERROR(VLOOKUP(Table1[[#This Row],[Ticker]],[1]!Table1[[Symbol]:[Industry]],2,FALSE),"-")</f>
        <v>-</v>
      </c>
      <c r="D2760" t="s">
        <v>266</v>
      </c>
      <c r="E2760">
        <v>142.184</v>
      </c>
      <c r="F2760">
        <v>126.95</v>
      </c>
      <c r="G2760">
        <v>91.374984806115194</v>
      </c>
      <c r="H2760">
        <v>13.906381950873699</v>
      </c>
      <c r="I2760">
        <v>67.251252439785006</v>
      </c>
      <c r="J2760">
        <v>-4.8069427902203401</v>
      </c>
      <c r="K2760">
        <v>112.68929592826601</v>
      </c>
      <c r="L2760">
        <v>91.336172483813598</v>
      </c>
      <c r="M2760">
        <v>51.001930857080303</v>
      </c>
      <c r="N2760">
        <v>1.13353724368913</v>
      </c>
      <c r="O2760">
        <v>8.3103584088223705</v>
      </c>
      <c r="P2760">
        <v>128.49172066234701</v>
      </c>
      <c r="Q2760">
        <v>6.6265239334590997E-2</v>
      </c>
    </row>
    <row r="2761" spans="1:17" hidden="1" x14ac:dyDescent="0.3">
      <c r="A2761" t="s">
        <v>5731</v>
      </c>
      <c r="B2761" t="s">
        <v>5732</v>
      </c>
      <c r="C2761" t="str">
        <f>IFERROR(VLOOKUP(Table1[[#This Row],[Ticker]],[1]!Table1[[Symbol]:[Industry]],2,FALSE),"-")</f>
        <v>-</v>
      </c>
      <c r="D2761" t="s">
        <v>51</v>
      </c>
      <c r="E2761">
        <v>142.11815351999999</v>
      </c>
      <c r="F2761">
        <v>117.95</v>
      </c>
      <c r="G2761">
        <v>108.881844576063</v>
      </c>
      <c r="H2761">
        <v>-2.1668787254347999</v>
      </c>
      <c r="I2761">
        <v>24.7030520752384</v>
      </c>
      <c r="J2761">
        <v>-14.6602598603285</v>
      </c>
      <c r="K2761">
        <v>114.48400031032099</v>
      </c>
      <c r="L2761">
        <v>94.0167715926477</v>
      </c>
      <c r="M2761">
        <v>45.654588782380401</v>
      </c>
      <c r="N2761">
        <v>0.97787587528384401</v>
      </c>
      <c r="O2761">
        <v>24.162780839338598</v>
      </c>
      <c r="P2761">
        <v>168.06818181818099</v>
      </c>
      <c r="Q2761">
        <v>0.146578957687758</v>
      </c>
    </row>
    <row r="2762" spans="1:17" hidden="1" x14ac:dyDescent="0.3">
      <c r="A2762" t="s">
        <v>5733</v>
      </c>
      <c r="B2762" t="s">
        <v>5734</v>
      </c>
      <c r="C2762" t="str">
        <f>IFERROR(VLOOKUP(Table1[[#This Row],[Ticker]],[1]!Table1[[Symbol]:[Industry]],2,FALSE),"-")</f>
        <v>-</v>
      </c>
      <c r="D2762" t="s">
        <v>5735</v>
      </c>
      <c r="E2762">
        <v>142.02446370000001</v>
      </c>
      <c r="F2762">
        <v>51.33</v>
      </c>
      <c r="G2762">
        <v>286.39036118365698</v>
      </c>
      <c r="H2762">
        <v>-23.233839613804601</v>
      </c>
      <c r="I2762">
        <v>89.604980283215099</v>
      </c>
      <c r="J2762">
        <v>-14.476095549694501</v>
      </c>
      <c r="K2762">
        <v>53.351786682658798</v>
      </c>
      <c r="L2762">
        <v>38.899837478420601</v>
      </c>
      <c r="M2762">
        <v>28.480499654179798</v>
      </c>
      <c r="N2762">
        <v>0.44759559840428398</v>
      </c>
      <c r="O2762">
        <v>27.703097603740499</v>
      </c>
      <c r="P2762">
        <v>345.96003475238899</v>
      </c>
      <c r="Q2762">
        <v>0.124658655930179</v>
      </c>
    </row>
    <row r="2763" spans="1:17" hidden="1" x14ac:dyDescent="0.3">
      <c r="A2763" t="s">
        <v>5736</v>
      </c>
      <c r="B2763" t="s">
        <v>5737</v>
      </c>
      <c r="C2763" t="str">
        <f>IFERROR(VLOOKUP(Table1[[#This Row],[Ticker]],[1]!Table1[[Symbol]:[Industry]],2,FALSE),"-")</f>
        <v>-</v>
      </c>
      <c r="D2763" t="s">
        <v>4768</v>
      </c>
      <c r="E2763">
        <v>141.7660692</v>
      </c>
      <c r="F2763">
        <v>74.55</v>
      </c>
      <c r="G2763">
        <v>-76.696460903895897</v>
      </c>
      <c r="H2763">
        <v>-13.537705141225199</v>
      </c>
      <c r="I2763">
        <v>-10.922414823210399</v>
      </c>
      <c r="J2763">
        <v>-7.3024781071979898</v>
      </c>
      <c r="K2763">
        <v>81.416808608483606</v>
      </c>
      <c r="M2763">
        <v>25.333917098821299</v>
      </c>
      <c r="N2763">
        <v>0.34759358288769998</v>
      </c>
      <c r="O2763">
        <v>94.714956405097197</v>
      </c>
      <c r="P2763">
        <v>41.0596026490066</v>
      </c>
    </row>
    <row r="2764" spans="1:17" hidden="1" x14ac:dyDescent="0.3">
      <c r="A2764" t="s">
        <v>5738</v>
      </c>
      <c r="B2764" t="s">
        <v>5739</v>
      </c>
      <c r="C2764" t="str">
        <f>IFERROR(VLOOKUP(Table1[[#This Row],[Ticker]],[1]!Table1[[Symbol]:[Industry]],2,FALSE),"-")</f>
        <v>-</v>
      </c>
      <c r="D2764" t="s">
        <v>604</v>
      </c>
      <c r="E2764">
        <v>141.40873124999999</v>
      </c>
      <c r="F2764">
        <v>262</v>
      </c>
      <c r="G2764">
        <v>104.974851197516</v>
      </c>
      <c r="H2764">
        <v>-4.0892681495356697</v>
      </c>
      <c r="I2764">
        <v>40.132105377929499</v>
      </c>
      <c r="J2764">
        <v>-9.2081514944059801</v>
      </c>
      <c r="K2764">
        <v>274.20647185228898</v>
      </c>
      <c r="L2764">
        <v>228.99101342365699</v>
      </c>
      <c r="M2764">
        <v>34.7108151612493</v>
      </c>
      <c r="N2764">
        <v>0.54170779123672796</v>
      </c>
      <c r="O2764">
        <v>72.923664122137396</v>
      </c>
      <c r="P2764">
        <v>151.923076923076</v>
      </c>
      <c r="Q2764">
        <v>8.5545196755518998E-2</v>
      </c>
    </row>
    <row r="2765" spans="1:17" hidden="1" x14ac:dyDescent="0.3">
      <c r="A2765" t="s">
        <v>5740</v>
      </c>
      <c r="B2765" t="s">
        <v>5741</v>
      </c>
      <c r="C2765" t="str">
        <f>IFERROR(VLOOKUP(Table1[[#This Row],[Ticker]],[1]!Table1[[Symbol]:[Industry]],2,FALSE),"-")</f>
        <v>-</v>
      </c>
      <c r="D2765" t="s">
        <v>2713</v>
      </c>
      <c r="E2765">
        <v>141.3139865</v>
      </c>
      <c r="F2765">
        <v>12.92</v>
      </c>
      <c r="G2765">
        <v>-33.469840186020001</v>
      </c>
      <c r="H2765">
        <v>-19.688177475908098</v>
      </c>
      <c r="I2765">
        <v>-62.7191973655965</v>
      </c>
      <c r="J2765">
        <v>-5.8553988706450903</v>
      </c>
      <c r="K2765">
        <v>14.683432344883199</v>
      </c>
      <c r="L2765">
        <v>16.664179658549099</v>
      </c>
      <c r="M2765">
        <v>42.371091246682603</v>
      </c>
      <c r="N2765">
        <v>1.17660363495806</v>
      </c>
      <c r="O2765">
        <v>145.54953560371499</v>
      </c>
      <c r="P2765">
        <v>11.1876075731497</v>
      </c>
      <c r="Q2765">
        <v>9.3443920533346006E-2</v>
      </c>
    </row>
    <row r="2766" spans="1:17" hidden="1" x14ac:dyDescent="0.3">
      <c r="A2766" t="s">
        <v>5742</v>
      </c>
      <c r="B2766" t="s">
        <v>5743</v>
      </c>
      <c r="C2766" t="str">
        <f>IFERROR(VLOOKUP(Table1[[#This Row],[Ticker]],[1]!Table1[[Symbol]:[Industry]],2,FALSE),"-")</f>
        <v>-</v>
      </c>
      <c r="D2766" t="s">
        <v>393</v>
      </c>
      <c r="E2766">
        <v>141.06183918900001</v>
      </c>
      <c r="F2766">
        <v>60.49</v>
      </c>
      <c r="G2766">
        <v>167.480343387017</v>
      </c>
      <c r="H2766">
        <v>10.6978198051173</v>
      </c>
      <c r="I2766">
        <v>72.467543681193405</v>
      </c>
      <c r="J2766">
        <v>5.0558432149217403</v>
      </c>
      <c r="K2766">
        <v>53.892322686866898</v>
      </c>
      <c r="L2766">
        <v>43.260694448547198</v>
      </c>
      <c r="M2766">
        <v>74.789367421488393</v>
      </c>
      <c r="N2766">
        <v>0.542194804071506</v>
      </c>
      <c r="O2766">
        <v>2.4962803769218</v>
      </c>
      <c r="P2766">
        <v>269.743276283618</v>
      </c>
      <c r="Q2766">
        <v>0.14963146868969099</v>
      </c>
    </row>
    <row r="2767" spans="1:17" hidden="1" x14ac:dyDescent="0.3">
      <c r="A2767" t="s">
        <v>5744</v>
      </c>
      <c r="B2767" t="s">
        <v>5745</v>
      </c>
      <c r="C2767" t="str">
        <f>IFERROR(VLOOKUP(Table1[[#This Row],[Ticker]],[1]!Table1[[Symbol]:[Industry]],2,FALSE),"-")</f>
        <v>-</v>
      </c>
      <c r="D2767" t="s">
        <v>751</v>
      </c>
      <c r="E2767">
        <v>141.05316456</v>
      </c>
      <c r="F2767">
        <v>80.27</v>
      </c>
      <c r="G2767">
        <v>38.385254078747799</v>
      </c>
      <c r="H2767">
        <v>-1.8319908083377101</v>
      </c>
      <c r="I2767">
        <v>10.4129120950781</v>
      </c>
      <c r="J2767">
        <v>-1.40562940882258</v>
      </c>
      <c r="K2767">
        <v>77.099650875071902</v>
      </c>
      <c r="L2767">
        <v>68.108079077507099</v>
      </c>
      <c r="M2767">
        <v>44.340069516080298</v>
      </c>
      <c r="N2767">
        <v>1.02315179162266</v>
      </c>
      <c r="O2767">
        <v>1.35791703002368</v>
      </c>
      <c r="P2767">
        <v>83.474285714285699</v>
      </c>
      <c r="Q2767">
        <v>1.5864695888099999E-4</v>
      </c>
    </row>
    <row r="2768" spans="1:17" hidden="1" x14ac:dyDescent="0.3">
      <c r="A2768" t="s">
        <v>5746</v>
      </c>
      <c r="B2768" t="s">
        <v>5747</v>
      </c>
      <c r="C2768" t="str">
        <f>IFERROR(VLOOKUP(Table1[[#This Row],[Ticker]],[1]!Table1[[Symbol]:[Industry]],2,FALSE),"-")</f>
        <v>-</v>
      </c>
      <c r="D2768" t="s">
        <v>545</v>
      </c>
      <c r="E2768">
        <v>140.94875999999999</v>
      </c>
      <c r="F2768">
        <v>143.19999999999999</v>
      </c>
      <c r="G2768">
        <v>48.780344955198302</v>
      </c>
      <c r="H2768">
        <v>-8.9472732018000194</v>
      </c>
      <c r="I2768">
        <v>6.4756237483236196</v>
      </c>
      <c r="J2768">
        <v>-6.6283616830815797</v>
      </c>
      <c r="K2768">
        <v>137.53340061399501</v>
      </c>
      <c r="L2768">
        <v>118.90955691067001</v>
      </c>
      <c r="M2768">
        <v>51.675227170231601</v>
      </c>
      <c r="N2768">
        <v>0.30089836518143898</v>
      </c>
      <c r="O2768">
        <v>11.906424581005499</v>
      </c>
      <c r="P2768">
        <v>101.40646976089999</v>
      </c>
      <c r="Q2768">
        <v>7.7868352621260004E-2</v>
      </c>
    </row>
    <row r="2769" spans="1:17" hidden="1" x14ac:dyDescent="0.3">
      <c r="A2769" t="s">
        <v>5748</v>
      </c>
      <c r="B2769" t="s">
        <v>5749</v>
      </c>
      <c r="C2769" t="str">
        <f>IFERROR(VLOOKUP(Table1[[#This Row],[Ticker]],[1]!Table1[[Symbol]:[Industry]],2,FALSE),"-")</f>
        <v>-</v>
      </c>
      <c r="D2769" t="s">
        <v>266</v>
      </c>
      <c r="E2769">
        <v>140.89500000000001</v>
      </c>
      <c r="F2769">
        <v>126</v>
      </c>
      <c r="G2769">
        <v>-36.652449840564302</v>
      </c>
      <c r="H2769">
        <v>-6.5373136751849303</v>
      </c>
      <c r="I2769">
        <v>4.1492598934810303</v>
      </c>
      <c r="J2769">
        <v>-4.5274140291848699</v>
      </c>
      <c r="K2769">
        <v>131.37758525053701</v>
      </c>
      <c r="L2769">
        <v>131.23726109618701</v>
      </c>
      <c r="M2769">
        <v>36.511081529871802</v>
      </c>
      <c r="N2769">
        <v>0.64981662407814</v>
      </c>
      <c r="O2769">
        <v>30.912698412698401</v>
      </c>
      <c r="P2769">
        <v>35.338345864661598</v>
      </c>
      <c r="Q2769">
        <v>7.8644918013577994E-2</v>
      </c>
    </row>
    <row r="2770" spans="1:17" hidden="1" x14ac:dyDescent="0.3">
      <c r="A2770" t="s">
        <v>5750</v>
      </c>
      <c r="B2770" t="s">
        <v>5751</v>
      </c>
      <c r="C2770" t="str">
        <f>IFERROR(VLOOKUP(Table1[[#This Row],[Ticker]],[1]!Table1[[Symbol]:[Industry]],2,FALSE),"-")</f>
        <v>-</v>
      </c>
      <c r="D2770" t="s">
        <v>756</v>
      </c>
      <c r="E2770">
        <v>140.72578239500001</v>
      </c>
      <c r="F2770">
        <v>128.65</v>
      </c>
      <c r="G2770">
        <v>188.06868134786799</v>
      </c>
      <c r="H2770">
        <v>-7.1705026919332502</v>
      </c>
      <c r="I2770">
        <v>69.636350215996799</v>
      </c>
      <c r="J2770">
        <v>-3.9822810628630201</v>
      </c>
      <c r="K2770">
        <v>130.466065005492</v>
      </c>
      <c r="L2770">
        <v>98.638628443954701</v>
      </c>
      <c r="M2770">
        <v>40.248494854889003</v>
      </c>
      <c r="N2770">
        <v>0.63561802907821796</v>
      </c>
      <c r="O2770">
        <v>16.517683637776901</v>
      </c>
      <c r="P2770">
        <v>257.162687395891</v>
      </c>
      <c r="Q2770">
        <v>0.11454201163630801</v>
      </c>
    </row>
    <row r="2771" spans="1:17" hidden="1" x14ac:dyDescent="0.3">
      <c r="A2771" t="s">
        <v>5752</v>
      </c>
      <c r="B2771" t="s">
        <v>5753</v>
      </c>
      <c r="C2771" t="str">
        <f>IFERROR(VLOOKUP(Table1[[#This Row],[Ticker]],[1]!Table1[[Symbol]:[Industry]],2,FALSE),"-")</f>
        <v>-</v>
      </c>
      <c r="E2771">
        <v>140.14878306</v>
      </c>
      <c r="F2771">
        <v>254.35</v>
      </c>
      <c r="G2771">
        <v>208.09411529254299</v>
      </c>
      <c r="H2771">
        <v>-4.8197564232765302</v>
      </c>
      <c r="I2771">
        <v>14.7652475181984</v>
      </c>
      <c r="J2771">
        <v>-3.1486319533518499</v>
      </c>
      <c r="K2771">
        <v>249.68777000219001</v>
      </c>
      <c r="L2771">
        <v>197.027534940777</v>
      </c>
      <c r="M2771">
        <v>100</v>
      </c>
      <c r="N2771">
        <v>0</v>
      </c>
      <c r="O2771">
        <v>0</v>
      </c>
      <c r="P2771">
        <v>241.40939597315401</v>
      </c>
    </row>
    <row r="2772" spans="1:17" hidden="1" x14ac:dyDescent="0.3">
      <c r="A2772" t="s">
        <v>5754</v>
      </c>
      <c r="B2772" t="s">
        <v>5755</v>
      </c>
      <c r="C2772" t="str">
        <f>IFERROR(VLOOKUP(Table1[[#This Row],[Ticker]],[1]!Table1[[Symbol]:[Industry]],2,FALSE),"-")</f>
        <v>-</v>
      </c>
      <c r="D2772" t="s">
        <v>1004</v>
      </c>
      <c r="E2772">
        <v>139.86000000000001</v>
      </c>
      <c r="F2772">
        <v>93.24</v>
      </c>
      <c r="G2772">
        <v>39.832351631367203</v>
      </c>
      <c r="H2772">
        <v>-7.5700314507792799</v>
      </c>
      <c r="I2772">
        <v>2.1572826894842398</v>
      </c>
      <c r="J2772">
        <v>-5.4150775033794796</v>
      </c>
      <c r="K2772">
        <v>86.115250405719095</v>
      </c>
      <c r="L2772">
        <v>77.912768786481195</v>
      </c>
      <c r="M2772">
        <v>57.344348525938202</v>
      </c>
      <c r="N2772">
        <v>0.48173270604555501</v>
      </c>
      <c r="O2772">
        <v>12.612612612612599</v>
      </c>
      <c r="P2772">
        <v>75.858166729535995</v>
      </c>
      <c r="Q2772">
        <v>3.2982874425948001E-2</v>
      </c>
    </row>
    <row r="2773" spans="1:17" hidden="1" x14ac:dyDescent="0.3">
      <c r="A2773" t="s">
        <v>5756</v>
      </c>
      <c r="B2773" t="s">
        <v>5757</v>
      </c>
      <c r="C2773" t="str">
        <f>IFERROR(VLOOKUP(Table1[[#This Row],[Ticker]],[1]!Table1[[Symbol]:[Industry]],2,FALSE),"-")</f>
        <v>-</v>
      </c>
      <c r="D2773" t="s">
        <v>54</v>
      </c>
      <c r="E2773">
        <v>139.531950615</v>
      </c>
      <c r="F2773">
        <v>27.85</v>
      </c>
      <c r="G2773">
        <v>-27.421744558937402</v>
      </c>
      <c r="H2773">
        <v>-4.7154811365194904</v>
      </c>
      <c r="I2773">
        <v>8.9075656720985794</v>
      </c>
      <c r="J2773">
        <v>-2.0960003744044799</v>
      </c>
      <c r="K2773">
        <v>27.524669148657701</v>
      </c>
      <c r="L2773">
        <v>26.498801719759999</v>
      </c>
      <c r="M2773">
        <v>43.609267573706198</v>
      </c>
      <c r="N2773">
        <v>0.325370121550981</v>
      </c>
      <c r="O2773">
        <v>47.935368043087898</v>
      </c>
      <c r="P2773">
        <v>46.578947368420998</v>
      </c>
      <c r="Q2773">
        <v>-8.8970929353040004E-2</v>
      </c>
    </row>
    <row r="2774" spans="1:17" hidden="1" x14ac:dyDescent="0.3">
      <c r="A2774" t="s">
        <v>5758</v>
      </c>
      <c r="B2774" t="s">
        <v>5759</v>
      </c>
      <c r="C2774" t="str">
        <f>IFERROR(VLOOKUP(Table1[[#This Row],[Ticker]],[1]!Table1[[Symbol]:[Industry]],2,FALSE),"-")</f>
        <v>-</v>
      </c>
      <c r="D2774" t="s">
        <v>21</v>
      </c>
      <c r="E2774">
        <v>139.39008956999999</v>
      </c>
      <c r="F2774">
        <v>113.95</v>
      </c>
      <c r="G2774">
        <v>-55.824631241644099</v>
      </c>
      <c r="H2774">
        <v>31.9505838967595</v>
      </c>
      <c r="I2774">
        <v>-28.341598590391602</v>
      </c>
      <c r="J2774">
        <v>18.221368046648099</v>
      </c>
      <c r="K2774">
        <v>102.049784078969</v>
      </c>
      <c r="L2774">
        <v>123.183021134317</v>
      </c>
      <c r="M2774">
        <v>58.509642974506797</v>
      </c>
      <c r="N2774">
        <v>4.5727583263529699</v>
      </c>
      <c r="O2774">
        <v>101.842913558578</v>
      </c>
      <c r="P2774">
        <v>35.396863117870701</v>
      </c>
      <c r="Q2774">
        <v>1.2222989698585001E-2</v>
      </c>
    </row>
    <row r="2775" spans="1:17" hidden="1" x14ac:dyDescent="0.3">
      <c r="A2775" t="s">
        <v>5760</v>
      </c>
      <c r="B2775" t="s">
        <v>5761</v>
      </c>
      <c r="C2775" t="str">
        <f>IFERROR(VLOOKUP(Table1[[#This Row],[Ticker]],[1]!Table1[[Symbol]:[Industry]],2,FALSE),"-")</f>
        <v>-</v>
      </c>
      <c r="D2775" t="s">
        <v>646</v>
      </c>
      <c r="E2775">
        <v>139.32006526199899</v>
      </c>
      <c r="F2775">
        <v>2.94</v>
      </c>
      <c r="G2775">
        <v>-41.4402806806104</v>
      </c>
      <c r="H2775">
        <v>-8.7032515689075893</v>
      </c>
      <c r="I2775">
        <v>-14.138411339395599</v>
      </c>
      <c r="J2775">
        <v>-1.78344424004127</v>
      </c>
      <c r="K2775">
        <v>3.0236450076594901</v>
      </c>
      <c r="L2775">
        <v>3.01756513009218</v>
      </c>
      <c r="M2775">
        <v>48.6721050454832</v>
      </c>
      <c r="N2775">
        <v>0.222662561571012</v>
      </c>
      <c r="O2775">
        <v>42.857142857142797</v>
      </c>
      <c r="P2775">
        <v>17.599999999999898</v>
      </c>
      <c r="Q2775">
        <v>3.8781669459815003E-2</v>
      </c>
    </row>
    <row r="2776" spans="1:17" hidden="1" x14ac:dyDescent="0.3">
      <c r="A2776" t="s">
        <v>5762</v>
      </c>
      <c r="B2776" t="s">
        <v>5763</v>
      </c>
      <c r="C2776" t="str">
        <f>IFERROR(VLOOKUP(Table1[[#This Row],[Ticker]],[1]!Table1[[Symbol]:[Industry]],2,FALSE),"-")</f>
        <v>-</v>
      </c>
      <c r="D2776" t="s">
        <v>54</v>
      </c>
      <c r="E2776">
        <v>139.263094</v>
      </c>
      <c r="F2776">
        <v>121.25</v>
      </c>
      <c r="G2776">
        <v>5.2403129658299701</v>
      </c>
      <c r="H2776">
        <v>6.0108998410648997</v>
      </c>
      <c r="I2776">
        <v>-27.372726029473601</v>
      </c>
      <c r="J2776">
        <v>-0.47006052478041799</v>
      </c>
      <c r="K2776">
        <v>113.55416907092599</v>
      </c>
      <c r="L2776">
        <v>104.83099821951799</v>
      </c>
      <c r="M2776">
        <v>57.2008602052844</v>
      </c>
      <c r="N2776">
        <v>1.07894406003549</v>
      </c>
      <c r="O2776">
        <v>38.474226804123703</v>
      </c>
      <c r="P2776">
        <v>60.383597883597901</v>
      </c>
      <c r="Q2776">
        <v>0.12579040462452501</v>
      </c>
    </row>
    <row r="2777" spans="1:17" hidden="1" x14ac:dyDescent="0.3">
      <c r="A2777" t="s">
        <v>5764</v>
      </c>
      <c r="B2777" t="s">
        <v>5765</v>
      </c>
      <c r="C2777" t="str">
        <f>IFERROR(VLOOKUP(Table1[[#This Row],[Ticker]],[1]!Table1[[Symbol]:[Industry]],2,FALSE),"-")</f>
        <v>-</v>
      </c>
      <c r="D2777" t="s">
        <v>473</v>
      </c>
      <c r="E2777">
        <v>139.23902699999999</v>
      </c>
      <c r="F2777">
        <v>155.55000000000001</v>
      </c>
      <c r="G2777">
        <v>-24.157385943768301</v>
      </c>
      <c r="H2777">
        <v>-7.8822564232765302</v>
      </c>
      <c r="I2777">
        <v>-9.9805166025535499</v>
      </c>
      <c r="J2777">
        <v>1.71952220486315</v>
      </c>
      <c r="M2777">
        <v>67.717107354281893</v>
      </c>
      <c r="O2777">
        <v>9.2896174863387806</v>
      </c>
      <c r="P2777">
        <v>20.1158301158301</v>
      </c>
    </row>
    <row r="2778" spans="1:17" hidden="1" x14ac:dyDescent="0.3">
      <c r="A2778" t="s">
        <v>5766</v>
      </c>
      <c r="B2778" t="s">
        <v>5767</v>
      </c>
      <c r="C2778" t="str">
        <f>IFERROR(VLOOKUP(Table1[[#This Row],[Ticker]],[1]!Table1[[Symbol]:[Industry]],2,FALSE),"-")</f>
        <v>-</v>
      </c>
      <c r="D2778" t="s">
        <v>3330</v>
      </c>
      <c r="E2778">
        <v>139.18366455</v>
      </c>
      <c r="F2778">
        <v>90.91</v>
      </c>
      <c r="G2778">
        <v>2.18926545145096</v>
      </c>
      <c r="H2778">
        <v>-15.6005372040573</v>
      </c>
      <c r="I2778">
        <v>58.316205096286502</v>
      </c>
      <c r="J2778">
        <v>4.9532479738767599</v>
      </c>
      <c r="K2778">
        <v>84.337335731998294</v>
      </c>
      <c r="L2778">
        <v>70.508903017127807</v>
      </c>
      <c r="M2778">
        <v>70.070065384698495</v>
      </c>
      <c r="N2778">
        <v>0.176606502344727</v>
      </c>
      <c r="O2778">
        <v>22.769772302276898</v>
      </c>
      <c r="P2778">
        <v>91.268672417420504</v>
      </c>
      <c r="Q2778">
        <v>0.132008452812377</v>
      </c>
    </row>
    <row r="2779" spans="1:17" hidden="1" x14ac:dyDescent="0.3">
      <c r="A2779" t="s">
        <v>5768</v>
      </c>
      <c r="B2779" t="s">
        <v>5769</v>
      </c>
      <c r="C2779" t="str">
        <f>IFERROR(VLOOKUP(Table1[[#This Row],[Ticker]],[1]!Table1[[Symbol]:[Industry]],2,FALSE),"-")</f>
        <v>-</v>
      </c>
      <c r="D2779" t="s">
        <v>1004</v>
      </c>
      <c r="E2779">
        <v>139.07159999999999</v>
      </c>
      <c r="F2779">
        <v>220.05</v>
      </c>
      <c r="G2779">
        <v>-6.1187488887028998</v>
      </c>
      <c r="H2779">
        <v>4.4035445475972503</v>
      </c>
      <c r="I2779">
        <v>11.804760335700999</v>
      </c>
      <c r="J2779">
        <v>-1.7972806020005001</v>
      </c>
      <c r="K2779">
        <v>206.8440648808</v>
      </c>
      <c r="L2779">
        <v>190.17223432423401</v>
      </c>
      <c r="M2779">
        <v>46.326589451095302</v>
      </c>
      <c r="N2779">
        <v>0.59809643178880501</v>
      </c>
      <c r="O2779">
        <v>11.3156100886162</v>
      </c>
      <c r="P2779">
        <v>52.759458521346701</v>
      </c>
      <c r="Q2779">
        <v>-2.9830753394990001E-2</v>
      </c>
    </row>
    <row r="2780" spans="1:17" hidden="1" x14ac:dyDescent="0.3">
      <c r="A2780" t="s">
        <v>5770</v>
      </c>
      <c r="B2780" t="s">
        <v>5771</v>
      </c>
      <c r="C2780" t="str">
        <f>IFERROR(VLOOKUP(Table1[[#This Row],[Ticker]],[1]!Table1[[Symbol]:[Industry]],2,FALSE),"-")</f>
        <v>-</v>
      </c>
      <c r="D2780" t="s">
        <v>228</v>
      </c>
      <c r="E2780">
        <v>138.85017314999999</v>
      </c>
      <c r="F2780">
        <v>448.5</v>
      </c>
      <c r="G2780">
        <v>21.339891733182601</v>
      </c>
      <c r="H2780">
        <v>-4.2598590711244197</v>
      </c>
      <c r="I2780">
        <v>13.006550357716799</v>
      </c>
      <c r="J2780">
        <v>-5.6701154449845896</v>
      </c>
      <c r="K2780">
        <v>416.94336305769798</v>
      </c>
      <c r="L2780">
        <v>367.54362218016303</v>
      </c>
      <c r="M2780">
        <v>76.224554648336493</v>
      </c>
      <c r="N2780">
        <v>0.41809066551491197</v>
      </c>
      <c r="O2780">
        <v>17.056856187290901</v>
      </c>
      <c r="P2780">
        <v>71.117893933613104</v>
      </c>
      <c r="Q2780">
        <v>2.2684471169100998E-2</v>
      </c>
    </row>
    <row r="2781" spans="1:17" hidden="1" x14ac:dyDescent="0.3">
      <c r="A2781" t="s">
        <v>5772</v>
      </c>
      <c r="B2781" t="s">
        <v>5773</v>
      </c>
      <c r="C2781" t="str">
        <f>IFERROR(VLOOKUP(Table1[[#This Row],[Ticker]],[1]!Table1[[Symbol]:[Industry]],2,FALSE),"-")</f>
        <v>-</v>
      </c>
      <c r="D2781" t="s">
        <v>125</v>
      </c>
      <c r="E2781">
        <v>138.73626216</v>
      </c>
      <c r="F2781">
        <v>9.7200000000000006</v>
      </c>
      <c r="G2781">
        <v>-22.8607352260649</v>
      </c>
      <c r="H2781">
        <v>-2.92102224606134</v>
      </c>
      <c r="I2781">
        <v>-9.3079028648193791</v>
      </c>
      <c r="J2781">
        <v>-6.1606801461229397</v>
      </c>
      <c r="K2781">
        <v>9.4482866457299597</v>
      </c>
      <c r="L2781">
        <v>10.2742436568705</v>
      </c>
      <c r="M2781">
        <v>56.399499670958299</v>
      </c>
      <c r="N2781">
        <v>1.6497269174926299</v>
      </c>
      <c r="O2781">
        <v>27.572016460905299</v>
      </c>
      <c r="P2781">
        <v>19.2638036809815</v>
      </c>
    </row>
    <row r="2782" spans="1:17" hidden="1" x14ac:dyDescent="0.3">
      <c r="A2782" t="s">
        <v>5774</v>
      </c>
      <c r="B2782" t="s">
        <v>5775</v>
      </c>
      <c r="C2782" t="str">
        <f>IFERROR(VLOOKUP(Table1[[#This Row],[Ticker]],[1]!Table1[[Symbol]:[Industry]],2,FALSE),"-")</f>
        <v>-</v>
      </c>
      <c r="D2782" t="s">
        <v>46</v>
      </c>
      <c r="E2782">
        <v>138.57567168</v>
      </c>
      <c r="F2782">
        <v>443.6</v>
      </c>
      <c r="G2782">
        <v>-9.2140077753089695</v>
      </c>
      <c r="H2782">
        <v>-3.7111591382086599</v>
      </c>
      <c r="I2782">
        <v>-27.295761235875901</v>
      </c>
      <c r="J2782">
        <v>-3.8375208422407399</v>
      </c>
      <c r="K2782">
        <v>449.84086424494802</v>
      </c>
      <c r="L2782">
        <v>454.657787748803</v>
      </c>
      <c r="M2782">
        <v>50.084310473119402</v>
      </c>
      <c r="N2782">
        <v>0.92614992124796003</v>
      </c>
      <c r="O2782">
        <v>44.251577998196503</v>
      </c>
      <c r="P2782">
        <v>52.965517241379303</v>
      </c>
      <c r="Q2782">
        <v>0.22033909525916101</v>
      </c>
    </row>
    <row r="2783" spans="1:17" hidden="1" x14ac:dyDescent="0.3">
      <c r="A2783" t="s">
        <v>5776</v>
      </c>
      <c r="B2783" t="s">
        <v>5777</v>
      </c>
      <c r="C2783" t="str">
        <f>IFERROR(VLOOKUP(Table1[[#This Row],[Ticker]],[1]!Table1[[Symbol]:[Industry]],2,FALSE),"-")</f>
        <v>-</v>
      </c>
      <c r="D2783" t="s">
        <v>1232</v>
      </c>
      <c r="E2783">
        <v>138.56480400000001</v>
      </c>
      <c r="F2783">
        <v>107.24</v>
      </c>
      <c r="G2783">
        <v>-26.182413547743199</v>
      </c>
      <c r="H2783">
        <v>-4.00629366865006E-2</v>
      </c>
      <c r="I2783">
        <v>-17.4409243787508</v>
      </c>
      <c r="J2783">
        <v>-7.1924916024746501</v>
      </c>
      <c r="K2783">
        <v>111.98589964726401</v>
      </c>
      <c r="L2783">
        <v>115.861759162441</v>
      </c>
      <c r="M2783">
        <v>30.630417040232999</v>
      </c>
      <c r="N2783">
        <v>0.74223187368452503</v>
      </c>
      <c r="O2783">
        <v>56.051846325997701</v>
      </c>
      <c r="P2783">
        <v>18.3011583011582</v>
      </c>
      <c r="Q2783">
        <v>-3.2884259350727002E-2</v>
      </c>
    </row>
    <row r="2784" spans="1:17" hidden="1" x14ac:dyDescent="0.3">
      <c r="A2784" t="s">
        <v>5778</v>
      </c>
      <c r="B2784" t="s">
        <v>5779</v>
      </c>
      <c r="C2784" t="str">
        <f>IFERROR(VLOOKUP(Table1[[#This Row],[Ticker]],[1]!Table1[[Symbol]:[Industry]],2,FALSE),"-")</f>
        <v>-</v>
      </c>
      <c r="D2784" t="s">
        <v>125</v>
      </c>
      <c r="E2784">
        <v>138.13408097499999</v>
      </c>
      <c r="F2784">
        <v>3.47</v>
      </c>
      <c r="G2784">
        <v>30.363964602408402</v>
      </c>
      <c r="H2784">
        <v>-11.796500609322999</v>
      </c>
      <c r="I2784">
        <v>-13.9868961878805</v>
      </c>
      <c r="J2784">
        <v>-12.9230680435774</v>
      </c>
      <c r="K2784">
        <v>3.7527824219888202</v>
      </c>
      <c r="L2784">
        <v>3.50269447011922</v>
      </c>
      <c r="M2784">
        <v>30.977395940356999</v>
      </c>
      <c r="N2784">
        <v>1.0355221902799701</v>
      </c>
      <c r="O2784">
        <v>52.449567723342902</v>
      </c>
      <c r="P2784">
        <v>79.792746113989594</v>
      </c>
      <c r="Q2784">
        <v>8.7541981510966996E-2</v>
      </c>
    </row>
    <row r="2785" spans="1:17" hidden="1" x14ac:dyDescent="0.3">
      <c r="A2785" t="s">
        <v>5780</v>
      </c>
      <c r="B2785" t="s">
        <v>5781</v>
      </c>
      <c r="C2785" t="str">
        <f>IFERROR(VLOOKUP(Table1[[#This Row],[Ticker]],[1]!Table1[[Symbol]:[Industry]],2,FALSE),"-")</f>
        <v>-</v>
      </c>
      <c r="D2785" t="s">
        <v>604</v>
      </c>
      <c r="E2785">
        <v>137.97732120000001</v>
      </c>
      <c r="F2785">
        <v>152</v>
      </c>
      <c r="G2785">
        <v>94.536615586815699</v>
      </c>
      <c r="H2785">
        <v>-13.1457605276447</v>
      </c>
      <c r="I2785">
        <v>8.70010842511231</v>
      </c>
      <c r="J2785">
        <v>-8.9051117604645693</v>
      </c>
      <c r="K2785">
        <v>154.90182992865101</v>
      </c>
      <c r="L2785">
        <v>125.57557107127199</v>
      </c>
      <c r="M2785">
        <v>31.754065794333101</v>
      </c>
      <c r="N2785">
        <v>0.76245428184137398</v>
      </c>
      <c r="O2785">
        <v>23.552631578947299</v>
      </c>
      <c r="P2785">
        <v>165.17794836008301</v>
      </c>
      <c r="Q2785">
        <v>0.15246314372575401</v>
      </c>
    </row>
    <row r="2786" spans="1:17" hidden="1" x14ac:dyDescent="0.3">
      <c r="A2786" t="s">
        <v>5782</v>
      </c>
      <c r="B2786" t="s">
        <v>5783</v>
      </c>
      <c r="C2786" t="str">
        <f>IFERROR(VLOOKUP(Table1[[#This Row],[Ticker]],[1]!Table1[[Symbol]:[Industry]],2,FALSE),"-")</f>
        <v>-</v>
      </c>
      <c r="D2786" t="s">
        <v>1422</v>
      </c>
      <c r="E2786">
        <v>137.80892530999901</v>
      </c>
      <c r="F2786">
        <v>71.900000000000006</v>
      </c>
      <c r="G2786">
        <v>1.20296066644289</v>
      </c>
      <c r="H2786">
        <v>-19.275154926661699</v>
      </c>
      <c r="I2786">
        <v>9.8736255960897495E-2</v>
      </c>
      <c r="J2786">
        <v>-7.7705363368772202</v>
      </c>
      <c r="K2786">
        <v>74.513952756152804</v>
      </c>
      <c r="L2786">
        <v>70.643333136666797</v>
      </c>
      <c r="M2786">
        <v>32.4609410983945</v>
      </c>
      <c r="N2786">
        <v>0.379852933489013</v>
      </c>
      <c r="O2786">
        <v>36.300417246175201</v>
      </c>
      <c r="P2786">
        <v>40.4296875</v>
      </c>
      <c r="Q2786">
        <v>8.7873834605548998E-2</v>
      </c>
    </row>
    <row r="2787" spans="1:17" hidden="1" x14ac:dyDescent="0.3">
      <c r="A2787" t="s">
        <v>5784</v>
      </c>
      <c r="B2787" t="s">
        <v>5785</v>
      </c>
      <c r="C2787" t="str">
        <f>IFERROR(VLOOKUP(Table1[[#This Row],[Ticker]],[1]!Table1[[Symbol]:[Industry]],2,FALSE),"-")</f>
        <v>-</v>
      </c>
      <c r="D2787" t="s">
        <v>3218</v>
      </c>
      <c r="E2787">
        <v>137.69999999999999</v>
      </c>
      <c r="F2787">
        <v>13.5</v>
      </c>
      <c r="G2787">
        <v>204.77637972509899</v>
      </c>
      <c r="H2787">
        <v>-24.662940982986999</v>
      </c>
      <c r="I2787">
        <v>-54.852697053681297</v>
      </c>
      <c r="J2787">
        <v>-7.0531872678854803</v>
      </c>
      <c r="K2787">
        <v>14.7725449059125</v>
      </c>
      <c r="L2787">
        <v>13.6460415100538</v>
      </c>
      <c r="M2787">
        <v>37.294740394333402</v>
      </c>
      <c r="N2787">
        <v>0.35067210221365303</v>
      </c>
      <c r="O2787">
        <v>64.6666666666666</v>
      </c>
      <c r="P2787">
        <v>274.47988904299501</v>
      </c>
    </row>
    <row r="2788" spans="1:17" hidden="1" x14ac:dyDescent="0.3">
      <c r="A2788" t="s">
        <v>5786</v>
      </c>
      <c r="B2788" t="s">
        <v>5787</v>
      </c>
      <c r="C2788" t="str">
        <f>IFERROR(VLOOKUP(Table1[[#This Row],[Ticker]],[1]!Table1[[Symbol]:[Industry]],2,FALSE),"-")</f>
        <v>-</v>
      </c>
      <c r="D2788" t="s">
        <v>21</v>
      </c>
      <c r="E2788">
        <v>137.69</v>
      </c>
      <c r="F2788">
        <v>98</v>
      </c>
      <c r="G2788">
        <v>54.929052780780196</v>
      </c>
      <c r="H2788">
        <v>-18.289677957714101</v>
      </c>
      <c r="I2788">
        <v>-5.7518557452732599</v>
      </c>
      <c r="J2788">
        <v>-7.9447950228962103</v>
      </c>
      <c r="K2788">
        <v>106.811614547945</v>
      </c>
      <c r="L2788">
        <v>97.093151517777301</v>
      </c>
      <c r="M2788">
        <v>29.6391094603953</v>
      </c>
      <c r="N2788">
        <v>0.72307789834480196</v>
      </c>
      <c r="O2788">
        <v>32.540816326530603</v>
      </c>
      <c r="P2788">
        <v>90.958690568978895</v>
      </c>
      <c r="Q2788">
        <v>4.0636746973436999E-2</v>
      </c>
    </row>
    <row r="2789" spans="1:17" hidden="1" x14ac:dyDescent="0.3">
      <c r="A2789" t="s">
        <v>5788</v>
      </c>
      <c r="B2789" t="s">
        <v>5789</v>
      </c>
      <c r="C2789" t="str">
        <f>IFERROR(VLOOKUP(Table1[[#This Row],[Ticker]],[1]!Table1[[Symbol]:[Industry]],2,FALSE),"-")</f>
        <v>-</v>
      </c>
      <c r="D2789" t="s">
        <v>4178</v>
      </c>
      <c r="E2789">
        <v>137.64579119999999</v>
      </c>
      <c r="F2789">
        <v>104.41</v>
      </c>
      <c r="G2789">
        <v>-33.305702136549101</v>
      </c>
      <c r="H2789">
        <v>28.253566509640699</v>
      </c>
      <c r="I2789">
        <v>10.8703048852338</v>
      </c>
      <c r="J2789">
        <v>4.9400692082109696</v>
      </c>
      <c r="K2789">
        <v>86.313129214323894</v>
      </c>
      <c r="L2789">
        <v>85.541448127498299</v>
      </c>
      <c r="M2789">
        <v>74.572438946366404</v>
      </c>
      <c r="N2789">
        <v>2.7333742405388399</v>
      </c>
      <c r="O2789">
        <v>11.7134374102097</v>
      </c>
      <c r="P2789">
        <v>54.065220599085102</v>
      </c>
      <c r="Q2789">
        <v>9.5703689115884005E-2</v>
      </c>
    </row>
    <row r="2790" spans="1:17" hidden="1" x14ac:dyDescent="0.3">
      <c r="A2790" t="s">
        <v>5790</v>
      </c>
      <c r="B2790" t="s">
        <v>5791</v>
      </c>
      <c r="C2790" t="str">
        <f>IFERROR(VLOOKUP(Table1[[#This Row],[Ticker]],[1]!Table1[[Symbol]:[Industry]],2,FALSE),"-")</f>
        <v>-</v>
      </c>
      <c r="D2790" t="s">
        <v>46</v>
      </c>
      <c r="E2790">
        <v>137.54515824000001</v>
      </c>
      <c r="F2790">
        <v>11.79</v>
      </c>
      <c r="G2790">
        <v>-55.184848039442898</v>
      </c>
      <c r="H2790">
        <v>-25.382382009344798</v>
      </c>
      <c r="I2790">
        <v>-79.341924959608804</v>
      </c>
      <c r="J2790">
        <v>-2.46951480564387</v>
      </c>
      <c r="K2790">
        <v>13.3395291950988</v>
      </c>
      <c r="L2790">
        <v>18.838470167471801</v>
      </c>
      <c r="M2790">
        <v>32.483147615573401</v>
      </c>
      <c r="N2790">
        <v>0.42165619697893503</v>
      </c>
      <c r="O2790">
        <v>289.729185354072</v>
      </c>
      <c r="P2790">
        <v>9.6744186046511391</v>
      </c>
    </row>
    <row r="2791" spans="1:17" hidden="1" x14ac:dyDescent="0.3">
      <c r="A2791" t="s">
        <v>5792</v>
      </c>
      <c r="B2791" t="s">
        <v>5793</v>
      </c>
      <c r="C2791" t="str">
        <f>IFERROR(VLOOKUP(Table1[[#This Row],[Ticker]],[1]!Table1[[Symbol]:[Industry]],2,FALSE),"-")</f>
        <v>-</v>
      </c>
      <c r="D2791" t="s">
        <v>54</v>
      </c>
      <c r="E2791">
        <v>137.297592116</v>
      </c>
      <c r="F2791">
        <v>39.700000000000003</v>
      </c>
      <c r="G2791">
        <v>-34.090086979035803</v>
      </c>
      <c r="H2791">
        <v>-19.572425850166901</v>
      </c>
      <c r="I2791">
        <v>-44.1195148919277</v>
      </c>
      <c r="J2791">
        <v>-9.6048729863504203</v>
      </c>
      <c r="K2791">
        <v>43.061893581159303</v>
      </c>
      <c r="L2791">
        <v>46.767708784589999</v>
      </c>
      <c r="M2791">
        <v>35.876641388012402</v>
      </c>
      <c r="N2791">
        <v>1.5244161716981799</v>
      </c>
      <c r="O2791">
        <v>99.571788413098204</v>
      </c>
      <c r="P2791">
        <v>12.2737556561085</v>
      </c>
      <c r="Q2791">
        <v>8.7866962110711003E-2</v>
      </c>
    </row>
    <row r="2792" spans="1:17" hidden="1" x14ac:dyDescent="0.3">
      <c r="A2792" t="s">
        <v>5794</v>
      </c>
      <c r="B2792" t="s">
        <v>5795</v>
      </c>
      <c r="C2792" t="str">
        <f>IFERROR(VLOOKUP(Table1[[#This Row],[Ticker]],[1]!Table1[[Symbol]:[Industry]],2,FALSE),"-")</f>
        <v>-</v>
      </c>
      <c r="D2792" t="s">
        <v>21</v>
      </c>
      <c r="E2792">
        <v>137.08154390999999</v>
      </c>
      <c r="F2792">
        <v>217</v>
      </c>
      <c r="G2792">
        <v>21.243123877794101</v>
      </c>
      <c r="H2792">
        <v>-6.3352506553507304</v>
      </c>
      <c r="I2792">
        <v>-10.2026683675081</v>
      </c>
      <c r="J2792">
        <v>-7.1821342676564601</v>
      </c>
      <c r="K2792">
        <v>217.45339426304</v>
      </c>
      <c r="L2792">
        <v>200.879876498198</v>
      </c>
      <c r="M2792">
        <v>37.838435401780004</v>
      </c>
      <c r="N2792">
        <v>0.74449455980947099</v>
      </c>
      <c r="O2792">
        <v>19.8156682027649</v>
      </c>
      <c r="P2792">
        <v>71.406003159557599</v>
      </c>
      <c r="Q2792">
        <v>2.9315318917229999E-3</v>
      </c>
    </row>
    <row r="2793" spans="1:17" hidden="1" x14ac:dyDescent="0.3">
      <c r="A2793" t="s">
        <v>5796</v>
      </c>
      <c r="B2793" t="s">
        <v>5797</v>
      </c>
      <c r="C2793" t="str">
        <f>IFERROR(VLOOKUP(Table1[[#This Row],[Ticker]],[1]!Table1[[Symbol]:[Industry]],2,FALSE),"-")</f>
        <v>-</v>
      </c>
      <c r="D2793" t="s">
        <v>1004</v>
      </c>
      <c r="E2793">
        <v>137.05182500000001</v>
      </c>
      <c r="F2793">
        <v>115</v>
      </c>
      <c r="G2793">
        <v>-76.665034375191695</v>
      </c>
      <c r="H2793">
        <v>-34.397221212008901</v>
      </c>
      <c r="I2793">
        <v>-62.066451041628902</v>
      </c>
      <c r="J2793">
        <v>-9.8302295644007405</v>
      </c>
      <c r="K2793">
        <v>163.17205857936</v>
      </c>
      <c r="L2793">
        <v>231.33096996235699</v>
      </c>
      <c r="M2793">
        <v>3.7706006182154401</v>
      </c>
      <c r="N2793">
        <v>0.13141780499293401</v>
      </c>
      <c r="O2793">
        <v>323.30434782608597</v>
      </c>
      <c r="P2793">
        <v>0</v>
      </c>
      <c r="Q2793">
        <v>-2.0945043055626E-2</v>
      </c>
    </row>
    <row r="2794" spans="1:17" hidden="1" x14ac:dyDescent="0.3">
      <c r="A2794" t="s">
        <v>5798</v>
      </c>
      <c r="B2794" t="s">
        <v>5799</v>
      </c>
      <c r="C2794" t="str">
        <f>IFERROR(VLOOKUP(Table1[[#This Row],[Ticker]],[1]!Table1[[Symbol]:[Industry]],2,FALSE),"-")</f>
        <v>-</v>
      </c>
      <c r="D2794" t="s">
        <v>46</v>
      </c>
      <c r="E2794">
        <v>136.53512377799899</v>
      </c>
      <c r="F2794">
        <v>19.73</v>
      </c>
      <c r="G2794">
        <v>47.032068496720399</v>
      </c>
      <c r="H2794">
        <v>22.6659940517076</v>
      </c>
      <c r="I2794">
        <v>104.55773378532</v>
      </c>
      <c r="J2794">
        <v>-14.1172299188538</v>
      </c>
      <c r="K2794">
        <v>16.522400616465301</v>
      </c>
      <c r="L2794">
        <v>13.0506808852042</v>
      </c>
      <c r="M2794">
        <v>46.919656766406099</v>
      </c>
      <c r="N2794">
        <v>0.90934395489757602</v>
      </c>
      <c r="O2794">
        <v>14.597060314242199</v>
      </c>
      <c r="P2794">
        <v>155.56994818652799</v>
      </c>
      <c r="Q2794">
        <v>2.0666843938799001E-2</v>
      </c>
    </row>
    <row r="2795" spans="1:17" hidden="1" x14ac:dyDescent="0.3">
      <c r="A2795" t="s">
        <v>5800</v>
      </c>
      <c r="B2795" t="s">
        <v>5801</v>
      </c>
      <c r="C2795" t="str">
        <f>IFERROR(VLOOKUP(Table1[[#This Row],[Ticker]],[1]!Table1[[Symbol]:[Industry]],2,FALSE),"-")</f>
        <v>-</v>
      </c>
      <c r="D2795" t="s">
        <v>393</v>
      </c>
      <c r="E2795">
        <v>136.08869999999999</v>
      </c>
      <c r="F2795">
        <v>75.75</v>
      </c>
      <c r="G2795">
        <v>-65.102763796323998</v>
      </c>
      <c r="H2795">
        <v>-4.67501958117127</v>
      </c>
      <c r="I2795">
        <v>-20.0929092473454</v>
      </c>
      <c r="J2795">
        <v>-11.9443179928964</v>
      </c>
      <c r="K2795">
        <v>73.842274537563398</v>
      </c>
      <c r="L2795">
        <v>84.138800703618898</v>
      </c>
      <c r="M2795">
        <v>51.576404596288299</v>
      </c>
      <c r="N2795">
        <v>1.33493243948361</v>
      </c>
      <c r="O2795">
        <v>122.442244224422</v>
      </c>
      <c r="P2795">
        <v>28.8046250637646</v>
      </c>
      <c r="Q2795">
        <v>0.22133331010427201</v>
      </c>
    </row>
    <row r="2796" spans="1:17" hidden="1" x14ac:dyDescent="0.3">
      <c r="A2796" t="s">
        <v>5802</v>
      </c>
      <c r="B2796" t="s">
        <v>5803</v>
      </c>
      <c r="C2796" t="str">
        <f>IFERROR(VLOOKUP(Table1[[#This Row],[Ticker]],[1]!Table1[[Symbol]:[Industry]],2,FALSE),"-")</f>
        <v>-</v>
      </c>
      <c r="D2796" t="s">
        <v>1001</v>
      </c>
      <c r="E2796">
        <v>136.08064049999999</v>
      </c>
      <c r="F2796">
        <v>21</v>
      </c>
      <c r="G2796">
        <v>-29.1486140139437</v>
      </c>
      <c r="H2796">
        <v>-18.965300168166099</v>
      </c>
      <c r="I2796">
        <v>-11.7215315439992</v>
      </c>
      <c r="J2796">
        <v>-4.5570826575772001</v>
      </c>
      <c r="K2796">
        <v>22.014148853520801</v>
      </c>
      <c r="L2796">
        <v>20.843917795041101</v>
      </c>
      <c r="M2796">
        <v>40.406207327568701</v>
      </c>
      <c r="N2796">
        <v>0.50181075375747697</v>
      </c>
      <c r="O2796">
        <v>40.047619047619001</v>
      </c>
      <c r="P2796">
        <v>37.7049180327868</v>
      </c>
      <c r="Q2796">
        <v>0.13958329244471901</v>
      </c>
    </row>
    <row r="2797" spans="1:17" hidden="1" x14ac:dyDescent="0.3">
      <c r="A2797" t="s">
        <v>5804</v>
      </c>
      <c r="B2797" t="s">
        <v>5805</v>
      </c>
      <c r="C2797" t="str">
        <f>IFERROR(VLOOKUP(Table1[[#This Row],[Ticker]],[1]!Table1[[Symbol]:[Industry]],2,FALSE),"-")</f>
        <v>-</v>
      </c>
      <c r="D2797" t="s">
        <v>4285</v>
      </c>
      <c r="E2797">
        <v>135.99801328499899</v>
      </c>
      <c r="F2797">
        <v>77.150000000000006</v>
      </c>
      <c r="G2797">
        <v>-72.133678777358995</v>
      </c>
      <c r="H2797">
        <v>5.5665096711440496</v>
      </c>
      <c r="I2797">
        <v>-17.6919945083634</v>
      </c>
      <c r="J2797">
        <v>-10.184776531665101</v>
      </c>
      <c r="K2797">
        <v>72.824833787221607</v>
      </c>
      <c r="L2797">
        <v>83.288696284172701</v>
      </c>
      <c r="M2797">
        <v>60.719514453086802</v>
      </c>
      <c r="N2797">
        <v>2.4791348828861102</v>
      </c>
      <c r="O2797">
        <v>73.622812702527497</v>
      </c>
      <c r="P2797">
        <v>27.478519497686701</v>
      </c>
    </row>
    <row r="2798" spans="1:17" hidden="1" x14ac:dyDescent="0.3">
      <c r="A2798" t="s">
        <v>5806</v>
      </c>
      <c r="B2798" t="s">
        <v>5807</v>
      </c>
      <c r="C2798" t="str">
        <f>IFERROR(VLOOKUP(Table1[[#This Row],[Ticker]],[1]!Table1[[Symbol]:[Industry]],2,FALSE),"-")</f>
        <v>-</v>
      </c>
      <c r="D2798" t="s">
        <v>21</v>
      </c>
      <c r="E2798">
        <v>135.97015908</v>
      </c>
      <c r="F2798">
        <v>37.380000000000003</v>
      </c>
      <c r="G2798">
        <v>16.1449352330241</v>
      </c>
      <c r="H2798">
        <v>-16.462613566133601</v>
      </c>
      <c r="I2798">
        <v>-20.249522450506699</v>
      </c>
      <c r="J2798">
        <v>-10.234260396015801</v>
      </c>
      <c r="K2798">
        <v>40.289587304132397</v>
      </c>
      <c r="L2798">
        <v>38.015093004788802</v>
      </c>
      <c r="M2798">
        <v>27.4314045278443</v>
      </c>
      <c r="N2798">
        <v>0.43245234109549402</v>
      </c>
      <c r="O2798">
        <v>44.328517924023501</v>
      </c>
      <c r="P2798">
        <v>54.718543046357603</v>
      </c>
      <c r="Q2798">
        <v>6.3318280055016996E-2</v>
      </c>
    </row>
    <row r="2799" spans="1:17" hidden="1" x14ac:dyDescent="0.3">
      <c r="A2799" t="s">
        <v>5808</v>
      </c>
      <c r="B2799" t="s">
        <v>5809</v>
      </c>
      <c r="C2799" t="str">
        <f>IFERROR(VLOOKUP(Table1[[#This Row],[Ticker]],[1]!Table1[[Symbol]:[Industry]],2,FALSE),"-")</f>
        <v>-</v>
      </c>
      <c r="D2799" t="s">
        <v>646</v>
      </c>
      <c r="E2799">
        <v>135.90700000000001</v>
      </c>
      <c r="F2799">
        <v>71.53</v>
      </c>
      <c r="G2799">
        <v>-17.813908163252101</v>
      </c>
      <c r="H2799">
        <v>-6.6956184922420503</v>
      </c>
      <c r="I2799">
        <v>-10.776042001416499</v>
      </c>
      <c r="J2799">
        <v>-4.9567755006258301</v>
      </c>
      <c r="K2799">
        <v>72.136461824852603</v>
      </c>
      <c r="L2799">
        <v>70.541873412231595</v>
      </c>
      <c r="M2799">
        <v>42.176696465359797</v>
      </c>
      <c r="N2799">
        <v>0.38704935470318402</v>
      </c>
      <c r="O2799">
        <v>24.073815182440899</v>
      </c>
      <c r="P2799">
        <v>33.302273574357002</v>
      </c>
      <c r="Q2799">
        <v>-8.2025147549492E-2</v>
      </c>
    </row>
    <row r="2800" spans="1:17" hidden="1" x14ac:dyDescent="0.3">
      <c r="A2800" t="s">
        <v>5810</v>
      </c>
      <c r="B2800" t="s">
        <v>5811</v>
      </c>
      <c r="C2800" t="str">
        <f>IFERROR(VLOOKUP(Table1[[#This Row],[Ticker]],[1]!Table1[[Symbol]:[Industry]],2,FALSE),"-")</f>
        <v>-</v>
      </c>
      <c r="D2800" t="s">
        <v>5812</v>
      </c>
      <c r="E2800">
        <v>135.77171999999999</v>
      </c>
      <c r="F2800">
        <v>114</v>
      </c>
      <c r="G2800">
        <v>-66.6486140139437</v>
      </c>
      <c r="H2800">
        <v>12.806506202986</v>
      </c>
      <c r="I2800">
        <v>0.73540569530464905</v>
      </c>
      <c r="J2800">
        <v>-6.1069652866851802</v>
      </c>
      <c r="K2800">
        <v>105.304238153618</v>
      </c>
      <c r="M2800">
        <v>47.259941866115703</v>
      </c>
      <c r="N2800">
        <v>0.53380163427471305</v>
      </c>
      <c r="O2800">
        <v>62.280701754385902</v>
      </c>
      <c r="P2800">
        <v>50</v>
      </c>
    </row>
    <row r="2801" spans="1:17" hidden="1" x14ac:dyDescent="0.3">
      <c r="A2801" t="s">
        <v>5813</v>
      </c>
      <c r="B2801" t="s">
        <v>5814</v>
      </c>
      <c r="C2801" t="str">
        <f>IFERROR(VLOOKUP(Table1[[#This Row],[Ticker]],[1]!Table1[[Symbol]:[Industry]],2,FALSE),"-")</f>
        <v>-</v>
      </c>
      <c r="D2801" t="s">
        <v>4178</v>
      </c>
      <c r="E2801">
        <v>135.38583</v>
      </c>
      <c r="F2801">
        <v>162.5</v>
      </c>
      <c r="G2801">
        <v>75.285489537618005</v>
      </c>
      <c r="H2801">
        <v>20.7713423249849</v>
      </c>
      <c r="I2801">
        <v>34.163475453057103</v>
      </c>
      <c r="J2801">
        <v>25.7899687129974</v>
      </c>
      <c r="K2801">
        <v>119.04337949696</v>
      </c>
      <c r="M2801">
        <v>81.066244275885495</v>
      </c>
      <c r="N2801">
        <v>3.4759358288770001</v>
      </c>
      <c r="O2801">
        <v>2.1538461538461502</v>
      </c>
      <c r="P2801">
        <v>122.298221614227</v>
      </c>
    </row>
    <row r="2802" spans="1:17" hidden="1" x14ac:dyDescent="0.3">
      <c r="A2802" t="s">
        <v>5815</v>
      </c>
      <c r="B2802" t="s">
        <v>5816</v>
      </c>
      <c r="C2802" t="str">
        <f>IFERROR(VLOOKUP(Table1[[#This Row],[Ticker]],[1]!Table1[[Symbol]:[Industry]],2,FALSE),"-")</f>
        <v>-</v>
      </c>
      <c r="D2802" t="s">
        <v>130</v>
      </c>
      <c r="E2802">
        <v>135.21630528</v>
      </c>
      <c r="F2802">
        <v>10.08</v>
      </c>
      <c r="G2802">
        <v>14.9200134370366</v>
      </c>
      <c r="H2802">
        <v>-2.9367038960218301</v>
      </c>
      <c r="I2802">
        <v>5.3060331050487797</v>
      </c>
      <c r="J2802">
        <v>1.7493272303216001</v>
      </c>
      <c r="K2802">
        <v>10.5750825856207</v>
      </c>
      <c r="L2802">
        <v>9.7645193573531994</v>
      </c>
      <c r="M2802">
        <v>46.117694025375101</v>
      </c>
      <c r="N2802">
        <v>0.38911850904149903</v>
      </c>
      <c r="O2802">
        <v>66.269841269841194</v>
      </c>
      <c r="P2802">
        <v>52.727272727272698</v>
      </c>
      <c r="Q2802">
        <v>7.3027986679866999E-2</v>
      </c>
    </row>
    <row r="2803" spans="1:17" hidden="1" x14ac:dyDescent="0.3">
      <c r="A2803" t="s">
        <v>5817</v>
      </c>
      <c r="B2803" t="s">
        <v>5818</v>
      </c>
      <c r="C2803" t="str">
        <f>IFERROR(VLOOKUP(Table1[[#This Row],[Ticker]],[1]!Table1[[Symbol]:[Industry]],2,FALSE),"-")</f>
        <v>-</v>
      </c>
      <c r="D2803" t="s">
        <v>130</v>
      </c>
      <c r="E2803">
        <v>134.858925</v>
      </c>
      <c r="F2803">
        <v>42.15</v>
      </c>
      <c r="K2803">
        <v>41.094271927697299</v>
      </c>
      <c r="L2803">
        <v>39.061986140059297</v>
      </c>
      <c r="M2803">
        <v>77.450142708280893</v>
      </c>
      <c r="N2803">
        <v>1</v>
      </c>
      <c r="Q2803">
        <v>5.6226245136147997E-2</v>
      </c>
    </row>
    <row r="2804" spans="1:17" hidden="1" x14ac:dyDescent="0.3">
      <c r="A2804" t="s">
        <v>5819</v>
      </c>
      <c r="B2804" t="s">
        <v>5820</v>
      </c>
      <c r="C2804" t="str">
        <f>IFERROR(VLOOKUP(Table1[[#This Row],[Ticker]],[1]!Table1[[Symbol]:[Industry]],2,FALSE),"-")</f>
        <v>-</v>
      </c>
      <c r="D2804" t="s">
        <v>396</v>
      </c>
      <c r="E2804">
        <v>134.28630541999999</v>
      </c>
      <c r="F2804">
        <v>163</v>
      </c>
      <c r="G2804">
        <v>20.8586453281514</v>
      </c>
      <c r="H2804">
        <v>11.9320683942417</v>
      </c>
      <c r="I2804">
        <v>-8.2540575978990702</v>
      </c>
      <c r="J2804">
        <v>-9.4187755220597396</v>
      </c>
      <c r="K2804">
        <v>150.387843571747</v>
      </c>
      <c r="L2804">
        <v>151.52991770766999</v>
      </c>
      <c r="M2804">
        <v>63.378812072552797</v>
      </c>
      <c r="N2804">
        <v>1.3912001443358699</v>
      </c>
      <c r="O2804">
        <v>32.392638036809799</v>
      </c>
      <c r="P2804">
        <v>64.899068687632294</v>
      </c>
      <c r="Q2804">
        <v>8.1413010583892997E-2</v>
      </c>
    </row>
    <row r="2805" spans="1:17" hidden="1" x14ac:dyDescent="0.3">
      <c r="A2805" t="s">
        <v>5821</v>
      </c>
      <c r="B2805" t="s">
        <v>5822</v>
      </c>
      <c r="C2805" t="str">
        <f>IFERROR(VLOOKUP(Table1[[#This Row],[Ticker]],[1]!Table1[[Symbol]:[Industry]],2,FALSE),"-")</f>
        <v>-</v>
      </c>
      <c r="D2805" t="s">
        <v>435</v>
      </c>
      <c r="E2805">
        <v>134.1</v>
      </c>
      <c r="F2805">
        <v>745</v>
      </c>
      <c r="G2805">
        <v>-25.258133679377501</v>
      </c>
      <c r="H2805">
        <v>-6.9649709447286696</v>
      </c>
      <c r="I2805">
        <v>-4.5318426139129997</v>
      </c>
      <c r="J2805">
        <v>-0.90725264300702402</v>
      </c>
      <c r="K2805">
        <v>737.84079580040202</v>
      </c>
      <c r="L2805">
        <v>711.13558197411703</v>
      </c>
      <c r="M2805">
        <v>53.984911774238903</v>
      </c>
      <c r="N2805">
        <v>0.51012494614390302</v>
      </c>
      <c r="O2805">
        <v>17.5838926174496</v>
      </c>
      <c r="P2805">
        <v>29.565217391304301</v>
      </c>
      <c r="Q2805">
        <v>3.0753370983282999E-2</v>
      </c>
    </row>
    <row r="2806" spans="1:17" hidden="1" x14ac:dyDescent="0.3">
      <c r="A2806" t="s">
        <v>5823</v>
      </c>
      <c r="B2806" t="s">
        <v>5824</v>
      </c>
      <c r="C2806" t="str">
        <f>IFERROR(VLOOKUP(Table1[[#This Row],[Ticker]],[1]!Table1[[Symbol]:[Industry]],2,FALSE),"-")</f>
        <v>-</v>
      </c>
      <c r="D2806" t="s">
        <v>998</v>
      </c>
      <c r="E2806">
        <v>134.06312810399999</v>
      </c>
      <c r="F2806">
        <v>8.24</v>
      </c>
      <c r="G2806">
        <v>-70.653683722435503</v>
      </c>
      <c r="H2806">
        <v>-14.380195983716</v>
      </c>
      <c r="I2806">
        <v>-19.8613029056607</v>
      </c>
      <c r="J2806">
        <v>-5.2889411091187899</v>
      </c>
      <c r="K2806">
        <v>8.7048389060799796</v>
      </c>
      <c r="L2806">
        <v>9.35869000056781</v>
      </c>
      <c r="M2806">
        <v>29.482454207093799</v>
      </c>
      <c r="N2806">
        <v>0.64584221283057497</v>
      </c>
      <c r="O2806">
        <v>92.354368932038795</v>
      </c>
      <c r="P2806">
        <v>4.3037974683544302</v>
      </c>
      <c r="Q2806">
        <v>-5.8356610140229996E-3</v>
      </c>
    </row>
    <row r="2807" spans="1:17" hidden="1" x14ac:dyDescent="0.3">
      <c r="A2807" t="s">
        <v>5825</v>
      </c>
      <c r="B2807" t="s">
        <v>5826</v>
      </c>
      <c r="C2807" t="str">
        <f>IFERROR(VLOOKUP(Table1[[#This Row],[Ticker]],[1]!Table1[[Symbol]:[Industry]],2,FALSE),"-")</f>
        <v>-</v>
      </c>
      <c r="D2807" t="s">
        <v>46</v>
      </c>
      <c r="E2807">
        <v>133.9729615</v>
      </c>
      <c r="F2807">
        <v>77.8</v>
      </c>
      <c r="G2807">
        <v>-66.0724111905499</v>
      </c>
      <c r="H2807">
        <v>-30.228803584007998</v>
      </c>
      <c r="I2807">
        <v>-51.895541849335103</v>
      </c>
      <c r="J2807">
        <v>4.6399633178581503</v>
      </c>
      <c r="M2807">
        <v>42.617225474716598</v>
      </c>
      <c r="O2807">
        <v>63.881748071979402</v>
      </c>
      <c r="P2807">
        <v>17.789553368660101</v>
      </c>
    </row>
    <row r="2808" spans="1:17" hidden="1" x14ac:dyDescent="0.3">
      <c r="A2808" t="s">
        <v>5827</v>
      </c>
      <c r="B2808" t="s">
        <v>5828</v>
      </c>
      <c r="C2808" t="str">
        <f>IFERROR(VLOOKUP(Table1[[#This Row],[Ticker]],[1]!Table1[[Symbol]:[Industry]],2,FALSE),"-")</f>
        <v>-</v>
      </c>
      <c r="D2808" t="s">
        <v>470</v>
      </c>
      <c r="E2808">
        <v>133.89023130000001</v>
      </c>
      <c r="F2808">
        <v>271.95</v>
      </c>
      <c r="G2808">
        <v>-15.689848154658799</v>
      </c>
      <c r="H2808">
        <v>53.369622975315899</v>
      </c>
      <c r="I2808">
        <v>77.641617604164395</v>
      </c>
      <c r="J2808">
        <v>85.7360128136458</v>
      </c>
      <c r="K2808">
        <v>163.204087861429</v>
      </c>
      <c r="L2808">
        <v>167.539409880524</v>
      </c>
      <c r="M2808">
        <v>91.834786839935404</v>
      </c>
      <c r="N2808">
        <v>4.8105924007474599</v>
      </c>
      <c r="O2808">
        <v>0</v>
      </c>
      <c r="P2808">
        <v>114.13385826771599</v>
      </c>
      <c r="Q2808">
        <v>0.113342279518629</v>
      </c>
    </row>
    <row r="2809" spans="1:17" hidden="1" x14ac:dyDescent="0.3">
      <c r="A2809" t="s">
        <v>5829</v>
      </c>
      <c r="B2809" t="s">
        <v>5830</v>
      </c>
      <c r="C2809" t="str">
        <f>IFERROR(VLOOKUP(Table1[[#This Row],[Ticker]],[1]!Table1[[Symbol]:[Industry]],2,FALSE),"-")</f>
        <v>-</v>
      </c>
      <c r="D2809" t="s">
        <v>80</v>
      </c>
      <c r="E2809">
        <v>133.80207999999999</v>
      </c>
      <c r="F2809">
        <v>60.38</v>
      </c>
      <c r="G2809">
        <v>23.3124754802196</v>
      </c>
      <c r="H2809">
        <v>-16.413741385682499</v>
      </c>
      <c r="I2809">
        <v>-16.1008686772796</v>
      </c>
      <c r="J2809">
        <v>-5.1489653422500004</v>
      </c>
      <c r="K2809">
        <v>61.955877764534797</v>
      </c>
      <c r="L2809">
        <v>57.120998837384299</v>
      </c>
      <c r="M2809">
        <v>52.773191755145703</v>
      </c>
      <c r="N2809">
        <v>1.2332536274575201</v>
      </c>
      <c r="O2809">
        <v>27.525670751904499</v>
      </c>
      <c r="P2809">
        <v>73.256814921090395</v>
      </c>
      <c r="Q2809">
        <v>8.5917705381730006E-2</v>
      </c>
    </row>
    <row r="2810" spans="1:17" hidden="1" x14ac:dyDescent="0.3">
      <c r="A2810" t="s">
        <v>5831</v>
      </c>
      <c r="B2810" t="s">
        <v>5832</v>
      </c>
      <c r="C2810" t="str">
        <f>IFERROR(VLOOKUP(Table1[[#This Row],[Ticker]],[1]!Table1[[Symbol]:[Industry]],2,FALSE),"-")</f>
        <v>-</v>
      </c>
      <c r="D2810" t="s">
        <v>604</v>
      </c>
      <c r="E2810">
        <v>133.7244</v>
      </c>
      <c r="F2810">
        <v>1880</v>
      </c>
      <c r="G2810">
        <v>91.847902743546697</v>
      </c>
      <c r="H2810">
        <v>-0.24065320838652099</v>
      </c>
      <c r="I2810">
        <v>116.834978895322</v>
      </c>
      <c r="J2810">
        <v>9.9298963906062898</v>
      </c>
      <c r="K2810">
        <v>1823.73755090449</v>
      </c>
      <c r="L2810">
        <v>1405.4052010651701</v>
      </c>
      <c r="M2810">
        <v>52.340647138868903</v>
      </c>
      <c r="N2810">
        <v>1.09378141605629</v>
      </c>
      <c r="O2810">
        <v>22.744680851063801</v>
      </c>
      <c r="P2810">
        <v>154.43226417647799</v>
      </c>
      <c r="Q2810">
        <v>7.0872586627229006E-2</v>
      </c>
    </row>
    <row r="2811" spans="1:17" hidden="1" x14ac:dyDescent="0.3">
      <c r="A2811" t="s">
        <v>5833</v>
      </c>
      <c r="B2811" t="s">
        <v>5834</v>
      </c>
      <c r="C2811" t="str">
        <f>IFERROR(VLOOKUP(Table1[[#This Row],[Ticker]],[1]!Table1[[Symbol]:[Industry]],2,FALSE),"-")</f>
        <v>-</v>
      </c>
      <c r="D2811" t="s">
        <v>604</v>
      </c>
      <c r="E2811">
        <v>133.6831047</v>
      </c>
      <c r="F2811">
        <v>66.5</v>
      </c>
      <c r="G2811">
        <v>118.102488695571</v>
      </c>
      <c r="H2811">
        <v>25.772080311417302</v>
      </c>
      <c r="I2811">
        <v>65.943692751892897</v>
      </c>
      <c r="J2811">
        <v>6.6112308253788497</v>
      </c>
      <c r="K2811">
        <v>54.039698319994102</v>
      </c>
      <c r="L2811">
        <v>45.765353069390997</v>
      </c>
      <c r="M2811">
        <v>94.351900244848196</v>
      </c>
      <c r="N2811">
        <v>2.8796581831692301</v>
      </c>
      <c r="O2811">
        <v>12.781954887217999</v>
      </c>
      <c r="P2811">
        <v>189.25619834710699</v>
      </c>
      <c r="Q2811">
        <v>0.110884745191423</v>
      </c>
    </row>
    <row r="2812" spans="1:17" hidden="1" x14ac:dyDescent="0.3">
      <c r="A2812" t="s">
        <v>5835</v>
      </c>
      <c r="B2812" t="s">
        <v>5836</v>
      </c>
      <c r="C2812" t="str">
        <f>IFERROR(VLOOKUP(Table1[[#This Row],[Ticker]],[1]!Table1[[Symbol]:[Industry]],2,FALSE),"-")</f>
        <v>-</v>
      </c>
      <c r="D2812" t="s">
        <v>130</v>
      </c>
      <c r="E2812">
        <v>133.05685086</v>
      </c>
      <c r="F2812">
        <v>180.2</v>
      </c>
      <c r="G2812">
        <v>86.709139343809497</v>
      </c>
      <c r="H2812">
        <v>-13.0881655713036</v>
      </c>
      <c r="I2812">
        <v>1.96373919823872</v>
      </c>
      <c r="J2812">
        <v>-11.8529841294398</v>
      </c>
      <c r="K2812">
        <v>179.20593152274401</v>
      </c>
      <c r="L2812">
        <v>146.11379709968301</v>
      </c>
      <c r="M2812">
        <v>28.115777604692902</v>
      </c>
      <c r="N2812">
        <v>0.40157165066588302</v>
      </c>
      <c r="O2812">
        <v>28.190899001109798</v>
      </c>
      <c r="P2812">
        <v>136.94937541091301</v>
      </c>
      <c r="Q2812">
        <v>8.6409513475514996E-2</v>
      </c>
    </row>
    <row r="2813" spans="1:17" hidden="1" x14ac:dyDescent="0.3">
      <c r="A2813" t="s">
        <v>5837</v>
      </c>
      <c r="B2813" t="s">
        <v>5838</v>
      </c>
      <c r="C2813" t="str">
        <f>IFERROR(VLOOKUP(Table1[[#This Row],[Ticker]],[1]!Table1[[Symbol]:[Industry]],2,FALSE),"-")</f>
        <v>-</v>
      </c>
      <c r="D2813" t="s">
        <v>266</v>
      </c>
      <c r="E2813">
        <v>132.72203432000001</v>
      </c>
      <c r="F2813">
        <v>123.35</v>
      </c>
      <c r="G2813">
        <v>56.308085960434902</v>
      </c>
      <c r="H2813">
        <v>-4.8197564232765302</v>
      </c>
      <c r="I2813">
        <v>73.595963660604298</v>
      </c>
      <c r="J2813">
        <v>-9.5678121544346109</v>
      </c>
      <c r="K2813">
        <v>125.360142516962</v>
      </c>
      <c r="L2813">
        <v>100.14936442569299</v>
      </c>
      <c r="M2813">
        <v>31.6231964676236</v>
      </c>
      <c r="N2813">
        <v>0.557035321366531</v>
      </c>
      <c r="O2813">
        <v>16.9841913254965</v>
      </c>
      <c r="P2813">
        <v>124.272727272727</v>
      </c>
    </row>
    <row r="2814" spans="1:17" hidden="1" x14ac:dyDescent="0.3">
      <c r="A2814" t="s">
        <v>5839</v>
      </c>
      <c r="B2814" t="s">
        <v>5840</v>
      </c>
      <c r="C2814" t="str">
        <f>IFERROR(VLOOKUP(Table1[[#This Row],[Ticker]],[1]!Table1[[Symbol]:[Industry]],2,FALSE),"-")</f>
        <v>-</v>
      </c>
      <c r="D2814" t="s">
        <v>604</v>
      </c>
      <c r="E2814">
        <v>132.6428105</v>
      </c>
      <c r="F2814">
        <v>45.06</v>
      </c>
      <c r="G2814">
        <v>-3.79530367572396</v>
      </c>
      <c r="H2814">
        <v>-5.3602969638170697</v>
      </c>
      <c r="I2814">
        <v>-28.747237818833899</v>
      </c>
      <c r="J2814">
        <v>-10.779154041705199</v>
      </c>
      <c r="K2814">
        <v>45.604992056383999</v>
      </c>
      <c r="L2814">
        <v>44.953280891825401</v>
      </c>
      <c r="M2814">
        <v>48.041551076524897</v>
      </c>
      <c r="N2814">
        <v>0.27721800352095399</v>
      </c>
      <c r="O2814">
        <v>28.162450066577801</v>
      </c>
      <c r="P2814">
        <v>35.518796992481199</v>
      </c>
      <c r="Q2814">
        <v>6.4402468578115005E-2</v>
      </c>
    </row>
    <row r="2815" spans="1:17" hidden="1" x14ac:dyDescent="0.3">
      <c r="A2815" t="s">
        <v>5841</v>
      </c>
      <c r="B2815" t="s">
        <v>5842</v>
      </c>
      <c r="C2815" t="str">
        <f>IFERROR(VLOOKUP(Table1[[#This Row],[Ticker]],[1]!Table1[[Symbol]:[Industry]],2,FALSE),"-")</f>
        <v>-</v>
      </c>
      <c r="D2815" t="s">
        <v>266</v>
      </c>
      <c r="E2815">
        <v>132.62138999999999</v>
      </c>
      <c r="F2815">
        <v>123</v>
      </c>
      <c r="G2815">
        <v>-72.303375918705598</v>
      </c>
      <c r="H2815">
        <v>-2.3303049464832801</v>
      </c>
      <c r="I2815">
        <v>-43.747666625941797</v>
      </c>
      <c r="J2815">
        <v>-4.4890056332868502</v>
      </c>
      <c r="K2815">
        <v>125.725454887491</v>
      </c>
      <c r="L2815">
        <v>140.83625981255199</v>
      </c>
      <c r="M2815">
        <v>51.343275766757202</v>
      </c>
      <c r="N2815">
        <v>0.437946185336274</v>
      </c>
      <c r="O2815">
        <v>78.861788617886106</v>
      </c>
      <c r="P2815">
        <v>6.9565217391304301</v>
      </c>
      <c r="Q2815">
        <v>0.10767102043384399</v>
      </c>
    </row>
    <row r="2816" spans="1:17" hidden="1" x14ac:dyDescent="0.3">
      <c r="A2816" t="s">
        <v>5843</v>
      </c>
      <c r="B2816" t="s">
        <v>5844</v>
      </c>
      <c r="C2816" t="str">
        <f>IFERROR(VLOOKUP(Table1[[#This Row],[Ticker]],[1]!Table1[[Symbol]:[Industry]],2,FALSE),"-")</f>
        <v>-</v>
      </c>
      <c r="D2816" t="s">
        <v>393</v>
      </c>
      <c r="E2816">
        <v>132.53727820999899</v>
      </c>
      <c r="F2816">
        <v>103</v>
      </c>
      <c r="G2816">
        <v>1365.95691728154</v>
      </c>
      <c r="H2816">
        <v>-26.4948242790345</v>
      </c>
      <c r="I2816">
        <v>19.731751799339602</v>
      </c>
      <c r="J2816">
        <v>-2.2495310542509399</v>
      </c>
      <c r="K2816">
        <v>112.762365936317</v>
      </c>
      <c r="L2816">
        <v>95.045162845703203</v>
      </c>
      <c r="M2816">
        <v>34.982059794022298</v>
      </c>
      <c r="N2816">
        <v>1.6414141414141401</v>
      </c>
      <c r="O2816">
        <v>85.4368932038835</v>
      </c>
      <c r="P2816">
        <v>1399.2721979621499</v>
      </c>
    </row>
    <row r="2817" spans="1:17" hidden="1" x14ac:dyDescent="0.3">
      <c r="A2817" t="s">
        <v>5845</v>
      </c>
      <c r="B2817" t="s">
        <v>5846</v>
      </c>
      <c r="C2817" t="str">
        <f>IFERROR(VLOOKUP(Table1[[#This Row],[Ticker]],[1]!Table1[[Symbol]:[Industry]],2,FALSE),"-")</f>
        <v>-</v>
      </c>
      <c r="D2817" t="s">
        <v>2144</v>
      </c>
      <c r="E2817">
        <v>132.464</v>
      </c>
      <c r="F2817">
        <v>98.4</v>
      </c>
      <c r="G2817">
        <v>-18.227561382364801</v>
      </c>
      <c r="H2817">
        <v>-12.105470708990801</v>
      </c>
      <c r="I2817">
        <v>-4.0506920411500502</v>
      </c>
      <c r="J2817">
        <v>-6.2829603115608101</v>
      </c>
      <c r="K2817">
        <v>96.577502584382998</v>
      </c>
      <c r="M2817">
        <v>39.997018663151202</v>
      </c>
      <c r="N2817">
        <v>0.386930835411191</v>
      </c>
      <c r="O2817">
        <v>37.195121951219498</v>
      </c>
      <c r="P2817">
        <v>56.190476190476097</v>
      </c>
    </row>
    <row r="2818" spans="1:17" hidden="1" x14ac:dyDescent="0.3">
      <c r="A2818" t="s">
        <v>5847</v>
      </c>
      <c r="B2818" t="s">
        <v>5848</v>
      </c>
      <c r="C2818" t="str">
        <f>IFERROR(VLOOKUP(Table1[[#This Row],[Ticker]],[1]!Table1[[Symbol]:[Industry]],2,FALSE),"-")</f>
        <v>-</v>
      </c>
      <c r="D2818" t="s">
        <v>473</v>
      </c>
      <c r="E2818">
        <v>132.25907125000001</v>
      </c>
      <c r="F2818">
        <v>108.11</v>
      </c>
      <c r="G2818">
        <v>60.4997067700887</v>
      </c>
      <c r="H2818">
        <v>36.235038097271399</v>
      </c>
      <c r="I2818">
        <v>89.608450989239202</v>
      </c>
      <c r="J2818">
        <v>16.583926186183</v>
      </c>
      <c r="K2818">
        <v>67.791183710300302</v>
      </c>
      <c r="L2818">
        <v>56.293550136654297</v>
      </c>
      <c r="M2818">
        <v>91.2902202319015</v>
      </c>
      <c r="N2818">
        <v>2.73940864960282</v>
      </c>
      <c r="O2818">
        <v>0</v>
      </c>
      <c r="P2818">
        <v>142.94382022471899</v>
      </c>
      <c r="Q2818">
        <v>8.5334394443045997E-2</v>
      </c>
    </row>
    <row r="2819" spans="1:17" hidden="1" x14ac:dyDescent="0.3">
      <c r="A2819" t="s">
        <v>5849</v>
      </c>
      <c r="B2819" t="s">
        <v>5850</v>
      </c>
      <c r="C2819" t="str">
        <f>IFERROR(VLOOKUP(Table1[[#This Row],[Ticker]],[1]!Table1[[Symbol]:[Industry]],2,FALSE),"-")</f>
        <v>-</v>
      </c>
      <c r="D2819" t="s">
        <v>4448</v>
      </c>
      <c r="E2819">
        <v>132.25575320999999</v>
      </c>
      <c r="F2819">
        <v>1215.9000000000001</v>
      </c>
      <c r="G2819">
        <v>149.45216117985399</v>
      </c>
      <c r="H2819">
        <v>-14.1748457783658</v>
      </c>
      <c r="I2819">
        <v>54.561588660604301</v>
      </c>
      <c r="J2819">
        <v>-4.9499787546986598</v>
      </c>
      <c r="K2819">
        <v>1153.8324366669999</v>
      </c>
      <c r="L2819">
        <v>879.67507477564595</v>
      </c>
      <c r="M2819">
        <v>51.629075242861099</v>
      </c>
      <c r="N2819">
        <v>0.26458616010854802</v>
      </c>
      <c r="O2819">
        <v>5.8475203552923603</v>
      </c>
      <c r="P2819">
        <v>207.78382483229899</v>
      </c>
      <c r="Q2819">
        <v>0.11496709308372401</v>
      </c>
    </row>
    <row r="2820" spans="1:17" hidden="1" x14ac:dyDescent="0.3">
      <c r="A2820" t="s">
        <v>5851</v>
      </c>
      <c r="B2820" t="s">
        <v>5852</v>
      </c>
      <c r="C2820" t="str">
        <f>IFERROR(VLOOKUP(Table1[[#This Row],[Ticker]],[1]!Table1[[Symbol]:[Industry]],2,FALSE),"-")</f>
        <v>-</v>
      </c>
      <c r="D2820" t="s">
        <v>1004</v>
      </c>
      <c r="E2820">
        <v>131.76124999999999</v>
      </c>
      <c r="F2820">
        <v>229.15</v>
      </c>
      <c r="G2820">
        <v>-21.480239196959801</v>
      </c>
      <c r="H2820">
        <v>57.569322075016899</v>
      </c>
      <c r="I2820">
        <v>38.624067145974301</v>
      </c>
      <c r="J2820">
        <v>39.562825755106402</v>
      </c>
      <c r="K2820">
        <v>167.40873114285901</v>
      </c>
      <c r="L2820">
        <v>168.53125232307599</v>
      </c>
      <c r="M2820">
        <v>67.515884706081593</v>
      </c>
      <c r="N2820">
        <v>3.9196434541606302</v>
      </c>
      <c r="O2820">
        <v>26.1837224525419</v>
      </c>
      <c r="P2820">
        <v>74.790236460716997</v>
      </c>
      <c r="Q2820">
        <v>0.19550033926581101</v>
      </c>
    </row>
    <row r="2821" spans="1:17" hidden="1" x14ac:dyDescent="0.3">
      <c r="A2821" t="s">
        <v>5853</v>
      </c>
      <c r="B2821" t="s">
        <v>5854</v>
      </c>
      <c r="C2821" t="str">
        <f>IFERROR(VLOOKUP(Table1[[#This Row],[Ticker]],[1]!Table1[[Symbol]:[Industry]],2,FALSE),"-")</f>
        <v>-</v>
      </c>
      <c r="D2821" t="s">
        <v>3218</v>
      </c>
      <c r="E2821">
        <v>131.4316</v>
      </c>
      <c r="F2821">
        <v>2.5</v>
      </c>
      <c r="G2821">
        <v>183.140415521921</v>
      </c>
      <c r="H2821">
        <v>106.68466835548401</v>
      </c>
      <c r="I2821">
        <v>171.55926307920899</v>
      </c>
      <c r="J2821">
        <v>16.951870559210899</v>
      </c>
      <c r="K2821">
        <v>1.4974138949014399</v>
      </c>
      <c r="L2821">
        <v>1.13187169021631</v>
      </c>
      <c r="M2821">
        <v>99.497582765279304</v>
      </c>
      <c r="N2821">
        <v>1.2282666238853901</v>
      </c>
      <c r="O2821">
        <v>0</v>
      </c>
      <c r="P2821">
        <v>278.78787878787801</v>
      </c>
      <c r="Q2821">
        <v>0.12245050255447</v>
      </c>
    </row>
    <row r="2822" spans="1:17" hidden="1" x14ac:dyDescent="0.3">
      <c r="A2822" t="s">
        <v>5855</v>
      </c>
      <c r="B2822" t="s">
        <v>5856</v>
      </c>
      <c r="C2822" t="str">
        <f>IFERROR(VLOOKUP(Table1[[#This Row],[Ticker]],[1]!Table1[[Symbol]:[Industry]],2,FALSE),"-")</f>
        <v>-</v>
      </c>
      <c r="D2822" t="s">
        <v>167</v>
      </c>
      <c r="E2822">
        <v>131.32585752</v>
      </c>
      <c r="F2822">
        <v>57.2</v>
      </c>
      <c r="G2822">
        <v>-0.600663511236874</v>
      </c>
      <c r="H2822">
        <v>14.346082702840601</v>
      </c>
      <c r="I2822">
        <v>-5.1941882318259402</v>
      </c>
      <c r="J2822">
        <v>-9.3986319533518508</v>
      </c>
      <c r="K2822">
        <v>54.6124876216441</v>
      </c>
      <c r="L2822">
        <v>49.157236475752903</v>
      </c>
      <c r="M2822">
        <v>39.889636114047399</v>
      </c>
      <c r="N2822">
        <v>2.8280197811447798</v>
      </c>
      <c r="O2822">
        <v>23.9510489510489</v>
      </c>
      <c r="P2822">
        <v>70.491803278688494</v>
      </c>
      <c r="Q2822">
        <v>-2.6031977729090001E-3</v>
      </c>
    </row>
    <row r="2823" spans="1:17" hidden="1" x14ac:dyDescent="0.3">
      <c r="A2823" t="s">
        <v>5857</v>
      </c>
      <c r="B2823" t="s">
        <v>5858</v>
      </c>
      <c r="C2823" t="str">
        <f>IFERROR(VLOOKUP(Table1[[#This Row],[Ticker]],[1]!Table1[[Symbol]:[Industry]],2,FALSE),"-")</f>
        <v>-</v>
      </c>
      <c r="D2823" t="s">
        <v>46</v>
      </c>
      <c r="E2823">
        <v>131.3165995</v>
      </c>
      <c r="F2823">
        <v>421.25</v>
      </c>
      <c r="G2823">
        <v>-100.45686538463301</v>
      </c>
      <c r="H2823">
        <v>-28.8352561078759</v>
      </c>
      <c r="I2823">
        <v>-97.858322430300106</v>
      </c>
      <c r="J2823">
        <v>-9.4597430644629501</v>
      </c>
      <c r="K2823">
        <v>543.42112646936596</v>
      </c>
      <c r="L2823">
        <v>1005.54848985021</v>
      </c>
      <c r="M2823">
        <v>19.066167268004101</v>
      </c>
      <c r="N2823">
        <v>1.8687092685850799</v>
      </c>
      <c r="O2823">
        <v>463.059940652818</v>
      </c>
      <c r="Q2823">
        <v>4.8636611707260002E-3</v>
      </c>
    </row>
    <row r="2824" spans="1:17" hidden="1" x14ac:dyDescent="0.3">
      <c r="A2824" t="s">
        <v>5859</v>
      </c>
      <c r="B2824" t="s">
        <v>5860</v>
      </c>
      <c r="C2824" t="str">
        <f>IFERROR(VLOOKUP(Table1[[#This Row],[Ticker]],[1]!Table1[[Symbol]:[Industry]],2,FALSE),"-")</f>
        <v>-</v>
      </c>
      <c r="D2824" t="s">
        <v>80</v>
      </c>
      <c r="E2824">
        <v>131.23012036</v>
      </c>
      <c r="F2824">
        <v>163.6</v>
      </c>
      <c r="G2824">
        <v>1243.7890964237599</v>
      </c>
      <c r="H2824">
        <v>-22.073102977565</v>
      </c>
      <c r="I2824">
        <v>-10.686306599587899</v>
      </c>
      <c r="J2824">
        <v>-11.3949211232254</v>
      </c>
      <c r="K2824">
        <v>194.88595121498099</v>
      </c>
      <c r="L2824">
        <v>157.349539123227</v>
      </c>
      <c r="M2824">
        <v>15.123425647340399</v>
      </c>
      <c r="N2824">
        <v>1.0412635717470999</v>
      </c>
      <c r="O2824">
        <v>60.910757946210197</v>
      </c>
      <c r="P2824">
        <v>1345.22968197879</v>
      </c>
    </row>
    <row r="2825" spans="1:17" hidden="1" x14ac:dyDescent="0.3">
      <c r="A2825" t="s">
        <v>5861</v>
      </c>
      <c r="B2825" t="s">
        <v>5862</v>
      </c>
      <c r="C2825" t="str">
        <f>IFERROR(VLOOKUP(Table1[[#This Row],[Ticker]],[1]!Table1[[Symbol]:[Industry]],2,FALSE),"-")</f>
        <v>-</v>
      </c>
      <c r="D2825" t="s">
        <v>393</v>
      </c>
      <c r="E2825">
        <v>130.79271783999999</v>
      </c>
      <c r="F2825">
        <v>22.6</v>
      </c>
      <c r="G2825">
        <v>-30.960208216842201</v>
      </c>
      <c r="H2825">
        <v>-0.82514241968586699</v>
      </c>
      <c r="I2825">
        <v>-21.048133561617799</v>
      </c>
      <c r="J2825">
        <v>-5.9997849931841296</v>
      </c>
      <c r="K2825">
        <v>22.725311897357798</v>
      </c>
      <c r="L2825">
        <v>23.303269099299101</v>
      </c>
      <c r="M2825">
        <v>46.587027978962503</v>
      </c>
      <c r="N2825">
        <v>1.6133944357944401</v>
      </c>
      <c r="O2825">
        <v>32.4778761061946</v>
      </c>
      <c r="P2825">
        <v>28.701594533029599</v>
      </c>
      <c r="Q2825">
        <v>3.1622009773672001E-2</v>
      </c>
    </row>
    <row r="2826" spans="1:17" hidden="1" x14ac:dyDescent="0.3">
      <c r="A2826" t="s">
        <v>5863</v>
      </c>
      <c r="B2826" t="s">
        <v>5864</v>
      </c>
      <c r="C2826" t="str">
        <f>IFERROR(VLOOKUP(Table1[[#This Row],[Ticker]],[1]!Table1[[Symbol]:[Industry]],2,FALSE),"-")</f>
        <v>-</v>
      </c>
      <c r="D2826" t="s">
        <v>5865</v>
      </c>
      <c r="E2826">
        <v>130.6126175</v>
      </c>
      <c r="F2826">
        <v>186.95</v>
      </c>
      <c r="G2826">
        <v>284.07699438078703</v>
      </c>
      <c r="H2826">
        <v>-26.898964344068599</v>
      </c>
      <c r="I2826">
        <v>151.80558100837399</v>
      </c>
      <c r="J2826">
        <v>-19.103352158392401</v>
      </c>
      <c r="K2826">
        <v>218.903427349125</v>
      </c>
      <c r="L2826">
        <v>135.40800594465901</v>
      </c>
      <c r="M2826">
        <v>6.3552138036469303</v>
      </c>
      <c r="N2826">
        <v>2.1132264555246398</v>
      </c>
      <c r="O2826">
        <v>58.143888740304803</v>
      </c>
      <c r="P2826">
        <v>417.72362226529998</v>
      </c>
      <c r="Q2826">
        <v>0.24046806077032101</v>
      </c>
    </row>
    <row r="2827" spans="1:17" hidden="1" x14ac:dyDescent="0.3">
      <c r="A2827" t="s">
        <v>5866</v>
      </c>
      <c r="B2827" t="s">
        <v>5867</v>
      </c>
      <c r="C2827" t="str">
        <f>IFERROR(VLOOKUP(Table1[[#This Row],[Ticker]],[1]!Table1[[Symbol]:[Industry]],2,FALSE),"-")</f>
        <v>-</v>
      </c>
      <c r="D2827" t="s">
        <v>228</v>
      </c>
      <c r="E2827">
        <v>130.56911400000001</v>
      </c>
      <c r="F2827">
        <v>189.8</v>
      </c>
      <c r="G2827">
        <v>141.71732328982799</v>
      </c>
      <c r="H2827">
        <v>51.280872507540998</v>
      </c>
      <c r="I2827">
        <v>101.53360354259399</v>
      </c>
      <c r="J2827">
        <v>-7.0960003744044799</v>
      </c>
      <c r="K2827">
        <v>151.88432423132099</v>
      </c>
      <c r="L2827">
        <v>111.07373279224799</v>
      </c>
      <c r="M2827">
        <v>57.337597130628502</v>
      </c>
      <c r="N2827">
        <v>0.88110759966810503</v>
      </c>
      <c r="O2827">
        <v>15.2792413066385</v>
      </c>
      <c r="P2827">
        <v>190.703017307397</v>
      </c>
      <c r="Q2827">
        <v>0.138560746621399</v>
      </c>
    </row>
    <row r="2828" spans="1:17" hidden="1" x14ac:dyDescent="0.3">
      <c r="A2828" t="s">
        <v>5868</v>
      </c>
      <c r="B2828" t="s">
        <v>5869</v>
      </c>
      <c r="C2828" t="str">
        <f>IFERROR(VLOOKUP(Table1[[#This Row],[Ticker]],[1]!Table1[[Symbol]:[Industry]],2,FALSE),"-")</f>
        <v>-</v>
      </c>
      <c r="D2828" t="s">
        <v>46</v>
      </c>
      <c r="E2828">
        <v>130.2696</v>
      </c>
      <c r="F2828">
        <v>58.69</v>
      </c>
      <c r="G2828">
        <v>105.06814742661901</v>
      </c>
      <c r="H2828">
        <v>27.104806176132701</v>
      </c>
      <c r="I2828">
        <v>15.5334564898838</v>
      </c>
      <c r="J2828">
        <v>-6.6713969915705196</v>
      </c>
      <c r="K2828">
        <v>49.5752195589981</v>
      </c>
      <c r="L2828">
        <v>44.380248394722997</v>
      </c>
      <c r="M2828">
        <v>57.049037366736101</v>
      </c>
      <c r="N2828">
        <v>3.62673061780557</v>
      </c>
      <c r="O2828">
        <v>19.270744590219799</v>
      </c>
      <c r="P2828">
        <v>144.43981674302299</v>
      </c>
      <c r="Q2828">
        <v>1.5951735714015002E-2</v>
      </c>
    </row>
    <row r="2829" spans="1:17" hidden="1" x14ac:dyDescent="0.3">
      <c r="A2829" t="s">
        <v>5870</v>
      </c>
      <c r="B2829" t="s">
        <v>5871</v>
      </c>
      <c r="C2829" t="str">
        <f>IFERROR(VLOOKUP(Table1[[#This Row],[Ticker]],[1]!Table1[[Symbol]:[Industry]],2,FALSE),"-")</f>
        <v>-</v>
      </c>
      <c r="D2829" t="s">
        <v>1680</v>
      </c>
      <c r="E2829">
        <v>130.02585719999999</v>
      </c>
      <c r="F2829">
        <v>63.54</v>
      </c>
      <c r="G2829">
        <v>-5.69929353459717</v>
      </c>
      <c r="H2829">
        <v>-2.47828783029788E-2</v>
      </c>
      <c r="I2829">
        <v>-5.4711483698071097</v>
      </c>
      <c r="J2829">
        <v>0.16025150223087101</v>
      </c>
      <c r="K2829">
        <v>60.756493970833397</v>
      </c>
      <c r="L2829">
        <v>57.989876761109798</v>
      </c>
      <c r="M2829">
        <v>57.650387217952897</v>
      </c>
      <c r="N2829">
        <v>1.01448577763395</v>
      </c>
      <c r="O2829">
        <v>0.23607176581681399</v>
      </c>
      <c r="P2829">
        <v>32.679056170390403</v>
      </c>
      <c r="Q2829">
        <v>-2.9836431339762999E-2</v>
      </c>
    </row>
    <row r="2830" spans="1:17" hidden="1" x14ac:dyDescent="0.3">
      <c r="A2830" t="s">
        <v>5872</v>
      </c>
      <c r="B2830" t="s">
        <v>5873</v>
      </c>
      <c r="C2830" t="str">
        <f>IFERROR(VLOOKUP(Table1[[#This Row],[Ticker]],[1]!Table1[[Symbol]:[Industry]],2,FALSE),"-")</f>
        <v>-</v>
      </c>
      <c r="D2830" t="s">
        <v>2144</v>
      </c>
      <c r="E2830">
        <v>129.84829439999999</v>
      </c>
      <c r="F2830">
        <v>56.96</v>
      </c>
      <c r="G2830">
        <v>271.51769728669501</v>
      </c>
      <c r="H2830">
        <v>-4.1165469029014803</v>
      </c>
      <c r="I2830">
        <v>126.273049237941</v>
      </c>
      <c r="J2830">
        <v>-7.13694207884609</v>
      </c>
      <c r="K2830">
        <v>51.526557871555603</v>
      </c>
      <c r="L2830">
        <v>34.772886423554098</v>
      </c>
      <c r="M2830">
        <v>41.885560689475298</v>
      </c>
      <c r="N2830">
        <v>0.46982217847504298</v>
      </c>
      <c r="O2830">
        <v>23.595505617977501</v>
      </c>
      <c r="P2830">
        <v>330.53665910808701</v>
      </c>
      <c r="Q2830">
        <v>0.163008604260687</v>
      </c>
    </row>
    <row r="2831" spans="1:17" hidden="1" x14ac:dyDescent="0.3">
      <c r="A2831" t="s">
        <v>5874</v>
      </c>
      <c r="B2831" t="s">
        <v>5875</v>
      </c>
      <c r="C2831" t="str">
        <f>IFERROR(VLOOKUP(Table1[[#This Row],[Ticker]],[1]!Table1[[Symbol]:[Industry]],2,FALSE),"-")</f>
        <v>-</v>
      </c>
      <c r="D2831" t="s">
        <v>54</v>
      </c>
      <c r="E2831">
        <v>129.76852896</v>
      </c>
      <c r="F2831">
        <v>201.6</v>
      </c>
      <c r="G2831">
        <v>98.355599576801595</v>
      </c>
      <c r="H2831">
        <v>-11.0133966700729</v>
      </c>
      <c r="I2831">
        <v>106.08782036655801</v>
      </c>
      <c r="J2831">
        <v>5.06379618790191</v>
      </c>
      <c r="K2831">
        <v>187.89996698565699</v>
      </c>
      <c r="L2831">
        <v>139.02252701554701</v>
      </c>
      <c r="M2831">
        <v>57.507063442192603</v>
      </c>
      <c r="N2831">
        <v>0.114088873489229</v>
      </c>
      <c r="O2831">
        <v>17.633928571428498</v>
      </c>
      <c r="P2831">
        <v>170.60402684563701</v>
      </c>
      <c r="Q2831">
        <v>3.7747371613334003E-2</v>
      </c>
    </row>
    <row r="2832" spans="1:17" hidden="1" x14ac:dyDescent="0.3">
      <c r="A2832" t="s">
        <v>5876</v>
      </c>
      <c r="B2832" t="s">
        <v>5877</v>
      </c>
      <c r="C2832" t="str">
        <f>IFERROR(VLOOKUP(Table1[[#This Row],[Ticker]],[1]!Table1[[Symbol]:[Industry]],2,FALSE),"-")</f>
        <v>-</v>
      </c>
      <c r="D2832" t="s">
        <v>1004</v>
      </c>
      <c r="E2832">
        <v>129.76006818799999</v>
      </c>
      <c r="F2832">
        <v>38.14</v>
      </c>
      <c r="G2832">
        <v>112.749235448421</v>
      </c>
      <c r="H2832">
        <v>-26.855733528754801</v>
      </c>
      <c r="I2832">
        <v>29.381837881788101</v>
      </c>
      <c r="J2832">
        <v>-1.44196528668518</v>
      </c>
      <c r="K2832">
        <v>39.354788500796502</v>
      </c>
      <c r="L2832">
        <v>30.7688196740351</v>
      </c>
      <c r="M2832">
        <v>35.5004527437371</v>
      </c>
      <c r="N2832">
        <v>0.412237453032477</v>
      </c>
      <c r="O2832">
        <v>38.044048243314101</v>
      </c>
      <c r="P2832">
        <v>172.03994293865901</v>
      </c>
      <c r="Q2832">
        <v>0.14928069687937801</v>
      </c>
    </row>
    <row r="2833" spans="1:17" hidden="1" x14ac:dyDescent="0.3">
      <c r="A2833" t="s">
        <v>5878</v>
      </c>
      <c r="B2833" t="s">
        <v>5879</v>
      </c>
      <c r="C2833" t="str">
        <f>IFERROR(VLOOKUP(Table1[[#This Row],[Ticker]],[1]!Table1[[Symbol]:[Industry]],2,FALSE),"-")</f>
        <v>-</v>
      </c>
      <c r="D2833" t="s">
        <v>473</v>
      </c>
      <c r="E2833">
        <v>129.75299107500001</v>
      </c>
      <c r="F2833">
        <v>3244</v>
      </c>
      <c r="G2833">
        <v>14.139264773935</v>
      </c>
      <c r="H2833">
        <v>13.426578936037</v>
      </c>
      <c r="I2833">
        <v>12.2428332184481</v>
      </c>
      <c r="J2833">
        <v>-11.277798620018499</v>
      </c>
      <c r="K2833">
        <v>2959.1359579248101</v>
      </c>
      <c r="L2833">
        <v>2705.07340025657</v>
      </c>
      <c r="M2833">
        <v>53.936047489985398</v>
      </c>
      <c r="N2833">
        <v>2.2124387192367698</v>
      </c>
      <c r="O2833">
        <v>14.828914919852</v>
      </c>
      <c r="P2833">
        <v>62.851405622489899</v>
      </c>
      <c r="Q2833">
        <v>0.15616521356316301</v>
      </c>
    </row>
    <row r="2834" spans="1:17" hidden="1" x14ac:dyDescent="0.3">
      <c r="A2834" t="s">
        <v>5880</v>
      </c>
      <c r="B2834" t="s">
        <v>5881</v>
      </c>
      <c r="C2834" t="str">
        <f>IFERROR(VLOOKUP(Table1[[#This Row],[Ticker]],[1]!Table1[[Symbol]:[Industry]],2,FALSE),"-")</f>
        <v>-</v>
      </c>
      <c r="D2834" t="s">
        <v>1576</v>
      </c>
      <c r="E2834">
        <v>129.624</v>
      </c>
      <c r="F2834">
        <v>1200</v>
      </c>
      <c r="G2834">
        <v>-1.5918997805006501</v>
      </c>
      <c r="H2834">
        <v>4.0731655367960604</v>
      </c>
      <c r="I2834">
        <v>-2.6335569704636299</v>
      </c>
      <c r="J2834">
        <v>-3.1486319533518499</v>
      </c>
      <c r="K2834">
        <v>1103.7705646862701</v>
      </c>
      <c r="L2834">
        <v>1009.24142442236</v>
      </c>
      <c r="M2834">
        <v>63.9913137128353</v>
      </c>
      <c r="N2834">
        <v>5.5114516882928699</v>
      </c>
      <c r="O2834">
        <v>6.7499999999999796</v>
      </c>
      <c r="P2834">
        <v>42.331870477997803</v>
      </c>
      <c r="Q2834">
        <v>5.4625168010246999E-2</v>
      </c>
    </row>
    <row r="2835" spans="1:17" hidden="1" x14ac:dyDescent="0.3">
      <c r="A2835" t="s">
        <v>5882</v>
      </c>
      <c r="B2835" t="s">
        <v>5883</v>
      </c>
      <c r="C2835" t="str">
        <f>IFERROR(VLOOKUP(Table1[[#This Row],[Ticker]],[1]!Table1[[Symbol]:[Industry]],2,FALSE),"-")</f>
        <v>-</v>
      </c>
      <c r="D2835" t="s">
        <v>751</v>
      </c>
      <c r="E2835">
        <v>128.966509</v>
      </c>
      <c r="F2835">
        <v>94.96</v>
      </c>
      <c r="G2835">
        <v>-2.5763318450975499</v>
      </c>
      <c r="H2835">
        <v>6.5015877969476499E-2</v>
      </c>
      <c r="I2835">
        <v>-0.27497411320967302</v>
      </c>
      <c r="J2835">
        <v>-0.316199520919414</v>
      </c>
      <c r="K2835">
        <v>90.791164456515205</v>
      </c>
      <c r="L2835">
        <v>84.323730478094205</v>
      </c>
      <c r="M2835">
        <v>61.719228691607398</v>
      </c>
      <c r="N2835">
        <v>0.90885596935234503</v>
      </c>
      <c r="O2835">
        <v>5.3074978938500497</v>
      </c>
      <c r="P2835">
        <v>36.632547780860499</v>
      </c>
      <c r="Q2835">
        <v>1.0011050249949E-2</v>
      </c>
    </row>
    <row r="2836" spans="1:17" hidden="1" x14ac:dyDescent="0.3">
      <c r="A2836" t="s">
        <v>5884</v>
      </c>
      <c r="B2836" t="s">
        <v>5885</v>
      </c>
      <c r="C2836" t="str">
        <f>IFERROR(VLOOKUP(Table1[[#This Row],[Ticker]],[1]!Table1[[Symbol]:[Industry]],2,FALSE),"-")</f>
        <v>-</v>
      </c>
      <c r="D2836" t="s">
        <v>422</v>
      </c>
      <c r="E2836">
        <v>128.56200000000001</v>
      </c>
      <c r="F2836">
        <v>131.25</v>
      </c>
      <c r="G2836">
        <v>-3.1069473472770799</v>
      </c>
      <c r="H2836">
        <v>-12.010391874781501</v>
      </c>
      <c r="I2836">
        <v>11.0699219939376</v>
      </c>
      <c r="J2836">
        <v>-3.3284880684597602</v>
      </c>
      <c r="M2836">
        <v>44.551584158948998</v>
      </c>
      <c r="O2836">
        <v>21.1428571428571</v>
      </c>
      <c r="P2836">
        <v>39.257294429708203</v>
      </c>
    </row>
    <row r="2837" spans="1:17" hidden="1" x14ac:dyDescent="0.3">
      <c r="A2837" t="s">
        <v>5886</v>
      </c>
      <c r="B2837" t="s">
        <v>5887</v>
      </c>
      <c r="C2837" t="str">
        <f>IFERROR(VLOOKUP(Table1[[#This Row],[Ticker]],[1]!Table1[[Symbol]:[Industry]],2,FALSE),"-")</f>
        <v>-</v>
      </c>
      <c r="D2837" t="s">
        <v>21</v>
      </c>
      <c r="E2837">
        <v>128.45304530000001</v>
      </c>
      <c r="F2837">
        <v>155.5</v>
      </c>
      <c r="G2837">
        <v>-71.608931474261198</v>
      </c>
      <c r="H2837">
        <v>-13.2704606486286</v>
      </c>
      <c r="I2837">
        <v>-57.432062133046401</v>
      </c>
      <c r="J2837">
        <v>-13.4934595395587</v>
      </c>
      <c r="K2837">
        <v>178.775126362018</v>
      </c>
      <c r="M2837">
        <v>37.300649745336699</v>
      </c>
      <c r="O2837">
        <v>70.160771704179993</v>
      </c>
      <c r="P2837">
        <v>15.142539800073999</v>
      </c>
    </row>
    <row r="2838" spans="1:17" hidden="1" x14ac:dyDescent="0.3">
      <c r="A2838" t="s">
        <v>5888</v>
      </c>
      <c r="B2838" t="s">
        <v>5889</v>
      </c>
      <c r="C2838" t="str">
        <f>IFERROR(VLOOKUP(Table1[[#This Row],[Ticker]],[1]!Table1[[Symbol]:[Industry]],2,FALSE),"-")</f>
        <v>-</v>
      </c>
      <c r="D2838" t="s">
        <v>46</v>
      </c>
      <c r="E2838">
        <v>128.44422499999999</v>
      </c>
      <c r="F2838">
        <v>8.4499999999999993</v>
      </c>
      <c r="G2838">
        <v>-79.512488461438707</v>
      </c>
      <c r="H2838">
        <v>4.5135769100567797</v>
      </c>
      <c r="I2838">
        <v>-63.438725804804399</v>
      </c>
      <c r="J2838">
        <v>4.0409105303082598</v>
      </c>
      <c r="K2838">
        <v>7.74156565116352</v>
      </c>
      <c r="L2838">
        <v>10.2707969730005</v>
      </c>
      <c r="M2838">
        <v>70.736857219446605</v>
      </c>
      <c r="N2838">
        <v>1.56736505050228</v>
      </c>
      <c r="O2838">
        <v>102.551435861245</v>
      </c>
      <c r="P2838">
        <v>29.4955431206591</v>
      </c>
      <c r="Q2838">
        <v>-3.335078454059E-3</v>
      </c>
    </row>
    <row r="2839" spans="1:17" hidden="1" x14ac:dyDescent="0.3">
      <c r="A2839" t="s">
        <v>5890</v>
      </c>
      <c r="B2839" t="s">
        <v>5891</v>
      </c>
      <c r="C2839" t="str">
        <f>IFERROR(VLOOKUP(Table1[[#This Row],[Ticker]],[1]!Table1[[Symbol]:[Industry]],2,FALSE),"-")</f>
        <v>-</v>
      </c>
      <c r="D2839" t="s">
        <v>592</v>
      </c>
      <c r="E2839">
        <v>128.33939663999999</v>
      </c>
      <c r="F2839">
        <v>76.44</v>
      </c>
      <c r="G2839">
        <v>122.25141941969</v>
      </c>
      <c r="H2839">
        <v>3.3554260584752802</v>
      </c>
      <c r="I2839">
        <v>127.92041219001599</v>
      </c>
      <c r="J2839">
        <v>-10.523631953351799</v>
      </c>
      <c r="K2839">
        <v>64.405578321688097</v>
      </c>
      <c r="L2839">
        <v>48.019223712573996</v>
      </c>
      <c r="M2839">
        <v>56.792828367091602</v>
      </c>
      <c r="N2839">
        <v>0.69953258304841004</v>
      </c>
      <c r="O2839">
        <v>5.8346415489272703</v>
      </c>
      <c r="P2839">
        <v>215.08656224237399</v>
      </c>
      <c r="Q2839">
        <v>0.129144021376221</v>
      </c>
    </row>
    <row r="2840" spans="1:17" hidden="1" x14ac:dyDescent="0.3">
      <c r="A2840" t="s">
        <v>5892</v>
      </c>
      <c r="B2840" t="s">
        <v>5893</v>
      </c>
      <c r="C2840" t="str">
        <f>IFERROR(VLOOKUP(Table1[[#This Row],[Ticker]],[1]!Table1[[Symbol]:[Industry]],2,FALSE),"-")</f>
        <v>-</v>
      </c>
      <c r="D2840" t="s">
        <v>324</v>
      </c>
      <c r="E2840">
        <v>128.02030832099999</v>
      </c>
      <c r="F2840">
        <v>52.31</v>
      </c>
      <c r="G2840">
        <v>65.810320949396399</v>
      </c>
      <c r="H2840">
        <v>-11.2857160537931</v>
      </c>
      <c r="I2840">
        <v>-2.5571766614371101</v>
      </c>
      <c r="J2840">
        <v>-9.9017015304323408</v>
      </c>
      <c r="K2840">
        <v>53.400821387283898</v>
      </c>
      <c r="L2840">
        <v>44.767398597381899</v>
      </c>
      <c r="M2840">
        <v>36.584120161980202</v>
      </c>
      <c r="N2840">
        <v>0.200959696490567</v>
      </c>
      <c r="O2840">
        <v>43.280443509845099</v>
      </c>
      <c r="P2840">
        <v>107.070029031573</v>
      </c>
      <c r="Q2840">
        <v>0.122798960062729</v>
      </c>
    </row>
    <row r="2841" spans="1:17" hidden="1" x14ac:dyDescent="0.3">
      <c r="A2841" t="s">
        <v>5894</v>
      </c>
      <c r="B2841" t="s">
        <v>5895</v>
      </c>
      <c r="C2841" t="str">
        <f>IFERROR(VLOOKUP(Table1[[#This Row],[Ticker]],[1]!Table1[[Symbol]:[Industry]],2,FALSE),"-")</f>
        <v>-</v>
      </c>
      <c r="D2841" t="s">
        <v>545</v>
      </c>
      <c r="E2841">
        <v>128</v>
      </c>
      <c r="F2841">
        <v>160</v>
      </c>
      <c r="G2841">
        <v>358.99241162708103</v>
      </c>
      <c r="H2841">
        <v>-10.1452002102587</v>
      </c>
      <c r="I2841">
        <v>27.047061479242899</v>
      </c>
      <c r="J2841">
        <v>-11.720060524780401</v>
      </c>
      <c r="K2841">
        <v>157.43217529154199</v>
      </c>
      <c r="L2841">
        <v>122.130590174811</v>
      </c>
      <c r="M2841">
        <v>46.930048786144397</v>
      </c>
      <c r="N2841">
        <v>1.6969397923121501</v>
      </c>
      <c r="O2841">
        <v>14.312499999999901</v>
      </c>
      <c r="P2841">
        <v>398.28713796325098</v>
      </c>
      <c r="Q2841">
        <v>0.12983378083408101</v>
      </c>
    </row>
    <row r="2842" spans="1:17" hidden="1" x14ac:dyDescent="0.3">
      <c r="A2842" t="s">
        <v>5896</v>
      </c>
      <c r="B2842" t="s">
        <v>5897</v>
      </c>
      <c r="C2842" t="str">
        <f>IFERROR(VLOOKUP(Table1[[#This Row],[Ticker]],[1]!Table1[[Symbol]:[Industry]],2,FALSE),"-")</f>
        <v>-</v>
      </c>
      <c r="D2842" t="s">
        <v>396</v>
      </c>
      <c r="E2842">
        <v>127.92</v>
      </c>
      <c r="F2842">
        <v>0.78</v>
      </c>
      <c r="G2842">
        <v>-8.4113569373394501</v>
      </c>
      <c r="H2842">
        <v>-64.623677991903904</v>
      </c>
      <c r="I2842">
        <v>23.7696815920945</v>
      </c>
      <c r="J2842">
        <v>-52.841883487094101</v>
      </c>
      <c r="K2842">
        <v>0.95298131809946096</v>
      </c>
      <c r="L2842">
        <v>0.81887799660026095</v>
      </c>
      <c r="M2842">
        <v>26.02641494445</v>
      </c>
      <c r="N2842">
        <v>0.87708906527809605</v>
      </c>
      <c r="O2842">
        <v>64.102564102564102</v>
      </c>
      <c r="P2842">
        <v>58.627983153954098</v>
      </c>
      <c r="Q2842">
        <v>-5.4114541206615997E-2</v>
      </c>
    </row>
    <row r="2843" spans="1:17" hidden="1" x14ac:dyDescent="0.3">
      <c r="A2843" t="s">
        <v>5898</v>
      </c>
      <c r="B2843" t="s">
        <v>5899</v>
      </c>
      <c r="C2843" t="str">
        <f>IFERROR(VLOOKUP(Table1[[#This Row],[Ticker]],[1]!Table1[[Symbol]:[Industry]],2,FALSE),"-")</f>
        <v>-</v>
      </c>
      <c r="D2843" t="s">
        <v>396</v>
      </c>
      <c r="E2843">
        <v>127.28474371999999</v>
      </c>
      <c r="F2843">
        <v>12.68</v>
      </c>
      <c r="G2843">
        <v>73.536269074691305</v>
      </c>
      <c r="H2843">
        <v>-12.875311978832</v>
      </c>
      <c r="I2843">
        <v>-39.789224856291803</v>
      </c>
      <c r="J2843">
        <v>1.1854894020461</v>
      </c>
      <c r="K2843">
        <v>14.3509389369764</v>
      </c>
      <c r="L2843">
        <v>13.083221604172</v>
      </c>
      <c r="M2843">
        <v>44.491747578916403</v>
      </c>
      <c r="N2843">
        <v>0.60369813682136098</v>
      </c>
      <c r="O2843">
        <v>53.706624605678201</v>
      </c>
      <c r="P2843">
        <v>123.554301833568</v>
      </c>
    </row>
    <row r="2844" spans="1:17" hidden="1" x14ac:dyDescent="0.3">
      <c r="A2844" t="s">
        <v>5900</v>
      </c>
      <c r="B2844" t="s">
        <v>5901</v>
      </c>
      <c r="C2844" t="str">
        <f>IFERROR(VLOOKUP(Table1[[#This Row],[Ticker]],[1]!Table1[[Symbol]:[Industry]],2,FALSE),"-")</f>
        <v>-</v>
      </c>
      <c r="D2844" t="s">
        <v>1153</v>
      </c>
      <c r="E2844">
        <v>127.16435565</v>
      </c>
      <c r="F2844">
        <v>22.14</v>
      </c>
      <c r="G2844">
        <v>20.434719319389501</v>
      </c>
      <c r="H2844">
        <v>16.831419082464301</v>
      </c>
      <c r="I2844">
        <v>-4.1254243264086501</v>
      </c>
      <c r="J2844">
        <v>-0.139372694092599</v>
      </c>
      <c r="K2844">
        <v>20.2016314629163</v>
      </c>
      <c r="L2844">
        <v>18.713207917532799</v>
      </c>
      <c r="M2844">
        <v>56.6865653264733</v>
      </c>
      <c r="N2844">
        <v>0.62496448945609695</v>
      </c>
      <c r="O2844">
        <v>14.0469738030713</v>
      </c>
      <c r="P2844">
        <v>61.605839416058402</v>
      </c>
      <c r="Q2844">
        <v>3.7548947421146998E-2</v>
      </c>
    </row>
    <row r="2845" spans="1:17" hidden="1" x14ac:dyDescent="0.3">
      <c r="A2845" t="s">
        <v>5902</v>
      </c>
      <c r="B2845" t="s">
        <v>5903</v>
      </c>
      <c r="C2845" t="str">
        <f>IFERROR(VLOOKUP(Table1[[#This Row],[Ticker]],[1]!Table1[[Symbol]:[Industry]],2,FALSE),"-")</f>
        <v>-</v>
      </c>
      <c r="D2845" t="s">
        <v>125</v>
      </c>
      <c r="E2845">
        <v>127.073716179999</v>
      </c>
      <c r="F2845">
        <v>140</v>
      </c>
      <c r="G2845">
        <v>-4.2235333316016703</v>
      </c>
      <c r="H2845">
        <v>-10.226988596307899</v>
      </c>
      <c r="I2845">
        <v>9.7157073904708593</v>
      </c>
      <c r="J2845">
        <v>-3.2556983345081698</v>
      </c>
      <c r="K2845">
        <v>137.89984321589699</v>
      </c>
      <c r="L2845">
        <v>128.47310145449501</v>
      </c>
      <c r="M2845">
        <v>48.635290277983302</v>
      </c>
      <c r="N2845">
        <v>0.91401543599495005</v>
      </c>
      <c r="O2845">
        <v>39.107142857142797</v>
      </c>
      <c r="P2845">
        <v>55.1246537396121</v>
      </c>
      <c r="Q2845">
        <v>7.8236741488848002E-2</v>
      </c>
    </row>
    <row r="2846" spans="1:17" hidden="1" x14ac:dyDescent="0.3">
      <c r="A2846" t="s">
        <v>5904</v>
      </c>
      <c r="B2846" t="s">
        <v>5905</v>
      </c>
      <c r="C2846" t="str">
        <f>IFERROR(VLOOKUP(Table1[[#This Row],[Ticker]],[1]!Table1[[Symbol]:[Industry]],2,FALSE),"-")</f>
        <v>-</v>
      </c>
      <c r="D2846" t="s">
        <v>1004</v>
      </c>
      <c r="E2846">
        <v>126.819</v>
      </c>
      <c r="F2846">
        <v>213.5</v>
      </c>
      <c r="G2846">
        <v>-22.693519022579299</v>
      </c>
      <c r="H2846">
        <v>-9.9562000852483497</v>
      </c>
      <c r="I2846">
        <v>-0.560238609598396</v>
      </c>
      <c r="J2846">
        <v>-14.6716204590989</v>
      </c>
      <c r="K2846">
        <v>215.31424536578999</v>
      </c>
      <c r="L2846">
        <v>201.04767051065801</v>
      </c>
      <c r="M2846">
        <v>44.519708903329303</v>
      </c>
      <c r="N2846">
        <v>0.37714147823897898</v>
      </c>
      <c r="O2846">
        <v>44.800936768149803</v>
      </c>
      <c r="P2846">
        <v>39.8166339227243</v>
      </c>
      <c r="Q2846">
        <v>9.1116033382666994E-2</v>
      </c>
    </row>
    <row r="2847" spans="1:17" hidden="1" x14ac:dyDescent="0.3">
      <c r="A2847" t="s">
        <v>5906</v>
      </c>
      <c r="B2847" t="s">
        <v>5907</v>
      </c>
      <c r="C2847" t="str">
        <f>IFERROR(VLOOKUP(Table1[[#This Row],[Ticker]],[1]!Table1[[Symbol]:[Industry]],2,FALSE),"-")</f>
        <v>-</v>
      </c>
      <c r="D2847" t="s">
        <v>604</v>
      </c>
      <c r="E2847">
        <v>126.78242849999999</v>
      </c>
      <c r="F2847">
        <v>1.61</v>
      </c>
      <c r="G2847">
        <v>-89.119202249237802</v>
      </c>
      <c r="H2847">
        <v>-11.0697564232765</v>
      </c>
      <c r="I2847">
        <v>-19.9227250648858</v>
      </c>
      <c r="J2847">
        <v>-6.6574038831764097</v>
      </c>
      <c r="K2847">
        <v>1.6714193996600799</v>
      </c>
      <c r="L2847">
        <v>2.0786180778016998</v>
      </c>
      <c r="M2847">
        <v>36.715541817152904</v>
      </c>
      <c r="N2847">
        <v>0.202737553571534</v>
      </c>
      <c r="O2847">
        <v>170.83165281922999</v>
      </c>
      <c r="P2847">
        <v>25.947373768160102</v>
      </c>
      <c r="Q2847">
        <v>-6.2619670008136993E-2</v>
      </c>
    </row>
    <row r="2848" spans="1:17" hidden="1" x14ac:dyDescent="0.3">
      <c r="A2848" t="s">
        <v>5908</v>
      </c>
      <c r="B2848" t="s">
        <v>5909</v>
      </c>
      <c r="C2848" t="str">
        <f>IFERROR(VLOOKUP(Table1[[#This Row],[Ticker]],[1]!Table1[[Symbol]:[Industry]],2,FALSE),"-")</f>
        <v>-</v>
      </c>
      <c r="D2848" t="s">
        <v>74</v>
      </c>
      <c r="E2848">
        <v>126.70136479999999</v>
      </c>
      <c r="F2848">
        <v>490.3</v>
      </c>
      <c r="G2848">
        <v>-6.6391406470230301</v>
      </c>
      <c r="H2848">
        <v>-15.8523651189287</v>
      </c>
      <c r="I2848">
        <v>-11.439344892388499</v>
      </c>
      <c r="J2848">
        <v>-8.6699863204160899</v>
      </c>
      <c r="K2848">
        <v>513.63097529684796</v>
      </c>
      <c r="L2848">
        <v>470.46295123476699</v>
      </c>
      <c r="M2848">
        <v>28.659928219346099</v>
      </c>
      <c r="N2848">
        <v>1.74042890532099</v>
      </c>
      <c r="O2848">
        <v>40.0163165408933</v>
      </c>
      <c r="P2848">
        <v>39.6866096866096</v>
      </c>
      <c r="Q2848">
        <v>1.0604663930838001E-2</v>
      </c>
    </row>
    <row r="2849" spans="1:17" hidden="1" x14ac:dyDescent="0.3">
      <c r="A2849" t="s">
        <v>5910</v>
      </c>
      <c r="B2849" t="s">
        <v>5911</v>
      </c>
      <c r="C2849" t="str">
        <f>IFERROR(VLOOKUP(Table1[[#This Row],[Ticker]],[1]!Table1[[Symbol]:[Industry]],2,FALSE),"-")</f>
        <v>-</v>
      </c>
      <c r="D2849" t="s">
        <v>4793</v>
      </c>
      <c r="E2849">
        <v>126.66079999999999</v>
      </c>
      <c r="F2849">
        <v>290.05</v>
      </c>
      <c r="G2849">
        <v>102.785655420325</v>
      </c>
      <c r="H2849">
        <v>-11.4030897566098</v>
      </c>
      <c r="I2849">
        <v>131.987129786145</v>
      </c>
      <c r="J2849">
        <v>-11.2633860517125</v>
      </c>
      <c r="K2849">
        <v>270.80774393746702</v>
      </c>
      <c r="L2849">
        <v>176.28115547263599</v>
      </c>
      <c r="M2849">
        <v>54.433780645012199</v>
      </c>
      <c r="N2849">
        <v>0.334591194968553</v>
      </c>
      <c r="O2849">
        <v>13.7390105154283</v>
      </c>
      <c r="P2849">
        <v>192.97979797979701</v>
      </c>
    </row>
    <row r="2850" spans="1:17" hidden="1" x14ac:dyDescent="0.3">
      <c r="A2850" t="s">
        <v>5912</v>
      </c>
      <c r="B2850" t="s">
        <v>5913</v>
      </c>
      <c r="C2850" t="str">
        <f>IFERROR(VLOOKUP(Table1[[#This Row],[Ticker]],[1]!Table1[[Symbol]:[Industry]],2,FALSE),"-")</f>
        <v>-</v>
      </c>
      <c r="D2850" t="s">
        <v>266</v>
      </c>
      <c r="E2850">
        <v>126.33692732999999</v>
      </c>
      <c r="F2850">
        <v>1637.7</v>
      </c>
      <c r="G2850">
        <v>74.6202195733255</v>
      </c>
      <c r="H2850">
        <v>-6.7656311688159896</v>
      </c>
      <c r="I2850">
        <v>-7.1704080576809703</v>
      </c>
      <c r="J2850">
        <v>-0.79238195335184902</v>
      </c>
      <c r="K2850">
        <v>1590.9382260858399</v>
      </c>
      <c r="L2850">
        <v>1419.6137680117199</v>
      </c>
      <c r="M2850">
        <v>52.8703242768077</v>
      </c>
      <c r="N2850">
        <v>0.83385544519879595</v>
      </c>
      <c r="O2850">
        <v>15.3446907247969</v>
      </c>
      <c r="P2850">
        <v>116.698643731392</v>
      </c>
      <c r="Q2850">
        <v>8.4951746650151996E-2</v>
      </c>
    </row>
    <row r="2851" spans="1:17" hidden="1" x14ac:dyDescent="0.3">
      <c r="A2851" t="s">
        <v>5914</v>
      </c>
      <c r="B2851" t="s">
        <v>5915</v>
      </c>
      <c r="C2851" t="str">
        <f>IFERROR(VLOOKUP(Table1[[#This Row],[Ticker]],[1]!Table1[[Symbol]:[Industry]],2,FALSE),"-")</f>
        <v>-</v>
      </c>
      <c r="D2851" t="s">
        <v>2713</v>
      </c>
      <c r="E2851">
        <v>126.24519600000001</v>
      </c>
      <c r="F2851">
        <v>88.5</v>
      </c>
      <c r="G2851">
        <v>-52.382496044122</v>
      </c>
      <c r="H2851">
        <v>-9.7534434259290599</v>
      </c>
      <c r="I2851">
        <v>-17.297214561490001</v>
      </c>
      <c r="J2851">
        <v>-5.2251346855922902</v>
      </c>
      <c r="K2851">
        <v>92.734226840617396</v>
      </c>
      <c r="L2851">
        <v>95.702191129918603</v>
      </c>
      <c r="M2851">
        <v>30.561228528799699</v>
      </c>
      <c r="N2851">
        <v>0.49917477853750503</v>
      </c>
      <c r="O2851">
        <v>56.723163841807803</v>
      </c>
      <c r="P2851">
        <v>7.1428571428571397</v>
      </c>
    </row>
    <row r="2852" spans="1:17" hidden="1" x14ac:dyDescent="0.3">
      <c r="A2852" t="s">
        <v>5916</v>
      </c>
      <c r="B2852" t="s">
        <v>5917</v>
      </c>
      <c r="C2852" t="str">
        <f>IFERROR(VLOOKUP(Table1[[#This Row],[Ticker]],[1]!Table1[[Symbol]:[Industry]],2,FALSE),"-")</f>
        <v>-</v>
      </c>
      <c r="D2852" t="s">
        <v>393</v>
      </c>
      <c r="E2852">
        <v>126.135129530999</v>
      </c>
      <c r="F2852">
        <v>73.8</v>
      </c>
      <c r="G2852">
        <v>-64.271029967312899</v>
      </c>
      <c r="H2852">
        <v>-15.626655470436001</v>
      </c>
      <c r="I2852">
        <v>-20.836542914930199</v>
      </c>
      <c r="J2852">
        <v>-0.682233172695068</v>
      </c>
      <c r="K2852">
        <v>77.042713457259296</v>
      </c>
      <c r="L2852">
        <v>82.9532063556087</v>
      </c>
      <c r="M2852">
        <v>44.392317943530202</v>
      </c>
      <c r="N2852">
        <v>0.332025098309917</v>
      </c>
      <c r="O2852">
        <v>53.258898937857303</v>
      </c>
      <c r="P2852">
        <v>17.659108594393199</v>
      </c>
      <c r="Q2852">
        <v>0.14717788714722299</v>
      </c>
    </row>
    <row r="2853" spans="1:17" hidden="1" x14ac:dyDescent="0.3">
      <c r="A2853" t="s">
        <v>5918</v>
      </c>
      <c r="B2853" t="s">
        <v>5919</v>
      </c>
      <c r="C2853" t="str">
        <f>IFERROR(VLOOKUP(Table1[[#This Row],[Ticker]],[1]!Table1[[Symbol]:[Industry]],2,FALSE),"-")</f>
        <v>-</v>
      </c>
      <c r="D2853" t="s">
        <v>604</v>
      </c>
      <c r="E2853">
        <v>126.1076898</v>
      </c>
      <c r="F2853">
        <v>43.8</v>
      </c>
      <c r="G2853">
        <v>-3.1518334294960102</v>
      </c>
      <c r="H2853">
        <v>-18.009344612864702</v>
      </c>
      <c r="I2853">
        <v>21.021588660604301</v>
      </c>
      <c r="J2853">
        <v>-8.2654047771310495</v>
      </c>
      <c r="K2853">
        <v>47.242132480189397</v>
      </c>
      <c r="L2853">
        <v>41.737761123905301</v>
      </c>
      <c r="M2853">
        <v>25.727018892387299</v>
      </c>
      <c r="N2853">
        <v>7.8733477971104193E-2</v>
      </c>
      <c r="O2853">
        <v>52.054794520547901</v>
      </c>
      <c r="P2853">
        <v>51.034482758620598</v>
      </c>
      <c r="Q2853">
        <v>-2.4579306430928999E-2</v>
      </c>
    </row>
    <row r="2854" spans="1:17" hidden="1" x14ac:dyDescent="0.3">
      <c r="A2854" t="s">
        <v>5920</v>
      </c>
      <c r="B2854" t="s">
        <v>5921</v>
      </c>
      <c r="C2854" t="str">
        <f>IFERROR(VLOOKUP(Table1[[#This Row],[Ticker]],[1]!Table1[[Symbol]:[Industry]],2,FALSE),"-")</f>
        <v>-</v>
      </c>
      <c r="D2854" t="s">
        <v>130</v>
      </c>
      <c r="E2854">
        <v>126.08507969999999</v>
      </c>
      <c r="F2854">
        <v>34.6</v>
      </c>
      <c r="G2854">
        <v>3.98630662097688</v>
      </c>
      <c r="H2854">
        <v>-11.023361937592499</v>
      </c>
      <c r="I2854">
        <v>-7.1280519998035601</v>
      </c>
      <c r="J2854">
        <v>0.54421681569857305</v>
      </c>
      <c r="K2854">
        <v>35.609036490124097</v>
      </c>
      <c r="L2854">
        <v>33.126262180926602</v>
      </c>
      <c r="M2854">
        <v>44.289327222431702</v>
      </c>
      <c r="N2854">
        <v>0.24639775165528699</v>
      </c>
      <c r="O2854">
        <v>47.369942196531703</v>
      </c>
      <c r="P2854">
        <v>43.034311699049098</v>
      </c>
      <c r="Q2854">
        <v>6.7852936206008005E-2</v>
      </c>
    </row>
    <row r="2855" spans="1:17" hidden="1" x14ac:dyDescent="0.3">
      <c r="A2855" t="s">
        <v>5922</v>
      </c>
      <c r="B2855" t="s">
        <v>5923</v>
      </c>
      <c r="C2855" t="str">
        <f>IFERROR(VLOOKUP(Table1[[#This Row],[Ticker]],[1]!Table1[[Symbol]:[Industry]],2,FALSE),"-")</f>
        <v>-</v>
      </c>
      <c r="D2855" t="s">
        <v>54</v>
      </c>
      <c r="E2855">
        <v>126.0731286</v>
      </c>
      <c r="F2855">
        <v>77.47</v>
      </c>
      <c r="G2855">
        <v>25.760694678732399</v>
      </c>
      <c r="H2855">
        <v>9.3831421274480995</v>
      </c>
      <c r="I2855">
        <v>10.085942288627599</v>
      </c>
      <c r="J2855">
        <v>-10.1692809209034</v>
      </c>
      <c r="K2855">
        <v>70.3070336395255</v>
      </c>
      <c r="L2855">
        <v>64.146879953015898</v>
      </c>
      <c r="M2855">
        <v>50.916539955816702</v>
      </c>
      <c r="N2855">
        <v>4.2799134587383003</v>
      </c>
      <c r="O2855">
        <v>18.587840454369399</v>
      </c>
      <c r="P2855">
        <v>70.826901874310906</v>
      </c>
      <c r="Q2855">
        <v>1.0308769046693001E-2</v>
      </c>
    </row>
    <row r="2856" spans="1:17" hidden="1" x14ac:dyDescent="0.3">
      <c r="A2856" t="s">
        <v>5924</v>
      </c>
      <c r="B2856" t="s">
        <v>5925</v>
      </c>
      <c r="C2856" t="str">
        <f>IFERROR(VLOOKUP(Table1[[#This Row],[Ticker]],[1]!Table1[[Symbol]:[Industry]],2,FALSE),"-")</f>
        <v>-</v>
      </c>
      <c r="D2856" t="s">
        <v>393</v>
      </c>
      <c r="E2856">
        <v>125.9476526</v>
      </c>
      <c r="F2856">
        <v>27.94</v>
      </c>
      <c r="G2856">
        <v>341.04804699341298</v>
      </c>
      <c r="H2856">
        <v>51.930815659103303</v>
      </c>
      <c r="I2856">
        <v>53.9718736668001</v>
      </c>
      <c r="J2856">
        <v>4.9808076678004696</v>
      </c>
      <c r="K2856">
        <v>20.409448280688</v>
      </c>
      <c r="L2856">
        <v>14.746826204024901</v>
      </c>
      <c r="M2856">
        <v>99.215598037667306</v>
      </c>
      <c r="N2856">
        <v>0.96591220998151595</v>
      </c>
      <c r="O2856">
        <v>0</v>
      </c>
      <c r="P2856">
        <v>431.178707224334</v>
      </c>
    </row>
    <row r="2857" spans="1:17" hidden="1" x14ac:dyDescent="0.3">
      <c r="A2857" t="s">
        <v>5926</v>
      </c>
      <c r="B2857" t="s">
        <v>5927</v>
      </c>
      <c r="C2857" t="str">
        <f>IFERROR(VLOOKUP(Table1[[#This Row],[Ticker]],[1]!Table1[[Symbol]:[Industry]],2,FALSE),"-")</f>
        <v>-</v>
      </c>
      <c r="D2857" t="s">
        <v>54</v>
      </c>
      <c r="E2857">
        <v>125.93281822500001</v>
      </c>
      <c r="F2857">
        <v>23.25</v>
      </c>
      <c r="G2857">
        <v>-20.996440100900202</v>
      </c>
      <c r="H2857">
        <v>-5.7107195119485699</v>
      </c>
      <c r="I2857">
        <v>11.847504153561999</v>
      </c>
      <c r="J2857">
        <v>-6.3797835689276603</v>
      </c>
      <c r="K2857">
        <v>23.396184086928798</v>
      </c>
      <c r="L2857">
        <v>20.9217008321463</v>
      </c>
      <c r="M2857">
        <v>36.909488005380801</v>
      </c>
      <c r="N2857">
        <v>0.52292861854697603</v>
      </c>
      <c r="O2857">
        <v>34.193548387096698</v>
      </c>
      <c r="P2857">
        <v>66.071428571428498</v>
      </c>
      <c r="Q2857">
        <v>7.6717963715456E-2</v>
      </c>
    </row>
    <row r="2858" spans="1:17" hidden="1" x14ac:dyDescent="0.3">
      <c r="A2858" t="s">
        <v>5928</v>
      </c>
      <c r="B2858" t="s">
        <v>5929</v>
      </c>
      <c r="C2858" t="str">
        <f>IFERROR(VLOOKUP(Table1[[#This Row],[Ticker]],[1]!Table1[[Symbol]:[Industry]],2,FALSE),"-")</f>
        <v>-</v>
      </c>
      <c r="D2858" t="s">
        <v>435</v>
      </c>
      <c r="E2858">
        <v>125.92168907999999</v>
      </c>
      <c r="F2858">
        <v>83.6</v>
      </c>
      <c r="G2858">
        <v>-77.987683063138505</v>
      </c>
      <c r="H2858">
        <v>-47.789039699726999</v>
      </c>
      <c r="I2858">
        <v>-63.810813721923701</v>
      </c>
      <c r="J2858">
        <v>-10.572454668033201</v>
      </c>
      <c r="K2858">
        <v>107.182773188738</v>
      </c>
      <c r="L2858">
        <v>91.089801181884198</v>
      </c>
      <c r="M2858">
        <v>24.398707500118999</v>
      </c>
      <c r="N2858">
        <v>2.4189723320158101</v>
      </c>
      <c r="O2858">
        <v>92.763157894736807</v>
      </c>
      <c r="P2858">
        <v>9.9999999999999805</v>
      </c>
    </row>
    <row r="2859" spans="1:17" hidden="1" x14ac:dyDescent="0.3">
      <c r="A2859" t="s">
        <v>5930</v>
      </c>
      <c r="B2859" t="s">
        <v>5931</v>
      </c>
      <c r="C2859" t="str">
        <f>IFERROR(VLOOKUP(Table1[[#This Row],[Ticker]],[1]!Table1[[Symbol]:[Industry]],2,FALSE),"-")</f>
        <v>-</v>
      </c>
      <c r="D2859" t="s">
        <v>604</v>
      </c>
      <c r="E2859">
        <v>125.7889644</v>
      </c>
      <c r="F2859">
        <v>11.65</v>
      </c>
      <c r="G2859">
        <v>12.4919783932318</v>
      </c>
      <c r="H2859">
        <v>1.8177981618763099</v>
      </c>
      <c r="I2859">
        <v>5.3274006264163001</v>
      </c>
      <c r="J2859">
        <v>-9.2255550302749203</v>
      </c>
      <c r="K2859">
        <v>11.820877075728401</v>
      </c>
      <c r="L2859">
        <v>10.3611280989106</v>
      </c>
      <c r="M2859">
        <v>30.0453342837416</v>
      </c>
      <c r="N2859">
        <v>0.53367779796720105</v>
      </c>
      <c r="O2859">
        <v>30.815450643776799</v>
      </c>
      <c r="P2859">
        <v>52.887139107611503</v>
      </c>
      <c r="Q2859">
        <v>7.9331030424744001E-2</v>
      </c>
    </row>
    <row r="2860" spans="1:17" hidden="1" x14ac:dyDescent="0.3">
      <c r="A2860" t="s">
        <v>5932</v>
      </c>
      <c r="B2860" t="s">
        <v>5933</v>
      </c>
      <c r="C2860" t="str">
        <f>IFERROR(VLOOKUP(Table1[[#This Row],[Ticker]],[1]!Table1[[Symbol]:[Industry]],2,FALSE),"-")</f>
        <v>-</v>
      </c>
      <c r="D2860" t="s">
        <v>46</v>
      </c>
      <c r="E2860">
        <v>125.55598341</v>
      </c>
      <c r="F2860">
        <v>129</v>
      </c>
      <c r="G2860">
        <v>18.182076923617299</v>
      </c>
      <c r="H2860">
        <v>-14.826904386107101</v>
      </c>
      <c r="I2860">
        <v>-62.695619827691402</v>
      </c>
      <c r="J2860">
        <v>6.0447765462145</v>
      </c>
      <c r="K2860">
        <v>139.59511556078701</v>
      </c>
      <c r="L2860">
        <v>164.557709018514</v>
      </c>
      <c r="M2860">
        <v>56.581653300115804</v>
      </c>
      <c r="N2860">
        <v>1.10329535897239</v>
      </c>
      <c r="O2860">
        <v>166.666666666666</v>
      </c>
      <c r="P2860">
        <v>63.705583756345099</v>
      </c>
      <c r="Q2860">
        <v>0.13056320641955699</v>
      </c>
    </row>
    <row r="2861" spans="1:17" hidden="1" x14ac:dyDescent="0.3">
      <c r="A2861" t="s">
        <v>5934</v>
      </c>
      <c r="B2861" t="s">
        <v>5935</v>
      </c>
      <c r="C2861" t="str">
        <f>IFERROR(VLOOKUP(Table1[[#This Row],[Ticker]],[1]!Table1[[Symbol]:[Industry]],2,FALSE),"-")</f>
        <v>-</v>
      </c>
      <c r="D2861" t="s">
        <v>604</v>
      </c>
      <c r="E2861">
        <v>125.37199099999999</v>
      </c>
      <c r="F2861">
        <v>40.119999999999997</v>
      </c>
      <c r="G2861">
        <v>12.164046897763001</v>
      </c>
      <c r="H2861">
        <v>-31.246237769289699</v>
      </c>
      <c r="I2861">
        <v>-1.1384113393956701</v>
      </c>
      <c r="J2861">
        <v>-7.3857183613499497</v>
      </c>
      <c r="K2861">
        <v>41.527081730593402</v>
      </c>
      <c r="L2861">
        <v>36.270903462555097</v>
      </c>
      <c r="M2861">
        <v>32.379507318704299</v>
      </c>
      <c r="N2861">
        <v>0.127220080635113</v>
      </c>
      <c r="O2861">
        <v>46.435692921236303</v>
      </c>
      <c r="P2861">
        <v>55.394851502778003</v>
      </c>
      <c r="Q2861">
        <v>7.0535345488567006E-2</v>
      </c>
    </row>
    <row r="2862" spans="1:17" hidden="1" x14ac:dyDescent="0.3">
      <c r="A2862" t="s">
        <v>5936</v>
      </c>
      <c r="B2862" t="s">
        <v>5937</v>
      </c>
      <c r="C2862" t="str">
        <f>IFERROR(VLOOKUP(Table1[[#This Row],[Ticker]],[1]!Table1[[Symbol]:[Industry]],2,FALSE),"-")</f>
        <v>-</v>
      </c>
      <c r="D2862" t="s">
        <v>125</v>
      </c>
      <c r="E2862">
        <v>125.34585455499899</v>
      </c>
      <c r="F2862">
        <v>6.41</v>
      </c>
      <c r="G2862">
        <v>-48.862052749121602</v>
      </c>
      <c r="H2862">
        <v>-9.4912892699918494</v>
      </c>
      <c r="I2862">
        <v>-32.282042775710003</v>
      </c>
      <c r="J2862">
        <v>-0.47567597850908599</v>
      </c>
      <c r="K2862">
        <v>6.7569120546163104</v>
      </c>
      <c r="L2862">
        <v>7.4462564212106903</v>
      </c>
      <c r="M2862">
        <v>44.691159008026403</v>
      </c>
      <c r="N2862">
        <v>0.87778332516657398</v>
      </c>
      <c r="O2862">
        <v>91.107644305772197</v>
      </c>
      <c r="P2862">
        <v>6.8333333333333304</v>
      </c>
      <c r="Q2862">
        <v>3.131699716855E-2</v>
      </c>
    </row>
    <row r="2863" spans="1:17" hidden="1" x14ac:dyDescent="0.3">
      <c r="A2863" t="s">
        <v>5938</v>
      </c>
      <c r="B2863" t="s">
        <v>5939</v>
      </c>
      <c r="C2863" t="str">
        <f>IFERROR(VLOOKUP(Table1[[#This Row],[Ticker]],[1]!Table1[[Symbol]:[Industry]],2,FALSE),"-")</f>
        <v>-</v>
      </c>
      <c r="D2863" t="s">
        <v>2261</v>
      </c>
      <c r="E2863">
        <v>125.32974627999999</v>
      </c>
      <c r="F2863">
        <v>15.17</v>
      </c>
      <c r="G2863">
        <v>-12.342393918249901</v>
      </c>
      <c r="H2863">
        <v>-12.7617854087837</v>
      </c>
      <c r="I2863">
        <v>31.8068622924451</v>
      </c>
      <c r="J2863">
        <v>-9.8664399815183407E-2</v>
      </c>
      <c r="K2863">
        <v>14.8999902067326</v>
      </c>
      <c r="L2863">
        <v>13.056904720155901</v>
      </c>
      <c r="M2863">
        <v>41.956796189751302</v>
      </c>
      <c r="N2863">
        <v>0.53644848260473399</v>
      </c>
      <c r="O2863">
        <v>30.125247198417899</v>
      </c>
      <c r="P2863">
        <v>60.359408033826597</v>
      </c>
      <c r="Q2863">
        <v>0.174183405486624</v>
      </c>
    </row>
    <row r="2864" spans="1:17" hidden="1" x14ac:dyDescent="0.3">
      <c r="A2864" t="s">
        <v>5940</v>
      </c>
      <c r="B2864" t="s">
        <v>5941</v>
      </c>
      <c r="C2864" t="str">
        <f>IFERROR(VLOOKUP(Table1[[#This Row],[Ticker]],[1]!Table1[[Symbol]:[Industry]],2,FALSE),"-")</f>
        <v>-</v>
      </c>
      <c r="D2864" t="s">
        <v>501</v>
      </c>
      <c r="E2864">
        <v>125.24548235399899</v>
      </c>
      <c r="F2864">
        <v>115.47</v>
      </c>
      <c r="G2864">
        <v>30.1242097652494</v>
      </c>
      <c r="H2864">
        <v>-6.2898418933620004</v>
      </c>
      <c r="I2864">
        <v>-6.8135086156602496</v>
      </c>
      <c r="J2864">
        <v>-9.7969435575303194</v>
      </c>
      <c r="K2864">
        <v>119.938646137403</v>
      </c>
      <c r="L2864">
        <v>108.208528045218</v>
      </c>
      <c r="M2864">
        <v>31.218387964665599</v>
      </c>
      <c r="N2864">
        <v>0.76411282024466798</v>
      </c>
      <c r="O2864">
        <v>44.4531047025201</v>
      </c>
      <c r="P2864">
        <v>73.508640120210302</v>
      </c>
      <c r="Q2864">
        <v>3.9424133464225998E-2</v>
      </c>
    </row>
    <row r="2865" spans="1:17" hidden="1" x14ac:dyDescent="0.3">
      <c r="A2865" t="s">
        <v>5942</v>
      </c>
      <c r="B2865" t="s">
        <v>5943</v>
      </c>
      <c r="C2865" t="str">
        <f>IFERROR(VLOOKUP(Table1[[#This Row],[Ticker]],[1]!Table1[[Symbol]:[Industry]],2,FALSE),"-")</f>
        <v>-</v>
      </c>
      <c r="D2865" t="s">
        <v>393</v>
      </c>
      <c r="E2865">
        <v>124.2</v>
      </c>
      <c r="F2865">
        <v>230</v>
      </c>
      <c r="G2865">
        <v>58.431280386500802</v>
      </c>
      <c r="H2865">
        <v>14.1855721735263</v>
      </c>
      <c r="I2865">
        <v>84.581694949355395</v>
      </c>
      <c r="J2865">
        <v>8.1998960618428303</v>
      </c>
      <c r="K2865">
        <v>200.90612757087001</v>
      </c>
      <c r="M2865">
        <v>69.381971184158402</v>
      </c>
      <c r="N2865">
        <v>0.80953091207397998</v>
      </c>
      <c r="O2865">
        <v>3.4782608695652102</v>
      </c>
      <c r="P2865">
        <v>103.900709219858</v>
      </c>
    </row>
    <row r="2866" spans="1:17" hidden="1" x14ac:dyDescent="0.3">
      <c r="A2866" t="s">
        <v>5944</v>
      </c>
      <c r="B2866" t="s">
        <v>5945</v>
      </c>
      <c r="C2866" t="str">
        <f>IFERROR(VLOOKUP(Table1[[#This Row],[Ticker]],[1]!Table1[[Symbol]:[Industry]],2,FALSE),"-")</f>
        <v>-</v>
      </c>
      <c r="D2866" t="s">
        <v>2261</v>
      </c>
      <c r="E2866">
        <v>124.0801606</v>
      </c>
      <c r="F2866">
        <v>49.55</v>
      </c>
      <c r="G2866">
        <v>-17.266558433533199</v>
      </c>
      <c r="H2866">
        <v>-3.58383748673638</v>
      </c>
      <c r="I2866">
        <v>-23.286777970816399</v>
      </c>
      <c r="J2866">
        <v>2.7361417091995799</v>
      </c>
      <c r="K2866">
        <v>51.023557033507799</v>
      </c>
      <c r="L2866">
        <v>50.047091200710497</v>
      </c>
      <c r="M2866">
        <v>46.763726362928402</v>
      </c>
      <c r="N2866">
        <v>1.26354323082849</v>
      </c>
      <c r="O2866">
        <v>45.091786957183103</v>
      </c>
      <c r="P2866">
        <v>18.519461502255599</v>
      </c>
      <c r="Q2866">
        <v>0.23511470271413801</v>
      </c>
    </row>
    <row r="2867" spans="1:17" hidden="1" x14ac:dyDescent="0.3">
      <c r="A2867" t="s">
        <v>5946</v>
      </c>
      <c r="B2867" t="s">
        <v>5947</v>
      </c>
      <c r="C2867" t="str">
        <f>IFERROR(VLOOKUP(Table1[[#This Row],[Ticker]],[1]!Table1[[Symbol]:[Industry]],2,FALSE),"-")</f>
        <v>-</v>
      </c>
      <c r="D2867" t="s">
        <v>263</v>
      </c>
      <c r="E2867">
        <v>123.900780623</v>
      </c>
      <c r="F2867">
        <v>59.09</v>
      </c>
      <c r="G2867">
        <v>-27.381254147802899</v>
      </c>
      <c r="H2867">
        <v>-14.5117995685008</v>
      </c>
      <c r="I2867">
        <v>-1.8265193401897799</v>
      </c>
      <c r="J2867">
        <v>-2.32838762525411</v>
      </c>
      <c r="K2867">
        <v>58.492932563787697</v>
      </c>
      <c r="L2867">
        <v>57.179007641468701</v>
      </c>
      <c r="M2867">
        <v>53.859443085692099</v>
      </c>
      <c r="N2867">
        <v>0.445907817053108</v>
      </c>
      <c r="O2867">
        <v>21.5095616855643</v>
      </c>
      <c r="P2867">
        <v>32.399731122563203</v>
      </c>
      <c r="Q2867">
        <v>-3.7463433567122999E-2</v>
      </c>
    </row>
    <row r="2868" spans="1:17" hidden="1" x14ac:dyDescent="0.3">
      <c r="A2868" t="s">
        <v>5948</v>
      </c>
      <c r="B2868" t="s">
        <v>5949</v>
      </c>
      <c r="C2868" t="str">
        <f>IFERROR(VLOOKUP(Table1[[#This Row],[Ticker]],[1]!Table1[[Symbol]:[Industry]],2,FALSE),"-")</f>
        <v>-</v>
      </c>
      <c r="D2868" t="s">
        <v>396</v>
      </c>
      <c r="E2868">
        <v>123.637176</v>
      </c>
      <c r="F2868">
        <v>213.05</v>
      </c>
      <c r="G2868">
        <v>284.83977329387398</v>
      </c>
      <c r="H2868">
        <v>64.234804176473503</v>
      </c>
      <c r="I2868">
        <v>137.33203527189599</v>
      </c>
      <c r="J2868">
        <v>37.398459459390502</v>
      </c>
      <c r="K2868">
        <v>135.725715828696</v>
      </c>
      <c r="L2868">
        <v>102.492857145169</v>
      </c>
      <c r="M2868">
        <v>96.702515988981204</v>
      </c>
      <c r="N2868">
        <v>2.81162641639161</v>
      </c>
      <c r="O2868">
        <v>0</v>
      </c>
      <c r="P2868">
        <v>361.94709453599302</v>
      </c>
      <c r="Q2868">
        <v>0.12794320922866501</v>
      </c>
    </row>
    <row r="2869" spans="1:17" hidden="1" x14ac:dyDescent="0.3">
      <c r="A2869" t="s">
        <v>5950</v>
      </c>
      <c r="B2869" t="s">
        <v>5951</v>
      </c>
      <c r="C2869" t="str">
        <f>IFERROR(VLOOKUP(Table1[[#This Row],[Ticker]],[1]!Table1[[Symbol]:[Industry]],2,FALSE),"-")</f>
        <v>-</v>
      </c>
      <c r="D2869" t="s">
        <v>281</v>
      </c>
      <c r="E2869">
        <v>123.55862145</v>
      </c>
      <c r="F2869">
        <v>109.95</v>
      </c>
      <c r="G2869">
        <v>42.604719319389503</v>
      </c>
      <c r="H2869">
        <v>-5.6593498832853699</v>
      </c>
      <c r="I2869">
        <v>-20.616905963051501</v>
      </c>
      <c r="J2869">
        <v>-3.4152986200185098</v>
      </c>
      <c r="K2869">
        <v>116.11454896413299</v>
      </c>
      <c r="L2869">
        <v>111.72051335026001</v>
      </c>
      <c r="M2869">
        <v>38.723672896498599</v>
      </c>
      <c r="N2869">
        <v>0.81971153846153799</v>
      </c>
      <c r="O2869">
        <v>35.970895861755302</v>
      </c>
      <c r="P2869">
        <v>92.894736842105203</v>
      </c>
      <c r="Q2869">
        <v>0.16565951593376399</v>
      </c>
    </row>
    <row r="2870" spans="1:17" hidden="1" x14ac:dyDescent="0.3">
      <c r="A2870" t="s">
        <v>5952</v>
      </c>
      <c r="B2870" t="s">
        <v>5953</v>
      </c>
      <c r="C2870" t="str">
        <f>IFERROR(VLOOKUP(Table1[[#This Row],[Ticker]],[1]!Table1[[Symbol]:[Industry]],2,FALSE),"-")</f>
        <v>-</v>
      </c>
      <c r="D2870" t="s">
        <v>114</v>
      </c>
      <c r="E2870">
        <v>123.48795</v>
      </c>
      <c r="F2870">
        <v>8.02</v>
      </c>
      <c r="G2870">
        <v>-52.712265605233497</v>
      </c>
      <c r="H2870">
        <v>4.1135769100567998</v>
      </c>
      <c r="I2870">
        <v>-25.8825973859073</v>
      </c>
      <c r="J2870">
        <v>-10.3077228624427</v>
      </c>
      <c r="K2870">
        <v>7.6345433106307601</v>
      </c>
      <c r="L2870">
        <v>9.0343240903086102</v>
      </c>
      <c r="M2870">
        <v>51.417653761903701</v>
      </c>
      <c r="N2870">
        <v>4.0151583843993697</v>
      </c>
      <c r="O2870">
        <v>67.705735660847793</v>
      </c>
      <c r="P2870">
        <v>17.9411764705882</v>
      </c>
      <c r="Q2870">
        <v>-5.2310059600052999E-2</v>
      </c>
    </row>
    <row r="2871" spans="1:17" hidden="1" x14ac:dyDescent="0.3">
      <c r="A2871" t="s">
        <v>5954</v>
      </c>
      <c r="B2871" t="s">
        <v>5955</v>
      </c>
      <c r="C2871" t="str">
        <f>IFERROR(VLOOKUP(Table1[[#This Row],[Ticker]],[1]!Table1[[Symbol]:[Industry]],2,FALSE),"-")</f>
        <v>-</v>
      </c>
      <c r="D2871" t="s">
        <v>263</v>
      </c>
      <c r="E2871">
        <v>123.167592576</v>
      </c>
      <c r="F2871">
        <v>120.96</v>
      </c>
      <c r="G2871">
        <v>-27.116861014236399</v>
      </c>
      <c r="H2871">
        <v>0.35818106048829801</v>
      </c>
      <c r="I2871">
        <v>-4.2120455436712101</v>
      </c>
      <c r="J2871">
        <v>-7.8630969674717104</v>
      </c>
      <c r="K2871">
        <v>124.164351191878</v>
      </c>
      <c r="L2871">
        <v>123.093586354425</v>
      </c>
      <c r="M2871">
        <v>41.465785051823502</v>
      </c>
      <c r="N2871">
        <v>0.43074799165775302</v>
      </c>
      <c r="O2871">
        <v>36.408730158730101</v>
      </c>
      <c r="P2871">
        <v>26.593406593406499</v>
      </c>
      <c r="Q2871">
        <v>3.6199104827598E-2</v>
      </c>
    </row>
    <row r="2872" spans="1:17" hidden="1" x14ac:dyDescent="0.3">
      <c r="A2872" t="s">
        <v>5956</v>
      </c>
      <c r="B2872" t="s">
        <v>5957</v>
      </c>
      <c r="C2872" t="str">
        <f>IFERROR(VLOOKUP(Table1[[#This Row],[Ticker]],[1]!Table1[[Symbol]:[Industry]],2,FALSE),"-")</f>
        <v>-</v>
      </c>
      <c r="D2872" t="s">
        <v>1001</v>
      </c>
      <c r="E2872">
        <v>122.9674</v>
      </c>
      <c r="F2872">
        <v>49.25</v>
      </c>
      <c r="G2872">
        <v>-21.2561225463669</v>
      </c>
      <c r="H2872">
        <v>29.6677782027622</v>
      </c>
      <c r="I2872">
        <v>11.8456312137958</v>
      </c>
      <c r="J2872">
        <v>13.839319853877001</v>
      </c>
      <c r="K2872">
        <v>39.840592255372897</v>
      </c>
      <c r="L2872">
        <v>40.923489577517202</v>
      </c>
      <c r="M2872">
        <v>78.923620195655303</v>
      </c>
      <c r="N2872">
        <v>2.6096256684491901</v>
      </c>
      <c r="O2872">
        <v>17.5634517766497</v>
      </c>
      <c r="P2872">
        <v>53.188180404354597</v>
      </c>
    </row>
    <row r="2873" spans="1:17" hidden="1" x14ac:dyDescent="0.3">
      <c r="A2873" t="s">
        <v>5958</v>
      </c>
      <c r="B2873" t="s">
        <v>5959</v>
      </c>
      <c r="C2873" t="str">
        <f>IFERROR(VLOOKUP(Table1[[#This Row],[Ticker]],[1]!Table1[[Symbol]:[Industry]],2,FALSE),"-")</f>
        <v>-</v>
      </c>
      <c r="D2873" t="s">
        <v>1581</v>
      </c>
      <c r="E2873">
        <v>122.88427012</v>
      </c>
      <c r="F2873">
        <v>6.43</v>
      </c>
      <c r="G2873">
        <v>67.622219319389501</v>
      </c>
      <c r="H2873">
        <v>10.180243576723401</v>
      </c>
      <c r="I2873">
        <v>-3.2825554835398099</v>
      </c>
      <c r="J2873">
        <v>3.5523989744831899</v>
      </c>
      <c r="K2873">
        <v>5.6741781302518399</v>
      </c>
      <c r="L2873">
        <v>5.0398736980691599</v>
      </c>
      <c r="M2873">
        <v>79.043829770791106</v>
      </c>
      <c r="N2873">
        <v>0.92905805916975803</v>
      </c>
      <c r="O2873">
        <v>6.5318818040435298</v>
      </c>
      <c r="P2873">
        <v>121.72413793103399</v>
      </c>
      <c r="Q2873">
        <v>6.8228585369842998E-2</v>
      </c>
    </row>
    <row r="2874" spans="1:17" hidden="1" x14ac:dyDescent="0.3">
      <c r="A2874" t="s">
        <v>5960</v>
      </c>
      <c r="B2874" t="s">
        <v>5961</v>
      </c>
      <c r="C2874" t="str">
        <f>IFERROR(VLOOKUP(Table1[[#This Row],[Ticker]],[1]!Table1[[Symbol]:[Industry]],2,FALSE),"-")</f>
        <v>-</v>
      </c>
      <c r="D2874" t="s">
        <v>1004</v>
      </c>
      <c r="E2874">
        <v>122.85603933</v>
      </c>
      <c r="F2874">
        <v>154.15</v>
      </c>
      <c r="G2874">
        <v>-51.969634242615697</v>
      </c>
      <c r="H2874">
        <v>14.519866218232799</v>
      </c>
      <c r="I2874">
        <v>-25.001006759242902</v>
      </c>
      <c r="J2874">
        <v>11.570586742148601</v>
      </c>
      <c r="K2874">
        <v>144.60792231028799</v>
      </c>
      <c r="L2874">
        <v>145.568780516739</v>
      </c>
      <c r="M2874">
        <v>54.207221247938001</v>
      </c>
      <c r="N2874">
        <v>1.93586727311657</v>
      </c>
      <c r="O2874">
        <v>84.722672721375204</v>
      </c>
      <c r="P2874">
        <v>27.396694214876</v>
      </c>
      <c r="Q2874">
        <v>2.1087674770007999E-2</v>
      </c>
    </row>
    <row r="2875" spans="1:17" hidden="1" x14ac:dyDescent="0.3">
      <c r="A2875" t="s">
        <v>5962</v>
      </c>
      <c r="B2875" t="s">
        <v>5963</v>
      </c>
      <c r="C2875" t="str">
        <f>IFERROR(VLOOKUP(Table1[[#This Row],[Ticker]],[1]!Table1[[Symbol]:[Industry]],2,FALSE),"-")</f>
        <v>-</v>
      </c>
      <c r="D2875" t="s">
        <v>74</v>
      </c>
      <c r="E2875">
        <v>122.855883045</v>
      </c>
      <c r="F2875">
        <v>1369.95</v>
      </c>
      <c r="G2875">
        <v>-19.626484000112399</v>
      </c>
      <c r="H2875">
        <v>-10.340446078448901</v>
      </c>
      <c r="I2875">
        <v>-7.25095625935647</v>
      </c>
      <c r="J2875">
        <v>-0.53065442526196005</v>
      </c>
      <c r="K2875">
        <v>1408.1367681043</v>
      </c>
      <c r="L2875">
        <v>1384.8596275974401</v>
      </c>
      <c r="M2875">
        <v>49.951087609156097</v>
      </c>
      <c r="N2875">
        <v>0.26234182855105997</v>
      </c>
      <c r="O2875">
        <v>18.613818022555499</v>
      </c>
      <c r="P2875">
        <v>21.773333333333301</v>
      </c>
      <c r="Q2875">
        <v>1.7213001090097001E-2</v>
      </c>
    </row>
    <row r="2876" spans="1:17" hidden="1" x14ac:dyDescent="0.3">
      <c r="A2876" t="s">
        <v>5964</v>
      </c>
      <c r="B2876" t="s">
        <v>5965</v>
      </c>
      <c r="C2876" t="str">
        <f>IFERROR(VLOOKUP(Table1[[#This Row],[Ticker]],[1]!Table1[[Symbol]:[Industry]],2,FALSE),"-")</f>
        <v>-</v>
      </c>
      <c r="D2876" t="s">
        <v>51</v>
      </c>
      <c r="E2876">
        <v>122.746645</v>
      </c>
      <c r="F2876">
        <v>109.25</v>
      </c>
      <c r="G2876">
        <v>-44.853742219071897</v>
      </c>
      <c r="H2876">
        <v>-25.653089756609798</v>
      </c>
      <c r="I2876">
        <v>-30.6768728778572</v>
      </c>
      <c r="J2876">
        <v>5.8289241563738301</v>
      </c>
      <c r="O2876">
        <v>19.038901601830599</v>
      </c>
      <c r="P2876">
        <v>8.9775561097256809</v>
      </c>
    </row>
    <row r="2877" spans="1:17" hidden="1" x14ac:dyDescent="0.3">
      <c r="A2877" t="s">
        <v>5966</v>
      </c>
      <c r="B2877" t="s">
        <v>5967</v>
      </c>
      <c r="C2877" t="str">
        <f>IFERROR(VLOOKUP(Table1[[#This Row],[Ticker]],[1]!Table1[[Symbol]:[Industry]],2,FALSE),"-")</f>
        <v>-</v>
      </c>
      <c r="D2877" t="s">
        <v>54</v>
      </c>
      <c r="E2877">
        <v>122.37513749999999</v>
      </c>
      <c r="F2877">
        <v>196.35</v>
      </c>
      <c r="G2877">
        <v>45.184719319389501</v>
      </c>
      <c r="H2877">
        <v>-7.2799949918649904</v>
      </c>
      <c r="I2877">
        <v>4.1970157962827201</v>
      </c>
      <c r="J2877">
        <v>-4.4561501831733201</v>
      </c>
      <c r="K2877">
        <v>190.55443752303799</v>
      </c>
      <c r="L2877">
        <v>174.53126620337801</v>
      </c>
      <c r="M2877">
        <v>54.900193744577301</v>
      </c>
      <c r="N2877">
        <v>1.4262858495413999</v>
      </c>
      <c r="O2877">
        <v>56.455309396485802</v>
      </c>
      <c r="P2877">
        <v>86.644486692015093</v>
      </c>
      <c r="Q2877">
        <v>4.5706627788605E-2</v>
      </c>
    </row>
    <row r="2878" spans="1:17" hidden="1" x14ac:dyDescent="0.3">
      <c r="A2878" t="s">
        <v>5968</v>
      </c>
      <c r="B2878" t="s">
        <v>5969</v>
      </c>
      <c r="C2878" t="str">
        <f>IFERROR(VLOOKUP(Table1[[#This Row],[Ticker]],[1]!Table1[[Symbol]:[Industry]],2,FALSE),"-")</f>
        <v>-</v>
      </c>
      <c r="D2878" t="s">
        <v>470</v>
      </c>
      <c r="E2878">
        <v>122.3391</v>
      </c>
      <c r="F2878">
        <v>74.099999999999994</v>
      </c>
      <c r="G2878">
        <v>204.88645368725801</v>
      </c>
      <c r="H2878">
        <v>-2.3807320330326398</v>
      </c>
      <c r="I2878">
        <v>111.990721536462</v>
      </c>
      <c r="J2878">
        <v>0.82961647252107396</v>
      </c>
      <c r="K2878">
        <v>65.291389658913303</v>
      </c>
      <c r="L2878">
        <v>46.667246502762602</v>
      </c>
      <c r="M2878">
        <v>53.249410572398098</v>
      </c>
      <c r="N2878">
        <v>4.4525614844305297E-2</v>
      </c>
      <c r="O2878">
        <v>28.0701754385965</v>
      </c>
      <c r="P2878">
        <v>281.76197836166898</v>
      </c>
      <c r="Q2878">
        <v>0.25617669436887403</v>
      </c>
    </row>
    <row r="2879" spans="1:17" hidden="1" x14ac:dyDescent="0.3">
      <c r="A2879" t="s">
        <v>5970</v>
      </c>
      <c r="B2879" t="s">
        <v>5971</v>
      </c>
      <c r="C2879" t="str">
        <f>IFERROR(VLOOKUP(Table1[[#This Row],[Ticker]],[1]!Table1[[Symbol]:[Industry]],2,FALSE),"-")</f>
        <v>-</v>
      </c>
      <c r="D2879" t="s">
        <v>1433</v>
      </c>
      <c r="E2879">
        <v>121.72</v>
      </c>
      <c r="F2879">
        <v>179</v>
      </c>
      <c r="G2879">
        <v>-19.664487029816701</v>
      </c>
      <c r="H2879">
        <v>-2.37053300631118</v>
      </c>
      <c r="I2879">
        <v>-5.48761768860202</v>
      </c>
      <c r="J2879">
        <v>-7.3385760874300603</v>
      </c>
      <c r="K2879">
        <v>179.22055760156499</v>
      </c>
      <c r="M2879">
        <v>49.656232578302401</v>
      </c>
      <c r="N2879">
        <v>0.18321527488418801</v>
      </c>
      <c r="O2879">
        <v>41.899441340782097</v>
      </c>
      <c r="P2879">
        <v>26.100739697076399</v>
      </c>
    </row>
    <row r="2880" spans="1:17" hidden="1" x14ac:dyDescent="0.3">
      <c r="A2880" t="s">
        <v>5972</v>
      </c>
      <c r="B2880" t="s">
        <v>5973</v>
      </c>
      <c r="C2880" t="str">
        <f>IFERROR(VLOOKUP(Table1[[#This Row],[Ticker]],[1]!Table1[[Symbol]:[Industry]],2,FALSE),"-")</f>
        <v>-</v>
      </c>
      <c r="E2880">
        <v>121.52601323499999</v>
      </c>
      <c r="F2880">
        <v>171.05</v>
      </c>
      <c r="G2880">
        <v>190.88866169997999</v>
      </c>
      <c r="H2880">
        <v>24.351864662732101</v>
      </c>
      <c r="I2880">
        <v>90.996723795739399</v>
      </c>
      <c r="J2880">
        <v>12.459739809684599</v>
      </c>
      <c r="K2880">
        <v>137.05878740657201</v>
      </c>
      <c r="L2880">
        <v>104.62451099414599</v>
      </c>
      <c r="M2880">
        <v>86.396005659695504</v>
      </c>
      <c r="N2880">
        <v>1.44478565300977</v>
      </c>
      <c r="O2880">
        <v>0</v>
      </c>
      <c r="P2880">
        <v>368.63013698630101</v>
      </c>
      <c r="Q2880">
        <v>0.15300729311414399</v>
      </c>
    </row>
    <row r="2881" spans="1:17" hidden="1" x14ac:dyDescent="0.3">
      <c r="A2881" t="s">
        <v>5974</v>
      </c>
      <c r="B2881" t="s">
        <v>5975</v>
      </c>
      <c r="C2881" t="str">
        <f>IFERROR(VLOOKUP(Table1[[#This Row],[Ticker]],[1]!Table1[[Symbol]:[Industry]],2,FALSE),"-")</f>
        <v>-</v>
      </c>
      <c r="D2881" t="s">
        <v>2144</v>
      </c>
      <c r="E2881">
        <v>121.169179501999</v>
      </c>
      <c r="F2881">
        <v>71</v>
      </c>
      <c r="G2881">
        <v>80.862698203250801</v>
      </c>
      <c r="H2881">
        <v>45.930029352216103</v>
      </c>
      <c r="I2881">
        <v>58.539266338281998</v>
      </c>
      <c r="J2881">
        <v>10.903231904022499</v>
      </c>
      <c r="K2881">
        <v>53.9193020959489</v>
      </c>
      <c r="L2881">
        <v>46.055866837625601</v>
      </c>
      <c r="M2881">
        <v>95.952029351026994</v>
      </c>
      <c r="N2881">
        <v>1.5246505805157999</v>
      </c>
      <c r="O2881">
        <v>3.3802816901408601</v>
      </c>
      <c r="P2881">
        <v>128.51625362085599</v>
      </c>
      <c r="Q2881">
        <v>3.4144268090439002E-2</v>
      </c>
    </row>
    <row r="2882" spans="1:17" hidden="1" x14ac:dyDescent="0.3">
      <c r="A2882" t="s">
        <v>5976</v>
      </c>
      <c r="B2882" t="s">
        <v>5977</v>
      </c>
      <c r="C2882" t="str">
        <f>IFERROR(VLOOKUP(Table1[[#This Row],[Ticker]],[1]!Table1[[Symbol]:[Industry]],2,FALSE),"-")</f>
        <v>-</v>
      </c>
      <c r="D2882" t="s">
        <v>435</v>
      </c>
      <c r="E2882">
        <v>121.12062855000001</v>
      </c>
      <c r="F2882">
        <v>57.45</v>
      </c>
      <c r="G2882">
        <v>-17.721719312401099</v>
      </c>
      <c r="H2882">
        <v>-11.321557929991201</v>
      </c>
      <c r="I2882">
        <v>-6.9313800893956703</v>
      </c>
      <c r="J2882">
        <v>-1.4201928941928901</v>
      </c>
      <c r="K2882">
        <v>57.604173242435301</v>
      </c>
      <c r="L2882">
        <v>58.331321367021701</v>
      </c>
      <c r="M2882">
        <v>54.809322773787997</v>
      </c>
      <c r="N2882">
        <v>0.54263466653836301</v>
      </c>
      <c r="O2882">
        <v>38.207136640557003</v>
      </c>
      <c r="P2882">
        <v>23.548387096774199</v>
      </c>
      <c r="Q2882">
        <v>-8.4240642202663002E-2</v>
      </c>
    </row>
    <row r="2883" spans="1:17" hidden="1" x14ac:dyDescent="0.3">
      <c r="A2883" t="s">
        <v>5978</v>
      </c>
      <c r="B2883" t="s">
        <v>5979</v>
      </c>
      <c r="C2883" t="str">
        <f>IFERROR(VLOOKUP(Table1[[#This Row],[Ticker]],[1]!Table1[[Symbol]:[Industry]],2,FALSE),"-")</f>
        <v>-</v>
      </c>
      <c r="D2883" t="s">
        <v>21</v>
      </c>
      <c r="E2883">
        <v>120.8424</v>
      </c>
      <c r="F2883">
        <v>105</v>
      </c>
      <c r="G2883">
        <v>-46.394750879285901</v>
      </c>
      <c r="H2883">
        <v>-13.5550888874225</v>
      </c>
      <c r="I2883">
        <v>-32.217881538071097</v>
      </c>
      <c r="J2883">
        <v>-4.6957486903420103</v>
      </c>
      <c r="M2883">
        <v>33.7462549631028</v>
      </c>
      <c r="O2883">
        <v>26.761904761904699</v>
      </c>
      <c r="P2883">
        <v>1.8922852983988401</v>
      </c>
    </row>
    <row r="2884" spans="1:17" hidden="1" x14ac:dyDescent="0.3">
      <c r="A2884" t="s">
        <v>5980</v>
      </c>
      <c r="B2884" t="s">
        <v>5981</v>
      </c>
      <c r="C2884" t="str">
        <f>IFERROR(VLOOKUP(Table1[[#This Row],[Ticker]],[1]!Table1[[Symbol]:[Industry]],2,FALSE),"-")</f>
        <v>-</v>
      </c>
      <c r="D2884" t="s">
        <v>54</v>
      </c>
      <c r="E2884">
        <v>120.69</v>
      </c>
      <c r="F2884">
        <v>1005.75</v>
      </c>
      <c r="G2884">
        <v>-3.5410871322233302</v>
      </c>
      <c r="H2884">
        <v>-4.1961284049169203</v>
      </c>
      <c r="I2884">
        <v>2.5347074605075401</v>
      </c>
      <c r="J2884">
        <v>-9.2519839086591098</v>
      </c>
      <c r="K2884">
        <v>1004.78500752682</v>
      </c>
      <c r="L2884">
        <v>937.99036187705701</v>
      </c>
      <c r="M2884">
        <v>43.532700190416399</v>
      </c>
      <c r="N2884">
        <v>0.52631635453214098</v>
      </c>
      <c r="O2884">
        <v>29.5550584141188</v>
      </c>
      <c r="P2884">
        <v>41.615038017459803</v>
      </c>
      <c r="Q2884">
        <v>3.4828891334733998E-2</v>
      </c>
    </row>
    <row r="2885" spans="1:17" hidden="1" x14ac:dyDescent="0.3">
      <c r="A2885" t="s">
        <v>5982</v>
      </c>
      <c r="B2885" t="s">
        <v>5983</v>
      </c>
      <c r="C2885" t="str">
        <f>IFERROR(VLOOKUP(Table1[[#This Row],[Ticker]],[1]!Table1[[Symbol]:[Industry]],2,FALSE),"-")</f>
        <v>-</v>
      </c>
      <c r="D2885" t="s">
        <v>217</v>
      </c>
      <c r="E2885">
        <v>120.270160999</v>
      </c>
      <c r="F2885">
        <v>28.25</v>
      </c>
      <c r="G2885">
        <v>1.14450037602925</v>
      </c>
      <c r="H2885">
        <v>0.71916573241209103</v>
      </c>
      <c r="I2885">
        <v>13.802765131192499</v>
      </c>
      <c r="J2885">
        <v>-17.694086498806399</v>
      </c>
      <c r="K2885">
        <v>26.835278289192299</v>
      </c>
      <c r="L2885">
        <v>24.0757099329618</v>
      </c>
      <c r="M2885">
        <v>41.381603598860899</v>
      </c>
      <c r="N2885">
        <v>2.7531670666219799</v>
      </c>
      <c r="O2885">
        <v>37.628318584070797</v>
      </c>
      <c r="P2885">
        <v>64.435389988358494</v>
      </c>
      <c r="Q2885">
        <v>0.106275004844886</v>
      </c>
    </row>
    <row r="2886" spans="1:17" hidden="1" x14ac:dyDescent="0.3">
      <c r="A2886" t="s">
        <v>5984</v>
      </c>
      <c r="B2886" t="s">
        <v>5985</v>
      </c>
      <c r="C2886" t="str">
        <f>IFERROR(VLOOKUP(Table1[[#This Row],[Ticker]],[1]!Table1[[Symbol]:[Industry]],2,FALSE),"-")</f>
        <v>-</v>
      </c>
      <c r="D2886" t="s">
        <v>393</v>
      </c>
      <c r="E2886">
        <v>120.13140525</v>
      </c>
      <c r="F2886">
        <v>28.9</v>
      </c>
      <c r="G2886">
        <v>15.0420088471102</v>
      </c>
      <c r="H2886">
        <v>15.7946332291082</v>
      </c>
      <c r="I2886">
        <v>35.7383303540662</v>
      </c>
      <c r="J2886">
        <v>-9.8694822190598792</v>
      </c>
      <c r="K2886">
        <v>24.894674694846501</v>
      </c>
      <c r="L2886">
        <v>21.1345229139407</v>
      </c>
      <c r="M2886">
        <v>49.348145282485</v>
      </c>
      <c r="N2886">
        <v>2.9324489418276398</v>
      </c>
      <c r="O2886">
        <v>20.138408304498199</v>
      </c>
      <c r="P2886">
        <v>86.813186813186704</v>
      </c>
      <c r="Q2886">
        <v>4.8674172458667002E-2</v>
      </c>
    </row>
    <row r="2887" spans="1:17" hidden="1" x14ac:dyDescent="0.3">
      <c r="A2887" t="s">
        <v>5986</v>
      </c>
      <c r="B2887" t="s">
        <v>5987</v>
      </c>
      <c r="C2887" t="str">
        <f>IFERROR(VLOOKUP(Table1[[#This Row],[Ticker]],[1]!Table1[[Symbol]:[Industry]],2,FALSE),"-")</f>
        <v>-</v>
      </c>
      <c r="D2887" t="s">
        <v>379</v>
      </c>
      <c r="E2887">
        <v>120.02</v>
      </c>
      <c r="F2887">
        <v>300.05</v>
      </c>
      <c r="G2887">
        <v>80.700411188148493</v>
      </c>
      <c r="H2887">
        <v>-18.275193400490199</v>
      </c>
      <c r="I2887">
        <v>103.120847919863</v>
      </c>
      <c r="J2887">
        <v>-1.2640818684621999</v>
      </c>
      <c r="K2887">
        <v>311.677462884102</v>
      </c>
      <c r="M2887">
        <v>9.6973086018254406</v>
      </c>
      <c r="N2887">
        <v>0.48672566371681403</v>
      </c>
      <c r="O2887">
        <v>26.6455590734877</v>
      </c>
      <c r="P2887">
        <v>130.80769230769201</v>
      </c>
    </row>
    <row r="2888" spans="1:17" hidden="1" x14ac:dyDescent="0.3">
      <c r="A2888" t="s">
        <v>5988</v>
      </c>
      <c r="B2888" t="s">
        <v>5989</v>
      </c>
      <c r="C2888" t="str">
        <f>IFERROR(VLOOKUP(Table1[[#This Row],[Ticker]],[1]!Table1[[Symbol]:[Industry]],2,FALSE),"-")</f>
        <v>-</v>
      </c>
      <c r="D2888" t="s">
        <v>740</v>
      </c>
      <c r="E2888">
        <v>119.85680000000001</v>
      </c>
      <c r="F2888">
        <v>62.95</v>
      </c>
      <c r="G2888">
        <v>-50.048084913414598</v>
      </c>
      <c r="H2888">
        <v>-21.655456220436701</v>
      </c>
      <c r="I2888">
        <v>-35.871215572199802</v>
      </c>
      <c r="J2888">
        <v>-0.81918103821042298</v>
      </c>
      <c r="M2888">
        <v>54.446680334073797</v>
      </c>
      <c r="O2888">
        <v>31.850675138999101</v>
      </c>
      <c r="P2888">
        <v>8.5344827586206904</v>
      </c>
    </row>
    <row r="2889" spans="1:17" hidden="1" x14ac:dyDescent="0.3">
      <c r="A2889" t="s">
        <v>5990</v>
      </c>
      <c r="B2889" t="s">
        <v>5991</v>
      </c>
      <c r="C2889" t="str">
        <f>IFERROR(VLOOKUP(Table1[[#This Row],[Ticker]],[1]!Table1[[Symbol]:[Industry]],2,FALSE),"-")</f>
        <v>-</v>
      </c>
      <c r="D2889" t="s">
        <v>51</v>
      </c>
      <c r="E2889">
        <v>119.59040467600001</v>
      </c>
      <c r="F2889">
        <v>37.6</v>
      </c>
      <c r="G2889">
        <v>-4.8122048091135001</v>
      </c>
      <c r="H2889">
        <v>-2.1279663828996802</v>
      </c>
      <c r="I2889">
        <v>-13.252745329820799</v>
      </c>
      <c r="J2889">
        <v>0.23890192198690099</v>
      </c>
      <c r="K2889">
        <v>37.061724632823498</v>
      </c>
      <c r="L2889">
        <v>36.343282870320401</v>
      </c>
      <c r="M2889">
        <v>55.112833120651203</v>
      </c>
      <c r="N2889">
        <v>0.51337040996305805</v>
      </c>
      <c r="O2889">
        <v>28.989361702127599</v>
      </c>
      <c r="P2889">
        <v>40.823970037453101</v>
      </c>
      <c r="Q2889">
        <v>6.8907364703445995E-2</v>
      </c>
    </row>
    <row r="2890" spans="1:17" hidden="1" x14ac:dyDescent="0.3">
      <c r="A2890" t="s">
        <v>5992</v>
      </c>
      <c r="B2890" t="s">
        <v>5993</v>
      </c>
      <c r="C2890" t="str">
        <f>IFERROR(VLOOKUP(Table1[[#This Row],[Ticker]],[1]!Table1[[Symbol]:[Industry]],2,FALSE),"-")</f>
        <v>-</v>
      </c>
      <c r="D2890" t="s">
        <v>4737</v>
      </c>
      <c r="E2890">
        <v>119.441211</v>
      </c>
      <c r="F2890">
        <v>60.4</v>
      </c>
      <c r="G2890">
        <v>-76.866682549769294</v>
      </c>
      <c r="H2890">
        <v>-7.58531267720487</v>
      </c>
      <c r="I2890">
        <v>-17.898049287769702</v>
      </c>
      <c r="J2890">
        <v>-6.4611319533518401</v>
      </c>
      <c r="K2890">
        <v>63.709279985426001</v>
      </c>
      <c r="L2890">
        <v>77.008362729701702</v>
      </c>
      <c r="M2890">
        <v>33.140103082575003</v>
      </c>
      <c r="N2890">
        <v>0.58826520235916202</v>
      </c>
      <c r="O2890">
        <v>95.364238410596002</v>
      </c>
      <c r="P2890">
        <v>8.8288288288288204</v>
      </c>
    </row>
    <row r="2891" spans="1:17" hidden="1" x14ac:dyDescent="0.3">
      <c r="A2891" t="s">
        <v>5994</v>
      </c>
      <c r="B2891" t="s">
        <v>5995</v>
      </c>
      <c r="C2891" t="str">
        <f>IFERROR(VLOOKUP(Table1[[#This Row],[Ticker]],[1]!Table1[[Symbol]:[Industry]],2,FALSE),"-")</f>
        <v>-</v>
      </c>
      <c r="D2891" t="s">
        <v>54</v>
      </c>
      <c r="E2891">
        <v>119.34952</v>
      </c>
      <c r="F2891">
        <v>27.63</v>
      </c>
      <c r="G2891">
        <v>-20.031147839281999</v>
      </c>
      <c r="H2891">
        <v>-13.3799400900525</v>
      </c>
      <c r="I2891">
        <v>-27.920187503146</v>
      </c>
      <c r="J2891">
        <v>-8.4797015628594892</v>
      </c>
      <c r="K2891">
        <v>29.296403634454698</v>
      </c>
      <c r="L2891">
        <v>29.493579939323698</v>
      </c>
      <c r="M2891">
        <v>31.595621548243201</v>
      </c>
      <c r="N2891">
        <v>0.51178038302501805</v>
      </c>
      <c r="O2891">
        <v>58.849077090119401</v>
      </c>
      <c r="P2891">
        <v>22.909252669039098</v>
      </c>
      <c r="Q2891">
        <v>-3.0663149044719999E-2</v>
      </c>
    </row>
    <row r="2892" spans="1:17" hidden="1" x14ac:dyDescent="0.3">
      <c r="A2892" t="s">
        <v>5996</v>
      </c>
      <c r="B2892" t="s">
        <v>5997</v>
      </c>
      <c r="C2892" t="str">
        <f>IFERROR(VLOOKUP(Table1[[#This Row],[Ticker]],[1]!Table1[[Symbol]:[Industry]],2,FALSE),"-")</f>
        <v>-</v>
      </c>
      <c r="E2892">
        <v>119.142189</v>
      </c>
      <c r="F2892">
        <v>127.8</v>
      </c>
      <c r="G2892">
        <v>64.824254203110499</v>
      </c>
      <c r="H2892">
        <v>22.086293748882799</v>
      </c>
      <c r="I2892">
        <v>-2.8508772174666501</v>
      </c>
      <c r="J2892">
        <v>-2.3673819533518499</v>
      </c>
      <c r="K2892">
        <v>112.750768440676</v>
      </c>
      <c r="L2892">
        <v>100.93256255516999</v>
      </c>
      <c r="M2892">
        <v>72.570045408763804</v>
      </c>
      <c r="N2892">
        <v>1.2513897626169901</v>
      </c>
      <c r="O2892">
        <v>2.1517996870109499</v>
      </c>
      <c r="P2892">
        <v>134.409391049156</v>
      </c>
      <c r="Q2892">
        <v>5.7512566021598002E-2</v>
      </c>
    </row>
    <row r="2893" spans="1:17" hidden="1" x14ac:dyDescent="0.3">
      <c r="A2893" t="s">
        <v>5998</v>
      </c>
      <c r="B2893" t="s">
        <v>5999</v>
      </c>
      <c r="C2893" t="str">
        <f>IFERROR(VLOOKUP(Table1[[#This Row],[Ticker]],[1]!Table1[[Symbol]:[Industry]],2,FALSE),"-")</f>
        <v>-</v>
      </c>
      <c r="D2893" t="s">
        <v>185</v>
      </c>
      <c r="E2893">
        <v>119.0996304</v>
      </c>
      <c r="F2893">
        <v>109.55</v>
      </c>
      <c r="G2893">
        <v>-9.8508379892997198</v>
      </c>
      <c r="H2893">
        <v>-6.6339157153119297</v>
      </c>
      <c r="I2893">
        <v>-22.062647050516599</v>
      </c>
      <c r="J2893">
        <v>-4.0861319533518499</v>
      </c>
      <c r="K2893">
        <v>110.614449086736</v>
      </c>
      <c r="L2893">
        <v>110.95080706374701</v>
      </c>
      <c r="M2893">
        <v>42.660119573851603</v>
      </c>
      <c r="N2893">
        <v>0.51678349037876503</v>
      </c>
      <c r="O2893">
        <v>54.906435417617502</v>
      </c>
      <c r="P2893">
        <v>30.727923627684898</v>
      </c>
      <c r="Q2893">
        <v>0.124723079167975</v>
      </c>
    </row>
    <row r="2894" spans="1:17" hidden="1" x14ac:dyDescent="0.3">
      <c r="A2894" t="s">
        <v>6000</v>
      </c>
      <c r="B2894" t="s">
        <v>6001</v>
      </c>
      <c r="C2894" t="str">
        <f>IFERROR(VLOOKUP(Table1[[#This Row],[Ticker]],[1]!Table1[[Symbol]:[Industry]],2,FALSE),"-")</f>
        <v>-</v>
      </c>
      <c r="D2894" t="s">
        <v>604</v>
      </c>
      <c r="E2894">
        <v>118.95183299999999</v>
      </c>
      <c r="F2894">
        <v>36.01</v>
      </c>
      <c r="G2894">
        <v>55.218750733002103</v>
      </c>
      <c r="H2894">
        <v>1.35671416495876</v>
      </c>
      <c r="I2894">
        <v>-19.387718818620002</v>
      </c>
      <c r="J2894">
        <v>-5.2901337153469701</v>
      </c>
      <c r="K2894">
        <v>35.234811538275999</v>
      </c>
      <c r="L2894">
        <v>31.330818777840499</v>
      </c>
      <c r="M2894">
        <v>47.551984513298898</v>
      </c>
      <c r="N2894">
        <v>1.1366086535100799</v>
      </c>
      <c r="O2894">
        <v>17.189669536239901</v>
      </c>
      <c r="P2894">
        <v>96.775956284152898</v>
      </c>
      <c r="Q2894">
        <v>0.11297347493990401</v>
      </c>
    </row>
    <row r="2895" spans="1:17" hidden="1" x14ac:dyDescent="0.3">
      <c r="A2895" t="s">
        <v>6002</v>
      </c>
      <c r="B2895" t="s">
        <v>6003</v>
      </c>
      <c r="C2895" t="str">
        <f>IFERROR(VLOOKUP(Table1[[#This Row],[Ticker]],[1]!Table1[[Symbol]:[Industry]],2,FALSE),"-")</f>
        <v>-</v>
      </c>
      <c r="D2895" t="s">
        <v>266</v>
      </c>
      <c r="E2895">
        <v>118.59</v>
      </c>
      <c r="F2895">
        <v>118</v>
      </c>
      <c r="G2895">
        <v>30.801548248457699</v>
      </c>
      <c r="H2895">
        <v>0.53738643386632301</v>
      </c>
      <c r="I2895">
        <v>20.259107857296499</v>
      </c>
      <c r="J2895">
        <v>-3.1486319533518499</v>
      </c>
      <c r="K2895">
        <v>114.321351435792</v>
      </c>
      <c r="L2895">
        <v>109.539412940102</v>
      </c>
      <c r="M2895">
        <v>47.972332649234701</v>
      </c>
      <c r="N2895">
        <v>1.13038674033149</v>
      </c>
      <c r="O2895">
        <v>29.703389830508399</v>
      </c>
      <c r="P2895">
        <v>81.259600614439293</v>
      </c>
    </row>
    <row r="2896" spans="1:17" hidden="1" x14ac:dyDescent="0.3">
      <c r="A2896" t="s">
        <v>6004</v>
      </c>
      <c r="B2896" t="s">
        <v>6005</v>
      </c>
      <c r="C2896" t="str">
        <f>IFERROR(VLOOKUP(Table1[[#This Row],[Ticker]],[1]!Table1[[Symbol]:[Industry]],2,FALSE),"-")</f>
        <v>-</v>
      </c>
      <c r="D2896" t="s">
        <v>263</v>
      </c>
      <c r="E2896">
        <v>118.5812</v>
      </c>
      <c r="F2896">
        <v>29.2</v>
      </c>
      <c r="G2896">
        <v>46.931632899636398</v>
      </c>
      <c r="H2896">
        <v>-17.830035424744899</v>
      </c>
      <c r="I2896">
        <v>10.065128483613099</v>
      </c>
      <c r="J2896">
        <v>-6.60365151006632</v>
      </c>
      <c r="K2896">
        <v>32.016087138510997</v>
      </c>
      <c r="L2896">
        <v>27.657601978252199</v>
      </c>
      <c r="M2896">
        <v>27.202028884718299</v>
      </c>
      <c r="N2896">
        <v>0.56454779764082696</v>
      </c>
      <c r="O2896">
        <v>44.760273972602697</v>
      </c>
      <c r="P2896">
        <v>98.639455782312893</v>
      </c>
      <c r="Q2896">
        <v>0.102929687232066</v>
      </c>
    </row>
    <row r="2897" spans="1:17" hidden="1" x14ac:dyDescent="0.3">
      <c r="A2897" t="s">
        <v>6006</v>
      </c>
      <c r="B2897" t="s">
        <v>6007</v>
      </c>
      <c r="C2897" t="str">
        <f>IFERROR(VLOOKUP(Table1[[#This Row],[Ticker]],[1]!Table1[[Symbol]:[Industry]],2,FALSE),"-")</f>
        <v>-</v>
      </c>
      <c r="D2897" t="s">
        <v>1004</v>
      </c>
      <c r="E2897">
        <v>118.57875</v>
      </c>
      <c r="F2897">
        <v>76.75</v>
      </c>
      <c r="G2897">
        <v>585.75874867209905</v>
      </c>
      <c r="H2897">
        <v>-1.6669120092943499</v>
      </c>
      <c r="I2897">
        <v>97.932014196847007</v>
      </c>
      <c r="J2897">
        <v>3.5586851198188798</v>
      </c>
      <c r="K2897">
        <v>65.889198116966497</v>
      </c>
      <c r="L2897">
        <v>49.598683703388197</v>
      </c>
      <c r="M2897">
        <v>88.787599837416593</v>
      </c>
      <c r="N2897">
        <v>1.0537632691279499</v>
      </c>
      <c r="O2897">
        <v>13.782696187529201</v>
      </c>
      <c r="P2897">
        <v>619.07402935270898</v>
      </c>
    </row>
    <row r="2898" spans="1:17" hidden="1" x14ac:dyDescent="0.3">
      <c r="A2898" t="s">
        <v>6008</v>
      </c>
      <c r="B2898" t="s">
        <v>6009</v>
      </c>
      <c r="C2898" t="str">
        <f>IFERROR(VLOOKUP(Table1[[#This Row],[Ticker]],[1]!Table1[[Symbol]:[Industry]],2,FALSE),"-")</f>
        <v>-</v>
      </c>
      <c r="D2898" t="s">
        <v>1941</v>
      </c>
      <c r="E2898">
        <v>118.56375</v>
      </c>
      <c r="F2898">
        <v>11.71</v>
      </c>
      <c r="G2898">
        <v>65.159295590575994</v>
      </c>
      <c r="H2898">
        <v>-15.350059453579499</v>
      </c>
      <c r="I2898">
        <v>-1.44996912834037</v>
      </c>
      <c r="J2898">
        <v>-9.4184732231931108</v>
      </c>
      <c r="K2898">
        <v>12.6881524102862</v>
      </c>
      <c r="L2898">
        <v>11.4841983826239</v>
      </c>
      <c r="M2898">
        <v>23.931652634132799</v>
      </c>
      <c r="N2898">
        <v>0.29061461084903101</v>
      </c>
      <c r="O2898">
        <v>46.4560204953031</v>
      </c>
      <c r="P2898">
        <v>105.438596491228</v>
      </c>
      <c r="Q2898">
        <v>-1.5925234640327999E-2</v>
      </c>
    </row>
    <row r="2899" spans="1:17" hidden="1" x14ac:dyDescent="0.3">
      <c r="A2899" t="s">
        <v>6010</v>
      </c>
      <c r="B2899" t="s">
        <v>6011</v>
      </c>
      <c r="C2899" t="str">
        <f>IFERROR(VLOOKUP(Table1[[#This Row],[Ticker]],[1]!Table1[[Symbol]:[Industry]],2,FALSE),"-")</f>
        <v>-</v>
      </c>
      <c r="D2899" t="s">
        <v>74</v>
      </c>
      <c r="E2899">
        <v>118.429497</v>
      </c>
      <c r="F2899">
        <v>281.7</v>
      </c>
      <c r="G2899">
        <v>380.82963627503801</v>
      </c>
      <c r="H2899">
        <v>46.857911343500099</v>
      </c>
      <c r="I2899">
        <v>61.612310508535003</v>
      </c>
      <c r="J2899">
        <v>-18.276363563077901</v>
      </c>
      <c r="K2899">
        <v>227.86441421093701</v>
      </c>
      <c r="L2899">
        <v>164.09781088830101</v>
      </c>
      <c r="M2899">
        <v>56.790761793279401</v>
      </c>
      <c r="N2899">
        <v>0.93128033844875302</v>
      </c>
      <c r="O2899">
        <v>15.3354632587859</v>
      </c>
      <c r="P2899">
        <v>414.144916955648</v>
      </c>
      <c r="Q2899">
        <v>0.30772775801837998</v>
      </c>
    </row>
    <row r="2900" spans="1:17" hidden="1" x14ac:dyDescent="0.3">
      <c r="A2900" t="s">
        <v>6012</v>
      </c>
      <c r="B2900" t="s">
        <v>6013</v>
      </c>
      <c r="C2900" t="str">
        <f>IFERROR(VLOOKUP(Table1[[#This Row],[Ticker]],[1]!Table1[[Symbol]:[Industry]],2,FALSE),"-")</f>
        <v>-</v>
      </c>
      <c r="D2900" t="s">
        <v>545</v>
      </c>
      <c r="E2900">
        <v>118.40503200000001</v>
      </c>
      <c r="F2900">
        <v>175.95</v>
      </c>
      <c r="G2900">
        <v>109.709581197842</v>
      </c>
      <c r="H2900">
        <v>2.1229187359591299</v>
      </c>
      <c r="I2900">
        <v>81.809510085912606</v>
      </c>
      <c r="J2900">
        <v>4.37618392881273</v>
      </c>
      <c r="K2900">
        <v>153.16714766298199</v>
      </c>
      <c r="L2900">
        <v>123.83793013640199</v>
      </c>
      <c r="M2900">
        <v>74.524616575114507</v>
      </c>
      <c r="N2900">
        <v>0.69120424281936999</v>
      </c>
      <c r="O2900">
        <v>0.17050298380221199</v>
      </c>
      <c r="P2900">
        <v>201.801029159519</v>
      </c>
      <c r="Q2900">
        <v>0.133154446319557</v>
      </c>
    </row>
    <row r="2901" spans="1:17" hidden="1" x14ac:dyDescent="0.3">
      <c r="A2901" t="s">
        <v>6014</v>
      </c>
      <c r="B2901" t="s">
        <v>6015</v>
      </c>
      <c r="C2901" t="str">
        <f>IFERROR(VLOOKUP(Table1[[#This Row],[Ticker]],[1]!Table1[[Symbol]:[Industry]],2,FALSE),"-")</f>
        <v>-</v>
      </c>
      <c r="D2901" t="s">
        <v>604</v>
      </c>
      <c r="E2901">
        <v>118.314234</v>
      </c>
      <c r="F2901">
        <v>3.54</v>
      </c>
      <c r="G2901">
        <v>68.970433605103807</v>
      </c>
      <c r="H2901">
        <v>-8.2864230899431899</v>
      </c>
      <c r="I2901">
        <v>2.93055417784571</v>
      </c>
      <c r="J2901">
        <v>-10.0895059893415</v>
      </c>
      <c r="K2901">
        <v>3.7655118118047901</v>
      </c>
      <c r="L2901">
        <v>3.2551190808047399</v>
      </c>
      <c r="M2901">
        <v>30.3389202773653</v>
      </c>
      <c r="N2901">
        <v>1.30783903789969</v>
      </c>
      <c r="O2901">
        <v>30.790960451977401</v>
      </c>
      <c r="P2901">
        <v>102.28571428571399</v>
      </c>
    </row>
    <row r="2902" spans="1:17" hidden="1" x14ac:dyDescent="0.3">
      <c r="A2902" t="s">
        <v>6016</v>
      </c>
      <c r="B2902" t="s">
        <v>6017</v>
      </c>
      <c r="C2902" t="str">
        <f>IFERROR(VLOOKUP(Table1[[#This Row],[Ticker]],[1]!Table1[[Symbol]:[Industry]],2,FALSE),"-")</f>
        <v>-</v>
      </c>
      <c r="D2902" t="s">
        <v>3330</v>
      </c>
      <c r="E2902">
        <v>118.25505</v>
      </c>
      <c r="F2902">
        <v>138.31</v>
      </c>
      <c r="G2902">
        <v>142.752583590846</v>
      </c>
      <c r="H2902">
        <v>41.9112080437285</v>
      </c>
      <c r="I2902">
        <v>108.90775518987</v>
      </c>
      <c r="J2902">
        <v>28.3259427760213</v>
      </c>
      <c r="K2902">
        <v>107.220585332536</v>
      </c>
      <c r="L2902">
        <v>89.551668735102098</v>
      </c>
      <c r="M2902">
        <v>76.667653931864507</v>
      </c>
      <c r="N2902">
        <v>3.7734052719234001</v>
      </c>
      <c r="O2902">
        <v>5.5599739715132603</v>
      </c>
      <c r="P2902">
        <v>183.42213114754099</v>
      </c>
      <c r="Q2902">
        <v>0.162404913363837</v>
      </c>
    </row>
    <row r="2903" spans="1:17" hidden="1" x14ac:dyDescent="0.3">
      <c r="A2903" t="s">
        <v>6018</v>
      </c>
      <c r="B2903" t="s">
        <v>6019</v>
      </c>
      <c r="C2903" t="str">
        <f>IFERROR(VLOOKUP(Table1[[#This Row],[Ticker]],[1]!Table1[[Symbol]:[Industry]],2,FALSE),"-")</f>
        <v>-</v>
      </c>
      <c r="D2903" t="s">
        <v>396</v>
      </c>
      <c r="E2903">
        <v>118.202922</v>
      </c>
      <c r="F2903">
        <v>170.7</v>
      </c>
      <c r="G2903">
        <v>3.24471931938956</v>
      </c>
      <c r="H2903">
        <v>-10.071215161814999</v>
      </c>
      <c r="I2903">
        <v>-21.901156995903801</v>
      </c>
      <c r="J2903">
        <v>-15.7127345174544</v>
      </c>
      <c r="K2903">
        <v>179.622415526857</v>
      </c>
      <c r="L2903">
        <v>172.86667583196501</v>
      </c>
      <c r="M2903">
        <v>42.612558406489299</v>
      </c>
      <c r="N2903">
        <v>1.3285635345937901</v>
      </c>
      <c r="O2903">
        <v>40.011716461628602</v>
      </c>
      <c r="P2903">
        <v>50.3964757709251</v>
      </c>
      <c r="Q2903">
        <v>0.114173513665284</v>
      </c>
    </row>
    <row r="2904" spans="1:17" hidden="1" x14ac:dyDescent="0.3">
      <c r="A2904" t="s">
        <v>6020</v>
      </c>
      <c r="B2904" t="s">
        <v>6021</v>
      </c>
      <c r="C2904" t="str">
        <f>IFERROR(VLOOKUP(Table1[[#This Row],[Ticker]],[1]!Table1[[Symbol]:[Industry]],2,FALSE),"-")</f>
        <v>-</v>
      </c>
      <c r="D2904" t="s">
        <v>646</v>
      </c>
      <c r="E2904">
        <v>118.19224613</v>
      </c>
      <c r="F2904">
        <v>108.75</v>
      </c>
      <c r="G2904">
        <v>6.6461092807795197</v>
      </c>
      <c r="H2904">
        <v>14.398993576723401</v>
      </c>
      <c r="I2904">
        <v>-11.8369806536531</v>
      </c>
      <c r="J2904">
        <v>-13.0659873252526</v>
      </c>
      <c r="K2904">
        <v>104.647221978234</v>
      </c>
      <c r="L2904">
        <v>100.196079517296</v>
      </c>
      <c r="M2904">
        <v>45.006632611337501</v>
      </c>
      <c r="N2904">
        <v>2.5008926396438702</v>
      </c>
      <c r="O2904">
        <v>75.871264367815996</v>
      </c>
      <c r="P2904">
        <v>55.002850627137903</v>
      </c>
      <c r="Q2904">
        <v>4.1936981379056999E-2</v>
      </c>
    </row>
    <row r="2905" spans="1:17" hidden="1" x14ac:dyDescent="0.3">
      <c r="A2905" t="s">
        <v>6022</v>
      </c>
      <c r="B2905" t="s">
        <v>6023</v>
      </c>
      <c r="C2905" t="str">
        <f>IFERROR(VLOOKUP(Table1[[#This Row],[Ticker]],[1]!Table1[[Symbol]:[Industry]],2,FALSE),"-")</f>
        <v>-</v>
      </c>
      <c r="D2905" t="s">
        <v>27</v>
      </c>
      <c r="E2905">
        <v>118.166231724</v>
      </c>
      <c r="F2905">
        <v>1.93</v>
      </c>
      <c r="G2905">
        <v>5.5336401826989201</v>
      </c>
      <c r="H2905">
        <v>-23.968692593489301</v>
      </c>
      <c r="I2905">
        <v>-23.5938568839501</v>
      </c>
      <c r="J2905">
        <v>-15.1856689903889</v>
      </c>
      <c r="K2905">
        <v>2.1641739082965401</v>
      </c>
      <c r="L2905">
        <v>1.9621233507832001</v>
      </c>
      <c r="M2905">
        <v>30.9300284400496</v>
      </c>
      <c r="N2905">
        <v>0.75569042044191803</v>
      </c>
      <c r="O2905">
        <v>58.549222797927399</v>
      </c>
      <c r="P2905">
        <v>87.378640776699001</v>
      </c>
      <c r="Q2905">
        <v>0.112565436273561</v>
      </c>
    </row>
    <row r="2906" spans="1:17" hidden="1" x14ac:dyDescent="0.3">
      <c r="A2906" t="s">
        <v>6024</v>
      </c>
      <c r="B2906" t="s">
        <v>6025</v>
      </c>
      <c r="C2906" t="str">
        <f>IFERROR(VLOOKUP(Table1[[#This Row],[Ticker]],[1]!Table1[[Symbol]:[Industry]],2,FALSE),"-")</f>
        <v>-</v>
      </c>
      <c r="D2906" t="s">
        <v>604</v>
      </c>
      <c r="E2906">
        <v>118.14930511999999</v>
      </c>
      <c r="F2906">
        <v>54.31</v>
      </c>
      <c r="G2906">
        <v>-24.847136083047001</v>
      </c>
      <c r="H2906">
        <v>-11.9686781417346</v>
      </c>
      <c r="I2906">
        <v>-19.541858982894599</v>
      </c>
      <c r="J2906">
        <v>-8.3826007575113</v>
      </c>
      <c r="K2906">
        <v>57.755227233811702</v>
      </c>
      <c r="L2906">
        <v>58.518542793145002</v>
      </c>
      <c r="M2906">
        <v>30.157716159923901</v>
      </c>
      <c r="N2906">
        <v>0.67297855166873699</v>
      </c>
      <c r="O2906">
        <v>69.361075308414598</v>
      </c>
      <c r="P2906">
        <v>13.619246861924699</v>
      </c>
      <c r="Q2906">
        <v>5.4124621332272999E-2</v>
      </c>
    </row>
    <row r="2907" spans="1:17" hidden="1" x14ac:dyDescent="0.3">
      <c r="A2907" t="s">
        <v>6026</v>
      </c>
      <c r="B2907" t="s">
        <v>6027</v>
      </c>
      <c r="C2907" t="str">
        <f>IFERROR(VLOOKUP(Table1[[#This Row],[Ticker]],[1]!Table1[[Symbol]:[Industry]],2,FALSE),"-")</f>
        <v>-</v>
      </c>
      <c r="D2907" t="s">
        <v>266</v>
      </c>
      <c r="E2907">
        <v>117.94814</v>
      </c>
      <c r="F2907">
        <v>147.5</v>
      </c>
      <c r="G2907">
        <v>87.791000236793195</v>
      </c>
      <c r="H2907">
        <v>-14.8822564232765</v>
      </c>
      <c r="I2907">
        <v>34.523428435580897</v>
      </c>
      <c r="J2907">
        <v>-6.0501164337836801</v>
      </c>
      <c r="K2907">
        <v>145.40898511616601</v>
      </c>
      <c r="L2907">
        <v>118.751746160541</v>
      </c>
      <c r="M2907">
        <v>39.577727345662602</v>
      </c>
      <c r="N2907">
        <v>0.12777393000574999</v>
      </c>
      <c r="O2907">
        <v>32.881355932203299</v>
      </c>
      <c r="P2907">
        <v>130.46875</v>
      </c>
      <c r="Q2907">
        <v>0.161690160060704</v>
      </c>
    </row>
    <row r="2908" spans="1:17" hidden="1" x14ac:dyDescent="0.3">
      <c r="A2908" t="s">
        <v>6028</v>
      </c>
      <c r="B2908" t="s">
        <v>6029</v>
      </c>
      <c r="C2908" t="str">
        <f>IFERROR(VLOOKUP(Table1[[#This Row],[Ticker]],[1]!Table1[[Symbol]:[Industry]],2,FALSE),"-")</f>
        <v>-</v>
      </c>
      <c r="E2908">
        <v>117.5402696</v>
      </c>
      <c r="F2908">
        <v>61.1</v>
      </c>
      <c r="G2908">
        <v>-56.748864640510099</v>
      </c>
      <c r="H2908">
        <v>-12.7442847251633</v>
      </c>
      <c r="I2908">
        <v>-42.571995299295402</v>
      </c>
      <c r="J2908">
        <v>-4.7615351791583</v>
      </c>
      <c r="M2908">
        <v>41.947776188286298</v>
      </c>
      <c r="O2908">
        <v>35.351882160392798</v>
      </c>
      <c r="P2908">
        <v>1.8333333333333299</v>
      </c>
    </row>
    <row r="2909" spans="1:17" hidden="1" x14ac:dyDescent="0.3">
      <c r="A2909" t="s">
        <v>6030</v>
      </c>
      <c r="B2909" t="s">
        <v>6031</v>
      </c>
      <c r="C2909" t="str">
        <f>IFERROR(VLOOKUP(Table1[[#This Row],[Ticker]],[1]!Table1[[Symbol]:[Industry]],2,FALSE),"-")</f>
        <v>-</v>
      </c>
      <c r="D2909" t="s">
        <v>185</v>
      </c>
      <c r="E2909">
        <v>117.4694547</v>
      </c>
      <c r="F2909">
        <v>141</v>
      </c>
      <c r="G2909">
        <v>53.192655827326</v>
      </c>
      <c r="H2909">
        <v>-14.141252935641701</v>
      </c>
      <c r="I2909">
        <v>28.089321771181702</v>
      </c>
      <c r="J2909">
        <v>-10.4419868966257</v>
      </c>
      <c r="K2909">
        <v>146.612144097689</v>
      </c>
      <c r="L2909">
        <v>126.236305622502</v>
      </c>
      <c r="M2909">
        <v>35.7150321514467</v>
      </c>
      <c r="N2909">
        <v>0.67758733120822401</v>
      </c>
      <c r="O2909">
        <v>27.304964539006999</v>
      </c>
      <c r="P2909">
        <v>93.230094559407902</v>
      </c>
      <c r="Q2909">
        <v>0.197146246962115</v>
      </c>
    </row>
    <row r="2910" spans="1:17" hidden="1" x14ac:dyDescent="0.3">
      <c r="A2910" t="s">
        <v>6032</v>
      </c>
      <c r="B2910" t="s">
        <v>6033</v>
      </c>
      <c r="C2910" t="str">
        <f>IFERROR(VLOOKUP(Table1[[#This Row],[Ticker]],[1]!Table1[[Symbol]:[Industry]],2,FALSE),"-")</f>
        <v>-</v>
      </c>
      <c r="D2910" t="s">
        <v>1576</v>
      </c>
      <c r="E2910">
        <v>117.41928</v>
      </c>
      <c r="F2910">
        <v>34.76</v>
      </c>
      <c r="G2910">
        <v>5.1707750962819796</v>
      </c>
      <c r="H2910">
        <v>8.5377753371590295</v>
      </c>
      <c r="I2910">
        <v>-7.9064113393956701</v>
      </c>
      <c r="J2910">
        <v>1.8261579626145299</v>
      </c>
      <c r="K2910">
        <v>29.1252466136891</v>
      </c>
      <c r="L2910">
        <v>28.266468330394598</v>
      </c>
      <c r="M2910">
        <v>72.963660476984103</v>
      </c>
      <c r="N2910">
        <v>1.2183087706557501</v>
      </c>
      <c r="O2910">
        <v>22.2669735327963</v>
      </c>
      <c r="P2910">
        <v>57.999999999999901</v>
      </c>
      <c r="Q2910">
        <v>6.3714137517665997E-2</v>
      </c>
    </row>
    <row r="2911" spans="1:17" hidden="1" x14ac:dyDescent="0.3">
      <c r="A2911" t="s">
        <v>6034</v>
      </c>
      <c r="B2911" t="s">
        <v>6035</v>
      </c>
      <c r="C2911" t="str">
        <f>IFERROR(VLOOKUP(Table1[[#This Row],[Ticker]],[1]!Table1[[Symbol]:[Industry]],2,FALSE),"-")</f>
        <v>-</v>
      </c>
      <c r="D2911" t="s">
        <v>46</v>
      </c>
      <c r="E2911">
        <v>117.3612</v>
      </c>
      <c r="F2911">
        <v>287.64999999999998</v>
      </c>
      <c r="G2911">
        <v>4.3492323607870302</v>
      </c>
      <c r="H2911">
        <v>-1.3109844934519701</v>
      </c>
      <c r="I2911">
        <v>18.5261017020017</v>
      </c>
      <c r="J2911">
        <v>4.5156016232904799</v>
      </c>
      <c r="K2911">
        <v>277.82757301376699</v>
      </c>
      <c r="M2911">
        <v>58.648064261143901</v>
      </c>
      <c r="N2911">
        <v>0.88943882378630101</v>
      </c>
      <c r="O2911">
        <v>32.591691291499998</v>
      </c>
      <c r="P2911">
        <v>54.650537634408501</v>
      </c>
    </row>
    <row r="2912" spans="1:17" hidden="1" x14ac:dyDescent="0.3">
      <c r="A2912" t="s">
        <v>6036</v>
      </c>
      <c r="B2912" t="s">
        <v>6037</v>
      </c>
      <c r="C2912" t="str">
        <f>IFERROR(VLOOKUP(Table1[[#This Row],[Ticker]],[1]!Table1[[Symbol]:[Industry]],2,FALSE),"-")</f>
        <v>-</v>
      </c>
      <c r="D2912" t="s">
        <v>2144</v>
      </c>
      <c r="E2912">
        <v>117.05068</v>
      </c>
      <c r="F2912">
        <v>37.409999999999997</v>
      </c>
      <c r="G2912">
        <v>68.247219319389501</v>
      </c>
      <c r="H2912">
        <v>-6.0361125309369799</v>
      </c>
      <c r="I2912">
        <v>42.949976875509002</v>
      </c>
      <c r="J2912">
        <v>-4.5181409972794997</v>
      </c>
      <c r="K2912">
        <v>35.968139684981303</v>
      </c>
      <c r="L2912">
        <v>29.143641483509001</v>
      </c>
      <c r="M2912">
        <v>39.392265810862</v>
      </c>
      <c r="N2912">
        <v>0.34961889803049601</v>
      </c>
      <c r="O2912">
        <v>20.930232558139501</v>
      </c>
      <c r="P2912">
        <v>107.833333333333</v>
      </c>
      <c r="Q2912">
        <v>0.14349754354184599</v>
      </c>
    </row>
    <row r="2913" spans="1:17" hidden="1" x14ac:dyDescent="0.3">
      <c r="A2913" t="s">
        <v>6038</v>
      </c>
      <c r="B2913" t="s">
        <v>6039</v>
      </c>
      <c r="C2913" t="str">
        <f>IFERROR(VLOOKUP(Table1[[#This Row],[Ticker]],[1]!Table1[[Symbol]:[Industry]],2,FALSE),"-")</f>
        <v>-</v>
      </c>
      <c r="D2913" t="s">
        <v>545</v>
      </c>
      <c r="E2913">
        <v>116.991</v>
      </c>
      <c r="F2913">
        <v>111.42</v>
      </c>
      <c r="G2913">
        <v>448.51239555959802</v>
      </c>
      <c r="H2913">
        <v>-4.9183845950688703</v>
      </c>
      <c r="I2913">
        <v>146.780443075878</v>
      </c>
      <c r="J2913">
        <v>-12.7763389855523</v>
      </c>
      <c r="K2913">
        <v>107.925950724061</v>
      </c>
      <c r="L2913">
        <v>69.964870022350794</v>
      </c>
      <c r="M2913">
        <v>18.375054547961199</v>
      </c>
      <c r="N2913">
        <v>1.25323112889141</v>
      </c>
      <c r="O2913">
        <v>26.907197989588902</v>
      </c>
      <c r="P2913">
        <v>529.49152542372804</v>
      </c>
      <c r="Q2913">
        <v>7.3547776274899002E-2</v>
      </c>
    </row>
    <row r="2914" spans="1:17" hidden="1" x14ac:dyDescent="0.3">
      <c r="A2914" t="s">
        <v>6040</v>
      </c>
      <c r="B2914" t="s">
        <v>6041</v>
      </c>
      <c r="C2914" t="str">
        <f>IFERROR(VLOOKUP(Table1[[#This Row],[Ticker]],[1]!Table1[[Symbol]:[Industry]],2,FALSE),"-")</f>
        <v>-</v>
      </c>
      <c r="D2914" t="s">
        <v>435</v>
      </c>
      <c r="E2914">
        <v>116.96742</v>
      </c>
      <c r="F2914">
        <v>103.5</v>
      </c>
      <c r="G2914">
        <v>-68.465656620459995</v>
      </c>
      <c r="H2914">
        <v>-34.096072212750201</v>
      </c>
      <c r="I2914">
        <v>-54.288787279245199</v>
      </c>
      <c r="J2914">
        <v>-0.57229607548925399</v>
      </c>
      <c r="M2914">
        <v>26.176810251056398</v>
      </c>
      <c r="O2914">
        <v>78.405797101449195</v>
      </c>
      <c r="P2914">
        <v>8.3769633507853491</v>
      </c>
    </row>
    <row r="2915" spans="1:17" hidden="1" x14ac:dyDescent="0.3">
      <c r="A2915" t="s">
        <v>6042</v>
      </c>
      <c r="B2915" t="s">
        <v>6043</v>
      </c>
      <c r="C2915" t="str">
        <f>IFERROR(VLOOKUP(Table1[[#This Row],[Ticker]],[1]!Table1[[Symbol]:[Industry]],2,FALSE),"-")</f>
        <v>-</v>
      </c>
      <c r="E2915">
        <v>116.8425</v>
      </c>
      <c r="F2915">
        <v>86.55</v>
      </c>
      <c r="G2915">
        <v>-46.5483633873773</v>
      </c>
      <c r="H2915">
        <v>-6.6703483405441801</v>
      </c>
      <c r="I2915">
        <v>-12.7985661495689</v>
      </c>
      <c r="J2915">
        <v>-6.8083087264251896</v>
      </c>
      <c r="K2915">
        <v>73.979429105087405</v>
      </c>
      <c r="L2915">
        <v>79.475277349285903</v>
      </c>
      <c r="M2915">
        <v>79.541937738090795</v>
      </c>
      <c r="N2915">
        <v>1.31444453824623</v>
      </c>
      <c r="O2915">
        <v>22.414789139225899</v>
      </c>
      <c r="P2915">
        <v>37.380952380952301</v>
      </c>
      <c r="Q2915">
        <v>-9.6081049417805001E-2</v>
      </c>
    </row>
    <row r="2916" spans="1:17" hidden="1" x14ac:dyDescent="0.3">
      <c r="A2916" t="s">
        <v>6044</v>
      </c>
      <c r="B2916" t="s">
        <v>6045</v>
      </c>
      <c r="C2916" t="str">
        <f>IFERROR(VLOOKUP(Table1[[#This Row],[Ticker]],[1]!Table1[[Symbol]:[Industry]],2,FALSE),"-")</f>
        <v>-</v>
      </c>
      <c r="D2916" t="s">
        <v>190</v>
      </c>
      <c r="E2916">
        <v>116.82631053</v>
      </c>
      <c r="F2916">
        <v>113.5</v>
      </c>
      <c r="G2916">
        <v>54.257021418216198</v>
      </c>
      <c r="H2916">
        <v>-23.353802975249899</v>
      </c>
      <c r="I2916">
        <v>36.447606481029197</v>
      </c>
      <c r="J2916">
        <v>-1.5255480940191199</v>
      </c>
      <c r="K2916">
        <v>110.59129495533701</v>
      </c>
      <c r="L2916">
        <v>89.138377545291505</v>
      </c>
      <c r="M2916">
        <v>44.377010123095403</v>
      </c>
      <c r="N2916">
        <v>0.50073015534255905</v>
      </c>
      <c r="O2916">
        <v>34.361233480176203</v>
      </c>
      <c r="P2916">
        <v>123.29333071021</v>
      </c>
      <c r="Q2916">
        <v>0.17059063086766801</v>
      </c>
    </row>
    <row r="2917" spans="1:17" hidden="1" x14ac:dyDescent="0.3">
      <c r="A2917" t="s">
        <v>6046</v>
      </c>
      <c r="B2917" t="s">
        <v>6047</v>
      </c>
      <c r="C2917" t="str">
        <f>IFERROR(VLOOKUP(Table1[[#This Row],[Ticker]],[1]!Table1[[Symbol]:[Industry]],2,FALSE),"-")</f>
        <v>-</v>
      </c>
      <c r="D2917" t="s">
        <v>228</v>
      </c>
      <c r="E2917">
        <v>116.75023684999999</v>
      </c>
      <c r="F2917">
        <v>1004.45</v>
      </c>
      <c r="G2917">
        <v>-19.127819758652802</v>
      </c>
      <c r="H2917">
        <v>-4.8097162626339598</v>
      </c>
      <c r="I2917">
        <v>-7.1720753679320604</v>
      </c>
      <c r="J2917">
        <v>-5.3191289087633598</v>
      </c>
      <c r="K2917">
        <v>994.429696065656</v>
      </c>
      <c r="L2917">
        <v>949.43514797785201</v>
      </c>
      <c r="M2917">
        <v>48.124371766589498</v>
      </c>
      <c r="N2917">
        <v>0.43771612004767901</v>
      </c>
      <c r="O2917">
        <v>11.603365025635901</v>
      </c>
      <c r="P2917">
        <v>34.726041177653997</v>
      </c>
      <c r="Q2917">
        <v>-2.7612919421928998E-2</v>
      </c>
    </row>
    <row r="2918" spans="1:17" hidden="1" x14ac:dyDescent="0.3">
      <c r="A2918" t="s">
        <v>6048</v>
      </c>
      <c r="B2918" t="s">
        <v>6049</v>
      </c>
      <c r="C2918" t="str">
        <f>IFERROR(VLOOKUP(Table1[[#This Row],[Ticker]],[1]!Table1[[Symbol]:[Industry]],2,FALSE),"-")</f>
        <v>-</v>
      </c>
      <c r="D2918" t="s">
        <v>130</v>
      </c>
      <c r="E2918">
        <v>116.6516829</v>
      </c>
      <c r="F2918">
        <v>23.51</v>
      </c>
      <c r="G2918">
        <v>92.092197747002203</v>
      </c>
      <c r="H2918">
        <v>-16.657991717394101</v>
      </c>
      <c r="I2918">
        <v>51.843406842422503</v>
      </c>
      <c r="J2918">
        <v>4.8693860646661697</v>
      </c>
      <c r="K2918">
        <v>23.436329421751399</v>
      </c>
      <c r="L2918">
        <v>18.920401201614499</v>
      </c>
      <c r="M2918">
        <v>49.555169469939003</v>
      </c>
      <c r="N2918">
        <v>0.30505841730266903</v>
      </c>
      <c r="O2918">
        <v>24.500212675457199</v>
      </c>
      <c r="P2918">
        <v>152.25321888412</v>
      </c>
      <c r="Q2918">
        <v>9.7354801175560002E-2</v>
      </c>
    </row>
    <row r="2919" spans="1:17" hidden="1" x14ac:dyDescent="0.3">
      <c r="A2919" t="s">
        <v>6050</v>
      </c>
      <c r="B2919" t="s">
        <v>6051</v>
      </c>
      <c r="C2919" t="str">
        <f>IFERROR(VLOOKUP(Table1[[#This Row],[Ticker]],[1]!Table1[[Symbol]:[Industry]],2,FALSE),"-")</f>
        <v>-</v>
      </c>
      <c r="D2919" t="s">
        <v>1298</v>
      </c>
      <c r="E2919">
        <v>116.58674999999999</v>
      </c>
      <c r="F2919">
        <v>74.2</v>
      </c>
      <c r="G2919">
        <v>-44.718265755237198</v>
      </c>
      <c r="H2919">
        <v>-38.1236042782079</v>
      </c>
      <c r="I2919">
        <v>-30.5413964140225</v>
      </c>
      <c r="J2919">
        <v>0.139039279524868</v>
      </c>
      <c r="M2919">
        <v>37.2631840178611</v>
      </c>
      <c r="O2919">
        <v>90.026954177897494</v>
      </c>
      <c r="P2919">
        <v>13.5424636572303</v>
      </c>
    </row>
    <row r="2920" spans="1:17" hidden="1" x14ac:dyDescent="0.3">
      <c r="A2920" t="s">
        <v>6052</v>
      </c>
      <c r="B2920" t="s">
        <v>6053</v>
      </c>
      <c r="C2920" t="str">
        <f>IFERROR(VLOOKUP(Table1[[#This Row],[Ticker]],[1]!Table1[[Symbol]:[Industry]],2,FALSE),"-")</f>
        <v>-</v>
      </c>
      <c r="D2920" t="s">
        <v>604</v>
      </c>
      <c r="E2920">
        <v>116.52719999999999</v>
      </c>
      <c r="F2920">
        <v>69</v>
      </c>
      <c r="G2920">
        <v>-46.849115267076499</v>
      </c>
      <c r="H2920">
        <v>-9.7279821200814194</v>
      </c>
      <c r="I2920">
        <v>13.020178968974299</v>
      </c>
      <c r="J2920">
        <v>-2.5155384281719901</v>
      </c>
      <c r="K2920">
        <v>70.434012929266501</v>
      </c>
      <c r="M2920">
        <v>43.1257772157945</v>
      </c>
      <c r="N2920">
        <v>0.93221003134796199</v>
      </c>
      <c r="O2920">
        <v>40.463768115942003</v>
      </c>
      <c r="P2920">
        <v>49.1891891891892</v>
      </c>
    </row>
    <row r="2921" spans="1:17" hidden="1" x14ac:dyDescent="0.3">
      <c r="A2921" t="s">
        <v>6054</v>
      </c>
      <c r="B2921" t="s">
        <v>6055</v>
      </c>
      <c r="C2921" t="str">
        <f>IFERROR(VLOOKUP(Table1[[#This Row],[Ticker]],[1]!Table1[[Symbol]:[Industry]],2,FALSE),"-")</f>
        <v>-</v>
      </c>
      <c r="D2921" t="s">
        <v>473</v>
      </c>
      <c r="E2921">
        <v>115.90176</v>
      </c>
      <c r="F2921">
        <v>101</v>
      </c>
      <c r="G2921">
        <v>-20.8806819942027</v>
      </c>
      <c r="H2921">
        <v>-9.3480583100689802</v>
      </c>
      <c r="I2921">
        <v>-7.3509182569385496</v>
      </c>
      <c r="J2921">
        <v>-5.8409396456595397</v>
      </c>
      <c r="K2921">
        <v>102.855495155254</v>
      </c>
      <c r="L2921">
        <v>102.798925019745</v>
      </c>
      <c r="M2921">
        <v>35.908020244918298</v>
      </c>
      <c r="N2921">
        <v>1.2970090009576301</v>
      </c>
      <c r="O2921">
        <v>32.1287128712871</v>
      </c>
      <c r="P2921">
        <v>20.238095238095202</v>
      </c>
      <c r="Q2921">
        <v>-0.101518151190128</v>
      </c>
    </row>
    <row r="2922" spans="1:17" hidden="1" x14ac:dyDescent="0.3">
      <c r="A2922" t="s">
        <v>6056</v>
      </c>
      <c r="B2922" t="s">
        <v>6057</v>
      </c>
      <c r="C2922" t="str">
        <f>IFERROR(VLOOKUP(Table1[[#This Row],[Ticker]],[1]!Table1[[Symbol]:[Industry]],2,FALSE),"-")</f>
        <v>-</v>
      </c>
      <c r="D2922" t="s">
        <v>1552</v>
      </c>
      <c r="E2922">
        <v>115.8125646</v>
      </c>
      <c r="F2922">
        <v>121.89</v>
      </c>
      <c r="G2922">
        <v>-15.1475637634994</v>
      </c>
      <c r="H2922">
        <v>-5.0961791875041698</v>
      </c>
      <c r="I2922">
        <v>2.8125641483482</v>
      </c>
      <c r="J2922">
        <v>-5.0206319533518498</v>
      </c>
      <c r="K2922">
        <v>124.026618943955</v>
      </c>
      <c r="L2922">
        <v>115.087083812998</v>
      </c>
      <c r="M2922">
        <v>31.344582999368502</v>
      </c>
      <c r="N2922">
        <v>0.10987568228441399</v>
      </c>
      <c r="O2922">
        <v>36.188366560013101</v>
      </c>
      <c r="P2922">
        <v>31.276252019386099</v>
      </c>
      <c r="Q2922">
        <v>9.5675978875660005E-3</v>
      </c>
    </row>
    <row r="2923" spans="1:17" hidden="1" x14ac:dyDescent="0.3">
      <c r="A2923" t="s">
        <v>6058</v>
      </c>
      <c r="B2923" t="s">
        <v>6059</v>
      </c>
      <c r="C2923" t="str">
        <f>IFERROR(VLOOKUP(Table1[[#This Row],[Ticker]],[1]!Table1[[Symbol]:[Industry]],2,FALSE),"-")</f>
        <v>-</v>
      </c>
      <c r="D2923" t="s">
        <v>114</v>
      </c>
      <c r="E2923">
        <v>115.6414063</v>
      </c>
      <c r="F2923">
        <v>0.57999999999999996</v>
      </c>
      <c r="G2923">
        <v>-60.8152806806104</v>
      </c>
      <c r="H2923">
        <v>-16.940968544488602</v>
      </c>
      <c r="I2923">
        <v>-50.903117221748602</v>
      </c>
      <c r="J2923">
        <v>-4.8435472075891397</v>
      </c>
      <c r="K2923">
        <v>0.90866145353512695</v>
      </c>
      <c r="L2923">
        <v>0.97262369879528798</v>
      </c>
      <c r="M2923">
        <v>4.6500200334654904</v>
      </c>
      <c r="N2923">
        <v>1.2383148800086301</v>
      </c>
      <c r="O2923">
        <v>115.51724137930999</v>
      </c>
      <c r="P2923">
        <v>0</v>
      </c>
      <c r="Q2923">
        <v>-0.118005608038529</v>
      </c>
    </row>
    <row r="2924" spans="1:17" hidden="1" x14ac:dyDescent="0.3">
      <c r="A2924" t="s">
        <v>6060</v>
      </c>
      <c r="B2924" t="s">
        <v>6061</v>
      </c>
      <c r="C2924" t="str">
        <f>IFERROR(VLOOKUP(Table1[[#This Row],[Ticker]],[1]!Table1[[Symbol]:[Industry]],2,FALSE),"-")</f>
        <v>-</v>
      </c>
      <c r="D2924" t="s">
        <v>46</v>
      </c>
      <c r="E2924">
        <v>115.434352</v>
      </c>
      <c r="F2924">
        <v>65.599999999999994</v>
      </c>
      <c r="G2924">
        <v>-74.586542990368699</v>
      </c>
      <c r="H2924">
        <v>-23.1622305244343</v>
      </c>
      <c r="I2924">
        <v>-60.409673649153902</v>
      </c>
      <c r="J2924">
        <v>1.2127387631590401</v>
      </c>
      <c r="M2924">
        <v>36.223043391422202</v>
      </c>
      <c r="O2924">
        <v>87.652439024390205</v>
      </c>
      <c r="P2924">
        <v>4.0444091990483599</v>
      </c>
    </row>
    <row r="2925" spans="1:17" hidden="1" x14ac:dyDescent="0.3">
      <c r="A2925" t="s">
        <v>6062</v>
      </c>
      <c r="B2925" t="s">
        <v>6063</v>
      </c>
      <c r="C2925" t="str">
        <f>IFERROR(VLOOKUP(Table1[[#This Row],[Ticker]],[1]!Table1[[Symbol]:[Industry]],2,FALSE),"-")</f>
        <v>-</v>
      </c>
      <c r="D2925" t="s">
        <v>46</v>
      </c>
      <c r="E2925">
        <v>115.20549889</v>
      </c>
      <c r="F2925">
        <v>5.51</v>
      </c>
      <c r="G2925">
        <v>2.73410203543895</v>
      </c>
      <c r="H2925">
        <v>-19.3537216681422</v>
      </c>
      <c r="I2925">
        <v>-38.700455135016099</v>
      </c>
      <c r="J2925">
        <v>2.3094577152641298</v>
      </c>
      <c r="K2925">
        <v>6.0292616698924002</v>
      </c>
      <c r="L2925">
        <v>4.6793836137261202</v>
      </c>
      <c r="M2925">
        <v>26.388966104087</v>
      </c>
      <c r="N2925">
        <v>0.59328318318814999</v>
      </c>
      <c r="O2925">
        <v>75.1361161524501</v>
      </c>
      <c r="P2925">
        <v>46.933333333333302</v>
      </c>
      <c r="Q2925">
        <v>1.3438144080111E-2</v>
      </c>
    </row>
    <row r="2926" spans="1:17" hidden="1" x14ac:dyDescent="0.3">
      <c r="A2926" t="s">
        <v>6064</v>
      </c>
      <c r="B2926" t="s">
        <v>6065</v>
      </c>
      <c r="C2926" t="str">
        <f>IFERROR(VLOOKUP(Table1[[#This Row],[Ticker]],[1]!Table1[[Symbol]:[Industry]],2,FALSE),"-")</f>
        <v>-</v>
      </c>
      <c r="D2926" t="s">
        <v>435</v>
      </c>
      <c r="E2926">
        <v>115.138974855</v>
      </c>
      <c r="F2926">
        <v>4.37</v>
      </c>
      <c r="G2926">
        <v>-36.2041695694993</v>
      </c>
      <c r="H2926">
        <v>-19.3011654252334</v>
      </c>
      <c r="I2926">
        <v>-55.3427909014394</v>
      </c>
      <c r="J2926">
        <v>-3.1486319533518499</v>
      </c>
      <c r="K2926">
        <v>4.9859117447765096</v>
      </c>
      <c r="L2926">
        <v>5.9437069083129401</v>
      </c>
      <c r="M2926">
        <v>8.51384792999451</v>
      </c>
      <c r="N2926">
        <v>9.4294783645186606E-2</v>
      </c>
      <c r="O2926">
        <v>123.112128146453</v>
      </c>
      <c r="P2926">
        <v>26.6666666666666</v>
      </c>
      <c r="Q2926">
        <v>-6.9906182873509998E-2</v>
      </c>
    </row>
    <row r="2927" spans="1:17" hidden="1" x14ac:dyDescent="0.3">
      <c r="A2927" t="s">
        <v>6066</v>
      </c>
      <c r="B2927" t="s">
        <v>6067</v>
      </c>
      <c r="C2927" t="str">
        <f>IFERROR(VLOOKUP(Table1[[#This Row],[Ticker]],[1]!Table1[[Symbol]:[Industry]],2,FALSE),"-")</f>
        <v>-</v>
      </c>
      <c r="D2927" t="s">
        <v>6068</v>
      </c>
      <c r="E2927">
        <v>115.08862305999899</v>
      </c>
      <c r="F2927">
        <v>71.010000000000005</v>
      </c>
      <c r="G2927">
        <v>-26.533325793392301</v>
      </c>
      <c r="H2927">
        <v>-20.652599272010999</v>
      </c>
      <c r="I2927">
        <v>50.660727828466598</v>
      </c>
      <c r="J2927">
        <v>-3.8430763977962901</v>
      </c>
      <c r="K2927">
        <v>72.791489382053399</v>
      </c>
      <c r="M2927">
        <v>44.265863750210997</v>
      </c>
      <c r="N2927">
        <v>0.70593748277192703</v>
      </c>
      <c r="O2927">
        <v>21.1097028587522</v>
      </c>
      <c r="P2927">
        <v>82.076923076923094</v>
      </c>
    </row>
    <row r="2928" spans="1:17" hidden="1" x14ac:dyDescent="0.3">
      <c r="A2928" t="s">
        <v>6069</v>
      </c>
      <c r="B2928" t="s">
        <v>6070</v>
      </c>
      <c r="C2928" t="str">
        <f>IFERROR(VLOOKUP(Table1[[#This Row],[Ticker]],[1]!Table1[[Symbol]:[Industry]],2,FALSE),"-")</f>
        <v>-</v>
      </c>
      <c r="D2928" t="s">
        <v>122</v>
      </c>
      <c r="E2928">
        <v>114.55445274</v>
      </c>
      <c r="F2928">
        <v>5.46</v>
      </c>
      <c r="G2928">
        <v>-9.2243715897013399</v>
      </c>
      <c r="H2928">
        <v>-16.131231833112501</v>
      </c>
      <c r="I2928">
        <v>-30.3579235345176</v>
      </c>
      <c r="J2928">
        <v>-4.9635139860197199</v>
      </c>
      <c r="K2928">
        <v>5.5923279850235703</v>
      </c>
      <c r="L2928">
        <v>5.7943626118298202</v>
      </c>
      <c r="M2928">
        <v>49.679414976658798</v>
      </c>
      <c r="N2928">
        <v>0.43415311887729702</v>
      </c>
      <c r="O2928">
        <v>92.307692307692307</v>
      </c>
      <c r="P2928">
        <v>30</v>
      </c>
      <c r="Q2928">
        <v>-7.1146186973923997E-2</v>
      </c>
    </row>
    <row r="2929" spans="1:17" hidden="1" x14ac:dyDescent="0.3">
      <c r="A2929" t="s">
        <v>6071</v>
      </c>
      <c r="B2929" t="s">
        <v>6072</v>
      </c>
      <c r="C2929" t="str">
        <f>IFERROR(VLOOKUP(Table1[[#This Row],[Ticker]],[1]!Table1[[Symbol]:[Industry]],2,FALSE),"-")</f>
        <v>-</v>
      </c>
      <c r="D2929" t="s">
        <v>80</v>
      </c>
      <c r="E2929">
        <v>114.450811605</v>
      </c>
      <c r="F2929">
        <v>15.57</v>
      </c>
      <c r="G2929">
        <v>139.79679949046499</v>
      </c>
      <c r="H2929">
        <v>-6.8952281213897404</v>
      </c>
      <c r="I2929">
        <v>110.275736004308</v>
      </c>
      <c r="J2929">
        <v>-9.18363497085336</v>
      </c>
      <c r="K2929">
        <v>12.787517406958001</v>
      </c>
      <c r="L2929">
        <v>9.2676115422332401</v>
      </c>
      <c r="M2929">
        <v>47.446803484857199</v>
      </c>
      <c r="N2929">
        <v>0.16476888341306301</v>
      </c>
      <c r="O2929">
        <v>8.6062941554271006</v>
      </c>
      <c r="P2929">
        <v>226.40224215567599</v>
      </c>
      <c r="Q2929">
        <v>7.7955262344587994E-2</v>
      </c>
    </row>
    <row r="2930" spans="1:17" hidden="1" x14ac:dyDescent="0.3">
      <c r="A2930" t="s">
        <v>6073</v>
      </c>
      <c r="B2930" t="s">
        <v>6074</v>
      </c>
      <c r="C2930" t="str">
        <f>IFERROR(VLOOKUP(Table1[[#This Row],[Ticker]],[1]!Table1[[Symbol]:[Industry]],2,FALSE),"-")</f>
        <v>-</v>
      </c>
      <c r="D2930" t="s">
        <v>1581</v>
      </c>
      <c r="E2930">
        <v>114.292668922</v>
      </c>
      <c r="F2930">
        <v>7.34</v>
      </c>
      <c r="G2930">
        <v>222.4521349794</v>
      </c>
      <c r="H2930">
        <v>78.222637591685995</v>
      </c>
      <c r="I2930">
        <v>201.38560612785301</v>
      </c>
      <c r="J2930">
        <v>6.8963455578925199</v>
      </c>
      <c r="K2930">
        <v>5.0207646520314499</v>
      </c>
      <c r="L2930">
        <v>3.7619469737025102</v>
      </c>
      <c r="M2930">
        <v>98.606053945738594</v>
      </c>
      <c r="N2930">
        <v>1.8828773970935699</v>
      </c>
      <c r="O2930">
        <v>0</v>
      </c>
      <c r="Q2930">
        <v>0.17075104561728399</v>
      </c>
    </row>
    <row r="2931" spans="1:17" hidden="1" x14ac:dyDescent="0.3">
      <c r="A2931" t="s">
        <v>6075</v>
      </c>
      <c r="B2931" t="s">
        <v>6076</v>
      </c>
      <c r="C2931" t="str">
        <f>IFERROR(VLOOKUP(Table1[[#This Row],[Ticker]],[1]!Table1[[Symbol]:[Industry]],2,FALSE),"-")</f>
        <v>-</v>
      </c>
      <c r="D2931" t="s">
        <v>92</v>
      </c>
      <c r="E2931">
        <v>114</v>
      </c>
      <c r="F2931">
        <v>24</v>
      </c>
      <c r="G2931">
        <v>-15.955867477676399</v>
      </c>
      <c r="H2931">
        <v>-24.721395767538802</v>
      </c>
      <c r="I2931">
        <v>-11.5150929537454</v>
      </c>
      <c r="J2931">
        <v>-3.4343462390661301</v>
      </c>
      <c r="K2931">
        <v>25.8717174208956</v>
      </c>
      <c r="L2931">
        <v>24.2225917639147</v>
      </c>
      <c r="M2931">
        <v>24.890009315708799</v>
      </c>
      <c r="N2931">
        <v>0.26841483223096002</v>
      </c>
      <c r="O2931">
        <v>53.3333333333333</v>
      </c>
      <c r="P2931">
        <v>44.578313253011999</v>
      </c>
      <c r="Q2931">
        <v>7.8488545177333002E-2</v>
      </c>
    </row>
    <row r="2932" spans="1:17" hidden="1" x14ac:dyDescent="0.3">
      <c r="A2932" t="s">
        <v>6077</v>
      </c>
      <c r="B2932" t="s">
        <v>6078</v>
      </c>
      <c r="C2932" t="str">
        <f>IFERROR(VLOOKUP(Table1[[#This Row],[Ticker]],[1]!Table1[[Symbol]:[Industry]],2,FALSE),"-")</f>
        <v>-</v>
      </c>
      <c r="D2932" t="s">
        <v>130</v>
      </c>
      <c r="E2932">
        <v>113.809838</v>
      </c>
      <c r="F2932">
        <v>105.01</v>
      </c>
      <c r="G2932">
        <v>169.39443393455201</v>
      </c>
      <c r="H2932">
        <v>89.374418334005</v>
      </c>
      <c r="I2932">
        <v>192.64899958697001</v>
      </c>
      <c r="J2932">
        <v>18.3849687271682</v>
      </c>
      <c r="K2932">
        <v>63.405344579782003</v>
      </c>
      <c r="L2932">
        <v>47.692991485769198</v>
      </c>
      <c r="M2932">
        <v>99.144423393120803</v>
      </c>
      <c r="N2932">
        <v>2.1338858539562802</v>
      </c>
      <c r="O2932">
        <v>0</v>
      </c>
      <c r="P2932">
        <v>274.367201426024</v>
      </c>
      <c r="Q2932">
        <v>0.110243273246022</v>
      </c>
    </row>
    <row r="2933" spans="1:17" hidden="1" x14ac:dyDescent="0.3">
      <c r="A2933" t="s">
        <v>6079</v>
      </c>
      <c r="B2933" t="s">
        <v>6080</v>
      </c>
      <c r="C2933" t="str">
        <f>IFERROR(VLOOKUP(Table1[[#This Row],[Ticker]],[1]!Table1[[Symbol]:[Industry]],2,FALSE),"-")</f>
        <v>-</v>
      </c>
      <c r="D2933" t="s">
        <v>435</v>
      </c>
      <c r="E2933">
        <v>113.79644710999899</v>
      </c>
      <c r="M2933">
        <v>50</v>
      </c>
    </row>
    <row r="2934" spans="1:17" hidden="1" x14ac:dyDescent="0.3">
      <c r="A2934" t="s">
        <v>6081</v>
      </c>
      <c r="B2934" t="s">
        <v>6082</v>
      </c>
      <c r="C2934" t="str">
        <f>IFERROR(VLOOKUP(Table1[[#This Row],[Ticker]],[1]!Table1[[Symbol]:[Industry]],2,FALSE),"-")</f>
        <v>-</v>
      </c>
      <c r="D2934" t="s">
        <v>545</v>
      </c>
      <c r="E2934">
        <v>113.700382807</v>
      </c>
      <c r="F2934">
        <v>126.43</v>
      </c>
      <c r="G2934">
        <v>61.943406578076797</v>
      </c>
      <c r="H2934">
        <v>-14.922865072091501</v>
      </c>
      <c r="I2934">
        <v>11.067561884085199</v>
      </c>
      <c r="J2934">
        <v>-11.875194453351799</v>
      </c>
      <c r="K2934">
        <v>125.788906709895</v>
      </c>
      <c r="L2934">
        <v>111.468240697882</v>
      </c>
      <c r="M2934">
        <v>56.113966873381599</v>
      </c>
      <c r="N2934">
        <v>0.62971274609264505</v>
      </c>
      <c r="O2934">
        <v>30.5465474966384</v>
      </c>
      <c r="P2934">
        <v>108.28665568369</v>
      </c>
      <c r="Q2934">
        <v>8.9249488189655002E-2</v>
      </c>
    </row>
    <row r="2935" spans="1:17" hidden="1" x14ac:dyDescent="0.3">
      <c r="A2935" t="s">
        <v>6083</v>
      </c>
      <c r="B2935" t="s">
        <v>6084</v>
      </c>
      <c r="C2935" t="str">
        <f>IFERROR(VLOOKUP(Table1[[#This Row],[Ticker]],[1]!Table1[[Symbol]:[Industry]],2,FALSE),"-")</f>
        <v>-</v>
      </c>
      <c r="D2935" t="s">
        <v>1066</v>
      </c>
      <c r="E2935">
        <v>113.186213467</v>
      </c>
      <c r="F2935">
        <v>6.17</v>
      </c>
      <c r="G2935">
        <v>-84.540577123298107</v>
      </c>
      <c r="H2935">
        <v>-31.367375470895499</v>
      </c>
      <c r="I2935">
        <v>-68.146675802205493</v>
      </c>
      <c r="J2935">
        <v>-3.1486319533518499</v>
      </c>
      <c r="K2935">
        <v>7.7116342334899697</v>
      </c>
      <c r="L2935">
        <v>10.4450553409698</v>
      </c>
      <c r="M2935">
        <v>1.9860513496596499</v>
      </c>
      <c r="N2935">
        <v>0.230365020231594</v>
      </c>
      <c r="O2935">
        <v>260.61588330631997</v>
      </c>
      <c r="P2935">
        <v>0</v>
      </c>
      <c r="Q2935">
        <v>-5.662907334424E-2</v>
      </c>
    </row>
    <row r="2936" spans="1:17" hidden="1" x14ac:dyDescent="0.3">
      <c r="A2936" t="s">
        <v>6085</v>
      </c>
      <c r="B2936" t="s">
        <v>6086</v>
      </c>
      <c r="C2936" t="str">
        <f>IFERROR(VLOOKUP(Table1[[#This Row],[Ticker]],[1]!Table1[[Symbol]:[Industry]],2,FALSE),"-")</f>
        <v>-</v>
      </c>
      <c r="D2936" t="s">
        <v>388</v>
      </c>
      <c r="E2936">
        <v>112.837198559999</v>
      </c>
      <c r="F2936">
        <v>26.56</v>
      </c>
      <c r="G2936">
        <v>1271.97572461039</v>
      </c>
      <c r="H2936">
        <v>52.1422688931791</v>
      </c>
      <c r="I2936">
        <v>1286.1525939516</v>
      </c>
      <c r="J2936">
        <v>5.0807944805633598</v>
      </c>
      <c r="K2936">
        <v>18.001348381173901</v>
      </c>
      <c r="M2936">
        <v>100</v>
      </c>
      <c r="N2936">
        <v>0.30711436106602202</v>
      </c>
      <c r="O2936">
        <v>0</v>
      </c>
      <c r="P2936">
        <v>1375.55555555555</v>
      </c>
    </row>
    <row r="2937" spans="1:17" hidden="1" x14ac:dyDescent="0.3">
      <c r="A2937" t="s">
        <v>6087</v>
      </c>
      <c r="B2937" t="s">
        <v>6088</v>
      </c>
      <c r="C2937" t="str">
        <f>IFERROR(VLOOKUP(Table1[[#This Row],[Ticker]],[1]!Table1[[Symbol]:[Industry]],2,FALSE),"-")</f>
        <v>-</v>
      </c>
      <c r="D2937" t="s">
        <v>604</v>
      </c>
      <c r="E2937">
        <v>112.74482999999999</v>
      </c>
      <c r="F2937">
        <v>165.85</v>
      </c>
      <c r="G2937">
        <v>-76.527059485609499</v>
      </c>
      <c r="H2937">
        <v>-14.091993620042</v>
      </c>
      <c r="I2937">
        <v>-40.648113185112599</v>
      </c>
      <c r="J2937">
        <v>-5.8653949591321899</v>
      </c>
      <c r="K2937">
        <v>173.980432294791</v>
      </c>
      <c r="L2937">
        <v>186.52153450848999</v>
      </c>
      <c r="M2937">
        <v>36.354042473309697</v>
      </c>
      <c r="N2937">
        <v>0.63439958707019395</v>
      </c>
      <c r="O2937">
        <v>127.313837805245</v>
      </c>
      <c r="P2937">
        <v>7.6948051948051797</v>
      </c>
      <c r="Q2937">
        <v>3.5652540947011001E-2</v>
      </c>
    </row>
    <row r="2938" spans="1:17" hidden="1" x14ac:dyDescent="0.3">
      <c r="A2938" t="s">
        <v>6089</v>
      </c>
      <c r="B2938" t="s">
        <v>6090</v>
      </c>
      <c r="C2938" t="str">
        <f>IFERROR(VLOOKUP(Table1[[#This Row],[Ticker]],[1]!Table1[[Symbol]:[Industry]],2,FALSE),"-")</f>
        <v>-</v>
      </c>
      <c r="D2938" t="s">
        <v>125</v>
      </c>
      <c r="E2938">
        <v>112.55986205000001</v>
      </c>
      <c r="F2938">
        <v>8.35</v>
      </c>
      <c r="G2938">
        <v>5.8513859860562301</v>
      </c>
      <c r="H2938">
        <v>-15.715117804074801</v>
      </c>
      <c r="I2938">
        <v>-20.903117221748602</v>
      </c>
      <c r="J2938">
        <v>-8.3151072690809098</v>
      </c>
      <c r="K2938">
        <v>8.2627919816899507</v>
      </c>
      <c r="L2938">
        <v>8.3279076563744496</v>
      </c>
      <c r="M2938">
        <v>44.7598550734753</v>
      </c>
      <c r="N2938">
        <v>1.3373316790641301</v>
      </c>
      <c r="O2938">
        <v>109.58083832335301</v>
      </c>
      <c r="P2938">
        <v>43.965517241379303</v>
      </c>
      <c r="Q2938">
        <v>-1.7484784583900001E-2</v>
      </c>
    </row>
    <row r="2939" spans="1:17" hidden="1" x14ac:dyDescent="0.3">
      <c r="A2939" t="s">
        <v>6091</v>
      </c>
      <c r="B2939" t="s">
        <v>6092</v>
      </c>
      <c r="C2939" t="str">
        <f>IFERROR(VLOOKUP(Table1[[#This Row],[Ticker]],[1]!Table1[[Symbol]:[Industry]],2,FALSE),"-")</f>
        <v>-</v>
      </c>
      <c r="D2939" t="s">
        <v>1422</v>
      </c>
      <c r="E2939">
        <v>112.4962335</v>
      </c>
      <c r="F2939">
        <v>124.95</v>
      </c>
      <c r="G2939">
        <v>9.02921692704507</v>
      </c>
      <c r="H2939">
        <v>-17.447984226601601</v>
      </c>
      <c r="I2939">
        <v>0.43096665103495302</v>
      </c>
      <c r="J2939">
        <v>-9.5170929086209899</v>
      </c>
      <c r="K2939">
        <v>126.415125836568</v>
      </c>
      <c r="L2939">
        <v>118.25361874223999</v>
      </c>
      <c r="M2939">
        <v>45.140496282587101</v>
      </c>
      <c r="N2939">
        <v>0.24625331644238299</v>
      </c>
      <c r="O2939">
        <v>23.009203681472499</v>
      </c>
      <c r="P2939">
        <v>47.869822485207102</v>
      </c>
      <c r="Q2939">
        <v>0.118543543685634</v>
      </c>
    </row>
    <row r="2940" spans="1:17" hidden="1" x14ac:dyDescent="0.3">
      <c r="A2940" t="s">
        <v>6093</v>
      </c>
      <c r="B2940" t="s">
        <v>6094</v>
      </c>
      <c r="C2940" t="str">
        <f>IFERROR(VLOOKUP(Table1[[#This Row],[Ticker]],[1]!Table1[[Symbol]:[Industry]],2,FALSE),"-")</f>
        <v>-</v>
      </c>
      <c r="D2940" t="s">
        <v>501</v>
      </c>
      <c r="E2940">
        <v>112.405554548</v>
      </c>
      <c r="F2940">
        <v>10.94</v>
      </c>
      <c r="G2940">
        <v>-35.198688752359303</v>
      </c>
      <c r="H2940">
        <v>-4.9110806241897702</v>
      </c>
      <c r="I2940">
        <v>-5.1800780060623302</v>
      </c>
      <c r="J2940">
        <v>-18.342430402964201</v>
      </c>
      <c r="K2940">
        <v>11.5212121107116</v>
      </c>
      <c r="L2940">
        <v>11.480602453480101</v>
      </c>
      <c r="M2940">
        <v>35.616727213444797</v>
      </c>
      <c r="N2940">
        <v>0.30446916376678601</v>
      </c>
      <c r="O2940">
        <v>43.053016453382</v>
      </c>
      <c r="P2940">
        <v>63.283582089552198</v>
      </c>
      <c r="Q2940">
        <v>-9.8336270074568993E-2</v>
      </c>
    </row>
    <row r="2941" spans="1:17" hidden="1" x14ac:dyDescent="0.3">
      <c r="A2941" t="s">
        <v>6095</v>
      </c>
      <c r="B2941" t="s">
        <v>6096</v>
      </c>
      <c r="C2941" t="str">
        <f>IFERROR(VLOOKUP(Table1[[#This Row],[Ticker]],[1]!Table1[[Symbol]:[Industry]],2,FALSE),"-")</f>
        <v>-</v>
      </c>
      <c r="D2941" t="s">
        <v>735</v>
      </c>
      <c r="E2941">
        <v>112.40325875999901</v>
      </c>
      <c r="F2941">
        <v>67.599999999999994</v>
      </c>
      <c r="G2941">
        <v>-68.032808444975402</v>
      </c>
      <c r="H2941">
        <v>-6.4708691296656298</v>
      </c>
      <c r="I2941">
        <v>-53.855939103760697</v>
      </c>
      <c r="J2941">
        <v>2.2359834312635298</v>
      </c>
      <c r="K2941">
        <v>71.788885756365502</v>
      </c>
      <c r="M2941">
        <v>57.808641073102599</v>
      </c>
      <c r="N2941">
        <v>0.34668317538930399</v>
      </c>
      <c r="O2941">
        <v>61.242603550295797</v>
      </c>
      <c r="P2941">
        <v>9.0322580645161299</v>
      </c>
    </row>
    <row r="2942" spans="1:17" hidden="1" x14ac:dyDescent="0.3">
      <c r="A2942" t="s">
        <v>6097</v>
      </c>
      <c r="B2942" t="s">
        <v>6098</v>
      </c>
      <c r="C2942" t="str">
        <f>IFERROR(VLOOKUP(Table1[[#This Row],[Ticker]],[1]!Table1[[Symbol]:[Industry]],2,FALSE),"-")</f>
        <v>-</v>
      </c>
      <c r="D2942" t="s">
        <v>1004</v>
      </c>
      <c r="E2942">
        <v>112.23950000000001</v>
      </c>
      <c r="F2942">
        <v>299.2</v>
      </c>
      <c r="G2942">
        <v>-14.1595658259708</v>
      </c>
      <c r="H2942">
        <v>-6.0728479319327597</v>
      </c>
      <c r="I2942">
        <v>18.393190591194902</v>
      </c>
      <c r="J2942">
        <v>-3.5643286610339202</v>
      </c>
      <c r="K2942">
        <v>277.35406314035998</v>
      </c>
      <c r="L2942">
        <v>250.04567235841799</v>
      </c>
      <c r="M2942">
        <v>58.295378690492299</v>
      </c>
      <c r="N2942">
        <v>0.80622170220467404</v>
      </c>
      <c r="O2942">
        <v>11.965240641711199</v>
      </c>
      <c r="P2942">
        <v>43.089430894308897</v>
      </c>
      <c r="Q2942">
        <v>1.9439913122819001E-2</v>
      </c>
    </row>
    <row r="2943" spans="1:17" hidden="1" x14ac:dyDescent="0.3">
      <c r="A2943" t="s">
        <v>6099</v>
      </c>
      <c r="B2943" t="s">
        <v>6100</v>
      </c>
      <c r="C2943" t="str">
        <f>IFERROR(VLOOKUP(Table1[[#This Row],[Ticker]],[1]!Table1[[Symbol]:[Industry]],2,FALSE),"-")</f>
        <v>-</v>
      </c>
      <c r="D2943" t="s">
        <v>6068</v>
      </c>
      <c r="E2943">
        <v>112.193</v>
      </c>
      <c r="F2943">
        <v>74.3</v>
      </c>
      <c r="G2943">
        <v>-54.272727489121003</v>
      </c>
      <c r="H2943">
        <v>-9.6274487309688404</v>
      </c>
      <c r="I2943">
        <v>-55.169405743183802</v>
      </c>
      <c r="J2943">
        <v>-2.8107941155140099</v>
      </c>
      <c r="K2943">
        <v>77.685197901255094</v>
      </c>
      <c r="L2943">
        <v>88.476233257652794</v>
      </c>
      <c r="M2943">
        <v>45.865347744061999</v>
      </c>
      <c r="N2943">
        <v>1.04737854737854</v>
      </c>
      <c r="O2943">
        <v>97.846567967698505</v>
      </c>
      <c r="P2943">
        <v>4.4860075938686501</v>
      </c>
      <c r="Q2943">
        <v>5.9769142322307997E-2</v>
      </c>
    </row>
    <row r="2944" spans="1:17" hidden="1" x14ac:dyDescent="0.3">
      <c r="A2944" t="s">
        <v>6101</v>
      </c>
      <c r="B2944" t="s">
        <v>6102</v>
      </c>
      <c r="C2944" t="str">
        <f>IFERROR(VLOOKUP(Table1[[#This Row],[Ticker]],[1]!Table1[[Symbol]:[Industry]],2,FALSE),"-")</f>
        <v>-</v>
      </c>
      <c r="D2944" t="s">
        <v>74</v>
      </c>
      <c r="E2944">
        <v>112.18218</v>
      </c>
      <c r="F2944">
        <v>274.14999999999998</v>
      </c>
      <c r="G2944">
        <v>802.66969712751495</v>
      </c>
      <c r="H2944">
        <v>18.6245604538761</v>
      </c>
      <c r="I2944">
        <v>653.33270728556897</v>
      </c>
      <c r="J2944">
        <v>5.0639284331215704</v>
      </c>
      <c r="K2944">
        <v>201.18101049684699</v>
      </c>
      <c r="L2944">
        <v>112.927609179846</v>
      </c>
      <c r="M2944">
        <v>95.268568865011503</v>
      </c>
      <c r="N2944">
        <v>0.883116326379497</v>
      </c>
      <c r="O2944">
        <v>0</v>
      </c>
      <c r="P2944">
        <v>1132.1348314606701</v>
      </c>
      <c r="Q2944">
        <v>0.23397109695773599</v>
      </c>
    </row>
    <row r="2945" spans="1:17" hidden="1" x14ac:dyDescent="0.3">
      <c r="A2945" t="s">
        <v>6103</v>
      </c>
      <c r="B2945" t="s">
        <v>6104</v>
      </c>
      <c r="C2945" t="str">
        <f>IFERROR(VLOOKUP(Table1[[#This Row],[Ticker]],[1]!Table1[[Symbol]:[Industry]],2,FALSE),"-")</f>
        <v>-</v>
      </c>
      <c r="D2945" t="s">
        <v>5485</v>
      </c>
      <c r="E2945">
        <v>111.94343685</v>
      </c>
      <c r="F2945">
        <v>111.55</v>
      </c>
      <c r="G2945">
        <v>102.353733403896</v>
      </c>
      <c r="H2945">
        <v>-12.0778209394055</v>
      </c>
      <c r="I2945">
        <v>68.057426888494803</v>
      </c>
      <c r="J2945">
        <v>-3.1486319533518499</v>
      </c>
      <c r="K2945">
        <v>115.467673573254</v>
      </c>
      <c r="L2945">
        <v>87.841562708267404</v>
      </c>
      <c r="M2945">
        <v>31.878553100394502</v>
      </c>
      <c r="N2945">
        <v>0.24260197280725099</v>
      </c>
      <c r="O2945">
        <v>26.759300761990101</v>
      </c>
      <c r="P2945">
        <v>661.43344709897599</v>
      </c>
    </row>
    <row r="2946" spans="1:17" hidden="1" x14ac:dyDescent="0.3">
      <c r="A2946" t="s">
        <v>6105</v>
      </c>
      <c r="B2946" t="s">
        <v>6106</v>
      </c>
      <c r="C2946" t="str">
        <f>IFERROR(VLOOKUP(Table1[[#This Row],[Ticker]],[1]!Table1[[Symbol]:[Industry]],2,FALSE),"-")</f>
        <v>-</v>
      </c>
      <c r="D2946" t="s">
        <v>1517</v>
      </c>
      <c r="E2946">
        <v>111.839544</v>
      </c>
      <c r="F2946">
        <v>184.7</v>
      </c>
      <c r="G2946">
        <v>21.829616421447501</v>
      </c>
      <c r="H2946">
        <v>-3.7086453121654199</v>
      </c>
      <c r="I2946">
        <v>4.8213202042284804</v>
      </c>
      <c r="J2946">
        <v>-0.35281156363144001</v>
      </c>
      <c r="K2946">
        <v>170.066259455779</v>
      </c>
      <c r="L2946">
        <v>150.31737461276799</v>
      </c>
      <c r="M2946">
        <v>54.014229593834401</v>
      </c>
      <c r="N2946">
        <v>1.08260577568838</v>
      </c>
      <c r="O2946">
        <v>8.2837033026529507</v>
      </c>
      <c r="P2946">
        <v>75.904761904761898</v>
      </c>
    </row>
    <row r="2947" spans="1:17" hidden="1" x14ac:dyDescent="0.3">
      <c r="A2947" t="s">
        <v>6107</v>
      </c>
      <c r="B2947" t="s">
        <v>6108</v>
      </c>
      <c r="C2947" t="str">
        <f>IFERROR(VLOOKUP(Table1[[#This Row],[Ticker]],[1]!Table1[[Symbol]:[Industry]],2,FALSE),"-")</f>
        <v>-</v>
      </c>
      <c r="D2947" t="s">
        <v>604</v>
      </c>
      <c r="E2947">
        <v>111.70574999999999</v>
      </c>
      <c r="F2947">
        <v>40.409999999999997</v>
      </c>
      <c r="G2947">
        <v>-28.300376673069302</v>
      </c>
      <c r="H2947">
        <v>-36.103089756609798</v>
      </c>
      <c r="I2947">
        <v>44.796679938494698</v>
      </c>
      <c r="J2947">
        <v>-11.526409731129601</v>
      </c>
      <c r="K2947">
        <v>46.176613672983798</v>
      </c>
      <c r="L2947">
        <v>37.999917567151201</v>
      </c>
      <c r="M2947">
        <v>26.866536014959799</v>
      </c>
      <c r="N2947">
        <v>0.48945723754174902</v>
      </c>
      <c r="O2947">
        <v>50.952734471665401</v>
      </c>
      <c r="P2947">
        <v>101.388061823893</v>
      </c>
      <c r="Q2947">
        <v>0.195645321083216</v>
      </c>
    </row>
    <row r="2948" spans="1:17" hidden="1" x14ac:dyDescent="0.3">
      <c r="A2948" t="s">
        <v>6109</v>
      </c>
      <c r="B2948" t="s">
        <v>6110</v>
      </c>
      <c r="C2948" t="str">
        <f>IFERROR(VLOOKUP(Table1[[#This Row],[Ticker]],[1]!Table1[[Symbol]:[Industry]],2,FALSE),"-")</f>
        <v>-</v>
      </c>
      <c r="D2948" t="s">
        <v>393</v>
      </c>
      <c r="E2948">
        <v>111.632013</v>
      </c>
      <c r="F2948">
        <v>97.2</v>
      </c>
      <c r="G2948">
        <v>-38.946348641775401</v>
      </c>
      <c r="H2948">
        <v>-31.5442192954966</v>
      </c>
      <c r="I2948">
        <v>-59.561335029251602</v>
      </c>
      <c r="J2948">
        <v>0.255623365797087</v>
      </c>
      <c r="K2948">
        <v>124.24690953483</v>
      </c>
      <c r="L2948">
        <v>143.78912233392501</v>
      </c>
      <c r="M2948">
        <v>37.4851668901983</v>
      </c>
      <c r="N2948">
        <v>1.83110290724503</v>
      </c>
      <c r="O2948">
        <v>131.48148148148101</v>
      </c>
      <c r="P2948">
        <v>16.798846431146298</v>
      </c>
      <c r="Q2948">
        <v>7.2866241806149007E-2</v>
      </c>
    </row>
    <row r="2949" spans="1:17" hidden="1" x14ac:dyDescent="0.3">
      <c r="A2949" t="s">
        <v>6111</v>
      </c>
      <c r="B2949" t="s">
        <v>6112</v>
      </c>
      <c r="C2949" t="str">
        <f>IFERROR(VLOOKUP(Table1[[#This Row],[Ticker]],[1]!Table1[[Symbol]:[Industry]],2,FALSE),"-")</f>
        <v>-</v>
      </c>
      <c r="D2949" t="s">
        <v>274</v>
      </c>
      <c r="E2949">
        <v>111.28856494199999</v>
      </c>
      <c r="F2949">
        <v>59.5</v>
      </c>
      <c r="G2949">
        <v>-28.8743468557903</v>
      </c>
      <c r="H2949">
        <v>-9.0962837544662491</v>
      </c>
      <c r="I2949">
        <v>7.1081407505682499</v>
      </c>
      <c r="J2949">
        <v>-6.3356238232705504</v>
      </c>
      <c r="K2949">
        <v>61.475577165958001</v>
      </c>
      <c r="L2949">
        <v>62.534052046454597</v>
      </c>
      <c r="M2949">
        <v>35.615151803379298</v>
      </c>
      <c r="N2949">
        <v>0.67785992494227199</v>
      </c>
      <c r="O2949">
        <v>81.411764705882305</v>
      </c>
      <c r="P2949">
        <v>35.227272727272698</v>
      </c>
      <c r="Q2949">
        <v>-5.1312460572710003E-3</v>
      </c>
    </row>
    <row r="2950" spans="1:17" hidden="1" x14ac:dyDescent="0.3">
      <c r="A2950" t="s">
        <v>6113</v>
      </c>
      <c r="B2950" t="s">
        <v>6114</v>
      </c>
      <c r="C2950" t="str">
        <f>IFERROR(VLOOKUP(Table1[[#This Row],[Ticker]],[1]!Table1[[Symbol]:[Industry]],2,FALSE),"-")</f>
        <v>-</v>
      </c>
      <c r="D2950" t="s">
        <v>751</v>
      </c>
      <c r="E2950">
        <v>110.88097019999999</v>
      </c>
      <c r="F2950">
        <v>79.73</v>
      </c>
      <c r="G2950">
        <v>37.6324037104702</v>
      </c>
      <c r="H2950">
        <v>-1.2474066683113501</v>
      </c>
      <c r="I2950">
        <v>9.7910841327906102</v>
      </c>
      <c r="J2950">
        <v>0.117408936451422</v>
      </c>
      <c r="K2950">
        <v>76.817253960868896</v>
      </c>
      <c r="L2950">
        <v>67.881469263961094</v>
      </c>
      <c r="M2950">
        <v>46.511713315869002</v>
      </c>
      <c r="N2950">
        <v>0.76669410817461203</v>
      </c>
      <c r="O2950">
        <v>2.4708390819014201</v>
      </c>
      <c r="P2950">
        <v>81.617312072892901</v>
      </c>
      <c r="Q2950">
        <v>1.7417697266181999E-2</v>
      </c>
    </row>
    <row r="2951" spans="1:17" hidden="1" x14ac:dyDescent="0.3">
      <c r="A2951" t="s">
        <v>6115</v>
      </c>
      <c r="B2951" t="s">
        <v>6116</v>
      </c>
      <c r="C2951" t="str">
        <f>IFERROR(VLOOKUP(Table1[[#This Row],[Ticker]],[1]!Table1[[Symbol]:[Industry]],2,FALSE),"-")</f>
        <v>-</v>
      </c>
      <c r="D2951" t="s">
        <v>604</v>
      </c>
      <c r="E2951">
        <v>110.35599999999999</v>
      </c>
      <c r="F2951">
        <v>188</v>
      </c>
      <c r="G2951">
        <v>-9.1409081574928592</v>
      </c>
      <c r="H2951">
        <v>-7.0049801485626801</v>
      </c>
      <c r="I2951">
        <v>9.3646645321012407</v>
      </c>
      <c r="J2951">
        <v>1.879301007542</v>
      </c>
      <c r="K2951">
        <v>179.03137262521599</v>
      </c>
      <c r="L2951">
        <v>168.99752800912401</v>
      </c>
      <c r="M2951">
        <v>59.4711101149543</v>
      </c>
      <c r="N2951">
        <v>0.16049076833158199</v>
      </c>
      <c r="O2951">
        <v>19.680851063829699</v>
      </c>
      <c r="P2951">
        <v>40.823970037453101</v>
      </c>
      <c r="Q2951">
        <v>7.6557286678242006E-2</v>
      </c>
    </row>
    <row r="2952" spans="1:17" hidden="1" x14ac:dyDescent="0.3">
      <c r="A2952" t="s">
        <v>6117</v>
      </c>
      <c r="B2952" t="s">
        <v>6118</v>
      </c>
      <c r="C2952" t="str">
        <f>IFERROR(VLOOKUP(Table1[[#This Row],[Ticker]],[1]!Table1[[Symbol]:[Industry]],2,FALSE),"-")</f>
        <v>-</v>
      </c>
      <c r="D2952" t="s">
        <v>545</v>
      </c>
      <c r="E2952">
        <v>110.3538744</v>
      </c>
      <c r="F2952">
        <v>123.2</v>
      </c>
      <c r="G2952">
        <v>303.09988049544302</v>
      </c>
      <c r="H2952">
        <v>-3.6948066442488101</v>
      </c>
      <c r="I2952">
        <v>123.381273699974</v>
      </c>
      <c r="J2952">
        <v>0.389006878404624</v>
      </c>
      <c r="K2952">
        <v>119.55140796918499</v>
      </c>
      <c r="L2952">
        <v>84.132648730985494</v>
      </c>
      <c r="M2952">
        <v>42.741474002964601</v>
      </c>
      <c r="N2952">
        <v>0.34559115849685801</v>
      </c>
      <c r="O2952">
        <v>31.818181818181799</v>
      </c>
      <c r="P2952">
        <v>355.621301775147</v>
      </c>
      <c r="Q2952">
        <v>0.159869288116262</v>
      </c>
    </row>
    <row r="2953" spans="1:17" hidden="1" x14ac:dyDescent="0.3">
      <c r="A2953" t="s">
        <v>6119</v>
      </c>
      <c r="B2953" t="s">
        <v>6120</v>
      </c>
      <c r="C2953" t="str">
        <f>IFERROR(VLOOKUP(Table1[[#This Row],[Ticker]],[1]!Table1[[Symbol]:[Industry]],2,FALSE),"-")</f>
        <v>-</v>
      </c>
      <c r="D2953" t="s">
        <v>89</v>
      </c>
      <c r="E2953">
        <v>110.32093500000001</v>
      </c>
      <c r="F2953">
        <v>255.55</v>
      </c>
      <c r="G2953">
        <v>-23.164418611644901</v>
      </c>
      <c r="H2953">
        <v>16.6393690520086</v>
      </c>
      <c r="I2953">
        <v>-7.0304929362370698</v>
      </c>
      <c r="J2953">
        <v>-3.1486319533518499</v>
      </c>
      <c r="K2953">
        <v>232.52513031661701</v>
      </c>
      <c r="L2953">
        <v>224.709999421963</v>
      </c>
      <c r="M2953">
        <v>95.467217434146207</v>
      </c>
      <c r="N2953">
        <v>0.64171122994652396</v>
      </c>
      <c r="O2953">
        <v>2.9152807669731802</v>
      </c>
      <c r="P2953">
        <v>21.459125475285099</v>
      </c>
    </row>
    <row r="2954" spans="1:17" hidden="1" x14ac:dyDescent="0.3">
      <c r="A2954" t="s">
        <v>6121</v>
      </c>
      <c r="B2954" t="s">
        <v>6122</v>
      </c>
      <c r="C2954" t="str">
        <f>IFERROR(VLOOKUP(Table1[[#This Row],[Ticker]],[1]!Table1[[Symbol]:[Industry]],2,FALSE),"-")</f>
        <v>-</v>
      </c>
      <c r="D2954" t="s">
        <v>46</v>
      </c>
      <c r="E2954">
        <v>110.23462499999999</v>
      </c>
      <c r="F2954">
        <v>59.25</v>
      </c>
      <c r="G2954">
        <v>-74.301336457502799</v>
      </c>
      <c r="H2954">
        <v>0.59726851223507205</v>
      </c>
      <c r="I2954">
        <v>5.7298710631332996</v>
      </c>
      <c r="J2954">
        <v>-6.0012468503407597</v>
      </c>
      <c r="K2954">
        <v>61.034973793381297</v>
      </c>
      <c r="L2954">
        <v>84.132062450317505</v>
      </c>
      <c r="M2954">
        <v>36.567797372248201</v>
      </c>
      <c r="N2954">
        <v>0.229478490612879</v>
      </c>
      <c r="O2954">
        <v>82.278481012658204</v>
      </c>
      <c r="P2954">
        <v>119.444444444444</v>
      </c>
    </row>
    <row r="2955" spans="1:17" hidden="1" x14ac:dyDescent="0.3">
      <c r="A2955" t="s">
        <v>6123</v>
      </c>
      <c r="B2955" t="s">
        <v>6124</v>
      </c>
      <c r="C2955" t="str">
        <f>IFERROR(VLOOKUP(Table1[[#This Row],[Ticker]],[1]!Table1[[Symbol]:[Industry]],2,FALSE),"-")</f>
        <v>-</v>
      </c>
      <c r="D2955" t="s">
        <v>1422</v>
      </c>
      <c r="E2955">
        <v>110.06</v>
      </c>
      <c r="F2955">
        <v>110.06</v>
      </c>
      <c r="G2955">
        <v>5.0379562772776998</v>
      </c>
      <c r="H2955">
        <v>-3.7571711239979102</v>
      </c>
      <c r="I2955">
        <v>18.436588660604301</v>
      </c>
      <c r="J2955">
        <v>-8.9031774078972994</v>
      </c>
      <c r="K2955">
        <v>102.88338359812801</v>
      </c>
      <c r="L2955">
        <v>94.426442686562297</v>
      </c>
      <c r="M2955">
        <v>58.565222667526101</v>
      </c>
      <c r="N2955">
        <v>3.7229445396738901</v>
      </c>
      <c r="O2955">
        <v>19.207704888242699</v>
      </c>
      <c r="P2955">
        <v>63.536404160475499</v>
      </c>
      <c r="Q2955">
        <v>3.6626960749227E-2</v>
      </c>
    </row>
    <row r="2956" spans="1:17" hidden="1" x14ac:dyDescent="0.3">
      <c r="A2956" t="s">
        <v>6125</v>
      </c>
      <c r="B2956" t="s">
        <v>6126</v>
      </c>
      <c r="C2956" t="str">
        <f>IFERROR(VLOOKUP(Table1[[#This Row],[Ticker]],[1]!Table1[[Symbol]:[Industry]],2,FALSE),"-")</f>
        <v>-</v>
      </c>
      <c r="D2956" t="s">
        <v>604</v>
      </c>
      <c r="E2956">
        <v>109.90205</v>
      </c>
      <c r="F2956">
        <v>210.5</v>
      </c>
      <c r="G2956">
        <v>-33.101045974587997</v>
      </c>
      <c r="H2956">
        <v>-7.3660527195728296</v>
      </c>
      <c r="I2956">
        <v>-17.398440338912302</v>
      </c>
      <c r="J2956">
        <v>-3.8561791231631699</v>
      </c>
      <c r="K2956">
        <v>212.02982239471999</v>
      </c>
      <c r="L2956">
        <v>211.87586819975601</v>
      </c>
      <c r="M2956">
        <v>48.359827101332499</v>
      </c>
      <c r="N2956">
        <v>0.44734837690095602</v>
      </c>
      <c r="O2956">
        <v>16.365795724465499</v>
      </c>
      <c r="P2956">
        <v>13.6609071274298</v>
      </c>
      <c r="Q2956">
        <v>-9.9756112505223996E-2</v>
      </c>
    </row>
    <row r="2957" spans="1:17" hidden="1" x14ac:dyDescent="0.3">
      <c r="A2957" t="s">
        <v>6127</v>
      </c>
      <c r="B2957" t="s">
        <v>6128</v>
      </c>
      <c r="C2957" t="str">
        <f>IFERROR(VLOOKUP(Table1[[#This Row],[Ticker]],[1]!Table1[[Symbol]:[Industry]],2,FALSE),"-")</f>
        <v>-</v>
      </c>
      <c r="D2957" t="s">
        <v>604</v>
      </c>
      <c r="E2957">
        <v>109.87578342499999</v>
      </c>
      <c r="F2957">
        <v>139.5</v>
      </c>
      <c r="G2957">
        <v>98.8364916608773</v>
      </c>
      <c r="H2957">
        <v>-1.93021728648061</v>
      </c>
      <c r="I2957">
        <v>41.335533213692997</v>
      </c>
      <c r="J2957">
        <v>-6.0481832132758999</v>
      </c>
      <c r="K2957">
        <v>127.93200272511</v>
      </c>
      <c r="L2957">
        <v>101.29853759613199</v>
      </c>
      <c r="M2957">
        <v>48.222455771998298</v>
      </c>
      <c r="N2957">
        <v>0.31174352834399799</v>
      </c>
      <c r="O2957">
        <v>8.8888888888888999</v>
      </c>
      <c r="P2957">
        <v>151.35135135135101</v>
      </c>
      <c r="Q2957">
        <v>6.2137647125322999E-2</v>
      </c>
    </row>
    <row r="2958" spans="1:17" hidden="1" x14ac:dyDescent="0.3">
      <c r="A2958" t="s">
        <v>6129</v>
      </c>
      <c r="B2958" t="s">
        <v>6130</v>
      </c>
      <c r="C2958" t="str">
        <f>IFERROR(VLOOKUP(Table1[[#This Row],[Ticker]],[1]!Table1[[Symbol]:[Industry]],2,FALSE),"-")</f>
        <v>-</v>
      </c>
      <c r="D2958" t="s">
        <v>46</v>
      </c>
      <c r="E2958">
        <v>109.77500000000001</v>
      </c>
      <c r="F2958">
        <v>43.91</v>
      </c>
      <c r="G2958">
        <v>42.184319639133697</v>
      </c>
      <c r="H2958">
        <v>-18.070507174027199</v>
      </c>
      <c r="I2958">
        <v>-54.965959750064201</v>
      </c>
      <c r="J2958">
        <v>-13.3836290401648</v>
      </c>
      <c r="K2958">
        <v>50.496957532613997</v>
      </c>
      <c r="L2958">
        <v>48.631930696197998</v>
      </c>
      <c r="M2958">
        <v>22.211146283022899</v>
      </c>
      <c r="N2958">
        <v>1.9135845143449699</v>
      </c>
      <c r="O2958">
        <v>111.386927806877</v>
      </c>
      <c r="P2958">
        <v>107.80880265026001</v>
      </c>
      <c r="Q2958">
        <v>0.17150504642985501</v>
      </c>
    </row>
    <row r="2959" spans="1:17" hidden="1" x14ac:dyDescent="0.3">
      <c r="A2959" t="s">
        <v>6131</v>
      </c>
      <c r="B2959" t="s">
        <v>6132</v>
      </c>
      <c r="C2959" t="str">
        <f>IFERROR(VLOOKUP(Table1[[#This Row],[Ticker]],[1]!Table1[[Symbol]:[Industry]],2,FALSE),"-")</f>
        <v>-</v>
      </c>
      <c r="D2959" t="s">
        <v>4178</v>
      </c>
      <c r="E2959">
        <v>109.692209076</v>
      </c>
      <c r="F2959">
        <v>30</v>
      </c>
      <c r="G2959">
        <v>54.536942237360698</v>
      </c>
      <c r="H2959">
        <v>-17.108981916274502</v>
      </c>
      <c r="I2959">
        <v>-15.188307389291699</v>
      </c>
      <c r="J2959">
        <v>-5.3163080770368998</v>
      </c>
      <c r="K2959">
        <v>33.798809567466598</v>
      </c>
      <c r="L2959">
        <v>32.523261339885202</v>
      </c>
      <c r="M2959">
        <v>23.069858937324799</v>
      </c>
      <c r="N2959">
        <v>0.29089305354866102</v>
      </c>
      <c r="O2959">
        <v>90.933333333333294</v>
      </c>
      <c r="P2959">
        <v>87.852222917971105</v>
      </c>
      <c r="Q2959">
        <v>0.100575493500736</v>
      </c>
    </row>
    <row r="2960" spans="1:17" hidden="1" x14ac:dyDescent="0.3">
      <c r="A2960" t="s">
        <v>6133</v>
      </c>
      <c r="B2960" t="s">
        <v>6134</v>
      </c>
      <c r="C2960" t="str">
        <f>IFERROR(VLOOKUP(Table1[[#This Row],[Ticker]],[1]!Table1[[Symbol]:[Industry]],2,FALSE),"-")</f>
        <v>-</v>
      </c>
      <c r="D2960" t="s">
        <v>266</v>
      </c>
      <c r="E2960">
        <v>109.52109552</v>
      </c>
      <c r="F2960">
        <v>111.9</v>
      </c>
      <c r="G2960">
        <v>24.179441346131298</v>
      </c>
      <c r="H2960">
        <v>-7.40596331982825</v>
      </c>
      <c r="I2960">
        <v>-14.5100803436032</v>
      </c>
      <c r="J2960">
        <v>6.0301120080007999</v>
      </c>
      <c r="K2960">
        <v>105.281379672395</v>
      </c>
      <c r="L2960">
        <v>97.763664638002595</v>
      </c>
      <c r="M2960">
        <v>57.860709423535397</v>
      </c>
      <c r="N2960">
        <v>0.85409252669039104</v>
      </c>
      <c r="O2960">
        <v>17.9177837354781</v>
      </c>
      <c r="P2960">
        <v>59.857142857142797</v>
      </c>
    </row>
    <row r="2961" spans="1:17" hidden="1" x14ac:dyDescent="0.3">
      <c r="A2961" t="s">
        <v>6135</v>
      </c>
      <c r="B2961" t="s">
        <v>6136</v>
      </c>
      <c r="C2961" t="str">
        <f>IFERROR(VLOOKUP(Table1[[#This Row],[Ticker]],[1]!Table1[[Symbol]:[Industry]],2,FALSE),"-")</f>
        <v>-</v>
      </c>
      <c r="D2961" t="s">
        <v>2336</v>
      </c>
      <c r="E2961">
        <v>109.01859899999999</v>
      </c>
      <c r="F2961">
        <v>179.7</v>
      </c>
      <c r="G2961">
        <v>967.78766049586</v>
      </c>
      <c r="H2961">
        <v>-3.8004726767200601</v>
      </c>
      <c r="I2961">
        <v>46.7129961363772</v>
      </c>
      <c r="J2961">
        <v>-3.2303758225616601</v>
      </c>
      <c r="K2961">
        <v>173.12155651296999</v>
      </c>
      <c r="L2961">
        <v>120.92865012512399</v>
      </c>
      <c r="M2961">
        <v>28.7675913402548</v>
      </c>
      <c r="N2961">
        <v>0.494390434065548</v>
      </c>
      <c r="O2961">
        <v>23.010573177518001</v>
      </c>
      <c r="P2961">
        <v>1001.10294117647</v>
      </c>
      <c r="Q2961">
        <v>0.26324296234463201</v>
      </c>
    </row>
    <row r="2962" spans="1:17" hidden="1" x14ac:dyDescent="0.3">
      <c r="A2962" t="s">
        <v>6137</v>
      </c>
      <c r="B2962" t="s">
        <v>6138</v>
      </c>
      <c r="C2962" t="str">
        <f>IFERROR(VLOOKUP(Table1[[#This Row],[Ticker]],[1]!Table1[[Symbol]:[Industry]],2,FALSE),"-")</f>
        <v>-</v>
      </c>
      <c r="D2962" t="s">
        <v>292</v>
      </c>
      <c r="E2962">
        <v>108.75151927500001</v>
      </c>
      <c r="F2962">
        <v>32.549999999999997</v>
      </c>
      <c r="G2962">
        <v>-52.845564982217297</v>
      </c>
      <c r="H2962">
        <v>-17.451335370644902</v>
      </c>
      <c r="I2962">
        <v>-39.554059261155999</v>
      </c>
      <c r="J2962">
        <v>-6.9446331124361604</v>
      </c>
      <c r="K2962">
        <v>35.6848504443319</v>
      </c>
      <c r="L2962">
        <v>40.898237691359</v>
      </c>
      <c r="M2962">
        <v>24.625037490532002</v>
      </c>
      <c r="N2962">
        <v>0.80248608543303102</v>
      </c>
      <c r="O2962">
        <v>123.963133640553</v>
      </c>
      <c r="P2962">
        <v>0.46296296296295297</v>
      </c>
      <c r="Q2962">
        <v>-0.12108807637699</v>
      </c>
    </row>
    <row r="2963" spans="1:17" hidden="1" x14ac:dyDescent="0.3">
      <c r="A2963" t="s">
        <v>6139</v>
      </c>
      <c r="B2963" t="s">
        <v>6140</v>
      </c>
      <c r="C2963" t="str">
        <f>IFERROR(VLOOKUP(Table1[[#This Row],[Ticker]],[1]!Table1[[Symbol]:[Industry]],2,FALSE),"-")</f>
        <v>-</v>
      </c>
      <c r="D2963" t="s">
        <v>46</v>
      </c>
      <c r="E2963">
        <v>108.62351923499899</v>
      </c>
      <c r="F2963">
        <v>0.77</v>
      </c>
      <c r="G2963">
        <v>86.6847193193896</v>
      </c>
      <c r="H2963">
        <v>-12.1368295940082</v>
      </c>
      <c r="I2963">
        <v>34.861588660604298</v>
      </c>
      <c r="J2963">
        <v>-3.1486319533518499</v>
      </c>
      <c r="K2963">
        <v>0.76343848485465005</v>
      </c>
      <c r="L2963">
        <v>0.66073560362399697</v>
      </c>
      <c r="M2963">
        <v>51.648723718227401</v>
      </c>
      <c r="N2963">
        <v>1.82764489995937</v>
      </c>
      <c r="O2963">
        <v>23.3766233766233</v>
      </c>
      <c r="P2963">
        <v>156.666666666666</v>
      </c>
      <c r="Q2963">
        <v>0.10664248036561901</v>
      </c>
    </row>
    <row r="2964" spans="1:17" hidden="1" x14ac:dyDescent="0.3">
      <c r="A2964" t="s">
        <v>6141</v>
      </c>
      <c r="B2964" t="s">
        <v>6142</v>
      </c>
      <c r="C2964" t="str">
        <f>IFERROR(VLOOKUP(Table1[[#This Row],[Ticker]],[1]!Table1[[Symbol]:[Industry]],2,FALSE),"-")</f>
        <v>-</v>
      </c>
      <c r="D2964" t="s">
        <v>545</v>
      </c>
      <c r="E2964">
        <v>108.61199999999999</v>
      </c>
      <c r="F2964">
        <v>452</v>
      </c>
      <c r="G2964">
        <v>424.70941067741398</v>
      </c>
      <c r="H2964">
        <v>-10.5811614350563</v>
      </c>
      <c r="I2964">
        <v>78.327731080875097</v>
      </c>
      <c r="J2964">
        <v>-7.4964580403083696</v>
      </c>
      <c r="K2964">
        <v>404.02477453990002</v>
      </c>
      <c r="L2964">
        <v>284.18855414160203</v>
      </c>
      <c r="M2964">
        <v>56.813573722096002</v>
      </c>
      <c r="N2964">
        <v>0.38189776056423902</v>
      </c>
      <c r="O2964">
        <v>7.9424778761061798</v>
      </c>
      <c r="P2964">
        <v>512.88135593220295</v>
      </c>
      <c r="Q2964">
        <v>0.13013501515164799</v>
      </c>
    </row>
    <row r="2965" spans="1:17" hidden="1" x14ac:dyDescent="0.3">
      <c r="A2965" t="s">
        <v>6143</v>
      </c>
      <c r="B2965" t="s">
        <v>6144</v>
      </c>
      <c r="C2965" t="str">
        <f>IFERROR(VLOOKUP(Table1[[#This Row],[Ticker]],[1]!Table1[[Symbol]:[Industry]],2,FALSE),"-")</f>
        <v>-</v>
      </c>
      <c r="D2965" t="s">
        <v>130</v>
      </c>
      <c r="E2965">
        <v>108.1927125</v>
      </c>
      <c r="F2965">
        <v>502.2</v>
      </c>
      <c r="G2965">
        <v>153.656147890818</v>
      </c>
      <c r="H2965">
        <v>-20.127633960256201</v>
      </c>
      <c r="I2965">
        <v>-15.9006685086833</v>
      </c>
      <c r="J2965">
        <v>4.4210021263859902</v>
      </c>
      <c r="K2965">
        <v>583.39430016955305</v>
      </c>
      <c r="L2965">
        <v>575.23348311557197</v>
      </c>
      <c r="M2965">
        <v>71.191502842344406</v>
      </c>
      <c r="N2965">
        <v>3.9979501896074598</v>
      </c>
      <c r="O2965">
        <v>125.647152528872</v>
      </c>
      <c r="P2965">
        <v>192.827988338192</v>
      </c>
    </row>
    <row r="2966" spans="1:17" hidden="1" x14ac:dyDescent="0.3">
      <c r="A2966" t="s">
        <v>6145</v>
      </c>
      <c r="B2966" t="s">
        <v>6146</v>
      </c>
      <c r="C2966" t="str">
        <f>IFERROR(VLOOKUP(Table1[[#This Row],[Ticker]],[1]!Table1[[Symbol]:[Industry]],2,FALSE),"-")</f>
        <v>-</v>
      </c>
      <c r="D2966" t="s">
        <v>46</v>
      </c>
      <c r="E2966">
        <v>108.112656827</v>
      </c>
      <c r="F2966">
        <v>5.1100000000000003</v>
      </c>
      <c r="G2966">
        <v>23.915488550158798</v>
      </c>
      <c r="H2966">
        <v>-10.9854596988064</v>
      </c>
      <c r="I2966">
        <v>-15.906088107072399</v>
      </c>
      <c r="J2966">
        <v>-5.5534415725903301</v>
      </c>
      <c r="K2966">
        <v>5.0206810108008604</v>
      </c>
      <c r="L2966">
        <v>4.8977962291961603</v>
      </c>
      <c r="M2966">
        <v>59.599225258963003</v>
      </c>
      <c r="N2966">
        <v>0.59854457539788997</v>
      </c>
      <c r="O2966">
        <v>38.943248532289601</v>
      </c>
      <c r="P2966">
        <v>76.2068965517241</v>
      </c>
      <c r="Q2966">
        <v>1.4378961546757E-2</v>
      </c>
    </row>
    <row r="2967" spans="1:17" hidden="1" x14ac:dyDescent="0.3">
      <c r="A2967" t="s">
        <v>6147</v>
      </c>
      <c r="B2967" t="s">
        <v>6148</v>
      </c>
      <c r="C2967" t="str">
        <f>IFERROR(VLOOKUP(Table1[[#This Row],[Ticker]],[1]!Table1[[Symbol]:[Industry]],2,FALSE),"-")</f>
        <v>-</v>
      </c>
      <c r="D2967" t="s">
        <v>89</v>
      </c>
      <c r="E2967">
        <v>107.8913024</v>
      </c>
      <c r="F2967">
        <v>51.8</v>
      </c>
      <c r="G2967">
        <v>28.559719319389501</v>
      </c>
      <c r="H2967">
        <v>42.4432232606963</v>
      </c>
      <c r="I2967">
        <v>36.744826698521798</v>
      </c>
      <c r="J2967">
        <v>-9.9522033819232796</v>
      </c>
      <c r="K2967">
        <v>41.018436127923799</v>
      </c>
      <c r="L2967">
        <v>33.611195801340301</v>
      </c>
      <c r="M2967">
        <v>55.339011302734598</v>
      </c>
      <c r="N2967">
        <v>2.5566618899778502</v>
      </c>
      <c r="O2967">
        <v>25.444015444015399</v>
      </c>
      <c r="P2967">
        <v>124.24242424242399</v>
      </c>
      <c r="Q2967">
        <v>9.7182231864973004E-2</v>
      </c>
    </row>
    <row r="2968" spans="1:17" hidden="1" x14ac:dyDescent="0.3">
      <c r="A2968" t="s">
        <v>6149</v>
      </c>
      <c r="B2968" t="s">
        <v>6150</v>
      </c>
      <c r="C2968" t="str">
        <f>IFERROR(VLOOKUP(Table1[[#This Row],[Ticker]],[1]!Table1[[Symbol]:[Industry]],2,FALSE),"-")</f>
        <v>-</v>
      </c>
      <c r="D2968" t="s">
        <v>604</v>
      </c>
      <c r="E2968">
        <v>107.8091</v>
      </c>
      <c r="F2968">
        <v>46.27</v>
      </c>
      <c r="G2968">
        <v>-38.6936037889948</v>
      </c>
      <c r="H2968">
        <v>-11.5101760590643</v>
      </c>
      <c r="I2968">
        <v>-15.626107088836299</v>
      </c>
      <c r="J2968">
        <v>-6.9445503206987897</v>
      </c>
      <c r="K2968">
        <v>48.692413326003603</v>
      </c>
      <c r="L2968">
        <v>49.948065411975598</v>
      </c>
      <c r="M2968">
        <v>28.616539368019399</v>
      </c>
      <c r="N2968">
        <v>0.39938753049012499</v>
      </c>
      <c r="O2968">
        <v>48.2602118003025</v>
      </c>
      <c r="P2968">
        <v>12.5790754257907</v>
      </c>
      <c r="Q2968">
        <v>-1.8631907576002998E-2</v>
      </c>
    </row>
    <row r="2969" spans="1:17" hidden="1" x14ac:dyDescent="0.3">
      <c r="A2969" t="s">
        <v>6151</v>
      </c>
      <c r="B2969" t="s">
        <v>6152</v>
      </c>
      <c r="C2969" t="str">
        <f>IFERROR(VLOOKUP(Table1[[#This Row],[Ticker]],[1]!Table1[[Symbol]:[Industry]],2,FALSE),"-")</f>
        <v>-</v>
      </c>
      <c r="D2969" t="s">
        <v>740</v>
      </c>
      <c r="E2969">
        <v>107.764374</v>
      </c>
      <c r="F2969">
        <v>60.6</v>
      </c>
      <c r="G2969">
        <v>-53.578438575347199</v>
      </c>
      <c r="H2969">
        <v>-2.9710169274782099</v>
      </c>
      <c r="I2969">
        <v>-3.1575500953765201</v>
      </c>
      <c r="J2969">
        <v>-2.4841801261093202</v>
      </c>
      <c r="K2969">
        <v>59.511768959515102</v>
      </c>
      <c r="L2969">
        <v>59.798725489543003</v>
      </c>
      <c r="M2969">
        <v>53.204618799667998</v>
      </c>
      <c r="N2969">
        <v>0.58678815489749403</v>
      </c>
      <c r="O2969">
        <v>43.564356435643496</v>
      </c>
      <c r="P2969">
        <v>30.322580645161199</v>
      </c>
      <c r="Q2969">
        <v>9.1141556651285996E-2</v>
      </c>
    </row>
    <row r="2970" spans="1:17" hidden="1" x14ac:dyDescent="0.3">
      <c r="A2970" t="s">
        <v>6153</v>
      </c>
      <c r="B2970" t="s">
        <v>6154</v>
      </c>
      <c r="C2970" t="str">
        <f>IFERROR(VLOOKUP(Table1[[#This Row],[Ticker]],[1]!Table1[[Symbol]:[Industry]],2,FALSE),"-")</f>
        <v>-</v>
      </c>
      <c r="D2970" t="s">
        <v>130</v>
      </c>
      <c r="E2970">
        <v>107.7150876</v>
      </c>
      <c r="F2970">
        <v>14.86</v>
      </c>
      <c r="G2970">
        <v>-26.868289276598901</v>
      </c>
      <c r="H2970">
        <v>-14.505291014471499</v>
      </c>
      <c r="I2970">
        <v>-17.496824472090601</v>
      </c>
      <c r="J2970">
        <v>-6.7080678163471497</v>
      </c>
      <c r="K2970">
        <v>14.932662225107</v>
      </c>
      <c r="L2970">
        <v>15.754219078282</v>
      </c>
      <c r="M2970">
        <v>54.017784510504399</v>
      </c>
      <c r="N2970">
        <v>0.46815626488001699</v>
      </c>
      <c r="O2970">
        <v>55.787348586810197</v>
      </c>
      <c r="P2970">
        <v>17.470355731225201</v>
      </c>
      <c r="Q2970">
        <v>-4.2838120294628003E-2</v>
      </c>
    </row>
    <row r="2971" spans="1:17" hidden="1" x14ac:dyDescent="0.3">
      <c r="A2971" t="s">
        <v>6155</v>
      </c>
      <c r="B2971" t="s">
        <v>6156</v>
      </c>
      <c r="C2971" t="str">
        <f>IFERROR(VLOOKUP(Table1[[#This Row],[Ticker]],[1]!Table1[[Symbol]:[Industry]],2,FALSE),"-")</f>
        <v>-</v>
      </c>
      <c r="D2971" t="s">
        <v>266</v>
      </c>
      <c r="E2971">
        <v>107.43693912000001</v>
      </c>
      <c r="F2971">
        <v>99.01</v>
      </c>
      <c r="G2971">
        <v>-23.911965763483298</v>
      </c>
      <c r="H2971">
        <v>2.2784097040157998</v>
      </c>
      <c r="I2971">
        <v>-15.0269497200476</v>
      </c>
      <c r="J2971">
        <v>-1.5002240491847501</v>
      </c>
      <c r="K2971">
        <v>94.941069249415804</v>
      </c>
      <c r="L2971">
        <v>94.264284204216395</v>
      </c>
      <c r="M2971">
        <v>56.111051398375601</v>
      </c>
      <c r="N2971">
        <v>0.94262716069988095</v>
      </c>
      <c r="O2971">
        <v>34.077365922634002</v>
      </c>
      <c r="P2971">
        <v>26.368857689853201</v>
      </c>
      <c r="Q2971">
        <v>5.7707091895879997E-2</v>
      </c>
    </row>
    <row r="2972" spans="1:17" hidden="1" x14ac:dyDescent="0.3">
      <c r="A2972" t="s">
        <v>6157</v>
      </c>
      <c r="B2972" t="s">
        <v>6158</v>
      </c>
      <c r="C2972" t="str">
        <f>IFERROR(VLOOKUP(Table1[[#This Row],[Ticker]],[1]!Table1[[Symbol]:[Industry]],2,FALSE),"-")</f>
        <v>-</v>
      </c>
      <c r="D2972" t="s">
        <v>396</v>
      </c>
      <c r="E2972">
        <v>107.43555795</v>
      </c>
      <c r="F2972">
        <v>107</v>
      </c>
      <c r="G2972">
        <v>-52.742991523983903</v>
      </c>
      <c r="H2972">
        <v>-3.9477968087744602</v>
      </c>
      <c r="I2972">
        <v>-15.7068018662202</v>
      </c>
      <c r="J2972">
        <v>-5.8919947852102501</v>
      </c>
      <c r="K2972">
        <v>113.910955713432</v>
      </c>
      <c r="L2972">
        <v>121.039446847897</v>
      </c>
      <c r="M2972">
        <v>38.0378027087039</v>
      </c>
      <c r="N2972">
        <v>0.84486044056234699</v>
      </c>
      <c r="O2972">
        <v>65.869158878504606</v>
      </c>
      <c r="P2972">
        <v>16.557734204793</v>
      </c>
      <c r="Q2972">
        <v>7.8071893804639997E-2</v>
      </c>
    </row>
    <row r="2973" spans="1:17" hidden="1" x14ac:dyDescent="0.3">
      <c r="A2973" t="s">
        <v>6159</v>
      </c>
      <c r="B2973" t="s">
        <v>6160</v>
      </c>
      <c r="C2973" t="str">
        <f>IFERROR(VLOOKUP(Table1[[#This Row],[Ticker]],[1]!Table1[[Symbol]:[Industry]],2,FALSE),"-")</f>
        <v>-</v>
      </c>
      <c r="D2973" t="s">
        <v>54</v>
      </c>
      <c r="E2973">
        <v>107.36</v>
      </c>
      <c r="F2973">
        <v>134.19999999999999</v>
      </c>
      <c r="G2973">
        <v>-20.636859186068001</v>
      </c>
      <c r="H2973">
        <v>-8.4667294356762408</v>
      </c>
      <c r="I2973">
        <v>-3.6975511243419099</v>
      </c>
      <c r="J2973">
        <v>-7.4239942721924299</v>
      </c>
      <c r="K2973">
        <v>140.038635963004</v>
      </c>
      <c r="L2973">
        <v>135.97193750879401</v>
      </c>
      <c r="M2973">
        <v>41.663446809588301</v>
      </c>
      <c r="N2973">
        <v>0.38689479307503599</v>
      </c>
      <c r="O2973">
        <v>37.1087928464977</v>
      </c>
      <c r="P2973">
        <v>21.999999999999901</v>
      </c>
      <c r="Q2973">
        <v>-0.10039693928460799</v>
      </c>
    </row>
    <row r="2974" spans="1:17" hidden="1" x14ac:dyDescent="0.3">
      <c r="A2974" t="s">
        <v>6161</v>
      </c>
      <c r="B2974" t="s">
        <v>6162</v>
      </c>
      <c r="C2974" t="str">
        <f>IFERROR(VLOOKUP(Table1[[#This Row],[Ticker]],[1]!Table1[[Symbol]:[Industry]],2,FALSE),"-")</f>
        <v>-</v>
      </c>
      <c r="D2974" t="s">
        <v>470</v>
      </c>
      <c r="E2974">
        <v>107.328585</v>
      </c>
      <c r="F2974">
        <v>45.75</v>
      </c>
      <c r="G2974">
        <v>55.734306096249</v>
      </c>
      <c r="H2974">
        <v>-3.6792356571908802</v>
      </c>
      <c r="I2974">
        <v>67.2159674793416</v>
      </c>
      <c r="J2974">
        <v>-6.4408130233107004</v>
      </c>
      <c r="K2974">
        <v>42.380460816161097</v>
      </c>
      <c r="L2974">
        <v>33.281574202863503</v>
      </c>
      <c r="M2974">
        <v>38.860448325451102</v>
      </c>
      <c r="N2974">
        <v>0.52575216368741196</v>
      </c>
      <c r="O2974">
        <v>12.546448087431701</v>
      </c>
      <c r="P2974">
        <v>111.316397228637</v>
      </c>
      <c r="Q2974">
        <v>6.4267312305900007E-2</v>
      </c>
    </row>
    <row r="2975" spans="1:17" hidden="1" x14ac:dyDescent="0.3">
      <c r="A2975" t="s">
        <v>6163</v>
      </c>
      <c r="B2975" t="s">
        <v>6164</v>
      </c>
      <c r="C2975" t="str">
        <f>IFERROR(VLOOKUP(Table1[[#This Row],[Ticker]],[1]!Table1[[Symbol]:[Industry]],2,FALSE),"-")</f>
        <v>-</v>
      </c>
      <c r="D2975" t="s">
        <v>89</v>
      </c>
      <c r="E2975">
        <v>106.729849395</v>
      </c>
      <c r="F2975">
        <v>19.89</v>
      </c>
      <c r="G2975">
        <v>-13.855821221150901</v>
      </c>
      <c r="H2975">
        <v>-4.9170800242497599</v>
      </c>
      <c r="I2975">
        <v>-9.8526970536813696</v>
      </c>
      <c r="J2975">
        <v>-8.75782735565069</v>
      </c>
      <c r="K2975">
        <v>20.173389862578698</v>
      </c>
      <c r="L2975">
        <v>17.734466096712001</v>
      </c>
      <c r="M2975">
        <v>30.4826761698822</v>
      </c>
      <c r="N2975">
        <v>0.37664352828358499</v>
      </c>
      <c r="O2975">
        <v>48.064353946706802</v>
      </c>
      <c r="P2975">
        <v>47.3333333333333</v>
      </c>
      <c r="Q2975">
        <v>-4.0589015287318002E-2</v>
      </c>
    </row>
    <row r="2976" spans="1:17" hidden="1" x14ac:dyDescent="0.3">
      <c r="A2976" t="s">
        <v>6165</v>
      </c>
      <c r="B2976" t="s">
        <v>6166</v>
      </c>
      <c r="C2976" t="str">
        <f>IFERROR(VLOOKUP(Table1[[#This Row],[Ticker]],[1]!Table1[[Symbol]:[Industry]],2,FALSE),"-")</f>
        <v>-</v>
      </c>
      <c r="D2976" t="s">
        <v>438</v>
      </c>
      <c r="E2976">
        <v>106.66079999999999</v>
      </c>
      <c r="F2976">
        <v>197.52</v>
      </c>
      <c r="G2976">
        <v>-11.125364194374701</v>
      </c>
      <c r="H2976">
        <v>0.29978756785662097</v>
      </c>
      <c r="I2976">
        <v>-5.0639094624103898</v>
      </c>
      <c r="J2976">
        <v>1.1015643303435001</v>
      </c>
      <c r="K2976">
        <v>193.53263470855001</v>
      </c>
      <c r="L2976">
        <v>190.54561707629099</v>
      </c>
      <c r="M2976">
        <v>55.017662690762997</v>
      </c>
      <c r="N2976">
        <v>2.5359904209550601</v>
      </c>
      <c r="O2976">
        <v>18.671526933981301</v>
      </c>
      <c r="P2976">
        <v>28.259740259740202</v>
      </c>
      <c r="Q2976">
        <v>3.8276641315265002E-2</v>
      </c>
    </row>
    <row r="2977" spans="1:17" hidden="1" x14ac:dyDescent="0.3">
      <c r="A2977" t="s">
        <v>6167</v>
      </c>
      <c r="B2977" t="s">
        <v>6168</v>
      </c>
      <c r="C2977" t="str">
        <f>IFERROR(VLOOKUP(Table1[[#This Row],[Ticker]],[1]!Table1[[Symbol]:[Industry]],2,FALSE),"-")</f>
        <v>-</v>
      </c>
      <c r="D2977" t="s">
        <v>130</v>
      </c>
      <c r="E2977">
        <v>106.48399999999999</v>
      </c>
      <c r="F2977">
        <v>38.03</v>
      </c>
      <c r="G2977">
        <v>-17.3347988263865</v>
      </c>
      <c r="H2977">
        <v>-10.730492249573199</v>
      </c>
      <c r="I2977">
        <v>-15.1460678884796</v>
      </c>
      <c r="J2977">
        <v>-7.7941087259679804</v>
      </c>
      <c r="K2977">
        <v>40.1364382984857</v>
      </c>
      <c r="L2977">
        <v>39.16388997944</v>
      </c>
      <c r="M2977">
        <v>38.736741372891402</v>
      </c>
      <c r="N2977">
        <v>0.21274504777042799</v>
      </c>
      <c r="O2977">
        <v>79.069155929529302</v>
      </c>
      <c r="P2977">
        <v>35.531004989308599</v>
      </c>
      <c r="Q2977">
        <v>7.6247606952853E-2</v>
      </c>
    </row>
    <row r="2978" spans="1:17" hidden="1" x14ac:dyDescent="0.3">
      <c r="A2978" t="s">
        <v>6169</v>
      </c>
      <c r="B2978" t="s">
        <v>6170</v>
      </c>
      <c r="C2978" t="str">
        <f>IFERROR(VLOOKUP(Table1[[#This Row],[Ticker]],[1]!Table1[[Symbol]:[Industry]],2,FALSE),"-")</f>
        <v>-</v>
      </c>
      <c r="D2978" t="s">
        <v>473</v>
      </c>
      <c r="E2978">
        <v>106.41288</v>
      </c>
      <c r="F2978">
        <v>97.95</v>
      </c>
      <c r="G2978">
        <v>-71.943100229482596</v>
      </c>
      <c r="H2978">
        <v>-1.70363893722536</v>
      </c>
      <c r="I2978">
        <v>23.708314634062098</v>
      </c>
      <c r="J2978">
        <v>2.1739486918094402</v>
      </c>
      <c r="K2978">
        <v>95.062002976270193</v>
      </c>
      <c r="L2978">
        <v>96.785499999999999</v>
      </c>
      <c r="M2978">
        <v>53.732524980280303</v>
      </c>
      <c r="N2978">
        <v>0.89704866252097504</v>
      </c>
      <c r="O2978">
        <v>62.940275650842203</v>
      </c>
      <c r="P2978">
        <v>50.692307692307701</v>
      </c>
    </row>
    <row r="2979" spans="1:17" hidden="1" x14ac:dyDescent="0.3">
      <c r="A2979" t="s">
        <v>6171</v>
      </c>
      <c r="B2979" t="s">
        <v>6172</v>
      </c>
      <c r="C2979" t="str">
        <f>IFERROR(VLOOKUP(Table1[[#This Row],[Ticker]],[1]!Table1[[Symbol]:[Industry]],2,FALSE),"-")</f>
        <v>-</v>
      </c>
      <c r="D2979" t="s">
        <v>327</v>
      </c>
      <c r="E2979">
        <v>106.32189</v>
      </c>
      <c r="F2979">
        <v>70.05</v>
      </c>
      <c r="G2979">
        <v>-15.187118791908899</v>
      </c>
      <c r="H2979">
        <v>-23.708645312165402</v>
      </c>
      <c r="I2979">
        <v>-1.01024945069415</v>
      </c>
      <c r="J2979">
        <v>-15.1968247244361</v>
      </c>
      <c r="K2979">
        <v>87.033924594498501</v>
      </c>
      <c r="M2979">
        <v>21.824561134806899</v>
      </c>
      <c r="N2979">
        <v>1.08251543278411</v>
      </c>
      <c r="O2979">
        <v>88.436830835117703</v>
      </c>
      <c r="P2979">
        <v>24.533333333333299</v>
      </c>
    </row>
    <row r="2980" spans="1:17" hidden="1" x14ac:dyDescent="0.3">
      <c r="A2980" t="s">
        <v>6173</v>
      </c>
      <c r="B2980" t="s">
        <v>6174</v>
      </c>
      <c r="C2980" t="str">
        <f>IFERROR(VLOOKUP(Table1[[#This Row],[Ticker]],[1]!Table1[[Symbol]:[Industry]],2,FALSE),"-")</f>
        <v>-</v>
      </c>
      <c r="D2980" t="s">
        <v>2738</v>
      </c>
      <c r="E2980">
        <v>106.0605</v>
      </c>
      <c r="F2980">
        <v>245</v>
      </c>
      <c r="G2980">
        <v>175.964828497144</v>
      </c>
      <c r="H2980">
        <v>32.412808178001598</v>
      </c>
      <c r="I2980">
        <v>55.861588660604298</v>
      </c>
      <c r="J2980">
        <v>-11.4479264204888</v>
      </c>
      <c r="K2980">
        <v>209.791571520557</v>
      </c>
      <c r="L2980">
        <v>162.81459812757501</v>
      </c>
      <c r="M2980">
        <v>49.839143570498898</v>
      </c>
      <c r="N2980">
        <v>1.3271400132714</v>
      </c>
      <c r="O2980">
        <v>15.979591836734601</v>
      </c>
      <c r="P2980">
        <v>214.64769177368899</v>
      </c>
      <c r="Q2980">
        <v>0.14996043929594899</v>
      </c>
    </row>
    <row r="2981" spans="1:17" hidden="1" x14ac:dyDescent="0.3">
      <c r="A2981" t="s">
        <v>6175</v>
      </c>
      <c r="B2981" t="s">
        <v>6176</v>
      </c>
      <c r="C2981" t="str">
        <f>IFERROR(VLOOKUP(Table1[[#This Row],[Ticker]],[1]!Table1[[Symbol]:[Industry]],2,FALSE),"-")</f>
        <v>-</v>
      </c>
      <c r="D2981" t="s">
        <v>751</v>
      </c>
      <c r="E2981">
        <v>105.953940543</v>
      </c>
      <c r="F2981">
        <v>92.61</v>
      </c>
      <c r="G2981">
        <v>-6.9025042678340203</v>
      </c>
      <c r="H2981">
        <v>2.0588562934864698</v>
      </c>
      <c r="I2981">
        <v>3.78433885970174</v>
      </c>
      <c r="J2981">
        <v>1.610574845515</v>
      </c>
      <c r="K2981">
        <v>86.992229172882901</v>
      </c>
      <c r="L2981">
        <v>83.028882798479003</v>
      </c>
      <c r="M2981">
        <v>58.050219930369003</v>
      </c>
      <c r="N2981">
        <v>0.76534902261398896</v>
      </c>
      <c r="O2981">
        <v>4.4811575423820296</v>
      </c>
      <c r="P2981">
        <v>36.171151301279203</v>
      </c>
    </row>
    <row r="2982" spans="1:17" hidden="1" x14ac:dyDescent="0.3">
      <c r="A2982" t="s">
        <v>6177</v>
      </c>
      <c r="B2982" t="s">
        <v>3008</v>
      </c>
      <c r="C2982" t="str">
        <f>IFERROR(VLOOKUP(Table1[[#This Row],[Ticker]],[1]!Table1[[Symbol]:[Industry]],2,FALSE),"-")</f>
        <v>-</v>
      </c>
      <c r="D2982" t="s">
        <v>4350</v>
      </c>
      <c r="E2982">
        <v>105.95</v>
      </c>
      <c r="F2982">
        <v>815</v>
      </c>
      <c r="G2982">
        <v>-45.666735216288203</v>
      </c>
      <c r="H2982">
        <v>-6.81276341628352</v>
      </c>
      <c r="I2982">
        <v>-5.5891253763166002</v>
      </c>
      <c r="J2982">
        <v>-11.4474323895568</v>
      </c>
      <c r="K2982">
        <v>862.72147274309805</v>
      </c>
      <c r="L2982">
        <v>797.34048617684505</v>
      </c>
      <c r="M2982">
        <v>25.769016696828601</v>
      </c>
      <c r="N2982">
        <v>1.25074111253566</v>
      </c>
      <c r="O2982">
        <v>26.380368098159501</v>
      </c>
      <c r="P2982">
        <v>30.955250261107</v>
      </c>
      <c r="Q2982">
        <v>6.7175867242442996E-2</v>
      </c>
    </row>
    <row r="2983" spans="1:17" hidden="1" x14ac:dyDescent="0.3">
      <c r="A2983" t="s">
        <v>6178</v>
      </c>
      <c r="B2983" t="s">
        <v>6179</v>
      </c>
      <c r="C2983" t="str">
        <f>IFERROR(VLOOKUP(Table1[[#This Row],[Ticker]],[1]!Table1[[Symbol]:[Industry]],2,FALSE),"-")</f>
        <v>-</v>
      </c>
      <c r="D2983" t="s">
        <v>448</v>
      </c>
      <c r="E2983">
        <v>105.932175125</v>
      </c>
      <c r="F2983">
        <v>96.95</v>
      </c>
      <c r="G2983">
        <v>47.899672590417602</v>
      </c>
      <c r="H2983">
        <v>-15.534042137562199</v>
      </c>
      <c r="I2983">
        <v>7.4281682950690904</v>
      </c>
      <c r="J2983">
        <v>-1.5696845849307901</v>
      </c>
      <c r="K2983">
        <v>99.1958895058537</v>
      </c>
      <c r="L2983">
        <v>88.7763648590374</v>
      </c>
      <c r="M2983">
        <v>47.0009368250983</v>
      </c>
      <c r="N2983">
        <v>0.51733211521233002</v>
      </c>
      <c r="O2983">
        <v>38.060856111397598</v>
      </c>
      <c r="P2983">
        <v>92.552135054617594</v>
      </c>
      <c r="Q2983">
        <v>7.3198415229795005E-2</v>
      </c>
    </row>
    <row r="2984" spans="1:17" hidden="1" x14ac:dyDescent="0.3">
      <c r="A2984" t="s">
        <v>6180</v>
      </c>
      <c r="B2984" t="s">
        <v>6181</v>
      </c>
      <c r="C2984" t="str">
        <f>IFERROR(VLOOKUP(Table1[[#This Row],[Ticker]],[1]!Table1[[Symbol]:[Industry]],2,FALSE),"-")</f>
        <v>-</v>
      </c>
      <c r="D2984" t="s">
        <v>217</v>
      </c>
      <c r="E2984">
        <v>105.83225224</v>
      </c>
      <c r="F2984">
        <v>104.39</v>
      </c>
      <c r="G2984">
        <v>100.21939493460199</v>
      </c>
      <c r="H2984">
        <v>-12.5224227308445</v>
      </c>
      <c r="I2984">
        <v>29.8837157127099</v>
      </c>
      <c r="J2984">
        <v>-8.3928715846882493</v>
      </c>
      <c r="K2984">
        <v>106.326630033706</v>
      </c>
      <c r="L2984">
        <v>92.381848513711006</v>
      </c>
      <c r="M2984">
        <v>49.071397811009298</v>
      </c>
      <c r="N2984">
        <v>0.507747293590739</v>
      </c>
      <c r="O2984">
        <v>32.598907941373596</v>
      </c>
      <c r="P2984">
        <v>139.426605504587</v>
      </c>
      <c r="Q2984">
        <v>8.8083665982546994E-2</v>
      </c>
    </row>
    <row r="2985" spans="1:17" hidden="1" x14ac:dyDescent="0.3">
      <c r="A2985" t="s">
        <v>6182</v>
      </c>
      <c r="B2985" t="s">
        <v>6183</v>
      </c>
      <c r="C2985" t="str">
        <f>IFERROR(VLOOKUP(Table1[[#This Row],[Ticker]],[1]!Table1[[Symbol]:[Industry]],2,FALSE),"-")</f>
        <v>-</v>
      </c>
      <c r="D2985" t="s">
        <v>545</v>
      </c>
      <c r="E2985">
        <v>105.73051599999999</v>
      </c>
      <c r="F2985">
        <v>20</v>
      </c>
      <c r="G2985">
        <v>-48.748684486107202</v>
      </c>
      <c r="H2985">
        <v>-10.923042808252999</v>
      </c>
      <c r="I2985">
        <v>-63.582855783840103</v>
      </c>
      <c r="J2985">
        <v>-1.62578931375793</v>
      </c>
      <c r="K2985">
        <v>19.494687249681999</v>
      </c>
      <c r="L2985">
        <v>22.225476359527001</v>
      </c>
      <c r="M2985">
        <v>54.0819451351081</v>
      </c>
      <c r="N2985">
        <v>0.74762235468847105</v>
      </c>
      <c r="O2985">
        <v>162.75</v>
      </c>
      <c r="P2985">
        <v>21.580547112462</v>
      </c>
      <c r="Q2985">
        <v>6.9202624295112994E-2</v>
      </c>
    </row>
    <row r="2986" spans="1:17" hidden="1" x14ac:dyDescent="0.3">
      <c r="A2986" t="s">
        <v>6184</v>
      </c>
      <c r="B2986" t="s">
        <v>6185</v>
      </c>
      <c r="C2986" t="str">
        <f>IFERROR(VLOOKUP(Table1[[#This Row],[Ticker]],[1]!Table1[[Symbol]:[Industry]],2,FALSE),"-")</f>
        <v>-</v>
      </c>
      <c r="D2986" t="s">
        <v>1001</v>
      </c>
      <c r="E2986">
        <v>105.6742912</v>
      </c>
      <c r="F2986">
        <v>25.6</v>
      </c>
      <c r="G2986">
        <v>-46.9746398711669</v>
      </c>
      <c r="H2986">
        <v>-2.1289933710676898</v>
      </c>
      <c r="I2986">
        <v>-17.952640588407501</v>
      </c>
      <c r="J2986">
        <v>-4.0401048215689004</v>
      </c>
      <c r="K2986">
        <v>26.4601692958407</v>
      </c>
      <c r="L2986">
        <v>27.8630563054368</v>
      </c>
      <c r="M2986">
        <v>44.328384640503401</v>
      </c>
      <c r="N2986">
        <v>0.36517554222662901</v>
      </c>
      <c r="O2986">
        <v>50.390625</v>
      </c>
      <c r="P2986">
        <v>12.035010940918999</v>
      </c>
      <c r="Q2986">
        <v>-1.3283511076389999E-3</v>
      </c>
    </row>
    <row r="2987" spans="1:17" hidden="1" x14ac:dyDescent="0.3">
      <c r="A2987" t="s">
        <v>6186</v>
      </c>
      <c r="B2987" t="s">
        <v>6187</v>
      </c>
      <c r="C2987" t="str">
        <f>IFERROR(VLOOKUP(Table1[[#This Row],[Ticker]],[1]!Table1[[Symbol]:[Industry]],2,FALSE),"-")</f>
        <v>-</v>
      </c>
      <c r="D2987" t="s">
        <v>143</v>
      </c>
      <c r="E2987">
        <v>105.64812993</v>
      </c>
      <c r="F2987">
        <v>2</v>
      </c>
      <c r="K2987">
        <v>2.1140989605141698</v>
      </c>
      <c r="L2987">
        <v>3.1857726977597598</v>
      </c>
      <c r="M2987">
        <v>71.039956020089093</v>
      </c>
      <c r="Q2987">
        <v>-6.9211309357390005E-2</v>
      </c>
    </row>
    <row r="2988" spans="1:17" hidden="1" x14ac:dyDescent="0.3">
      <c r="A2988" t="s">
        <v>6188</v>
      </c>
      <c r="B2988" t="s">
        <v>6189</v>
      </c>
      <c r="C2988" t="str">
        <f>IFERROR(VLOOKUP(Table1[[#This Row],[Ticker]],[1]!Table1[[Symbol]:[Industry]],2,FALSE),"-")</f>
        <v>-</v>
      </c>
      <c r="D2988" t="s">
        <v>545</v>
      </c>
      <c r="E2988">
        <v>105.558927685</v>
      </c>
      <c r="F2988">
        <v>147.88999999999999</v>
      </c>
      <c r="G2988">
        <v>131.72056161329601</v>
      </c>
      <c r="H2988">
        <v>-4.1359378721593902</v>
      </c>
      <c r="I2988">
        <v>56.8163774767851</v>
      </c>
      <c r="J2988">
        <v>-0.58293776754593496</v>
      </c>
      <c r="K2988">
        <v>142.23711476044099</v>
      </c>
      <c r="L2988">
        <v>111.366353964162</v>
      </c>
      <c r="M2988">
        <v>57.087936734481403</v>
      </c>
      <c r="N2988">
        <v>0.26263799126439002</v>
      </c>
      <c r="O2988">
        <v>25.782676313476198</v>
      </c>
      <c r="P2988">
        <v>212.33368532206899</v>
      </c>
      <c r="Q2988">
        <v>0.10891241394741701</v>
      </c>
    </row>
    <row r="2989" spans="1:17" hidden="1" x14ac:dyDescent="0.3">
      <c r="A2989" t="s">
        <v>6190</v>
      </c>
      <c r="B2989" t="s">
        <v>6191</v>
      </c>
      <c r="C2989" t="str">
        <f>IFERROR(VLOOKUP(Table1[[#This Row],[Ticker]],[1]!Table1[[Symbol]:[Industry]],2,FALSE),"-")</f>
        <v>-</v>
      </c>
      <c r="D2989" t="s">
        <v>1004</v>
      </c>
      <c r="E2989">
        <v>105.48417550000001</v>
      </c>
      <c r="F2989">
        <v>210.45</v>
      </c>
      <c r="G2989">
        <v>-26.188785389187601</v>
      </c>
      <c r="H2989">
        <v>7.9741064160652103E-2</v>
      </c>
      <c r="I2989">
        <v>-23.4793204303047</v>
      </c>
      <c r="J2989">
        <v>-7.1716204590989703</v>
      </c>
      <c r="K2989">
        <v>214.04504960961401</v>
      </c>
      <c r="L2989">
        <v>234.320728741262</v>
      </c>
      <c r="M2989">
        <v>47.937454120918602</v>
      </c>
      <c r="N2989">
        <v>1.61408535509254</v>
      </c>
      <c r="O2989">
        <v>67.450700879068606</v>
      </c>
      <c r="P2989">
        <v>19.472040874254802</v>
      </c>
      <c r="Q2989">
        <v>4.1095026656572997E-2</v>
      </c>
    </row>
    <row r="2990" spans="1:17" hidden="1" x14ac:dyDescent="0.3">
      <c r="A2990" t="s">
        <v>6192</v>
      </c>
      <c r="B2990" t="s">
        <v>6193</v>
      </c>
      <c r="C2990" t="str">
        <f>IFERROR(VLOOKUP(Table1[[#This Row],[Ticker]],[1]!Table1[[Symbol]:[Industry]],2,FALSE),"-")</f>
        <v>-</v>
      </c>
      <c r="D2990" t="s">
        <v>4768</v>
      </c>
      <c r="E2990">
        <v>105.4459265</v>
      </c>
      <c r="F2990">
        <v>703</v>
      </c>
      <c r="G2990">
        <v>24.3787525181334</v>
      </c>
      <c r="H2990">
        <v>11.830243576723401</v>
      </c>
      <c r="I2990">
        <v>45.3830021874004</v>
      </c>
      <c r="J2990">
        <v>-5.9402986200185204</v>
      </c>
      <c r="K2990">
        <v>638.34804039136998</v>
      </c>
      <c r="L2990">
        <v>542.72480953916204</v>
      </c>
      <c r="M2990">
        <v>60.33265874784</v>
      </c>
      <c r="N2990">
        <v>0.49354870774675702</v>
      </c>
      <c r="O2990">
        <v>8.0938833570412392</v>
      </c>
      <c r="P2990">
        <v>85</v>
      </c>
      <c r="Q2990">
        <v>8.9085183678990001E-2</v>
      </c>
    </row>
    <row r="2991" spans="1:17" hidden="1" x14ac:dyDescent="0.3">
      <c r="A2991" t="s">
        <v>6194</v>
      </c>
      <c r="B2991" t="s">
        <v>6195</v>
      </c>
      <c r="C2991" t="str">
        <f>IFERROR(VLOOKUP(Table1[[#This Row],[Ticker]],[1]!Table1[[Symbol]:[Industry]],2,FALSE),"-")</f>
        <v>-</v>
      </c>
      <c r="D2991" t="s">
        <v>21</v>
      </c>
      <c r="E2991">
        <v>105.152</v>
      </c>
      <c r="F2991">
        <v>124</v>
      </c>
      <c r="G2991">
        <v>-34.471119660283598</v>
      </c>
      <c r="H2991">
        <v>-3.20685319747008</v>
      </c>
      <c r="I2991">
        <v>-12.3339324418935</v>
      </c>
      <c r="J2991">
        <v>-1.5357287275453999</v>
      </c>
      <c r="K2991">
        <v>116.63975857975601</v>
      </c>
      <c r="L2991">
        <v>120.461723619731</v>
      </c>
      <c r="M2991">
        <v>50.402375467095098</v>
      </c>
      <c r="N2991">
        <v>0.92148760330578505</v>
      </c>
      <c r="O2991">
        <v>24.838709677419299</v>
      </c>
      <c r="P2991">
        <v>51.681957186544302</v>
      </c>
    </row>
    <row r="2992" spans="1:17" hidden="1" x14ac:dyDescent="0.3">
      <c r="A2992" t="s">
        <v>6196</v>
      </c>
      <c r="B2992" t="s">
        <v>6197</v>
      </c>
      <c r="C2992" t="str">
        <f>IFERROR(VLOOKUP(Table1[[#This Row],[Ticker]],[1]!Table1[[Symbol]:[Industry]],2,FALSE),"-")</f>
        <v>-</v>
      </c>
      <c r="D2992" t="s">
        <v>266</v>
      </c>
      <c r="E2992">
        <v>105.07935264</v>
      </c>
      <c r="F2992">
        <v>98.4</v>
      </c>
      <c r="G2992">
        <v>109.049251339094</v>
      </c>
      <c r="H2992">
        <v>34.983337810197398</v>
      </c>
      <c r="I2992">
        <v>93.480430492929301</v>
      </c>
      <c r="J2992">
        <v>41.796280554749202</v>
      </c>
      <c r="K2992">
        <v>60.673783982142602</v>
      </c>
      <c r="L2992">
        <v>51.276574024332803</v>
      </c>
      <c r="M2992">
        <v>93.376622101205101</v>
      </c>
      <c r="N2992">
        <v>1.1274363598591299</v>
      </c>
      <c r="O2992">
        <v>0</v>
      </c>
      <c r="P2992">
        <v>181.303602058319</v>
      </c>
      <c r="Q2992">
        <v>1.6932441134549999E-2</v>
      </c>
    </row>
    <row r="2993" spans="1:17" hidden="1" x14ac:dyDescent="0.3">
      <c r="A2993" t="s">
        <v>6198</v>
      </c>
      <c r="B2993" t="s">
        <v>6199</v>
      </c>
      <c r="C2993" t="str">
        <f>IFERROR(VLOOKUP(Table1[[#This Row],[Ticker]],[1]!Table1[[Symbol]:[Industry]],2,FALSE),"-")</f>
        <v>-</v>
      </c>
      <c r="D2993" t="s">
        <v>4411</v>
      </c>
      <c r="E2993">
        <v>104.47750000000001</v>
      </c>
      <c r="F2993">
        <v>79</v>
      </c>
      <c r="G2993">
        <v>-17.138810092375099</v>
      </c>
      <c r="H2993">
        <v>4.8946854403660396</v>
      </c>
      <c r="I2993">
        <v>4.4922615870518996</v>
      </c>
      <c r="J2993">
        <v>-5.1261710158518499</v>
      </c>
      <c r="K2993">
        <v>76.904060108518905</v>
      </c>
      <c r="L2993">
        <v>70.243080815942903</v>
      </c>
      <c r="M2993">
        <v>39.9344472617517</v>
      </c>
      <c r="N2993">
        <v>0.37229567129929297</v>
      </c>
      <c r="O2993">
        <v>46.8101265822784</v>
      </c>
      <c r="P2993">
        <v>42.831314409690798</v>
      </c>
      <c r="Q2993">
        <v>0.17912033083739801</v>
      </c>
    </row>
    <row r="2994" spans="1:17" hidden="1" x14ac:dyDescent="0.3">
      <c r="A2994" t="s">
        <v>6200</v>
      </c>
      <c r="B2994" t="s">
        <v>6201</v>
      </c>
      <c r="C2994" t="str">
        <f>IFERROR(VLOOKUP(Table1[[#This Row],[Ticker]],[1]!Table1[[Symbol]:[Industry]],2,FALSE),"-")</f>
        <v>-</v>
      </c>
      <c r="D2994" t="s">
        <v>473</v>
      </c>
      <c r="E2994">
        <v>104.46299999999999</v>
      </c>
      <c r="F2994">
        <v>90</v>
      </c>
      <c r="G2994">
        <v>20.006695469304301</v>
      </c>
      <c r="H2994">
        <v>0.56485896133885705</v>
      </c>
      <c r="I2994">
        <v>34.183564810519101</v>
      </c>
      <c r="J2994">
        <v>-4.68867302111365</v>
      </c>
      <c r="K2994">
        <v>84.854782687529394</v>
      </c>
      <c r="M2994">
        <v>40.814079223498602</v>
      </c>
      <c r="N2994">
        <v>0.62080599812558501</v>
      </c>
      <c r="O2994">
        <v>27.2222222222222</v>
      </c>
      <c r="P2994">
        <v>95.227765726681099</v>
      </c>
    </row>
    <row r="2995" spans="1:17" hidden="1" x14ac:dyDescent="0.3">
      <c r="A2995" t="s">
        <v>6202</v>
      </c>
      <c r="B2995" t="s">
        <v>6203</v>
      </c>
      <c r="C2995" t="str">
        <f>IFERROR(VLOOKUP(Table1[[#This Row],[Ticker]],[1]!Table1[[Symbol]:[Industry]],2,FALSE),"-")</f>
        <v>-</v>
      </c>
      <c r="D2995" t="s">
        <v>393</v>
      </c>
      <c r="E2995">
        <v>104.17749999999999</v>
      </c>
      <c r="F2995">
        <v>175</v>
      </c>
      <c r="G2995">
        <v>180.02402102037399</v>
      </c>
      <c r="H2995">
        <v>-0.282285697281217</v>
      </c>
      <c r="I2995">
        <v>29.166673406367</v>
      </c>
      <c r="J2995">
        <v>-7.9727257699829703</v>
      </c>
      <c r="K2995">
        <v>159.89395460072799</v>
      </c>
      <c r="L2995">
        <v>116.669094699117</v>
      </c>
      <c r="M2995">
        <v>32.807614743568898</v>
      </c>
      <c r="N2995">
        <v>0.40860254948524699</v>
      </c>
      <c r="O2995">
        <v>31.399999999999899</v>
      </c>
      <c r="P2995">
        <v>247.56703078450801</v>
      </c>
      <c r="Q2995">
        <v>0.17201468369644099</v>
      </c>
    </row>
    <row r="2996" spans="1:17" hidden="1" x14ac:dyDescent="0.3">
      <c r="A2996" t="s">
        <v>6204</v>
      </c>
      <c r="B2996" t="s">
        <v>6205</v>
      </c>
      <c r="C2996" t="str">
        <f>IFERROR(VLOOKUP(Table1[[#This Row],[Ticker]],[1]!Table1[[Symbol]:[Industry]],2,FALSE),"-")</f>
        <v>-</v>
      </c>
      <c r="D2996" t="s">
        <v>266</v>
      </c>
      <c r="E2996">
        <v>104.023867</v>
      </c>
      <c r="F2996">
        <v>169.15</v>
      </c>
      <c r="G2996">
        <v>10.949111643483301</v>
      </c>
      <c r="H2996">
        <v>-4.0803302180118104</v>
      </c>
      <c r="I2996">
        <v>4.4189297855130203</v>
      </c>
      <c r="J2996">
        <v>0.28288945569765001</v>
      </c>
      <c r="K2996">
        <v>167.473004542463</v>
      </c>
      <c r="L2996">
        <v>159.8725219529</v>
      </c>
      <c r="M2996">
        <v>48.371390345197597</v>
      </c>
      <c r="N2996">
        <v>1.51577383976363</v>
      </c>
      <c r="O2996">
        <v>22.967780076854801</v>
      </c>
      <c r="P2996">
        <v>49.0308370044052</v>
      </c>
      <c r="Q2996">
        <v>2.5309982982835998E-2</v>
      </c>
    </row>
    <row r="2997" spans="1:17" hidden="1" x14ac:dyDescent="0.3">
      <c r="A2997" t="s">
        <v>6206</v>
      </c>
      <c r="B2997" t="s">
        <v>6207</v>
      </c>
      <c r="C2997" t="str">
        <f>IFERROR(VLOOKUP(Table1[[#This Row],[Ticker]],[1]!Table1[[Symbol]:[Industry]],2,FALSE),"-")</f>
        <v>-</v>
      </c>
      <c r="E2997">
        <v>103.95</v>
      </c>
      <c r="F2997">
        <v>693</v>
      </c>
      <c r="G2997">
        <v>-38.122972988302699</v>
      </c>
      <c r="H2997">
        <v>-14.8197564232765</v>
      </c>
      <c r="I2997">
        <v>-26.738411339395601</v>
      </c>
      <c r="J2997">
        <v>-8.4117898480886897</v>
      </c>
      <c r="K2997">
        <v>694.75011442749701</v>
      </c>
      <c r="M2997">
        <v>32.963382322203699</v>
      </c>
      <c r="N2997">
        <v>0.874285714285714</v>
      </c>
      <c r="O2997">
        <v>11.1111111111111</v>
      </c>
      <c r="P2997">
        <v>31.25</v>
      </c>
    </row>
    <row r="2998" spans="1:17" hidden="1" x14ac:dyDescent="0.3">
      <c r="A2998" t="s">
        <v>6208</v>
      </c>
      <c r="B2998" t="s">
        <v>6209</v>
      </c>
      <c r="C2998" t="str">
        <f>IFERROR(VLOOKUP(Table1[[#This Row],[Ticker]],[1]!Table1[[Symbol]:[Industry]],2,FALSE),"-")</f>
        <v>-</v>
      </c>
      <c r="D2998" t="s">
        <v>143</v>
      </c>
      <c r="E2998">
        <v>103.75638884999999</v>
      </c>
      <c r="F2998">
        <v>105.55</v>
      </c>
      <c r="G2998">
        <v>180.35485304895801</v>
      </c>
      <c r="H2998">
        <v>-5.3385382466985698</v>
      </c>
      <c r="I2998">
        <v>139.05630490326499</v>
      </c>
      <c r="J2998">
        <v>-10.858079368681601</v>
      </c>
      <c r="K2998">
        <v>99.950968855682405</v>
      </c>
      <c r="L2998">
        <v>58.027889749025398</v>
      </c>
      <c r="M2998">
        <v>28.0784898427769</v>
      </c>
      <c r="N2998">
        <v>0.60746598860850298</v>
      </c>
      <c r="O2998">
        <v>24.774988157271402</v>
      </c>
      <c r="P2998">
        <v>213.67013372956899</v>
      </c>
      <c r="Q2998">
        <v>0.268368180038138</v>
      </c>
    </row>
    <row r="2999" spans="1:17" hidden="1" x14ac:dyDescent="0.3">
      <c r="A2999" t="s">
        <v>6210</v>
      </c>
      <c r="B2999" t="s">
        <v>6211</v>
      </c>
      <c r="C2999" t="str">
        <f>IFERROR(VLOOKUP(Table1[[#This Row],[Ticker]],[1]!Table1[[Symbol]:[Industry]],2,FALSE),"-")</f>
        <v>-</v>
      </c>
      <c r="D2999" t="s">
        <v>225</v>
      </c>
      <c r="E2999">
        <v>103.7102</v>
      </c>
      <c r="F2999">
        <v>14.527272727272701</v>
      </c>
      <c r="G2999">
        <v>72.347524982195196</v>
      </c>
      <c r="H2999">
        <v>5.6373072886348199</v>
      </c>
      <c r="I2999">
        <v>80.611588660604298</v>
      </c>
      <c r="J2999">
        <v>-3.1486319533518499</v>
      </c>
      <c r="K2999">
        <v>13.3186924819457</v>
      </c>
      <c r="L2999">
        <v>10.5451422953555</v>
      </c>
      <c r="M2999">
        <v>53.981281534646797</v>
      </c>
      <c r="N2999">
        <v>1.80160751947007</v>
      </c>
      <c r="O2999">
        <v>10.1376720901126</v>
      </c>
      <c r="P2999">
        <v>162.87218292482299</v>
      </c>
    </row>
    <row r="3000" spans="1:17" hidden="1" x14ac:dyDescent="0.3">
      <c r="A3000" t="s">
        <v>6212</v>
      </c>
      <c r="B3000" t="s">
        <v>6213</v>
      </c>
      <c r="C3000" t="str">
        <f>IFERROR(VLOOKUP(Table1[[#This Row],[Ticker]],[1]!Table1[[Symbol]:[Industry]],2,FALSE),"-")</f>
        <v>-</v>
      </c>
      <c r="D3000" t="s">
        <v>435</v>
      </c>
      <c r="E3000">
        <v>103.51228</v>
      </c>
      <c r="F3000">
        <v>10.42</v>
      </c>
      <c r="G3000">
        <v>68.622703815513603</v>
      </c>
      <c r="H3000">
        <v>-1.3212141492240399</v>
      </c>
      <c r="I3000">
        <v>16.538671993937601</v>
      </c>
      <c r="J3000">
        <v>-10.1355315166706</v>
      </c>
      <c r="K3000">
        <v>10.6981690574053</v>
      </c>
      <c r="L3000">
        <v>9.3805797590104305</v>
      </c>
      <c r="M3000">
        <v>39.1385576444817</v>
      </c>
      <c r="N3000">
        <v>0.96339710438221404</v>
      </c>
      <c r="O3000">
        <v>20.921305182341602</v>
      </c>
      <c r="P3000">
        <v>124.086021505376</v>
      </c>
      <c r="Q3000">
        <v>4.7119091361646E-2</v>
      </c>
    </row>
    <row r="3001" spans="1:17" hidden="1" x14ac:dyDescent="0.3">
      <c r="A3001" t="s">
        <v>6214</v>
      </c>
      <c r="B3001" t="s">
        <v>6215</v>
      </c>
      <c r="C3001" t="str">
        <f>IFERROR(VLOOKUP(Table1[[#This Row],[Ticker]],[1]!Table1[[Symbol]:[Industry]],2,FALSE),"-")</f>
        <v>-</v>
      </c>
      <c r="D3001" t="s">
        <v>143</v>
      </c>
      <c r="E3001">
        <v>103.44750000000001</v>
      </c>
      <c r="F3001">
        <v>137.93</v>
      </c>
      <c r="G3001">
        <v>160.40277724102401</v>
      </c>
      <c r="H3001">
        <v>61.471382817229703</v>
      </c>
      <c r="I3001">
        <v>138.67467277275301</v>
      </c>
      <c r="J3001">
        <v>11.086150655343801</v>
      </c>
      <c r="K3001">
        <v>90.252364551791004</v>
      </c>
      <c r="L3001">
        <v>71.916983554626199</v>
      </c>
      <c r="M3001">
        <v>93.451464548340994</v>
      </c>
      <c r="N3001">
        <v>1.58017632900997</v>
      </c>
      <c r="O3001">
        <v>0</v>
      </c>
      <c r="P3001">
        <v>244.394506866417</v>
      </c>
      <c r="Q3001">
        <v>0.12852356066649401</v>
      </c>
    </row>
    <row r="3002" spans="1:17" hidden="1" x14ac:dyDescent="0.3">
      <c r="A3002" t="s">
        <v>6216</v>
      </c>
      <c r="B3002" t="s">
        <v>6217</v>
      </c>
      <c r="C3002" t="str">
        <f>IFERROR(VLOOKUP(Table1[[#This Row],[Ticker]],[1]!Table1[[Symbol]:[Industry]],2,FALSE),"-")</f>
        <v>-</v>
      </c>
      <c r="D3002" t="s">
        <v>6218</v>
      </c>
      <c r="E3002">
        <v>103.256648</v>
      </c>
      <c r="F3002">
        <v>335</v>
      </c>
      <c r="G3002">
        <v>-21.6486140139437</v>
      </c>
      <c r="H3002">
        <v>-19.973153516805201</v>
      </c>
      <c r="I3002">
        <v>-41.833692290128297</v>
      </c>
      <c r="J3002">
        <v>-10.336131953351799</v>
      </c>
      <c r="K3002">
        <v>370.08964684901702</v>
      </c>
      <c r="L3002">
        <v>372.02797450770498</v>
      </c>
      <c r="M3002">
        <v>25.992046489728502</v>
      </c>
      <c r="N3002">
        <v>0.36931818181818099</v>
      </c>
      <c r="O3002">
        <v>96.343283582089498</v>
      </c>
      <c r="P3002">
        <v>61.8357487922705</v>
      </c>
    </row>
    <row r="3003" spans="1:17" hidden="1" x14ac:dyDescent="0.3">
      <c r="A3003" t="s">
        <v>6219</v>
      </c>
      <c r="B3003" t="s">
        <v>6220</v>
      </c>
      <c r="C3003" t="str">
        <f>IFERROR(VLOOKUP(Table1[[#This Row],[Ticker]],[1]!Table1[[Symbol]:[Industry]],2,FALSE),"-")</f>
        <v>-</v>
      </c>
      <c r="D3003" t="s">
        <v>1153</v>
      </c>
      <c r="E3003">
        <v>103.22204499999999</v>
      </c>
      <c r="F3003">
        <v>71.349999999999994</v>
      </c>
      <c r="G3003">
        <v>54.201145074974299</v>
      </c>
      <c r="H3003">
        <v>7.4088150052948896</v>
      </c>
      <c r="I3003">
        <v>12.3823259877932</v>
      </c>
      <c r="J3003">
        <v>11.120458955739</v>
      </c>
      <c r="K3003">
        <v>67.979091752932703</v>
      </c>
      <c r="L3003">
        <v>61.072852696235799</v>
      </c>
      <c r="M3003">
        <v>54.7708694394804</v>
      </c>
      <c r="N3003">
        <v>2.8749555313962398</v>
      </c>
      <c r="O3003">
        <v>11.1422564821303</v>
      </c>
      <c r="P3003">
        <v>95.212038303693504</v>
      </c>
      <c r="Q3003">
        <v>5.6846321553335001E-2</v>
      </c>
    </row>
    <row r="3004" spans="1:17" hidden="1" x14ac:dyDescent="0.3">
      <c r="A3004" t="s">
        <v>6221</v>
      </c>
      <c r="B3004" t="s">
        <v>6222</v>
      </c>
      <c r="C3004" t="str">
        <f>IFERROR(VLOOKUP(Table1[[#This Row],[Ticker]],[1]!Table1[[Symbol]:[Industry]],2,FALSE),"-")</f>
        <v>-</v>
      </c>
      <c r="D3004" t="s">
        <v>1576</v>
      </c>
      <c r="E3004">
        <v>103.15426946300001</v>
      </c>
      <c r="F3004">
        <v>70.489999999999995</v>
      </c>
      <c r="G3004">
        <v>-47.351866046464004</v>
      </c>
      <c r="H3004">
        <v>-10.5224307809063</v>
      </c>
      <c r="I3004">
        <v>-41.804346610926103</v>
      </c>
      <c r="J3004">
        <v>-11.518058704944201</v>
      </c>
      <c r="K3004">
        <v>79.644178465126899</v>
      </c>
      <c r="L3004">
        <v>82.599140313736996</v>
      </c>
      <c r="M3004">
        <v>26.939859916456001</v>
      </c>
      <c r="N3004">
        <v>2.1795182181333899</v>
      </c>
      <c r="O3004">
        <v>111.022840119165</v>
      </c>
      <c r="P3004">
        <v>17.483333333333299</v>
      </c>
      <c r="Q3004">
        <v>5.8850251991545997E-2</v>
      </c>
    </row>
    <row r="3005" spans="1:17" hidden="1" x14ac:dyDescent="0.3">
      <c r="A3005" t="s">
        <v>6223</v>
      </c>
      <c r="B3005" t="s">
        <v>6224</v>
      </c>
      <c r="C3005" t="str">
        <f>IFERROR(VLOOKUP(Table1[[#This Row],[Ticker]],[1]!Table1[[Symbol]:[Industry]],2,FALSE),"-")</f>
        <v>-</v>
      </c>
      <c r="E3005">
        <v>103.0539375</v>
      </c>
      <c r="F3005">
        <v>87.3</v>
      </c>
      <c r="G3005">
        <v>6.8982115417064394E-2</v>
      </c>
      <c r="H3005">
        <v>-15.628947232467301</v>
      </c>
      <c r="I3005">
        <v>14.245851456631801</v>
      </c>
      <c r="J3005">
        <v>-0.29148909620899</v>
      </c>
      <c r="K3005">
        <v>104.891101045921</v>
      </c>
      <c r="M3005">
        <v>40.305395379704699</v>
      </c>
      <c r="N3005">
        <v>0.43226024716320899</v>
      </c>
      <c r="O3005">
        <v>107.273768613974</v>
      </c>
      <c r="P3005">
        <v>40.038498556304098</v>
      </c>
    </row>
    <row r="3006" spans="1:17" hidden="1" x14ac:dyDescent="0.3">
      <c r="A3006" t="s">
        <v>6225</v>
      </c>
      <c r="B3006" t="s">
        <v>6226</v>
      </c>
      <c r="C3006" t="str">
        <f>IFERROR(VLOOKUP(Table1[[#This Row],[Ticker]],[1]!Table1[[Symbol]:[Industry]],2,FALSE),"-")</f>
        <v>-</v>
      </c>
      <c r="D3006" t="s">
        <v>125</v>
      </c>
      <c r="E3006">
        <v>102.81688595499899</v>
      </c>
      <c r="F3006">
        <v>41.65</v>
      </c>
      <c r="G3006">
        <v>-78.512649101663001</v>
      </c>
      <c r="H3006">
        <v>-3.2266191683745502</v>
      </c>
      <c r="I3006">
        <v>-7.6256938025817496</v>
      </c>
      <c r="J3006">
        <v>-6.7532831161425397</v>
      </c>
      <c r="K3006">
        <v>41.6493814617493</v>
      </c>
      <c r="L3006">
        <v>45.553583418201796</v>
      </c>
      <c r="M3006">
        <v>48.700834794949898</v>
      </c>
      <c r="N3006">
        <v>1.25574814290767</v>
      </c>
      <c r="O3006">
        <v>92.076830732292905</v>
      </c>
      <c r="P3006">
        <v>27.9569892473118</v>
      </c>
    </row>
    <row r="3007" spans="1:17" hidden="1" x14ac:dyDescent="0.3">
      <c r="A3007" t="s">
        <v>6227</v>
      </c>
      <c r="B3007" t="s">
        <v>6228</v>
      </c>
      <c r="C3007" t="str">
        <f>IFERROR(VLOOKUP(Table1[[#This Row],[Ticker]],[1]!Table1[[Symbol]:[Industry]],2,FALSE),"-")</f>
        <v>-</v>
      </c>
      <c r="D3007" t="s">
        <v>492</v>
      </c>
      <c r="E3007">
        <v>102.68425860000001</v>
      </c>
      <c r="F3007">
        <v>36.9</v>
      </c>
      <c r="G3007">
        <v>-7.0751164657626697</v>
      </c>
      <c r="H3007">
        <v>-9.6915512950714007</v>
      </c>
      <c r="I3007">
        <v>-5.4950482349916001</v>
      </c>
      <c r="J3007">
        <v>-7.6285495640624603</v>
      </c>
      <c r="K3007">
        <v>39.045251877952502</v>
      </c>
      <c r="L3007">
        <v>36.477064192697497</v>
      </c>
      <c r="M3007">
        <v>27.981454530381701</v>
      </c>
      <c r="N3007">
        <v>0.99842362646002503</v>
      </c>
      <c r="O3007">
        <v>42.032520325203201</v>
      </c>
      <c r="P3007">
        <v>36.6666666666666</v>
      </c>
      <c r="Q3007">
        <v>6.8449359326430001E-3</v>
      </c>
    </row>
    <row r="3008" spans="1:17" hidden="1" x14ac:dyDescent="0.3">
      <c r="A3008" t="s">
        <v>6229</v>
      </c>
      <c r="B3008" t="s">
        <v>6230</v>
      </c>
      <c r="C3008" t="str">
        <f>IFERROR(VLOOKUP(Table1[[#This Row],[Ticker]],[1]!Table1[[Symbol]:[Industry]],2,FALSE),"-")</f>
        <v>-</v>
      </c>
      <c r="D3008" t="s">
        <v>756</v>
      </c>
      <c r="E3008">
        <v>102.623831856</v>
      </c>
      <c r="F3008">
        <v>81.48</v>
      </c>
      <c r="G3008">
        <v>24.286266708170999</v>
      </c>
      <c r="H3008">
        <v>-7.8220658920986903</v>
      </c>
      <c r="I3008">
        <v>18.729608965172801</v>
      </c>
      <c r="J3008">
        <v>-4.2785754561767</v>
      </c>
      <c r="K3008">
        <v>81.066901125335505</v>
      </c>
      <c r="L3008">
        <v>69.861615534049207</v>
      </c>
      <c r="M3008">
        <v>39.462358965495703</v>
      </c>
      <c r="N3008">
        <v>0.25537039960531999</v>
      </c>
      <c r="O3008">
        <v>35.616102110947402</v>
      </c>
      <c r="P3008">
        <v>62.96</v>
      </c>
      <c r="Q3008">
        <v>3.4568687300284999E-2</v>
      </c>
    </row>
    <row r="3009" spans="1:17" hidden="1" x14ac:dyDescent="0.3">
      <c r="A3009" t="s">
        <v>6231</v>
      </c>
      <c r="B3009" t="s">
        <v>6232</v>
      </c>
      <c r="C3009" t="str">
        <f>IFERROR(VLOOKUP(Table1[[#This Row],[Ticker]],[1]!Table1[[Symbol]:[Industry]],2,FALSE),"-")</f>
        <v>-</v>
      </c>
      <c r="D3009" t="s">
        <v>292</v>
      </c>
      <c r="E3009">
        <v>102.58021024</v>
      </c>
      <c r="F3009">
        <v>154.4</v>
      </c>
      <c r="G3009">
        <v>-61.6679488940675</v>
      </c>
      <c r="H3009">
        <v>-7.7885064232765302</v>
      </c>
      <c r="I3009">
        <v>-37.445289646273899</v>
      </c>
      <c r="J3009">
        <v>-4.8580336627535496</v>
      </c>
      <c r="K3009">
        <v>153.40661951393199</v>
      </c>
      <c r="L3009">
        <v>161.91691894187801</v>
      </c>
      <c r="M3009">
        <v>51.307073675843199</v>
      </c>
      <c r="N3009">
        <v>0.51468531468531398</v>
      </c>
      <c r="O3009">
        <v>77.461139896372998</v>
      </c>
      <c r="P3009">
        <v>47.047619047619001</v>
      </c>
    </row>
    <row r="3010" spans="1:17" hidden="1" x14ac:dyDescent="0.3">
      <c r="A3010" t="s">
        <v>6233</v>
      </c>
      <c r="B3010" t="s">
        <v>6234</v>
      </c>
      <c r="C3010" t="str">
        <f>IFERROR(VLOOKUP(Table1[[#This Row],[Ticker]],[1]!Table1[[Symbol]:[Industry]],2,FALSE),"-")</f>
        <v>-</v>
      </c>
      <c r="D3010" t="s">
        <v>6235</v>
      </c>
      <c r="E3010">
        <v>102.50255213</v>
      </c>
      <c r="F3010">
        <v>111.35</v>
      </c>
      <c r="G3010">
        <v>125.337448703826</v>
      </c>
      <c r="H3010">
        <v>130.84691024339</v>
      </c>
      <c r="I3010">
        <v>234.353652152667</v>
      </c>
      <c r="J3010">
        <v>-12.468854270581399</v>
      </c>
      <c r="K3010">
        <v>71.549563849330696</v>
      </c>
      <c r="M3010">
        <v>73.082392760417093</v>
      </c>
      <c r="N3010">
        <v>1.08769106999195</v>
      </c>
      <c r="O3010">
        <v>5.0291872474180499</v>
      </c>
      <c r="P3010">
        <v>315.48507462686501</v>
      </c>
    </row>
    <row r="3011" spans="1:17" hidden="1" x14ac:dyDescent="0.3">
      <c r="A3011" t="s">
        <v>6236</v>
      </c>
      <c r="B3011" t="s">
        <v>6237</v>
      </c>
      <c r="C3011" t="str">
        <f>IFERROR(VLOOKUP(Table1[[#This Row],[Ticker]],[1]!Table1[[Symbol]:[Industry]],2,FALSE),"-")</f>
        <v>-</v>
      </c>
      <c r="D3011" t="s">
        <v>1422</v>
      </c>
      <c r="E3011">
        <v>102.4029</v>
      </c>
      <c r="F3011">
        <v>207</v>
      </c>
      <c r="G3011">
        <v>-53.5003587604253</v>
      </c>
      <c r="H3011">
        <v>-0.29714335794990099</v>
      </c>
      <c r="I3011">
        <v>-39.323489419210603</v>
      </c>
      <c r="J3011">
        <v>-0.93732974204964004</v>
      </c>
      <c r="M3011">
        <v>37.6678864819037</v>
      </c>
      <c r="O3011">
        <v>25.289855072463698</v>
      </c>
      <c r="P3011">
        <v>16.949152542372801</v>
      </c>
    </row>
    <row r="3012" spans="1:17" hidden="1" x14ac:dyDescent="0.3">
      <c r="A3012" t="s">
        <v>6238</v>
      </c>
      <c r="B3012" t="s">
        <v>6239</v>
      </c>
      <c r="C3012" t="str">
        <f>IFERROR(VLOOKUP(Table1[[#This Row],[Ticker]],[1]!Table1[[Symbol]:[Industry]],2,FALSE),"-")</f>
        <v>-</v>
      </c>
      <c r="D3012" t="s">
        <v>396</v>
      </c>
      <c r="E3012">
        <v>102.332812</v>
      </c>
      <c r="F3012">
        <v>146.80000000000001</v>
      </c>
      <c r="G3012">
        <v>-11.9428127186426</v>
      </c>
      <c r="H3012">
        <v>-10.8143068319958</v>
      </c>
      <c r="I3012">
        <v>4.6389916960174897</v>
      </c>
      <c r="J3012">
        <v>-5.7597822709241804</v>
      </c>
      <c r="K3012">
        <v>142.009450657461</v>
      </c>
      <c r="L3012">
        <v>135.662541653809</v>
      </c>
      <c r="M3012">
        <v>62.143988743981602</v>
      </c>
      <c r="N3012">
        <v>0.208641470888661</v>
      </c>
      <c r="O3012">
        <v>23.228882833787399</v>
      </c>
      <c r="P3012">
        <v>46.8</v>
      </c>
      <c r="Q3012">
        <v>5.7519774932520001E-3</v>
      </c>
    </row>
    <row r="3013" spans="1:17" hidden="1" x14ac:dyDescent="0.3">
      <c r="A3013" t="s">
        <v>6240</v>
      </c>
      <c r="B3013" t="s">
        <v>6241</v>
      </c>
      <c r="C3013" t="str">
        <f>IFERROR(VLOOKUP(Table1[[#This Row],[Ticker]],[1]!Table1[[Symbol]:[Industry]],2,FALSE),"-")</f>
        <v>-</v>
      </c>
      <c r="D3013" t="s">
        <v>217</v>
      </c>
      <c r="E3013">
        <v>102.16800000000001</v>
      </c>
      <c r="F3013">
        <v>72</v>
      </c>
      <c r="G3013">
        <v>61.5426354222312</v>
      </c>
      <c r="H3013">
        <v>-13.939654382460199</v>
      </c>
      <c r="I3013">
        <v>19.323127122142701</v>
      </c>
      <c r="J3013">
        <v>-4.1902986200185097</v>
      </c>
      <c r="K3013">
        <v>73.267427760276902</v>
      </c>
      <c r="L3013">
        <v>64.377929793245897</v>
      </c>
      <c r="M3013">
        <v>44.4534383407482</v>
      </c>
      <c r="N3013">
        <v>0.44114717543713</v>
      </c>
      <c r="O3013">
        <v>45.6944444444444</v>
      </c>
      <c r="P3013">
        <v>103.96600566572199</v>
      </c>
      <c r="Q3013">
        <v>0.145852218211906</v>
      </c>
    </row>
    <row r="3014" spans="1:17" hidden="1" x14ac:dyDescent="0.3">
      <c r="A3014" t="s">
        <v>6242</v>
      </c>
      <c r="B3014" t="s">
        <v>6243</v>
      </c>
      <c r="C3014" t="str">
        <f>IFERROR(VLOOKUP(Table1[[#This Row],[Ticker]],[1]!Table1[[Symbol]:[Industry]],2,FALSE),"-")</f>
        <v>-</v>
      </c>
      <c r="D3014" t="s">
        <v>46</v>
      </c>
      <c r="E3014">
        <v>102.045794985</v>
      </c>
      <c r="F3014">
        <v>131.55000000000001</v>
      </c>
      <c r="G3014">
        <v>72.231594319389501</v>
      </c>
      <c r="H3014">
        <v>27.074980418828702</v>
      </c>
      <c r="I3014">
        <v>113.28208336025099</v>
      </c>
      <c r="J3014">
        <v>10.760458955739001</v>
      </c>
      <c r="K3014">
        <v>102.899336403094</v>
      </c>
      <c r="L3014">
        <v>80.950557034776594</v>
      </c>
      <c r="M3014">
        <v>85.730287930262605</v>
      </c>
      <c r="N3014">
        <v>1.10758237395791</v>
      </c>
      <c r="O3014">
        <v>0</v>
      </c>
      <c r="P3014">
        <v>192.333333333333</v>
      </c>
    </row>
    <row r="3015" spans="1:17" hidden="1" x14ac:dyDescent="0.3">
      <c r="A3015" t="s">
        <v>6244</v>
      </c>
      <c r="B3015" t="s">
        <v>6245</v>
      </c>
      <c r="C3015" t="str">
        <f>IFERROR(VLOOKUP(Table1[[#This Row],[Ticker]],[1]!Table1[[Symbol]:[Industry]],2,FALSE),"-")</f>
        <v>-</v>
      </c>
      <c r="D3015" t="s">
        <v>167</v>
      </c>
      <c r="E3015">
        <v>102.04478428500001</v>
      </c>
      <c r="F3015">
        <v>79.650000000000006</v>
      </c>
      <c r="G3015">
        <v>103.73829074795999</v>
      </c>
      <c r="H3015">
        <v>5.8052435767234698</v>
      </c>
      <c r="I3015">
        <v>117.915160089175</v>
      </c>
      <c r="J3015">
        <v>-3.71042970616082</v>
      </c>
      <c r="K3015">
        <v>67.4906760023148</v>
      </c>
      <c r="M3015">
        <v>53.865720055663303</v>
      </c>
      <c r="N3015">
        <v>0.55539671193709705</v>
      </c>
      <c r="O3015">
        <v>11.0483364720652</v>
      </c>
      <c r="P3015">
        <v>161.14754098360601</v>
      </c>
    </row>
    <row r="3016" spans="1:17" hidden="1" x14ac:dyDescent="0.3">
      <c r="A3016" t="s">
        <v>6246</v>
      </c>
      <c r="B3016" t="s">
        <v>6247</v>
      </c>
      <c r="C3016" t="str">
        <f>IFERROR(VLOOKUP(Table1[[#This Row],[Ticker]],[1]!Table1[[Symbol]:[Industry]],2,FALSE),"-")</f>
        <v>-</v>
      </c>
      <c r="D3016" t="s">
        <v>263</v>
      </c>
      <c r="E3016">
        <v>101.89466</v>
      </c>
      <c r="F3016">
        <v>93.55</v>
      </c>
      <c r="G3016">
        <v>-10.626756090446399</v>
      </c>
      <c r="H3016">
        <v>-2.7455206154162601</v>
      </c>
      <c r="I3016">
        <v>-2.9272312151720699</v>
      </c>
      <c r="J3016">
        <v>-8.7041875089074008</v>
      </c>
      <c r="K3016">
        <v>90.715645944219204</v>
      </c>
      <c r="L3016">
        <v>89.354547699730603</v>
      </c>
      <c r="M3016">
        <v>36.792115589273699</v>
      </c>
      <c r="N3016">
        <v>1.2821461609620699</v>
      </c>
      <c r="O3016">
        <v>33.2442544094067</v>
      </c>
      <c r="P3016">
        <v>33.357091945830298</v>
      </c>
    </row>
    <row r="3017" spans="1:17" hidden="1" x14ac:dyDescent="0.3">
      <c r="A3017" t="s">
        <v>6248</v>
      </c>
      <c r="B3017" t="s">
        <v>6249</v>
      </c>
      <c r="C3017" t="str">
        <f>IFERROR(VLOOKUP(Table1[[#This Row],[Ticker]],[1]!Table1[[Symbol]:[Industry]],2,FALSE),"-")</f>
        <v>-</v>
      </c>
      <c r="D3017" t="s">
        <v>21</v>
      </c>
      <c r="E3017">
        <v>101.884198125</v>
      </c>
      <c r="F3017">
        <v>81.430000000000007</v>
      </c>
      <c r="G3017">
        <v>64.570503037494007</v>
      </c>
      <c r="H3017">
        <v>5.75384412959147</v>
      </c>
      <c r="I3017">
        <v>46.875859812490098</v>
      </c>
      <c r="J3017">
        <v>4.1043510202370896</v>
      </c>
      <c r="K3017">
        <v>74.620874204505199</v>
      </c>
      <c r="L3017">
        <v>65.451529759145998</v>
      </c>
      <c r="M3017">
        <v>73.0246685682703</v>
      </c>
      <c r="N3017">
        <v>0.95420164461101997</v>
      </c>
      <c r="O3017">
        <v>25.874984649392101</v>
      </c>
      <c r="P3017">
        <v>105.372005044136</v>
      </c>
      <c r="Q3017">
        <v>4.1710379059369002E-2</v>
      </c>
    </row>
    <row r="3018" spans="1:17" hidden="1" x14ac:dyDescent="0.3">
      <c r="A3018" t="s">
        <v>6250</v>
      </c>
      <c r="B3018" t="s">
        <v>6251</v>
      </c>
      <c r="C3018" t="str">
        <f>IFERROR(VLOOKUP(Table1[[#This Row],[Ticker]],[1]!Table1[[Symbol]:[Industry]],2,FALSE),"-")</f>
        <v>-</v>
      </c>
      <c r="D3018" t="s">
        <v>646</v>
      </c>
      <c r="E3018">
        <v>101.8815</v>
      </c>
      <c r="F3018">
        <v>21.91</v>
      </c>
      <c r="G3018">
        <v>-70.082957448287104</v>
      </c>
      <c r="H3018">
        <v>-3.69868019009267</v>
      </c>
      <c r="I3018">
        <v>-10.403920024259101</v>
      </c>
      <c r="J3018">
        <v>-10.616830558193801</v>
      </c>
      <c r="K3018">
        <v>23.6480202535034</v>
      </c>
      <c r="L3018">
        <v>25.255163024084801</v>
      </c>
      <c r="M3018">
        <v>25.874831255319101</v>
      </c>
      <c r="N3018">
        <v>0.93257739844294296</v>
      </c>
      <c r="O3018">
        <v>86.6727521679598</v>
      </c>
      <c r="P3018">
        <v>15.3157894736842</v>
      </c>
      <c r="Q3018">
        <v>-0.108647902943126</v>
      </c>
    </row>
    <row r="3019" spans="1:17" hidden="1" x14ac:dyDescent="0.3">
      <c r="A3019" t="s">
        <v>6252</v>
      </c>
      <c r="B3019" t="s">
        <v>6253</v>
      </c>
      <c r="C3019" t="str">
        <f>IFERROR(VLOOKUP(Table1[[#This Row],[Ticker]],[1]!Table1[[Symbol]:[Industry]],2,FALSE),"-")</f>
        <v>-</v>
      </c>
      <c r="D3019" t="s">
        <v>119</v>
      </c>
      <c r="E3019">
        <v>101.72925322499999</v>
      </c>
      <c r="F3019">
        <v>5.15</v>
      </c>
      <c r="G3019">
        <v>-32.334888523747601</v>
      </c>
      <c r="H3019">
        <v>-18.3734754315409</v>
      </c>
      <c r="I3019">
        <v>-9.5639432542892795</v>
      </c>
      <c r="J3019">
        <v>-9.4210333870436003</v>
      </c>
      <c r="K3019">
        <v>5.4746855159166099</v>
      </c>
      <c r="L3019">
        <v>5.5697257948996297</v>
      </c>
      <c r="M3019">
        <v>47.887425104037902</v>
      </c>
      <c r="N3019">
        <v>0.79076725341141796</v>
      </c>
      <c r="O3019">
        <v>33.009708737864003</v>
      </c>
      <c r="P3019">
        <v>25.609756097560901</v>
      </c>
      <c r="Q3019">
        <v>-2.9348977013354999E-2</v>
      </c>
    </row>
    <row r="3020" spans="1:17" hidden="1" x14ac:dyDescent="0.3">
      <c r="A3020" t="s">
        <v>6254</v>
      </c>
      <c r="B3020" t="s">
        <v>6255</v>
      </c>
      <c r="C3020" t="str">
        <f>IFERROR(VLOOKUP(Table1[[#This Row],[Ticker]],[1]!Table1[[Symbol]:[Industry]],2,FALSE),"-")</f>
        <v>-</v>
      </c>
      <c r="E3020">
        <v>101.41492125000001</v>
      </c>
      <c r="F3020">
        <v>201</v>
      </c>
      <c r="G3020">
        <v>39.216908160591203</v>
      </c>
      <c r="H3020">
        <v>-12.8503909965806</v>
      </c>
      <c r="I3020">
        <v>30.805639387944801</v>
      </c>
      <c r="J3020">
        <v>-13.3409396456595</v>
      </c>
      <c r="K3020">
        <v>224.16946369854199</v>
      </c>
      <c r="L3020">
        <v>183.38721486038901</v>
      </c>
      <c r="M3020">
        <v>12.753928821072201</v>
      </c>
      <c r="N3020">
        <v>0.32171872561116499</v>
      </c>
      <c r="O3020">
        <v>31.6666666666666</v>
      </c>
      <c r="P3020">
        <v>88.555347091932404</v>
      </c>
      <c r="Q3020">
        <v>0.14440435581086999</v>
      </c>
    </row>
    <row r="3021" spans="1:17" hidden="1" x14ac:dyDescent="0.3">
      <c r="A3021" t="s">
        <v>6256</v>
      </c>
      <c r="B3021" t="s">
        <v>6257</v>
      </c>
      <c r="C3021" t="str">
        <f>IFERROR(VLOOKUP(Table1[[#This Row],[Ticker]],[1]!Table1[[Symbol]:[Industry]],2,FALSE),"-")</f>
        <v>-</v>
      </c>
      <c r="D3021" t="s">
        <v>1422</v>
      </c>
      <c r="E3021">
        <v>101.13500000000001</v>
      </c>
      <c r="F3021">
        <v>179</v>
      </c>
      <c r="G3021">
        <v>-28.8202427354849</v>
      </c>
      <c r="H3021">
        <v>2.9612234038128</v>
      </c>
      <c r="I3021">
        <v>-10.5548505265354</v>
      </c>
      <c r="J3021">
        <v>2.95065882678999</v>
      </c>
      <c r="K3021">
        <v>179.12188211046299</v>
      </c>
      <c r="L3021">
        <v>170.268026384606</v>
      </c>
      <c r="M3021">
        <v>40.290014777991601</v>
      </c>
      <c r="N3021">
        <v>0.27795375356350899</v>
      </c>
      <c r="O3021">
        <v>11.452513966480399</v>
      </c>
      <c r="P3021">
        <v>25.8790436005625</v>
      </c>
      <c r="Q3021">
        <v>0.106939165912473</v>
      </c>
    </row>
    <row r="3022" spans="1:17" hidden="1" x14ac:dyDescent="0.3">
      <c r="A3022" t="s">
        <v>6258</v>
      </c>
      <c r="B3022" t="s">
        <v>6259</v>
      </c>
      <c r="C3022" t="str">
        <f>IFERROR(VLOOKUP(Table1[[#This Row],[Ticker]],[1]!Table1[[Symbol]:[Industry]],2,FALSE),"-")</f>
        <v>-</v>
      </c>
      <c r="D3022" t="s">
        <v>5258</v>
      </c>
      <c r="E3022">
        <v>101.10693000000001</v>
      </c>
      <c r="F3022">
        <v>37.25</v>
      </c>
      <c r="G3022">
        <v>-5.96485333018307</v>
      </c>
      <c r="H3022">
        <v>-11.1292206195709</v>
      </c>
      <c r="I3022">
        <v>-3.81333394001485</v>
      </c>
      <c r="J3022">
        <v>-2.6382908306013602</v>
      </c>
      <c r="K3022">
        <v>37.8770409713322</v>
      </c>
      <c r="L3022">
        <v>36.740038757029403</v>
      </c>
      <c r="M3022">
        <v>46.064707207676399</v>
      </c>
      <c r="N3022">
        <v>1.1379132942352499</v>
      </c>
      <c r="O3022">
        <v>36.644295302013397</v>
      </c>
      <c r="P3022">
        <v>41.904761904761898</v>
      </c>
      <c r="Q3022">
        <v>2.15192569523E-4</v>
      </c>
    </row>
    <row r="3023" spans="1:17" hidden="1" x14ac:dyDescent="0.3">
      <c r="A3023" t="s">
        <v>6260</v>
      </c>
      <c r="B3023" t="s">
        <v>6261</v>
      </c>
      <c r="C3023" t="str">
        <f>IFERROR(VLOOKUP(Table1[[#This Row],[Ticker]],[1]!Table1[[Symbol]:[Industry]],2,FALSE),"-")</f>
        <v>-</v>
      </c>
      <c r="E3023">
        <v>100.790316808</v>
      </c>
      <c r="F3023">
        <v>23.02</v>
      </c>
      <c r="G3023">
        <v>94.831399200459899</v>
      </c>
      <c r="H3023">
        <v>47.074453726830598</v>
      </c>
      <c r="I3023">
        <v>73.015177976130204</v>
      </c>
      <c r="J3023">
        <v>31.430215418402401</v>
      </c>
      <c r="K3023">
        <v>15.509948986087</v>
      </c>
      <c r="L3023">
        <v>13.4092120334781</v>
      </c>
      <c r="M3023">
        <v>93.599386971192303</v>
      </c>
      <c r="N3023">
        <v>3.9203935046936902</v>
      </c>
      <c r="O3023">
        <v>6.4291920069504904</v>
      </c>
      <c r="P3023">
        <v>148.86486486486399</v>
      </c>
      <c r="Q3023">
        <v>0.12422336512771801</v>
      </c>
    </row>
    <row r="3024" spans="1:17" hidden="1" x14ac:dyDescent="0.3">
      <c r="A3024" t="s">
        <v>6262</v>
      </c>
      <c r="B3024" t="s">
        <v>6263</v>
      </c>
      <c r="C3024" t="str">
        <f>IFERROR(VLOOKUP(Table1[[#This Row],[Ticker]],[1]!Table1[[Symbol]:[Industry]],2,FALSE),"-")</f>
        <v>-</v>
      </c>
      <c r="D3024" t="s">
        <v>263</v>
      </c>
      <c r="E3024">
        <v>100.5515427</v>
      </c>
      <c r="F3024">
        <v>49</v>
      </c>
      <c r="G3024">
        <v>-50.782014721371702</v>
      </c>
      <c r="H3024">
        <v>-11.390083976263</v>
      </c>
      <c r="I3024">
        <v>9.3693253508744494</v>
      </c>
      <c r="J3024">
        <v>-4.1894482798824599</v>
      </c>
      <c r="K3024">
        <v>49.5546583658695</v>
      </c>
      <c r="L3024">
        <v>50.2813925352878</v>
      </c>
      <c r="M3024">
        <v>47.395308700748799</v>
      </c>
      <c r="N3024">
        <v>0.83702869926967105</v>
      </c>
      <c r="O3024">
        <v>29.8979591836734</v>
      </c>
      <c r="P3024">
        <v>39.6011396011396</v>
      </c>
      <c r="Q3024">
        <v>-2.0817086400329999E-3</v>
      </c>
    </row>
    <row r="3025" spans="1:17" hidden="1" x14ac:dyDescent="0.3">
      <c r="A3025" t="s">
        <v>6264</v>
      </c>
      <c r="B3025" t="s">
        <v>6265</v>
      </c>
      <c r="C3025" t="str">
        <f>IFERROR(VLOOKUP(Table1[[#This Row],[Ticker]],[1]!Table1[[Symbol]:[Industry]],2,FALSE),"-")</f>
        <v>-</v>
      </c>
      <c r="D3025" t="s">
        <v>501</v>
      </c>
      <c r="E3025">
        <v>100.54859999999999</v>
      </c>
      <c r="F3025">
        <v>162.69999999999999</v>
      </c>
      <c r="G3025">
        <v>7.0643569380263003</v>
      </c>
      <c r="H3025">
        <v>-11.1558445775465</v>
      </c>
      <c r="I3025">
        <v>146.49424172182799</v>
      </c>
      <c r="J3025">
        <v>0.50990463201400105</v>
      </c>
      <c r="K3025">
        <v>159.46548306773499</v>
      </c>
      <c r="L3025">
        <v>116.315236019024</v>
      </c>
      <c r="M3025">
        <v>43.361588379619199</v>
      </c>
      <c r="N3025">
        <v>0.42746615087040601</v>
      </c>
      <c r="O3025">
        <v>22.956361401352101</v>
      </c>
      <c r="P3025">
        <v>172.75775356244699</v>
      </c>
    </row>
    <row r="3026" spans="1:17" hidden="1" x14ac:dyDescent="0.3">
      <c r="A3026" t="s">
        <v>6266</v>
      </c>
      <c r="B3026" t="s">
        <v>6267</v>
      </c>
      <c r="C3026" t="str">
        <f>IFERROR(VLOOKUP(Table1[[#This Row],[Ticker]],[1]!Table1[[Symbol]:[Industry]],2,FALSE),"-")</f>
        <v>-</v>
      </c>
      <c r="D3026" t="s">
        <v>21</v>
      </c>
      <c r="E3026">
        <v>100.3611193</v>
      </c>
      <c r="F3026">
        <v>20.5</v>
      </c>
      <c r="G3026">
        <v>-119.885866989159</v>
      </c>
      <c r="H3026">
        <v>-12.1368295940082</v>
      </c>
      <c r="I3026">
        <v>-75.474939560907899</v>
      </c>
      <c r="J3026">
        <v>-11.481965286685099</v>
      </c>
      <c r="K3026">
        <v>24.592352271539799</v>
      </c>
      <c r="L3026">
        <v>62.524481046715799</v>
      </c>
      <c r="M3026">
        <v>19.973146359700301</v>
      </c>
      <c r="N3026">
        <v>0.37454594321643198</v>
      </c>
      <c r="O3026">
        <v>1070.4878048780399</v>
      </c>
      <c r="P3026">
        <v>48.5507246376811</v>
      </c>
      <c r="Q3026">
        <v>1.7335766738893001E-2</v>
      </c>
    </row>
    <row r="3027" spans="1:17" hidden="1" x14ac:dyDescent="0.3">
      <c r="A3027" t="s">
        <v>6268</v>
      </c>
      <c r="B3027" t="s">
        <v>6269</v>
      </c>
      <c r="C3027" t="str">
        <f>IFERROR(VLOOKUP(Table1[[#This Row],[Ticker]],[1]!Table1[[Symbol]:[Industry]],2,FALSE),"-")</f>
        <v>-</v>
      </c>
      <c r="D3027" t="s">
        <v>438</v>
      </c>
      <c r="E3027">
        <v>100.23</v>
      </c>
      <c r="F3027">
        <v>166.6</v>
      </c>
      <c r="G3027">
        <v>-30.9811283464581</v>
      </c>
      <c r="H3027">
        <v>-4.8485665644462301</v>
      </c>
      <c r="I3027">
        <v>-4.5579436640174098</v>
      </c>
      <c r="J3027">
        <v>-1.08980842394008</v>
      </c>
      <c r="K3027">
        <v>171.13338403386999</v>
      </c>
      <c r="L3027">
        <v>162.76395777275599</v>
      </c>
      <c r="M3027">
        <v>42.325116343309602</v>
      </c>
      <c r="N3027">
        <v>1.5729299993586301</v>
      </c>
      <c r="O3027">
        <v>39.825930372148797</v>
      </c>
      <c r="P3027">
        <v>26.692015209125401</v>
      </c>
      <c r="Q3027">
        <v>-6.1725832366798003E-2</v>
      </c>
    </row>
    <row r="3028" spans="1:17" hidden="1" x14ac:dyDescent="0.3">
      <c r="A3028" t="s">
        <v>6270</v>
      </c>
      <c r="B3028" t="s">
        <v>6271</v>
      </c>
      <c r="C3028" t="str">
        <f>IFERROR(VLOOKUP(Table1[[#This Row],[Ticker]],[1]!Table1[[Symbol]:[Industry]],2,FALSE),"-")</f>
        <v>-</v>
      </c>
      <c r="D3028" t="s">
        <v>4411</v>
      </c>
      <c r="E3028">
        <v>100.066416</v>
      </c>
      <c r="F3028">
        <v>53.08</v>
      </c>
      <c r="G3028">
        <v>35.729305306650701</v>
      </c>
      <c r="H3028">
        <v>-23.346233783215101</v>
      </c>
      <c r="I3028">
        <v>59.401783749739799</v>
      </c>
      <c r="J3028">
        <v>-3.1486319533518499</v>
      </c>
      <c r="K3028">
        <v>52.917634942620197</v>
      </c>
      <c r="L3028">
        <v>40.877597327360398</v>
      </c>
      <c r="M3028">
        <v>12.5736883354535</v>
      </c>
      <c r="N3028">
        <v>0</v>
      </c>
      <c r="O3028">
        <v>46.948003014317997</v>
      </c>
      <c r="P3028">
        <v>111.47410358565701</v>
      </c>
      <c r="Q3028">
        <v>0.10804563070668501</v>
      </c>
    </row>
    <row r="3029" spans="1:17" hidden="1" x14ac:dyDescent="0.3">
      <c r="A3029" t="s">
        <v>6272</v>
      </c>
      <c r="B3029" t="s">
        <v>6273</v>
      </c>
      <c r="C3029" t="str">
        <f>IFERROR(VLOOKUP(Table1[[#This Row],[Ticker]],[1]!Table1[[Symbol]:[Industry]],2,FALSE),"-")</f>
        <v>-</v>
      </c>
      <c r="D3029" t="s">
        <v>74</v>
      </c>
      <c r="E3029">
        <v>100.00691999999999</v>
      </c>
      <c r="F3029">
        <v>25.14</v>
      </c>
      <c r="G3029">
        <v>95.438131512292202</v>
      </c>
      <c r="H3029">
        <v>-6.3822564232765204</v>
      </c>
      <c r="I3029">
        <v>40.076281504176201</v>
      </c>
      <c r="J3029">
        <v>-7.0353010416191903</v>
      </c>
      <c r="K3029">
        <v>26.043052345950699</v>
      </c>
      <c r="L3029">
        <v>21.8102716186865</v>
      </c>
      <c r="M3029">
        <v>34.377985899094099</v>
      </c>
      <c r="N3029">
        <v>3.9324938246872501</v>
      </c>
      <c r="O3029">
        <v>17.3428798727128</v>
      </c>
      <c r="P3029">
        <v>164.63157894736801</v>
      </c>
      <c r="Q3029">
        <v>6.0443703203096999E-2</v>
      </c>
    </row>
    <row r="3030" spans="1:17" hidden="1" x14ac:dyDescent="0.3">
      <c r="A3030" t="s">
        <v>6274</v>
      </c>
      <c r="B3030" t="s">
        <v>6275</v>
      </c>
      <c r="C3030" t="str">
        <f>IFERROR(VLOOKUP(Table1[[#This Row],[Ticker]],[1]!Table1[[Symbol]:[Industry]],2,FALSE),"-")</f>
        <v>-</v>
      </c>
      <c r="D3030" t="s">
        <v>1602</v>
      </c>
      <c r="E3030">
        <v>99.860112000000001</v>
      </c>
      <c r="F3030">
        <v>87.5</v>
      </c>
      <c r="G3030">
        <v>154.750562940788</v>
      </c>
      <c r="H3030">
        <v>-5.41855881848611</v>
      </c>
      <c r="I3030">
        <v>56.300185151832302</v>
      </c>
      <c r="J3030">
        <v>-2.1385309432508399</v>
      </c>
      <c r="K3030">
        <v>84.747570583325697</v>
      </c>
      <c r="L3030">
        <v>70.836236114853506</v>
      </c>
      <c r="M3030">
        <v>73.776054992844294</v>
      </c>
      <c r="N3030">
        <v>0.46061955861510401</v>
      </c>
      <c r="O3030">
        <v>32.228571428571399</v>
      </c>
      <c r="P3030">
        <v>215.31531531531499</v>
      </c>
      <c r="Q3030">
        <v>0.147832579919882</v>
      </c>
    </row>
    <row r="3031" spans="1:17" hidden="1" x14ac:dyDescent="0.3">
      <c r="A3031" t="s">
        <v>6276</v>
      </c>
      <c r="B3031" t="s">
        <v>6277</v>
      </c>
      <c r="C3031" t="str">
        <f>IFERROR(VLOOKUP(Table1[[#This Row],[Ticker]],[1]!Table1[[Symbol]:[Industry]],2,FALSE),"-")</f>
        <v>-</v>
      </c>
      <c r="D3031" t="s">
        <v>545</v>
      </c>
      <c r="E3031">
        <v>99.814638000000002</v>
      </c>
      <c r="F3031">
        <v>39.9</v>
      </c>
      <c r="G3031">
        <v>47.391241058520002</v>
      </c>
      <c r="H3031">
        <v>3.2000455569214901</v>
      </c>
      <c r="I3031">
        <v>18.1637221774659</v>
      </c>
      <c r="J3031">
        <v>-4.0793924527843002</v>
      </c>
      <c r="K3031">
        <v>40.459720592608797</v>
      </c>
      <c r="L3031">
        <v>35.6431446955783</v>
      </c>
      <c r="M3031">
        <v>35.816329597539898</v>
      </c>
      <c r="N3031">
        <v>2.64636098688336</v>
      </c>
      <c r="O3031">
        <v>25.31328320802</v>
      </c>
      <c r="P3031">
        <v>121.052631578947</v>
      </c>
      <c r="Q3031">
        <v>8.1670984376667005E-2</v>
      </c>
    </row>
    <row r="3032" spans="1:17" hidden="1" x14ac:dyDescent="0.3">
      <c r="A3032" t="s">
        <v>6278</v>
      </c>
      <c r="B3032" t="s">
        <v>6279</v>
      </c>
      <c r="C3032" t="str">
        <f>IFERROR(VLOOKUP(Table1[[#This Row],[Ticker]],[1]!Table1[[Symbol]:[Industry]],2,FALSE),"-")</f>
        <v>-</v>
      </c>
      <c r="D3032" t="s">
        <v>143</v>
      </c>
      <c r="E3032">
        <v>99.717843500000001</v>
      </c>
      <c r="F3032">
        <v>134.94999999999999</v>
      </c>
      <c r="G3032">
        <v>31.257890051096801</v>
      </c>
      <c r="H3032">
        <v>5.3251711129553501</v>
      </c>
      <c r="I3032">
        <v>21.507758540750199</v>
      </c>
      <c r="J3032">
        <v>-8.2841526380879298</v>
      </c>
      <c r="K3032">
        <v>118.932915503682</v>
      </c>
      <c r="L3032">
        <v>103.048639070248</v>
      </c>
      <c r="M3032">
        <v>57.534564911680299</v>
      </c>
      <c r="N3032">
        <v>2.13383795057953</v>
      </c>
      <c r="O3032">
        <v>20.044460911448599</v>
      </c>
      <c r="P3032">
        <v>85.116598079561001</v>
      </c>
      <c r="Q3032">
        <v>0.101484070260247</v>
      </c>
    </row>
    <row r="3033" spans="1:17" hidden="1" x14ac:dyDescent="0.3">
      <c r="A3033" t="s">
        <v>6280</v>
      </c>
      <c r="B3033" t="s">
        <v>6281</v>
      </c>
      <c r="C3033" t="str">
        <f>IFERROR(VLOOKUP(Table1[[#This Row],[Ticker]],[1]!Table1[[Symbol]:[Industry]],2,FALSE),"-")</f>
        <v>-</v>
      </c>
      <c r="D3033" t="s">
        <v>473</v>
      </c>
      <c r="E3033">
        <v>98.974000000000004</v>
      </c>
      <c r="F3033">
        <v>71</v>
      </c>
      <c r="G3033">
        <v>-28.7497431253821</v>
      </c>
      <c r="H3033">
        <v>-12.7465856915692</v>
      </c>
      <c r="I3033">
        <v>-14.2174714842161</v>
      </c>
      <c r="J3033">
        <v>-6.4776972542481301</v>
      </c>
      <c r="K3033">
        <v>78.874945602418805</v>
      </c>
      <c r="L3033">
        <v>71.675657105547799</v>
      </c>
      <c r="M3033">
        <v>26.473435158864799</v>
      </c>
      <c r="N3033">
        <v>0.211835334476843</v>
      </c>
      <c r="O3033">
        <v>37.323943661971803</v>
      </c>
      <c r="P3033">
        <v>41.999999999999901</v>
      </c>
    </row>
    <row r="3034" spans="1:17" hidden="1" x14ac:dyDescent="0.3">
      <c r="A3034" t="s">
        <v>6282</v>
      </c>
      <c r="B3034" t="s">
        <v>6283</v>
      </c>
      <c r="C3034" t="str">
        <f>IFERROR(VLOOKUP(Table1[[#This Row],[Ticker]],[1]!Table1[[Symbol]:[Industry]],2,FALSE),"-")</f>
        <v>-</v>
      </c>
      <c r="D3034" t="s">
        <v>473</v>
      </c>
      <c r="E3034">
        <v>98.970015000000004</v>
      </c>
      <c r="F3034">
        <v>185.65</v>
      </c>
      <c r="G3034">
        <v>47.278104533397297</v>
      </c>
      <c r="H3034">
        <v>-5.0615619042007598</v>
      </c>
      <c r="I3034">
        <v>5.4589040968459397</v>
      </c>
      <c r="K3034">
        <v>157.91206431634399</v>
      </c>
      <c r="M3034">
        <v>15.086922916610501</v>
      </c>
      <c r="N3034">
        <v>0.45</v>
      </c>
      <c r="O3034">
        <v>9.2647454888230492</v>
      </c>
      <c r="P3034">
        <v>80.593385214007697</v>
      </c>
    </row>
    <row r="3035" spans="1:17" hidden="1" x14ac:dyDescent="0.3">
      <c r="A3035" t="s">
        <v>6284</v>
      </c>
      <c r="B3035" t="s">
        <v>6285</v>
      </c>
      <c r="C3035" t="str">
        <f>IFERROR(VLOOKUP(Table1[[#This Row],[Ticker]],[1]!Table1[[Symbol]:[Industry]],2,FALSE),"-")</f>
        <v>-</v>
      </c>
      <c r="D3035" t="s">
        <v>2513</v>
      </c>
      <c r="E3035">
        <v>98.868466548000001</v>
      </c>
      <c r="F3035">
        <v>42.05</v>
      </c>
      <c r="G3035">
        <v>-15.300897239108901</v>
      </c>
      <c r="H3035">
        <v>-2.4696952237661201</v>
      </c>
      <c r="I3035">
        <v>-51.685732481519501</v>
      </c>
      <c r="J3035">
        <v>-7.6920109487856303</v>
      </c>
      <c r="K3035">
        <v>42.605103102572798</v>
      </c>
      <c r="L3035">
        <v>45.443910250958403</v>
      </c>
      <c r="M3035">
        <v>41.907081813443398</v>
      </c>
      <c r="N3035">
        <v>0.53948950225544001</v>
      </c>
      <c r="O3035">
        <v>78.359096313912005</v>
      </c>
      <c r="P3035">
        <v>47.388713634770397</v>
      </c>
      <c r="Q3035">
        <v>0.18947464117926199</v>
      </c>
    </row>
    <row r="3036" spans="1:17" hidden="1" x14ac:dyDescent="0.3">
      <c r="A3036" t="s">
        <v>6286</v>
      </c>
      <c r="B3036" t="s">
        <v>6287</v>
      </c>
      <c r="C3036" t="str">
        <f>IFERROR(VLOOKUP(Table1[[#This Row],[Ticker]],[1]!Table1[[Symbol]:[Industry]],2,FALSE),"-")</f>
        <v>-</v>
      </c>
      <c r="D3036" t="s">
        <v>149</v>
      </c>
      <c r="E3036">
        <v>98.826480000000004</v>
      </c>
      <c r="F3036">
        <v>81</v>
      </c>
      <c r="G3036">
        <v>-7.5388831650824804</v>
      </c>
      <c r="H3036">
        <v>1.9893223484190501</v>
      </c>
      <c r="I3036">
        <v>-12.278253028050001</v>
      </c>
      <c r="J3036">
        <v>-4.1387309632528302</v>
      </c>
      <c r="K3036">
        <v>79.948813150798998</v>
      </c>
      <c r="L3036">
        <v>77.739544330662298</v>
      </c>
      <c r="M3036">
        <v>46.922098418962399</v>
      </c>
      <c r="N3036">
        <v>0.61545164101074601</v>
      </c>
      <c r="O3036">
        <v>45.679012345678998</v>
      </c>
      <c r="P3036">
        <v>36.708860759493597</v>
      </c>
    </row>
    <row r="3037" spans="1:17" hidden="1" x14ac:dyDescent="0.3">
      <c r="A3037" t="s">
        <v>6288</v>
      </c>
      <c r="B3037" t="s">
        <v>6289</v>
      </c>
      <c r="C3037" t="str">
        <f>IFERROR(VLOOKUP(Table1[[#This Row],[Ticker]],[1]!Table1[[Symbol]:[Industry]],2,FALSE),"-")</f>
        <v>-</v>
      </c>
      <c r="D3037" t="s">
        <v>4234</v>
      </c>
      <c r="E3037">
        <v>98.74824375</v>
      </c>
      <c r="F3037">
        <v>156.65</v>
      </c>
      <c r="G3037">
        <v>-11.2186322004857</v>
      </c>
      <c r="H3037">
        <v>-21.144191741551602</v>
      </c>
      <c r="I3037">
        <v>11.403255327270999</v>
      </c>
      <c r="J3037">
        <v>-12.0871794393853</v>
      </c>
      <c r="K3037">
        <v>181.62707979681099</v>
      </c>
      <c r="L3037">
        <v>158.48212073722701</v>
      </c>
      <c r="M3037">
        <v>14.2575284823746</v>
      </c>
      <c r="N3037">
        <v>0.80575396825396794</v>
      </c>
      <c r="O3037">
        <v>55.984679221193701</v>
      </c>
      <c r="P3037">
        <v>48.694826767916403</v>
      </c>
    </row>
    <row r="3038" spans="1:17" hidden="1" x14ac:dyDescent="0.3">
      <c r="A3038" t="s">
        <v>6290</v>
      </c>
      <c r="B3038" t="s">
        <v>6291</v>
      </c>
      <c r="C3038" t="str">
        <f>IFERROR(VLOOKUP(Table1[[#This Row],[Ticker]],[1]!Table1[[Symbol]:[Industry]],2,FALSE),"-")</f>
        <v>-</v>
      </c>
      <c r="D3038" t="s">
        <v>1271</v>
      </c>
      <c r="E3038">
        <v>98.627214499999994</v>
      </c>
      <c r="F3038">
        <v>131</v>
      </c>
      <c r="G3038">
        <v>-45.981947347277</v>
      </c>
      <c r="H3038">
        <v>15.1535531852643</v>
      </c>
      <c r="I3038">
        <v>50.991458790474397</v>
      </c>
      <c r="J3038">
        <v>-1.75765450974283</v>
      </c>
      <c r="K3038">
        <v>120.115309392407</v>
      </c>
      <c r="L3038">
        <v>114.63590839626001</v>
      </c>
      <c r="M3038">
        <v>44.637984637372703</v>
      </c>
      <c r="N3038">
        <v>0.54937126365697797</v>
      </c>
      <c r="O3038">
        <v>22.137404580152602</v>
      </c>
      <c r="P3038">
        <v>94.074074074074005</v>
      </c>
    </row>
    <row r="3039" spans="1:17" hidden="1" x14ac:dyDescent="0.3">
      <c r="A3039" t="s">
        <v>6292</v>
      </c>
      <c r="B3039" t="s">
        <v>6293</v>
      </c>
      <c r="C3039" t="str">
        <f>IFERROR(VLOOKUP(Table1[[#This Row],[Ticker]],[1]!Table1[[Symbol]:[Industry]],2,FALSE),"-")</f>
        <v>-</v>
      </c>
      <c r="D3039" t="s">
        <v>393</v>
      </c>
      <c r="E3039">
        <v>98.179422000000002</v>
      </c>
      <c r="F3039">
        <v>104.5</v>
      </c>
      <c r="G3039">
        <v>215.01805265272199</v>
      </c>
      <c r="H3039">
        <v>6.3660879475843899</v>
      </c>
      <c r="I3039">
        <v>327.44278524179998</v>
      </c>
      <c r="J3039">
        <v>1.57846356321735</v>
      </c>
      <c r="K3039">
        <v>94.000490364997006</v>
      </c>
      <c r="L3039">
        <v>65.044074974282296</v>
      </c>
      <c r="M3039">
        <v>55.074878563266303</v>
      </c>
      <c r="N3039">
        <v>1.0523038605230299</v>
      </c>
      <c r="O3039">
        <v>4.4976076555024003</v>
      </c>
      <c r="P3039">
        <v>356.730769230769</v>
      </c>
    </row>
    <row r="3040" spans="1:17" hidden="1" x14ac:dyDescent="0.3">
      <c r="A3040" t="s">
        <v>6294</v>
      </c>
      <c r="B3040" t="s">
        <v>6295</v>
      </c>
      <c r="C3040" t="str">
        <f>IFERROR(VLOOKUP(Table1[[#This Row],[Ticker]],[1]!Table1[[Symbol]:[Industry]],2,FALSE),"-")</f>
        <v>-</v>
      </c>
      <c r="D3040" t="s">
        <v>1853</v>
      </c>
      <c r="E3040">
        <v>98.155000000000001</v>
      </c>
      <c r="F3040">
        <v>33.5</v>
      </c>
      <c r="G3040">
        <v>-26.966074331403998</v>
      </c>
      <c r="H3040">
        <v>-8.3408831838399102</v>
      </c>
      <c r="I3040">
        <v>-12.789204990189299</v>
      </c>
      <c r="J3040">
        <v>-8.4045102382757708</v>
      </c>
      <c r="M3040">
        <v>34.527427227264504</v>
      </c>
      <c r="O3040">
        <v>31.9402985074626</v>
      </c>
      <c r="P3040">
        <v>17.543859649122801</v>
      </c>
    </row>
    <row r="3041" spans="1:17" hidden="1" x14ac:dyDescent="0.3">
      <c r="A3041" t="s">
        <v>6296</v>
      </c>
      <c r="B3041" t="s">
        <v>6297</v>
      </c>
      <c r="C3041" t="str">
        <f>IFERROR(VLOOKUP(Table1[[#This Row],[Ticker]],[1]!Table1[[Symbol]:[Industry]],2,FALSE),"-")</f>
        <v>-</v>
      </c>
      <c r="D3041" t="s">
        <v>473</v>
      </c>
      <c r="E3041">
        <v>98.01</v>
      </c>
      <c r="F3041">
        <v>163.35</v>
      </c>
      <c r="G3041">
        <v>331.14306449994098</v>
      </c>
      <c r="H3041">
        <v>-5.9922340536375298</v>
      </c>
      <c r="I3041">
        <v>46.195596757770303</v>
      </c>
      <c r="J3041">
        <v>-1.2396278171762201</v>
      </c>
      <c r="K3041">
        <v>155.60210176039899</v>
      </c>
      <c r="L3041">
        <v>117.599941977128</v>
      </c>
      <c r="M3041">
        <v>56.086420939506503</v>
      </c>
      <c r="N3041">
        <v>0.70792089346959897</v>
      </c>
      <c r="O3041">
        <v>20.355065809611201</v>
      </c>
      <c r="P3041">
        <v>370.74927953890398</v>
      </c>
      <c r="Q3041">
        <v>0.14431043435080201</v>
      </c>
    </row>
    <row r="3042" spans="1:17" hidden="1" x14ac:dyDescent="0.3">
      <c r="A3042" t="s">
        <v>6298</v>
      </c>
      <c r="B3042" t="s">
        <v>6299</v>
      </c>
      <c r="C3042" t="str">
        <f>IFERROR(VLOOKUP(Table1[[#This Row],[Ticker]],[1]!Table1[[Symbol]:[Industry]],2,FALSE),"-")</f>
        <v>-</v>
      </c>
      <c r="D3042" t="s">
        <v>21</v>
      </c>
      <c r="E3042">
        <v>97.832599999999999</v>
      </c>
      <c r="F3042">
        <v>130.4</v>
      </c>
      <c r="G3042">
        <v>-64.593278045564304</v>
      </c>
      <c r="H3042">
        <v>-24.316611769188398</v>
      </c>
      <c r="I3042">
        <v>-58.175344485725702</v>
      </c>
      <c r="J3042">
        <v>-8.3338171385370305</v>
      </c>
      <c r="K3042">
        <v>161.838681435268</v>
      </c>
      <c r="L3042">
        <v>211.30102466804399</v>
      </c>
      <c r="M3042">
        <v>47.916910031224198</v>
      </c>
      <c r="N3042">
        <v>0.75288092189500599</v>
      </c>
      <c r="O3042">
        <v>291.87116564417101</v>
      </c>
      <c r="P3042">
        <v>10.9315185027647</v>
      </c>
      <c r="Q3042">
        <v>0.13226481689831199</v>
      </c>
    </row>
    <row r="3043" spans="1:17" hidden="1" x14ac:dyDescent="0.3">
      <c r="A3043" t="s">
        <v>6300</v>
      </c>
      <c r="B3043" t="s">
        <v>6301</v>
      </c>
      <c r="C3043" t="str">
        <f>IFERROR(VLOOKUP(Table1[[#This Row],[Ticker]],[1]!Table1[[Symbol]:[Industry]],2,FALSE),"-")</f>
        <v>-</v>
      </c>
      <c r="D3043" t="s">
        <v>545</v>
      </c>
      <c r="E3043">
        <v>97.823539519999997</v>
      </c>
      <c r="F3043">
        <v>9.0399999999999991</v>
      </c>
      <c r="G3043">
        <v>-47.3019600336075</v>
      </c>
      <c r="H3043">
        <v>-5.0427218636332896</v>
      </c>
      <c r="I3043">
        <v>-12.534637754489999</v>
      </c>
      <c r="J3043">
        <v>-10.9756144456278</v>
      </c>
      <c r="K3043">
        <v>9.0513371632254191</v>
      </c>
      <c r="L3043">
        <v>9.2337016395236997</v>
      </c>
      <c r="M3043">
        <v>40.869560537810898</v>
      </c>
      <c r="N3043">
        <v>1.1584586704031701</v>
      </c>
      <c r="O3043">
        <v>58.960176991150398</v>
      </c>
      <c r="P3043">
        <v>18.7910643889618</v>
      </c>
      <c r="Q3043">
        <v>0.18745770304252901</v>
      </c>
    </row>
    <row r="3044" spans="1:17" hidden="1" x14ac:dyDescent="0.3">
      <c r="A3044" t="s">
        <v>6302</v>
      </c>
      <c r="B3044" t="s">
        <v>6303</v>
      </c>
      <c r="C3044" t="str">
        <f>IFERROR(VLOOKUP(Table1[[#This Row],[Ticker]],[1]!Table1[[Symbol]:[Industry]],2,FALSE),"-")</f>
        <v>-</v>
      </c>
      <c r="D3044" t="s">
        <v>125</v>
      </c>
      <c r="E3044">
        <v>97.649478115999997</v>
      </c>
      <c r="F3044">
        <v>34.369999999999997</v>
      </c>
      <c r="G3044">
        <v>-18.9392407471661</v>
      </c>
      <c r="H3044">
        <v>-9.0783348546490803</v>
      </c>
      <c r="I3044">
        <v>0.201866438382094</v>
      </c>
      <c r="J3044">
        <v>-2.3421803404486199</v>
      </c>
      <c r="K3044">
        <v>30.712277428951499</v>
      </c>
      <c r="L3044">
        <v>30.268630203492201</v>
      </c>
      <c r="M3044">
        <v>72.456906994549698</v>
      </c>
      <c r="N3044">
        <v>1.48196209837384</v>
      </c>
      <c r="O3044">
        <v>27.116671515856801</v>
      </c>
      <c r="P3044">
        <v>37.205588822355203</v>
      </c>
      <c r="Q3044">
        <v>3.9677503367134E-2</v>
      </c>
    </row>
    <row r="3045" spans="1:17" hidden="1" x14ac:dyDescent="0.3">
      <c r="A3045" t="s">
        <v>6304</v>
      </c>
      <c r="B3045" t="s">
        <v>6305</v>
      </c>
      <c r="C3045" t="str">
        <f>IFERROR(VLOOKUP(Table1[[#This Row],[Ticker]],[1]!Table1[[Symbol]:[Industry]],2,FALSE),"-")</f>
        <v>-</v>
      </c>
      <c r="D3045" t="s">
        <v>470</v>
      </c>
      <c r="E3045">
        <v>97.371200000000002</v>
      </c>
      <c r="F3045">
        <v>325</v>
      </c>
      <c r="G3045">
        <v>25.298677347696</v>
      </c>
      <c r="H3045">
        <v>-6.2111937321450297</v>
      </c>
      <c r="I3045">
        <v>27.754244027835899</v>
      </c>
      <c r="J3045">
        <v>-9.4948416541941398</v>
      </c>
      <c r="K3045">
        <v>318.02421763542998</v>
      </c>
      <c r="L3045">
        <v>286.82285912123302</v>
      </c>
      <c r="M3045">
        <v>39.4721115648343</v>
      </c>
      <c r="N3045">
        <v>1.31155812241742</v>
      </c>
      <c r="O3045">
        <v>13.676923076923</v>
      </c>
      <c r="P3045">
        <v>64.141414141414103</v>
      </c>
      <c r="Q3045">
        <v>9.7395735006872E-2</v>
      </c>
    </row>
    <row r="3046" spans="1:17" hidden="1" x14ac:dyDescent="0.3">
      <c r="A3046" t="s">
        <v>6306</v>
      </c>
      <c r="B3046" t="s">
        <v>6307</v>
      </c>
      <c r="C3046" t="str">
        <f>IFERROR(VLOOKUP(Table1[[#This Row],[Ticker]],[1]!Table1[[Symbol]:[Industry]],2,FALSE),"-")</f>
        <v>-</v>
      </c>
      <c r="D3046" t="s">
        <v>80</v>
      </c>
      <c r="E3046">
        <v>96.757610400000004</v>
      </c>
      <c r="F3046">
        <v>48.99</v>
      </c>
      <c r="G3046">
        <v>-9.8525790677071896</v>
      </c>
      <c r="H3046">
        <v>-1.9179247706731199</v>
      </c>
      <c r="I3046">
        <v>-47.869863186937103</v>
      </c>
      <c r="J3046">
        <v>-9.8343412543944603E-2</v>
      </c>
      <c r="K3046">
        <v>49.918857255494203</v>
      </c>
      <c r="L3046">
        <v>50.381622129204104</v>
      </c>
      <c r="M3046">
        <v>39.088948822459201</v>
      </c>
      <c r="N3046">
        <v>1.1871301833269099</v>
      </c>
      <c r="O3046">
        <v>128.61808532353501</v>
      </c>
      <c r="P3046">
        <v>34.921509226108498</v>
      </c>
      <c r="Q3046">
        <v>4.3656184354518998E-2</v>
      </c>
    </row>
    <row r="3047" spans="1:17" hidden="1" x14ac:dyDescent="0.3">
      <c r="A3047" t="s">
        <v>6308</v>
      </c>
      <c r="B3047" t="s">
        <v>6309</v>
      </c>
      <c r="C3047" t="str">
        <f>IFERROR(VLOOKUP(Table1[[#This Row],[Ticker]],[1]!Table1[[Symbol]:[Industry]],2,FALSE),"-")</f>
        <v>-</v>
      </c>
      <c r="D3047" t="s">
        <v>470</v>
      </c>
      <c r="E3047">
        <v>96.647494465999998</v>
      </c>
      <c r="F3047">
        <v>17.09</v>
      </c>
      <c r="G3047">
        <v>-34.813839758420201</v>
      </c>
      <c r="H3047">
        <v>-10.412597586587401</v>
      </c>
      <c r="I3047">
        <v>-20.3522841717656</v>
      </c>
      <c r="J3047">
        <v>-8.7414731166628101</v>
      </c>
      <c r="K3047">
        <v>17.5412328632803</v>
      </c>
      <c r="L3047">
        <v>17.819968838844499</v>
      </c>
      <c r="M3047">
        <v>43.173642948042499</v>
      </c>
      <c r="N3047">
        <v>0.38386397821044899</v>
      </c>
      <c r="O3047">
        <v>40.140433001755397</v>
      </c>
      <c r="P3047">
        <v>18.6805555555555</v>
      </c>
      <c r="Q3047">
        <v>5.7255187526582998E-2</v>
      </c>
    </row>
    <row r="3048" spans="1:17" hidden="1" x14ac:dyDescent="0.3">
      <c r="A3048" t="s">
        <v>6310</v>
      </c>
      <c r="B3048" t="s">
        <v>6311</v>
      </c>
      <c r="C3048" t="str">
        <f>IFERROR(VLOOKUP(Table1[[#This Row],[Ticker]],[1]!Table1[[Symbol]:[Industry]],2,FALSE),"-")</f>
        <v>-</v>
      </c>
      <c r="D3048" t="s">
        <v>1814</v>
      </c>
      <c r="E3048">
        <v>96.502516194999998</v>
      </c>
      <c r="F3048">
        <v>5.93</v>
      </c>
      <c r="G3048">
        <v>-70.563957929287596</v>
      </c>
      <c r="H3048">
        <v>-10.480133781767099</v>
      </c>
      <c r="I3048">
        <v>-38.458139230552099</v>
      </c>
      <c r="J3048">
        <v>-1.9681935047852299</v>
      </c>
      <c r="K3048">
        <v>6.5419594998555102</v>
      </c>
      <c r="L3048">
        <v>8.3120191763966194</v>
      </c>
      <c r="M3048">
        <v>42.342646792487997</v>
      </c>
      <c r="N3048">
        <v>0.62732271842100795</v>
      </c>
      <c r="O3048">
        <v>99.831365935918996</v>
      </c>
      <c r="P3048">
        <v>5.8928571428571397</v>
      </c>
      <c r="Q3048">
        <v>-4.7384038656876001E-2</v>
      </c>
    </row>
    <row r="3049" spans="1:17" hidden="1" x14ac:dyDescent="0.3">
      <c r="A3049" t="s">
        <v>6312</v>
      </c>
      <c r="B3049" t="s">
        <v>6313</v>
      </c>
      <c r="C3049" t="str">
        <f>IFERROR(VLOOKUP(Table1[[#This Row],[Ticker]],[1]!Table1[[Symbol]:[Industry]],2,FALSE),"-")</f>
        <v>-</v>
      </c>
      <c r="D3049" t="s">
        <v>54</v>
      </c>
      <c r="E3049">
        <v>96.315094999999999</v>
      </c>
      <c r="F3049">
        <v>127.9</v>
      </c>
      <c r="G3049">
        <v>-1.0505443827820899</v>
      </c>
      <c r="H3049">
        <v>16.956747874717699</v>
      </c>
      <c r="I3049">
        <v>19.657030874386201</v>
      </c>
      <c r="J3049">
        <v>-13.169803442413199</v>
      </c>
      <c r="K3049">
        <v>121.53835846194799</v>
      </c>
      <c r="L3049">
        <v>106.01963935684</v>
      </c>
      <c r="M3049">
        <v>43.395475273626403</v>
      </c>
      <c r="N3049">
        <v>0.61609349586842699</v>
      </c>
      <c r="O3049">
        <v>21.188428459734101</v>
      </c>
      <c r="P3049">
        <v>55.785627283800203</v>
      </c>
      <c r="Q3049">
        <v>5.0798282957408E-2</v>
      </c>
    </row>
    <row r="3050" spans="1:17" hidden="1" x14ac:dyDescent="0.3">
      <c r="A3050" t="s">
        <v>6314</v>
      </c>
      <c r="B3050" t="s">
        <v>6315</v>
      </c>
      <c r="C3050" t="str">
        <f>IFERROR(VLOOKUP(Table1[[#This Row],[Ticker]],[1]!Table1[[Symbol]:[Industry]],2,FALSE),"-")</f>
        <v>-</v>
      </c>
      <c r="D3050" t="s">
        <v>1361</v>
      </c>
      <c r="E3050">
        <v>96.080539380000005</v>
      </c>
      <c r="F3050">
        <v>26.4</v>
      </c>
      <c r="G3050">
        <v>-23.498308966800099</v>
      </c>
      <c r="H3050">
        <v>-4.2452638916794303</v>
      </c>
      <c r="I3050">
        <v>-13.453863701285099</v>
      </c>
      <c r="J3050">
        <v>-3.5657726435300798</v>
      </c>
      <c r="K3050">
        <v>26.0912165720312</v>
      </c>
      <c r="L3050">
        <v>25.339533755218699</v>
      </c>
      <c r="M3050">
        <v>53.842876406836702</v>
      </c>
      <c r="N3050">
        <v>0.94879208659249403</v>
      </c>
      <c r="O3050">
        <v>5.9469696969696999</v>
      </c>
      <c r="P3050">
        <v>14.285714285714199</v>
      </c>
      <c r="Q3050">
        <v>-6.9436672557021004E-2</v>
      </c>
    </row>
    <row r="3051" spans="1:17" hidden="1" x14ac:dyDescent="0.3">
      <c r="A3051" t="s">
        <v>6316</v>
      </c>
      <c r="B3051" t="s">
        <v>6317</v>
      </c>
      <c r="C3051" t="str">
        <f>IFERROR(VLOOKUP(Table1[[#This Row],[Ticker]],[1]!Table1[[Symbol]:[Industry]],2,FALSE),"-")</f>
        <v>-</v>
      </c>
      <c r="D3051" t="s">
        <v>46</v>
      </c>
      <c r="E3051">
        <v>96.007216939999907</v>
      </c>
      <c r="F3051">
        <v>13.01</v>
      </c>
      <c r="G3051">
        <v>112.156417432597</v>
      </c>
      <c r="H3051">
        <v>-9.3752303395145802</v>
      </c>
      <c r="I3051">
        <v>34.8260857020244</v>
      </c>
      <c r="J3051">
        <v>1.9484554252889299</v>
      </c>
      <c r="K3051">
        <v>13.401157200011999</v>
      </c>
      <c r="L3051">
        <v>11.2095041883577</v>
      </c>
      <c r="M3051">
        <v>52.411455154383397</v>
      </c>
      <c r="N3051">
        <v>0.86588649506042403</v>
      </c>
      <c r="O3051">
        <v>51.037663335895402</v>
      </c>
      <c r="Q3051">
        <v>8.7593884154879995E-2</v>
      </c>
    </row>
    <row r="3052" spans="1:17" hidden="1" x14ac:dyDescent="0.3">
      <c r="A3052" t="s">
        <v>6318</v>
      </c>
      <c r="B3052" t="s">
        <v>6319</v>
      </c>
      <c r="C3052" t="str">
        <f>IFERROR(VLOOKUP(Table1[[#This Row],[Ticker]],[1]!Table1[[Symbol]:[Industry]],2,FALSE),"-")</f>
        <v>-</v>
      </c>
      <c r="D3052" t="s">
        <v>21</v>
      </c>
      <c r="E3052">
        <v>95.957759300000006</v>
      </c>
      <c r="F3052">
        <v>7.58</v>
      </c>
      <c r="G3052">
        <v>312.56707226056602</v>
      </c>
      <c r="H3052">
        <v>-11.470002728695199</v>
      </c>
      <c r="I3052">
        <v>259.86158866060401</v>
      </c>
      <c r="J3052">
        <v>-15.009097069630901</v>
      </c>
      <c r="K3052">
        <v>7.1397613299705904</v>
      </c>
      <c r="L3052">
        <v>4.50997287898557</v>
      </c>
      <c r="M3052">
        <v>28.192073000621601</v>
      </c>
      <c r="N3052">
        <v>1.19085949283784</v>
      </c>
      <c r="O3052">
        <v>17.941952506596198</v>
      </c>
      <c r="P3052">
        <v>373.75</v>
      </c>
      <c r="Q3052">
        <v>0.113782682354597</v>
      </c>
    </row>
    <row r="3053" spans="1:17" hidden="1" x14ac:dyDescent="0.3">
      <c r="A3053" t="s">
        <v>6320</v>
      </c>
      <c r="B3053" t="s">
        <v>6321</v>
      </c>
      <c r="C3053" t="str">
        <f>IFERROR(VLOOKUP(Table1[[#This Row],[Ticker]],[1]!Table1[[Symbol]:[Industry]],2,FALSE),"-")</f>
        <v>-</v>
      </c>
      <c r="D3053" t="s">
        <v>1378</v>
      </c>
      <c r="E3053">
        <v>95.864999999999995</v>
      </c>
      <c r="F3053">
        <v>319.55</v>
      </c>
      <c r="G3053">
        <v>83.844080515447999</v>
      </c>
      <c r="H3053">
        <v>-33.923909500032302</v>
      </c>
      <c r="I3053">
        <v>16.5516098920268</v>
      </c>
      <c r="J3053">
        <v>-14.4999098217585</v>
      </c>
      <c r="K3053">
        <v>351.657386088154</v>
      </c>
      <c r="L3053">
        <v>273.77786979426202</v>
      </c>
      <c r="M3053">
        <v>17.050175888297598</v>
      </c>
      <c r="N3053">
        <v>0.58925713427425797</v>
      </c>
      <c r="O3053">
        <v>46.7532467532467</v>
      </c>
      <c r="P3053">
        <v>121.295013850415</v>
      </c>
      <c r="Q3053">
        <v>0.19389263139677201</v>
      </c>
    </row>
    <row r="3054" spans="1:17" hidden="1" x14ac:dyDescent="0.3">
      <c r="A3054" t="s">
        <v>6322</v>
      </c>
      <c r="B3054" t="s">
        <v>6323</v>
      </c>
      <c r="C3054" t="str">
        <f>IFERROR(VLOOKUP(Table1[[#This Row],[Ticker]],[1]!Table1[[Symbol]:[Industry]],2,FALSE),"-")</f>
        <v>-</v>
      </c>
      <c r="D3054" t="s">
        <v>54</v>
      </c>
      <c r="E3054">
        <v>95.822730000000007</v>
      </c>
      <c r="F3054">
        <v>305.60000000000002</v>
      </c>
      <c r="G3054">
        <v>27.696310467966999</v>
      </c>
      <c r="H3054">
        <v>-7.4070580105781101</v>
      </c>
      <c r="I3054">
        <v>33.661588660604302</v>
      </c>
      <c r="J3054">
        <v>-2.8708541755740602</v>
      </c>
      <c r="K3054">
        <v>304.704399263705</v>
      </c>
      <c r="L3054">
        <v>253.498535745547</v>
      </c>
      <c r="M3054">
        <v>37.831545292245004</v>
      </c>
      <c r="N3054">
        <v>0.40805972075656199</v>
      </c>
      <c r="O3054">
        <v>30.2356020942408</v>
      </c>
      <c r="P3054">
        <v>76.341604154645097</v>
      </c>
      <c r="Q3054">
        <v>4.8984579457985997E-2</v>
      </c>
    </row>
    <row r="3055" spans="1:17" hidden="1" x14ac:dyDescent="0.3">
      <c r="A3055" t="s">
        <v>6324</v>
      </c>
      <c r="B3055" t="s">
        <v>6325</v>
      </c>
      <c r="C3055" t="str">
        <f>IFERROR(VLOOKUP(Table1[[#This Row],[Ticker]],[1]!Table1[[Symbol]:[Industry]],2,FALSE),"-")</f>
        <v>-</v>
      </c>
      <c r="D3055" t="s">
        <v>6326</v>
      </c>
      <c r="E3055">
        <v>95.765439000000001</v>
      </c>
      <c r="F3055">
        <v>124.25</v>
      </c>
      <c r="G3055">
        <v>-48.791471156800903</v>
      </c>
      <c r="H3055">
        <v>3.75532890095554</v>
      </c>
      <c r="I3055">
        <v>-25.7875473273746</v>
      </c>
      <c r="J3055">
        <v>-5.2640165687364604</v>
      </c>
      <c r="K3055">
        <v>118.08294218207</v>
      </c>
      <c r="M3055">
        <v>52.341715740759497</v>
      </c>
      <c r="N3055">
        <v>2.0972906403940801</v>
      </c>
      <c r="O3055">
        <v>69.014084507042199</v>
      </c>
      <c r="P3055">
        <v>37.825845812534602</v>
      </c>
    </row>
    <row r="3056" spans="1:17" hidden="1" x14ac:dyDescent="0.3">
      <c r="A3056" t="s">
        <v>6327</v>
      </c>
      <c r="B3056" t="s">
        <v>6328</v>
      </c>
      <c r="C3056" t="str">
        <f>IFERROR(VLOOKUP(Table1[[#This Row],[Ticker]],[1]!Table1[[Symbol]:[Industry]],2,FALSE),"-")</f>
        <v>-</v>
      </c>
      <c r="D3056" t="s">
        <v>604</v>
      </c>
      <c r="E3056">
        <v>95.61</v>
      </c>
      <c r="F3056">
        <v>0.75</v>
      </c>
      <c r="G3056">
        <v>-10.3644610084792</v>
      </c>
      <c r="H3056">
        <v>-21.303272906793001</v>
      </c>
      <c r="I3056">
        <v>-11.9955541965385</v>
      </c>
      <c r="J3056">
        <v>-5.7127345174544102</v>
      </c>
      <c r="K3056">
        <v>0.78955765213181095</v>
      </c>
      <c r="L3056">
        <v>0.81341437665621596</v>
      </c>
      <c r="M3056">
        <v>28.908606229999901</v>
      </c>
      <c r="N3056">
        <v>0.44657474025268101</v>
      </c>
      <c r="O3056">
        <v>110.666666666666</v>
      </c>
      <c r="P3056">
        <v>33.928571428571402</v>
      </c>
      <c r="Q3056">
        <v>0.141705157682462</v>
      </c>
    </row>
    <row r="3057" spans="1:17" hidden="1" x14ac:dyDescent="0.3">
      <c r="A3057" t="s">
        <v>6329</v>
      </c>
      <c r="B3057" t="s">
        <v>6330</v>
      </c>
      <c r="C3057" t="str">
        <f>IFERROR(VLOOKUP(Table1[[#This Row],[Ticker]],[1]!Table1[[Symbol]:[Industry]],2,FALSE),"-")</f>
        <v>-</v>
      </c>
      <c r="D3057" t="s">
        <v>1680</v>
      </c>
      <c r="E3057">
        <v>95.118487040000005</v>
      </c>
      <c r="F3057">
        <v>6925</v>
      </c>
      <c r="G3057">
        <v>-4.6719339101621804</v>
      </c>
      <c r="H3057">
        <v>1.2794547464372901</v>
      </c>
      <c r="I3057">
        <v>-4.6756014220402902</v>
      </c>
      <c r="J3057">
        <v>0.29889428352970399</v>
      </c>
      <c r="K3057">
        <v>6605.7752642667501</v>
      </c>
      <c r="L3057">
        <v>6295.8747622090796</v>
      </c>
      <c r="M3057">
        <v>55.282251015972101</v>
      </c>
      <c r="N3057">
        <v>1.4659342614836299</v>
      </c>
      <c r="O3057">
        <v>0.865703971119136</v>
      </c>
      <c r="P3057">
        <v>35.4920759146937</v>
      </c>
      <c r="Q3057">
        <v>-2.1659899071474999E-2</v>
      </c>
    </row>
    <row r="3058" spans="1:17" hidden="1" x14ac:dyDescent="0.3">
      <c r="A3058" t="s">
        <v>6331</v>
      </c>
      <c r="B3058" t="s">
        <v>6332</v>
      </c>
      <c r="C3058" t="str">
        <f>IFERROR(VLOOKUP(Table1[[#This Row],[Ticker]],[1]!Table1[[Symbol]:[Industry]],2,FALSE),"-")</f>
        <v>-</v>
      </c>
      <c r="D3058" t="s">
        <v>388</v>
      </c>
      <c r="E3058">
        <v>94.866878700000001</v>
      </c>
      <c r="F3058">
        <v>99</v>
      </c>
      <c r="G3058">
        <v>-48.446013642462098</v>
      </c>
      <c r="H3058">
        <v>-6.6926001886782096</v>
      </c>
      <c r="I3058">
        <v>-16.706957640481999</v>
      </c>
      <c r="J3058">
        <v>-2.08264210563611</v>
      </c>
      <c r="K3058">
        <v>99.5597207449796</v>
      </c>
      <c r="L3058">
        <v>106.420925021586</v>
      </c>
      <c r="M3058">
        <v>48.093862602097602</v>
      </c>
      <c r="N3058">
        <v>0.75900567413213904</v>
      </c>
      <c r="O3058">
        <v>46.4646464646464</v>
      </c>
      <c r="P3058">
        <v>11.2359550561797</v>
      </c>
      <c r="Q3058">
        <v>-8.4243452767719992E-3</v>
      </c>
    </row>
    <row r="3059" spans="1:17" hidden="1" x14ac:dyDescent="0.3">
      <c r="A3059" t="s">
        <v>6333</v>
      </c>
      <c r="B3059" t="s">
        <v>6334</v>
      </c>
      <c r="C3059" t="str">
        <f>IFERROR(VLOOKUP(Table1[[#This Row],[Ticker]],[1]!Table1[[Symbol]:[Industry]],2,FALSE),"-")</f>
        <v>-</v>
      </c>
      <c r="D3059" t="s">
        <v>125</v>
      </c>
      <c r="E3059">
        <v>94.790517529999903</v>
      </c>
      <c r="F3059">
        <v>92.7</v>
      </c>
      <c r="G3059">
        <v>-28.734955770863099</v>
      </c>
      <c r="H3059">
        <v>-5.5060835010245199</v>
      </c>
      <c r="I3059">
        <v>-15.493509729377701</v>
      </c>
      <c r="J3059">
        <v>-1.8026043762014801</v>
      </c>
      <c r="K3059">
        <v>93.339848670629294</v>
      </c>
      <c r="L3059">
        <v>93.319775818450907</v>
      </c>
      <c r="M3059">
        <v>50.918056421031501</v>
      </c>
      <c r="N3059">
        <v>0.86300039333103196</v>
      </c>
      <c r="O3059">
        <v>27.820927723840299</v>
      </c>
      <c r="P3059">
        <v>14.869888475836399</v>
      </c>
      <c r="Q3059">
        <v>5.2316395272765999E-2</v>
      </c>
    </row>
    <row r="3060" spans="1:17" hidden="1" x14ac:dyDescent="0.3">
      <c r="A3060" t="s">
        <v>6335</v>
      </c>
      <c r="B3060" t="s">
        <v>6336</v>
      </c>
      <c r="C3060" t="str">
        <f>IFERROR(VLOOKUP(Table1[[#This Row],[Ticker]],[1]!Table1[[Symbol]:[Industry]],2,FALSE),"-")</f>
        <v>-</v>
      </c>
      <c r="D3060" t="s">
        <v>545</v>
      </c>
      <c r="E3060">
        <v>94.783542159999996</v>
      </c>
      <c r="F3060">
        <v>20.9</v>
      </c>
      <c r="G3060">
        <v>-45.977211311617502</v>
      </c>
      <c r="H3060">
        <v>41.234665345430898</v>
      </c>
      <c r="I3060">
        <v>35.6764034754191</v>
      </c>
      <c r="J3060">
        <v>3.5611095973439602</v>
      </c>
      <c r="K3060">
        <v>17.089002195084699</v>
      </c>
      <c r="L3060">
        <v>15.449433169152501</v>
      </c>
      <c r="M3060">
        <v>57.5622469484262</v>
      </c>
      <c r="N3060">
        <v>2.5743307404370399</v>
      </c>
      <c r="O3060">
        <v>21.961722488038198</v>
      </c>
      <c r="P3060">
        <v>101.93236714975799</v>
      </c>
      <c r="Q3060">
        <v>0.143078547156475</v>
      </c>
    </row>
    <row r="3061" spans="1:17" hidden="1" x14ac:dyDescent="0.3">
      <c r="A3061" t="s">
        <v>6337</v>
      </c>
      <c r="B3061" t="s">
        <v>6338</v>
      </c>
      <c r="C3061" t="str">
        <f>IFERROR(VLOOKUP(Table1[[#This Row],[Ticker]],[1]!Table1[[Symbol]:[Industry]],2,FALSE),"-")</f>
        <v>-</v>
      </c>
      <c r="D3061" t="s">
        <v>396</v>
      </c>
      <c r="E3061">
        <v>94.686431999999996</v>
      </c>
      <c r="F3061">
        <v>37.67</v>
      </c>
      <c r="G3061">
        <v>30.041180724419899</v>
      </c>
      <c r="H3061">
        <v>-8.7906881647766593</v>
      </c>
      <c r="I3061">
        <v>-34.676527931323903</v>
      </c>
      <c r="J3061">
        <v>2.5656537609338601</v>
      </c>
      <c r="K3061">
        <v>38.422732002471903</v>
      </c>
      <c r="L3061">
        <v>38.290550439043102</v>
      </c>
      <c r="M3061">
        <v>50.612774871964497</v>
      </c>
      <c r="N3061">
        <v>0.33869847693649702</v>
      </c>
      <c r="O3061">
        <v>103.0262808601</v>
      </c>
      <c r="P3061">
        <v>71.149477510222596</v>
      </c>
      <c r="Q3061">
        <v>8.5688290947401005E-2</v>
      </c>
    </row>
    <row r="3062" spans="1:17" hidden="1" x14ac:dyDescent="0.3">
      <c r="A3062" t="s">
        <v>6339</v>
      </c>
      <c r="B3062" t="s">
        <v>6340</v>
      </c>
      <c r="C3062" t="str">
        <f>IFERROR(VLOOKUP(Table1[[#This Row],[Ticker]],[1]!Table1[[Symbol]:[Industry]],2,FALSE),"-")</f>
        <v>-</v>
      </c>
      <c r="D3062" t="s">
        <v>51</v>
      </c>
      <c r="E3062">
        <v>94.5</v>
      </c>
      <c r="F3062">
        <v>78.3</v>
      </c>
      <c r="G3062">
        <v>96.303487647835297</v>
      </c>
      <c r="H3062">
        <v>-9.4509535212208995</v>
      </c>
      <c r="I3062">
        <v>44.020580117157699</v>
      </c>
      <c r="J3062">
        <v>-5.4283990206297403</v>
      </c>
      <c r="K3062">
        <v>71.741507341980906</v>
      </c>
      <c r="L3062">
        <v>60.443338532122297</v>
      </c>
      <c r="M3062">
        <v>84.278181043154405</v>
      </c>
      <c r="N3062">
        <v>0.64198705552570201</v>
      </c>
      <c r="O3062">
        <v>32.503192848020397</v>
      </c>
      <c r="P3062">
        <v>144.6875</v>
      </c>
      <c r="Q3062">
        <v>4.6517478921412003E-2</v>
      </c>
    </row>
    <row r="3063" spans="1:17" hidden="1" x14ac:dyDescent="0.3">
      <c r="A3063" t="s">
        <v>6341</v>
      </c>
      <c r="B3063" t="s">
        <v>6342</v>
      </c>
      <c r="C3063" t="str">
        <f>IFERROR(VLOOKUP(Table1[[#This Row],[Ticker]],[1]!Table1[[Symbol]:[Industry]],2,FALSE),"-")</f>
        <v>-</v>
      </c>
      <c r="D3063" t="s">
        <v>185</v>
      </c>
      <c r="E3063">
        <v>94.375</v>
      </c>
      <c r="F3063">
        <v>62.35</v>
      </c>
      <c r="G3063">
        <v>16.600564474474901</v>
      </c>
      <c r="H3063">
        <v>-7.6505256540457696</v>
      </c>
      <c r="I3063">
        <v>2.6627216944000001</v>
      </c>
      <c r="J3063">
        <v>-11.1992943496249</v>
      </c>
      <c r="K3063">
        <v>65.542260545717895</v>
      </c>
      <c r="L3063">
        <v>59.105734324385502</v>
      </c>
      <c r="M3063">
        <v>34.433646520551697</v>
      </c>
      <c r="N3063">
        <v>0.44736092396108701</v>
      </c>
      <c r="O3063">
        <v>34.562951082598197</v>
      </c>
      <c r="P3063">
        <v>74.649859943977503</v>
      </c>
      <c r="Q3063">
        <v>8.2030349289405002E-2</v>
      </c>
    </row>
    <row r="3064" spans="1:17" hidden="1" x14ac:dyDescent="0.3">
      <c r="A3064" t="s">
        <v>6343</v>
      </c>
      <c r="B3064" t="s">
        <v>6344</v>
      </c>
      <c r="C3064" t="str">
        <f>IFERROR(VLOOKUP(Table1[[#This Row],[Ticker]],[1]!Table1[[Symbol]:[Industry]],2,FALSE),"-")</f>
        <v>-</v>
      </c>
      <c r="D3064" t="s">
        <v>74</v>
      </c>
      <c r="E3064">
        <v>94.329599999999999</v>
      </c>
      <c r="F3064">
        <v>65.28</v>
      </c>
      <c r="G3064">
        <v>75.313674257069295</v>
      </c>
      <c r="H3064">
        <v>44.017452879049003</v>
      </c>
      <c r="I3064">
        <v>73.484781342811402</v>
      </c>
      <c r="J3064">
        <v>0.916408697054652</v>
      </c>
      <c r="K3064">
        <v>50.785199946786598</v>
      </c>
      <c r="L3064">
        <v>42.074378248296199</v>
      </c>
      <c r="M3064">
        <v>86.092943200839599</v>
      </c>
      <c r="N3064">
        <v>0.57295814368063802</v>
      </c>
      <c r="O3064">
        <v>0</v>
      </c>
      <c r="P3064">
        <v>133.142857142857</v>
      </c>
      <c r="Q3064">
        <v>2.1559800043749001E-2</v>
      </c>
    </row>
    <row r="3065" spans="1:17" hidden="1" x14ac:dyDescent="0.3">
      <c r="A3065" t="s">
        <v>6345</v>
      </c>
      <c r="B3065" t="s">
        <v>6346</v>
      </c>
      <c r="C3065" t="str">
        <f>IFERROR(VLOOKUP(Table1[[#This Row],[Ticker]],[1]!Table1[[Symbol]:[Industry]],2,FALSE),"-")</f>
        <v>-</v>
      </c>
      <c r="D3065" t="s">
        <v>21</v>
      </c>
      <c r="E3065">
        <v>94.145109500000004</v>
      </c>
      <c r="F3065">
        <v>92.61</v>
      </c>
      <c r="G3065">
        <v>-28.196097933731799</v>
      </c>
      <c r="H3065">
        <v>-7.7364230899431901</v>
      </c>
      <c r="I3065">
        <v>-16.6370278308179</v>
      </c>
      <c r="J3065">
        <v>-3.5866193478609798</v>
      </c>
      <c r="K3065">
        <v>96.018721915698293</v>
      </c>
      <c r="L3065">
        <v>97.884582665632607</v>
      </c>
      <c r="M3065">
        <v>31.058500969788302</v>
      </c>
      <c r="N3065">
        <v>1.1864526590695099</v>
      </c>
      <c r="O3065">
        <v>56.9484936831875</v>
      </c>
      <c r="P3065">
        <v>29.796776454099501</v>
      </c>
    </row>
    <row r="3066" spans="1:17" hidden="1" x14ac:dyDescent="0.3">
      <c r="A3066" t="s">
        <v>6347</v>
      </c>
      <c r="B3066" t="s">
        <v>6348</v>
      </c>
      <c r="C3066" t="str">
        <f>IFERROR(VLOOKUP(Table1[[#This Row],[Ticker]],[1]!Table1[[Symbol]:[Industry]],2,FALSE),"-")</f>
        <v>-</v>
      </c>
      <c r="D3066" t="s">
        <v>1004</v>
      </c>
      <c r="E3066">
        <v>93.876817250000002</v>
      </c>
      <c r="F3066">
        <v>57.5</v>
      </c>
      <c r="G3066">
        <v>-53.675391483934497</v>
      </c>
      <c r="H3066">
        <v>0.18024357672347099</v>
      </c>
      <c r="I3066">
        <v>-14.687911793528199</v>
      </c>
      <c r="J3066">
        <v>-1.8986319533518401</v>
      </c>
      <c r="K3066">
        <v>54.365592239764602</v>
      </c>
      <c r="L3066">
        <v>58.6396249621396</v>
      </c>
      <c r="M3066">
        <v>68.31868504389</v>
      </c>
      <c r="N3066">
        <v>1.32069543359865</v>
      </c>
      <c r="O3066">
        <v>40.347826086956502</v>
      </c>
      <c r="P3066">
        <v>19.294605809128601</v>
      </c>
    </row>
    <row r="3067" spans="1:17" hidden="1" x14ac:dyDescent="0.3">
      <c r="A3067" t="s">
        <v>6349</v>
      </c>
      <c r="B3067" t="s">
        <v>6350</v>
      </c>
      <c r="C3067" t="str">
        <f>IFERROR(VLOOKUP(Table1[[#This Row],[Ticker]],[1]!Table1[[Symbol]:[Industry]],2,FALSE),"-")</f>
        <v>-</v>
      </c>
      <c r="D3067" t="s">
        <v>604</v>
      </c>
      <c r="E3067">
        <v>93.857399999999998</v>
      </c>
      <c r="F3067">
        <v>54.6</v>
      </c>
      <c r="G3067">
        <v>-63.981947347277099</v>
      </c>
      <c r="H3067">
        <v>-25.576899280419301</v>
      </c>
      <c r="I3067">
        <v>-49.805078006062303</v>
      </c>
      <c r="J3067">
        <v>-2.2757459740828998</v>
      </c>
      <c r="K3067">
        <v>62.2330674219778</v>
      </c>
      <c r="M3067">
        <v>43.449937318436398</v>
      </c>
      <c r="N3067">
        <v>0.205909756422201</v>
      </c>
      <c r="O3067">
        <v>52.747252747252702</v>
      </c>
      <c r="P3067">
        <v>9.1999999999999993</v>
      </c>
    </row>
    <row r="3068" spans="1:17" hidden="1" x14ac:dyDescent="0.3">
      <c r="A3068" t="s">
        <v>6351</v>
      </c>
      <c r="B3068" t="s">
        <v>6352</v>
      </c>
      <c r="C3068" t="str">
        <f>IFERROR(VLOOKUP(Table1[[#This Row],[Ticker]],[1]!Table1[[Symbol]:[Industry]],2,FALSE),"-")</f>
        <v>-</v>
      </c>
      <c r="D3068" t="s">
        <v>545</v>
      </c>
      <c r="E3068">
        <v>93.820800000000006</v>
      </c>
      <c r="F3068">
        <v>174</v>
      </c>
      <c r="G3068">
        <v>156.68471931938899</v>
      </c>
      <c r="H3068">
        <v>-2.9734193178566399</v>
      </c>
      <c r="I3068">
        <v>35.941802564347597</v>
      </c>
      <c r="J3068">
        <v>0.89761082121462499</v>
      </c>
      <c r="K3068">
        <v>158.519368031981</v>
      </c>
      <c r="L3068">
        <v>122.625670056129</v>
      </c>
      <c r="M3068">
        <v>56.659093723524002</v>
      </c>
      <c r="N3068">
        <v>0.98719730439635001</v>
      </c>
      <c r="O3068">
        <v>13.793103448275801</v>
      </c>
      <c r="P3068">
        <v>250.52377115229601</v>
      </c>
      <c r="Q3068">
        <v>0.12792078554224101</v>
      </c>
    </row>
    <row r="3069" spans="1:17" hidden="1" x14ac:dyDescent="0.3">
      <c r="A3069" t="s">
        <v>6353</v>
      </c>
      <c r="B3069" t="s">
        <v>6354</v>
      </c>
      <c r="C3069" t="str">
        <f>IFERROR(VLOOKUP(Table1[[#This Row],[Ticker]],[1]!Table1[[Symbol]:[Industry]],2,FALSE),"-")</f>
        <v>-</v>
      </c>
      <c r="D3069" t="s">
        <v>263</v>
      </c>
      <c r="E3069">
        <v>93.779827400000002</v>
      </c>
      <c r="F3069">
        <v>5.75</v>
      </c>
      <c r="G3069">
        <v>53.373031007701201</v>
      </c>
      <c r="H3069">
        <v>40.612935884415698</v>
      </c>
      <c r="I3069">
        <v>61.6791987234974</v>
      </c>
      <c r="J3069">
        <v>-12.8501244906652</v>
      </c>
      <c r="K3069">
        <v>4.85560846863505</v>
      </c>
      <c r="L3069">
        <v>4.1686903980568699</v>
      </c>
      <c r="M3069">
        <v>56.515247772846202</v>
      </c>
      <c r="N3069">
        <v>2.2107462032609999</v>
      </c>
      <c r="O3069">
        <v>16.5217391304347</v>
      </c>
      <c r="P3069">
        <v>106.83453237409999</v>
      </c>
      <c r="Q3069">
        <v>6.8169297244698002E-2</v>
      </c>
    </row>
    <row r="3070" spans="1:17" hidden="1" x14ac:dyDescent="0.3">
      <c r="A3070" t="s">
        <v>6355</v>
      </c>
      <c r="B3070" t="s">
        <v>6356</v>
      </c>
      <c r="C3070" t="str">
        <f>IFERROR(VLOOKUP(Table1[[#This Row],[Ticker]],[1]!Table1[[Symbol]:[Industry]],2,FALSE),"-")</f>
        <v>-</v>
      </c>
      <c r="D3070" t="s">
        <v>292</v>
      </c>
      <c r="E3070">
        <v>93.677415300000007</v>
      </c>
      <c r="F3070">
        <v>124.65</v>
      </c>
      <c r="G3070">
        <v>-7.9759141647733198</v>
      </c>
      <c r="H3070">
        <v>-6.3996027085028304</v>
      </c>
      <c r="I3070">
        <v>-31.1087503224465</v>
      </c>
      <c r="J3070">
        <v>-7.9006980690543296</v>
      </c>
      <c r="K3070">
        <v>123.67813368752</v>
      </c>
      <c r="L3070">
        <v>127.570210214738</v>
      </c>
      <c r="M3070">
        <v>63.442235351913297</v>
      </c>
      <c r="N3070">
        <v>0.65808910478326399</v>
      </c>
      <c r="O3070">
        <v>35.6598475732049</v>
      </c>
      <c r="P3070">
        <v>36.602739726027401</v>
      </c>
      <c r="Q3070">
        <v>6.5997600178250002E-2</v>
      </c>
    </row>
    <row r="3071" spans="1:17" hidden="1" x14ac:dyDescent="0.3">
      <c r="A3071" t="s">
        <v>6357</v>
      </c>
      <c r="B3071" t="s">
        <v>6358</v>
      </c>
      <c r="C3071" t="str">
        <f>IFERROR(VLOOKUP(Table1[[#This Row],[Ticker]],[1]!Table1[[Symbol]:[Industry]],2,FALSE),"-")</f>
        <v>-</v>
      </c>
      <c r="D3071" t="s">
        <v>1602</v>
      </c>
      <c r="E3071">
        <v>93.646203</v>
      </c>
      <c r="F3071">
        <v>236.1</v>
      </c>
      <c r="G3071">
        <v>93.050970517855504</v>
      </c>
      <c r="H3071">
        <v>25.750895750636499</v>
      </c>
      <c r="I3071">
        <v>17.969602597886499</v>
      </c>
      <c r="J3071">
        <v>9.5389853074361408</v>
      </c>
      <c r="K3071">
        <v>200.10748529924601</v>
      </c>
      <c r="L3071">
        <v>175.979541593547</v>
      </c>
      <c r="M3071">
        <v>78.734570930501505</v>
      </c>
      <c r="N3071">
        <v>1.6232184492148001</v>
      </c>
      <c r="O3071">
        <v>14.3583227445997</v>
      </c>
      <c r="P3071">
        <v>139.08860759493601</v>
      </c>
      <c r="Q3071">
        <v>8.7205572239743998E-2</v>
      </c>
    </row>
    <row r="3072" spans="1:17" hidden="1" x14ac:dyDescent="0.3">
      <c r="A3072" t="s">
        <v>6359</v>
      </c>
      <c r="B3072" t="s">
        <v>6360</v>
      </c>
      <c r="C3072" t="str">
        <f>IFERROR(VLOOKUP(Table1[[#This Row],[Ticker]],[1]!Table1[[Symbol]:[Industry]],2,FALSE),"-")</f>
        <v>-</v>
      </c>
      <c r="D3072" t="s">
        <v>435</v>
      </c>
      <c r="E3072">
        <v>93.421577525000004</v>
      </c>
      <c r="F3072">
        <v>25.73</v>
      </c>
      <c r="G3072">
        <v>34.964640836721102</v>
      </c>
      <c r="H3072">
        <v>-13.6411849947051</v>
      </c>
      <c r="I3072">
        <v>18.455171548304801</v>
      </c>
      <c r="J3072">
        <v>-6.8090093118424102</v>
      </c>
      <c r="K3072">
        <v>28.238904026083599</v>
      </c>
      <c r="L3072">
        <v>25.1563533900176</v>
      </c>
      <c r="M3072">
        <v>33.638303485623801</v>
      </c>
      <c r="N3072">
        <v>1.0219292755437299</v>
      </c>
      <c r="O3072">
        <v>41.896618732996401</v>
      </c>
      <c r="P3072">
        <v>90.592592592592595</v>
      </c>
      <c r="Q3072">
        <v>8.6122428724552003E-2</v>
      </c>
    </row>
    <row r="3073" spans="1:17" hidden="1" x14ac:dyDescent="0.3">
      <c r="A3073" t="s">
        <v>6361</v>
      </c>
      <c r="B3073" t="s">
        <v>6362</v>
      </c>
      <c r="C3073" t="str">
        <f>IFERROR(VLOOKUP(Table1[[#This Row],[Ticker]],[1]!Table1[[Symbol]:[Industry]],2,FALSE),"-")</f>
        <v>-</v>
      </c>
      <c r="D3073" t="s">
        <v>54</v>
      </c>
      <c r="E3073">
        <v>93.318224999999998</v>
      </c>
      <c r="F3073">
        <v>91</v>
      </c>
      <c r="G3073">
        <v>42.360394995065199</v>
      </c>
      <c r="H3073">
        <v>-5.0154511395192003</v>
      </c>
      <c r="I3073">
        <v>30.041916529456699</v>
      </c>
      <c r="J3073">
        <v>-1.7121678649540599</v>
      </c>
      <c r="K3073">
        <v>89.027620631482804</v>
      </c>
      <c r="L3073">
        <v>78.8073035969676</v>
      </c>
      <c r="M3073">
        <v>46.521016368682098</v>
      </c>
      <c r="N3073">
        <v>1.08587317502264</v>
      </c>
      <c r="O3073">
        <v>14.285714285714199</v>
      </c>
      <c r="P3073">
        <v>85.524974515800196</v>
      </c>
      <c r="Q3073">
        <v>8.1316461851628996E-2</v>
      </c>
    </row>
    <row r="3074" spans="1:17" hidden="1" x14ac:dyDescent="0.3">
      <c r="A3074" t="s">
        <v>6363</v>
      </c>
      <c r="B3074" t="s">
        <v>6364</v>
      </c>
      <c r="C3074" t="str">
        <f>IFERROR(VLOOKUP(Table1[[#This Row],[Ticker]],[1]!Table1[[Symbol]:[Industry]],2,FALSE),"-")</f>
        <v>-</v>
      </c>
      <c r="D3074" t="s">
        <v>130</v>
      </c>
      <c r="E3074">
        <v>93.06</v>
      </c>
      <c r="F3074">
        <v>84.6</v>
      </c>
      <c r="G3074">
        <v>32.567072260566</v>
      </c>
      <c r="H3074">
        <v>6.6276119977760999</v>
      </c>
      <c r="I3074">
        <v>-14.693966894951201</v>
      </c>
      <c r="J3074">
        <v>-3.1486319533518499</v>
      </c>
      <c r="K3074">
        <v>81.4781071316675</v>
      </c>
      <c r="L3074">
        <v>74.3506102716225</v>
      </c>
      <c r="M3074">
        <v>70.977768902265694</v>
      </c>
      <c r="N3074">
        <v>0.117936117936117</v>
      </c>
      <c r="O3074">
        <v>21.193853427895899</v>
      </c>
      <c r="P3074">
        <v>65.882352941176407</v>
      </c>
    </row>
    <row r="3075" spans="1:17" hidden="1" x14ac:dyDescent="0.3">
      <c r="A3075" t="s">
        <v>6365</v>
      </c>
      <c r="B3075" t="s">
        <v>6366</v>
      </c>
      <c r="C3075" t="str">
        <f>IFERROR(VLOOKUP(Table1[[#This Row],[Ticker]],[1]!Table1[[Symbol]:[Industry]],2,FALSE),"-")</f>
        <v>-</v>
      </c>
      <c r="D3075" t="s">
        <v>771</v>
      </c>
      <c r="E3075">
        <v>92.854891136000006</v>
      </c>
      <c r="F3075">
        <v>38.36</v>
      </c>
      <c r="G3075">
        <v>-10.16921326488</v>
      </c>
      <c r="H3075">
        <v>-38.092483696003796</v>
      </c>
      <c r="I3075">
        <v>3.2220352315772001</v>
      </c>
      <c r="J3075">
        <v>-12.896005081006599</v>
      </c>
      <c r="K3075">
        <v>52.3686562633766</v>
      </c>
      <c r="L3075">
        <v>44.785439773558601</v>
      </c>
      <c r="M3075">
        <v>11.7757555684829</v>
      </c>
      <c r="N3075">
        <v>0.389680589680589</v>
      </c>
      <c r="O3075">
        <v>82.481751824817493</v>
      </c>
      <c r="P3075">
        <v>44.754716981131999</v>
      </c>
    </row>
    <row r="3076" spans="1:17" hidden="1" x14ac:dyDescent="0.3">
      <c r="A3076" t="s">
        <v>6367</v>
      </c>
      <c r="B3076" t="s">
        <v>6368</v>
      </c>
      <c r="C3076" t="str">
        <f>IFERROR(VLOOKUP(Table1[[#This Row],[Ticker]],[1]!Table1[[Symbol]:[Industry]],2,FALSE),"-")</f>
        <v>-</v>
      </c>
      <c r="E3076">
        <v>92.372251500000004</v>
      </c>
      <c r="F3076">
        <v>322.45</v>
      </c>
      <c r="G3076">
        <v>257.15456674007203</v>
      </c>
      <c r="H3076">
        <v>3.49300077836955</v>
      </c>
      <c r="I3076">
        <v>-55.507429592972301</v>
      </c>
      <c r="J3076">
        <v>-10.0398163314472</v>
      </c>
      <c r="K3076">
        <v>324.86762325720701</v>
      </c>
      <c r="L3076">
        <v>287.883763584093</v>
      </c>
      <c r="M3076">
        <v>38.766235419736702</v>
      </c>
      <c r="N3076">
        <v>0.39034357327573899</v>
      </c>
      <c r="O3076">
        <v>110.57528298961</v>
      </c>
      <c r="P3076">
        <v>290.46984742068298</v>
      </c>
    </row>
    <row r="3077" spans="1:17" hidden="1" x14ac:dyDescent="0.3">
      <c r="A3077" t="s">
        <v>6369</v>
      </c>
      <c r="B3077" t="s">
        <v>6370</v>
      </c>
      <c r="C3077" t="str">
        <f>IFERROR(VLOOKUP(Table1[[#This Row],[Ticker]],[1]!Table1[[Symbol]:[Industry]],2,FALSE),"-")</f>
        <v>-</v>
      </c>
      <c r="D3077" t="s">
        <v>5554</v>
      </c>
      <c r="E3077">
        <v>92.269749179999906</v>
      </c>
      <c r="F3077">
        <v>188.3</v>
      </c>
      <c r="G3077">
        <v>20.098439378050099</v>
      </c>
      <c r="H3077">
        <v>23.287386433866299</v>
      </c>
      <c r="I3077">
        <v>53.661441831201699</v>
      </c>
      <c r="J3077">
        <v>16.737731683011699</v>
      </c>
      <c r="K3077">
        <v>148.950030846743</v>
      </c>
      <c r="M3077">
        <v>93.3266888404534</v>
      </c>
      <c r="N3077">
        <v>0.65306122448979498</v>
      </c>
      <c r="O3077">
        <v>0</v>
      </c>
      <c r="P3077">
        <v>81.879648411088596</v>
      </c>
    </row>
    <row r="3078" spans="1:17" hidden="1" x14ac:dyDescent="0.3">
      <c r="A3078" t="s">
        <v>6371</v>
      </c>
      <c r="B3078" t="s">
        <v>6372</v>
      </c>
      <c r="C3078" t="str">
        <f>IFERROR(VLOOKUP(Table1[[#This Row],[Ticker]],[1]!Table1[[Symbol]:[Industry]],2,FALSE),"-")</f>
        <v>-</v>
      </c>
      <c r="D3078" t="s">
        <v>54</v>
      </c>
      <c r="E3078">
        <v>92.193375000000003</v>
      </c>
      <c r="F3078">
        <v>156.25</v>
      </c>
      <c r="G3078">
        <v>19.421767217727702</v>
      </c>
      <c r="H3078">
        <v>-14.7739898328875</v>
      </c>
      <c r="I3078">
        <v>13.220758503891</v>
      </c>
      <c r="J3078">
        <v>-4.0926218841259203</v>
      </c>
      <c r="K3078">
        <v>153.86447003735</v>
      </c>
      <c r="L3078">
        <v>138.864896793696</v>
      </c>
      <c r="M3078">
        <v>48.305229133668597</v>
      </c>
      <c r="N3078">
        <v>0.59612765722632</v>
      </c>
      <c r="O3078">
        <v>17.952000000000002</v>
      </c>
      <c r="P3078">
        <v>54.702970297029701</v>
      </c>
      <c r="Q3078">
        <v>-5.9756726466789999E-2</v>
      </c>
    </row>
    <row r="3079" spans="1:17" hidden="1" x14ac:dyDescent="0.3">
      <c r="A3079" t="s">
        <v>6373</v>
      </c>
      <c r="B3079" t="s">
        <v>6374</v>
      </c>
      <c r="C3079" t="str">
        <f>IFERROR(VLOOKUP(Table1[[#This Row],[Ticker]],[1]!Table1[[Symbol]:[Industry]],2,FALSE),"-")</f>
        <v>-</v>
      </c>
      <c r="D3079" t="s">
        <v>190</v>
      </c>
      <c r="E3079">
        <v>91.993235939999906</v>
      </c>
      <c r="F3079">
        <v>47.5</v>
      </c>
      <c r="G3079">
        <v>-53.295065047187201</v>
      </c>
      <c r="H3079">
        <v>-8.4153066815204802</v>
      </c>
      <c r="I3079">
        <v>-19.180498881483199</v>
      </c>
      <c r="J3079">
        <v>-9.6418882153942302</v>
      </c>
      <c r="K3079">
        <v>48.892544957307898</v>
      </c>
      <c r="L3079">
        <v>52.116123310528401</v>
      </c>
      <c r="M3079">
        <v>40.844800354790301</v>
      </c>
      <c r="N3079">
        <v>0.85684849721461698</v>
      </c>
      <c r="O3079">
        <v>73.936842105263096</v>
      </c>
      <c r="P3079">
        <v>20.253164556961998</v>
      </c>
      <c r="Q3079">
        <v>4.5370463472358999E-2</v>
      </c>
    </row>
    <row r="3080" spans="1:17" hidden="1" x14ac:dyDescent="0.3">
      <c r="A3080" t="s">
        <v>6375</v>
      </c>
      <c r="B3080" t="s">
        <v>6376</v>
      </c>
      <c r="C3080" t="str">
        <f>IFERROR(VLOOKUP(Table1[[#This Row],[Ticker]],[1]!Table1[[Symbol]:[Industry]],2,FALSE),"-")</f>
        <v>-</v>
      </c>
      <c r="D3080" t="s">
        <v>125</v>
      </c>
      <c r="E3080">
        <v>91.692057599999998</v>
      </c>
      <c r="F3080">
        <v>82.5</v>
      </c>
      <c r="G3080">
        <v>72.574412356574499</v>
      </c>
      <c r="H3080">
        <v>-16.861641240030401</v>
      </c>
      <c r="I3080">
        <v>-0.51871328044527198</v>
      </c>
      <c r="J3080">
        <v>-4.3831998545864099</v>
      </c>
      <c r="K3080">
        <v>87.560448816825897</v>
      </c>
      <c r="L3080">
        <v>81.707732255055106</v>
      </c>
      <c r="M3080">
        <v>40.437537589705599</v>
      </c>
      <c r="N3080">
        <v>0.58834246460000905</v>
      </c>
      <c r="O3080">
        <v>39.272727272727202</v>
      </c>
      <c r="P3080">
        <v>111.26760563380201</v>
      </c>
      <c r="Q3080">
        <v>0.102272815020487</v>
      </c>
    </row>
    <row r="3081" spans="1:17" hidden="1" x14ac:dyDescent="0.3">
      <c r="A3081" t="s">
        <v>6377</v>
      </c>
      <c r="B3081" t="s">
        <v>6378</v>
      </c>
      <c r="C3081" t="str">
        <f>IFERROR(VLOOKUP(Table1[[#This Row],[Ticker]],[1]!Table1[[Symbol]:[Industry]],2,FALSE),"-")</f>
        <v>-</v>
      </c>
      <c r="D3081" t="s">
        <v>409</v>
      </c>
      <c r="E3081">
        <v>91.577817029999906</v>
      </c>
      <c r="F3081">
        <v>62.31</v>
      </c>
      <c r="G3081">
        <v>126.960408542447</v>
      </c>
      <c r="H3081">
        <v>9.0625965178999408</v>
      </c>
      <c r="I3081">
        <v>65.593281515629499</v>
      </c>
      <c r="J3081">
        <v>-0.88957133251648601</v>
      </c>
      <c r="K3081">
        <v>57.043351859192398</v>
      </c>
      <c r="L3081">
        <v>45.564476960267299</v>
      </c>
      <c r="M3081">
        <v>58.737282997827002</v>
      </c>
      <c r="N3081">
        <v>0.97117049979039505</v>
      </c>
      <c r="O3081">
        <v>6.3232225966939497</v>
      </c>
      <c r="P3081">
        <v>196.71428571428501</v>
      </c>
      <c r="Q3081">
        <v>0.137439179778029</v>
      </c>
    </row>
    <row r="3082" spans="1:17" hidden="1" x14ac:dyDescent="0.3">
      <c r="A3082" t="s">
        <v>6379</v>
      </c>
      <c r="B3082" t="s">
        <v>6380</v>
      </c>
      <c r="C3082" t="str">
        <f>IFERROR(VLOOKUP(Table1[[#This Row],[Ticker]],[1]!Table1[[Symbol]:[Industry]],2,FALSE),"-")</f>
        <v>-</v>
      </c>
      <c r="D3082" t="s">
        <v>646</v>
      </c>
      <c r="E3082">
        <v>91.563050000000004</v>
      </c>
      <c r="F3082">
        <v>41.45</v>
      </c>
      <c r="G3082">
        <v>458.82757646224599</v>
      </c>
      <c r="H3082">
        <v>-16.47193033632</v>
      </c>
      <c r="I3082">
        <v>-27.027300228284499</v>
      </c>
      <c r="J3082">
        <v>-5.7373184346557702</v>
      </c>
      <c r="K3082">
        <v>42.9484359375002</v>
      </c>
      <c r="L3082">
        <v>36.118975440543501</v>
      </c>
      <c r="M3082">
        <v>37.905285299173102</v>
      </c>
      <c r="N3082">
        <v>0.88303546205357897</v>
      </c>
      <c r="O3082">
        <v>21.061519903498102</v>
      </c>
      <c r="P3082">
        <v>537.69230769230705</v>
      </c>
      <c r="Q3082">
        <v>0.16729100731004101</v>
      </c>
    </row>
    <row r="3083" spans="1:17" hidden="1" x14ac:dyDescent="0.3">
      <c r="A3083" t="s">
        <v>6381</v>
      </c>
      <c r="B3083" t="s">
        <v>6382</v>
      </c>
      <c r="C3083" t="str">
        <f>IFERROR(VLOOKUP(Table1[[#This Row],[Ticker]],[1]!Table1[[Symbol]:[Industry]],2,FALSE),"-")</f>
        <v>-</v>
      </c>
      <c r="D3083" t="s">
        <v>46</v>
      </c>
      <c r="E3083">
        <v>91.158596423999995</v>
      </c>
      <c r="F3083">
        <v>17.73</v>
      </c>
      <c r="G3083">
        <v>27.574011515396801</v>
      </c>
      <c r="H3083">
        <v>-9.4069123865792896</v>
      </c>
      <c r="I3083">
        <v>-3.2560583982192002</v>
      </c>
      <c r="J3083">
        <v>-6.5366100954283599</v>
      </c>
      <c r="K3083">
        <v>18.7578318518168</v>
      </c>
      <c r="L3083">
        <v>17.545007636639799</v>
      </c>
      <c r="M3083">
        <v>42.198901615457402</v>
      </c>
      <c r="N3083">
        <v>0.76306986146969602</v>
      </c>
      <c r="O3083">
        <v>39.255499153976302</v>
      </c>
      <c r="P3083">
        <v>71.138996138996106</v>
      </c>
      <c r="Q3083">
        <v>0.12427302532131999</v>
      </c>
    </row>
    <row r="3084" spans="1:17" hidden="1" x14ac:dyDescent="0.3">
      <c r="A3084" t="s">
        <v>6383</v>
      </c>
      <c r="B3084" t="s">
        <v>6384</v>
      </c>
      <c r="C3084" t="str">
        <f>IFERROR(VLOOKUP(Table1[[#This Row],[Ticker]],[1]!Table1[[Symbol]:[Industry]],2,FALSE),"-")</f>
        <v>-</v>
      </c>
      <c r="D3084" t="s">
        <v>138</v>
      </c>
      <c r="E3084">
        <v>91.048900000000003</v>
      </c>
      <c r="F3084">
        <v>83.49</v>
      </c>
      <c r="G3084">
        <v>6.9804679330679402</v>
      </c>
      <c r="H3084">
        <v>-9.8612157930941091</v>
      </c>
      <c r="I3084">
        <v>-10.639385998265</v>
      </c>
      <c r="J3084">
        <v>-2.1015731298224298</v>
      </c>
      <c r="K3084">
        <v>88.013980252744304</v>
      </c>
      <c r="L3084">
        <v>85.151908052613905</v>
      </c>
      <c r="M3084">
        <v>41.099851415744702</v>
      </c>
      <c r="N3084">
        <v>0.64096305315983104</v>
      </c>
      <c r="O3084">
        <v>52.114025631812197</v>
      </c>
      <c r="P3084">
        <v>46.345311130587199</v>
      </c>
      <c r="Q3084">
        <v>0.11866400334256499</v>
      </c>
    </row>
    <row r="3085" spans="1:17" hidden="1" x14ac:dyDescent="0.3">
      <c r="A3085" t="s">
        <v>6385</v>
      </c>
      <c r="B3085" t="s">
        <v>6386</v>
      </c>
      <c r="C3085" t="str">
        <f>IFERROR(VLOOKUP(Table1[[#This Row],[Ticker]],[1]!Table1[[Symbol]:[Industry]],2,FALSE),"-")</f>
        <v>-</v>
      </c>
      <c r="D3085" t="s">
        <v>5031</v>
      </c>
      <c r="E3085">
        <v>91.016750000000002</v>
      </c>
      <c r="F3085">
        <v>126.5</v>
      </c>
      <c r="G3085">
        <v>-23.267433790658199</v>
      </c>
      <c r="H3085">
        <v>-11.023322545118999</v>
      </c>
      <c r="I3085">
        <v>-50.0127282792863</v>
      </c>
      <c r="J3085">
        <v>8.3796365978848897</v>
      </c>
      <c r="K3085">
        <v>127.19012820237501</v>
      </c>
      <c r="L3085">
        <v>143.95415389115601</v>
      </c>
      <c r="M3085">
        <v>63.841266153964398</v>
      </c>
      <c r="N3085">
        <v>0.39497607655502398</v>
      </c>
      <c r="O3085">
        <v>106.284584980237</v>
      </c>
      <c r="P3085">
        <v>24.507874015748001</v>
      </c>
      <c r="Q3085">
        <v>9.6070851291459994E-2</v>
      </c>
    </row>
    <row r="3086" spans="1:17" hidden="1" x14ac:dyDescent="0.3">
      <c r="A3086" t="s">
        <v>6387</v>
      </c>
      <c r="B3086" t="s">
        <v>6388</v>
      </c>
      <c r="C3086" t="str">
        <f>IFERROR(VLOOKUP(Table1[[#This Row],[Ticker]],[1]!Table1[[Symbol]:[Industry]],2,FALSE),"-")</f>
        <v>-</v>
      </c>
      <c r="D3086" t="s">
        <v>263</v>
      </c>
      <c r="E3086">
        <v>90.970794639999994</v>
      </c>
      <c r="F3086">
        <v>84.55</v>
      </c>
      <c r="G3086">
        <v>54.573608208278401</v>
      </c>
      <c r="H3086">
        <v>-15.4107831704723</v>
      </c>
      <c r="I3086">
        <v>76.037027257095502</v>
      </c>
      <c r="J3086">
        <v>-3.2089092288189902</v>
      </c>
      <c r="K3086">
        <v>78.167252088977094</v>
      </c>
      <c r="L3086">
        <v>56.009495705268698</v>
      </c>
      <c r="M3086">
        <v>39.054895643095897</v>
      </c>
      <c r="N3086">
        <v>9.8852354096662501E-2</v>
      </c>
      <c r="O3086">
        <v>25.783560023654601</v>
      </c>
      <c r="P3086">
        <v>132.855962544753</v>
      </c>
      <c r="Q3086">
        <v>6.1611697376565001E-2</v>
      </c>
    </row>
    <row r="3087" spans="1:17" hidden="1" x14ac:dyDescent="0.3">
      <c r="A3087" t="s">
        <v>6389</v>
      </c>
      <c r="B3087" t="s">
        <v>6390</v>
      </c>
      <c r="C3087" t="str">
        <f>IFERROR(VLOOKUP(Table1[[#This Row],[Ticker]],[1]!Table1[[Symbol]:[Industry]],2,FALSE),"-")</f>
        <v>-</v>
      </c>
      <c r="D3087" t="s">
        <v>751</v>
      </c>
      <c r="E3087">
        <v>90.884969691999999</v>
      </c>
      <c r="F3087">
        <v>44.28</v>
      </c>
      <c r="G3087">
        <v>5.71140691750574</v>
      </c>
      <c r="H3087">
        <v>-3.8544610888706399</v>
      </c>
      <c r="I3087">
        <v>-6.5525989824162503</v>
      </c>
      <c r="J3087">
        <v>-1.90410556478305</v>
      </c>
      <c r="K3087">
        <v>43.295080223749999</v>
      </c>
      <c r="L3087">
        <v>40.752189297189197</v>
      </c>
      <c r="M3087">
        <v>59.271834326705303</v>
      </c>
      <c r="N3087">
        <v>1.12845157779572</v>
      </c>
      <c r="O3087">
        <v>5.9168925022583503</v>
      </c>
      <c r="P3087">
        <v>43.953185955786701</v>
      </c>
    </row>
    <row r="3088" spans="1:17" hidden="1" x14ac:dyDescent="0.3">
      <c r="A3088" t="s">
        <v>6391</v>
      </c>
      <c r="B3088" t="s">
        <v>6392</v>
      </c>
      <c r="C3088" t="str">
        <f>IFERROR(VLOOKUP(Table1[[#This Row],[Ticker]],[1]!Table1[[Symbol]:[Industry]],2,FALSE),"-")</f>
        <v>-</v>
      </c>
      <c r="D3088" t="s">
        <v>1468</v>
      </c>
      <c r="E3088">
        <v>90.790199999999999</v>
      </c>
      <c r="F3088">
        <v>59.34</v>
      </c>
      <c r="G3088">
        <v>-32.994063436316203</v>
      </c>
      <c r="H3088">
        <v>-8.2529548038433305</v>
      </c>
      <c r="I3088">
        <v>10.850635758085099</v>
      </c>
      <c r="J3088">
        <v>-2.7445235175882501</v>
      </c>
      <c r="K3088">
        <v>58.797278746003499</v>
      </c>
      <c r="L3088">
        <v>55.504764973121397</v>
      </c>
      <c r="M3088">
        <v>49.264302100555497</v>
      </c>
      <c r="N3088">
        <v>1.1268460294479601</v>
      </c>
      <c r="O3088">
        <v>16.7846309403437</v>
      </c>
      <c r="P3088">
        <v>44.379562043795602</v>
      </c>
      <c r="Q3088">
        <v>-2.4708469076400001E-2</v>
      </c>
    </row>
    <row r="3089" spans="1:17" hidden="1" x14ac:dyDescent="0.3">
      <c r="A3089" t="s">
        <v>6393</v>
      </c>
      <c r="B3089" t="s">
        <v>6394</v>
      </c>
      <c r="C3089" t="str">
        <f>IFERROR(VLOOKUP(Table1[[#This Row],[Ticker]],[1]!Table1[[Symbol]:[Industry]],2,FALSE),"-")</f>
        <v>-</v>
      </c>
      <c r="D3089" t="s">
        <v>1422</v>
      </c>
      <c r="E3089">
        <v>90.302819999999997</v>
      </c>
      <c r="F3089">
        <v>134</v>
      </c>
      <c r="G3089">
        <v>24.498875484741099</v>
      </c>
      <c r="H3089">
        <v>3.2404304547579699E-2</v>
      </c>
      <c r="I3089">
        <v>13.9962135985079</v>
      </c>
      <c r="J3089">
        <v>2.5449102705686801</v>
      </c>
      <c r="K3089">
        <v>123.87492700865</v>
      </c>
      <c r="L3089">
        <v>112.568344431185</v>
      </c>
      <c r="M3089">
        <v>60.321220404468001</v>
      </c>
      <c r="N3089">
        <v>0.57653168255977805</v>
      </c>
      <c r="O3089">
        <v>34.2910447761193</v>
      </c>
      <c r="P3089">
        <v>78.6666666666666</v>
      </c>
      <c r="Q3089">
        <v>0.115585861431333</v>
      </c>
    </row>
    <row r="3090" spans="1:17" hidden="1" x14ac:dyDescent="0.3">
      <c r="A3090" t="s">
        <v>6395</v>
      </c>
      <c r="B3090" t="s">
        <v>6396</v>
      </c>
      <c r="C3090" t="str">
        <f>IFERROR(VLOOKUP(Table1[[#This Row],[Ticker]],[1]!Table1[[Symbol]:[Industry]],2,FALSE),"-")</f>
        <v>-</v>
      </c>
      <c r="D3090" t="s">
        <v>6397</v>
      </c>
      <c r="E3090">
        <v>90.27</v>
      </c>
      <c r="F3090">
        <v>151</v>
      </c>
      <c r="G3090">
        <v>278.69017634531002</v>
      </c>
      <c r="H3090">
        <v>74.882930826580505</v>
      </c>
      <c r="I3090">
        <v>160.23254148206499</v>
      </c>
      <c r="J3090">
        <v>-15.453319453351799</v>
      </c>
      <c r="K3090">
        <v>129.02797787578601</v>
      </c>
      <c r="L3090">
        <v>92.058391908757699</v>
      </c>
      <c r="M3090">
        <v>38.911812008756101</v>
      </c>
      <c r="N3090">
        <v>1.52452644563068</v>
      </c>
      <c r="O3090">
        <v>25.860927152317799</v>
      </c>
      <c r="P3090">
        <v>319.444444444444</v>
      </c>
      <c r="Q3090">
        <v>0.15666544871855401</v>
      </c>
    </row>
    <row r="3091" spans="1:17" hidden="1" x14ac:dyDescent="0.3">
      <c r="A3091" t="s">
        <v>6398</v>
      </c>
      <c r="B3091" t="s">
        <v>6399</v>
      </c>
      <c r="C3091" t="str">
        <f>IFERROR(VLOOKUP(Table1[[#This Row],[Ticker]],[1]!Table1[[Symbol]:[Industry]],2,FALSE),"-")</f>
        <v>-</v>
      </c>
      <c r="D3091" t="s">
        <v>646</v>
      </c>
      <c r="E3091">
        <v>90.161072407999995</v>
      </c>
      <c r="F3091">
        <v>27.94</v>
      </c>
      <c r="G3091">
        <v>7.2460016868371797</v>
      </c>
      <c r="H3091">
        <v>14.3967384220842</v>
      </c>
      <c r="I3091">
        <v>-5.5611755670379397</v>
      </c>
      <c r="J3091">
        <v>6.0693506684841898</v>
      </c>
      <c r="K3091">
        <v>26.0109235153705</v>
      </c>
      <c r="L3091">
        <v>24.991338504457602</v>
      </c>
      <c r="M3091">
        <v>57.826289647779703</v>
      </c>
      <c r="N3091">
        <v>1.3720986737365899</v>
      </c>
      <c r="O3091">
        <v>40.059596712233699</v>
      </c>
      <c r="P3091">
        <v>50.788689106870102</v>
      </c>
      <c r="Q3091">
        <v>6.8468766606590001E-2</v>
      </c>
    </row>
    <row r="3092" spans="1:17" hidden="1" x14ac:dyDescent="0.3">
      <c r="A3092" t="s">
        <v>6400</v>
      </c>
      <c r="B3092" t="s">
        <v>6401</v>
      </c>
      <c r="C3092" t="str">
        <f>IFERROR(VLOOKUP(Table1[[#This Row],[Ticker]],[1]!Table1[[Symbol]:[Industry]],2,FALSE),"-")</f>
        <v>-</v>
      </c>
      <c r="D3092" t="s">
        <v>263</v>
      </c>
      <c r="E3092">
        <v>90.16</v>
      </c>
      <c r="F3092">
        <v>112.7</v>
      </c>
      <c r="G3092">
        <v>548.47540292495501</v>
      </c>
      <c r="H3092">
        <v>16.768332906748199</v>
      </c>
      <c r="I3092">
        <v>154.073709872725</v>
      </c>
      <c r="J3092">
        <v>-1.1576817271074999</v>
      </c>
      <c r="K3092">
        <v>92.887208638000601</v>
      </c>
      <c r="L3092">
        <v>57.038802236705699</v>
      </c>
      <c r="M3092">
        <v>100</v>
      </c>
      <c r="N3092">
        <v>0.44162742967523799</v>
      </c>
      <c r="O3092">
        <v>0</v>
      </c>
      <c r="P3092">
        <v>581.79068360556505</v>
      </c>
    </row>
    <row r="3093" spans="1:17" hidden="1" x14ac:dyDescent="0.3">
      <c r="A3093" t="s">
        <v>6402</v>
      </c>
      <c r="B3093" t="s">
        <v>6403</v>
      </c>
      <c r="C3093" t="str">
        <f>IFERROR(VLOOKUP(Table1[[#This Row],[Ticker]],[1]!Table1[[Symbol]:[Industry]],2,FALSE),"-")</f>
        <v>-</v>
      </c>
      <c r="E3093">
        <v>90.088200000000001</v>
      </c>
      <c r="F3093">
        <v>278.05</v>
      </c>
      <c r="G3093">
        <v>147.51493848916999</v>
      </c>
      <c r="H3093">
        <v>24.717280613760501</v>
      </c>
      <c r="I3093">
        <v>111.78094751784199</v>
      </c>
      <c r="J3093">
        <v>-5.0076287965647603</v>
      </c>
      <c r="K3093">
        <v>255.71058911788899</v>
      </c>
      <c r="L3093">
        <v>195.61469773219201</v>
      </c>
      <c r="M3093">
        <v>55.621218055316803</v>
      </c>
      <c r="N3093">
        <v>0.73514810269440201</v>
      </c>
      <c r="O3093">
        <v>8.0740873943535298</v>
      </c>
      <c r="P3093">
        <v>252.63157894736801</v>
      </c>
      <c r="Q3093">
        <v>0.17137023348506</v>
      </c>
    </row>
    <row r="3094" spans="1:17" hidden="1" x14ac:dyDescent="0.3">
      <c r="A3094" t="s">
        <v>6404</v>
      </c>
      <c r="B3094" t="s">
        <v>6405</v>
      </c>
      <c r="C3094" t="str">
        <f>IFERROR(VLOOKUP(Table1[[#This Row],[Ticker]],[1]!Table1[[Symbol]:[Industry]],2,FALSE),"-")</f>
        <v>-</v>
      </c>
      <c r="D3094" t="s">
        <v>1004</v>
      </c>
      <c r="E3094">
        <v>90.070700000000002</v>
      </c>
      <c r="F3094">
        <v>52.55</v>
      </c>
      <c r="G3094">
        <v>-6.3829135308519698</v>
      </c>
      <c r="H3094">
        <v>-24.9380996185428</v>
      </c>
      <c r="I3094">
        <v>20.994921993937599</v>
      </c>
      <c r="J3094">
        <v>-13.148631953351799</v>
      </c>
      <c r="K3094">
        <v>53.952682125446501</v>
      </c>
      <c r="L3094">
        <v>47.740771676348302</v>
      </c>
      <c r="M3094">
        <v>28.2545581642269</v>
      </c>
      <c r="N3094">
        <v>0.64180198248929599</v>
      </c>
      <c r="O3094">
        <v>31.6841103710751</v>
      </c>
      <c r="P3094">
        <v>43.972602739726</v>
      </c>
    </row>
    <row r="3095" spans="1:17" hidden="1" x14ac:dyDescent="0.3">
      <c r="A3095" t="s">
        <v>6406</v>
      </c>
      <c r="B3095" t="s">
        <v>6407</v>
      </c>
      <c r="C3095" t="str">
        <f>IFERROR(VLOOKUP(Table1[[#This Row],[Ticker]],[1]!Table1[[Symbol]:[Industry]],2,FALSE),"-")</f>
        <v>-</v>
      </c>
      <c r="D3095" t="s">
        <v>735</v>
      </c>
      <c r="E3095">
        <v>89.827224446000002</v>
      </c>
      <c r="F3095">
        <v>9.1300000000000008</v>
      </c>
      <c r="G3095">
        <v>94.9347193193896</v>
      </c>
      <c r="H3095">
        <v>61.267200098462602</v>
      </c>
      <c r="I3095">
        <v>189.30753460655001</v>
      </c>
      <c r="J3095">
        <v>-3.4617843541869102</v>
      </c>
      <c r="K3095">
        <v>6.8564130880271801</v>
      </c>
      <c r="L3095">
        <v>5.2362443640836096</v>
      </c>
      <c r="M3095">
        <v>61.723109144922297</v>
      </c>
      <c r="N3095">
        <v>2.0277554476142199</v>
      </c>
      <c r="O3095">
        <v>9.4194961664841195</v>
      </c>
      <c r="P3095">
        <v>227.240143369175</v>
      </c>
      <c r="Q3095">
        <v>0.10409122017097699</v>
      </c>
    </row>
    <row r="3096" spans="1:17" hidden="1" x14ac:dyDescent="0.3">
      <c r="A3096" t="s">
        <v>6408</v>
      </c>
      <c r="B3096" t="s">
        <v>6409</v>
      </c>
      <c r="C3096" t="str">
        <f>IFERROR(VLOOKUP(Table1[[#This Row],[Ticker]],[1]!Table1[[Symbol]:[Industry]],2,FALSE),"-")</f>
        <v>-</v>
      </c>
      <c r="D3096" t="s">
        <v>143</v>
      </c>
      <c r="E3096">
        <v>89.577673000000004</v>
      </c>
      <c r="F3096">
        <v>10.029999999999999</v>
      </c>
      <c r="G3096">
        <v>-56.854840943810501</v>
      </c>
      <c r="H3096">
        <v>-5.4091473859484402</v>
      </c>
      <c r="I3096">
        <v>-27.372629088709399</v>
      </c>
      <c r="J3096">
        <v>-3.93294567884204</v>
      </c>
      <c r="K3096">
        <v>10.131881296267499</v>
      </c>
      <c r="L3096">
        <v>11.4557774876536</v>
      </c>
      <c r="M3096">
        <v>45.742092637695599</v>
      </c>
      <c r="N3096">
        <v>0.97918266179249203</v>
      </c>
      <c r="O3096">
        <v>87.696021247996896</v>
      </c>
      <c r="P3096">
        <v>13.7188208616779</v>
      </c>
      <c r="Q3096">
        <v>6.6917144894016997E-2</v>
      </c>
    </row>
    <row r="3097" spans="1:17" hidden="1" x14ac:dyDescent="0.3">
      <c r="A3097" t="s">
        <v>6410</v>
      </c>
      <c r="B3097" t="s">
        <v>6411</v>
      </c>
      <c r="C3097" t="str">
        <f>IFERROR(VLOOKUP(Table1[[#This Row],[Ticker]],[1]!Table1[[Symbol]:[Industry]],2,FALSE),"-")</f>
        <v>-</v>
      </c>
      <c r="D3097" t="s">
        <v>217</v>
      </c>
      <c r="E3097">
        <v>89.313924</v>
      </c>
      <c r="F3097">
        <v>6.02</v>
      </c>
      <c r="G3097">
        <v>-71.886709252038997</v>
      </c>
      <c r="H3097">
        <v>-13.910665514185601</v>
      </c>
      <c r="I3097">
        <v>-50.651494388314802</v>
      </c>
      <c r="J3097">
        <v>-3.1486319533518499</v>
      </c>
      <c r="K3097">
        <v>6.5769271686339197</v>
      </c>
      <c r="L3097">
        <v>7.6170878889941704</v>
      </c>
      <c r="M3097">
        <v>38.929526777946798</v>
      </c>
      <c r="N3097">
        <v>0.411417838395924</v>
      </c>
      <c r="O3097">
        <v>115.94684385382</v>
      </c>
      <c r="P3097">
        <v>3.2590051457975999</v>
      </c>
      <c r="Q3097">
        <v>0.12191538125054301</v>
      </c>
    </row>
    <row r="3098" spans="1:17" hidden="1" x14ac:dyDescent="0.3">
      <c r="A3098" t="s">
        <v>6412</v>
      </c>
      <c r="B3098" t="s">
        <v>6413</v>
      </c>
      <c r="C3098" t="str">
        <f>IFERROR(VLOOKUP(Table1[[#This Row],[Ticker]],[1]!Table1[[Symbol]:[Industry]],2,FALSE),"-")</f>
        <v>-</v>
      </c>
      <c r="D3098" t="s">
        <v>388</v>
      </c>
      <c r="E3098">
        <v>89.307476574999995</v>
      </c>
      <c r="F3098">
        <v>44.05</v>
      </c>
      <c r="G3098">
        <v>-14.261226626556301</v>
      </c>
      <c r="H3098">
        <v>-12.285252031808501</v>
      </c>
      <c r="I3098">
        <v>-4.7228269238112599</v>
      </c>
      <c r="J3098">
        <v>-2.557588534393</v>
      </c>
      <c r="K3098">
        <v>44.745659229154803</v>
      </c>
      <c r="L3098">
        <v>43.975194802857096</v>
      </c>
      <c r="M3098">
        <v>48.479118297742197</v>
      </c>
      <c r="N3098">
        <v>0.54810262640924701</v>
      </c>
      <c r="O3098">
        <v>49.262202043132802</v>
      </c>
      <c r="P3098">
        <v>33.484848484848399</v>
      </c>
      <c r="Q3098">
        <v>8.3562237365747E-2</v>
      </c>
    </row>
    <row r="3099" spans="1:17" hidden="1" x14ac:dyDescent="0.3">
      <c r="A3099" t="s">
        <v>6414</v>
      </c>
      <c r="B3099" t="s">
        <v>6415</v>
      </c>
      <c r="C3099" t="str">
        <f>IFERROR(VLOOKUP(Table1[[#This Row],[Ticker]],[1]!Table1[[Symbol]:[Industry]],2,FALSE),"-")</f>
        <v>-</v>
      </c>
      <c r="D3099" t="s">
        <v>46</v>
      </c>
      <c r="E3099">
        <v>89.197999999999993</v>
      </c>
      <c r="F3099">
        <v>21</v>
      </c>
      <c r="G3099">
        <v>195.32321697197099</v>
      </c>
      <c r="H3099">
        <v>-16.376061779666198</v>
      </c>
      <c r="I3099">
        <v>118.68718322459</v>
      </c>
      <c r="J3099">
        <v>-5.3407961324563402</v>
      </c>
      <c r="K3099">
        <v>22.733219736834702</v>
      </c>
      <c r="L3099">
        <v>17.253849718794498</v>
      </c>
      <c r="M3099">
        <v>33.432016443531502</v>
      </c>
      <c r="N3099">
        <v>0.55867282117417505</v>
      </c>
      <c r="O3099">
        <v>54.6666666666666</v>
      </c>
      <c r="P3099">
        <v>283.91224862888402</v>
      </c>
      <c r="Q3099">
        <v>7.8369686702367006E-2</v>
      </c>
    </row>
    <row r="3100" spans="1:17" hidden="1" x14ac:dyDescent="0.3">
      <c r="A3100" t="s">
        <v>6416</v>
      </c>
      <c r="B3100" t="s">
        <v>6417</v>
      </c>
      <c r="C3100" t="str">
        <f>IFERROR(VLOOKUP(Table1[[#This Row],[Ticker]],[1]!Table1[[Symbol]:[Industry]],2,FALSE),"-")</f>
        <v>-</v>
      </c>
      <c r="D3100" t="s">
        <v>1422</v>
      </c>
      <c r="E3100">
        <v>89.073724999999996</v>
      </c>
      <c r="F3100">
        <v>39.299999999999997</v>
      </c>
      <c r="G3100">
        <v>46.877291533970002</v>
      </c>
      <c r="H3100">
        <v>-10.9697564232765</v>
      </c>
      <c r="I3100">
        <v>42.257892562041597</v>
      </c>
      <c r="J3100">
        <v>-2.7743004025497102</v>
      </c>
      <c r="K3100">
        <v>36.230448074298202</v>
      </c>
      <c r="L3100">
        <v>31.351079596235799</v>
      </c>
      <c r="M3100">
        <v>64.700967389763406</v>
      </c>
      <c r="N3100">
        <v>0.48390635164357898</v>
      </c>
      <c r="O3100">
        <v>6.8702290076335801</v>
      </c>
      <c r="P3100">
        <v>100.510204081632</v>
      </c>
      <c r="Q3100">
        <v>7.1127432287165004E-2</v>
      </c>
    </row>
    <row r="3101" spans="1:17" hidden="1" x14ac:dyDescent="0.3">
      <c r="A3101" t="s">
        <v>6418</v>
      </c>
      <c r="B3101" t="s">
        <v>6419</v>
      </c>
      <c r="C3101" t="str">
        <f>IFERROR(VLOOKUP(Table1[[#This Row],[Ticker]],[1]!Table1[[Symbol]:[Industry]],2,FALSE),"-")</f>
        <v>-</v>
      </c>
      <c r="E3101">
        <v>88.906000000000006</v>
      </c>
      <c r="F3101">
        <v>47.45</v>
      </c>
      <c r="G3101">
        <v>-9.51038181046499</v>
      </c>
      <c r="H3101">
        <v>-6.32547816589849</v>
      </c>
      <c r="I3101">
        <v>1.7533084058272601</v>
      </c>
      <c r="J3101">
        <v>-5.2635561353151301</v>
      </c>
      <c r="K3101">
        <v>47.1855981941519</v>
      </c>
      <c r="L3101">
        <v>43.297292210372099</v>
      </c>
      <c r="M3101">
        <v>32.9830943379011</v>
      </c>
      <c r="N3101">
        <v>0.92673163002033698</v>
      </c>
      <c r="O3101">
        <v>27.060063224446701</v>
      </c>
      <c r="P3101">
        <v>43.283246436018999</v>
      </c>
      <c r="Q3101">
        <v>0.22592171382829501</v>
      </c>
    </row>
    <row r="3102" spans="1:17" hidden="1" x14ac:dyDescent="0.3">
      <c r="A3102" t="s">
        <v>6420</v>
      </c>
      <c r="B3102" t="s">
        <v>6421</v>
      </c>
      <c r="C3102" t="str">
        <f>IFERROR(VLOOKUP(Table1[[#This Row],[Ticker]],[1]!Table1[[Symbol]:[Industry]],2,FALSE),"-")</f>
        <v>-</v>
      </c>
      <c r="D3102" t="s">
        <v>89</v>
      </c>
      <c r="E3102">
        <v>88.850000949999995</v>
      </c>
      <c r="F3102">
        <v>4.62</v>
      </c>
      <c r="G3102">
        <v>-30.6486140139437</v>
      </c>
      <c r="H3102">
        <v>-7.2293949774934001</v>
      </c>
      <c r="I3102">
        <v>-21.257055407192201</v>
      </c>
      <c r="J3102">
        <v>-6.9110081909755996</v>
      </c>
      <c r="K3102">
        <v>4.9424305387722596</v>
      </c>
      <c r="L3102">
        <v>4.6966027238830801</v>
      </c>
      <c r="M3102">
        <v>30.5148137135123</v>
      </c>
      <c r="N3102">
        <v>0.99261015368028604</v>
      </c>
      <c r="O3102">
        <v>41.341991341991303</v>
      </c>
      <c r="P3102">
        <v>19.379844961240298</v>
      </c>
    </row>
    <row r="3103" spans="1:17" hidden="1" x14ac:dyDescent="0.3">
      <c r="A3103" t="s">
        <v>6422</v>
      </c>
      <c r="B3103" t="s">
        <v>6423</v>
      </c>
      <c r="C3103" t="str">
        <f>IFERROR(VLOOKUP(Table1[[#This Row],[Ticker]],[1]!Table1[[Symbol]:[Industry]],2,FALSE),"-")</f>
        <v>-</v>
      </c>
      <c r="D3103" t="s">
        <v>263</v>
      </c>
      <c r="E3103">
        <v>88.841536000000005</v>
      </c>
      <c r="F3103">
        <v>217</v>
      </c>
      <c r="G3103">
        <v>-42.8986140139437</v>
      </c>
      <c r="H3103">
        <v>1.3536879667283599</v>
      </c>
      <c r="I3103">
        <v>-20.344876169807598</v>
      </c>
      <c r="J3103">
        <v>-12.838150603070501</v>
      </c>
      <c r="K3103">
        <v>224.682467851399</v>
      </c>
      <c r="L3103">
        <v>222.84499899554501</v>
      </c>
      <c r="M3103">
        <v>34.305341796226799</v>
      </c>
      <c r="N3103">
        <v>0.61153846153846103</v>
      </c>
      <c r="O3103">
        <v>55.552995391704997</v>
      </c>
      <c r="P3103">
        <v>16.042780748662999</v>
      </c>
      <c r="Q3103">
        <v>0.119925485930045</v>
      </c>
    </row>
    <row r="3104" spans="1:17" hidden="1" x14ac:dyDescent="0.3">
      <c r="A3104" t="s">
        <v>6424</v>
      </c>
      <c r="B3104" t="s">
        <v>6425</v>
      </c>
      <c r="C3104" t="str">
        <f>IFERROR(VLOOKUP(Table1[[#This Row],[Ticker]],[1]!Table1[[Symbol]:[Industry]],2,FALSE),"-")</f>
        <v>-</v>
      </c>
      <c r="D3104" t="s">
        <v>51</v>
      </c>
      <c r="E3104">
        <v>88.751249999999999</v>
      </c>
      <c r="F3104">
        <v>260.89999999999998</v>
      </c>
      <c r="G3104">
        <v>46.802082108481699</v>
      </c>
      <c r="H3104">
        <v>0.84691024339013099</v>
      </c>
      <c r="I3104">
        <v>17.101797537888899</v>
      </c>
      <c r="J3104">
        <v>-13.994123252349899</v>
      </c>
      <c r="K3104">
        <v>244.98521204591</v>
      </c>
      <c r="L3104">
        <v>210.69247401696401</v>
      </c>
      <c r="M3104">
        <v>48.679838496041498</v>
      </c>
      <c r="N3104">
        <v>2.61387556078442</v>
      </c>
      <c r="O3104">
        <v>31.161364507474101</v>
      </c>
      <c r="P3104">
        <v>92.262343404568895</v>
      </c>
      <c r="Q3104">
        <v>8.5171477460828995E-2</v>
      </c>
    </row>
    <row r="3105" spans="1:17" hidden="1" x14ac:dyDescent="0.3">
      <c r="A3105" t="s">
        <v>6426</v>
      </c>
      <c r="B3105" t="s">
        <v>6427</v>
      </c>
      <c r="C3105" t="str">
        <f>IFERROR(VLOOKUP(Table1[[#This Row],[Ticker]],[1]!Table1[[Symbol]:[Industry]],2,FALSE),"-")</f>
        <v>-</v>
      </c>
      <c r="D3105" t="s">
        <v>2336</v>
      </c>
      <c r="E3105">
        <v>88.696600000000004</v>
      </c>
      <c r="F3105">
        <v>317</v>
      </c>
      <c r="G3105">
        <v>319.54186217653199</v>
      </c>
      <c r="H3105">
        <v>-5.81871273757503</v>
      </c>
      <c r="I3105">
        <v>30.956285630301299</v>
      </c>
      <c r="J3105">
        <v>-16.847618176382699</v>
      </c>
      <c r="K3105">
        <v>327.14614422130097</v>
      </c>
      <c r="L3105">
        <v>232.80210360751201</v>
      </c>
      <c r="M3105">
        <v>32.135627402248197</v>
      </c>
      <c r="N3105">
        <v>0.37222619899785198</v>
      </c>
      <c r="O3105">
        <v>34.968454258675003</v>
      </c>
      <c r="P3105">
        <v>387.692307692307</v>
      </c>
    </row>
    <row r="3106" spans="1:17" hidden="1" x14ac:dyDescent="0.3">
      <c r="A3106" t="s">
        <v>6428</v>
      </c>
      <c r="B3106" t="s">
        <v>6429</v>
      </c>
      <c r="C3106" t="str">
        <f>IFERROR(VLOOKUP(Table1[[#This Row],[Ticker]],[1]!Table1[[Symbol]:[Industry]],2,FALSE),"-")</f>
        <v>-</v>
      </c>
      <c r="D3106" t="s">
        <v>2261</v>
      </c>
      <c r="E3106">
        <v>88.5</v>
      </c>
      <c r="F3106">
        <v>44.4</v>
      </c>
      <c r="G3106">
        <v>26.396949535216802</v>
      </c>
      <c r="H3106">
        <v>13.6287626176261</v>
      </c>
      <c r="I3106">
        <v>18.195334407588501</v>
      </c>
      <c r="J3106">
        <v>-7.2372568962481498</v>
      </c>
      <c r="K3106">
        <v>36.077213396512597</v>
      </c>
      <c r="L3106">
        <v>33.555195416126999</v>
      </c>
      <c r="M3106">
        <v>77.463760358255399</v>
      </c>
      <c r="N3106">
        <v>4.3650797379947504</v>
      </c>
      <c r="O3106">
        <v>1.12612612612612</v>
      </c>
      <c r="P3106">
        <v>124.24242424242399</v>
      </c>
      <c r="Q3106">
        <v>0.12923910728948501</v>
      </c>
    </row>
    <row r="3107" spans="1:17" hidden="1" x14ac:dyDescent="0.3">
      <c r="A3107" t="s">
        <v>6430</v>
      </c>
      <c r="B3107" t="s">
        <v>6431</v>
      </c>
      <c r="C3107" t="str">
        <f>IFERROR(VLOOKUP(Table1[[#This Row],[Ticker]],[1]!Table1[[Symbol]:[Industry]],2,FALSE),"-")</f>
        <v>-</v>
      </c>
      <c r="D3107" t="s">
        <v>1422</v>
      </c>
      <c r="E3107">
        <v>88.487650000000002</v>
      </c>
      <c r="F3107">
        <v>63.89</v>
      </c>
      <c r="G3107">
        <v>-1.4745873252658099</v>
      </c>
      <c r="H3107">
        <v>-9.1411292781907196</v>
      </c>
      <c r="I3107">
        <v>4.2728306926692197</v>
      </c>
      <c r="J3107">
        <v>-7.3205069533518499</v>
      </c>
      <c r="K3107">
        <v>60.828238310098698</v>
      </c>
      <c r="L3107">
        <v>55.665267462585902</v>
      </c>
      <c r="M3107">
        <v>59.655593188430998</v>
      </c>
      <c r="N3107">
        <v>0.14148681495744</v>
      </c>
      <c r="O3107">
        <v>51.745187040225296</v>
      </c>
      <c r="P3107">
        <v>51.362236436863299</v>
      </c>
      <c r="Q3107">
        <v>8.2978178273132003E-2</v>
      </c>
    </row>
    <row r="3108" spans="1:17" hidden="1" x14ac:dyDescent="0.3">
      <c r="A3108" t="s">
        <v>6432</v>
      </c>
      <c r="B3108" t="s">
        <v>6433</v>
      </c>
      <c r="C3108" t="str">
        <f>IFERROR(VLOOKUP(Table1[[#This Row],[Ticker]],[1]!Table1[[Symbol]:[Industry]],2,FALSE),"-")</f>
        <v>-</v>
      </c>
      <c r="D3108" t="s">
        <v>604</v>
      </c>
      <c r="E3108">
        <v>88.423500000000004</v>
      </c>
      <c r="F3108">
        <v>6.99</v>
      </c>
      <c r="G3108">
        <v>-51.079986562963299</v>
      </c>
      <c r="H3108">
        <v>-11.9053179206027</v>
      </c>
      <c r="I3108">
        <v>-14.025629384508401</v>
      </c>
      <c r="J3108">
        <v>-6.2169722601858703</v>
      </c>
      <c r="K3108">
        <v>7.2019143026116197</v>
      </c>
      <c r="L3108">
        <v>8.26016817335878</v>
      </c>
      <c r="M3108">
        <v>40.732985491838598</v>
      </c>
      <c r="N3108">
        <v>0.704334678838205</v>
      </c>
      <c r="O3108">
        <v>55.937052932760999</v>
      </c>
      <c r="P3108">
        <v>20.517241379310299</v>
      </c>
      <c r="Q3108">
        <v>-0.19708628538970699</v>
      </c>
    </row>
    <row r="3109" spans="1:17" hidden="1" x14ac:dyDescent="0.3">
      <c r="A3109" t="s">
        <v>6434</v>
      </c>
      <c r="B3109" t="s">
        <v>6435</v>
      </c>
      <c r="C3109" t="str">
        <f>IFERROR(VLOOKUP(Table1[[#This Row],[Ticker]],[1]!Table1[[Symbol]:[Industry]],2,FALSE),"-")</f>
        <v>-</v>
      </c>
      <c r="D3109" t="s">
        <v>130</v>
      </c>
      <c r="E3109">
        <v>88.397999999999996</v>
      </c>
      <c r="F3109">
        <v>81.849999999999994</v>
      </c>
      <c r="G3109">
        <v>-13.0007135778616</v>
      </c>
      <c r="H3109">
        <v>-8.5802354651927004</v>
      </c>
      <c r="I3109">
        <v>-14.403926374584399</v>
      </c>
      <c r="J3109">
        <v>-5.1605817155759697</v>
      </c>
      <c r="K3109">
        <v>84.574203441915799</v>
      </c>
      <c r="L3109">
        <v>84.247889078181501</v>
      </c>
      <c r="M3109">
        <v>46.976041750837901</v>
      </c>
      <c r="N3109">
        <v>0.56502303468660298</v>
      </c>
      <c r="O3109">
        <v>33.353695784972501</v>
      </c>
      <c r="P3109">
        <v>61.567311488353702</v>
      </c>
      <c r="Q3109">
        <v>0.123461870451017</v>
      </c>
    </row>
    <row r="3110" spans="1:17" hidden="1" x14ac:dyDescent="0.3">
      <c r="A3110" t="s">
        <v>6436</v>
      </c>
      <c r="B3110" t="s">
        <v>6437</v>
      </c>
      <c r="C3110" t="str">
        <f>IFERROR(VLOOKUP(Table1[[#This Row],[Ticker]],[1]!Table1[[Symbol]:[Industry]],2,FALSE),"-")</f>
        <v>-</v>
      </c>
      <c r="D3110" t="s">
        <v>751</v>
      </c>
      <c r="E3110">
        <v>88.390709483999998</v>
      </c>
      <c r="F3110">
        <v>95.12</v>
      </c>
      <c r="G3110">
        <v>22.084163854596198</v>
      </c>
      <c r="H3110">
        <v>-6.2649633269987204</v>
      </c>
      <c r="I3110">
        <v>-8.1983600214577006</v>
      </c>
      <c r="J3110">
        <v>-1.9205243070468401</v>
      </c>
      <c r="K3110">
        <v>94.514769352046798</v>
      </c>
      <c r="L3110">
        <v>87.720894956152605</v>
      </c>
      <c r="M3110">
        <v>50.698257281001702</v>
      </c>
      <c r="N3110">
        <v>0.73217534889498304</v>
      </c>
      <c r="O3110">
        <v>8.0214465937762807</v>
      </c>
      <c r="P3110">
        <v>61.220338983050802</v>
      </c>
    </row>
    <row r="3111" spans="1:17" hidden="1" x14ac:dyDescent="0.3">
      <c r="A3111" t="s">
        <v>6438</v>
      </c>
      <c r="B3111" t="s">
        <v>6439</v>
      </c>
      <c r="C3111" t="str">
        <f>IFERROR(VLOOKUP(Table1[[#This Row],[Ticker]],[1]!Table1[[Symbol]:[Industry]],2,FALSE),"-")</f>
        <v>-</v>
      </c>
      <c r="D3111" t="s">
        <v>1602</v>
      </c>
      <c r="E3111">
        <v>88.332400000000007</v>
      </c>
      <c r="F3111">
        <v>52</v>
      </c>
      <c r="G3111">
        <v>-23.610639330399401</v>
      </c>
      <c r="H3111">
        <v>-10.9569405387999</v>
      </c>
      <c r="I3111">
        <v>-9.4337699891846896</v>
      </c>
      <c r="J3111">
        <v>6.9042780995581996</v>
      </c>
      <c r="K3111">
        <v>52.426413757871998</v>
      </c>
      <c r="M3111">
        <v>47.415190401701103</v>
      </c>
      <c r="N3111">
        <v>0.72831916285153697</v>
      </c>
      <c r="O3111">
        <v>21.1538461538461</v>
      </c>
      <c r="P3111">
        <v>15.299334811529899</v>
      </c>
    </row>
    <row r="3112" spans="1:17" hidden="1" x14ac:dyDescent="0.3">
      <c r="A3112" t="s">
        <v>6440</v>
      </c>
      <c r="B3112" t="s">
        <v>6441</v>
      </c>
      <c r="C3112" t="str">
        <f>IFERROR(VLOOKUP(Table1[[#This Row],[Ticker]],[1]!Table1[[Symbol]:[Industry]],2,FALSE),"-")</f>
        <v>-</v>
      </c>
      <c r="D3112" t="s">
        <v>80</v>
      </c>
      <c r="E3112">
        <v>88.264285379999905</v>
      </c>
      <c r="F3112">
        <v>110.1</v>
      </c>
      <c r="G3112">
        <v>-51.910474765638099</v>
      </c>
      <c r="H3112">
        <v>-9.8501120173788692</v>
      </c>
      <c r="I3112">
        <v>-25.833326593632901</v>
      </c>
      <c r="J3112">
        <v>-8.13778596636703</v>
      </c>
      <c r="K3112">
        <v>115.69462502368501</v>
      </c>
      <c r="L3112">
        <v>122.306493902128</v>
      </c>
      <c r="M3112">
        <v>43.556596544331398</v>
      </c>
      <c r="N3112">
        <v>0.260534949530427</v>
      </c>
      <c r="O3112">
        <v>38.056312443233402</v>
      </c>
      <c r="P3112">
        <v>8.5263676688023402</v>
      </c>
      <c r="Q3112">
        <v>-5.6071264837813002E-2</v>
      </c>
    </row>
    <row r="3113" spans="1:17" hidden="1" x14ac:dyDescent="0.3">
      <c r="A3113" t="s">
        <v>6442</v>
      </c>
      <c r="B3113" t="s">
        <v>6443</v>
      </c>
      <c r="C3113" t="str">
        <f>IFERROR(VLOOKUP(Table1[[#This Row],[Ticker]],[1]!Table1[[Symbol]:[Industry]],2,FALSE),"-")</f>
        <v>-</v>
      </c>
      <c r="D3113" t="s">
        <v>125</v>
      </c>
      <c r="E3113">
        <v>87.958219600000007</v>
      </c>
      <c r="F3113">
        <v>105.5</v>
      </c>
      <c r="G3113">
        <v>-83.005314061630898</v>
      </c>
      <c r="H3113">
        <v>-6.1530897566098597</v>
      </c>
      <c r="I3113">
        <v>-10.877764854018499</v>
      </c>
      <c r="J3113">
        <v>0.10718200013652</v>
      </c>
      <c r="K3113">
        <v>108.086379504454</v>
      </c>
      <c r="M3113">
        <v>45.676182782731502</v>
      </c>
      <c r="N3113">
        <v>0.63589777718620999</v>
      </c>
      <c r="O3113">
        <v>99.052132701421797</v>
      </c>
      <c r="P3113">
        <v>27.878787878787801</v>
      </c>
    </row>
    <row r="3114" spans="1:17" hidden="1" x14ac:dyDescent="0.3">
      <c r="A3114" t="s">
        <v>6444</v>
      </c>
      <c r="B3114" t="s">
        <v>6445</v>
      </c>
      <c r="C3114" t="str">
        <f>IFERROR(VLOOKUP(Table1[[#This Row],[Ticker]],[1]!Table1[[Symbol]:[Industry]],2,FALSE),"-")</f>
        <v>-</v>
      </c>
      <c r="D3114" t="s">
        <v>473</v>
      </c>
      <c r="E3114">
        <v>87.9</v>
      </c>
      <c r="F3114">
        <v>293</v>
      </c>
      <c r="G3114">
        <v>314.21794064213202</v>
      </c>
      <c r="H3114">
        <v>64.660960248451303</v>
      </c>
      <c r="I3114">
        <v>125.02825532727</v>
      </c>
      <c r="J3114">
        <v>18.362363039027802</v>
      </c>
      <c r="K3114">
        <v>184.69019113341</v>
      </c>
      <c r="L3114">
        <v>135.87133995341199</v>
      </c>
      <c r="M3114">
        <v>96.8665359266774</v>
      </c>
      <c r="N3114">
        <v>1.8224810899002499</v>
      </c>
      <c r="O3114">
        <v>0</v>
      </c>
      <c r="P3114">
        <v>377.19869706840302</v>
      </c>
      <c r="Q3114">
        <v>0.13318485664395799</v>
      </c>
    </row>
    <row r="3115" spans="1:17" hidden="1" x14ac:dyDescent="0.3">
      <c r="A3115" t="s">
        <v>6446</v>
      </c>
      <c r="B3115" t="s">
        <v>6447</v>
      </c>
      <c r="C3115" t="str">
        <f>IFERROR(VLOOKUP(Table1[[#This Row],[Ticker]],[1]!Table1[[Symbol]:[Industry]],2,FALSE),"-")</f>
        <v>-</v>
      </c>
      <c r="D3115" t="s">
        <v>545</v>
      </c>
      <c r="E3115">
        <v>87.885428903999994</v>
      </c>
      <c r="F3115">
        <v>7.14</v>
      </c>
      <c r="G3115">
        <v>12.102234594338601</v>
      </c>
      <c r="H3115">
        <v>7.0997482206863198</v>
      </c>
      <c r="I3115">
        <v>-1.1218824137758301</v>
      </c>
      <c r="J3115">
        <v>-10.693388986599899</v>
      </c>
      <c r="K3115">
        <v>6.9902864174758799</v>
      </c>
      <c r="L3115">
        <v>6.7272655444779499</v>
      </c>
      <c r="M3115">
        <v>39.663885338538002</v>
      </c>
      <c r="N3115">
        <v>0.87686184338058104</v>
      </c>
      <c r="O3115">
        <v>60.644257703081202</v>
      </c>
      <c r="P3115">
        <v>53.5483870967741</v>
      </c>
      <c r="Q3115">
        <v>1.5819929424530001E-2</v>
      </c>
    </row>
    <row r="3116" spans="1:17" hidden="1" x14ac:dyDescent="0.3">
      <c r="A3116" t="s">
        <v>6448</v>
      </c>
      <c r="B3116" t="s">
        <v>6449</v>
      </c>
      <c r="C3116" t="str">
        <f>IFERROR(VLOOKUP(Table1[[#This Row],[Ticker]],[1]!Table1[[Symbol]:[Industry]],2,FALSE),"-")</f>
        <v>-</v>
      </c>
      <c r="D3116" t="s">
        <v>3218</v>
      </c>
      <c r="E3116">
        <v>87.794700000000006</v>
      </c>
      <c r="F3116">
        <v>43.1</v>
      </c>
      <c r="G3116">
        <v>29.326228753351799</v>
      </c>
      <c r="H3116">
        <v>-5.8530514864223298</v>
      </c>
      <c r="I3116">
        <v>-23.678832158886198</v>
      </c>
      <c r="J3116">
        <v>-4.0681721832369</v>
      </c>
      <c r="K3116">
        <v>44.388304099492103</v>
      </c>
      <c r="L3116">
        <v>41.581596311926297</v>
      </c>
      <c r="M3116">
        <v>33.792116397381598</v>
      </c>
      <c r="N3116">
        <v>1.2918660287081301</v>
      </c>
      <c r="O3116">
        <v>21.3457076566125</v>
      </c>
      <c r="P3116">
        <v>62.641509433962199</v>
      </c>
    </row>
    <row r="3117" spans="1:17" hidden="1" x14ac:dyDescent="0.3">
      <c r="A3117" t="s">
        <v>6450</v>
      </c>
      <c r="B3117" t="s">
        <v>6451</v>
      </c>
      <c r="C3117" t="str">
        <f>IFERROR(VLOOKUP(Table1[[#This Row],[Ticker]],[1]!Table1[[Symbol]:[Industry]],2,FALSE),"-")</f>
        <v>-</v>
      </c>
      <c r="D3117" t="s">
        <v>125</v>
      </c>
      <c r="E3117">
        <v>87.782816351999998</v>
      </c>
      <c r="F3117">
        <v>23.71</v>
      </c>
      <c r="G3117">
        <v>-22.157287244135901</v>
      </c>
      <c r="H3117">
        <v>9.4251220903013699</v>
      </c>
      <c r="I3117">
        <v>-24.298411339395599</v>
      </c>
      <c r="J3117">
        <v>-3.2735798917108698</v>
      </c>
      <c r="K3117">
        <v>23.1006712707715</v>
      </c>
      <c r="L3117">
        <v>23.185196664099301</v>
      </c>
      <c r="M3117">
        <v>55.741769103623902</v>
      </c>
      <c r="N3117">
        <v>1.1196855150910401</v>
      </c>
      <c r="O3117">
        <v>67.397722479966205</v>
      </c>
      <c r="P3117">
        <v>33.427124366910498</v>
      </c>
      <c r="Q3117">
        <v>2.1436372570982E-2</v>
      </c>
    </row>
    <row r="3118" spans="1:17" hidden="1" x14ac:dyDescent="0.3">
      <c r="A3118" t="s">
        <v>6452</v>
      </c>
      <c r="B3118" t="s">
        <v>6453</v>
      </c>
      <c r="C3118" t="str">
        <f>IFERROR(VLOOKUP(Table1[[#This Row],[Ticker]],[1]!Table1[[Symbol]:[Industry]],2,FALSE),"-")</f>
        <v>-</v>
      </c>
      <c r="D3118" t="s">
        <v>473</v>
      </c>
      <c r="E3118">
        <v>87.719328000000004</v>
      </c>
      <c r="F3118">
        <v>108</v>
      </c>
      <c r="G3118">
        <v>-4.6672759158695101</v>
      </c>
      <c r="H3118">
        <v>-11.756693360213401</v>
      </c>
      <c r="I3118">
        <v>-34.532065863484902</v>
      </c>
      <c r="J3118">
        <v>-10.916489096208901</v>
      </c>
      <c r="K3118">
        <v>109.809027120634</v>
      </c>
      <c r="L3118">
        <v>108.67128626796</v>
      </c>
      <c r="M3118">
        <v>46.173107722836299</v>
      </c>
      <c r="N3118">
        <v>0.16758544652701199</v>
      </c>
      <c r="O3118">
        <v>47.546296296296298</v>
      </c>
      <c r="P3118">
        <v>31.707317073170699</v>
      </c>
      <c r="Q3118">
        <v>-8.7751341690730008E-3</v>
      </c>
    </row>
    <row r="3119" spans="1:17" hidden="1" x14ac:dyDescent="0.3">
      <c r="A3119" t="s">
        <v>6454</v>
      </c>
      <c r="B3119" t="s">
        <v>6455</v>
      </c>
      <c r="C3119" t="str">
        <f>IFERROR(VLOOKUP(Table1[[#This Row],[Ticker]],[1]!Table1[[Symbol]:[Industry]],2,FALSE),"-")</f>
        <v>-</v>
      </c>
      <c r="D3119" t="s">
        <v>1121</v>
      </c>
      <c r="E3119">
        <v>87.561077499999996</v>
      </c>
      <c r="F3119">
        <v>76.150000000000006</v>
      </c>
      <c r="G3119">
        <v>0.164123350940862</v>
      </c>
      <c r="H3119">
        <v>-10.2185294294115</v>
      </c>
      <c r="I3119">
        <v>19.1903806678704</v>
      </c>
      <c r="J3119">
        <v>-1.8345715065713</v>
      </c>
      <c r="K3119">
        <v>73.327099515457505</v>
      </c>
      <c r="L3119">
        <v>64.754907823844704</v>
      </c>
      <c r="M3119">
        <v>36.411547837578802</v>
      </c>
      <c r="N3119">
        <v>0.33360258481421601</v>
      </c>
      <c r="O3119">
        <v>14.1168745896257</v>
      </c>
      <c r="P3119">
        <v>54.619289340101503</v>
      </c>
    </row>
    <row r="3120" spans="1:17" hidden="1" x14ac:dyDescent="0.3">
      <c r="A3120" t="s">
        <v>6456</v>
      </c>
      <c r="B3120" t="s">
        <v>6457</v>
      </c>
      <c r="C3120" t="str">
        <f>IFERROR(VLOOKUP(Table1[[#This Row],[Ticker]],[1]!Table1[[Symbol]:[Industry]],2,FALSE),"-")</f>
        <v>-</v>
      </c>
      <c r="D3120" t="s">
        <v>2713</v>
      </c>
      <c r="E3120">
        <v>87.404126836000003</v>
      </c>
      <c r="F3120">
        <v>105.43</v>
      </c>
      <c r="G3120">
        <v>144.13208774044199</v>
      </c>
      <c r="H3120">
        <v>9.5667033792622505</v>
      </c>
      <c r="I3120">
        <v>150.84878456329301</v>
      </c>
      <c r="J3120">
        <v>1.85087008827747</v>
      </c>
      <c r="K3120">
        <v>86.024050759035006</v>
      </c>
      <c r="L3120">
        <v>64.154514345616704</v>
      </c>
      <c r="M3120">
        <v>84.945777194830697</v>
      </c>
      <c r="N3120">
        <v>1.66363636363636</v>
      </c>
      <c r="O3120">
        <v>0</v>
      </c>
      <c r="P3120">
        <v>251.433333333333</v>
      </c>
    </row>
    <row r="3121" spans="1:17" hidden="1" x14ac:dyDescent="0.3">
      <c r="A3121" t="s">
        <v>6458</v>
      </c>
      <c r="B3121" t="s">
        <v>6459</v>
      </c>
      <c r="C3121" t="str">
        <f>IFERROR(VLOOKUP(Table1[[#This Row],[Ticker]],[1]!Table1[[Symbol]:[Industry]],2,FALSE),"-")</f>
        <v>-</v>
      </c>
      <c r="D3121" t="s">
        <v>751</v>
      </c>
      <c r="E3121">
        <v>86.967899709999998</v>
      </c>
      <c r="F3121">
        <v>55.14</v>
      </c>
      <c r="G3121">
        <v>-11.0536398823842</v>
      </c>
      <c r="H3121">
        <v>1.6499229896242</v>
      </c>
      <c r="I3121">
        <v>-1.8940991982091899</v>
      </c>
      <c r="J3121">
        <v>-0.67651299424403499</v>
      </c>
      <c r="K3121">
        <v>52.497072498037802</v>
      </c>
      <c r="L3121">
        <v>49.7980754205498</v>
      </c>
      <c r="M3121">
        <v>73.635405148885695</v>
      </c>
      <c r="N3121">
        <v>2.4248775216407501</v>
      </c>
      <c r="O3121">
        <v>0.67101922379397805</v>
      </c>
      <c r="P3121">
        <v>35.080842724154799</v>
      </c>
      <c r="Q3121">
        <v>-4.1911912161719999E-3</v>
      </c>
    </row>
    <row r="3122" spans="1:17" hidden="1" x14ac:dyDescent="0.3">
      <c r="A3122" t="s">
        <v>6460</v>
      </c>
      <c r="B3122" t="s">
        <v>6461</v>
      </c>
      <c r="C3122" t="str">
        <f>IFERROR(VLOOKUP(Table1[[#This Row],[Ticker]],[1]!Table1[[Symbol]:[Industry]],2,FALSE),"-")</f>
        <v>-</v>
      </c>
      <c r="D3122" t="s">
        <v>2336</v>
      </c>
      <c r="E3122">
        <v>86.8</v>
      </c>
      <c r="F3122">
        <v>434</v>
      </c>
      <c r="G3122">
        <v>83.684719319389501</v>
      </c>
      <c r="H3122">
        <v>45.815452288157203</v>
      </c>
      <c r="I3122">
        <v>80.861588660604298</v>
      </c>
      <c r="J3122">
        <v>13.097866646087899</v>
      </c>
      <c r="K3122">
        <v>291.57660881921498</v>
      </c>
      <c r="L3122">
        <v>226.08903002409099</v>
      </c>
      <c r="M3122">
        <v>89.892997352633799</v>
      </c>
      <c r="N3122">
        <v>0.98229043683589101</v>
      </c>
      <c r="O3122">
        <v>0</v>
      </c>
      <c r="P3122">
        <v>128.963334212608</v>
      </c>
      <c r="Q3122">
        <v>0.20572814338117801</v>
      </c>
    </row>
    <row r="3123" spans="1:17" hidden="1" x14ac:dyDescent="0.3">
      <c r="A3123" t="s">
        <v>6462</v>
      </c>
      <c r="B3123" t="s">
        <v>6463</v>
      </c>
      <c r="C3123" t="str">
        <f>IFERROR(VLOOKUP(Table1[[#This Row],[Ticker]],[1]!Table1[[Symbol]:[Industry]],2,FALSE),"-")</f>
        <v>-</v>
      </c>
      <c r="D3123" t="s">
        <v>545</v>
      </c>
      <c r="E3123">
        <v>86.785422600000004</v>
      </c>
      <c r="F3123">
        <v>22.03</v>
      </c>
      <c r="G3123">
        <v>184.11987782083</v>
      </c>
      <c r="H3123">
        <v>51.815486506382598</v>
      </c>
      <c r="I3123">
        <v>106.347770850983</v>
      </c>
      <c r="J3123">
        <v>4.9594761547562598</v>
      </c>
      <c r="K3123">
        <v>15.639169173725399</v>
      </c>
      <c r="L3123">
        <v>11.398634499821499</v>
      </c>
      <c r="M3123">
        <v>99.455050266605696</v>
      </c>
      <c r="N3123">
        <v>2.36134203271707</v>
      </c>
      <c r="O3123">
        <v>0</v>
      </c>
      <c r="P3123">
        <v>241.02167182662501</v>
      </c>
      <c r="Q3123">
        <v>0.12790001292724401</v>
      </c>
    </row>
    <row r="3124" spans="1:17" hidden="1" x14ac:dyDescent="0.3">
      <c r="A3124" t="s">
        <v>6464</v>
      </c>
      <c r="B3124" t="s">
        <v>6465</v>
      </c>
      <c r="C3124" t="str">
        <f>IFERROR(VLOOKUP(Table1[[#This Row],[Ticker]],[1]!Table1[[Symbol]:[Industry]],2,FALSE),"-")</f>
        <v>-</v>
      </c>
      <c r="D3124" t="s">
        <v>3080</v>
      </c>
      <c r="E3124">
        <v>86.763785159999998</v>
      </c>
      <c r="F3124">
        <v>123.1</v>
      </c>
      <c r="G3124">
        <v>-35.733037319532301</v>
      </c>
      <c r="H3124">
        <v>-7.8524464587235601</v>
      </c>
      <c r="I3124">
        <v>-21.5561679783175</v>
      </c>
      <c r="J3124">
        <v>0.29674619790864698</v>
      </c>
      <c r="K3124">
        <v>123.39259163957099</v>
      </c>
      <c r="M3124">
        <v>48.669498834004401</v>
      </c>
      <c r="N3124">
        <v>0.64069767441860404</v>
      </c>
      <c r="O3124">
        <v>21.8521527213647</v>
      </c>
      <c r="P3124">
        <v>17.238095238095202</v>
      </c>
    </row>
    <row r="3125" spans="1:17" hidden="1" x14ac:dyDescent="0.3">
      <c r="A3125" t="s">
        <v>6466</v>
      </c>
      <c r="B3125" t="s">
        <v>6467</v>
      </c>
      <c r="C3125" t="str">
        <f>IFERROR(VLOOKUP(Table1[[#This Row],[Ticker]],[1]!Table1[[Symbol]:[Industry]],2,FALSE),"-")</f>
        <v>-</v>
      </c>
      <c r="D3125" t="s">
        <v>92</v>
      </c>
      <c r="E3125">
        <v>86.734511999999995</v>
      </c>
      <c r="F3125">
        <v>44.4</v>
      </c>
      <c r="G3125">
        <v>40.802366378213001</v>
      </c>
      <c r="H3125">
        <v>-15.122786726306799</v>
      </c>
      <c r="I3125">
        <v>-45.567574553977202</v>
      </c>
      <c r="J3125">
        <v>-0.48967241577960102</v>
      </c>
      <c r="K3125">
        <v>47.182557072474999</v>
      </c>
      <c r="L3125">
        <v>49.579670574249803</v>
      </c>
      <c r="M3125">
        <v>49.493857112972499</v>
      </c>
      <c r="N3125">
        <v>0.41865381778848498</v>
      </c>
      <c r="O3125">
        <v>90.765765765765707</v>
      </c>
      <c r="P3125">
        <v>94.310722100656406</v>
      </c>
      <c r="Q3125">
        <v>6.0156645703367997E-2</v>
      </c>
    </row>
    <row r="3126" spans="1:17" hidden="1" x14ac:dyDescent="0.3">
      <c r="A3126" t="s">
        <v>6468</v>
      </c>
      <c r="B3126" t="s">
        <v>6469</v>
      </c>
      <c r="C3126" t="str">
        <f>IFERROR(VLOOKUP(Table1[[#This Row],[Ticker]],[1]!Table1[[Symbol]:[Industry]],2,FALSE),"-")</f>
        <v>-</v>
      </c>
      <c r="D3126" t="s">
        <v>756</v>
      </c>
      <c r="E3126">
        <v>86.399039999999999</v>
      </c>
      <c r="F3126">
        <v>83.72</v>
      </c>
      <c r="G3126">
        <v>3.9306209587338299</v>
      </c>
      <c r="H3126">
        <v>-9.4550665800590803</v>
      </c>
      <c r="I3126">
        <v>8.5808869062183692</v>
      </c>
      <c r="J3126">
        <v>-3.2081628498871502</v>
      </c>
      <c r="K3126">
        <v>85.189051297651204</v>
      </c>
      <c r="L3126">
        <v>68.869616411577994</v>
      </c>
      <c r="M3126">
        <v>42.507356799011298</v>
      </c>
      <c r="N3126">
        <v>0.34387562592911702</v>
      </c>
      <c r="O3126">
        <v>35.033444816053503</v>
      </c>
      <c r="P3126">
        <v>81.605206073752697</v>
      </c>
    </row>
    <row r="3127" spans="1:17" hidden="1" x14ac:dyDescent="0.3">
      <c r="A3127" t="s">
        <v>6470</v>
      </c>
      <c r="B3127" t="s">
        <v>6471</v>
      </c>
      <c r="C3127" t="str">
        <f>IFERROR(VLOOKUP(Table1[[#This Row],[Ticker]],[1]!Table1[[Symbol]:[Industry]],2,FALSE),"-")</f>
        <v>-</v>
      </c>
      <c r="D3127" t="s">
        <v>751</v>
      </c>
      <c r="E3127">
        <v>86.396236028999994</v>
      </c>
      <c r="F3127">
        <v>999.99</v>
      </c>
      <c r="G3127">
        <v>-33.3152806806104</v>
      </c>
      <c r="H3127">
        <v>-4.8197564232765302</v>
      </c>
      <c r="I3127">
        <v>-19.138411339395599</v>
      </c>
      <c r="J3127">
        <v>-3.1486319533518499</v>
      </c>
      <c r="K3127">
        <v>999.98836012632205</v>
      </c>
      <c r="L3127">
        <v>999.98614525598396</v>
      </c>
      <c r="M3127">
        <v>51.871899376974604</v>
      </c>
      <c r="N3127">
        <v>0.88452736221589601</v>
      </c>
      <c r="O3127">
        <v>3.0010300103000902</v>
      </c>
      <c r="P3127">
        <v>3.09175257731959</v>
      </c>
      <c r="Q3127">
        <v>-0.10191571481775601</v>
      </c>
    </row>
    <row r="3128" spans="1:17" hidden="1" x14ac:dyDescent="0.3">
      <c r="A3128" t="s">
        <v>6472</v>
      </c>
      <c r="B3128" t="s">
        <v>6473</v>
      </c>
      <c r="C3128" t="str">
        <f>IFERROR(VLOOKUP(Table1[[#This Row],[Ticker]],[1]!Table1[[Symbol]:[Industry]],2,FALSE),"-")</f>
        <v>-</v>
      </c>
      <c r="D3128" t="s">
        <v>281</v>
      </c>
      <c r="E3128">
        <v>86.393217149999998</v>
      </c>
      <c r="F3128">
        <v>228</v>
      </c>
      <c r="G3128">
        <v>11.722887258320799</v>
      </c>
      <c r="H3128">
        <v>-5.2545390319721799</v>
      </c>
      <c r="I3128">
        <v>10.4070432060588</v>
      </c>
      <c r="J3128">
        <v>-8.1278850653850405</v>
      </c>
      <c r="K3128">
        <v>227.62804074396601</v>
      </c>
      <c r="L3128">
        <v>203.68403142045199</v>
      </c>
      <c r="M3128">
        <v>45.413232107524301</v>
      </c>
      <c r="N3128">
        <v>0.37182707908096502</v>
      </c>
      <c r="O3128">
        <v>14.473684210526301</v>
      </c>
      <c r="P3128">
        <v>56.057494866529701</v>
      </c>
      <c r="Q3128">
        <v>1.6330079115069E-2</v>
      </c>
    </row>
    <row r="3129" spans="1:17" hidden="1" x14ac:dyDescent="0.3">
      <c r="A3129" t="s">
        <v>6474</v>
      </c>
      <c r="B3129" t="s">
        <v>6475</v>
      </c>
      <c r="C3129" t="str">
        <f>IFERROR(VLOOKUP(Table1[[#This Row],[Ticker]],[1]!Table1[[Symbol]:[Industry]],2,FALSE),"-")</f>
        <v>-</v>
      </c>
      <c r="D3129" t="s">
        <v>92</v>
      </c>
      <c r="E3129">
        <v>86.334728115999994</v>
      </c>
      <c r="F3129">
        <v>74.62</v>
      </c>
      <c r="G3129">
        <v>40.624113258783503</v>
      </c>
      <c r="H3129">
        <v>-23.953955557475599</v>
      </c>
      <c r="I3129">
        <v>-15.138411339395599</v>
      </c>
      <c r="J3129">
        <v>-8.5663534723391894</v>
      </c>
      <c r="K3129">
        <v>80.244552632220802</v>
      </c>
      <c r="L3129">
        <v>73.605500443364505</v>
      </c>
      <c r="M3129">
        <v>28.115347617939701</v>
      </c>
      <c r="N3129">
        <v>0.313361104093347</v>
      </c>
      <c r="O3129">
        <v>40.846957920128602</v>
      </c>
      <c r="Q3129">
        <v>0.11510299232413999</v>
      </c>
    </row>
    <row r="3130" spans="1:17" hidden="1" x14ac:dyDescent="0.3">
      <c r="A3130" t="s">
        <v>6476</v>
      </c>
      <c r="B3130" t="s">
        <v>6477</v>
      </c>
      <c r="C3130" t="str">
        <f>IFERROR(VLOOKUP(Table1[[#This Row],[Ticker]],[1]!Table1[[Symbol]:[Industry]],2,FALSE),"-")</f>
        <v>-</v>
      </c>
      <c r="D3130" t="s">
        <v>130</v>
      </c>
      <c r="E3130">
        <v>86.289280000000005</v>
      </c>
      <c r="F3130">
        <v>8755</v>
      </c>
      <c r="G3130">
        <v>78.056037523155794</v>
      </c>
      <c r="H3130">
        <v>-11.4411486134293</v>
      </c>
      <c r="I3130">
        <v>96.656121701446295</v>
      </c>
      <c r="J3130">
        <v>-5.3599887707760097</v>
      </c>
      <c r="K3130">
        <v>7743.4601886594</v>
      </c>
      <c r="L3130">
        <v>5600.69591998542</v>
      </c>
      <c r="M3130">
        <v>41.871275110095198</v>
      </c>
      <c r="N3130">
        <v>0.12401841168111299</v>
      </c>
      <c r="O3130">
        <v>10.075385494003401</v>
      </c>
      <c r="P3130">
        <v>157.424286974419</v>
      </c>
      <c r="Q3130">
        <v>9.2355838476700994E-2</v>
      </c>
    </row>
    <row r="3131" spans="1:17" hidden="1" x14ac:dyDescent="0.3">
      <c r="A3131" t="s">
        <v>6478</v>
      </c>
      <c r="B3131" t="s">
        <v>6479</v>
      </c>
      <c r="C3131" t="str">
        <f>IFERROR(VLOOKUP(Table1[[#This Row],[Ticker]],[1]!Table1[[Symbol]:[Industry]],2,FALSE),"-")</f>
        <v>-</v>
      </c>
      <c r="D3131" t="s">
        <v>54</v>
      </c>
      <c r="E3131">
        <v>86.172669799999994</v>
      </c>
      <c r="F3131">
        <v>14</v>
      </c>
      <c r="G3131">
        <v>-57.924866033329799</v>
      </c>
      <c r="H3131">
        <v>4.5432520187802599</v>
      </c>
      <c r="I3131">
        <v>5.3060331050487699</v>
      </c>
      <c r="J3131">
        <v>0.33720682660457801</v>
      </c>
      <c r="K3131">
        <v>13.513685545822</v>
      </c>
      <c r="L3131">
        <v>13.7402599142806</v>
      </c>
      <c r="M3131">
        <v>65.658158901450903</v>
      </c>
      <c r="N3131">
        <v>2.0757333461263001</v>
      </c>
      <c r="O3131">
        <v>38</v>
      </c>
      <c r="P3131">
        <v>34.228187919462997</v>
      </c>
      <c r="Q3131">
        <v>4.3332611645319999E-2</v>
      </c>
    </row>
    <row r="3132" spans="1:17" hidden="1" x14ac:dyDescent="0.3">
      <c r="A3132" t="s">
        <v>6480</v>
      </c>
      <c r="B3132" t="s">
        <v>6481</v>
      </c>
      <c r="C3132" t="str">
        <f>IFERROR(VLOOKUP(Table1[[#This Row],[Ticker]],[1]!Table1[[Symbol]:[Industry]],2,FALSE),"-")</f>
        <v>-</v>
      </c>
      <c r="D3132" t="s">
        <v>51</v>
      </c>
      <c r="E3132">
        <v>86.001180095999999</v>
      </c>
      <c r="F3132">
        <v>98</v>
      </c>
      <c r="G3132">
        <v>51.730036539933302</v>
      </c>
      <c r="H3132">
        <v>6.27471362280642</v>
      </c>
      <c r="I3132">
        <v>-22.108708369098601</v>
      </c>
      <c r="J3132">
        <v>-7.6922866751891004</v>
      </c>
      <c r="K3132">
        <v>96.686560252806601</v>
      </c>
      <c r="L3132">
        <v>91.342774651277495</v>
      </c>
      <c r="M3132">
        <v>46.977509222725899</v>
      </c>
      <c r="N3132">
        <v>1.6620122422799399</v>
      </c>
      <c r="O3132">
        <v>24.4897959183673</v>
      </c>
      <c r="P3132">
        <v>88.642925890279102</v>
      </c>
    </row>
    <row r="3133" spans="1:17" hidden="1" x14ac:dyDescent="0.3">
      <c r="A3133" t="s">
        <v>6482</v>
      </c>
      <c r="B3133" t="s">
        <v>6483</v>
      </c>
      <c r="C3133" t="str">
        <f>IFERROR(VLOOKUP(Table1[[#This Row],[Ticker]],[1]!Table1[[Symbol]:[Industry]],2,FALSE),"-")</f>
        <v>-</v>
      </c>
      <c r="E3133">
        <v>85.992066300000005</v>
      </c>
      <c r="F3133">
        <v>252.1</v>
      </c>
      <c r="G3133">
        <v>582.26802899864003</v>
      </c>
      <c r="H3133">
        <v>-15.129034773791901</v>
      </c>
      <c r="I3133">
        <v>15.7826483341392</v>
      </c>
      <c r="J3133">
        <v>-14.6691387889637</v>
      </c>
      <c r="K3133">
        <v>290.88604762945801</v>
      </c>
      <c r="L3133">
        <v>216.89006633745799</v>
      </c>
      <c r="M3133">
        <v>14.9343228470611</v>
      </c>
      <c r="N3133">
        <v>0.98863958079178005</v>
      </c>
      <c r="O3133">
        <v>38.278460928203103</v>
      </c>
      <c r="P3133">
        <v>615.58330967924996</v>
      </c>
      <c r="Q3133">
        <v>0.28171147928782703</v>
      </c>
    </row>
    <row r="3134" spans="1:17" hidden="1" x14ac:dyDescent="0.3">
      <c r="A3134" t="s">
        <v>6484</v>
      </c>
      <c r="B3134" t="s">
        <v>6485</v>
      </c>
      <c r="C3134" t="str">
        <f>IFERROR(VLOOKUP(Table1[[#This Row],[Ticker]],[1]!Table1[[Symbol]:[Industry]],2,FALSE),"-")</f>
        <v>-</v>
      </c>
      <c r="D3134" t="s">
        <v>149</v>
      </c>
      <c r="E3134">
        <v>85.832654500000004</v>
      </c>
      <c r="F3134">
        <v>1345</v>
      </c>
      <c r="G3134">
        <v>31.019742839457901</v>
      </c>
      <c r="H3134">
        <v>-15.784549923615</v>
      </c>
      <c r="I3134">
        <v>-33.984881741421603</v>
      </c>
      <c r="J3134">
        <v>-12.4555285050759</v>
      </c>
      <c r="K3134">
        <v>1451.0436792308799</v>
      </c>
      <c r="L3134">
        <v>1400.5203852163099</v>
      </c>
      <c r="M3134">
        <v>31.0420986718972</v>
      </c>
      <c r="N3134">
        <v>0.445888144621095</v>
      </c>
      <c r="O3134">
        <v>38.427509293680203</v>
      </c>
      <c r="P3134">
        <v>74.426144468940393</v>
      </c>
      <c r="Q3134">
        <v>0.118872006462235</v>
      </c>
    </row>
    <row r="3135" spans="1:17" hidden="1" x14ac:dyDescent="0.3">
      <c r="A3135" t="s">
        <v>6486</v>
      </c>
      <c r="B3135" t="s">
        <v>6487</v>
      </c>
      <c r="C3135" t="str">
        <f>IFERROR(VLOOKUP(Table1[[#This Row],[Ticker]],[1]!Table1[[Symbol]:[Industry]],2,FALSE),"-")</f>
        <v>-</v>
      </c>
      <c r="D3135" t="s">
        <v>5554</v>
      </c>
      <c r="E3135">
        <v>85.810050000000004</v>
      </c>
      <c r="F3135">
        <v>51</v>
      </c>
      <c r="G3135">
        <v>-42.243852109181802</v>
      </c>
      <c r="H3135">
        <v>-0.311559701965052</v>
      </c>
      <c r="I3135">
        <v>-21.042623687924198</v>
      </c>
      <c r="J3135">
        <v>-3.1486319533518499</v>
      </c>
      <c r="K3135">
        <v>50.587087012822899</v>
      </c>
      <c r="L3135">
        <v>49.945778680789402</v>
      </c>
      <c r="M3135">
        <v>56.391070564612399</v>
      </c>
      <c r="N3135">
        <v>0</v>
      </c>
      <c r="O3135">
        <v>19.196078431372499</v>
      </c>
      <c r="P3135">
        <v>26.771066368381799</v>
      </c>
    </row>
    <row r="3136" spans="1:17" hidden="1" x14ac:dyDescent="0.3">
      <c r="A3136" t="s">
        <v>6488</v>
      </c>
      <c r="B3136" t="s">
        <v>6489</v>
      </c>
      <c r="C3136" t="str">
        <f>IFERROR(VLOOKUP(Table1[[#This Row],[Ticker]],[1]!Table1[[Symbol]:[Industry]],2,FALSE),"-")</f>
        <v>-</v>
      </c>
      <c r="D3136" t="s">
        <v>21</v>
      </c>
      <c r="E3136">
        <v>85.798410000000004</v>
      </c>
      <c r="F3136">
        <v>72.3</v>
      </c>
      <c r="G3136">
        <v>-92.788374851013998</v>
      </c>
      <c r="H3136">
        <v>-14.001685605205701</v>
      </c>
      <c r="I3136">
        <v>-47.731003931988198</v>
      </c>
      <c r="J3136">
        <v>-12.085948309865</v>
      </c>
      <c r="K3136">
        <v>79.879161425563296</v>
      </c>
      <c r="L3136">
        <v>106.092654659974</v>
      </c>
      <c r="M3136">
        <v>20.694501232347999</v>
      </c>
      <c r="N3136">
        <v>0.47265727734531099</v>
      </c>
      <c r="O3136">
        <v>154.011065006915</v>
      </c>
      <c r="P3136">
        <v>3.3004714959279999</v>
      </c>
      <c r="Q3136">
        <v>-6.3554266208417004E-2</v>
      </c>
    </row>
    <row r="3137" spans="1:17" hidden="1" x14ac:dyDescent="0.3">
      <c r="A3137" t="s">
        <v>6490</v>
      </c>
      <c r="B3137" t="s">
        <v>6491</v>
      </c>
      <c r="C3137" t="str">
        <f>IFERROR(VLOOKUP(Table1[[#This Row],[Ticker]],[1]!Table1[[Symbol]:[Industry]],2,FALSE),"-")</f>
        <v>-</v>
      </c>
      <c r="D3137" t="s">
        <v>54</v>
      </c>
      <c r="E3137">
        <v>85.744728768000002</v>
      </c>
      <c r="F3137">
        <v>1.23</v>
      </c>
      <c r="G3137">
        <v>-11.5331024627886</v>
      </c>
      <c r="H3137">
        <v>-16.962613566133601</v>
      </c>
      <c r="I3137">
        <v>-40.794462294809598</v>
      </c>
      <c r="J3137">
        <v>-9.9668137715336709</v>
      </c>
      <c r="K3137">
        <v>1.3916505488800801</v>
      </c>
      <c r="L3137">
        <v>1.5644276143581799</v>
      </c>
      <c r="M3137">
        <v>21.870766004432799</v>
      </c>
      <c r="N3137">
        <v>0.81859158320252401</v>
      </c>
      <c r="O3137">
        <v>152.032520325203</v>
      </c>
      <c r="P3137">
        <v>36.6666666666666</v>
      </c>
      <c r="Q3137">
        <v>-0.15130110794605001</v>
      </c>
    </row>
    <row r="3138" spans="1:17" hidden="1" x14ac:dyDescent="0.3">
      <c r="A3138" t="s">
        <v>6492</v>
      </c>
      <c r="B3138" t="s">
        <v>6493</v>
      </c>
      <c r="C3138" t="str">
        <f>IFERROR(VLOOKUP(Table1[[#This Row],[Ticker]],[1]!Table1[[Symbol]:[Industry]],2,FALSE),"-")</f>
        <v>-</v>
      </c>
      <c r="D3138" t="s">
        <v>74</v>
      </c>
      <c r="E3138">
        <v>85.716671300000002</v>
      </c>
      <c r="F3138">
        <v>139.85</v>
      </c>
      <c r="G3138">
        <v>32.856297266157597</v>
      </c>
      <c r="H3138">
        <v>-9.9791386119061691</v>
      </c>
      <c r="I3138">
        <v>32.3783817266931</v>
      </c>
      <c r="J3138">
        <v>8.7552067438176095</v>
      </c>
      <c r="K3138">
        <v>143.199455663305</v>
      </c>
      <c r="L3138">
        <v>126.206796279578</v>
      </c>
      <c r="M3138">
        <v>49.499391055802803</v>
      </c>
      <c r="N3138">
        <v>0.19401324179632101</v>
      </c>
      <c r="O3138">
        <v>71.576689309974896</v>
      </c>
      <c r="P3138">
        <v>81.152849740932595</v>
      </c>
      <c r="Q3138">
        <v>2.1973355404216001E-2</v>
      </c>
    </row>
    <row r="3139" spans="1:17" hidden="1" x14ac:dyDescent="0.3">
      <c r="A3139" t="s">
        <v>6494</v>
      </c>
      <c r="B3139" t="s">
        <v>6495</v>
      </c>
      <c r="C3139" t="str">
        <f>IFERROR(VLOOKUP(Table1[[#This Row],[Ticker]],[1]!Table1[[Symbol]:[Industry]],2,FALSE),"-")</f>
        <v>-</v>
      </c>
      <c r="D3139" t="s">
        <v>161</v>
      </c>
      <c r="E3139">
        <v>85.6500372</v>
      </c>
      <c r="F3139">
        <v>93.82</v>
      </c>
      <c r="G3139">
        <v>35.882194522275</v>
      </c>
      <c r="H3139">
        <v>13.8836137851104</v>
      </c>
      <c r="I3139">
        <v>-14.8939668949512</v>
      </c>
      <c r="J3139">
        <v>-3.7089767809380501</v>
      </c>
      <c r="K3139">
        <v>88.372360574291804</v>
      </c>
      <c r="L3139">
        <v>85.737640594046894</v>
      </c>
      <c r="M3139">
        <v>65.548222736863394</v>
      </c>
      <c r="N3139">
        <v>1.6969315765367701</v>
      </c>
      <c r="O3139">
        <v>34.683436367512201</v>
      </c>
      <c r="P3139">
        <v>79.114165712103798</v>
      </c>
      <c r="Q3139">
        <v>0.18069215759789001</v>
      </c>
    </row>
    <row r="3140" spans="1:17" hidden="1" x14ac:dyDescent="0.3">
      <c r="A3140" t="s">
        <v>6496</v>
      </c>
      <c r="B3140" t="s">
        <v>6497</v>
      </c>
      <c r="C3140" t="str">
        <f>IFERROR(VLOOKUP(Table1[[#This Row],[Ticker]],[1]!Table1[[Symbol]:[Industry]],2,FALSE),"-")</f>
        <v>-</v>
      </c>
      <c r="D3140" t="s">
        <v>604</v>
      </c>
      <c r="E3140">
        <v>85.622</v>
      </c>
      <c r="F3140">
        <v>138.1</v>
      </c>
      <c r="G3140">
        <v>105.281816762375</v>
      </c>
      <c r="H3140">
        <v>-13.4895115523301</v>
      </c>
      <c r="I3140">
        <v>78.034632635475802</v>
      </c>
      <c r="J3140">
        <v>-5.2762915278199296</v>
      </c>
      <c r="K3140">
        <v>146.13341984996401</v>
      </c>
      <c r="L3140">
        <v>115.94756799020401</v>
      </c>
      <c r="M3140">
        <v>44.0627692132189</v>
      </c>
      <c r="N3140">
        <v>1.3113098844184601</v>
      </c>
      <c r="O3140">
        <v>52.585083272990502</v>
      </c>
      <c r="P3140">
        <v>157.36116287737599</v>
      </c>
      <c r="Q3140">
        <v>0.140160840661329</v>
      </c>
    </row>
    <row r="3141" spans="1:17" hidden="1" x14ac:dyDescent="0.3">
      <c r="A3141" t="s">
        <v>6498</v>
      </c>
      <c r="B3141" t="s">
        <v>6499</v>
      </c>
      <c r="C3141" t="str">
        <f>IFERROR(VLOOKUP(Table1[[#This Row],[Ticker]],[1]!Table1[[Symbol]:[Industry]],2,FALSE),"-")</f>
        <v>-</v>
      </c>
      <c r="D3141" t="s">
        <v>604</v>
      </c>
      <c r="E3141">
        <v>85.536954695999995</v>
      </c>
      <c r="F3141">
        <v>1.1399999999999999</v>
      </c>
      <c r="G3141">
        <v>-121.004486069531</v>
      </c>
      <c r="H3141">
        <v>-24.286423089943199</v>
      </c>
      <c r="I3141">
        <v>-24.295436132784101</v>
      </c>
      <c r="J3141">
        <v>-2.4819652866851798</v>
      </c>
      <c r="K3141">
        <v>1.2668406554901701</v>
      </c>
      <c r="L3141">
        <v>2.0673560151547599</v>
      </c>
      <c r="M3141">
        <v>30.228570943553301</v>
      </c>
      <c r="N3141">
        <v>0.29823337634227198</v>
      </c>
      <c r="O3141">
        <v>780.53685757443304</v>
      </c>
      <c r="P3141">
        <v>10.864751958224501</v>
      </c>
      <c r="Q3141">
        <v>5.2588916810898001E-2</v>
      </c>
    </row>
    <row r="3142" spans="1:17" hidden="1" x14ac:dyDescent="0.3">
      <c r="A3142" t="s">
        <v>6500</v>
      </c>
      <c r="B3142" t="s">
        <v>6501</v>
      </c>
      <c r="C3142" t="str">
        <f>IFERROR(VLOOKUP(Table1[[#This Row],[Ticker]],[1]!Table1[[Symbol]:[Industry]],2,FALSE),"-")</f>
        <v>-</v>
      </c>
      <c r="D3142" t="s">
        <v>396</v>
      </c>
      <c r="E3142">
        <v>85.295752367999995</v>
      </c>
      <c r="F3142">
        <v>82.4</v>
      </c>
      <c r="G3142">
        <v>-4.5451603493086496</v>
      </c>
      <c r="H3142">
        <v>-13.0975342010543</v>
      </c>
      <c r="I3142">
        <v>-50.982910925830701</v>
      </c>
      <c r="J3142">
        <v>-8.3725125503667694</v>
      </c>
      <c r="K3142">
        <v>90.099457119682896</v>
      </c>
      <c r="L3142">
        <v>90.232675288309096</v>
      </c>
      <c r="M3142">
        <v>33.990649289857799</v>
      </c>
      <c r="N3142">
        <v>2.6367604813069301</v>
      </c>
      <c r="O3142">
        <v>60.194174757281502</v>
      </c>
      <c r="P3142">
        <v>64.045391200477795</v>
      </c>
      <c r="Q3142">
        <v>0.15641213068887799</v>
      </c>
    </row>
    <row r="3143" spans="1:17" hidden="1" x14ac:dyDescent="0.3">
      <c r="A3143" t="s">
        <v>6502</v>
      </c>
      <c r="B3143" t="s">
        <v>6503</v>
      </c>
      <c r="C3143" t="str">
        <f>IFERROR(VLOOKUP(Table1[[#This Row],[Ticker]],[1]!Table1[[Symbol]:[Industry]],2,FALSE),"-")</f>
        <v>-</v>
      </c>
      <c r="D3143" t="s">
        <v>545</v>
      </c>
      <c r="E3143">
        <v>85.0263183</v>
      </c>
      <c r="F3143">
        <v>50.61</v>
      </c>
      <c r="G3143">
        <v>347.76836950950297</v>
      </c>
      <c r="H3143">
        <v>103.14336176616099</v>
      </c>
      <c r="I3143">
        <v>208.64656275386801</v>
      </c>
      <c r="J3143">
        <v>5.0502341609089303</v>
      </c>
      <c r="K3143">
        <v>31.400032864333699</v>
      </c>
      <c r="L3143">
        <v>19.913907590501999</v>
      </c>
      <c r="M3143">
        <v>99.975156815308495</v>
      </c>
      <c r="N3143">
        <v>0.68418125509108596</v>
      </c>
      <c r="O3143">
        <v>0</v>
      </c>
      <c r="P3143">
        <v>406.60660660660602</v>
      </c>
    </row>
    <row r="3144" spans="1:17" hidden="1" x14ac:dyDescent="0.3">
      <c r="A3144" t="s">
        <v>6504</v>
      </c>
      <c r="B3144" t="s">
        <v>6505</v>
      </c>
      <c r="C3144" t="str">
        <f>IFERROR(VLOOKUP(Table1[[#This Row],[Ticker]],[1]!Table1[[Symbol]:[Industry]],2,FALSE),"-")</f>
        <v>-</v>
      </c>
      <c r="D3144" t="s">
        <v>6506</v>
      </c>
      <c r="E3144">
        <v>84.838390000000004</v>
      </c>
      <c r="F3144">
        <v>1.3</v>
      </c>
      <c r="G3144">
        <v>27.178546479883298</v>
      </c>
      <c r="H3144">
        <v>-8.5510997068586203</v>
      </c>
      <c r="I3144">
        <v>-4.0941635517850301</v>
      </c>
      <c r="J3144">
        <v>-5.4213592260791197</v>
      </c>
      <c r="K3144">
        <v>1.3247095121028301</v>
      </c>
      <c r="L3144">
        <v>1.2147001061057701</v>
      </c>
      <c r="M3144">
        <v>42.800005497259299</v>
      </c>
      <c r="N3144">
        <v>0.34490841289827201</v>
      </c>
      <c r="O3144">
        <v>42.307692307692299</v>
      </c>
      <c r="P3144">
        <v>91.176470588235205</v>
      </c>
      <c r="Q3144">
        <v>7.2602788726659997E-2</v>
      </c>
    </row>
    <row r="3145" spans="1:17" hidden="1" x14ac:dyDescent="0.3">
      <c r="A3145" t="s">
        <v>6507</v>
      </c>
      <c r="B3145" t="s">
        <v>6508</v>
      </c>
      <c r="C3145" t="str">
        <f>IFERROR(VLOOKUP(Table1[[#This Row],[Ticker]],[1]!Table1[[Symbol]:[Industry]],2,FALSE),"-")</f>
        <v>-</v>
      </c>
      <c r="D3145" t="s">
        <v>396</v>
      </c>
      <c r="E3145">
        <v>84.555912000000006</v>
      </c>
      <c r="F3145">
        <v>0.79</v>
      </c>
      <c r="G3145">
        <v>7.7561478908181396</v>
      </c>
      <c r="H3145">
        <v>-8.5234601269802397</v>
      </c>
      <c r="I3145">
        <v>-1.22796357820164</v>
      </c>
      <c r="J3145">
        <v>-5.6486319533518499</v>
      </c>
      <c r="K3145">
        <v>0.84691951934075005</v>
      </c>
      <c r="L3145">
        <v>0.78694315863964004</v>
      </c>
      <c r="M3145">
        <v>45.455611233907099</v>
      </c>
      <c r="N3145">
        <v>0.85985998159789601</v>
      </c>
      <c r="O3145">
        <v>81.012658227847993</v>
      </c>
      <c r="P3145">
        <v>71.739130434782595</v>
      </c>
      <c r="Q3145">
        <v>5.8090687045456002E-2</v>
      </c>
    </row>
    <row r="3146" spans="1:17" hidden="1" x14ac:dyDescent="0.3">
      <c r="A3146" t="s">
        <v>6509</v>
      </c>
      <c r="B3146" t="s">
        <v>6510</v>
      </c>
      <c r="C3146" t="str">
        <f>IFERROR(VLOOKUP(Table1[[#This Row],[Ticker]],[1]!Table1[[Symbol]:[Industry]],2,FALSE),"-")</f>
        <v>-</v>
      </c>
      <c r="E3146">
        <v>84.356958125000006</v>
      </c>
      <c r="F3146">
        <v>69.5</v>
      </c>
      <c r="G3146">
        <v>-40.4877128964512</v>
      </c>
      <c r="H3146">
        <v>-12.403603103632401</v>
      </c>
      <c r="I3146">
        <v>-26.310843555236399</v>
      </c>
      <c r="J3146">
        <v>-0.20566153554153299</v>
      </c>
      <c r="O3146">
        <v>9.4964028776978395</v>
      </c>
      <c r="P3146">
        <v>5.9774321439463201</v>
      </c>
    </row>
    <row r="3147" spans="1:17" hidden="1" x14ac:dyDescent="0.3">
      <c r="A3147" t="s">
        <v>6511</v>
      </c>
      <c r="B3147" t="s">
        <v>6512</v>
      </c>
      <c r="C3147" t="str">
        <f>IFERROR(VLOOKUP(Table1[[#This Row],[Ticker]],[1]!Table1[[Symbol]:[Industry]],2,FALSE),"-")</f>
        <v>-</v>
      </c>
      <c r="D3147" t="s">
        <v>195</v>
      </c>
      <c r="E3147">
        <v>84.320731104999993</v>
      </c>
      <c r="F3147">
        <v>54.47</v>
      </c>
      <c r="G3147">
        <v>-36.047423537753197</v>
      </c>
      <c r="H3147">
        <v>-18.442581317460501</v>
      </c>
      <c r="I3147">
        <v>1.5573564425675299</v>
      </c>
      <c r="J3147">
        <v>-4.7557748104947004</v>
      </c>
      <c r="K3147">
        <v>56.725776079630201</v>
      </c>
      <c r="L3147">
        <v>55.351153661030601</v>
      </c>
      <c r="M3147">
        <v>28.910984981400699</v>
      </c>
      <c r="N3147">
        <v>0.76419695901487406</v>
      </c>
      <c r="O3147">
        <v>28.511107031393401</v>
      </c>
      <c r="P3147">
        <v>29.1982922201138</v>
      </c>
      <c r="Q3147">
        <v>-4.3528580561547001E-2</v>
      </c>
    </row>
    <row r="3148" spans="1:17" hidden="1" x14ac:dyDescent="0.3">
      <c r="A3148" t="s">
        <v>6513</v>
      </c>
      <c r="B3148" t="s">
        <v>6514</v>
      </c>
      <c r="C3148" t="str">
        <f>IFERROR(VLOOKUP(Table1[[#This Row],[Ticker]],[1]!Table1[[Symbol]:[Industry]],2,FALSE),"-")</f>
        <v>-</v>
      </c>
      <c r="D3148" t="s">
        <v>545</v>
      </c>
      <c r="E3148">
        <v>84.290911249999994</v>
      </c>
      <c r="F3148">
        <v>39.25</v>
      </c>
      <c r="G3148">
        <v>3.5874050536065099</v>
      </c>
      <c r="H3148">
        <v>-1.5055959193050099</v>
      </c>
      <c r="I3148">
        <v>-73.392490593474903</v>
      </c>
      <c r="J3148">
        <v>-0.50917617103892998</v>
      </c>
      <c r="K3148">
        <v>45.294488081869602</v>
      </c>
      <c r="L3148">
        <v>56.520618954039698</v>
      </c>
      <c r="M3148">
        <v>63.024515241712301</v>
      </c>
      <c r="N3148">
        <v>2.2088140244097798</v>
      </c>
      <c r="O3148">
        <v>146.06369426751499</v>
      </c>
      <c r="P3148">
        <v>36.902685734216902</v>
      </c>
      <c r="Q3148">
        <v>0.132525827046688</v>
      </c>
    </row>
    <row r="3149" spans="1:17" hidden="1" x14ac:dyDescent="0.3">
      <c r="A3149" t="s">
        <v>6515</v>
      </c>
      <c r="B3149" t="s">
        <v>6516</v>
      </c>
      <c r="C3149" t="str">
        <f>IFERROR(VLOOKUP(Table1[[#This Row],[Ticker]],[1]!Table1[[Symbol]:[Industry]],2,FALSE),"-")</f>
        <v>-</v>
      </c>
      <c r="D3149" t="s">
        <v>4768</v>
      </c>
      <c r="E3149">
        <v>84.231560000000002</v>
      </c>
      <c r="F3149">
        <v>134.9</v>
      </c>
      <c r="G3149">
        <v>72.638917792672004</v>
      </c>
      <c r="H3149">
        <v>88.674219480337896</v>
      </c>
      <c r="I3149">
        <v>76.368835037415906</v>
      </c>
      <c r="J3149">
        <v>13.6513680466481</v>
      </c>
      <c r="K3149">
        <v>94.315560027551996</v>
      </c>
      <c r="L3149">
        <v>89.087996408501397</v>
      </c>
      <c r="M3149">
        <v>89.722142978300397</v>
      </c>
      <c r="N3149">
        <v>1.9315738025415401</v>
      </c>
      <c r="O3149">
        <v>0</v>
      </c>
      <c r="P3149">
        <v>118.496922578555</v>
      </c>
    </row>
    <row r="3150" spans="1:17" hidden="1" x14ac:dyDescent="0.3">
      <c r="A3150" t="s">
        <v>6517</v>
      </c>
      <c r="B3150" t="s">
        <v>6518</v>
      </c>
      <c r="C3150" t="str">
        <f>IFERROR(VLOOKUP(Table1[[#This Row],[Ticker]],[1]!Table1[[Symbol]:[Industry]],2,FALSE),"-")</f>
        <v>-</v>
      </c>
      <c r="D3150" t="s">
        <v>89</v>
      </c>
      <c r="E3150">
        <v>84.158615699999999</v>
      </c>
      <c r="F3150">
        <v>37.89</v>
      </c>
      <c r="G3150">
        <v>500.29675945316802</v>
      </c>
      <c r="H3150">
        <v>16.229445271086401</v>
      </c>
      <c r="I3150">
        <v>399.902684551015</v>
      </c>
      <c r="J3150">
        <v>-1.2561470383765401</v>
      </c>
      <c r="K3150">
        <v>30.592935576770099</v>
      </c>
      <c r="L3150">
        <v>19.085138399333999</v>
      </c>
      <c r="M3150">
        <v>78.376705232387494</v>
      </c>
      <c r="N3150">
        <v>0.68367861892225401</v>
      </c>
      <c r="O3150">
        <v>2.0585906571654702</v>
      </c>
      <c r="P3150">
        <v>558.95652173913004</v>
      </c>
      <c r="Q3150">
        <v>0.168743587746399</v>
      </c>
    </row>
    <row r="3151" spans="1:17" hidden="1" x14ac:dyDescent="0.3">
      <c r="A3151" t="s">
        <v>6519</v>
      </c>
      <c r="B3151" t="s">
        <v>6520</v>
      </c>
      <c r="C3151" t="str">
        <f>IFERROR(VLOOKUP(Table1[[#This Row],[Ticker]],[1]!Table1[[Symbol]:[Industry]],2,FALSE),"-")</f>
        <v>-</v>
      </c>
      <c r="D3151" t="s">
        <v>1422</v>
      </c>
      <c r="E3151">
        <v>83.90765691</v>
      </c>
      <c r="F3151">
        <v>19.53</v>
      </c>
      <c r="G3151">
        <v>343.026182734023</v>
      </c>
      <c r="H3151">
        <v>-22.4716787052112</v>
      </c>
      <c r="I3151">
        <v>7.5974744490533901</v>
      </c>
      <c r="J3151">
        <v>-10.8409396456595</v>
      </c>
      <c r="K3151">
        <v>22.086667315030699</v>
      </c>
      <c r="M3151">
        <v>8.6805185295516303</v>
      </c>
      <c r="N3151">
        <v>8.9073380185503495E-2</v>
      </c>
      <c r="O3151">
        <v>30.005120327700901</v>
      </c>
      <c r="P3151">
        <v>376.34146341463401</v>
      </c>
    </row>
    <row r="3152" spans="1:17" hidden="1" x14ac:dyDescent="0.3">
      <c r="A3152" t="s">
        <v>6521</v>
      </c>
      <c r="B3152" t="s">
        <v>6522</v>
      </c>
      <c r="C3152" t="str">
        <f>IFERROR(VLOOKUP(Table1[[#This Row],[Ticker]],[1]!Table1[[Symbol]:[Industry]],2,FALSE),"-")</f>
        <v>-</v>
      </c>
      <c r="D3152" t="s">
        <v>111</v>
      </c>
      <c r="E3152">
        <v>83.873999999999995</v>
      </c>
      <c r="F3152">
        <v>399.4</v>
      </c>
      <c r="G3152">
        <v>-43.562471691846298</v>
      </c>
      <c r="H3152">
        <v>23.2610516575315</v>
      </c>
      <c r="I3152">
        <v>8.5469257619248395E-2</v>
      </c>
      <c r="J3152">
        <v>24.4595532194089</v>
      </c>
      <c r="K3152">
        <v>298.822017424602</v>
      </c>
      <c r="L3152">
        <v>353.78580724037101</v>
      </c>
      <c r="M3152">
        <v>89.950925877905902</v>
      </c>
      <c r="N3152">
        <v>2.9504132231404898</v>
      </c>
      <c r="O3152">
        <v>22.058087130695998</v>
      </c>
      <c r="P3152">
        <v>62.324730745783299</v>
      </c>
    </row>
    <row r="3153" spans="1:17" hidden="1" x14ac:dyDescent="0.3">
      <c r="A3153" t="s">
        <v>6523</v>
      </c>
      <c r="B3153" t="s">
        <v>6524</v>
      </c>
      <c r="C3153" t="str">
        <f>IFERROR(VLOOKUP(Table1[[#This Row],[Ticker]],[1]!Table1[[Symbol]:[Industry]],2,FALSE),"-")</f>
        <v>-</v>
      </c>
      <c r="E3153">
        <v>83.819157059999995</v>
      </c>
      <c r="F3153">
        <v>30.88</v>
      </c>
      <c r="G3153">
        <v>-2.4678230534917902</v>
      </c>
      <c r="H3153">
        <v>-11.7428333463534</v>
      </c>
      <c r="I3153">
        <v>-9.2060510688367501</v>
      </c>
      <c r="J3153">
        <v>-8.2913099088237807</v>
      </c>
      <c r="K3153">
        <v>31.004135036425499</v>
      </c>
      <c r="L3153">
        <v>29.205885311663</v>
      </c>
      <c r="M3153">
        <v>50.143696432820803</v>
      </c>
      <c r="N3153">
        <v>0.86999399123362398</v>
      </c>
      <c r="O3153">
        <v>18.199481865284898</v>
      </c>
      <c r="P3153">
        <v>44.299065420560702</v>
      </c>
      <c r="Q3153">
        <v>1.4979502470539999E-3</v>
      </c>
    </row>
    <row r="3154" spans="1:17" hidden="1" x14ac:dyDescent="0.3">
      <c r="A3154" t="s">
        <v>6525</v>
      </c>
      <c r="B3154" t="s">
        <v>6526</v>
      </c>
      <c r="C3154" t="str">
        <f>IFERROR(VLOOKUP(Table1[[#This Row],[Ticker]],[1]!Table1[[Symbol]:[Industry]],2,FALSE),"-")</f>
        <v>-</v>
      </c>
      <c r="D3154" t="s">
        <v>4178</v>
      </c>
      <c r="E3154">
        <v>83.800709999999995</v>
      </c>
      <c r="F3154">
        <v>130.19999999999999</v>
      </c>
      <c r="G3154">
        <v>-9.3152806806104298</v>
      </c>
      <c r="H3154">
        <v>-20.358118770149499</v>
      </c>
      <c r="I3154">
        <v>-3.4564921923499199</v>
      </c>
      <c r="J3154">
        <v>-3.9813344514593401</v>
      </c>
      <c r="K3154">
        <v>142.37485659364901</v>
      </c>
      <c r="M3154">
        <v>36.328118344929102</v>
      </c>
      <c r="N3154">
        <v>1.01369341955116</v>
      </c>
      <c r="O3154">
        <v>30.568356374807902</v>
      </c>
      <c r="P3154">
        <v>34.922279792745996</v>
      </c>
    </row>
    <row r="3155" spans="1:17" hidden="1" x14ac:dyDescent="0.3">
      <c r="A3155" t="s">
        <v>6527</v>
      </c>
      <c r="B3155" t="s">
        <v>6528</v>
      </c>
      <c r="C3155" t="str">
        <f>IFERROR(VLOOKUP(Table1[[#This Row],[Ticker]],[1]!Table1[[Symbol]:[Industry]],2,FALSE),"-")</f>
        <v>-</v>
      </c>
      <c r="D3155" t="s">
        <v>998</v>
      </c>
      <c r="E3155">
        <v>83.67667308</v>
      </c>
      <c r="F3155">
        <v>41.58</v>
      </c>
      <c r="G3155">
        <v>355.86118990762401</v>
      </c>
      <c r="H3155">
        <v>18.730645004020499</v>
      </c>
      <c r="I3155">
        <v>205.70533866060401</v>
      </c>
      <c r="J3155">
        <v>7.0928114003228604</v>
      </c>
      <c r="K3155">
        <v>34.665035217725098</v>
      </c>
      <c r="L3155">
        <v>23.090297933511099</v>
      </c>
      <c r="M3155">
        <v>70.112725348589194</v>
      </c>
      <c r="N3155">
        <v>1.32241939487668</v>
      </c>
      <c r="O3155">
        <v>4.4492544492544503</v>
      </c>
      <c r="P3155">
        <v>450.72847682119198</v>
      </c>
      <c r="Q3155">
        <v>0.116181441039633</v>
      </c>
    </row>
    <row r="3156" spans="1:17" hidden="1" x14ac:dyDescent="0.3">
      <c r="A3156" t="s">
        <v>6529</v>
      </c>
      <c r="B3156" t="s">
        <v>6530</v>
      </c>
      <c r="C3156" t="str">
        <f>IFERROR(VLOOKUP(Table1[[#This Row],[Ticker]],[1]!Table1[[Symbol]:[Industry]],2,FALSE),"-")</f>
        <v>-</v>
      </c>
      <c r="D3156" t="s">
        <v>266</v>
      </c>
      <c r="E3156">
        <v>83.401897300000002</v>
      </c>
      <c r="F3156">
        <v>34.42</v>
      </c>
      <c r="G3156">
        <v>-30.261388465041499</v>
      </c>
      <c r="H3156">
        <v>-19.073319814124201</v>
      </c>
      <c r="I3156">
        <v>-17.903117221748602</v>
      </c>
      <c r="J3156">
        <v>-11.4396188482435</v>
      </c>
      <c r="K3156">
        <v>37.818779702637002</v>
      </c>
      <c r="L3156">
        <v>35.7469483066915</v>
      </c>
      <c r="M3156">
        <v>22.366472554196001</v>
      </c>
      <c r="N3156">
        <v>0.45182829804998198</v>
      </c>
      <c r="O3156">
        <v>48.169668797210903</v>
      </c>
      <c r="P3156">
        <v>33.669902912621303</v>
      </c>
      <c r="Q3156">
        <v>5.6486605760807003E-2</v>
      </c>
    </row>
    <row r="3157" spans="1:17" hidden="1" x14ac:dyDescent="0.3">
      <c r="A3157" t="s">
        <v>6531</v>
      </c>
      <c r="B3157" t="s">
        <v>6532</v>
      </c>
      <c r="C3157" t="str">
        <f>IFERROR(VLOOKUP(Table1[[#This Row],[Ticker]],[1]!Table1[[Symbol]:[Industry]],2,FALSE),"-")</f>
        <v>-</v>
      </c>
      <c r="D3157" t="s">
        <v>396</v>
      </c>
      <c r="E3157">
        <v>83.264046399999998</v>
      </c>
      <c r="F3157">
        <v>65.599999999999994</v>
      </c>
      <c r="G3157">
        <v>54.381428904511097</v>
      </c>
      <c r="H3157">
        <v>-2.1754128150774998</v>
      </c>
      <c r="I3157">
        <v>14.9032723549238</v>
      </c>
      <c r="J3157">
        <v>11.697306421998199</v>
      </c>
      <c r="K3157">
        <v>64.469537348991096</v>
      </c>
      <c r="L3157">
        <v>53.507618097524798</v>
      </c>
      <c r="M3157">
        <v>68.828444389193294</v>
      </c>
      <c r="N3157">
        <v>1.0632429533907</v>
      </c>
      <c r="O3157">
        <v>40.396341463414601</v>
      </c>
      <c r="P3157">
        <v>191.29662522202401</v>
      </c>
      <c r="Q3157">
        <v>0.146290094287397</v>
      </c>
    </row>
    <row r="3158" spans="1:17" hidden="1" x14ac:dyDescent="0.3">
      <c r="A3158" t="s">
        <v>6533</v>
      </c>
      <c r="B3158" t="s">
        <v>6534</v>
      </c>
      <c r="C3158" t="str">
        <f>IFERROR(VLOOKUP(Table1[[#This Row],[Ticker]],[1]!Table1[[Symbol]:[Industry]],2,FALSE),"-")</f>
        <v>-</v>
      </c>
      <c r="D3158" t="s">
        <v>130</v>
      </c>
      <c r="E3158">
        <v>82.942403499999998</v>
      </c>
      <c r="F3158">
        <v>20.62</v>
      </c>
      <c r="G3158">
        <v>73.091125725795905</v>
      </c>
      <c r="H3158">
        <v>-14.798434461656001</v>
      </c>
      <c r="I3158">
        <v>36.955456942209103</v>
      </c>
      <c r="J3158">
        <v>-2.6248224295423301</v>
      </c>
      <c r="K3158">
        <v>22.649399347749</v>
      </c>
      <c r="L3158">
        <v>20.630647244627699</v>
      </c>
      <c r="M3158">
        <v>37.645928039230299</v>
      </c>
      <c r="N3158">
        <v>0.62232900804845903</v>
      </c>
      <c r="O3158">
        <v>53.249272550921397</v>
      </c>
      <c r="P3158">
        <v>157.75</v>
      </c>
      <c r="Q3158">
        <v>6.4395724892383002E-2</v>
      </c>
    </row>
    <row r="3159" spans="1:17" hidden="1" x14ac:dyDescent="0.3">
      <c r="A3159" t="s">
        <v>6535</v>
      </c>
      <c r="B3159" t="s">
        <v>6536</v>
      </c>
      <c r="C3159" t="str">
        <f>IFERROR(VLOOKUP(Table1[[#This Row],[Ticker]],[1]!Table1[[Symbol]:[Industry]],2,FALSE),"-")</f>
        <v>-</v>
      </c>
      <c r="D3159" t="s">
        <v>545</v>
      </c>
      <c r="E3159">
        <v>82.807378471999996</v>
      </c>
      <c r="F3159">
        <v>67</v>
      </c>
      <c r="G3159">
        <v>68.674469093281601</v>
      </c>
      <c r="H3159">
        <v>3.9897673862472698</v>
      </c>
      <c r="I3159">
        <v>29.750477549493201</v>
      </c>
      <c r="J3159">
        <v>-2.0424372630863599</v>
      </c>
      <c r="K3159">
        <v>61.870361576694002</v>
      </c>
      <c r="L3159">
        <v>50.3874691185027</v>
      </c>
      <c r="M3159">
        <v>45.277618474239702</v>
      </c>
      <c r="N3159">
        <v>0.50069909101131305</v>
      </c>
      <c r="O3159">
        <v>13.820895522388</v>
      </c>
      <c r="P3159">
        <v>113.989140849568</v>
      </c>
      <c r="Q3159">
        <v>6.0708298139131998E-2</v>
      </c>
    </row>
    <row r="3160" spans="1:17" hidden="1" x14ac:dyDescent="0.3">
      <c r="A3160" t="s">
        <v>6537</v>
      </c>
      <c r="B3160" t="s">
        <v>6538</v>
      </c>
      <c r="C3160" t="str">
        <f>IFERROR(VLOOKUP(Table1[[#This Row],[Ticker]],[1]!Table1[[Symbol]:[Industry]],2,FALSE),"-")</f>
        <v>-</v>
      </c>
      <c r="D3160" t="s">
        <v>388</v>
      </c>
      <c r="E3160">
        <v>82.646692000000002</v>
      </c>
      <c r="F3160">
        <v>121.4</v>
      </c>
      <c r="G3160">
        <v>31.183364305839401</v>
      </c>
      <c r="H3160">
        <v>13.319778460444301</v>
      </c>
      <c r="I3160">
        <v>67.487261220173906</v>
      </c>
      <c r="J3160">
        <v>14.7715166074652</v>
      </c>
      <c r="K3160">
        <v>102.65002964149799</v>
      </c>
      <c r="L3160">
        <v>87.289756795775602</v>
      </c>
      <c r="M3160">
        <v>64.481316717296707</v>
      </c>
      <c r="N3160">
        <v>1.5925</v>
      </c>
      <c r="O3160">
        <v>12.026359143327801</v>
      </c>
      <c r="P3160">
        <v>128.62523540489599</v>
      </c>
    </row>
    <row r="3161" spans="1:17" hidden="1" x14ac:dyDescent="0.3">
      <c r="A3161" t="s">
        <v>6539</v>
      </c>
      <c r="B3161" t="s">
        <v>6540</v>
      </c>
      <c r="C3161" t="str">
        <f>IFERROR(VLOOKUP(Table1[[#This Row],[Ticker]],[1]!Table1[[Symbol]:[Industry]],2,FALSE),"-")</f>
        <v>-</v>
      </c>
      <c r="D3161" t="s">
        <v>393</v>
      </c>
      <c r="E3161">
        <v>82.578919135999996</v>
      </c>
      <c r="F3161">
        <v>99.68</v>
      </c>
      <c r="G3161">
        <v>-2.2436173012547198</v>
      </c>
      <c r="H3161">
        <v>15.7286306734976</v>
      </c>
      <c r="I3161">
        <v>-11.550715710685401</v>
      </c>
      <c r="J3161">
        <v>11.249327230321599</v>
      </c>
      <c r="K3161">
        <v>95.301965414316399</v>
      </c>
      <c r="L3161">
        <v>90.705906761201007</v>
      </c>
      <c r="M3161">
        <v>52.923405563329901</v>
      </c>
      <c r="N3161">
        <v>4.2588424000022798</v>
      </c>
      <c r="O3161">
        <v>17.927367576243899</v>
      </c>
      <c r="P3161">
        <v>47.8054567022538</v>
      </c>
      <c r="Q3161">
        <v>1.9878331216584E-2</v>
      </c>
    </row>
    <row r="3162" spans="1:17" hidden="1" x14ac:dyDescent="0.3">
      <c r="A3162" t="s">
        <v>6541</v>
      </c>
      <c r="B3162" t="s">
        <v>6542</v>
      </c>
      <c r="C3162" t="str">
        <f>IFERROR(VLOOKUP(Table1[[#This Row],[Ticker]],[1]!Table1[[Symbol]:[Industry]],2,FALSE),"-")</f>
        <v>-</v>
      </c>
      <c r="D3162" t="s">
        <v>435</v>
      </c>
      <c r="E3162">
        <v>82.5648336</v>
      </c>
      <c r="F3162">
        <v>134.1</v>
      </c>
      <c r="G3162">
        <v>-28.5496556806104</v>
      </c>
      <c r="H3162">
        <v>-26.016190130495399</v>
      </c>
      <c r="I3162">
        <v>55.584715696434898</v>
      </c>
      <c r="J3162">
        <v>-15.887485456536499</v>
      </c>
      <c r="K3162">
        <v>139.693263805398</v>
      </c>
      <c r="L3162">
        <v>139.88333603971</v>
      </c>
      <c r="M3162">
        <v>35.425980226811198</v>
      </c>
      <c r="N3162">
        <v>1.07139853670843</v>
      </c>
      <c r="O3162">
        <v>74.944071588366896</v>
      </c>
      <c r="P3162">
        <v>81.216216216216196</v>
      </c>
      <c r="Q3162">
        <v>0.116766168364603</v>
      </c>
    </row>
    <row r="3163" spans="1:17" hidden="1" x14ac:dyDescent="0.3">
      <c r="A3163" t="s">
        <v>6543</v>
      </c>
      <c r="B3163" t="s">
        <v>6544</v>
      </c>
      <c r="C3163" t="str">
        <f>IFERROR(VLOOKUP(Table1[[#This Row],[Ticker]],[1]!Table1[[Symbol]:[Industry]],2,FALSE),"-")</f>
        <v>-</v>
      </c>
      <c r="D3163" t="s">
        <v>735</v>
      </c>
      <c r="E3163">
        <v>82.539679711999995</v>
      </c>
      <c r="F3163">
        <v>40.880000000000003</v>
      </c>
      <c r="G3163">
        <v>-20.5428668875069</v>
      </c>
      <c r="H3163">
        <v>-8.5929045714246808</v>
      </c>
      <c r="I3163">
        <v>-2.5050304549448601</v>
      </c>
      <c r="J3163">
        <v>-3.0040884698538899</v>
      </c>
      <c r="K3163">
        <v>41.626486660501897</v>
      </c>
      <c r="L3163">
        <v>42.550472088400298</v>
      </c>
      <c r="M3163">
        <v>48.8742267767078</v>
      </c>
      <c r="N3163">
        <v>0.76282544989833201</v>
      </c>
      <c r="O3163">
        <v>38.698630136986203</v>
      </c>
      <c r="P3163">
        <v>29.572107765451602</v>
      </c>
      <c r="Q3163">
        <v>0.10442481163385001</v>
      </c>
    </row>
    <row r="3164" spans="1:17" hidden="1" x14ac:dyDescent="0.3">
      <c r="A3164" t="s">
        <v>6545</v>
      </c>
      <c r="B3164" t="s">
        <v>6546</v>
      </c>
      <c r="C3164" t="str">
        <f>IFERROR(VLOOKUP(Table1[[#This Row],[Ticker]],[1]!Table1[[Symbol]:[Industry]],2,FALSE),"-")</f>
        <v>-</v>
      </c>
      <c r="D3164" t="s">
        <v>143</v>
      </c>
      <c r="E3164">
        <v>82.446389535999998</v>
      </c>
      <c r="F3164">
        <v>73.05</v>
      </c>
      <c r="G3164">
        <v>232.85013285322401</v>
      </c>
      <c r="H3164">
        <v>-13.562450118090601</v>
      </c>
      <c r="I3164">
        <v>530.77262068907396</v>
      </c>
      <c r="J3164">
        <v>-10.777030744892601</v>
      </c>
      <c r="K3164">
        <v>73.368928672644302</v>
      </c>
      <c r="L3164">
        <v>46.351766212634303</v>
      </c>
      <c r="M3164">
        <v>33.734520797132703</v>
      </c>
      <c r="N3164">
        <v>0.55880612769174598</v>
      </c>
      <c r="O3164">
        <v>23.915126625598901</v>
      </c>
      <c r="P3164">
        <v>611.29503407984396</v>
      </c>
      <c r="Q3164">
        <v>0.109180172863617</v>
      </c>
    </row>
    <row r="3165" spans="1:17" hidden="1" x14ac:dyDescent="0.3">
      <c r="A3165" t="s">
        <v>6547</v>
      </c>
      <c r="B3165" t="s">
        <v>6548</v>
      </c>
      <c r="C3165" t="str">
        <f>IFERROR(VLOOKUP(Table1[[#This Row],[Ticker]],[1]!Table1[[Symbol]:[Industry]],2,FALSE),"-")</f>
        <v>-</v>
      </c>
      <c r="D3165" t="s">
        <v>281</v>
      </c>
      <c r="E3165">
        <v>82.343294400000005</v>
      </c>
      <c r="F3165">
        <v>41.5</v>
      </c>
      <c r="G3165">
        <v>-1.73633331218936</v>
      </c>
      <c r="H3165">
        <v>-11.615210968731001</v>
      </c>
      <c r="I3165">
        <v>-21.076029486843598</v>
      </c>
      <c r="J3165">
        <v>-7.7765389300960397</v>
      </c>
      <c r="K3165">
        <v>43.993626152247202</v>
      </c>
      <c r="L3165">
        <v>41.532042851771401</v>
      </c>
      <c r="M3165">
        <v>39.407545085091101</v>
      </c>
      <c r="N3165">
        <v>0.158408901363157</v>
      </c>
      <c r="O3165">
        <v>56.626506024096301</v>
      </c>
      <c r="P3165">
        <v>48.214285714285701</v>
      </c>
      <c r="Q3165">
        <v>2.6064296996913001E-2</v>
      </c>
    </row>
    <row r="3166" spans="1:17" hidden="1" x14ac:dyDescent="0.3">
      <c r="A3166" t="s">
        <v>6549</v>
      </c>
      <c r="B3166" t="s">
        <v>6550</v>
      </c>
      <c r="C3166" t="str">
        <f>IFERROR(VLOOKUP(Table1[[#This Row],[Ticker]],[1]!Table1[[Symbol]:[Industry]],2,FALSE),"-")</f>
        <v>-</v>
      </c>
      <c r="D3166" t="s">
        <v>438</v>
      </c>
      <c r="E3166">
        <v>82.215000000000003</v>
      </c>
      <c r="F3166">
        <v>87</v>
      </c>
      <c r="G3166">
        <v>-3.0757597225265898</v>
      </c>
      <c r="H3166">
        <v>-5.4412253498301997</v>
      </c>
      <c r="I3166">
        <v>28.569568287089801</v>
      </c>
      <c r="J3166">
        <v>-2.6343462390661299</v>
      </c>
      <c r="K3166">
        <v>83.483083074057802</v>
      </c>
      <c r="L3166">
        <v>74.412444949739694</v>
      </c>
      <c r="M3166">
        <v>52.176517606050503</v>
      </c>
      <c r="N3166">
        <v>0.55855855855855796</v>
      </c>
      <c r="O3166">
        <v>5.57471264367814</v>
      </c>
      <c r="P3166">
        <v>61.1111111111111</v>
      </c>
      <c r="Q3166">
        <v>6.5659633875765996E-2</v>
      </c>
    </row>
    <row r="3167" spans="1:17" hidden="1" x14ac:dyDescent="0.3">
      <c r="A3167" t="s">
        <v>6551</v>
      </c>
      <c r="B3167" t="s">
        <v>6552</v>
      </c>
      <c r="C3167" t="str">
        <f>IFERROR(VLOOKUP(Table1[[#This Row],[Ticker]],[1]!Table1[[Symbol]:[Industry]],2,FALSE),"-")</f>
        <v>-</v>
      </c>
      <c r="D3167" t="s">
        <v>130</v>
      </c>
      <c r="E3167">
        <v>82.054677999999996</v>
      </c>
      <c r="F3167">
        <v>74</v>
      </c>
      <c r="G3167">
        <v>-15.8549632202929</v>
      </c>
      <c r="H3167">
        <v>-11.688568304464599</v>
      </c>
      <c r="I3167">
        <v>-18.635898776581499</v>
      </c>
      <c r="J3167">
        <v>-6.9456148221833498</v>
      </c>
      <c r="K3167">
        <v>76.385731514634401</v>
      </c>
      <c r="L3167">
        <v>77.624140666448298</v>
      </c>
      <c r="M3167">
        <v>42.856431461529098</v>
      </c>
      <c r="N3167">
        <v>1.60754611103695</v>
      </c>
      <c r="O3167">
        <v>70.743243243243199</v>
      </c>
      <c r="P3167">
        <v>29.7107800175284</v>
      </c>
      <c r="Q3167">
        <v>9.6182565357440006E-2</v>
      </c>
    </row>
    <row r="3168" spans="1:17" hidden="1" x14ac:dyDescent="0.3">
      <c r="A3168" t="s">
        <v>6553</v>
      </c>
      <c r="B3168" t="s">
        <v>6554</v>
      </c>
      <c r="C3168" t="str">
        <f>IFERROR(VLOOKUP(Table1[[#This Row],[Ticker]],[1]!Table1[[Symbol]:[Industry]],2,FALSE),"-")</f>
        <v>-</v>
      </c>
      <c r="D3168" t="s">
        <v>263</v>
      </c>
      <c r="E3168">
        <v>82.033664999999999</v>
      </c>
      <c r="F3168">
        <v>37.700000000000003</v>
      </c>
      <c r="G3168">
        <v>31.746015291368501</v>
      </c>
      <c r="H3168">
        <v>-16.6802215395556</v>
      </c>
      <c r="I3168">
        <v>28.704725915506199</v>
      </c>
      <c r="J3168">
        <v>-6.1184220199161201</v>
      </c>
      <c r="K3168">
        <v>38.472600375337997</v>
      </c>
      <c r="L3168">
        <v>32.723696748745702</v>
      </c>
      <c r="M3168">
        <v>33.885364425954698</v>
      </c>
      <c r="N3168">
        <v>0.64791794001159297</v>
      </c>
      <c r="O3168">
        <v>24.376657824933599</v>
      </c>
      <c r="P3168">
        <v>92.838874680306901</v>
      </c>
      <c r="Q3168">
        <v>6.8448465066500999E-2</v>
      </c>
    </row>
    <row r="3169" spans="1:17" hidden="1" x14ac:dyDescent="0.3">
      <c r="A3169" t="s">
        <v>6555</v>
      </c>
      <c r="B3169" t="s">
        <v>6556</v>
      </c>
      <c r="C3169" t="str">
        <f>IFERROR(VLOOKUP(Table1[[#This Row],[Ticker]],[1]!Table1[[Symbol]:[Industry]],2,FALSE),"-")</f>
        <v>-</v>
      </c>
      <c r="D3169" t="s">
        <v>393</v>
      </c>
      <c r="E3169">
        <v>82.033067532000004</v>
      </c>
      <c r="F3169">
        <v>54.73</v>
      </c>
      <c r="G3169">
        <v>-10.6022761963055</v>
      </c>
      <c r="H3169">
        <v>-10.1762781624069</v>
      </c>
      <c r="I3169">
        <v>3.4371765665393701</v>
      </c>
      <c r="J3169">
        <v>-6.7959407352215297</v>
      </c>
      <c r="K3169">
        <v>54.976804780279402</v>
      </c>
      <c r="L3169">
        <v>52.303378443357602</v>
      </c>
      <c r="M3169">
        <v>43.046410057590798</v>
      </c>
      <c r="N3169">
        <v>0.53050071721457603</v>
      </c>
      <c r="O3169">
        <v>52.0190023752969</v>
      </c>
      <c r="P3169">
        <v>33.487804878048699</v>
      </c>
      <c r="Q3169">
        <v>-3.5927401694519003E-2</v>
      </c>
    </row>
    <row r="3170" spans="1:17" hidden="1" x14ac:dyDescent="0.3">
      <c r="A3170" t="s">
        <v>6557</v>
      </c>
      <c r="B3170" t="s">
        <v>6558</v>
      </c>
      <c r="C3170" t="str">
        <f>IFERROR(VLOOKUP(Table1[[#This Row],[Ticker]],[1]!Table1[[Symbol]:[Industry]],2,FALSE),"-")</f>
        <v>-</v>
      </c>
      <c r="D3170" t="s">
        <v>185</v>
      </c>
      <c r="E3170">
        <v>81.957300000000004</v>
      </c>
      <c r="F3170">
        <v>106.3</v>
      </c>
      <c r="G3170">
        <v>-38.615948832058002</v>
      </c>
      <c r="H3170">
        <v>-14.9892479487002</v>
      </c>
      <c r="I3170">
        <v>-24.2276970536813</v>
      </c>
      <c r="J3170">
        <v>-6.7849955897154803</v>
      </c>
      <c r="K3170">
        <v>114.343807622643</v>
      </c>
      <c r="L3170">
        <v>119.52038812473</v>
      </c>
      <c r="M3170">
        <v>31.372916474058801</v>
      </c>
      <c r="N3170">
        <v>1.1536796536796501</v>
      </c>
      <c r="O3170">
        <v>50.517403574788297</v>
      </c>
      <c r="P3170">
        <v>3.2038834951456199</v>
      </c>
    </row>
    <row r="3171" spans="1:17" hidden="1" x14ac:dyDescent="0.3">
      <c r="A3171" t="s">
        <v>6559</v>
      </c>
      <c r="B3171" t="s">
        <v>6560</v>
      </c>
      <c r="C3171" t="str">
        <f>IFERROR(VLOOKUP(Table1[[#This Row],[Ticker]],[1]!Table1[[Symbol]:[Industry]],2,FALSE),"-")</f>
        <v>-</v>
      </c>
      <c r="D3171" t="s">
        <v>545</v>
      </c>
      <c r="E3171">
        <v>81.848960000000005</v>
      </c>
      <c r="F3171">
        <v>76</v>
      </c>
      <c r="G3171">
        <v>-51.901247472254703</v>
      </c>
      <c r="H3171">
        <v>12.473476659430199</v>
      </c>
      <c r="I3171">
        <v>-37.724378131039998</v>
      </c>
      <c r="J3171">
        <v>-6.8523356570555496</v>
      </c>
      <c r="K3171">
        <v>75.534654500602002</v>
      </c>
      <c r="M3171">
        <v>45.042873342479702</v>
      </c>
      <c r="O3171">
        <v>28.947368421052602</v>
      </c>
      <c r="P3171">
        <v>21.019108280254699</v>
      </c>
    </row>
    <row r="3172" spans="1:17" hidden="1" x14ac:dyDescent="0.3">
      <c r="A3172" t="s">
        <v>6561</v>
      </c>
      <c r="B3172" t="s">
        <v>6562</v>
      </c>
      <c r="C3172" t="str">
        <f>IFERROR(VLOOKUP(Table1[[#This Row],[Ticker]],[1]!Table1[[Symbol]:[Industry]],2,FALSE),"-")</f>
        <v>-</v>
      </c>
      <c r="D3172" t="s">
        <v>1013</v>
      </c>
      <c r="E3172">
        <v>81.827771889999994</v>
      </c>
      <c r="F3172">
        <v>155.30000000000001</v>
      </c>
      <c r="G3172">
        <v>4.6065665662812396</v>
      </c>
      <c r="H3172">
        <v>-10.123233146906401</v>
      </c>
      <c r="I3172">
        <v>18.783435907495999</v>
      </c>
      <c r="J3172">
        <v>-6.9210870431722098</v>
      </c>
      <c r="K3172">
        <v>157.923460044732</v>
      </c>
      <c r="M3172">
        <v>29.979720395838299</v>
      </c>
      <c r="N3172">
        <v>0.32481873954266499</v>
      </c>
      <c r="O3172">
        <v>21.699935608499601</v>
      </c>
      <c r="P3172">
        <v>93.520249221183803</v>
      </c>
    </row>
    <row r="3173" spans="1:17" hidden="1" x14ac:dyDescent="0.3">
      <c r="A3173" t="s">
        <v>6563</v>
      </c>
      <c r="B3173" t="s">
        <v>6564</v>
      </c>
      <c r="C3173" t="str">
        <f>IFERROR(VLOOKUP(Table1[[#This Row],[Ticker]],[1]!Table1[[Symbol]:[Industry]],2,FALSE),"-")</f>
        <v>-</v>
      </c>
      <c r="D3173" t="s">
        <v>393</v>
      </c>
      <c r="E3173">
        <v>81.749052000000006</v>
      </c>
      <c r="F3173">
        <v>215.6</v>
      </c>
      <c r="G3173">
        <v>41.826880164231099</v>
      </c>
      <c r="H3173">
        <v>-5.5195306896422203</v>
      </c>
      <c r="I3173">
        <v>70.817535797168205</v>
      </c>
      <c r="J3173">
        <v>-3.1940761705752201</v>
      </c>
      <c r="K3173">
        <v>199.49828853082701</v>
      </c>
      <c r="L3173">
        <v>161.91220593512301</v>
      </c>
      <c r="M3173">
        <v>38.287174686592998</v>
      </c>
      <c r="N3173">
        <v>0.22211624176186101</v>
      </c>
      <c r="O3173">
        <v>25.069573283858901</v>
      </c>
      <c r="P3173">
        <v>104.360189573459</v>
      </c>
      <c r="Q3173">
        <v>6.2081796926862998E-2</v>
      </c>
    </row>
    <row r="3174" spans="1:17" hidden="1" x14ac:dyDescent="0.3">
      <c r="A3174" t="s">
        <v>6565</v>
      </c>
      <c r="B3174" t="s">
        <v>6566</v>
      </c>
      <c r="C3174" t="str">
        <f>IFERROR(VLOOKUP(Table1[[#This Row],[Ticker]],[1]!Table1[[Symbol]:[Industry]],2,FALSE),"-")</f>
        <v>-</v>
      </c>
      <c r="E3174">
        <v>81.67547184</v>
      </c>
      <c r="F3174">
        <v>18.600000000000001</v>
      </c>
      <c r="G3174">
        <v>17.904231514511501</v>
      </c>
      <c r="H3174">
        <v>0.28228439304999298</v>
      </c>
      <c r="I3174">
        <v>-25.858571820840002</v>
      </c>
      <c r="J3174">
        <v>-11.0978323296453</v>
      </c>
      <c r="K3174">
        <v>20.874183720672701</v>
      </c>
      <c r="L3174">
        <v>21.0415591431032</v>
      </c>
      <c r="M3174">
        <v>39.991045751913703</v>
      </c>
      <c r="N3174">
        <v>3.3259450653812399</v>
      </c>
      <c r="O3174">
        <v>103.763440860215</v>
      </c>
      <c r="P3174">
        <v>112.32876712328699</v>
      </c>
      <c r="Q3174">
        <v>8.1236903471704994E-2</v>
      </c>
    </row>
    <row r="3175" spans="1:17" hidden="1" x14ac:dyDescent="0.3">
      <c r="A3175" t="s">
        <v>6567</v>
      </c>
      <c r="B3175" t="s">
        <v>6568</v>
      </c>
      <c r="C3175" t="str">
        <f>IFERROR(VLOOKUP(Table1[[#This Row],[Ticker]],[1]!Table1[[Symbol]:[Industry]],2,FALSE),"-")</f>
        <v>-</v>
      </c>
      <c r="D3175" t="s">
        <v>125</v>
      </c>
      <c r="E3175">
        <v>81.495223475000003</v>
      </c>
      <c r="F3175">
        <v>8.0500000000000007</v>
      </c>
      <c r="G3175">
        <v>34.743174434212101</v>
      </c>
      <c r="H3175">
        <v>1.1666381345465999</v>
      </c>
      <c r="I3175">
        <v>54.7276793733473</v>
      </c>
      <c r="J3175">
        <v>13.120024763066001</v>
      </c>
      <c r="K3175">
        <v>6.6263231011626402</v>
      </c>
      <c r="L3175">
        <v>5.62211950556022</v>
      </c>
      <c r="M3175">
        <v>79.222539187655499</v>
      </c>
      <c r="N3175">
        <v>0.938831931764052</v>
      </c>
      <c r="O3175">
        <v>1.36645962732917</v>
      </c>
      <c r="P3175">
        <v>114.095744680851</v>
      </c>
      <c r="Q3175">
        <v>5.7831223239427E-2</v>
      </c>
    </row>
    <row r="3176" spans="1:17" hidden="1" x14ac:dyDescent="0.3">
      <c r="A3176" t="s">
        <v>6569</v>
      </c>
      <c r="B3176" t="s">
        <v>6570</v>
      </c>
      <c r="C3176" t="str">
        <f>IFERROR(VLOOKUP(Table1[[#This Row],[Ticker]],[1]!Table1[[Symbol]:[Industry]],2,FALSE),"-")</f>
        <v>-</v>
      </c>
      <c r="D3176" t="s">
        <v>1517</v>
      </c>
      <c r="E3176">
        <v>81.448143700000003</v>
      </c>
      <c r="F3176">
        <v>19.25</v>
      </c>
      <c r="G3176">
        <v>-22.043604380032399</v>
      </c>
      <c r="H3176">
        <v>-19.808767412287501</v>
      </c>
      <c r="I3176">
        <v>-33.008657424406799</v>
      </c>
      <c r="J3176">
        <v>-10.965600494819901</v>
      </c>
      <c r="K3176">
        <v>22.0253216270373</v>
      </c>
      <c r="L3176">
        <v>22.409282728533501</v>
      </c>
      <c r="M3176">
        <v>24.389215753383301</v>
      </c>
      <c r="N3176">
        <v>0.92394590178460401</v>
      </c>
      <c r="O3176">
        <v>79.999999999999901</v>
      </c>
      <c r="P3176">
        <v>15.9638554216867</v>
      </c>
      <c r="Q3176">
        <v>6.7815497069510997E-2</v>
      </c>
    </row>
    <row r="3177" spans="1:17" hidden="1" x14ac:dyDescent="0.3">
      <c r="A3177" t="s">
        <v>6571</v>
      </c>
      <c r="B3177" t="s">
        <v>6572</v>
      </c>
      <c r="C3177" t="str">
        <f>IFERROR(VLOOKUP(Table1[[#This Row],[Ticker]],[1]!Table1[[Symbol]:[Industry]],2,FALSE),"-")</f>
        <v>-</v>
      </c>
      <c r="D3177" t="s">
        <v>266</v>
      </c>
      <c r="E3177">
        <v>81.240236582999998</v>
      </c>
      <c r="F3177">
        <v>33.99</v>
      </c>
      <c r="G3177">
        <v>-74.362214348382295</v>
      </c>
      <c r="H3177">
        <v>-9.6053719142862004</v>
      </c>
      <c r="I3177">
        <v>12.097109896125501</v>
      </c>
      <c r="J3177">
        <v>-13.513215286685099</v>
      </c>
      <c r="K3177">
        <v>35.440378384127001</v>
      </c>
      <c r="L3177">
        <v>36.363255238585097</v>
      </c>
      <c r="M3177">
        <v>31.1352026398813</v>
      </c>
      <c r="N3177">
        <v>2.1826709066525498</v>
      </c>
      <c r="O3177">
        <v>77.405119152691896</v>
      </c>
      <c r="P3177">
        <v>52.421524663677097</v>
      </c>
      <c r="Q3177">
        <v>3.3063775102442003E-2</v>
      </c>
    </row>
    <row r="3178" spans="1:17" hidden="1" x14ac:dyDescent="0.3">
      <c r="A3178" t="s">
        <v>6573</v>
      </c>
      <c r="B3178" t="s">
        <v>6574</v>
      </c>
      <c r="C3178" t="str">
        <f>IFERROR(VLOOKUP(Table1[[#This Row],[Ticker]],[1]!Table1[[Symbol]:[Industry]],2,FALSE),"-")</f>
        <v>-</v>
      </c>
      <c r="D3178" t="s">
        <v>545</v>
      </c>
      <c r="E3178">
        <v>81.026309760000004</v>
      </c>
      <c r="F3178">
        <v>58.56</v>
      </c>
      <c r="G3178">
        <v>24.570942020926299</v>
      </c>
      <c r="H3178">
        <v>-3.0630444577478699</v>
      </c>
      <c r="I3178">
        <v>15.296850368593301</v>
      </c>
      <c r="J3178">
        <v>-10.609069029463299</v>
      </c>
      <c r="K3178">
        <v>59.453911672257803</v>
      </c>
      <c r="L3178">
        <v>51.629232511905101</v>
      </c>
      <c r="M3178">
        <v>25.5438926200836</v>
      </c>
      <c r="N3178">
        <v>1.0326096063488199</v>
      </c>
      <c r="O3178">
        <v>21.926229508196698</v>
      </c>
      <c r="P3178">
        <v>79.631901840490798</v>
      </c>
      <c r="Q3178">
        <v>7.3956901598912994E-2</v>
      </c>
    </row>
    <row r="3179" spans="1:17" hidden="1" x14ac:dyDescent="0.3">
      <c r="A3179" t="s">
        <v>6575</v>
      </c>
      <c r="B3179" t="s">
        <v>6576</v>
      </c>
      <c r="C3179" t="str">
        <f>IFERROR(VLOOKUP(Table1[[#This Row],[Ticker]],[1]!Table1[[Symbol]:[Industry]],2,FALSE),"-")</f>
        <v>-</v>
      </c>
      <c r="D3179" t="s">
        <v>604</v>
      </c>
      <c r="E3179">
        <v>80.904606496</v>
      </c>
      <c r="F3179">
        <v>93.62</v>
      </c>
      <c r="G3179">
        <v>-8.3219562480336595</v>
      </c>
      <c r="H3179">
        <v>-7.7266120181921396</v>
      </c>
      <c r="I3179">
        <v>-6.2071688785995303</v>
      </c>
      <c r="J3179">
        <v>-3.30933476029421</v>
      </c>
      <c r="K3179">
        <v>93.9014308811403</v>
      </c>
      <c r="L3179">
        <v>92.047322550742805</v>
      </c>
      <c r="M3179">
        <v>47.419435327190101</v>
      </c>
      <c r="N3179">
        <v>1.32657913819621</v>
      </c>
      <c r="O3179">
        <v>27.483443708609201</v>
      </c>
      <c r="P3179">
        <v>30.845562543675701</v>
      </c>
      <c r="Q3179">
        <v>1.1332676143801E-2</v>
      </c>
    </row>
    <row r="3180" spans="1:17" hidden="1" x14ac:dyDescent="0.3">
      <c r="A3180" t="s">
        <v>6577</v>
      </c>
      <c r="B3180" t="s">
        <v>6578</v>
      </c>
      <c r="C3180" t="str">
        <f>IFERROR(VLOOKUP(Table1[[#This Row],[Ticker]],[1]!Table1[[Symbol]:[Industry]],2,FALSE),"-")</f>
        <v>-</v>
      </c>
      <c r="D3180" t="s">
        <v>5225</v>
      </c>
      <c r="E3180">
        <v>80.779499999999999</v>
      </c>
      <c r="F3180">
        <v>145</v>
      </c>
      <c r="G3180">
        <v>65.016000949809396</v>
      </c>
      <c r="H3180">
        <v>26.830378833711698</v>
      </c>
      <c r="I3180">
        <v>305.95686863715002</v>
      </c>
      <c r="J3180">
        <v>7.5412846501356299</v>
      </c>
      <c r="K3180">
        <v>105.495537911784</v>
      </c>
      <c r="L3180">
        <v>64.268941503187605</v>
      </c>
      <c r="M3180">
        <v>71.203825383014106</v>
      </c>
      <c r="N3180">
        <v>0.595620211223855</v>
      </c>
      <c r="O3180">
        <v>2.4137931034482598</v>
      </c>
      <c r="P3180">
        <v>525.80923608113903</v>
      </c>
    </row>
    <row r="3181" spans="1:17" hidden="1" x14ac:dyDescent="0.3">
      <c r="A3181" t="s">
        <v>6579</v>
      </c>
      <c r="B3181" t="s">
        <v>6580</v>
      </c>
      <c r="C3181" t="str">
        <f>IFERROR(VLOOKUP(Table1[[#This Row],[Ticker]],[1]!Table1[[Symbol]:[Industry]],2,FALSE),"-")</f>
        <v>-</v>
      </c>
      <c r="E3181">
        <v>80.740799999999993</v>
      </c>
      <c r="F3181">
        <v>74.760000000000005</v>
      </c>
      <c r="G3181">
        <v>2955.9409176664899</v>
      </c>
      <c r="H3181">
        <v>49.463552353822998</v>
      </c>
      <c r="I3181">
        <v>904.97117770169996</v>
      </c>
      <c r="J3181">
        <v>5.0592216043688403</v>
      </c>
      <c r="K3181">
        <v>51.141830958884597</v>
      </c>
      <c r="L3181">
        <v>26.489580742051398</v>
      </c>
      <c r="M3181">
        <v>100</v>
      </c>
      <c r="N3181">
        <v>4.2661468604615402</v>
      </c>
      <c r="O3181">
        <v>0</v>
      </c>
      <c r="P3181">
        <v>2989.2561983471001</v>
      </c>
    </row>
    <row r="3182" spans="1:17" hidden="1" x14ac:dyDescent="0.3">
      <c r="A3182" t="s">
        <v>6581</v>
      </c>
      <c r="B3182" t="s">
        <v>6582</v>
      </c>
      <c r="C3182" t="str">
        <f>IFERROR(VLOOKUP(Table1[[#This Row],[Ticker]],[1]!Table1[[Symbol]:[Industry]],2,FALSE),"-")</f>
        <v>-</v>
      </c>
      <c r="D3182" t="s">
        <v>125</v>
      </c>
      <c r="E3182">
        <v>80.483900000000006</v>
      </c>
      <c r="F3182">
        <v>3.22</v>
      </c>
      <c r="G3182">
        <v>188.68471931938899</v>
      </c>
      <c r="H3182">
        <v>19.693862253766198</v>
      </c>
      <c r="I3182">
        <v>202.86158866060401</v>
      </c>
      <c r="J3182">
        <v>-2.2022597136042101</v>
      </c>
      <c r="K3182">
        <v>2.5758105239212301</v>
      </c>
      <c r="L3182">
        <v>1.67749780197218</v>
      </c>
      <c r="M3182">
        <v>67.372343958223695</v>
      </c>
      <c r="N3182">
        <v>2.2296418671718898</v>
      </c>
      <c r="O3182">
        <v>3.1055900621117898</v>
      </c>
      <c r="P3182">
        <v>395.38461538461502</v>
      </c>
      <c r="Q3182">
        <v>5.5688698556501E-2</v>
      </c>
    </row>
    <row r="3183" spans="1:17" hidden="1" x14ac:dyDescent="0.3">
      <c r="A3183" t="s">
        <v>6583</v>
      </c>
      <c r="B3183" t="s">
        <v>6584</v>
      </c>
      <c r="C3183" t="str">
        <f>IFERROR(VLOOKUP(Table1[[#This Row],[Ticker]],[1]!Table1[[Symbol]:[Industry]],2,FALSE),"-")</f>
        <v>-</v>
      </c>
      <c r="D3183" t="s">
        <v>89</v>
      </c>
      <c r="E3183">
        <v>80.276120679999906</v>
      </c>
      <c r="F3183">
        <v>43.4</v>
      </c>
      <c r="G3183">
        <v>162.13815963059699</v>
      </c>
      <c r="H3183">
        <v>16.392364788844599</v>
      </c>
      <c r="I3183">
        <v>49.733183991343601</v>
      </c>
      <c r="J3183">
        <v>-9.8735955177907506</v>
      </c>
      <c r="K3183">
        <v>38.282301869508501</v>
      </c>
      <c r="L3183">
        <v>31.4898276964879</v>
      </c>
      <c r="M3183">
        <v>53.967993076805101</v>
      </c>
      <c r="N3183">
        <v>3.52195072612232</v>
      </c>
      <c r="O3183">
        <v>23.156682027649701</v>
      </c>
      <c r="P3183">
        <v>198.72173058013701</v>
      </c>
      <c r="Q3183">
        <v>3.6609800354939999E-2</v>
      </c>
    </row>
    <row r="3184" spans="1:17" hidden="1" x14ac:dyDescent="0.3">
      <c r="A3184" t="s">
        <v>6585</v>
      </c>
      <c r="B3184" t="s">
        <v>6586</v>
      </c>
      <c r="C3184" t="str">
        <f>IFERROR(VLOOKUP(Table1[[#This Row],[Ticker]],[1]!Table1[[Symbol]:[Industry]],2,FALSE),"-")</f>
        <v>-</v>
      </c>
      <c r="D3184" t="s">
        <v>470</v>
      </c>
      <c r="E3184">
        <v>80.238802500000006</v>
      </c>
      <c r="F3184">
        <v>7.5</v>
      </c>
      <c r="G3184">
        <v>223.82757646224599</v>
      </c>
      <c r="H3184">
        <v>27.833304801213199</v>
      </c>
      <c r="I3184">
        <v>39.759893745350098</v>
      </c>
      <c r="J3184">
        <v>16.018034713314801</v>
      </c>
      <c r="K3184">
        <v>5.5036281207310997</v>
      </c>
      <c r="L3184">
        <v>4.1969356989750599</v>
      </c>
      <c r="M3184">
        <v>96.800998073943703</v>
      </c>
      <c r="N3184">
        <v>0.83305925029848404</v>
      </c>
      <c r="O3184">
        <v>0</v>
      </c>
      <c r="P3184">
        <v>321.34831460674098</v>
      </c>
      <c r="Q3184">
        <v>0.146035868345752</v>
      </c>
    </row>
    <row r="3185" spans="1:17" hidden="1" x14ac:dyDescent="0.3">
      <c r="A3185" t="s">
        <v>6587</v>
      </c>
      <c r="B3185" t="s">
        <v>6588</v>
      </c>
      <c r="C3185" t="str">
        <f>IFERROR(VLOOKUP(Table1[[#This Row],[Ticker]],[1]!Table1[[Symbol]:[Industry]],2,FALSE),"-")</f>
        <v>-</v>
      </c>
      <c r="D3185" t="s">
        <v>1232</v>
      </c>
      <c r="E3185">
        <v>80.007047999999998</v>
      </c>
      <c r="F3185">
        <v>67.95</v>
      </c>
      <c r="G3185">
        <v>-21.997874537265702</v>
      </c>
      <c r="H3185">
        <v>12.0067475000015</v>
      </c>
      <c r="I3185">
        <v>-37.418627815643397</v>
      </c>
      <c r="J3185">
        <v>6.59747779275789</v>
      </c>
      <c r="K3185">
        <v>63.918767482316298</v>
      </c>
      <c r="L3185">
        <v>65.390823154668894</v>
      </c>
      <c r="M3185">
        <v>64.490890119477797</v>
      </c>
      <c r="N3185">
        <v>0.96473029045643099</v>
      </c>
      <c r="O3185">
        <v>45.253863134657799</v>
      </c>
      <c r="P3185">
        <v>29.428571428571399</v>
      </c>
    </row>
    <row r="3186" spans="1:17" hidden="1" x14ac:dyDescent="0.3">
      <c r="A3186" t="s">
        <v>6589</v>
      </c>
      <c r="B3186" t="s">
        <v>6590</v>
      </c>
      <c r="C3186" t="str">
        <f>IFERROR(VLOOKUP(Table1[[#This Row],[Ticker]],[1]!Table1[[Symbol]:[Industry]],2,FALSE),"-")</f>
        <v>-</v>
      </c>
      <c r="D3186" t="s">
        <v>266</v>
      </c>
      <c r="E3186">
        <v>80.004694275000006</v>
      </c>
      <c r="F3186">
        <v>148.94999999999999</v>
      </c>
      <c r="G3186">
        <v>96.545830430500601</v>
      </c>
      <c r="H3186">
        <v>-5.1567972052111397</v>
      </c>
      <c r="I3186">
        <v>25.473239146041202</v>
      </c>
      <c r="J3186">
        <v>-9.7500217196184398</v>
      </c>
      <c r="K3186">
        <v>147.368726076412</v>
      </c>
      <c r="L3186">
        <v>120.93419471058699</v>
      </c>
      <c r="M3186">
        <v>44.8585358555681</v>
      </c>
      <c r="N3186">
        <v>0.245444659229063</v>
      </c>
      <c r="O3186">
        <v>23.464249748237599</v>
      </c>
      <c r="P3186">
        <v>152.03045685279099</v>
      </c>
      <c r="Q3186">
        <v>0.12530686016256501</v>
      </c>
    </row>
    <row r="3187" spans="1:17" hidden="1" x14ac:dyDescent="0.3">
      <c r="A3187" t="s">
        <v>6591</v>
      </c>
      <c r="B3187" t="s">
        <v>6592</v>
      </c>
      <c r="C3187" t="str">
        <f>IFERROR(VLOOKUP(Table1[[#This Row],[Ticker]],[1]!Table1[[Symbol]:[Industry]],2,FALSE),"-")</f>
        <v>-</v>
      </c>
      <c r="D3187" t="s">
        <v>263</v>
      </c>
      <c r="E3187">
        <v>79.878945680000001</v>
      </c>
      <c r="F3187">
        <v>33.4</v>
      </c>
      <c r="G3187">
        <v>-78.650796228891906</v>
      </c>
      <c r="H3187">
        <v>-9.3395304345759698</v>
      </c>
      <c r="I3187">
        <v>-21.762318044935</v>
      </c>
      <c r="J3187">
        <v>-2.5533938581137599</v>
      </c>
      <c r="K3187">
        <v>34.8712862463912</v>
      </c>
      <c r="L3187">
        <v>40.844420519691603</v>
      </c>
      <c r="M3187">
        <v>42.277121921472798</v>
      </c>
      <c r="N3187">
        <v>0.96022727272727204</v>
      </c>
      <c r="O3187">
        <v>88.622754491017901</v>
      </c>
      <c r="P3187">
        <v>7.39549839228295</v>
      </c>
    </row>
    <row r="3188" spans="1:17" hidden="1" x14ac:dyDescent="0.3">
      <c r="A3188" t="s">
        <v>6593</v>
      </c>
      <c r="B3188" t="s">
        <v>6594</v>
      </c>
      <c r="C3188" t="str">
        <f>IFERROR(VLOOKUP(Table1[[#This Row],[Ticker]],[1]!Table1[[Symbol]:[Industry]],2,FALSE),"-")</f>
        <v>-</v>
      </c>
      <c r="D3188" t="s">
        <v>130</v>
      </c>
      <c r="E3188">
        <v>79.662000000000006</v>
      </c>
      <c r="F3188">
        <v>4.25</v>
      </c>
      <c r="G3188">
        <v>-4.5274018927316098</v>
      </c>
      <c r="H3188">
        <v>-16.0902482265552</v>
      </c>
      <c r="I3188">
        <v>3.3744199901410199</v>
      </c>
      <c r="J3188">
        <v>-10.627264431984299</v>
      </c>
      <c r="K3188">
        <v>4.8088349015625704</v>
      </c>
      <c r="L3188">
        <v>4.2216351164599697</v>
      </c>
      <c r="M3188">
        <v>12.882827084742701</v>
      </c>
      <c r="N3188">
        <v>0.22433391179384601</v>
      </c>
      <c r="O3188">
        <v>44.309899569583898</v>
      </c>
      <c r="P3188">
        <v>43.486495388669297</v>
      </c>
      <c r="Q3188">
        <v>0.12923674938705201</v>
      </c>
    </row>
    <row r="3189" spans="1:17" hidden="1" x14ac:dyDescent="0.3">
      <c r="A3189" t="s">
        <v>6595</v>
      </c>
      <c r="B3189" t="s">
        <v>6596</v>
      </c>
      <c r="C3189" t="str">
        <f>IFERROR(VLOOKUP(Table1[[#This Row],[Ticker]],[1]!Table1[[Symbol]:[Industry]],2,FALSE),"-")</f>
        <v>-</v>
      </c>
      <c r="D3189" t="s">
        <v>266</v>
      </c>
      <c r="E3189">
        <v>79.444139332000006</v>
      </c>
      <c r="F3189">
        <v>26.12</v>
      </c>
      <c r="G3189">
        <v>-19.254145309431301</v>
      </c>
      <c r="H3189">
        <v>-23.548740955892502</v>
      </c>
      <c r="I3189">
        <v>7.0451635398313899</v>
      </c>
      <c r="J3189">
        <v>-12.2155995981975</v>
      </c>
      <c r="K3189">
        <v>23.945890394694501</v>
      </c>
      <c r="L3189">
        <v>22.8964130889693</v>
      </c>
      <c r="M3189">
        <v>61.811483063919802</v>
      </c>
      <c r="N3189">
        <v>1.2471232615466099</v>
      </c>
      <c r="O3189">
        <v>34.762633996937197</v>
      </c>
      <c r="Q3189">
        <v>6.7792356117040001E-2</v>
      </c>
    </row>
    <row r="3190" spans="1:17" hidden="1" x14ac:dyDescent="0.3">
      <c r="A3190" t="s">
        <v>6597</v>
      </c>
      <c r="B3190" t="s">
        <v>6598</v>
      </c>
      <c r="C3190" t="str">
        <f>IFERROR(VLOOKUP(Table1[[#This Row],[Ticker]],[1]!Table1[[Symbol]:[Industry]],2,FALSE),"-")</f>
        <v>-</v>
      </c>
      <c r="D3190" t="s">
        <v>646</v>
      </c>
      <c r="E3190">
        <v>79.359630999999993</v>
      </c>
      <c r="F3190">
        <v>46.52</v>
      </c>
      <c r="G3190">
        <v>-15.2442146907627</v>
      </c>
      <c r="H3190">
        <v>-15.5576314940446</v>
      </c>
      <c r="I3190">
        <v>2.4825036932840701</v>
      </c>
      <c r="J3190">
        <v>-7.1275194888776303</v>
      </c>
      <c r="K3190">
        <v>46.187674047554601</v>
      </c>
      <c r="L3190">
        <v>42.561393144612701</v>
      </c>
      <c r="M3190">
        <v>38.446791218047302</v>
      </c>
      <c r="N3190">
        <v>0.47540655771684698</v>
      </c>
      <c r="O3190">
        <v>50.2579535683576</v>
      </c>
      <c r="P3190">
        <v>36.823529411764703</v>
      </c>
      <c r="Q3190">
        <v>2.0666988588083E-2</v>
      </c>
    </row>
    <row r="3191" spans="1:17" hidden="1" x14ac:dyDescent="0.3">
      <c r="A3191" t="s">
        <v>6599</v>
      </c>
      <c r="B3191" t="s">
        <v>6600</v>
      </c>
      <c r="C3191" t="str">
        <f>IFERROR(VLOOKUP(Table1[[#This Row],[Ticker]],[1]!Table1[[Symbol]:[Industry]],2,FALSE),"-")</f>
        <v>-</v>
      </c>
      <c r="D3191" t="s">
        <v>393</v>
      </c>
      <c r="E3191">
        <v>79.358999999999995</v>
      </c>
      <c r="F3191">
        <v>188.95</v>
      </c>
      <c r="G3191">
        <v>-23.620070230683002</v>
      </c>
      <c r="H3191">
        <v>-19.505746761440701</v>
      </c>
      <c r="I3191">
        <v>-17.141110394726301</v>
      </c>
      <c r="J3191">
        <v>-13.5721673325047</v>
      </c>
      <c r="K3191">
        <v>198.721315193268</v>
      </c>
      <c r="L3191">
        <v>185.76770269369999</v>
      </c>
      <c r="M3191">
        <v>51.079930179111003</v>
      </c>
      <c r="N3191">
        <v>0.96130208213856905</v>
      </c>
      <c r="O3191">
        <v>31.304577930669399</v>
      </c>
      <c r="P3191">
        <v>33.628005657708599</v>
      </c>
      <c r="Q3191">
        <v>5.0894879794316998E-2</v>
      </c>
    </row>
    <row r="3192" spans="1:17" hidden="1" x14ac:dyDescent="0.3">
      <c r="A3192" t="s">
        <v>6601</v>
      </c>
      <c r="B3192" t="s">
        <v>6602</v>
      </c>
      <c r="C3192" t="str">
        <f>IFERROR(VLOOKUP(Table1[[#This Row],[Ticker]],[1]!Table1[[Symbol]:[Industry]],2,FALSE),"-")</f>
        <v>-</v>
      </c>
      <c r="D3192" t="s">
        <v>501</v>
      </c>
      <c r="E3192">
        <v>79.301599999999993</v>
      </c>
      <c r="F3192">
        <v>289</v>
      </c>
      <c r="G3192">
        <v>60.644450863013702</v>
      </c>
      <c r="H3192">
        <v>-8.1530897566098606</v>
      </c>
      <c r="I3192">
        <v>9.8794458034614703</v>
      </c>
      <c r="J3192">
        <v>-6.4819652866851802</v>
      </c>
      <c r="K3192">
        <v>298.26770958199398</v>
      </c>
      <c r="L3192">
        <v>259.39551556359402</v>
      </c>
      <c r="M3192">
        <v>26.5870315574833</v>
      </c>
      <c r="N3192">
        <v>0.69372975033352302</v>
      </c>
      <c r="O3192">
        <v>38.788927335640103</v>
      </c>
      <c r="P3192">
        <v>133.064516129032</v>
      </c>
      <c r="Q3192">
        <v>0.140585211767986</v>
      </c>
    </row>
    <row r="3193" spans="1:17" hidden="1" x14ac:dyDescent="0.3">
      <c r="A3193" t="s">
        <v>6603</v>
      </c>
      <c r="B3193" t="s">
        <v>6604</v>
      </c>
      <c r="C3193" t="str">
        <f>IFERROR(VLOOKUP(Table1[[#This Row],[Ticker]],[1]!Table1[[Symbol]:[Industry]],2,FALSE),"-")</f>
        <v>-</v>
      </c>
      <c r="D3193" t="s">
        <v>1814</v>
      </c>
      <c r="E3193">
        <v>79.118629542999997</v>
      </c>
      <c r="F3193">
        <v>94.87</v>
      </c>
      <c r="G3193">
        <v>42.369904504574698</v>
      </c>
      <c r="H3193">
        <v>156.09668562524001</v>
      </c>
      <c r="I3193">
        <v>86.653345710495799</v>
      </c>
      <c r="J3193">
        <v>2.73629475852738</v>
      </c>
      <c r="K3193">
        <v>59.188533809549597</v>
      </c>
      <c r="L3193">
        <v>48.718541525857802</v>
      </c>
      <c r="M3193">
        <v>77.106249339600694</v>
      </c>
      <c r="N3193">
        <v>2.7841460727543401</v>
      </c>
      <c r="O3193">
        <v>8.3482660482765798</v>
      </c>
      <c r="P3193">
        <v>205.04823151125399</v>
      </c>
      <c r="Q3193">
        <v>5.1719114558812999E-2</v>
      </c>
    </row>
    <row r="3194" spans="1:17" hidden="1" x14ac:dyDescent="0.3">
      <c r="A3194" t="s">
        <v>6605</v>
      </c>
      <c r="B3194" t="s">
        <v>6606</v>
      </c>
      <c r="C3194" t="str">
        <f>IFERROR(VLOOKUP(Table1[[#This Row],[Ticker]],[1]!Table1[[Symbol]:[Industry]],2,FALSE),"-")</f>
        <v>-</v>
      </c>
      <c r="D3194" t="s">
        <v>46</v>
      </c>
      <c r="E3194">
        <v>79.091200000000001</v>
      </c>
      <c r="F3194">
        <v>128</v>
      </c>
      <c r="G3194">
        <v>1.42156142465272</v>
      </c>
      <c r="H3194">
        <v>-16.1166847509215</v>
      </c>
      <c r="I3194">
        <v>10.4162445310496</v>
      </c>
      <c r="J3194">
        <v>-0.42135922607913301</v>
      </c>
      <c r="K3194">
        <v>135.47246146093801</v>
      </c>
      <c r="L3194">
        <v>119.00714654258699</v>
      </c>
      <c r="M3194">
        <v>41.325623109913799</v>
      </c>
      <c r="N3194">
        <v>0.44926108374384199</v>
      </c>
      <c r="O3194">
        <v>45.7421875</v>
      </c>
      <c r="P3194">
        <v>49.532710280373799</v>
      </c>
      <c r="Q3194">
        <v>0.107502040039438</v>
      </c>
    </row>
    <row r="3195" spans="1:17" hidden="1" x14ac:dyDescent="0.3">
      <c r="A3195" t="s">
        <v>6607</v>
      </c>
      <c r="B3195" t="s">
        <v>6608</v>
      </c>
      <c r="C3195" t="str">
        <f>IFERROR(VLOOKUP(Table1[[#This Row],[Ticker]],[1]!Table1[[Symbol]:[Industry]],2,FALSE),"-")</f>
        <v>-</v>
      </c>
      <c r="D3195" t="s">
        <v>266</v>
      </c>
      <c r="E3195">
        <v>79.015615999999994</v>
      </c>
      <c r="F3195">
        <v>227.2</v>
      </c>
      <c r="G3195">
        <v>6.0712223868742203</v>
      </c>
      <c r="H3195">
        <v>-3.5193079927832498</v>
      </c>
      <c r="I3195">
        <v>7.1188823532967396</v>
      </c>
      <c r="J3195">
        <v>-5.5676384328334896</v>
      </c>
      <c r="K3195">
        <v>225.61720411230999</v>
      </c>
      <c r="L3195">
        <v>208.09074764787101</v>
      </c>
      <c r="M3195">
        <v>42.400742942954203</v>
      </c>
      <c r="N3195">
        <v>0.46038036696399598</v>
      </c>
      <c r="O3195">
        <v>17.869718309859099</v>
      </c>
      <c r="P3195">
        <v>54.926696215478998</v>
      </c>
      <c r="Q3195">
        <v>0.121168877500617</v>
      </c>
    </row>
    <row r="3196" spans="1:17" hidden="1" x14ac:dyDescent="0.3">
      <c r="A3196" t="s">
        <v>6609</v>
      </c>
      <c r="B3196" t="s">
        <v>6610</v>
      </c>
      <c r="C3196" t="str">
        <f>IFERROR(VLOOKUP(Table1[[#This Row],[Ticker]],[1]!Table1[[Symbol]:[Industry]],2,FALSE),"-")</f>
        <v>-</v>
      </c>
      <c r="D3196" t="s">
        <v>604</v>
      </c>
      <c r="E3196">
        <v>78.849007138999994</v>
      </c>
      <c r="F3196">
        <v>49.49</v>
      </c>
      <c r="G3196">
        <v>16.225806905187401</v>
      </c>
      <c r="H3196">
        <v>-14.785882292415399</v>
      </c>
      <c r="I3196">
        <v>11.5800250050311</v>
      </c>
      <c r="J3196">
        <v>-6.0332473379672296</v>
      </c>
      <c r="K3196">
        <v>48.528414824732799</v>
      </c>
      <c r="L3196">
        <v>45.351359223525598</v>
      </c>
      <c r="M3196">
        <v>43.864209393702602</v>
      </c>
      <c r="N3196">
        <v>0.45496203071991798</v>
      </c>
      <c r="O3196">
        <v>41.180036370983998</v>
      </c>
      <c r="P3196">
        <v>53.436001469247998</v>
      </c>
      <c r="Q3196">
        <v>2.2245994446238999E-2</v>
      </c>
    </row>
    <row r="3197" spans="1:17" hidden="1" x14ac:dyDescent="0.3">
      <c r="A3197" t="s">
        <v>6611</v>
      </c>
      <c r="B3197" t="s">
        <v>6612</v>
      </c>
      <c r="C3197" t="str">
        <f>IFERROR(VLOOKUP(Table1[[#This Row],[Ticker]],[1]!Table1[[Symbol]:[Industry]],2,FALSE),"-")</f>
        <v>-</v>
      </c>
      <c r="D3197" t="s">
        <v>393</v>
      </c>
      <c r="E3197">
        <v>78.835750000000004</v>
      </c>
      <c r="F3197">
        <v>6.65</v>
      </c>
      <c r="G3197">
        <v>20.370876009937199</v>
      </c>
      <c r="H3197">
        <v>-14.1382543370456</v>
      </c>
      <c r="I3197">
        <v>63.956302316991902</v>
      </c>
      <c r="J3197">
        <v>-7.1250678885506797</v>
      </c>
      <c r="K3197">
        <v>6.76752378972557</v>
      </c>
      <c r="L3197">
        <v>5.4354007535169604</v>
      </c>
      <c r="M3197">
        <v>35.455506140373203</v>
      </c>
      <c r="N3197">
        <v>0.257024482703409</v>
      </c>
      <c r="O3197">
        <v>26.315789473684202</v>
      </c>
      <c r="P3197">
        <v>106.521739130434</v>
      </c>
      <c r="Q3197">
        <v>0.12931185095863801</v>
      </c>
    </row>
    <row r="3198" spans="1:17" hidden="1" x14ac:dyDescent="0.3">
      <c r="A3198" t="s">
        <v>6613</v>
      </c>
      <c r="B3198" t="s">
        <v>6614</v>
      </c>
      <c r="C3198" t="str">
        <f>IFERROR(VLOOKUP(Table1[[#This Row],[Ticker]],[1]!Table1[[Symbol]:[Industry]],2,FALSE),"-")</f>
        <v>-</v>
      </c>
      <c r="D3198" t="s">
        <v>2738</v>
      </c>
      <c r="E3198">
        <v>78.409928100000002</v>
      </c>
      <c r="F3198">
        <v>5.21</v>
      </c>
      <c r="G3198">
        <v>-35.382949853542698</v>
      </c>
      <c r="H3198">
        <v>-26.797778401298501</v>
      </c>
      <c r="I3198">
        <v>36.383976720305803</v>
      </c>
      <c r="J3198">
        <v>-13.1124000692938</v>
      </c>
      <c r="K3198">
        <v>6.0528206201663304</v>
      </c>
      <c r="L3198">
        <v>5.3923431284724899</v>
      </c>
      <c r="M3198">
        <v>24.566778489556999</v>
      </c>
      <c r="N3198">
        <v>0.75042358200217596</v>
      </c>
      <c r="O3198">
        <v>60.268714011516302</v>
      </c>
      <c r="P3198">
        <v>73.6666666666666</v>
      </c>
      <c r="Q3198">
        <v>7.2656905827624005E-2</v>
      </c>
    </row>
    <row r="3199" spans="1:17" hidden="1" x14ac:dyDescent="0.3">
      <c r="A3199" t="s">
        <v>6615</v>
      </c>
      <c r="B3199" t="s">
        <v>6616</v>
      </c>
      <c r="C3199" t="str">
        <f>IFERROR(VLOOKUP(Table1[[#This Row],[Ticker]],[1]!Table1[[Symbol]:[Industry]],2,FALSE),"-")</f>
        <v>-</v>
      </c>
      <c r="D3199" t="s">
        <v>74</v>
      </c>
      <c r="E3199">
        <v>78.401110099999997</v>
      </c>
      <c r="F3199">
        <v>15.25</v>
      </c>
      <c r="G3199">
        <v>2.3608759030194602</v>
      </c>
      <c r="H3199">
        <v>-19.338516619035001</v>
      </c>
      <c r="I3199">
        <v>-13.235633561617799</v>
      </c>
      <c r="J3199">
        <v>-7.4699953130596901</v>
      </c>
      <c r="K3199">
        <v>16.500217827384201</v>
      </c>
      <c r="L3199">
        <v>15.479475748204701</v>
      </c>
      <c r="M3199">
        <v>30.6462510237068</v>
      </c>
      <c r="N3199">
        <v>0.66640269746274805</v>
      </c>
      <c r="O3199">
        <v>31.016393442622899</v>
      </c>
      <c r="P3199">
        <v>44.549763033175303</v>
      </c>
      <c r="Q3199">
        <v>4.7678896175995002E-2</v>
      </c>
    </row>
    <row r="3200" spans="1:17" hidden="1" x14ac:dyDescent="0.3">
      <c r="A3200" t="s">
        <v>6617</v>
      </c>
      <c r="B3200" t="s">
        <v>6618</v>
      </c>
      <c r="C3200" t="str">
        <f>IFERROR(VLOOKUP(Table1[[#This Row],[Ticker]],[1]!Table1[[Symbol]:[Industry]],2,FALSE),"-")</f>
        <v>-</v>
      </c>
      <c r="D3200" t="s">
        <v>2933</v>
      </c>
      <c r="E3200">
        <v>78.101042589000002</v>
      </c>
      <c r="F3200">
        <v>75.08</v>
      </c>
      <c r="G3200">
        <v>-6.1903230104444997</v>
      </c>
      <c r="H3200">
        <v>-18.612859871552299</v>
      </c>
      <c r="I3200">
        <v>-41.616470193293402</v>
      </c>
      <c r="J3200">
        <v>-14.200444272675799</v>
      </c>
      <c r="K3200">
        <v>88.488777318661604</v>
      </c>
      <c r="L3200">
        <v>92.018992089638303</v>
      </c>
      <c r="M3200">
        <v>31.480287094981598</v>
      </c>
      <c r="N3200">
        <v>0.61502782931354305</v>
      </c>
      <c r="O3200">
        <v>82.3255194459243</v>
      </c>
      <c r="P3200">
        <v>31.488616462346702</v>
      </c>
    </row>
    <row r="3201" spans="1:17" hidden="1" x14ac:dyDescent="0.3">
      <c r="A3201" t="s">
        <v>6619</v>
      </c>
      <c r="B3201" t="s">
        <v>6620</v>
      </c>
      <c r="C3201" t="str">
        <f>IFERROR(VLOOKUP(Table1[[#This Row],[Ticker]],[1]!Table1[[Symbol]:[Industry]],2,FALSE),"-")</f>
        <v>-</v>
      </c>
      <c r="D3201" t="s">
        <v>1468</v>
      </c>
      <c r="E3201">
        <v>77.941715000000002</v>
      </c>
      <c r="F3201">
        <v>263</v>
      </c>
      <c r="G3201">
        <v>19.369770117647899</v>
      </c>
      <c r="H3201">
        <v>-3.98579129818176</v>
      </c>
      <c r="I3201">
        <v>-2.5603971549984998</v>
      </c>
      <c r="J3201">
        <v>0.94058737750316102</v>
      </c>
      <c r="K3201">
        <v>262.73333062461398</v>
      </c>
      <c r="L3201">
        <v>255.82289763288199</v>
      </c>
      <c r="M3201">
        <v>52.936046284116998</v>
      </c>
      <c r="N3201">
        <v>0.53807940541357302</v>
      </c>
      <c r="O3201">
        <v>38.403041825095002</v>
      </c>
      <c r="P3201">
        <v>54.614932392710102</v>
      </c>
      <c r="Q3201">
        <v>8.1499789344009005E-2</v>
      </c>
    </row>
    <row r="3202" spans="1:17" hidden="1" x14ac:dyDescent="0.3">
      <c r="A3202" t="s">
        <v>6621</v>
      </c>
      <c r="B3202" t="s">
        <v>6622</v>
      </c>
      <c r="C3202" t="str">
        <f>IFERROR(VLOOKUP(Table1[[#This Row],[Ticker]],[1]!Table1[[Symbol]:[Industry]],2,FALSE),"-")</f>
        <v>-</v>
      </c>
      <c r="D3202" t="s">
        <v>435</v>
      </c>
      <c r="E3202">
        <v>77.911953335999996</v>
      </c>
      <c r="F3202">
        <v>16.79</v>
      </c>
      <c r="G3202">
        <v>37.141572111267699</v>
      </c>
      <c r="H3202">
        <v>-18.236841850412201</v>
      </c>
      <c r="I3202">
        <v>10.5140983131139</v>
      </c>
      <c r="J3202">
        <v>-7.9552617876060001</v>
      </c>
      <c r="K3202">
        <v>16.855728922989101</v>
      </c>
      <c r="L3202">
        <v>14.7396840628753</v>
      </c>
      <c r="M3202">
        <v>26.129428404242802</v>
      </c>
      <c r="N3202">
        <v>0.23316504723451001</v>
      </c>
      <c r="O3202">
        <v>47.706968433591399</v>
      </c>
      <c r="P3202">
        <v>82.5</v>
      </c>
      <c r="Q3202">
        <v>-1.0246351296585E-2</v>
      </c>
    </row>
    <row r="3203" spans="1:17" hidden="1" x14ac:dyDescent="0.3">
      <c r="A3203" t="s">
        <v>6623</v>
      </c>
      <c r="B3203" t="s">
        <v>6624</v>
      </c>
      <c r="C3203" t="str">
        <f>IFERROR(VLOOKUP(Table1[[#This Row],[Ticker]],[1]!Table1[[Symbol]:[Industry]],2,FALSE),"-")</f>
        <v>-</v>
      </c>
      <c r="D3203" t="s">
        <v>114</v>
      </c>
      <c r="E3203">
        <v>77.715000000000003</v>
      </c>
      <c r="F3203">
        <v>99</v>
      </c>
      <c r="G3203">
        <v>-11.6936590589888</v>
      </c>
      <c r="H3203">
        <v>-8.2980172928417399</v>
      </c>
      <c r="I3203">
        <v>-4.75366263922235</v>
      </c>
      <c r="J3203">
        <v>-1.72731215639753</v>
      </c>
      <c r="K3203">
        <v>96.147829604120901</v>
      </c>
      <c r="L3203">
        <v>97.648952908148004</v>
      </c>
      <c r="M3203">
        <v>54.836372518480601</v>
      </c>
      <c r="N3203">
        <v>1.5558867362146001</v>
      </c>
      <c r="O3203">
        <v>44.494949494949402</v>
      </c>
      <c r="P3203">
        <v>30.2631578947368</v>
      </c>
    </row>
    <row r="3204" spans="1:17" hidden="1" x14ac:dyDescent="0.3">
      <c r="A3204" t="s">
        <v>6625</v>
      </c>
      <c r="B3204" t="s">
        <v>6626</v>
      </c>
      <c r="C3204" t="str">
        <f>IFERROR(VLOOKUP(Table1[[#This Row],[Ticker]],[1]!Table1[[Symbol]:[Industry]],2,FALSE),"-")</f>
        <v>-</v>
      </c>
      <c r="D3204" t="s">
        <v>1004</v>
      </c>
      <c r="E3204">
        <v>77.45</v>
      </c>
      <c r="F3204">
        <v>50</v>
      </c>
      <c r="G3204">
        <v>-73.038005213461503</v>
      </c>
      <c r="H3204">
        <v>-16.8887219405179</v>
      </c>
      <c r="I3204">
        <v>-26.374032860731401</v>
      </c>
      <c r="J3204">
        <v>-3.3443266695945102</v>
      </c>
      <c r="K3204">
        <v>52.442054794975597</v>
      </c>
      <c r="M3204">
        <v>23.278249418434498</v>
      </c>
      <c r="N3204">
        <v>0.33285137658895098</v>
      </c>
      <c r="O3204">
        <v>74</v>
      </c>
      <c r="P3204">
        <v>38.8888888888888</v>
      </c>
    </row>
    <row r="3205" spans="1:17" hidden="1" x14ac:dyDescent="0.3">
      <c r="A3205" t="s">
        <v>6627</v>
      </c>
      <c r="B3205" t="s">
        <v>6628</v>
      </c>
      <c r="C3205" t="str">
        <f>IFERROR(VLOOKUP(Table1[[#This Row],[Ticker]],[1]!Table1[[Symbol]:[Industry]],2,FALSE),"-")</f>
        <v>-</v>
      </c>
      <c r="D3205" t="s">
        <v>138</v>
      </c>
      <c r="E3205">
        <v>77.418829849999995</v>
      </c>
      <c r="F3205">
        <v>140.5</v>
      </c>
      <c r="G3205">
        <v>8.60391123858148</v>
      </c>
      <c r="H3205">
        <v>-12.2233376904941</v>
      </c>
      <c r="I3205">
        <v>2.3488346614690001</v>
      </c>
      <c r="J3205">
        <v>-5.6504448612561404</v>
      </c>
      <c r="K3205">
        <v>141.411581888467</v>
      </c>
      <c r="L3205">
        <v>132.81541897402201</v>
      </c>
      <c r="M3205">
        <v>58.480053974005997</v>
      </c>
      <c r="N3205">
        <v>0.80985345081952897</v>
      </c>
      <c r="O3205">
        <v>29.5017793594305</v>
      </c>
      <c r="P3205">
        <v>78.980891719745202</v>
      </c>
      <c r="Q3205">
        <v>7.3728468393762001E-2</v>
      </c>
    </row>
    <row r="3206" spans="1:17" hidden="1" x14ac:dyDescent="0.3">
      <c r="A3206" t="s">
        <v>6629</v>
      </c>
      <c r="B3206" t="s">
        <v>6630</v>
      </c>
      <c r="C3206" t="str">
        <f>IFERROR(VLOOKUP(Table1[[#This Row],[Ticker]],[1]!Table1[[Symbol]:[Industry]],2,FALSE),"-")</f>
        <v>-</v>
      </c>
      <c r="E3206">
        <v>77.299701764999995</v>
      </c>
      <c r="F3206">
        <v>56</v>
      </c>
      <c r="G3206">
        <v>-40.6000488925309</v>
      </c>
      <c r="H3206">
        <v>-12.3491681879824</v>
      </c>
      <c r="I3206">
        <v>-17.004543019132999</v>
      </c>
      <c r="J3206">
        <v>-8.4498367726289505</v>
      </c>
      <c r="K3206">
        <v>58.059227584768301</v>
      </c>
      <c r="L3206">
        <v>57.837272370798203</v>
      </c>
      <c r="M3206">
        <v>42.435345817261599</v>
      </c>
      <c r="N3206">
        <v>0.43357269098950402</v>
      </c>
      <c r="O3206">
        <v>45.214285714285602</v>
      </c>
      <c r="P3206">
        <v>24.168514412416801</v>
      </c>
      <c r="Q3206">
        <v>-1.6662646833111E-2</v>
      </c>
    </row>
    <row r="3207" spans="1:17" hidden="1" x14ac:dyDescent="0.3">
      <c r="A3207" t="s">
        <v>6631</v>
      </c>
      <c r="B3207" t="s">
        <v>6632</v>
      </c>
      <c r="C3207" t="str">
        <f>IFERROR(VLOOKUP(Table1[[#This Row],[Ticker]],[1]!Table1[[Symbol]:[Industry]],2,FALSE),"-")</f>
        <v>-</v>
      </c>
      <c r="D3207" t="s">
        <v>1675</v>
      </c>
      <c r="E3207">
        <v>77.2</v>
      </c>
      <c r="F3207">
        <v>77.2</v>
      </c>
      <c r="G3207">
        <v>-40.970783072954902</v>
      </c>
      <c r="H3207">
        <v>-12.9149945185146</v>
      </c>
      <c r="I3207">
        <v>-26.793913731740101</v>
      </c>
      <c r="J3207">
        <v>-1.5696845849307901</v>
      </c>
      <c r="K3207">
        <v>79.350104707982098</v>
      </c>
      <c r="M3207">
        <v>41.339948953822898</v>
      </c>
      <c r="N3207">
        <v>0.41663409677167201</v>
      </c>
      <c r="O3207">
        <v>25.259067357512901</v>
      </c>
      <c r="P3207">
        <v>10.285714285714199</v>
      </c>
    </row>
    <row r="3208" spans="1:17" hidden="1" x14ac:dyDescent="0.3">
      <c r="A3208" t="s">
        <v>6633</v>
      </c>
      <c r="B3208" t="s">
        <v>6634</v>
      </c>
      <c r="C3208" t="str">
        <f>IFERROR(VLOOKUP(Table1[[#This Row],[Ticker]],[1]!Table1[[Symbol]:[Industry]],2,FALSE),"-")</f>
        <v>-</v>
      </c>
      <c r="D3208" t="s">
        <v>266</v>
      </c>
      <c r="E3208">
        <v>77.099999999999994</v>
      </c>
      <c r="F3208">
        <v>102.8</v>
      </c>
      <c r="G3208">
        <v>75.840365301078194</v>
      </c>
      <c r="H3208">
        <v>-11.292970708990801</v>
      </c>
      <c r="I3208">
        <v>94.139596959359494</v>
      </c>
      <c r="J3208">
        <v>-0.60335539926473103</v>
      </c>
      <c r="K3208">
        <v>108.48924927532499</v>
      </c>
      <c r="L3208">
        <v>85.992772958433505</v>
      </c>
      <c r="M3208">
        <v>42.118021438350802</v>
      </c>
      <c r="N3208">
        <v>0.33175213162003098</v>
      </c>
      <c r="O3208">
        <v>39.931906614785902</v>
      </c>
      <c r="P3208">
        <v>136.050516647531</v>
      </c>
      <c r="Q3208">
        <v>5.6225242234106E-2</v>
      </c>
    </row>
    <row r="3209" spans="1:17" hidden="1" x14ac:dyDescent="0.3">
      <c r="A3209" t="s">
        <v>6635</v>
      </c>
      <c r="B3209" t="s">
        <v>6636</v>
      </c>
      <c r="C3209" t="str">
        <f>IFERROR(VLOOKUP(Table1[[#This Row],[Ticker]],[1]!Table1[[Symbol]:[Industry]],2,FALSE),"-")</f>
        <v>-</v>
      </c>
      <c r="D3209" t="s">
        <v>751</v>
      </c>
      <c r="E3209">
        <v>77.053211959999999</v>
      </c>
      <c r="F3209">
        <v>64.8</v>
      </c>
      <c r="G3209">
        <v>17.3823937379942</v>
      </c>
      <c r="H3209">
        <v>-2.0568893566519599</v>
      </c>
      <c r="I3209">
        <v>8.0451019088869398</v>
      </c>
      <c r="J3209">
        <v>-2.1399416988515298</v>
      </c>
      <c r="K3209">
        <v>62.577248680097803</v>
      </c>
      <c r="L3209">
        <v>55.865486542623998</v>
      </c>
      <c r="M3209">
        <v>51.880968766981397</v>
      </c>
      <c r="N3209">
        <v>1.0793768204630501</v>
      </c>
      <c r="O3209">
        <v>2.5462962962962998</v>
      </c>
      <c r="P3209">
        <v>61.596009975062302</v>
      </c>
      <c r="Q3209">
        <v>6.5320406444950005E-2</v>
      </c>
    </row>
    <row r="3210" spans="1:17" hidden="1" x14ac:dyDescent="0.3">
      <c r="A3210" t="s">
        <v>6637</v>
      </c>
      <c r="B3210" t="s">
        <v>6638</v>
      </c>
      <c r="C3210" t="str">
        <f>IFERROR(VLOOKUP(Table1[[#This Row],[Ticker]],[1]!Table1[[Symbol]:[Industry]],2,FALSE),"-")</f>
        <v>-</v>
      </c>
      <c r="D3210" t="s">
        <v>266</v>
      </c>
      <c r="E3210">
        <v>77.017499999999998</v>
      </c>
      <c r="F3210">
        <v>252</v>
      </c>
      <c r="G3210">
        <v>22.240274874945101</v>
      </c>
      <c r="H3210">
        <v>21.4628007985072</v>
      </c>
      <c r="I3210">
        <v>52.640729764898801</v>
      </c>
      <c r="J3210">
        <v>1.1538452304812601</v>
      </c>
      <c r="K3210">
        <v>210.088039001255</v>
      </c>
      <c r="L3210">
        <v>177.05442275882601</v>
      </c>
      <c r="M3210">
        <v>67.221844802241606</v>
      </c>
      <c r="N3210">
        <v>0.95157213309407496</v>
      </c>
      <c r="O3210">
        <v>7.8174603174603101</v>
      </c>
      <c r="P3210">
        <v>99.524940617577201</v>
      </c>
      <c r="Q3210">
        <v>0.10897635069294501</v>
      </c>
    </row>
    <row r="3211" spans="1:17" hidden="1" x14ac:dyDescent="0.3">
      <c r="A3211" t="s">
        <v>6639</v>
      </c>
      <c r="B3211" t="s">
        <v>6640</v>
      </c>
      <c r="C3211" t="str">
        <f>IFERROR(VLOOKUP(Table1[[#This Row],[Ticker]],[1]!Table1[[Symbol]:[Industry]],2,FALSE),"-")</f>
        <v>-</v>
      </c>
      <c r="D3211" t="s">
        <v>470</v>
      </c>
      <c r="E3211">
        <v>76.907176758000006</v>
      </c>
      <c r="F3211">
        <v>115.89</v>
      </c>
      <c r="G3211">
        <v>-5.9636323289620696</v>
      </c>
      <c r="H3211">
        <v>-3.3703331304317801</v>
      </c>
      <c r="I3211">
        <v>9.4853400479517198</v>
      </c>
      <c r="J3211">
        <v>-6.1070385145703598</v>
      </c>
      <c r="K3211">
        <v>100.50987385419501</v>
      </c>
      <c r="L3211">
        <v>96.754145166365007</v>
      </c>
      <c r="M3211">
        <v>79.981442586506105</v>
      </c>
      <c r="N3211">
        <v>2.4558730631669001</v>
      </c>
      <c r="O3211">
        <v>3.5033221157994601</v>
      </c>
      <c r="P3211">
        <v>41.848225214198202</v>
      </c>
      <c r="Q3211">
        <v>5.4244162641221998E-2</v>
      </c>
    </row>
    <row r="3212" spans="1:17" hidden="1" x14ac:dyDescent="0.3">
      <c r="A3212" t="s">
        <v>6641</v>
      </c>
      <c r="B3212" t="s">
        <v>6642</v>
      </c>
      <c r="C3212" t="str">
        <f>IFERROR(VLOOKUP(Table1[[#This Row],[Ticker]],[1]!Table1[[Symbol]:[Industry]],2,FALSE),"-")</f>
        <v>-</v>
      </c>
      <c r="D3212" t="s">
        <v>1180</v>
      </c>
      <c r="E3212">
        <v>76.884659999999997</v>
      </c>
      <c r="F3212">
        <v>5.2</v>
      </c>
      <c r="G3212">
        <v>-101.275847532119</v>
      </c>
      <c r="H3212">
        <v>-6.1232945983230902</v>
      </c>
      <c r="I3212">
        <v>-47.275503655592402</v>
      </c>
      <c r="J3212">
        <v>-6.6094698404192496</v>
      </c>
      <c r="K3212">
        <v>5.5268349603201896</v>
      </c>
      <c r="L3212">
        <v>8.6984739187480606</v>
      </c>
      <c r="M3212">
        <v>24.098629920927401</v>
      </c>
      <c r="N3212">
        <v>1.08128311998414</v>
      </c>
      <c r="O3212">
        <v>296.53846153846098</v>
      </c>
      <c r="P3212">
        <v>15.452930728241499</v>
      </c>
      <c r="Q3212">
        <v>-5.5071364737377997E-2</v>
      </c>
    </row>
    <row r="3213" spans="1:17" hidden="1" x14ac:dyDescent="0.3">
      <c r="A3213" t="s">
        <v>6643</v>
      </c>
      <c r="B3213" t="s">
        <v>6644</v>
      </c>
      <c r="C3213" t="str">
        <f>IFERROR(VLOOKUP(Table1[[#This Row],[Ticker]],[1]!Table1[[Symbol]:[Industry]],2,FALSE),"-")</f>
        <v>-</v>
      </c>
      <c r="D3213" t="s">
        <v>54</v>
      </c>
      <c r="E3213">
        <v>76.879102590000002</v>
      </c>
      <c r="F3213">
        <v>23.3</v>
      </c>
      <c r="G3213">
        <v>25.368033734826501</v>
      </c>
      <c r="H3213">
        <v>14.4784891907585</v>
      </c>
      <c r="I3213">
        <v>50.316134115149701</v>
      </c>
      <c r="J3213">
        <v>3.4185322257526298</v>
      </c>
      <c r="K3213">
        <v>20.189475198533199</v>
      </c>
      <c r="L3213">
        <v>16.909097813978299</v>
      </c>
      <c r="M3213">
        <v>58.772873650303303</v>
      </c>
      <c r="N3213">
        <v>2.1038910915406399</v>
      </c>
      <c r="O3213">
        <v>7.7253218884120098</v>
      </c>
      <c r="P3213">
        <v>93.897364771151203</v>
      </c>
      <c r="Q3213">
        <v>7.8002646597779999E-3</v>
      </c>
    </row>
    <row r="3214" spans="1:17" hidden="1" x14ac:dyDescent="0.3">
      <c r="A3214" t="s">
        <v>6645</v>
      </c>
      <c r="B3214" t="s">
        <v>6646</v>
      </c>
      <c r="C3214" t="str">
        <f>IFERROR(VLOOKUP(Table1[[#This Row],[Ticker]],[1]!Table1[[Symbol]:[Industry]],2,FALSE),"-")</f>
        <v>-</v>
      </c>
      <c r="E3214">
        <v>76.576999999999998</v>
      </c>
      <c r="F3214">
        <v>146</v>
      </c>
      <c r="G3214">
        <v>59.017745271174498</v>
      </c>
      <c r="H3214">
        <v>60.107298493103499</v>
      </c>
      <c r="I3214">
        <v>69.418995350517704</v>
      </c>
      <c r="J3214">
        <v>1.8502353727827101</v>
      </c>
      <c r="K3214">
        <v>100.940146678777</v>
      </c>
      <c r="L3214">
        <v>83.189139713890697</v>
      </c>
      <c r="M3214">
        <v>96.943615012630801</v>
      </c>
      <c r="N3214">
        <v>4.8331090174966302</v>
      </c>
      <c r="O3214">
        <v>0</v>
      </c>
      <c r="P3214">
        <v>110.071942446043</v>
      </c>
    </row>
    <row r="3215" spans="1:17" hidden="1" x14ac:dyDescent="0.3">
      <c r="A3215" t="s">
        <v>6647</v>
      </c>
      <c r="B3215" t="s">
        <v>6648</v>
      </c>
      <c r="C3215" t="str">
        <f>IFERROR(VLOOKUP(Table1[[#This Row],[Ticker]],[1]!Table1[[Symbol]:[Industry]],2,FALSE),"-")</f>
        <v>-</v>
      </c>
      <c r="D3215" t="s">
        <v>89</v>
      </c>
      <c r="E3215">
        <v>76.548542224000002</v>
      </c>
      <c r="F3215">
        <v>10.119999999999999</v>
      </c>
      <c r="G3215">
        <v>-34.679803097764399</v>
      </c>
      <c r="H3215">
        <v>5.0036431352223403</v>
      </c>
      <c r="I3215">
        <v>0.48333806958775899</v>
      </c>
      <c r="J3215">
        <v>-16.626892822917</v>
      </c>
      <c r="K3215">
        <v>9.9876363456300297</v>
      </c>
      <c r="L3215">
        <v>9.5437235332844192</v>
      </c>
      <c r="M3215">
        <v>43.326888671144303</v>
      </c>
      <c r="N3215">
        <v>3.5665119932542302</v>
      </c>
      <c r="O3215">
        <v>42.687747035573103</v>
      </c>
      <c r="P3215">
        <v>39.393939393939299</v>
      </c>
      <c r="Q3215">
        <v>-8.9206357213090001E-3</v>
      </c>
    </row>
    <row r="3216" spans="1:17" hidden="1" x14ac:dyDescent="0.3">
      <c r="A3216" t="s">
        <v>6649</v>
      </c>
      <c r="B3216" t="s">
        <v>6650</v>
      </c>
      <c r="C3216" t="str">
        <f>IFERROR(VLOOKUP(Table1[[#This Row],[Ticker]],[1]!Table1[[Symbol]:[Industry]],2,FALSE),"-")</f>
        <v>-</v>
      </c>
      <c r="D3216" t="s">
        <v>756</v>
      </c>
      <c r="E3216">
        <v>76.542812999999995</v>
      </c>
      <c r="F3216">
        <v>75.33</v>
      </c>
      <c r="G3216">
        <v>-22.127088798691599</v>
      </c>
      <c r="H3216">
        <v>-9.2371212366809505</v>
      </c>
      <c r="I3216">
        <v>-3.6901354773267001</v>
      </c>
      <c r="J3216">
        <v>2.8330710726861401</v>
      </c>
      <c r="K3216">
        <v>73.1778063083771</v>
      </c>
      <c r="L3216">
        <v>73.308942975363706</v>
      </c>
      <c r="M3216">
        <v>73.533271641964603</v>
      </c>
      <c r="N3216">
        <v>0.87573321269541904</v>
      </c>
      <c r="O3216">
        <v>52.2633744855967</v>
      </c>
      <c r="P3216">
        <v>30.2160760587726</v>
      </c>
      <c r="Q3216">
        <v>0.114958252458466</v>
      </c>
    </row>
    <row r="3217" spans="1:17" hidden="1" x14ac:dyDescent="0.3">
      <c r="A3217" t="s">
        <v>6651</v>
      </c>
      <c r="B3217" t="s">
        <v>6652</v>
      </c>
      <c r="C3217" t="str">
        <f>IFERROR(VLOOKUP(Table1[[#This Row],[Ticker]],[1]!Table1[[Symbol]:[Industry]],2,FALSE),"-")</f>
        <v>-</v>
      </c>
      <c r="D3217" t="s">
        <v>545</v>
      </c>
      <c r="E3217">
        <v>76.406567774999999</v>
      </c>
      <c r="F3217">
        <v>14.62</v>
      </c>
      <c r="G3217">
        <v>-50.669718215941103</v>
      </c>
      <c r="H3217">
        <v>-12.637142289442799</v>
      </c>
      <c r="I3217">
        <v>-42.433269681473298</v>
      </c>
      <c r="J3217">
        <v>-5.4032738631661701</v>
      </c>
      <c r="K3217">
        <v>15.4134000710047</v>
      </c>
      <c r="L3217">
        <v>17.1239675016927</v>
      </c>
      <c r="M3217">
        <v>38.875846377704796</v>
      </c>
      <c r="N3217">
        <v>0.91469801352684299</v>
      </c>
      <c r="O3217">
        <v>90.834473324213405</v>
      </c>
      <c r="P3217">
        <v>4.4285714285714199</v>
      </c>
      <c r="Q3217">
        <v>2.8719988897651001E-2</v>
      </c>
    </row>
    <row r="3218" spans="1:17" hidden="1" x14ac:dyDescent="0.3">
      <c r="A3218" t="s">
        <v>6653</v>
      </c>
      <c r="B3218" t="s">
        <v>6654</v>
      </c>
      <c r="C3218" t="str">
        <f>IFERROR(VLOOKUP(Table1[[#This Row],[Ticker]],[1]!Table1[[Symbol]:[Industry]],2,FALSE),"-")</f>
        <v>-</v>
      </c>
      <c r="D3218" t="s">
        <v>396</v>
      </c>
      <c r="E3218">
        <v>76.397999999999996</v>
      </c>
      <c r="F3218">
        <v>90.95</v>
      </c>
      <c r="G3218">
        <v>1078.0704869000001</v>
      </c>
      <c r="H3218">
        <v>52.6409534478165</v>
      </c>
      <c r="I3218">
        <v>411.80146023094801</v>
      </c>
      <c r="J3218">
        <v>5.0673874641238701</v>
      </c>
      <c r="K3218">
        <v>62.814745465433703</v>
      </c>
      <c r="L3218">
        <v>35.9223364352166</v>
      </c>
      <c r="M3218">
        <v>100</v>
      </c>
      <c r="N3218">
        <v>5.88095684667657</v>
      </c>
      <c r="O3218">
        <v>0</v>
      </c>
      <c r="P3218">
        <v>1111.38576758061</v>
      </c>
    </row>
    <row r="3219" spans="1:17" hidden="1" x14ac:dyDescent="0.3">
      <c r="A3219" t="s">
        <v>6655</v>
      </c>
      <c r="B3219" t="s">
        <v>6656</v>
      </c>
      <c r="C3219" t="str">
        <f>IFERROR(VLOOKUP(Table1[[#This Row],[Ticker]],[1]!Table1[[Symbol]:[Industry]],2,FALSE),"-")</f>
        <v>-</v>
      </c>
      <c r="D3219" t="s">
        <v>1004</v>
      </c>
      <c r="E3219">
        <v>76.305883539999996</v>
      </c>
      <c r="F3219">
        <v>63.8</v>
      </c>
      <c r="G3219">
        <v>-10.481241404522599</v>
      </c>
      <c r="H3219">
        <v>4.088093406075</v>
      </c>
      <c r="I3219">
        <v>44.325590710309598</v>
      </c>
      <c r="J3219">
        <v>-3.7405322648783299</v>
      </c>
      <c r="K3219">
        <v>55.594973569567699</v>
      </c>
      <c r="L3219">
        <v>51.413573950273097</v>
      </c>
      <c r="M3219">
        <v>65.846579474439807</v>
      </c>
      <c r="N3219">
        <v>3.4169726397779598</v>
      </c>
      <c r="O3219">
        <v>7.1786833855799399</v>
      </c>
      <c r="P3219">
        <v>78.911946158160404</v>
      </c>
      <c r="Q3219">
        <v>-7.4142057335193995E-2</v>
      </c>
    </row>
    <row r="3220" spans="1:17" hidden="1" x14ac:dyDescent="0.3">
      <c r="A3220" t="s">
        <v>6657</v>
      </c>
      <c r="B3220" t="s">
        <v>6658</v>
      </c>
      <c r="C3220" t="str">
        <f>IFERROR(VLOOKUP(Table1[[#This Row],[Ticker]],[1]!Table1[[Symbol]:[Industry]],2,FALSE),"-")</f>
        <v>-</v>
      </c>
      <c r="D3220" t="s">
        <v>54</v>
      </c>
      <c r="E3220">
        <v>76.05</v>
      </c>
      <c r="F3220">
        <v>65</v>
      </c>
      <c r="G3220">
        <v>-88.3947554560078</v>
      </c>
      <c r="H3220">
        <v>-10.4626135661336</v>
      </c>
      <c r="I3220">
        <v>-74.217886114793004</v>
      </c>
      <c r="J3220">
        <v>5.4493046648143403E-2</v>
      </c>
      <c r="K3220">
        <v>81.518368540398598</v>
      </c>
      <c r="M3220">
        <v>45.358731369189599</v>
      </c>
      <c r="O3220">
        <v>145.230769230769</v>
      </c>
      <c r="P3220">
        <v>6.5573770491803298</v>
      </c>
    </row>
    <row r="3221" spans="1:17" hidden="1" x14ac:dyDescent="0.3">
      <c r="A3221" t="s">
        <v>6659</v>
      </c>
      <c r="B3221" t="s">
        <v>6660</v>
      </c>
      <c r="C3221" t="str">
        <f>IFERROR(VLOOKUP(Table1[[#This Row],[Ticker]],[1]!Table1[[Symbol]:[Industry]],2,FALSE),"-")</f>
        <v>-</v>
      </c>
      <c r="D3221" t="s">
        <v>409</v>
      </c>
      <c r="E3221">
        <v>75.986336249999994</v>
      </c>
      <c r="F3221">
        <v>103.5</v>
      </c>
      <c r="G3221">
        <v>90.468503103173305</v>
      </c>
      <c r="H3221">
        <v>52.842170906897202</v>
      </c>
      <c r="I3221">
        <v>179.56288736190299</v>
      </c>
      <c r="J3221">
        <v>-19.981965286685099</v>
      </c>
      <c r="K3221">
        <v>75.167645223910597</v>
      </c>
      <c r="L3221">
        <v>51.011470305622197</v>
      </c>
      <c r="M3221">
        <v>53.7395301956807</v>
      </c>
      <c r="N3221">
        <v>0.97532656023221997</v>
      </c>
      <c r="O3221">
        <v>17.536231884057901</v>
      </c>
      <c r="P3221">
        <v>261.25654450261698</v>
      </c>
    </row>
    <row r="3222" spans="1:17" hidden="1" x14ac:dyDescent="0.3">
      <c r="A3222" t="s">
        <v>6661</v>
      </c>
      <c r="B3222" t="s">
        <v>6662</v>
      </c>
      <c r="C3222" t="str">
        <f>IFERROR(VLOOKUP(Table1[[#This Row],[Ticker]],[1]!Table1[[Symbol]:[Industry]],2,FALSE),"-")</f>
        <v>-</v>
      </c>
      <c r="D3222" t="s">
        <v>1422</v>
      </c>
      <c r="E3222">
        <v>75.929616719999999</v>
      </c>
      <c r="F3222">
        <v>101.05</v>
      </c>
      <c r="G3222">
        <v>-59.285976651306399</v>
      </c>
      <c r="H3222">
        <v>-22.3269314950272</v>
      </c>
      <c r="I3222">
        <v>-45.109107310091602</v>
      </c>
      <c r="J3222">
        <v>-5.00229048993722</v>
      </c>
      <c r="M3222">
        <v>32.511537521864099</v>
      </c>
      <c r="O3222">
        <v>43.146956952003897</v>
      </c>
      <c r="P3222">
        <v>1.0499999999999901</v>
      </c>
    </row>
    <row r="3223" spans="1:17" hidden="1" x14ac:dyDescent="0.3">
      <c r="A3223" t="s">
        <v>6663</v>
      </c>
      <c r="B3223" t="s">
        <v>6664</v>
      </c>
      <c r="C3223" t="str">
        <f>IFERROR(VLOOKUP(Table1[[#This Row],[Ticker]],[1]!Table1[[Symbol]:[Industry]],2,FALSE),"-")</f>
        <v>-</v>
      </c>
      <c r="D3223" t="s">
        <v>92</v>
      </c>
      <c r="E3223">
        <v>75.912984159999993</v>
      </c>
      <c r="F3223">
        <v>184.6</v>
      </c>
      <c r="G3223">
        <v>18.869385436454699</v>
      </c>
      <c r="H3223">
        <v>3.8009332318958702</v>
      </c>
      <c r="I3223">
        <v>-7.0218003463801901</v>
      </c>
      <c r="J3223">
        <v>7.6847013799814796</v>
      </c>
      <c r="K3223">
        <v>165.90210890166301</v>
      </c>
      <c r="L3223">
        <v>162.886797429262</v>
      </c>
      <c r="M3223">
        <v>87.999723524907495</v>
      </c>
      <c r="N3223">
        <v>1.7197706205929499</v>
      </c>
      <c r="O3223">
        <v>68.093174431202598</v>
      </c>
      <c r="P3223">
        <v>74.727875059157498</v>
      </c>
      <c r="Q3223">
        <v>4.0822665071305997E-2</v>
      </c>
    </row>
    <row r="3224" spans="1:17" hidden="1" x14ac:dyDescent="0.3">
      <c r="A3224" t="s">
        <v>6665</v>
      </c>
      <c r="B3224" t="s">
        <v>6666</v>
      </c>
      <c r="C3224" t="str">
        <f>IFERROR(VLOOKUP(Table1[[#This Row],[Ticker]],[1]!Table1[[Symbol]:[Industry]],2,FALSE),"-")</f>
        <v>-</v>
      </c>
      <c r="D3224" t="s">
        <v>545</v>
      </c>
      <c r="E3224">
        <v>75.912000000000006</v>
      </c>
      <c r="F3224">
        <v>31.65</v>
      </c>
      <c r="G3224">
        <v>-24.177349646127599</v>
      </c>
      <c r="H3224">
        <v>7.1445292910091798</v>
      </c>
      <c r="I3224">
        <v>-17.5332749027985</v>
      </c>
      <c r="J3224">
        <v>-2.0195996952873299</v>
      </c>
      <c r="K3224">
        <v>29.301322003007101</v>
      </c>
      <c r="L3224">
        <v>28.721362975230001</v>
      </c>
      <c r="M3224">
        <v>76.521357343438098</v>
      </c>
      <c r="N3224">
        <v>0.52427507337782797</v>
      </c>
      <c r="O3224">
        <v>16.5876777251184</v>
      </c>
      <c r="P3224">
        <v>40.6666666666666</v>
      </c>
      <c r="Q3224">
        <v>6.6833563161279003E-2</v>
      </c>
    </row>
    <row r="3225" spans="1:17" hidden="1" x14ac:dyDescent="0.3">
      <c r="A3225" t="s">
        <v>6667</v>
      </c>
      <c r="B3225" t="s">
        <v>6668</v>
      </c>
      <c r="C3225" t="str">
        <f>IFERROR(VLOOKUP(Table1[[#This Row],[Ticker]],[1]!Table1[[Symbol]:[Industry]],2,FALSE),"-")</f>
        <v>-</v>
      </c>
      <c r="D3225" t="s">
        <v>1964</v>
      </c>
      <c r="E3225">
        <v>75.868684775999995</v>
      </c>
      <c r="F3225">
        <v>0.87</v>
      </c>
      <c r="G3225">
        <v>-24.5652806806104</v>
      </c>
      <c r="H3225">
        <v>-22.127448730968801</v>
      </c>
      <c r="I3225">
        <v>25.861588660604301</v>
      </c>
      <c r="J3225">
        <v>-1.9721613651165499</v>
      </c>
      <c r="K3225">
        <v>0.89453706420932799</v>
      </c>
      <c r="L3225">
        <v>0.86518424225062496</v>
      </c>
      <c r="M3225">
        <v>39.308925647420303</v>
      </c>
      <c r="N3225">
        <v>0.92120305231380295</v>
      </c>
      <c r="O3225">
        <v>32.183908045976899</v>
      </c>
      <c r="P3225">
        <v>74</v>
      </c>
      <c r="Q3225">
        <v>-1.4862541072492E-2</v>
      </c>
    </row>
    <row r="3226" spans="1:17" hidden="1" x14ac:dyDescent="0.3">
      <c r="A3226" t="s">
        <v>6669</v>
      </c>
      <c r="B3226" t="s">
        <v>6670</v>
      </c>
      <c r="C3226" t="str">
        <f>IFERROR(VLOOKUP(Table1[[#This Row],[Ticker]],[1]!Table1[[Symbol]:[Industry]],2,FALSE),"-")</f>
        <v>-</v>
      </c>
      <c r="D3226" t="s">
        <v>125</v>
      </c>
      <c r="E3226">
        <v>75.707535051999997</v>
      </c>
      <c r="F3226">
        <v>46.1</v>
      </c>
      <c r="G3226">
        <v>51.825281568385499</v>
      </c>
      <c r="H3226">
        <v>-12.3287672362521</v>
      </c>
      <c r="I3226">
        <v>4.05774045109069</v>
      </c>
      <c r="J3226">
        <v>-6.8793530871576003</v>
      </c>
      <c r="K3226">
        <v>46.558026179893297</v>
      </c>
      <c r="L3226">
        <v>41.491989739462603</v>
      </c>
      <c r="M3226">
        <v>45.133969375382399</v>
      </c>
      <c r="N3226">
        <v>2.4902868240926099</v>
      </c>
      <c r="O3226">
        <v>22.386117136659401</v>
      </c>
      <c r="P3226">
        <v>108.597285067873</v>
      </c>
      <c r="Q3226">
        <v>3.6921928985365997E-2</v>
      </c>
    </row>
    <row r="3227" spans="1:17" hidden="1" x14ac:dyDescent="0.3">
      <c r="A3227" t="s">
        <v>6671</v>
      </c>
      <c r="B3227" t="s">
        <v>6672</v>
      </c>
      <c r="C3227" t="str">
        <f>IFERROR(VLOOKUP(Table1[[#This Row],[Ticker]],[1]!Table1[[Symbol]:[Industry]],2,FALSE),"-")</f>
        <v>-</v>
      </c>
      <c r="D3227" t="s">
        <v>545</v>
      </c>
      <c r="E3227">
        <v>75.565667961000003</v>
      </c>
      <c r="F3227">
        <v>72.05</v>
      </c>
      <c r="G3227">
        <v>65.114903841559695</v>
      </c>
      <c r="H3227">
        <v>-7.9540444535386099</v>
      </c>
      <c r="I3227">
        <v>7.1543143398330704</v>
      </c>
      <c r="J3227">
        <v>-3.8961402589996799</v>
      </c>
      <c r="K3227">
        <v>72.655755119198602</v>
      </c>
      <c r="L3227">
        <v>63.756737274506399</v>
      </c>
      <c r="M3227">
        <v>52.504072453941397</v>
      </c>
      <c r="N3227">
        <v>0.15533595300105499</v>
      </c>
      <c r="O3227">
        <v>34.614850798056899</v>
      </c>
      <c r="P3227">
        <v>109.143686502177</v>
      </c>
      <c r="Q3227">
        <v>5.0937658765455002E-2</v>
      </c>
    </row>
    <row r="3228" spans="1:17" hidden="1" x14ac:dyDescent="0.3">
      <c r="A3228" t="s">
        <v>6673</v>
      </c>
      <c r="B3228" t="s">
        <v>6674</v>
      </c>
      <c r="C3228" t="str">
        <f>IFERROR(VLOOKUP(Table1[[#This Row],[Ticker]],[1]!Table1[[Symbol]:[Industry]],2,FALSE),"-")</f>
        <v>-</v>
      </c>
      <c r="E3228">
        <v>75.474999999999994</v>
      </c>
      <c r="F3228">
        <v>150.94999999999999</v>
      </c>
      <c r="G3228">
        <v>83.348993756019297</v>
      </c>
      <c r="H3228">
        <v>-23.856955548003</v>
      </c>
      <c r="I3228">
        <v>1.6215886606043199</v>
      </c>
      <c r="J3228">
        <v>-5.7802109007202702</v>
      </c>
      <c r="K3228">
        <v>168.14395123463501</v>
      </c>
      <c r="L3228">
        <v>146.41951726940999</v>
      </c>
      <c r="M3228">
        <v>32.619851579576498</v>
      </c>
      <c r="N3228">
        <v>0.57610200587918303</v>
      </c>
      <c r="O3228">
        <v>36.303411725737</v>
      </c>
      <c r="P3228">
        <v>133.12741312741301</v>
      </c>
      <c r="Q3228">
        <v>5.2882813638489998E-2</v>
      </c>
    </row>
    <row r="3229" spans="1:17" hidden="1" x14ac:dyDescent="0.3">
      <c r="A3229" t="s">
        <v>6675</v>
      </c>
      <c r="B3229" t="s">
        <v>6676</v>
      </c>
      <c r="C3229" t="str">
        <f>IFERROR(VLOOKUP(Table1[[#This Row],[Ticker]],[1]!Table1[[Symbol]:[Industry]],2,FALSE),"-")</f>
        <v>-</v>
      </c>
      <c r="D3229" t="s">
        <v>281</v>
      </c>
      <c r="E3229">
        <v>75.460351799999998</v>
      </c>
      <c r="F3229">
        <v>4.75</v>
      </c>
      <c r="G3229">
        <v>-109.64811575784</v>
      </c>
      <c r="H3229">
        <v>-11.106593358443501</v>
      </c>
      <c r="I3229">
        <v>-42.4017392876993</v>
      </c>
      <c r="J3229">
        <v>-6.7849955897154999</v>
      </c>
      <c r="K3229">
        <v>5.0883025532629098</v>
      </c>
      <c r="L3229">
        <v>8.3583066848407892</v>
      </c>
      <c r="M3229">
        <v>31.054570020016001</v>
      </c>
      <c r="N3229">
        <v>0.333772804066165</v>
      </c>
      <c r="O3229">
        <v>396.84210526315701</v>
      </c>
      <c r="P3229">
        <v>2.1505376344085998</v>
      </c>
      <c r="Q3229">
        <v>0.148979903616799</v>
      </c>
    </row>
    <row r="3230" spans="1:17" hidden="1" x14ac:dyDescent="0.3">
      <c r="A3230" t="s">
        <v>6677</v>
      </c>
      <c r="B3230" t="s">
        <v>6678</v>
      </c>
      <c r="C3230" t="str">
        <f>IFERROR(VLOOKUP(Table1[[#This Row],[Ticker]],[1]!Table1[[Symbol]:[Industry]],2,FALSE),"-")</f>
        <v>-</v>
      </c>
      <c r="D3230" t="s">
        <v>422</v>
      </c>
      <c r="E3230">
        <v>75.418402999999998</v>
      </c>
      <c r="F3230">
        <v>150.65</v>
      </c>
      <c r="G3230">
        <v>188.15586882058801</v>
      </c>
      <c r="H3230">
        <v>59.201549422411198</v>
      </c>
      <c r="I3230">
        <v>215.191584141851</v>
      </c>
      <c r="J3230">
        <v>-3.2461295159127901</v>
      </c>
      <c r="K3230">
        <v>114.635388058711</v>
      </c>
      <c r="L3230">
        <v>77.739099040543806</v>
      </c>
      <c r="M3230">
        <v>68.727211142965601</v>
      </c>
      <c r="N3230">
        <v>0.21096794467109301</v>
      </c>
      <c r="O3230">
        <v>8.33056754065713</v>
      </c>
      <c r="P3230">
        <v>338.063411269977</v>
      </c>
      <c r="Q3230">
        <v>0.20453105656140699</v>
      </c>
    </row>
    <row r="3231" spans="1:17" hidden="1" x14ac:dyDescent="0.3">
      <c r="A3231" t="s">
        <v>6679</v>
      </c>
      <c r="B3231" t="s">
        <v>6680</v>
      </c>
      <c r="C3231" t="str">
        <f>IFERROR(VLOOKUP(Table1[[#This Row],[Ticker]],[1]!Table1[[Symbol]:[Industry]],2,FALSE),"-")</f>
        <v>-</v>
      </c>
      <c r="D3231" t="s">
        <v>751</v>
      </c>
      <c r="E3231">
        <v>74.910257103000006</v>
      </c>
      <c r="F3231">
        <v>676.67</v>
      </c>
      <c r="G3231">
        <v>-2.2234135024942598</v>
      </c>
      <c r="H3231">
        <v>-8.12619075877606</v>
      </c>
      <c r="I3231">
        <v>-21.066031380846699</v>
      </c>
      <c r="J3231">
        <v>-2.25444417391817</v>
      </c>
      <c r="K3231">
        <v>689.67786295186795</v>
      </c>
      <c r="L3231">
        <v>662.93861918829703</v>
      </c>
      <c r="M3231">
        <v>87.496234820458398</v>
      </c>
      <c r="N3231">
        <v>1.1389465216895001</v>
      </c>
      <c r="O3231">
        <v>32.559445519972797</v>
      </c>
      <c r="P3231">
        <v>46.341832652090197</v>
      </c>
      <c r="Q3231">
        <v>2.3985275242898001E-2</v>
      </c>
    </row>
    <row r="3232" spans="1:17" hidden="1" x14ac:dyDescent="0.3">
      <c r="A3232" t="s">
        <v>6681</v>
      </c>
      <c r="B3232" t="s">
        <v>6682</v>
      </c>
      <c r="C3232" t="str">
        <f>IFERROR(VLOOKUP(Table1[[#This Row],[Ticker]],[1]!Table1[[Symbol]:[Industry]],2,FALSE),"-")</f>
        <v>-</v>
      </c>
      <c r="D3232" t="s">
        <v>21</v>
      </c>
      <c r="E3232">
        <v>74.754480000000001</v>
      </c>
      <c r="F3232">
        <v>32.1</v>
      </c>
      <c r="G3232">
        <v>-56.612771720036903</v>
      </c>
      <c r="H3232">
        <v>1.2959460560623099</v>
      </c>
      <c r="I3232">
        <v>-2.4111386121229401</v>
      </c>
      <c r="J3232">
        <v>-4.37940118412107</v>
      </c>
      <c r="K3232">
        <v>30.967566556430398</v>
      </c>
      <c r="L3232">
        <v>32.921881397115101</v>
      </c>
      <c r="M3232">
        <v>53.906865547571599</v>
      </c>
      <c r="N3232">
        <v>0.72415329768270897</v>
      </c>
      <c r="O3232">
        <v>35.514018691588703</v>
      </c>
      <c r="P3232">
        <v>25.6360078277886</v>
      </c>
    </row>
    <row r="3233" spans="1:17" hidden="1" x14ac:dyDescent="0.3">
      <c r="A3233" t="s">
        <v>6683</v>
      </c>
      <c r="B3233" t="s">
        <v>6684</v>
      </c>
      <c r="C3233" t="str">
        <f>IFERROR(VLOOKUP(Table1[[#This Row],[Ticker]],[1]!Table1[[Symbol]:[Industry]],2,FALSE),"-")</f>
        <v>-</v>
      </c>
      <c r="D3233" t="s">
        <v>1004</v>
      </c>
      <c r="E3233">
        <v>74.463993500000001</v>
      </c>
      <c r="F3233">
        <v>65</v>
      </c>
      <c r="G3233">
        <v>-47.1083841288862</v>
      </c>
      <c r="H3233">
        <v>-17.571434275625499</v>
      </c>
      <c r="I3233">
        <v>-17.496503598973401</v>
      </c>
      <c r="J3233">
        <v>-4.6637834685033601</v>
      </c>
      <c r="K3233">
        <v>64.854859481676399</v>
      </c>
      <c r="M3233">
        <v>31.1088625932877</v>
      </c>
      <c r="N3233">
        <v>0.47293982995421802</v>
      </c>
      <c r="O3233">
        <v>41.384615384615401</v>
      </c>
      <c r="P3233">
        <v>19.2660550458715</v>
      </c>
    </row>
    <row r="3234" spans="1:17" hidden="1" x14ac:dyDescent="0.3">
      <c r="A3234" t="s">
        <v>6685</v>
      </c>
      <c r="B3234" t="s">
        <v>6686</v>
      </c>
      <c r="C3234" t="str">
        <f>IFERROR(VLOOKUP(Table1[[#This Row],[Ticker]],[1]!Table1[[Symbol]:[Industry]],2,FALSE),"-")</f>
        <v>-</v>
      </c>
      <c r="E3234">
        <v>74.461212000000003</v>
      </c>
      <c r="F3234">
        <v>36</v>
      </c>
      <c r="G3234">
        <v>-36.201711756952399</v>
      </c>
      <c r="H3234">
        <v>-5.5224591259792302</v>
      </c>
      <c r="I3234">
        <v>-22.024842415737702</v>
      </c>
      <c r="J3234">
        <v>-3.8513346560545401</v>
      </c>
      <c r="M3234">
        <v>0</v>
      </c>
      <c r="O3234">
        <v>5.55555555555555</v>
      </c>
      <c r="P3234">
        <v>2.4182076813655802</v>
      </c>
    </row>
    <row r="3235" spans="1:17" hidden="1" x14ac:dyDescent="0.3">
      <c r="A3235" t="s">
        <v>6687</v>
      </c>
      <c r="B3235" t="s">
        <v>6688</v>
      </c>
      <c r="C3235" t="str">
        <f>IFERROR(VLOOKUP(Table1[[#This Row],[Ticker]],[1]!Table1[[Symbol]:[Industry]],2,FALSE),"-")</f>
        <v>-</v>
      </c>
      <c r="D3235" t="s">
        <v>130</v>
      </c>
      <c r="E3235">
        <v>74.437895999999995</v>
      </c>
      <c r="F3235">
        <v>51.96</v>
      </c>
      <c r="G3235">
        <v>297.88803882146402</v>
      </c>
      <c r="H3235">
        <v>46.367187196901497</v>
      </c>
      <c r="I3235">
        <v>55.517050845478202</v>
      </c>
      <c r="J3235">
        <v>5.0484374881431497</v>
      </c>
      <c r="K3235">
        <v>38.144355394300803</v>
      </c>
      <c r="L3235">
        <v>30.230040736179301</v>
      </c>
      <c r="M3235">
        <v>99.595135328928194</v>
      </c>
      <c r="N3235">
        <v>1.31300771516182</v>
      </c>
      <c r="O3235">
        <v>0</v>
      </c>
      <c r="P3235">
        <v>359.82300884955703</v>
      </c>
      <c r="Q3235">
        <v>0.15057068677367799</v>
      </c>
    </row>
    <row r="3236" spans="1:17" hidden="1" x14ac:dyDescent="0.3">
      <c r="A3236" t="s">
        <v>6689</v>
      </c>
      <c r="B3236" t="s">
        <v>6690</v>
      </c>
      <c r="C3236" t="str">
        <f>IFERROR(VLOOKUP(Table1[[#This Row],[Ticker]],[1]!Table1[[Symbol]:[Industry]],2,FALSE),"-")</f>
        <v>-</v>
      </c>
      <c r="D3236" t="s">
        <v>604</v>
      </c>
      <c r="E3236">
        <v>74.429109206999996</v>
      </c>
      <c r="F3236">
        <v>49.67</v>
      </c>
      <c r="G3236">
        <v>-21.571748622117699</v>
      </c>
      <c r="H3236">
        <v>-0.87956648591545905</v>
      </c>
      <c r="I3236">
        <v>5.9434320249961701</v>
      </c>
      <c r="J3236">
        <v>-6.0920281797669498</v>
      </c>
      <c r="K3236">
        <v>49.050415783586203</v>
      </c>
      <c r="L3236">
        <v>45.057731080718398</v>
      </c>
      <c r="M3236">
        <v>41.875767217017199</v>
      </c>
      <c r="N3236">
        <v>1.2919031912844401</v>
      </c>
      <c r="O3236">
        <v>30.843567545802198</v>
      </c>
      <c r="P3236">
        <v>50.378443838934302</v>
      </c>
      <c r="Q3236">
        <v>-3.1780045286038998E-2</v>
      </c>
    </row>
    <row r="3237" spans="1:17" hidden="1" x14ac:dyDescent="0.3">
      <c r="A3237" t="s">
        <v>6691</v>
      </c>
      <c r="B3237" t="s">
        <v>6692</v>
      </c>
      <c r="C3237" t="str">
        <f>IFERROR(VLOOKUP(Table1[[#This Row],[Ticker]],[1]!Table1[[Symbol]:[Industry]],2,FALSE),"-")</f>
        <v>-</v>
      </c>
      <c r="D3237" t="s">
        <v>180</v>
      </c>
      <c r="E3237">
        <v>74.357454000000004</v>
      </c>
      <c r="F3237">
        <v>42.58</v>
      </c>
      <c r="G3237">
        <v>213.427390329161</v>
      </c>
      <c r="H3237">
        <v>36.219204615684497</v>
      </c>
      <c r="I3237">
        <v>115.075010002738</v>
      </c>
      <c r="J3237">
        <v>-10.8801527689848</v>
      </c>
      <c r="K3237">
        <v>36.784376676127899</v>
      </c>
      <c r="L3237">
        <v>26.631997707926001</v>
      </c>
      <c r="M3237">
        <v>47.750023498281898</v>
      </c>
      <c r="N3237">
        <v>0.54704108974147103</v>
      </c>
      <c r="O3237">
        <v>15.1244715829027</v>
      </c>
      <c r="P3237">
        <v>263.31058020477798</v>
      </c>
      <c r="Q3237">
        <v>0.13128298446293701</v>
      </c>
    </row>
    <row r="3238" spans="1:17" hidden="1" x14ac:dyDescent="0.3">
      <c r="A3238" t="s">
        <v>6693</v>
      </c>
      <c r="B3238" t="s">
        <v>6694</v>
      </c>
      <c r="C3238" t="str">
        <f>IFERROR(VLOOKUP(Table1[[#This Row],[Ticker]],[1]!Table1[[Symbol]:[Industry]],2,FALSE),"-")</f>
        <v>-</v>
      </c>
      <c r="D3238" t="s">
        <v>5557</v>
      </c>
      <c r="E3238">
        <v>74.295375000000007</v>
      </c>
      <c r="F3238">
        <v>162.75</v>
      </c>
      <c r="G3238">
        <v>379.60624468970099</v>
      </c>
      <c r="H3238">
        <v>-3.7858307366852602</v>
      </c>
      <c r="I3238">
        <v>40.186111421250402</v>
      </c>
      <c r="J3238">
        <v>3.9037473687980802</v>
      </c>
      <c r="K3238">
        <v>149.37096269391401</v>
      </c>
      <c r="L3238">
        <v>117.416039463799</v>
      </c>
      <c r="M3238">
        <v>69.399341612975107</v>
      </c>
      <c r="N3238">
        <v>0.43929961741729101</v>
      </c>
      <c r="O3238">
        <v>7.2503840245775804</v>
      </c>
      <c r="P3238">
        <v>412.921525370312</v>
      </c>
      <c r="Q3238">
        <v>0.142332369086657</v>
      </c>
    </row>
    <row r="3239" spans="1:17" hidden="1" x14ac:dyDescent="0.3">
      <c r="A3239" t="s">
        <v>6695</v>
      </c>
      <c r="B3239" t="s">
        <v>6696</v>
      </c>
      <c r="C3239" t="str">
        <f>IFERROR(VLOOKUP(Table1[[#This Row],[Ticker]],[1]!Table1[[Symbol]:[Industry]],2,FALSE),"-")</f>
        <v>-</v>
      </c>
      <c r="D3239" t="s">
        <v>1680</v>
      </c>
      <c r="E3239">
        <v>74.215319454999999</v>
      </c>
      <c r="F3239">
        <v>6689.7</v>
      </c>
      <c r="G3239">
        <v>-5.0974731309453603</v>
      </c>
      <c r="H3239">
        <v>0.655761579239311</v>
      </c>
      <c r="I3239">
        <v>-5.2168827811040499</v>
      </c>
      <c r="J3239">
        <v>4.1021217338326602E-2</v>
      </c>
      <c r="K3239">
        <v>6384.4316464360099</v>
      </c>
      <c r="L3239">
        <v>6087.0975673618104</v>
      </c>
      <c r="M3239">
        <v>54.002539861815002</v>
      </c>
      <c r="N3239">
        <v>1.0651808759064201</v>
      </c>
      <c r="O3239">
        <v>7.9226273226007393E-2</v>
      </c>
      <c r="P3239">
        <v>33.660339660339602</v>
      </c>
      <c r="Q3239">
        <v>-2.6802431944266999E-2</v>
      </c>
    </row>
    <row r="3240" spans="1:17" hidden="1" x14ac:dyDescent="0.3">
      <c r="A3240" t="s">
        <v>6697</v>
      </c>
      <c r="B3240" t="s">
        <v>6698</v>
      </c>
      <c r="C3240" t="str">
        <f>IFERROR(VLOOKUP(Table1[[#This Row],[Ticker]],[1]!Table1[[Symbol]:[Industry]],2,FALSE),"-")</f>
        <v>-</v>
      </c>
      <c r="D3240" t="s">
        <v>185</v>
      </c>
      <c r="E3240">
        <v>74.179010399999996</v>
      </c>
      <c r="F3240">
        <v>65.010000000000005</v>
      </c>
      <c r="G3240">
        <v>-62.242797899370601</v>
      </c>
      <c r="H3240">
        <v>-13.866717749243399</v>
      </c>
      <c r="I3240">
        <v>-32.562302669799102</v>
      </c>
      <c r="J3240">
        <v>-6.70750717303551</v>
      </c>
      <c r="K3240">
        <v>69.656518527859006</v>
      </c>
      <c r="L3240">
        <v>75.169742763444901</v>
      </c>
      <c r="M3240">
        <v>28.581321098751999</v>
      </c>
      <c r="N3240">
        <v>0.51581425305312401</v>
      </c>
      <c r="O3240">
        <v>58.437163513305599</v>
      </c>
      <c r="P3240">
        <v>3.20685823146531</v>
      </c>
      <c r="Q3240">
        <v>6.6050662230346002E-2</v>
      </c>
    </row>
    <row r="3241" spans="1:17" hidden="1" x14ac:dyDescent="0.3">
      <c r="A3241" t="s">
        <v>6699</v>
      </c>
      <c r="B3241" t="s">
        <v>6700</v>
      </c>
      <c r="C3241" t="str">
        <f>IFERROR(VLOOKUP(Table1[[#This Row],[Ticker]],[1]!Table1[[Symbol]:[Industry]],2,FALSE),"-")</f>
        <v>-</v>
      </c>
      <c r="D3241" t="s">
        <v>1004</v>
      </c>
      <c r="E3241">
        <v>74.151633599999997</v>
      </c>
      <c r="F3241">
        <v>44.84</v>
      </c>
      <c r="G3241">
        <v>-34.067826054669702</v>
      </c>
      <c r="H3241">
        <v>-25.749988981415999</v>
      </c>
      <c r="I3241">
        <v>-2.9123874928430298</v>
      </c>
      <c r="J3241">
        <v>2.9785356767059401</v>
      </c>
      <c r="K3241">
        <v>46.532631551421503</v>
      </c>
      <c r="L3241">
        <v>44.877025483915098</v>
      </c>
      <c r="M3241">
        <v>44.269276693588601</v>
      </c>
      <c r="N3241">
        <v>1.28539891762338</v>
      </c>
      <c r="O3241">
        <v>49.821587867974998</v>
      </c>
      <c r="P3241">
        <v>35.755373902512801</v>
      </c>
      <c r="Q3241">
        <v>2.6318651302380001E-2</v>
      </c>
    </row>
    <row r="3242" spans="1:17" hidden="1" x14ac:dyDescent="0.3">
      <c r="A3242" t="s">
        <v>6701</v>
      </c>
      <c r="B3242" t="s">
        <v>6702</v>
      </c>
      <c r="C3242" t="str">
        <f>IFERROR(VLOOKUP(Table1[[#This Row],[Ticker]],[1]!Table1[[Symbol]:[Industry]],2,FALSE),"-")</f>
        <v>-</v>
      </c>
      <c r="D3242" t="s">
        <v>185</v>
      </c>
      <c r="E3242">
        <v>74.060124999999999</v>
      </c>
      <c r="F3242">
        <v>123.95</v>
      </c>
      <c r="G3242">
        <v>11.064451410245701</v>
      </c>
      <c r="H3242">
        <v>-22.254963424286199</v>
      </c>
      <c r="I3242">
        <v>20.303595635517102</v>
      </c>
      <c r="J3242">
        <v>-7.3283194533518401</v>
      </c>
      <c r="K3242">
        <v>129.69785870891499</v>
      </c>
      <c r="L3242">
        <v>113.502652941108</v>
      </c>
      <c r="M3242">
        <v>36.504221922722401</v>
      </c>
      <c r="N3242">
        <v>0.24538553098365001</v>
      </c>
      <c r="O3242">
        <v>38.765631302944698</v>
      </c>
      <c r="P3242">
        <v>71.914008321775299</v>
      </c>
      <c r="Q3242">
        <v>4.3156548136790998E-2</v>
      </c>
    </row>
    <row r="3243" spans="1:17" hidden="1" x14ac:dyDescent="0.3">
      <c r="A3243" t="s">
        <v>6703</v>
      </c>
      <c r="B3243" t="s">
        <v>6704</v>
      </c>
      <c r="C3243" t="str">
        <f>IFERROR(VLOOKUP(Table1[[#This Row],[Ticker]],[1]!Table1[[Symbol]:[Industry]],2,FALSE),"-")</f>
        <v>-</v>
      </c>
      <c r="D3243" t="s">
        <v>470</v>
      </c>
      <c r="E3243">
        <v>73.630799999999994</v>
      </c>
      <c r="F3243">
        <v>54.3</v>
      </c>
      <c r="G3243">
        <v>-23.839474228997499</v>
      </c>
      <c r="H3243">
        <v>-6.2780527063994196</v>
      </c>
      <c r="I3243">
        <v>7.1248375203673206E-2</v>
      </c>
      <c r="J3243">
        <v>-13.8496794956564</v>
      </c>
      <c r="K3243">
        <v>55.912068403566103</v>
      </c>
      <c r="L3243">
        <v>52.025489587119203</v>
      </c>
      <c r="M3243">
        <v>34.777192859062303</v>
      </c>
      <c r="N3243">
        <v>1.7534878777587699</v>
      </c>
      <c r="O3243">
        <v>39.5948434622467</v>
      </c>
      <c r="P3243">
        <v>29.904306220095599</v>
      </c>
      <c r="Q3243">
        <v>4.2306330328702998E-2</v>
      </c>
    </row>
    <row r="3244" spans="1:17" hidden="1" x14ac:dyDescent="0.3">
      <c r="A3244" t="s">
        <v>6705</v>
      </c>
      <c r="B3244" t="s">
        <v>6706</v>
      </c>
      <c r="C3244" t="str">
        <f>IFERROR(VLOOKUP(Table1[[#This Row],[Ticker]],[1]!Table1[[Symbol]:[Industry]],2,FALSE),"-")</f>
        <v>-</v>
      </c>
      <c r="D3244" t="s">
        <v>1602</v>
      </c>
      <c r="E3244">
        <v>73.611500000000007</v>
      </c>
      <c r="F3244">
        <v>214.9</v>
      </c>
      <c r="G3244">
        <v>-30.981947347277</v>
      </c>
      <c r="H3244">
        <v>-28.351224954745</v>
      </c>
      <c r="I3244">
        <v>-46.018302458824003</v>
      </c>
      <c r="J3244">
        <v>5.1186947793213999</v>
      </c>
      <c r="K3244">
        <v>226.510686917084</v>
      </c>
      <c r="M3244">
        <v>45.323886620211603</v>
      </c>
      <c r="N3244">
        <v>1.41626441405202</v>
      </c>
      <c r="O3244">
        <v>111.703117729176</v>
      </c>
      <c r="P3244">
        <v>18.076923076922998</v>
      </c>
    </row>
    <row r="3245" spans="1:17" hidden="1" x14ac:dyDescent="0.3">
      <c r="A3245" t="s">
        <v>6707</v>
      </c>
      <c r="B3245" t="s">
        <v>6708</v>
      </c>
      <c r="C3245" t="str">
        <f>IFERROR(VLOOKUP(Table1[[#This Row],[Ticker]],[1]!Table1[[Symbol]:[Industry]],2,FALSE),"-")</f>
        <v>-</v>
      </c>
      <c r="D3245" t="s">
        <v>604</v>
      </c>
      <c r="E3245">
        <v>73.554869400000001</v>
      </c>
      <c r="F3245">
        <v>76.2</v>
      </c>
      <c r="G3245">
        <v>10.133514500112399</v>
      </c>
      <c r="H3245">
        <v>-6.0982374359347604</v>
      </c>
      <c r="I3245">
        <v>-15.844389379249201</v>
      </c>
      <c r="J3245">
        <v>-6.8290074010485302</v>
      </c>
      <c r="K3245">
        <v>79.740338426156796</v>
      </c>
      <c r="L3245">
        <v>75.714010628971096</v>
      </c>
      <c r="M3245">
        <v>31.899182344487599</v>
      </c>
      <c r="N3245">
        <v>0.77982995065993799</v>
      </c>
      <c r="O3245">
        <v>24.5406824146981</v>
      </c>
      <c r="P3245">
        <v>62.820512820512803</v>
      </c>
      <c r="Q3245">
        <v>5.3593129845795999E-2</v>
      </c>
    </row>
    <row r="3246" spans="1:17" hidden="1" x14ac:dyDescent="0.3">
      <c r="A3246" t="s">
        <v>6709</v>
      </c>
      <c r="B3246" t="s">
        <v>6710</v>
      </c>
      <c r="C3246" t="str">
        <f>IFERROR(VLOOKUP(Table1[[#This Row],[Ticker]],[1]!Table1[[Symbol]:[Industry]],2,FALSE),"-")</f>
        <v>-</v>
      </c>
      <c r="D3246" t="s">
        <v>40</v>
      </c>
      <c r="E3246">
        <v>73.393486736</v>
      </c>
      <c r="F3246">
        <v>41.68</v>
      </c>
      <c r="G3246">
        <v>-55.189694926158602</v>
      </c>
      <c r="H3246">
        <v>0.61665255427957499</v>
      </c>
      <c r="I3246">
        <v>-16.224831092481999</v>
      </c>
      <c r="J3246">
        <v>-5.5268356014700704</v>
      </c>
      <c r="K3246">
        <v>42.286992516365501</v>
      </c>
      <c r="L3246">
        <v>46.6177680809596</v>
      </c>
      <c r="M3246">
        <v>46.1960891322789</v>
      </c>
      <c r="N3246">
        <v>0.99360619331072497</v>
      </c>
      <c r="O3246">
        <v>48.032629558541203</v>
      </c>
      <c r="P3246">
        <v>12.9539295392953</v>
      </c>
      <c r="Q3246">
        <v>-0.14431990368045</v>
      </c>
    </row>
    <row r="3247" spans="1:17" hidden="1" x14ac:dyDescent="0.3">
      <c r="A3247" t="s">
        <v>6711</v>
      </c>
      <c r="B3247" t="s">
        <v>6712</v>
      </c>
      <c r="C3247" t="str">
        <f>IFERROR(VLOOKUP(Table1[[#This Row],[Ticker]],[1]!Table1[[Symbol]:[Industry]],2,FALSE),"-")</f>
        <v>-</v>
      </c>
      <c r="D3247" t="s">
        <v>1468</v>
      </c>
      <c r="E3247">
        <v>73.258118580000001</v>
      </c>
      <c r="F3247">
        <v>71.319999999999993</v>
      </c>
      <c r="G3247">
        <v>-33.188929424117298</v>
      </c>
      <c r="H3247">
        <v>-14.393409729378099</v>
      </c>
      <c r="I3247">
        <v>-21.6667699563151</v>
      </c>
      <c r="J3247">
        <v>-10.2437139205649</v>
      </c>
      <c r="K3247">
        <v>75.498409008366494</v>
      </c>
      <c r="L3247">
        <v>75.773383815487307</v>
      </c>
      <c r="M3247">
        <v>32.724854187077803</v>
      </c>
      <c r="N3247">
        <v>1.43332919534165</v>
      </c>
      <c r="O3247">
        <v>37.829500841278701</v>
      </c>
      <c r="P3247">
        <v>9.7230769230769205</v>
      </c>
      <c r="Q3247">
        <v>-2.7580696176267998E-2</v>
      </c>
    </row>
    <row r="3248" spans="1:17" hidden="1" x14ac:dyDescent="0.3">
      <c r="A3248" t="s">
        <v>6713</v>
      </c>
      <c r="B3248" t="s">
        <v>6714</v>
      </c>
      <c r="C3248" t="str">
        <f>IFERROR(VLOOKUP(Table1[[#This Row],[Ticker]],[1]!Table1[[Symbol]:[Industry]],2,FALSE),"-")</f>
        <v>-</v>
      </c>
      <c r="D3248" t="s">
        <v>1422</v>
      </c>
      <c r="E3248">
        <v>73.190172459999999</v>
      </c>
      <c r="F3248">
        <v>36.1</v>
      </c>
      <c r="G3248">
        <v>-24.086838925693598</v>
      </c>
      <c r="H3248">
        <v>-2.3266816310327698</v>
      </c>
      <c r="I3248">
        <v>27.9084318377937</v>
      </c>
      <c r="J3248">
        <v>-5.7802109007202702</v>
      </c>
      <c r="K3248">
        <v>36.364719904815502</v>
      </c>
      <c r="L3248">
        <v>32.423273965492903</v>
      </c>
      <c r="M3248">
        <v>32.725933276452501</v>
      </c>
      <c r="N3248">
        <v>0.27178764388066701</v>
      </c>
      <c r="O3248">
        <v>23.822714681440399</v>
      </c>
      <c r="P3248">
        <v>50.103950103950098</v>
      </c>
    </row>
    <row r="3249" spans="1:17" hidden="1" x14ac:dyDescent="0.3">
      <c r="A3249" t="s">
        <v>6715</v>
      </c>
      <c r="B3249" t="s">
        <v>6716</v>
      </c>
      <c r="C3249" t="str">
        <f>IFERROR(VLOOKUP(Table1[[#This Row],[Ticker]],[1]!Table1[[Symbol]:[Industry]],2,FALSE),"-")</f>
        <v>-</v>
      </c>
      <c r="D3249" t="s">
        <v>473</v>
      </c>
      <c r="E3249">
        <v>73.092611000000005</v>
      </c>
      <c r="F3249">
        <v>68.3</v>
      </c>
      <c r="G3249">
        <v>-24.902582267911999</v>
      </c>
      <c r="H3249">
        <v>9.0617643547959794</v>
      </c>
      <c r="I3249">
        <v>-0.25242352390394601</v>
      </c>
      <c r="J3249">
        <v>0.72233578858364</v>
      </c>
      <c r="K3249">
        <v>60.152133957492403</v>
      </c>
      <c r="L3249">
        <v>61.553287396492301</v>
      </c>
      <c r="M3249">
        <v>89.045652108877604</v>
      </c>
      <c r="N3249">
        <v>0.30297029702970202</v>
      </c>
      <c r="O3249">
        <v>11.200585651537301</v>
      </c>
      <c r="P3249">
        <v>36.055776892430202</v>
      </c>
      <c r="Q3249">
        <v>2.5588599518540998E-2</v>
      </c>
    </row>
    <row r="3250" spans="1:17" hidden="1" x14ac:dyDescent="0.3">
      <c r="A3250" t="s">
        <v>6717</v>
      </c>
      <c r="B3250" t="s">
        <v>6718</v>
      </c>
      <c r="C3250" t="str">
        <f>IFERROR(VLOOKUP(Table1[[#This Row],[Ticker]],[1]!Table1[[Symbol]:[Industry]],2,FALSE),"-")</f>
        <v>-</v>
      </c>
      <c r="D3250" t="s">
        <v>146</v>
      </c>
      <c r="E3250">
        <v>72.691244999999995</v>
      </c>
      <c r="F3250">
        <v>336.3</v>
      </c>
      <c r="G3250">
        <v>64.624684004498405</v>
      </c>
      <c r="H3250">
        <v>-12.149456695755999</v>
      </c>
      <c r="I3250">
        <v>-7.4108365885651004</v>
      </c>
      <c r="J3250">
        <v>-10.4783322258314</v>
      </c>
      <c r="K3250">
        <v>345.36730913380302</v>
      </c>
      <c r="L3250">
        <v>306.820439377963</v>
      </c>
      <c r="M3250">
        <v>42.035440848963098</v>
      </c>
      <c r="N3250">
        <v>0.53083514324626202</v>
      </c>
      <c r="O3250">
        <v>30.062444246208699</v>
      </c>
      <c r="P3250">
        <v>105.060975609756</v>
      </c>
      <c r="Q3250">
        <v>0.12758877991280801</v>
      </c>
    </row>
    <row r="3251" spans="1:17" hidden="1" x14ac:dyDescent="0.3">
      <c r="A3251" t="s">
        <v>6719</v>
      </c>
      <c r="B3251" t="s">
        <v>6720</v>
      </c>
      <c r="C3251" t="str">
        <f>IFERROR(VLOOKUP(Table1[[#This Row],[Ticker]],[1]!Table1[[Symbol]:[Industry]],2,FALSE),"-")</f>
        <v>-</v>
      </c>
      <c r="D3251" t="s">
        <v>51</v>
      </c>
      <c r="E3251">
        <v>72.273427999999996</v>
      </c>
      <c r="F3251">
        <v>35.74</v>
      </c>
      <c r="G3251">
        <v>-35.9841259965145</v>
      </c>
      <c r="H3251">
        <v>-9.95489155841166</v>
      </c>
      <c r="I3251">
        <v>-32.137437629561099</v>
      </c>
      <c r="J3251">
        <v>-12.9172694854855</v>
      </c>
      <c r="K3251">
        <v>37.488796467100002</v>
      </c>
      <c r="L3251">
        <v>42.114087618605303</v>
      </c>
      <c r="M3251">
        <v>44.6210234591383</v>
      </c>
      <c r="N3251">
        <v>1.3822990626877401</v>
      </c>
      <c r="O3251">
        <v>91.6340235030777</v>
      </c>
      <c r="P3251">
        <v>10.5816831683168</v>
      </c>
      <c r="Q3251">
        <v>8.0289367882773993E-2</v>
      </c>
    </row>
    <row r="3252" spans="1:17" hidden="1" x14ac:dyDescent="0.3">
      <c r="A3252" t="s">
        <v>6721</v>
      </c>
      <c r="B3252" t="s">
        <v>6722</v>
      </c>
      <c r="C3252" t="str">
        <f>IFERROR(VLOOKUP(Table1[[#This Row],[Ticker]],[1]!Table1[[Symbol]:[Industry]],2,FALSE),"-")</f>
        <v>-</v>
      </c>
      <c r="D3252" t="s">
        <v>1153</v>
      </c>
      <c r="E3252">
        <v>72.1875</v>
      </c>
      <c r="F3252">
        <v>13.71</v>
      </c>
      <c r="G3252">
        <v>-28.498766919142501</v>
      </c>
      <c r="H3252">
        <v>-2.7106655141856302</v>
      </c>
      <c r="I3252">
        <v>-9.4584113393956599</v>
      </c>
      <c r="J3252">
        <v>2.0987443584922199</v>
      </c>
      <c r="K3252">
        <v>13.199306025884001</v>
      </c>
      <c r="L3252">
        <v>13.5441447869699</v>
      </c>
      <c r="M3252">
        <v>60.471613402793203</v>
      </c>
      <c r="N3252">
        <v>2.9956105788723901</v>
      </c>
      <c r="O3252">
        <v>36.396790663749002</v>
      </c>
      <c r="P3252">
        <v>34.411764705882298</v>
      </c>
      <c r="Q3252">
        <v>-1.9219902775754E-2</v>
      </c>
    </row>
    <row r="3253" spans="1:17" hidden="1" x14ac:dyDescent="0.3">
      <c r="A3253" t="s">
        <v>6723</v>
      </c>
      <c r="B3253" t="s">
        <v>6724</v>
      </c>
      <c r="C3253" t="str">
        <f>IFERROR(VLOOKUP(Table1[[#This Row],[Ticker]],[1]!Table1[[Symbol]:[Industry]],2,FALSE),"-")</f>
        <v>-</v>
      </c>
      <c r="D3253" t="s">
        <v>396</v>
      </c>
      <c r="E3253">
        <v>72.132000000000005</v>
      </c>
      <c r="F3253">
        <v>240.44</v>
      </c>
      <c r="G3253">
        <v>34.297127824095</v>
      </c>
      <c r="H3253">
        <v>1.2981475068544599</v>
      </c>
      <c r="I3253">
        <v>12.537382746036901</v>
      </c>
      <c r="J3253">
        <v>-7.7757905090818404</v>
      </c>
      <c r="K3253">
        <v>231.31274133654799</v>
      </c>
      <c r="L3253">
        <v>202.48011337503399</v>
      </c>
      <c r="M3253">
        <v>48.586232649556003</v>
      </c>
      <c r="N3253">
        <v>0.74802402117712496</v>
      </c>
      <c r="O3253">
        <v>10.2146065546498</v>
      </c>
      <c r="P3253">
        <v>95.638730675345798</v>
      </c>
      <c r="Q3253">
        <v>9.1836505514480998E-2</v>
      </c>
    </row>
    <row r="3254" spans="1:17" hidden="1" x14ac:dyDescent="0.3">
      <c r="A3254" t="s">
        <v>6725</v>
      </c>
      <c r="B3254" t="s">
        <v>6726</v>
      </c>
      <c r="C3254" t="str">
        <f>IFERROR(VLOOKUP(Table1[[#This Row],[Ticker]],[1]!Table1[[Symbol]:[Industry]],2,FALSE),"-")</f>
        <v>-</v>
      </c>
      <c r="D3254" t="s">
        <v>1576</v>
      </c>
      <c r="E3254">
        <v>72.087741120000004</v>
      </c>
      <c r="F3254">
        <v>40.799999999999997</v>
      </c>
      <c r="G3254">
        <v>-4.6086560749321999</v>
      </c>
      <c r="H3254">
        <v>5.0356969275776002</v>
      </c>
      <c r="I3254">
        <v>-34.138411339395603</v>
      </c>
      <c r="J3254">
        <v>22.001068645450498</v>
      </c>
      <c r="K3254">
        <v>39.0166826438006</v>
      </c>
      <c r="L3254">
        <v>44.976855381500897</v>
      </c>
      <c r="M3254">
        <v>74.718228586574199</v>
      </c>
      <c r="N3254">
        <v>1.3470404984423601</v>
      </c>
      <c r="O3254">
        <v>83.823529411764696</v>
      </c>
      <c r="P3254">
        <v>31.612903225806399</v>
      </c>
    </row>
    <row r="3255" spans="1:17" hidden="1" x14ac:dyDescent="0.3">
      <c r="A3255" t="s">
        <v>6727</v>
      </c>
      <c r="B3255" t="s">
        <v>6728</v>
      </c>
      <c r="C3255" t="str">
        <f>IFERROR(VLOOKUP(Table1[[#This Row],[Ticker]],[1]!Table1[[Symbol]:[Industry]],2,FALSE),"-")</f>
        <v>-</v>
      </c>
      <c r="D3255" t="s">
        <v>266</v>
      </c>
      <c r="E3255">
        <v>72.046800000000005</v>
      </c>
      <c r="F3255">
        <v>953</v>
      </c>
      <c r="G3255">
        <v>82.784492562019906</v>
      </c>
      <c r="H3255">
        <v>24.488249004131799</v>
      </c>
      <c r="I3255">
        <v>53.256668255394501</v>
      </c>
      <c r="J3255">
        <v>0.48338196574340397</v>
      </c>
      <c r="K3255">
        <v>841.33088346258603</v>
      </c>
      <c r="L3255">
        <v>662.945553794651</v>
      </c>
      <c r="M3255">
        <v>46.962312311965903</v>
      </c>
      <c r="N3255">
        <v>1.0799043062200899</v>
      </c>
      <c r="O3255">
        <v>32.161594963273799</v>
      </c>
      <c r="P3255">
        <v>148.01561483409199</v>
      </c>
    </row>
    <row r="3256" spans="1:17" hidden="1" x14ac:dyDescent="0.3">
      <c r="A3256" t="s">
        <v>6729</v>
      </c>
      <c r="B3256" t="s">
        <v>6730</v>
      </c>
      <c r="C3256" t="str">
        <f>IFERROR(VLOOKUP(Table1[[#This Row],[Ticker]],[1]!Table1[[Symbol]:[Industry]],2,FALSE),"-")</f>
        <v>-</v>
      </c>
      <c r="D3256" t="s">
        <v>1422</v>
      </c>
      <c r="E3256">
        <v>72.030628800000002</v>
      </c>
      <c r="F3256">
        <v>46.8</v>
      </c>
      <c r="G3256">
        <v>-55.119791958805898</v>
      </c>
      <c r="H3256">
        <v>-28.311819915339999</v>
      </c>
      <c r="I3256">
        <v>-40.942922617591101</v>
      </c>
      <c r="J3256">
        <v>-13.889372694092501</v>
      </c>
      <c r="O3256">
        <v>34.615384615384599</v>
      </c>
      <c r="P3256">
        <v>1.51843817787418</v>
      </c>
    </row>
    <row r="3257" spans="1:17" hidden="1" x14ac:dyDescent="0.3">
      <c r="A3257" t="s">
        <v>6731</v>
      </c>
      <c r="B3257" t="s">
        <v>6732</v>
      </c>
      <c r="C3257" t="str">
        <f>IFERROR(VLOOKUP(Table1[[#This Row],[Ticker]],[1]!Table1[[Symbol]:[Industry]],2,FALSE),"-")</f>
        <v>-</v>
      </c>
      <c r="D3257" t="s">
        <v>119</v>
      </c>
      <c r="E3257">
        <v>71.894000000000005</v>
      </c>
      <c r="F3257">
        <v>1791.55</v>
      </c>
      <c r="G3257">
        <v>21.938413153611101</v>
      </c>
      <c r="H3257">
        <v>-9.6701621027897193</v>
      </c>
      <c r="I3257">
        <v>8.1927897977756103</v>
      </c>
      <c r="J3257">
        <v>-6.3796788847597901</v>
      </c>
      <c r="K3257">
        <v>1885.25007046173</v>
      </c>
      <c r="L3257">
        <v>1675.80674628833</v>
      </c>
      <c r="M3257">
        <v>26.6260824942356</v>
      </c>
      <c r="N3257">
        <v>0.96249302844394802</v>
      </c>
      <c r="O3257">
        <v>38.0927130138706</v>
      </c>
      <c r="P3257">
        <v>84.657802514945303</v>
      </c>
      <c r="Q3257">
        <v>9.1378684046285005E-2</v>
      </c>
    </row>
    <row r="3258" spans="1:17" hidden="1" x14ac:dyDescent="0.3">
      <c r="A3258" t="s">
        <v>6733</v>
      </c>
      <c r="B3258" t="s">
        <v>6734</v>
      </c>
      <c r="C3258" t="str">
        <f>IFERROR(VLOOKUP(Table1[[#This Row],[Ticker]],[1]!Table1[[Symbol]:[Industry]],2,FALSE),"-")</f>
        <v>-</v>
      </c>
      <c r="D3258" t="s">
        <v>409</v>
      </c>
      <c r="E3258">
        <v>71.729605000000006</v>
      </c>
      <c r="F3258">
        <v>58.55</v>
      </c>
      <c r="G3258">
        <v>-3.05944085858596</v>
      </c>
      <c r="H3258">
        <v>-7.3621293046324601</v>
      </c>
      <c r="I3258">
        <v>4.1247465553411597</v>
      </c>
      <c r="J3258">
        <v>6.1669574002603103</v>
      </c>
      <c r="K3258">
        <v>56.354659125020902</v>
      </c>
      <c r="L3258">
        <v>54.8003463440809</v>
      </c>
      <c r="M3258">
        <v>61.428800710719997</v>
      </c>
      <c r="N3258">
        <v>0.56575342465753398</v>
      </c>
      <c r="O3258">
        <v>24.508966695132301</v>
      </c>
      <c r="P3258">
        <v>57.392473118279497</v>
      </c>
    </row>
    <row r="3259" spans="1:17" hidden="1" x14ac:dyDescent="0.3">
      <c r="A3259" t="s">
        <v>6735</v>
      </c>
      <c r="B3259" t="s">
        <v>6736</v>
      </c>
      <c r="C3259" t="str">
        <f>IFERROR(VLOOKUP(Table1[[#This Row],[Ticker]],[1]!Table1[[Symbol]:[Industry]],2,FALSE),"-")</f>
        <v>-</v>
      </c>
      <c r="D3259" t="s">
        <v>604</v>
      </c>
      <c r="E3259">
        <v>71.72</v>
      </c>
      <c r="F3259">
        <v>13.04</v>
      </c>
      <c r="G3259">
        <v>29.684719319389501</v>
      </c>
      <c r="H3259">
        <v>45.893745223265697</v>
      </c>
      <c r="I3259">
        <v>78.437346236361904</v>
      </c>
      <c r="J3259">
        <v>9.5771480138074292</v>
      </c>
      <c r="K3259">
        <v>9.9867554688082691</v>
      </c>
      <c r="L3259">
        <v>8.7310031261131194</v>
      </c>
      <c r="M3259">
        <v>70.224301304834498</v>
      </c>
      <c r="N3259">
        <v>2.6343715370637102</v>
      </c>
      <c r="O3259">
        <v>10.5061349693251</v>
      </c>
      <c r="P3259">
        <v>100.615384615384</v>
      </c>
      <c r="Q3259">
        <v>1.5076743384109E-2</v>
      </c>
    </row>
    <row r="3260" spans="1:17" hidden="1" x14ac:dyDescent="0.3">
      <c r="A3260" t="s">
        <v>6737</v>
      </c>
      <c r="B3260" t="s">
        <v>6738</v>
      </c>
      <c r="C3260" t="str">
        <f>IFERROR(VLOOKUP(Table1[[#This Row],[Ticker]],[1]!Table1[[Symbol]:[Industry]],2,FALSE),"-")</f>
        <v>-</v>
      </c>
      <c r="D3260" t="s">
        <v>263</v>
      </c>
      <c r="E3260">
        <v>71.710531200000005</v>
      </c>
      <c r="F3260">
        <v>99</v>
      </c>
      <c r="G3260">
        <v>107.85402504411501</v>
      </c>
      <c r="H3260">
        <v>-4.3095523416438803</v>
      </c>
      <c r="I3260">
        <v>71.246204045219699</v>
      </c>
      <c r="J3260">
        <v>1.9180347133148099</v>
      </c>
      <c r="K3260">
        <v>90.472234839068705</v>
      </c>
      <c r="L3260">
        <v>70.004120090391993</v>
      </c>
      <c r="M3260">
        <v>58.602506383655601</v>
      </c>
      <c r="N3260">
        <v>0.78445692883895102</v>
      </c>
      <c r="O3260">
        <v>5</v>
      </c>
      <c r="P3260">
        <v>147.5</v>
      </c>
    </row>
    <row r="3261" spans="1:17" hidden="1" x14ac:dyDescent="0.3">
      <c r="A3261" t="s">
        <v>6739</v>
      </c>
      <c r="B3261" t="s">
        <v>6740</v>
      </c>
      <c r="C3261" t="str">
        <f>IFERROR(VLOOKUP(Table1[[#This Row],[Ticker]],[1]!Table1[[Symbol]:[Industry]],2,FALSE),"-")</f>
        <v>-</v>
      </c>
      <c r="D3261" t="s">
        <v>604</v>
      </c>
      <c r="E3261">
        <v>71.533709000000002</v>
      </c>
      <c r="F3261">
        <v>181.9</v>
      </c>
      <c r="G3261">
        <v>29.750609054934099</v>
      </c>
      <c r="H3261">
        <v>-12.2816853572866</v>
      </c>
      <c r="I3261">
        <v>7.8867283254088099</v>
      </c>
      <c r="J3261">
        <v>-2.7908009596826999</v>
      </c>
      <c r="K3261">
        <v>178.58889841527801</v>
      </c>
      <c r="L3261">
        <v>158.075921367392</v>
      </c>
      <c r="M3261">
        <v>41.222247115896998</v>
      </c>
      <c r="N3261">
        <v>0.19043721715856199</v>
      </c>
      <c r="O3261">
        <v>34.139637163276497</v>
      </c>
      <c r="P3261">
        <v>70.637898686679094</v>
      </c>
      <c r="Q3261">
        <v>6.9632565389716003E-2</v>
      </c>
    </row>
    <row r="3262" spans="1:17" hidden="1" x14ac:dyDescent="0.3">
      <c r="A3262" t="s">
        <v>6741</v>
      </c>
      <c r="B3262" t="s">
        <v>6742</v>
      </c>
      <c r="C3262" t="str">
        <f>IFERROR(VLOOKUP(Table1[[#This Row],[Ticker]],[1]!Table1[[Symbol]:[Industry]],2,FALSE),"-")</f>
        <v>-</v>
      </c>
      <c r="D3262" t="s">
        <v>3218</v>
      </c>
      <c r="E3262">
        <v>71.448327000000006</v>
      </c>
      <c r="F3262">
        <v>158.69999999999999</v>
      </c>
      <c r="G3262">
        <v>-15.3227156248483</v>
      </c>
      <c r="H3262">
        <v>-17.389278114044</v>
      </c>
      <c r="I3262">
        <v>-14.5929567939411</v>
      </c>
      <c r="J3262">
        <v>-4.8986319533518596</v>
      </c>
      <c r="K3262">
        <v>166.88558964805799</v>
      </c>
      <c r="L3262">
        <v>154.240641378882</v>
      </c>
      <c r="M3262">
        <v>36.8764817872325</v>
      </c>
      <c r="N3262">
        <v>1.3614496501814399</v>
      </c>
      <c r="O3262">
        <v>20.352867044738499</v>
      </c>
      <c r="P3262">
        <v>27.9838709677419</v>
      </c>
      <c r="Q3262">
        <v>9.2845055224195006E-2</v>
      </c>
    </row>
    <row r="3263" spans="1:17" hidden="1" x14ac:dyDescent="0.3">
      <c r="A3263" t="s">
        <v>6743</v>
      </c>
      <c r="B3263" t="s">
        <v>6744</v>
      </c>
      <c r="C3263" t="str">
        <f>IFERROR(VLOOKUP(Table1[[#This Row],[Ticker]],[1]!Table1[[Symbol]:[Industry]],2,FALSE),"-")</f>
        <v>-</v>
      </c>
      <c r="D3263" t="s">
        <v>833</v>
      </c>
      <c r="E3263">
        <v>71.379000000000005</v>
      </c>
      <c r="F3263">
        <v>42</v>
      </c>
      <c r="G3263">
        <v>34.684719319389501</v>
      </c>
      <c r="H3263">
        <v>-9.4133959992482694</v>
      </c>
      <c r="I3263">
        <v>-11.3078593496652</v>
      </c>
      <c r="J3263">
        <v>-3.1486319533518499</v>
      </c>
      <c r="K3263">
        <v>40.962218957520598</v>
      </c>
      <c r="L3263">
        <v>35.004454808451896</v>
      </c>
      <c r="M3263">
        <v>39.096415120815003</v>
      </c>
      <c r="N3263">
        <v>1.0205607476635501</v>
      </c>
      <c r="O3263">
        <v>15.119047619047601</v>
      </c>
      <c r="P3263">
        <v>74.636174636174601</v>
      </c>
      <c r="Q3263">
        <v>0.111985984157159</v>
      </c>
    </row>
    <row r="3264" spans="1:17" hidden="1" x14ac:dyDescent="0.3">
      <c r="A3264" t="s">
        <v>6745</v>
      </c>
      <c r="B3264" t="s">
        <v>6746</v>
      </c>
      <c r="C3264" t="str">
        <f>IFERROR(VLOOKUP(Table1[[#This Row],[Ticker]],[1]!Table1[[Symbol]:[Industry]],2,FALSE),"-")</f>
        <v>-</v>
      </c>
      <c r="D3264" t="s">
        <v>21</v>
      </c>
      <c r="E3264">
        <v>71.202774255999998</v>
      </c>
      <c r="F3264">
        <v>11.87</v>
      </c>
      <c r="G3264">
        <v>211.74285885427301</v>
      </c>
      <c r="H3264">
        <v>149.884838762719</v>
      </c>
      <c r="I3264">
        <v>225.91972819548801</v>
      </c>
      <c r="J3264">
        <v>4.8291045958132699</v>
      </c>
      <c r="M3264">
        <v>100</v>
      </c>
      <c r="O3264">
        <v>0</v>
      </c>
      <c r="P3264">
        <v>261.89024390243901</v>
      </c>
    </row>
    <row r="3265" spans="1:17" hidden="1" x14ac:dyDescent="0.3">
      <c r="A3265" t="s">
        <v>6747</v>
      </c>
      <c r="B3265" t="s">
        <v>6748</v>
      </c>
      <c r="C3265" t="str">
        <f>IFERROR(VLOOKUP(Table1[[#This Row],[Ticker]],[1]!Table1[[Symbol]:[Industry]],2,FALSE),"-")</f>
        <v>-</v>
      </c>
      <c r="D3265" t="s">
        <v>751</v>
      </c>
      <c r="E3265">
        <v>70.753706170000001</v>
      </c>
      <c r="F3265">
        <v>25.73</v>
      </c>
      <c r="G3265">
        <v>-5.4961053204514503</v>
      </c>
      <c r="H3265">
        <v>2.0926859730368199</v>
      </c>
      <c r="I3265">
        <v>3.0943677579914999</v>
      </c>
      <c r="J3265">
        <v>-1.2723844483618301</v>
      </c>
      <c r="K3265">
        <v>24.257620953495302</v>
      </c>
      <c r="L3265">
        <v>22.650077274743499</v>
      </c>
      <c r="M3265">
        <v>67.469215611950702</v>
      </c>
      <c r="N3265">
        <v>1.6774380734996499</v>
      </c>
      <c r="O3265">
        <v>0.23319082782742301</v>
      </c>
      <c r="P3265">
        <v>35.421052631578902</v>
      </c>
    </row>
    <row r="3266" spans="1:17" hidden="1" x14ac:dyDescent="0.3">
      <c r="A3266" t="s">
        <v>6749</v>
      </c>
      <c r="B3266" t="s">
        <v>6750</v>
      </c>
      <c r="C3266" t="str">
        <f>IFERROR(VLOOKUP(Table1[[#This Row],[Ticker]],[1]!Table1[[Symbol]:[Industry]],2,FALSE),"-")</f>
        <v>-</v>
      </c>
      <c r="D3266" t="s">
        <v>470</v>
      </c>
      <c r="E3266">
        <v>70.739999999999995</v>
      </c>
      <c r="F3266">
        <v>7.86</v>
      </c>
      <c r="G3266">
        <v>-2.9670219741427601</v>
      </c>
      <c r="H3266">
        <v>-3.4395807645563199</v>
      </c>
      <c r="I3266">
        <v>-7.9644367990844902</v>
      </c>
      <c r="J3266">
        <v>4.8727584209796904</v>
      </c>
      <c r="K3266">
        <v>7.5398263725944199</v>
      </c>
      <c r="L3266">
        <v>7.3115337875423698</v>
      </c>
      <c r="M3266">
        <v>48.0015841819068</v>
      </c>
      <c r="N3266">
        <v>2.0422535168122602</v>
      </c>
      <c r="O3266">
        <v>34.8600508905852</v>
      </c>
      <c r="P3266">
        <v>41.6216216216216</v>
      </c>
      <c r="Q3266">
        <v>3.3749170049365E-2</v>
      </c>
    </row>
    <row r="3267" spans="1:17" hidden="1" x14ac:dyDescent="0.3">
      <c r="A3267" t="s">
        <v>6751</v>
      </c>
      <c r="B3267" t="s">
        <v>6752</v>
      </c>
      <c r="C3267" t="str">
        <f>IFERROR(VLOOKUP(Table1[[#This Row],[Ticker]],[1]!Table1[[Symbol]:[Industry]],2,FALSE),"-")</f>
        <v>-</v>
      </c>
      <c r="D3267" t="s">
        <v>6753</v>
      </c>
      <c r="E3267">
        <v>70.715285850000001</v>
      </c>
      <c r="F3267">
        <v>491.15</v>
      </c>
      <c r="G3267">
        <v>42.0954336051038</v>
      </c>
      <c r="H3267">
        <v>21.586111547383599</v>
      </c>
      <c r="I3267">
        <v>-41.834563066789997</v>
      </c>
      <c r="J3267">
        <v>-8.2862466322509292</v>
      </c>
      <c r="K3267">
        <v>479.17057678701701</v>
      </c>
      <c r="L3267">
        <v>424.63301813989898</v>
      </c>
      <c r="M3267">
        <v>28.681061173822499</v>
      </c>
      <c r="N3267">
        <v>1.0935329526161399</v>
      </c>
      <c r="O3267">
        <v>43.876616105059497</v>
      </c>
      <c r="P3267">
        <v>84.573468620819199</v>
      </c>
      <c r="Q3267">
        <v>1.1935779218342E-2</v>
      </c>
    </row>
    <row r="3268" spans="1:17" hidden="1" x14ac:dyDescent="0.3">
      <c r="A3268" t="s">
        <v>6754</v>
      </c>
      <c r="B3268" t="s">
        <v>6755</v>
      </c>
      <c r="C3268" t="str">
        <f>IFERROR(VLOOKUP(Table1[[#This Row],[Ticker]],[1]!Table1[[Symbol]:[Industry]],2,FALSE),"-")</f>
        <v>-</v>
      </c>
      <c r="E3268">
        <v>70.596892800000006</v>
      </c>
      <c r="F3268">
        <v>142.80000000000001</v>
      </c>
      <c r="G3268">
        <v>318.72650469450798</v>
      </c>
      <c r="H3268">
        <v>5.8779179953281204</v>
      </c>
      <c r="I3268">
        <v>201.83259338076601</v>
      </c>
      <c r="J3268">
        <v>-1.25780070112209</v>
      </c>
      <c r="K3268">
        <v>131.66191382984101</v>
      </c>
      <c r="L3268">
        <v>90.557066617414904</v>
      </c>
      <c r="M3268">
        <v>50.116558982058201</v>
      </c>
      <c r="N3268">
        <v>6.4718614718614703E-2</v>
      </c>
      <c r="O3268">
        <v>4.9019607843137303</v>
      </c>
      <c r="P3268">
        <v>642.58970358814304</v>
      </c>
      <c r="Q3268">
        <v>0.18120887300355401</v>
      </c>
    </row>
    <row r="3269" spans="1:17" hidden="1" x14ac:dyDescent="0.3">
      <c r="A3269" t="s">
        <v>6756</v>
      </c>
      <c r="B3269" t="s">
        <v>6757</v>
      </c>
      <c r="C3269" t="str">
        <f>IFERROR(VLOOKUP(Table1[[#This Row],[Ticker]],[1]!Table1[[Symbol]:[Industry]],2,FALSE),"-")</f>
        <v>-</v>
      </c>
      <c r="D3269" t="s">
        <v>217</v>
      </c>
      <c r="E3269">
        <v>70.520433199999999</v>
      </c>
      <c r="F3269">
        <v>144.19999999999999</v>
      </c>
      <c r="G3269">
        <v>-52.530966955120199</v>
      </c>
      <c r="H3269">
        <v>-20.407991717394101</v>
      </c>
      <c r="I3269">
        <v>-38.354097613905402</v>
      </c>
      <c r="J3269">
        <v>-6.8399071211370801</v>
      </c>
      <c r="M3269">
        <v>37.974670528420603</v>
      </c>
      <c r="O3269">
        <v>41.470180305131699</v>
      </c>
      <c r="P3269">
        <v>11.782945736434099</v>
      </c>
    </row>
    <row r="3270" spans="1:17" hidden="1" x14ac:dyDescent="0.3">
      <c r="A3270" t="s">
        <v>6758</v>
      </c>
      <c r="B3270" t="s">
        <v>6759</v>
      </c>
      <c r="C3270" t="str">
        <f>IFERROR(VLOOKUP(Table1[[#This Row],[Ticker]],[1]!Table1[[Symbol]:[Industry]],2,FALSE),"-")</f>
        <v>-</v>
      </c>
      <c r="D3270" t="s">
        <v>435</v>
      </c>
      <c r="E3270">
        <v>70.505274479999997</v>
      </c>
      <c r="F3270">
        <v>130</v>
      </c>
      <c r="G3270">
        <v>6.0650130901625996</v>
      </c>
      <c r="H3270">
        <v>-9.3849738145808796</v>
      </c>
      <c r="I3270">
        <v>-10.2150766096093</v>
      </c>
      <c r="J3270">
        <v>-7.7138493446562002</v>
      </c>
      <c r="K3270">
        <v>128.91196000909801</v>
      </c>
      <c r="L3270">
        <v>117.999047319182</v>
      </c>
      <c r="M3270">
        <v>37.572752933517897</v>
      </c>
      <c r="N3270">
        <v>0.34414856971693802</v>
      </c>
      <c r="O3270">
        <v>26.923076923076898</v>
      </c>
      <c r="P3270">
        <v>60.493827160493801</v>
      </c>
      <c r="Q3270">
        <v>5.6671369837499E-2</v>
      </c>
    </row>
    <row r="3271" spans="1:17" hidden="1" x14ac:dyDescent="0.3">
      <c r="A3271" t="s">
        <v>6760</v>
      </c>
      <c r="B3271" t="s">
        <v>6761</v>
      </c>
      <c r="C3271" t="str">
        <f>IFERROR(VLOOKUP(Table1[[#This Row],[Ticker]],[1]!Table1[[Symbol]:[Industry]],2,FALSE),"-")</f>
        <v>-</v>
      </c>
      <c r="D3271" t="s">
        <v>473</v>
      </c>
      <c r="E3271">
        <v>70.432952499999999</v>
      </c>
      <c r="F3271">
        <v>55.1</v>
      </c>
      <c r="G3271">
        <v>4.7799574146276704</v>
      </c>
      <c r="H3271">
        <v>-11.5641361068735</v>
      </c>
      <c r="I3271">
        <v>65.142525115453793</v>
      </c>
      <c r="J3271">
        <v>-16.192110214221401</v>
      </c>
      <c r="K3271">
        <v>59.664915698727</v>
      </c>
      <c r="L3271">
        <v>47.032108103728802</v>
      </c>
      <c r="M3271">
        <v>27.419533995103802</v>
      </c>
      <c r="N3271">
        <v>3.7148709998892699</v>
      </c>
      <c r="O3271">
        <v>36.932849364791203</v>
      </c>
      <c r="P3271">
        <v>101.09489051094801</v>
      </c>
      <c r="Q3271">
        <v>8.8260315399078998E-2</v>
      </c>
    </row>
    <row r="3272" spans="1:17" hidden="1" x14ac:dyDescent="0.3">
      <c r="A3272" t="s">
        <v>6762</v>
      </c>
      <c r="B3272" t="s">
        <v>6763</v>
      </c>
      <c r="C3272" t="str">
        <f>IFERROR(VLOOKUP(Table1[[#This Row],[Ticker]],[1]!Table1[[Symbol]:[Industry]],2,FALSE),"-")</f>
        <v>-</v>
      </c>
      <c r="D3272" t="s">
        <v>393</v>
      </c>
      <c r="E3272">
        <v>70.413072</v>
      </c>
      <c r="F3272">
        <v>229</v>
      </c>
      <c r="G3272">
        <v>105.027766779839</v>
      </c>
      <c r="H3272">
        <v>14.175244892166701</v>
      </c>
      <c r="I3272">
        <v>62.896564813227499</v>
      </c>
      <c r="J3272">
        <v>6.6329214447064002</v>
      </c>
      <c r="K3272">
        <v>196.47144697608201</v>
      </c>
      <c r="L3272">
        <v>159.46533380458499</v>
      </c>
      <c r="M3272">
        <v>72.428116842945499</v>
      </c>
      <c r="N3272">
        <v>1.7893479058325901</v>
      </c>
      <c r="O3272">
        <v>6.8995633187773002</v>
      </c>
      <c r="P3272">
        <v>160.22727272727201</v>
      </c>
      <c r="Q3272">
        <v>0.21313369615279301</v>
      </c>
    </row>
    <row r="3273" spans="1:17" hidden="1" x14ac:dyDescent="0.3">
      <c r="A3273" t="s">
        <v>6764</v>
      </c>
      <c r="B3273" t="s">
        <v>6765</v>
      </c>
      <c r="C3273" t="str">
        <f>IFERROR(VLOOKUP(Table1[[#This Row],[Ticker]],[1]!Table1[[Symbol]:[Industry]],2,FALSE),"-")</f>
        <v>-</v>
      </c>
      <c r="D3273" t="s">
        <v>231</v>
      </c>
      <c r="E3273">
        <v>70.055999999999997</v>
      </c>
      <c r="F3273">
        <v>29.19</v>
      </c>
      <c r="G3273">
        <v>7.3594181145702997</v>
      </c>
      <c r="H3273">
        <v>-21.893620059640099</v>
      </c>
      <c r="I3273">
        <v>32.497952296967902</v>
      </c>
      <c r="J3273">
        <v>-3.3878664031126098</v>
      </c>
      <c r="K3273">
        <v>30.3067822836903</v>
      </c>
      <c r="L3273">
        <v>26.5125399215367</v>
      </c>
      <c r="M3273">
        <v>38.414524325553103</v>
      </c>
      <c r="N3273">
        <v>0.26454889317036601</v>
      </c>
      <c r="O3273">
        <v>32.545392257622403</v>
      </c>
      <c r="P3273">
        <v>60.826446280991703</v>
      </c>
      <c r="Q3273">
        <v>7.6939593631960998E-2</v>
      </c>
    </row>
    <row r="3274" spans="1:17" hidden="1" x14ac:dyDescent="0.3">
      <c r="A3274" t="s">
        <v>6766</v>
      </c>
      <c r="B3274" t="s">
        <v>6767</v>
      </c>
      <c r="C3274" t="str">
        <f>IFERROR(VLOOKUP(Table1[[#This Row],[Ticker]],[1]!Table1[[Symbol]:[Industry]],2,FALSE),"-")</f>
        <v>-</v>
      </c>
      <c r="D3274" t="s">
        <v>217</v>
      </c>
      <c r="E3274">
        <v>69.965248000000003</v>
      </c>
      <c r="F3274">
        <v>242.8</v>
      </c>
      <c r="G3274">
        <v>4526.9534333309002</v>
      </c>
      <c r="H3274">
        <v>49.637849561760802</v>
      </c>
      <c r="I3274">
        <v>154.96409486968</v>
      </c>
      <c r="J3274">
        <v>14.799475640078199</v>
      </c>
      <c r="K3274">
        <v>177.19762627515399</v>
      </c>
      <c r="L3274">
        <v>122.77296024300099</v>
      </c>
      <c r="M3274">
        <v>87.052122383379498</v>
      </c>
      <c r="N3274">
        <v>1.4660924670775799</v>
      </c>
      <c r="O3274">
        <v>3.93327841845139</v>
      </c>
      <c r="P3274">
        <v>4560.2687140115104</v>
      </c>
    </row>
    <row r="3275" spans="1:17" hidden="1" x14ac:dyDescent="0.3">
      <c r="A3275" t="s">
        <v>6768</v>
      </c>
      <c r="B3275" t="s">
        <v>6769</v>
      </c>
      <c r="C3275" t="str">
        <f>IFERROR(VLOOKUP(Table1[[#This Row],[Ticker]],[1]!Table1[[Symbol]:[Industry]],2,FALSE),"-")</f>
        <v>-</v>
      </c>
      <c r="D3275" t="s">
        <v>1004</v>
      </c>
      <c r="E3275">
        <v>69.954719755999903</v>
      </c>
      <c r="F3275">
        <v>18.440000000000001</v>
      </c>
      <c r="G3275">
        <v>-8.4936273665530102</v>
      </c>
      <c r="H3275">
        <v>-3.6075766237645399</v>
      </c>
      <c r="I3275">
        <v>-5.6641810538889397</v>
      </c>
      <c r="J3275">
        <v>-8.2255550302749203</v>
      </c>
      <c r="K3275">
        <v>17.645130749282298</v>
      </c>
      <c r="L3275">
        <v>16.984543404702901</v>
      </c>
      <c r="M3275">
        <v>45.905599183387402</v>
      </c>
      <c r="N3275">
        <v>0.74107976943633402</v>
      </c>
      <c r="O3275">
        <v>43.589485054981402</v>
      </c>
      <c r="P3275">
        <v>36.742822450793199</v>
      </c>
      <c r="Q3275">
        <v>4.728759094848E-2</v>
      </c>
    </row>
    <row r="3276" spans="1:17" hidden="1" x14ac:dyDescent="0.3">
      <c r="A3276" t="s">
        <v>6770</v>
      </c>
      <c r="B3276" t="s">
        <v>6771</v>
      </c>
      <c r="C3276" t="str">
        <f>IFERROR(VLOOKUP(Table1[[#This Row],[Ticker]],[1]!Table1[[Symbol]:[Industry]],2,FALSE),"-")</f>
        <v>-</v>
      </c>
      <c r="E3276">
        <v>69.912149999999997</v>
      </c>
      <c r="F3276">
        <v>35</v>
      </c>
      <c r="G3276">
        <v>33.192806855069797</v>
      </c>
      <c r="H3276">
        <v>12.0798623823143</v>
      </c>
      <c r="I3276">
        <v>-1.6098686933244799</v>
      </c>
      <c r="J3276">
        <v>-6.2810352173687098</v>
      </c>
      <c r="K3276">
        <v>35.711168803472603</v>
      </c>
      <c r="L3276">
        <v>32.506628440966303</v>
      </c>
      <c r="M3276">
        <v>26.0049888105344</v>
      </c>
      <c r="N3276">
        <v>1.4925978119349901</v>
      </c>
      <c r="O3276">
        <v>13.4285714285714</v>
      </c>
      <c r="P3276">
        <v>84.016824395373305</v>
      </c>
      <c r="Q3276">
        <v>1.1462783433642E-2</v>
      </c>
    </row>
    <row r="3277" spans="1:17" hidden="1" x14ac:dyDescent="0.3">
      <c r="A3277" t="s">
        <v>6772</v>
      </c>
      <c r="B3277" t="s">
        <v>6773</v>
      </c>
      <c r="C3277" t="str">
        <f>IFERROR(VLOOKUP(Table1[[#This Row],[Ticker]],[1]!Table1[[Symbol]:[Industry]],2,FALSE),"-")</f>
        <v>-</v>
      </c>
      <c r="D3277" t="s">
        <v>604</v>
      </c>
      <c r="E3277">
        <v>69.854147999999995</v>
      </c>
      <c r="F3277">
        <v>163.35</v>
      </c>
      <c r="G3277">
        <v>-42.590482013573499</v>
      </c>
      <c r="H3277">
        <v>-10.2005267849348</v>
      </c>
      <c r="I3277">
        <v>-13.751314565202099</v>
      </c>
      <c r="J3277">
        <v>-4.06537412403533E-2</v>
      </c>
      <c r="K3277">
        <v>165.27017138176799</v>
      </c>
      <c r="L3277">
        <v>162.98154690671601</v>
      </c>
      <c r="M3277">
        <v>47.868846214492997</v>
      </c>
      <c r="N3277">
        <v>1.19719031228586</v>
      </c>
      <c r="O3277">
        <v>22.4364860728497</v>
      </c>
      <c r="P3277">
        <v>18.283852280955799</v>
      </c>
      <c r="Q3277">
        <v>-5.7381628144401002E-2</v>
      </c>
    </row>
    <row r="3278" spans="1:17" hidden="1" x14ac:dyDescent="0.3">
      <c r="A3278" t="s">
        <v>6774</v>
      </c>
      <c r="B3278" t="s">
        <v>6775</v>
      </c>
      <c r="C3278" t="str">
        <f>IFERROR(VLOOKUP(Table1[[#This Row],[Ticker]],[1]!Table1[[Symbol]:[Industry]],2,FALSE),"-")</f>
        <v>-</v>
      </c>
      <c r="D3278" t="s">
        <v>473</v>
      </c>
      <c r="E3278">
        <v>69.791091499999993</v>
      </c>
      <c r="F3278">
        <v>9.83</v>
      </c>
      <c r="G3278">
        <v>-48.133304944041903</v>
      </c>
      <c r="H3278">
        <v>-6.0442462191949096</v>
      </c>
      <c r="I3278">
        <v>-12.7531299541142</v>
      </c>
      <c r="J3278">
        <v>-8.7096075631079497</v>
      </c>
      <c r="K3278">
        <v>10.0065653846159</v>
      </c>
      <c r="L3278">
        <v>10.5558113420455</v>
      </c>
      <c r="M3278">
        <v>50.387311608199198</v>
      </c>
      <c r="N3278">
        <v>1.0345919865926301</v>
      </c>
      <c r="O3278">
        <v>45.066124109867701</v>
      </c>
      <c r="P3278">
        <v>14.836448598130801</v>
      </c>
      <c r="Q3278">
        <v>5.7329922225541001E-2</v>
      </c>
    </row>
    <row r="3279" spans="1:17" hidden="1" x14ac:dyDescent="0.3">
      <c r="A3279" t="s">
        <v>6776</v>
      </c>
      <c r="B3279" t="s">
        <v>6777</v>
      </c>
      <c r="C3279" t="str">
        <f>IFERROR(VLOOKUP(Table1[[#This Row],[Ticker]],[1]!Table1[[Symbol]:[Industry]],2,FALSE),"-")</f>
        <v>-</v>
      </c>
      <c r="E3279">
        <v>69.731200000000001</v>
      </c>
      <c r="F3279">
        <v>99.05</v>
      </c>
      <c r="G3279">
        <v>177.47856933507799</v>
      </c>
      <c r="H3279">
        <v>33.718705115185003</v>
      </c>
      <c r="I3279">
        <v>53.9653985172977</v>
      </c>
      <c r="J3279">
        <v>22.584403511602002</v>
      </c>
      <c r="K3279">
        <v>66.483742430896896</v>
      </c>
      <c r="L3279">
        <v>55.615575361263403</v>
      </c>
      <c r="M3279">
        <v>88.942322221143101</v>
      </c>
      <c r="N3279">
        <v>1.7152331493830699</v>
      </c>
      <c r="O3279">
        <v>0</v>
      </c>
      <c r="P3279">
        <v>244.043070510593</v>
      </c>
      <c r="Q3279">
        <v>7.1122115042843007E-2</v>
      </c>
    </row>
    <row r="3280" spans="1:17" hidden="1" x14ac:dyDescent="0.3">
      <c r="A3280" t="s">
        <v>6778</v>
      </c>
      <c r="B3280" t="s">
        <v>6779</v>
      </c>
      <c r="C3280" t="str">
        <f>IFERROR(VLOOKUP(Table1[[#This Row],[Ticker]],[1]!Table1[[Symbol]:[Industry]],2,FALSE),"-")</f>
        <v>-</v>
      </c>
      <c r="D3280" t="s">
        <v>130</v>
      </c>
      <c r="E3280">
        <v>69.677999999999997</v>
      </c>
      <c r="F3280">
        <v>38.71</v>
      </c>
      <c r="G3280">
        <v>37.589796582082698</v>
      </c>
      <c r="H3280">
        <v>-25.7307295081626</v>
      </c>
      <c r="I3280">
        <v>14.806225338805</v>
      </c>
      <c r="J3280">
        <v>-9.1294343161379601</v>
      </c>
      <c r="K3280">
        <v>40.773215622210898</v>
      </c>
      <c r="L3280">
        <v>34.7785331764698</v>
      </c>
      <c r="M3280">
        <v>29.015741393471099</v>
      </c>
      <c r="N3280">
        <v>0.123812851191515</v>
      </c>
      <c r="O3280">
        <v>45.052957892017503</v>
      </c>
      <c r="P3280">
        <v>73.977528089887599</v>
      </c>
      <c r="Q3280">
        <v>8.6771623646636001E-2</v>
      </c>
    </row>
    <row r="3281" spans="1:17" hidden="1" x14ac:dyDescent="0.3">
      <c r="A3281" t="s">
        <v>6780</v>
      </c>
      <c r="B3281" t="s">
        <v>6781</v>
      </c>
      <c r="C3281" t="str">
        <f>IFERROR(VLOOKUP(Table1[[#This Row],[Ticker]],[1]!Table1[[Symbol]:[Industry]],2,FALSE),"-")</f>
        <v>-</v>
      </c>
      <c r="D3281" t="s">
        <v>4768</v>
      </c>
      <c r="E3281">
        <v>69.671064879999903</v>
      </c>
      <c r="F3281">
        <v>50.9</v>
      </c>
      <c r="G3281">
        <v>-9.5011235412282797</v>
      </c>
      <c r="H3281">
        <v>-10.8414562424447</v>
      </c>
      <c r="I3281">
        <v>-14.6209575406277</v>
      </c>
      <c r="J3281">
        <v>-11.0848587026875</v>
      </c>
      <c r="K3281">
        <v>53.990770449387</v>
      </c>
      <c r="L3281">
        <v>50.966574272624598</v>
      </c>
      <c r="M3281">
        <v>30.223344273358801</v>
      </c>
      <c r="N3281">
        <v>0.568888888888888</v>
      </c>
      <c r="O3281">
        <v>29.626719056974402</v>
      </c>
      <c r="P3281">
        <v>33.560745211230604</v>
      </c>
    </row>
    <row r="3282" spans="1:17" hidden="1" x14ac:dyDescent="0.3">
      <c r="A3282" t="s">
        <v>6782</v>
      </c>
      <c r="B3282" t="s">
        <v>6783</v>
      </c>
      <c r="C3282" t="str">
        <f>IFERROR(VLOOKUP(Table1[[#This Row],[Ticker]],[1]!Table1[[Symbol]:[Industry]],2,FALSE),"-")</f>
        <v>-</v>
      </c>
      <c r="D3282" t="s">
        <v>693</v>
      </c>
      <c r="E3282">
        <v>69.436087874999998</v>
      </c>
      <c r="F3282">
        <v>57.75</v>
      </c>
      <c r="G3282">
        <v>-9.7858689159045404</v>
      </c>
      <c r="H3282">
        <v>-13.954371807891899</v>
      </c>
      <c r="I3282">
        <v>-8.3576708828447401</v>
      </c>
      <c r="J3282">
        <v>-11.028404496</v>
      </c>
      <c r="K3282">
        <v>60.596534751139998</v>
      </c>
      <c r="L3282">
        <v>55.853279613890898</v>
      </c>
      <c r="M3282">
        <v>48.765988671917597</v>
      </c>
      <c r="N3282">
        <v>0.44113850902802798</v>
      </c>
      <c r="O3282">
        <v>34.025974025974001</v>
      </c>
      <c r="P3282">
        <v>59.972299168974999</v>
      </c>
      <c r="Q3282">
        <v>4.8393707262299003E-2</v>
      </c>
    </row>
    <row r="3283" spans="1:17" hidden="1" x14ac:dyDescent="0.3">
      <c r="A3283" t="s">
        <v>6784</v>
      </c>
      <c r="B3283" t="s">
        <v>6785</v>
      </c>
      <c r="C3283" t="str">
        <f>IFERROR(VLOOKUP(Table1[[#This Row],[Ticker]],[1]!Table1[[Symbol]:[Industry]],2,FALSE),"-")</f>
        <v>-</v>
      </c>
      <c r="D3283" t="s">
        <v>604</v>
      </c>
      <c r="E3283">
        <v>69.222127499999999</v>
      </c>
      <c r="F3283">
        <v>27</v>
      </c>
      <c r="G3283">
        <v>-43.405190770520498</v>
      </c>
      <c r="H3283">
        <v>-4.8567934603135701</v>
      </c>
      <c r="I3283">
        <v>-8.1643052974721098</v>
      </c>
      <c r="J3283">
        <v>-6.0623010181000598</v>
      </c>
      <c r="K3283">
        <v>26.577598926802398</v>
      </c>
      <c r="L3283">
        <v>28.135802663334399</v>
      </c>
      <c r="M3283">
        <v>58.547586740643503</v>
      </c>
      <c r="N3283">
        <v>0.65711009948490995</v>
      </c>
      <c r="O3283">
        <v>55.185185185185098</v>
      </c>
      <c r="P3283">
        <v>19.469026548672499</v>
      </c>
      <c r="Q3283">
        <v>-4.7265713578891998E-2</v>
      </c>
    </row>
    <row r="3284" spans="1:17" hidden="1" x14ac:dyDescent="0.3">
      <c r="A3284" t="s">
        <v>6786</v>
      </c>
      <c r="B3284" t="s">
        <v>6787</v>
      </c>
      <c r="C3284" t="str">
        <f>IFERROR(VLOOKUP(Table1[[#This Row],[Ticker]],[1]!Table1[[Symbol]:[Industry]],2,FALSE),"-")</f>
        <v>-</v>
      </c>
      <c r="D3284" t="s">
        <v>130</v>
      </c>
      <c r="E3284">
        <v>69.102039074999993</v>
      </c>
      <c r="F3284">
        <v>44.27</v>
      </c>
      <c r="G3284">
        <v>-19.802460167789899</v>
      </c>
      <c r="H3284">
        <v>-15.184988008667201</v>
      </c>
      <c r="I3284">
        <v>-46.325911339395603</v>
      </c>
      <c r="J3284">
        <v>-5.7428669866112703</v>
      </c>
      <c r="K3284">
        <v>50.4504205034563</v>
      </c>
      <c r="L3284">
        <v>57.484034313298899</v>
      </c>
      <c r="M3284">
        <v>46.452412259468602</v>
      </c>
      <c r="N3284">
        <v>0.42236881411832899</v>
      </c>
      <c r="O3284">
        <v>72.057826970860603</v>
      </c>
      <c r="P3284">
        <v>20.070518036343898</v>
      </c>
      <c r="Q3284">
        <v>8.6797499312637999E-2</v>
      </c>
    </row>
    <row r="3285" spans="1:17" hidden="1" x14ac:dyDescent="0.3">
      <c r="A3285" t="s">
        <v>6788</v>
      </c>
      <c r="B3285" t="s">
        <v>6789</v>
      </c>
      <c r="C3285" t="str">
        <f>IFERROR(VLOOKUP(Table1[[#This Row],[Ticker]],[1]!Table1[[Symbol]:[Industry]],2,FALSE),"-")</f>
        <v>-</v>
      </c>
      <c r="D3285" t="s">
        <v>3218</v>
      </c>
      <c r="E3285">
        <v>68.923236200000005</v>
      </c>
      <c r="F3285">
        <v>62</v>
      </c>
      <c r="G3285">
        <v>-31.509040943336199</v>
      </c>
      <c r="H3285">
        <v>-18.033642201551999</v>
      </c>
      <c r="I3285">
        <v>-43.4363356373199</v>
      </c>
      <c r="J3285">
        <v>-1.94066590699207</v>
      </c>
      <c r="K3285">
        <v>68.706123469587496</v>
      </c>
      <c r="L3285">
        <v>68.882665889630402</v>
      </c>
      <c r="M3285">
        <v>17.317671978956898</v>
      </c>
      <c r="N3285">
        <v>4.2396694214875996</v>
      </c>
      <c r="O3285">
        <v>38.693548387096698</v>
      </c>
      <c r="P3285">
        <v>35.341628465400497</v>
      </c>
    </row>
    <row r="3286" spans="1:17" hidden="1" x14ac:dyDescent="0.3">
      <c r="A3286" t="s">
        <v>6790</v>
      </c>
      <c r="B3286" t="s">
        <v>6791</v>
      </c>
      <c r="C3286" t="str">
        <f>IFERROR(VLOOKUP(Table1[[#This Row],[Ticker]],[1]!Table1[[Symbol]:[Industry]],2,FALSE),"-")</f>
        <v>-</v>
      </c>
      <c r="D3286" t="s">
        <v>1602</v>
      </c>
      <c r="E3286">
        <v>68.884913999999995</v>
      </c>
      <c r="F3286">
        <v>19.07</v>
      </c>
      <c r="G3286">
        <v>-29.164543378589599</v>
      </c>
      <c r="H3286">
        <v>-13.610454097695101</v>
      </c>
      <c r="I3286">
        <v>-64.102336303320598</v>
      </c>
      <c r="J3286">
        <v>-9.5001123736001798</v>
      </c>
      <c r="K3286">
        <v>22.5515671271271</v>
      </c>
      <c r="L3286">
        <v>26.651297248474901</v>
      </c>
      <c r="M3286">
        <v>41.6529478408534</v>
      </c>
      <c r="N3286">
        <v>1.0557517962569001</v>
      </c>
      <c r="O3286">
        <v>135.71054011536401</v>
      </c>
      <c r="P3286">
        <v>8.5990888382688002</v>
      </c>
      <c r="Q3286">
        <v>0.17682287655846399</v>
      </c>
    </row>
    <row r="3287" spans="1:17" hidden="1" x14ac:dyDescent="0.3">
      <c r="A3287" t="s">
        <v>6792</v>
      </c>
      <c r="B3287" t="s">
        <v>6793</v>
      </c>
      <c r="C3287" t="str">
        <f>IFERROR(VLOOKUP(Table1[[#This Row],[Ticker]],[1]!Table1[[Symbol]:[Industry]],2,FALSE),"-")</f>
        <v>-</v>
      </c>
      <c r="D3287" t="s">
        <v>2933</v>
      </c>
      <c r="E3287">
        <v>68.750814655999903</v>
      </c>
      <c r="F3287">
        <v>5.48</v>
      </c>
      <c r="G3287">
        <v>-68.920451068389497</v>
      </c>
      <c r="H3287">
        <v>-6.7840421375622304</v>
      </c>
      <c r="I3287">
        <v>-42.280066318357797</v>
      </c>
      <c r="J3287">
        <v>-4.7615351791583</v>
      </c>
      <c r="K3287">
        <v>5.6083729808926002</v>
      </c>
      <c r="L3287">
        <v>6.2368050799043697</v>
      </c>
      <c r="M3287">
        <v>41.569402615211899</v>
      </c>
      <c r="N3287">
        <v>0.48572303553252799</v>
      </c>
      <c r="O3287">
        <v>69.525547445255398</v>
      </c>
      <c r="P3287">
        <v>15.126050420167999</v>
      </c>
      <c r="Q3287">
        <v>7.0528374972721006E-2</v>
      </c>
    </row>
    <row r="3288" spans="1:17" hidden="1" x14ac:dyDescent="0.3">
      <c r="A3288" t="s">
        <v>6794</v>
      </c>
      <c r="B3288" t="s">
        <v>6795</v>
      </c>
      <c r="C3288" t="str">
        <f>IFERROR(VLOOKUP(Table1[[#This Row],[Ticker]],[1]!Table1[[Symbol]:[Industry]],2,FALSE),"-")</f>
        <v>-</v>
      </c>
      <c r="D3288" t="s">
        <v>21</v>
      </c>
      <c r="E3288">
        <v>68.539200699999995</v>
      </c>
      <c r="F3288">
        <v>43</v>
      </c>
      <c r="G3288">
        <v>-86.839422176415596</v>
      </c>
      <c r="H3288">
        <v>-18.819756423276498</v>
      </c>
      <c r="I3288">
        <v>-10.786409856243299</v>
      </c>
      <c r="J3288">
        <v>-4.9751159716166802</v>
      </c>
      <c r="K3288">
        <v>45.463302692719203</v>
      </c>
      <c r="L3288">
        <v>54.028848551755502</v>
      </c>
      <c r="M3288">
        <v>38.393805060045104</v>
      </c>
      <c r="N3288">
        <v>0.26155132487294003</v>
      </c>
      <c r="O3288">
        <v>146.402692028003</v>
      </c>
      <c r="P3288">
        <v>23.3927779693581</v>
      </c>
      <c r="Q3288">
        <v>3.3458977947787003E-2</v>
      </c>
    </row>
    <row r="3289" spans="1:17" hidden="1" x14ac:dyDescent="0.3">
      <c r="A3289" t="s">
        <v>6796</v>
      </c>
      <c r="B3289" t="s">
        <v>6797</v>
      </c>
      <c r="C3289" t="str">
        <f>IFERROR(VLOOKUP(Table1[[#This Row],[Ticker]],[1]!Table1[[Symbol]:[Industry]],2,FALSE),"-")</f>
        <v>-</v>
      </c>
      <c r="D3289" t="s">
        <v>1433</v>
      </c>
      <c r="E3289">
        <v>68.383411199999998</v>
      </c>
      <c r="F3289">
        <v>198.9</v>
      </c>
      <c r="G3289">
        <v>4.6002122771360501</v>
      </c>
      <c r="H3289">
        <v>2.9615940590385699</v>
      </c>
      <c r="I3289">
        <v>-13.058411339395599</v>
      </c>
      <c r="J3289">
        <v>-7.4865314967308398</v>
      </c>
      <c r="K3289">
        <v>206.78241214814699</v>
      </c>
      <c r="L3289">
        <v>180.15414394627001</v>
      </c>
      <c r="M3289">
        <v>37.824468729491898</v>
      </c>
      <c r="N3289">
        <v>0.56946039035591201</v>
      </c>
      <c r="O3289">
        <v>27.2467320261437</v>
      </c>
      <c r="P3289">
        <v>134</v>
      </c>
    </row>
    <row r="3290" spans="1:17" hidden="1" x14ac:dyDescent="0.3">
      <c r="A3290" t="s">
        <v>6798</v>
      </c>
      <c r="B3290" t="s">
        <v>6799</v>
      </c>
      <c r="C3290" t="str">
        <f>IFERROR(VLOOKUP(Table1[[#This Row],[Ticker]],[1]!Table1[[Symbol]:[Industry]],2,FALSE),"-")</f>
        <v>-</v>
      </c>
      <c r="D3290" t="s">
        <v>473</v>
      </c>
      <c r="E3290">
        <v>68.233146719999993</v>
      </c>
      <c r="F3290">
        <v>25.68</v>
      </c>
      <c r="G3290">
        <v>-14.4263917917215</v>
      </c>
      <c r="H3290">
        <v>-23.4251446958597</v>
      </c>
      <c r="I3290">
        <v>2.8568380667800901</v>
      </c>
      <c r="J3290">
        <v>-3.1486319533518499</v>
      </c>
      <c r="K3290">
        <v>28.260454412438701</v>
      </c>
      <c r="L3290">
        <v>25.558959088226999</v>
      </c>
      <c r="M3290">
        <v>1.6100525436223001</v>
      </c>
      <c r="N3290">
        <v>0.12928502259987601</v>
      </c>
      <c r="O3290">
        <v>51.012461059190002</v>
      </c>
      <c r="Q3290">
        <v>-4.4984254915713E-2</v>
      </c>
    </row>
    <row r="3291" spans="1:17" hidden="1" x14ac:dyDescent="0.3">
      <c r="A3291" t="s">
        <v>6800</v>
      </c>
      <c r="B3291" t="s">
        <v>6801</v>
      </c>
      <c r="C3291" t="str">
        <f>IFERROR(VLOOKUP(Table1[[#This Row],[Ticker]],[1]!Table1[[Symbol]:[Industry]],2,FALSE),"-")</f>
        <v>-</v>
      </c>
      <c r="D3291" t="s">
        <v>263</v>
      </c>
      <c r="E3291">
        <v>68.147833274999996</v>
      </c>
      <c r="F3291">
        <v>135.1</v>
      </c>
      <c r="G3291">
        <v>-22.213306996399901</v>
      </c>
      <c r="H3291">
        <v>-7.3020259268226297</v>
      </c>
      <c r="I3291">
        <v>1.59438580090816</v>
      </c>
      <c r="J3291">
        <v>1.6132728085529</v>
      </c>
      <c r="K3291">
        <v>138.467846792687</v>
      </c>
      <c r="L3291">
        <v>131.67624431446299</v>
      </c>
      <c r="M3291">
        <v>36.348977456446697</v>
      </c>
      <c r="N3291">
        <v>0.94523326855007805</v>
      </c>
      <c r="O3291">
        <v>36.861584011843</v>
      </c>
      <c r="P3291">
        <v>40.5827263267429</v>
      </c>
      <c r="Q3291">
        <v>6.8116766076383006E-2</v>
      </c>
    </row>
    <row r="3292" spans="1:17" hidden="1" x14ac:dyDescent="0.3">
      <c r="A3292" t="s">
        <v>6802</v>
      </c>
      <c r="B3292" t="s">
        <v>6803</v>
      </c>
      <c r="C3292" t="str">
        <f>IFERROR(VLOOKUP(Table1[[#This Row],[Ticker]],[1]!Table1[[Symbol]:[Industry]],2,FALSE),"-")</f>
        <v>-</v>
      </c>
      <c r="D3292" t="s">
        <v>2261</v>
      </c>
      <c r="E3292">
        <v>68.103590699999998</v>
      </c>
      <c r="F3292">
        <v>4.6500000000000004</v>
      </c>
      <c r="G3292">
        <v>20.150065854043</v>
      </c>
      <c r="H3292">
        <v>-28.173988398198102</v>
      </c>
      <c r="I3292">
        <v>32.327386706206902</v>
      </c>
      <c r="J3292">
        <v>-13.093383334567299</v>
      </c>
      <c r="K3292">
        <v>4.7554712845996701</v>
      </c>
      <c r="L3292">
        <v>4.0139900944142601</v>
      </c>
      <c r="M3292">
        <v>29.7034479262167</v>
      </c>
      <c r="N3292">
        <v>0.38318511760144403</v>
      </c>
      <c r="O3292">
        <v>50.322580645161203</v>
      </c>
      <c r="P3292">
        <v>80.933852140077803</v>
      </c>
      <c r="Q3292">
        <v>7.6403166835098998E-2</v>
      </c>
    </row>
    <row r="3293" spans="1:17" hidden="1" x14ac:dyDescent="0.3">
      <c r="A3293" t="s">
        <v>6804</v>
      </c>
      <c r="B3293" t="s">
        <v>6805</v>
      </c>
      <c r="C3293" t="str">
        <f>IFERROR(VLOOKUP(Table1[[#This Row],[Ticker]],[1]!Table1[[Symbol]:[Industry]],2,FALSE),"-")</f>
        <v>-</v>
      </c>
      <c r="D3293" t="s">
        <v>545</v>
      </c>
      <c r="E3293">
        <v>68.062160000000006</v>
      </c>
      <c r="F3293">
        <v>226</v>
      </c>
      <c r="G3293">
        <v>32.7390911048414</v>
      </c>
      <c r="H3293">
        <v>-2.0470291505492599</v>
      </c>
      <c r="I3293">
        <v>-24.971744672728999</v>
      </c>
      <c r="J3293">
        <v>-5.90132012539486</v>
      </c>
      <c r="K3293">
        <v>228.14839798609901</v>
      </c>
      <c r="L3293">
        <v>224.020997605292</v>
      </c>
      <c r="M3293">
        <v>48.216261194865197</v>
      </c>
      <c r="N3293">
        <v>1.14985310068131</v>
      </c>
      <c r="O3293">
        <v>20.331858407079601</v>
      </c>
      <c r="P3293">
        <v>101.15709835336</v>
      </c>
      <c r="Q3293">
        <v>0.12312995828845</v>
      </c>
    </row>
    <row r="3294" spans="1:17" hidden="1" x14ac:dyDescent="0.3">
      <c r="A3294" t="s">
        <v>6806</v>
      </c>
      <c r="B3294" t="s">
        <v>6807</v>
      </c>
      <c r="C3294" t="str">
        <f>IFERROR(VLOOKUP(Table1[[#This Row],[Ticker]],[1]!Table1[[Symbol]:[Industry]],2,FALSE),"-")</f>
        <v>-</v>
      </c>
      <c r="D3294" t="s">
        <v>21</v>
      </c>
      <c r="E3294">
        <v>67.947040000000001</v>
      </c>
      <c r="F3294">
        <v>123.5</v>
      </c>
      <c r="G3294">
        <v>-73.421973212133196</v>
      </c>
      <c r="H3294">
        <v>-18.849060452580499</v>
      </c>
      <c r="I3294">
        <v>-26.6290480435155</v>
      </c>
      <c r="J3294">
        <v>-3.1486319533518499</v>
      </c>
      <c r="K3294">
        <v>143.92525716482001</v>
      </c>
      <c r="L3294">
        <v>151.65273264447799</v>
      </c>
      <c r="M3294">
        <v>24.022211319059</v>
      </c>
      <c r="N3294">
        <v>0.34515050167223998</v>
      </c>
      <c r="O3294">
        <v>85.627530364372404</v>
      </c>
      <c r="P3294">
        <v>11.1111111111111</v>
      </c>
    </row>
    <row r="3295" spans="1:17" hidden="1" x14ac:dyDescent="0.3">
      <c r="A3295" t="s">
        <v>6808</v>
      </c>
      <c r="B3295" t="s">
        <v>6809</v>
      </c>
      <c r="C3295" t="str">
        <f>IFERROR(VLOOKUP(Table1[[#This Row],[Ticker]],[1]!Table1[[Symbol]:[Industry]],2,FALSE),"-")</f>
        <v>-</v>
      </c>
      <c r="D3295" t="s">
        <v>4768</v>
      </c>
      <c r="E3295">
        <v>67.734809073999998</v>
      </c>
      <c r="F3295">
        <v>92.58</v>
      </c>
      <c r="G3295">
        <v>-8.3422785207832106</v>
      </c>
      <c r="H3295">
        <v>-4.9703264383335304</v>
      </c>
      <c r="I3295">
        <v>-39.670600180597297</v>
      </c>
      <c r="J3295">
        <v>-7.3385184342600001</v>
      </c>
      <c r="K3295">
        <v>95.800963149403898</v>
      </c>
      <c r="L3295">
        <v>94.139426021613602</v>
      </c>
      <c r="M3295">
        <v>37.257205670676797</v>
      </c>
      <c r="N3295">
        <v>0.54640072042125998</v>
      </c>
      <c r="O3295">
        <v>65.251674227694906</v>
      </c>
      <c r="P3295">
        <v>36.147058823529399</v>
      </c>
      <c r="Q3295">
        <v>5.8718409044894997E-2</v>
      </c>
    </row>
    <row r="3296" spans="1:17" hidden="1" x14ac:dyDescent="0.3">
      <c r="A3296" t="s">
        <v>6810</v>
      </c>
      <c r="B3296" t="s">
        <v>6811</v>
      </c>
      <c r="C3296" t="str">
        <f>IFERROR(VLOOKUP(Table1[[#This Row],[Ticker]],[1]!Table1[[Symbol]:[Industry]],2,FALSE),"-")</f>
        <v>-</v>
      </c>
      <c r="D3296" t="s">
        <v>438</v>
      </c>
      <c r="E3296">
        <v>67.689535199999995</v>
      </c>
      <c r="F3296">
        <v>33.57</v>
      </c>
      <c r="G3296">
        <v>59.837768801552997</v>
      </c>
      <c r="H3296">
        <v>-16.322347096851601</v>
      </c>
      <c r="I3296">
        <v>-6.9392134784330999</v>
      </c>
      <c r="J3296">
        <v>-4.2774307956094502</v>
      </c>
      <c r="K3296">
        <v>36.225139298598599</v>
      </c>
      <c r="L3296">
        <v>32.760102291189803</v>
      </c>
      <c r="M3296">
        <v>30.764627945591201</v>
      </c>
      <c r="N3296">
        <v>0.54586847861119803</v>
      </c>
      <c r="O3296">
        <v>45.665773011617503</v>
      </c>
      <c r="P3296">
        <v>107.73514851485101</v>
      </c>
      <c r="Q3296">
        <v>5.5003596167815E-2</v>
      </c>
    </row>
    <row r="3297" spans="1:17" hidden="1" x14ac:dyDescent="0.3">
      <c r="A3297" t="s">
        <v>6812</v>
      </c>
      <c r="B3297" t="s">
        <v>6813</v>
      </c>
      <c r="C3297" t="str">
        <f>IFERROR(VLOOKUP(Table1[[#This Row],[Ticker]],[1]!Table1[[Symbol]:[Industry]],2,FALSE),"-")</f>
        <v>-</v>
      </c>
      <c r="D3297" t="s">
        <v>379</v>
      </c>
      <c r="E3297">
        <v>67.524912251999993</v>
      </c>
      <c r="F3297">
        <v>40.11</v>
      </c>
      <c r="G3297">
        <v>22.754758229895401</v>
      </c>
      <c r="H3297">
        <v>3.5564973040208199</v>
      </c>
      <c r="I3297">
        <v>-5.5123490164494804</v>
      </c>
      <c r="J3297">
        <v>-6.8112825557614904</v>
      </c>
      <c r="K3297">
        <v>37.4191145879226</v>
      </c>
      <c r="L3297">
        <v>34.1198225708835</v>
      </c>
      <c r="M3297">
        <v>49.502728824513198</v>
      </c>
      <c r="N3297">
        <v>2.8209277590590598</v>
      </c>
      <c r="O3297">
        <v>20.668162552979201</v>
      </c>
      <c r="P3297">
        <v>65.7438016528925</v>
      </c>
      <c r="Q3297">
        <v>8.3605237315742001E-2</v>
      </c>
    </row>
    <row r="3298" spans="1:17" hidden="1" x14ac:dyDescent="0.3">
      <c r="A3298" t="s">
        <v>6814</v>
      </c>
      <c r="B3298" t="s">
        <v>6815</v>
      </c>
      <c r="C3298" t="str">
        <f>IFERROR(VLOOKUP(Table1[[#This Row],[Ticker]],[1]!Table1[[Symbol]:[Industry]],2,FALSE),"-")</f>
        <v>-</v>
      </c>
      <c r="D3298" t="s">
        <v>470</v>
      </c>
      <c r="E3298">
        <v>67.475617853999907</v>
      </c>
      <c r="F3298">
        <v>39.090000000000003</v>
      </c>
      <c r="G3298">
        <v>-65.001046647967001</v>
      </c>
      <c r="H3298">
        <v>-13.197201762747101</v>
      </c>
      <c r="I3298">
        <v>-36.082354535704297</v>
      </c>
      <c r="J3298">
        <v>-10.351429156149001</v>
      </c>
      <c r="K3298">
        <v>40.177597423758598</v>
      </c>
      <c r="L3298">
        <v>47.415297168741397</v>
      </c>
      <c r="M3298">
        <v>38.963287248033801</v>
      </c>
      <c r="N3298">
        <v>2.2363315133519102</v>
      </c>
      <c r="O3298">
        <v>92.707314286583397</v>
      </c>
      <c r="P3298">
        <v>28.416557161629399</v>
      </c>
      <c r="Q3298">
        <v>-1.5870241474531002E-2</v>
      </c>
    </row>
    <row r="3299" spans="1:17" hidden="1" x14ac:dyDescent="0.3">
      <c r="A3299" t="s">
        <v>6816</v>
      </c>
      <c r="B3299" t="s">
        <v>6817</v>
      </c>
      <c r="C3299" t="str">
        <f>IFERROR(VLOOKUP(Table1[[#This Row],[Ticker]],[1]!Table1[[Symbol]:[Industry]],2,FALSE),"-")</f>
        <v>-</v>
      </c>
      <c r="D3299" t="s">
        <v>263</v>
      </c>
      <c r="E3299">
        <v>67.305297069999995</v>
      </c>
      <c r="F3299">
        <v>982.55</v>
      </c>
      <c r="G3299">
        <v>87.482472128378305</v>
      </c>
      <c r="H3299">
        <v>5.2240516758793696</v>
      </c>
      <c r="I3299">
        <v>38.574269238453397</v>
      </c>
      <c r="J3299">
        <v>-6.6482805830074998</v>
      </c>
      <c r="K3299">
        <v>973.13826582052604</v>
      </c>
      <c r="L3299">
        <v>789.894082389858</v>
      </c>
      <c r="M3299">
        <v>41.006474634615202</v>
      </c>
      <c r="N3299">
        <v>0.70396526339430499</v>
      </c>
      <c r="O3299">
        <v>37.881023866469803</v>
      </c>
      <c r="P3299">
        <v>151.935897435897</v>
      </c>
      <c r="Q3299">
        <v>0.105459089337476</v>
      </c>
    </row>
    <row r="3300" spans="1:17" hidden="1" x14ac:dyDescent="0.3">
      <c r="A3300" t="s">
        <v>6818</v>
      </c>
      <c r="B3300" t="s">
        <v>6819</v>
      </c>
      <c r="C3300" t="str">
        <f>IFERROR(VLOOKUP(Table1[[#This Row],[Ticker]],[1]!Table1[[Symbol]:[Industry]],2,FALSE),"-")</f>
        <v>-</v>
      </c>
      <c r="D3300" t="s">
        <v>604</v>
      </c>
      <c r="E3300">
        <v>66.915458999999998</v>
      </c>
      <c r="F3300">
        <v>119.65</v>
      </c>
      <c r="G3300">
        <v>131.631574943836</v>
      </c>
      <c r="H3300">
        <v>-10.2461130124238</v>
      </c>
      <c r="I3300">
        <v>31.364733314692302</v>
      </c>
      <c r="J3300">
        <v>-6.36164266338755</v>
      </c>
      <c r="K3300">
        <v>128.309005315186</v>
      </c>
      <c r="L3300">
        <v>102.7222571528</v>
      </c>
      <c r="M3300">
        <v>19.576450272976199</v>
      </c>
      <c r="N3300">
        <v>0.25245919831323899</v>
      </c>
      <c r="O3300">
        <v>37.024655244462998</v>
      </c>
      <c r="P3300">
        <v>183.79981024667899</v>
      </c>
      <c r="Q3300">
        <v>7.399149201112E-2</v>
      </c>
    </row>
    <row r="3301" spans="1:17" hidden="1" x14ac:dyDescent="0.3">
      <c r="A3301" t="s">
        <v>6820</v>
      </c>
      <c r="B3301" t="s">
        <v>6821</v>
      </c>
      <c r="C3301" t="str">
        <f>IFERROR(VLOOKUP(Table1[[#This Row],[Ticker]],[1]!Table1[[Symbol]:[Industry]],2,FALSE),"-")</f>
        <v>-</v>
      </c>
      <c r="D3301" t="s">
        <v>545</v>
      </c>
      <c r="E3301">
        <v>66.879400000000004</v>
      </c>
      <c r="F3301">
        <v>217</v>
      </c>
      <c r="G3301">
        <v>145.246978626193</v>
      </c>
      <c r="H3301">
        <v>-7.0498292870433596</v>
      </c>
      <c r="I3301">
        <v>85.578569792679801</v>
      </c>
      <c r="J3301">
        <v>-10.898631953351799</v>
      </c>
      <c r="K3301">
        <v>219.398372878614</v>
      </c>
      <c r="L3301">
        <v>168.742120836704</v>
      </c>
      <c r="M3301">
        <v>14.029081191774999</v>
      </c>
      <c r="N3301">
        <v>0.193847550579827</v>
      </c>
      <c r="O3301">
        <v>19.861751152073701</v>
      </c>
      <c r="P3301">
        <v>178.56225930680301</v>
      </c>
      <c r="Q3301">
        <v>0.16547184171541601</v>
      </c>
    </row>
    <row r="3302" spans="1:17" hidden="1" x14ac:dyDescent="0.3">
      <c r="A3302" t="s">
        <v>6822</v>
      </c>
      <c r="B3302" t="s">
        <v>6823</v>
      </c>
      <c r="C3302" t="str">
        <f>IFERROR(VLOOKUP(Table1[[#This Row],[Ticker]],[1]!Table1[[Symbol]:[Industry]],2,FALSE),"-")</f>
        <v>-</v>
      </c>
      <c r="D3302" t="s">
        <v>263</v>
      </c>
      <c r="E3302">
        <v>66.756069999999994</v>
      </c>
      <c r="F3302">
        <v>16.600000000000001</v>
      </c>
      <c r="G3302">
        <v>58.149540541996203</v>
      </c>
      <c r="H3302">
        <v>-9.60109753114825</v>
      </c>
      <c r="I3302">
        <v>-10.5707200378914</v>
      </c>
      <c r="J3302">
        <v>2.27422150048932</v>
      </c>
      <c r="K3302">
        <v>15.7087713485472</v>
      </c>
      <c r="L3302">
        <v>14.1345896771772</v>
      </c>
      <c r="M3302">
        <v>55.833085984449802</v>
      </c>
      <c r="N3302">
        <v>1.4373166404608599</v>
      </c>
      <c r="O3302">
        <v>32.349397590361399</v>
      </c>
      <c r="P3302">
        <v>100.725513905683</v>
      </c>
      <c r="Q3302">
        <v>7.6949104971313007E-2</v>
      </c>
    </row>
    <row r="3303" spans="1:17" hidden="1" x14ac:dyDescent="0.3">
      <c r="A3303" t="s">
        <v>6824</v>
      </c>
      <c r="B3303" t="s">
        <v>6825</v>
      </c>
      <c r="C3303" t="str">
        <f>IFERROR(VLOOKUP(Table1[[#This Row],[Ticker]],[1]!Table1[[Symbol]:[Industry]],2,FALSE),"-")</f>
        <v>-</v>
      </c>
      <c r="D3303" t="s">
        <v>604</v>
      </c>
      <c r="E3303">
        <v>66.706057533999996</v>
      </c>
      <c r="F3303">
        <v>38.03</v>
      </c>
      <c r="G3303">
        <v>-19.792892620908901</v>
      </c>
      <c r="H3303">
        <v>2.83802758794367</v>
      </c>
      <c r="I3303">
        <v>4.0529431522539697E-2</v>
      </c>
      <c r="J3303">
        <v>2.7272301156136698</v>
      </c>
      <c r="K3303">
        <v>35.831116419680903</v>
      </c>
      <c r="L3303">
        <v>36.201900246368901</v>
      </c>
      <c r="M3303">
        <v>67.110916241570905</v>
      </c>
      <c r="N3303">
        <v>1.1716535293238699</v>
      </c>
      <c r="O3303">
        <v>65.658690507494001</v>
      </c>
      <c r="P3303">
        <v>29.221882432891601</v>
      </c>
      <c r="Q3303">
        <v>6.1816225134564001E-2</v>
      </c>
    </row>
    <row r="3304" spans="1:17" hidden="1" x14ac:dyDescent="0.3">
      <c r="A3304" t="s">
        <v>6826</v>
      </c>
      <c r="B3304" t="s">
        <v>6827</v>
      </c>
      <c r="C3304" t="str">
        <f>IFERROR(VLOOKUP(Table1[[#This Row],[Ticker]],[1]!Table1[[Symbol]:[Industry]],2,FALSE),"-")</f>
        <v>-</v>
      </c>
      <c r="D3304" t="s">
        <v>2144</v>
      </c>
      <c r="E3304">
        <v>66.653599999999997</v>
      </c>
      <c r="F3304">
        <v>143.65</v>
      </c>
      <c r="G3304">
        <v>-67.162851484202406</v>
      </c>
      <c r="H3304">
        <v>-20.3491681879824</v>
      </c>
      <c r="I3304">
        <v>-50.944725130043601</v>
      </c>
      <c r="J3304">
        <v>-6.8051230637175104</v>
      </c>
      <c r="K3304">
        <v>163.33651367974599</v>
      </c>
      <c r="L3304">
        <v>172.69383290757699</v>
      </c>
      <c r="M3304">
        <v>34.870583724033203</v>
      </c>
      <c r="N3304">
        <v>0.60231667318501603</v>
      </c>
      <c r="O3304">
        <v>90.950226244343895</v>
      </c>
      <c r="P3304">
        <v>15.613682092555299</v>
      </c>
      <c r="Q3304">
        <v>0.11768149548661</v>
      </c>
    </row>
    <row r="3305" spans="1:17" hidden="1" x14ac:dyDescent="0.3">
      <c r="A3305" t="s">
        <v>6828</v>
      </c>
      <c r="B3305" t="s">
        <v>6829</v>
      </c>
      <c r="C3305" t="str">
        <f>IFERROR(VLOOKUP(Table1[[#This Row],[Ticker]],[1]!Table1[[Symbol]:[Industry]],2,FALSE),"-")</f>
        <v>-</v>
      </c>
      <c r="D3305" t="s">
        <v>54</v>
      </c>
      <c r="E3305">
        <v>66.505855690999994</v>
      </c>
      <c r="F3305">
        <v>50.93</v>
      </c>
      <c r="G3305">
        <v>-61.874685926787997</v>
      </c>
      <c r="H3305">
        <v>-2.4978052037643401</v>
      </c>
      <c r="I3305">
        <v>-15.8111644333295</v>
      </c>
      <c r="J3305">
        <v>-10.9058878900273</v>
      </c>
      <c r="K3305">
        <v>51.866090906376101</v>
      </c>
      <c r="L3305">
        <v>58.136486053462399</v>
      </c>
      <c r="M3305">
        <v>40.668607102276297</v>
      </c>
      <c r="N3305">
        <v>1.0842999710877701</v>
      </c>
      <c r="O3305">
        <v>68.977027292361996</v>
      </c>
      <c r="P3305">
        <v>14.475162957967999</v>
      </c>
      <c r="Q3305">
        <v>-0.111539257104979</v>
      </c>
    </row>
    <row r="3306" spans="1:17" hidden="1" x14ac:dyDescent="0.3">
      <c r="A3306" t="s">
        <v>6830</v>
      </c>
      <c r="B3306" t="s">
        <v>6831</v>
      </c>
      <c r="C3306" t="str">
        <f>IFERROR(VLOOKUP(Table1[[#This Row],[Ticker]],[1]!Table1[[Symbol]:[Industry]],2,FALSE),"-")</f>
        <v>-</v>
      </c>
      <c r="D3306" t="s">
        <v>46</v>
      </c>
      <c r="E3306">
        <v>66.309063885</v>
      </c>
      <c r="F3306">
        <v>55.37</v>
      </c>
      <c r="G3306">
        <v>90.401891036561196</v>
      </c>
      <c r="H3306">
        <v>51.693493228048403</v>
      </c>
      <c r="I3306">
        <v>28.357592922724699</v>
      </c>
      <c r="J3306">
        <v>-13.943544512970201</v>
      </c>
      <c r="K3306">
        <v>44.507734736877403</v>
      </c>
      <c r="L3306">
        <v>38.625195877495401</v>
      </c>
      <c r="M3306">
        <v>57.917683079668002</v>
      </c>
      <c r="N3306">
        <v>1.50260293849932</v>
      </c>
      <c r="O3306">
        <v>14.159292035398201</v>
      </c>
      <c r="P3306">
        <v>133.628691983122</v>
      </c>
      <c r="Q3306">
        <v>0.12455064341814601</v>
      </c>
    </row>
    <row r="3307" spans="1:17" hidden="1" x14ac:dyDescent="0.3">
      <c r="A3307" t="s">
        <v>6832</v>
      </c>
      <c r="B3307" t="s">
        <v>6833</v>
      </c>
      <c r="C3307" t="str">
        <f>IFERROR(VLOOKUP(Table1[[#This Row],[Ticker]],[1]!Table1[[Symbol]:[Industry]],2,FALSE),"-")</f>
        <v>-</v>
      </c>
      <c r="D3307" t="s">
        <v>74</v>
      </c>
      <c r="E3307">
        <v>66.254160959999993</v>
      </c>
      <c r="F3307">
        <v>20.85</v>
      </c>
      <c r="G3307">
        <v>-46.258913248460097</v>
      </c>
      <c r="H3307">
        <v>-13.2110607711026</v>
      </c>
      <c r="I3307">
        <v>-6.4357086366929597</v>
      </c>
      <c r="J3307">
        <v>-7.4194179597126002</v>
      </c>
      <c r="K3307">
        <v>21.820415674877601</v>
      </c>
      <c r="L3307">
        <v>22.604492589038198</v>
      </c>
      <c r="M3307">
        <v>43.219149113024898</v>
      </c>
      <c r="N3307">
        <v>0.64108370703812001</v>
      </c>
      <c r="O3307">
        <v>56.354916067146199</v>
      </c>
      <c r="P3307">
        <v>18.465909090909001</v>
      </c>
      <c r="Q3307">
        <v>6.0871521908311001E-2</v>
      </c>
    </row>
    <row r="3308" spans="1:17" hidden="1" x14ac:dyDescent="0.3">
      <c r="A3308" t="s">
        <v>6834</v>
      </c>
      <c r="B3308" t="s">
        <v>6835</v>
      </c>
      <c r="C3308" t="str">
        <f>IFERROR(VLOOKUP(Table1[[#This Row],[Ticker]],[1]!Table1[[Symbol]:[Industry]],2,FALSE),"-")</f>
        <v>-</v>
      </c>
      <c r="D3308" t="s">
        <v>130</v>
      </c>
      <c r="E3308">
        <v>66.230237768999999</v>
      </c>
      <c r="F3308">
        <v>57.21</v>
      </c>
      <c r="G3308">
        <v>6.2553463015803397</v>
      </c>
      <c r="H3308">
        <v>-12.1689627724828</v>
      </c>
      <c r="I3308">
        <v>18.717010347351302</v>
      </c>
      <c r="J3308">
        <v>-9.0186529177124406</v>
      </c>
      <c r="K3308">
        <v>62.045560046525203</v>
      </c>
      <c r="L3308">
        <v>51.942029386454998</v>
      </c>
      <c r="M3308">
        <v>19.209987188964501</v>
      </c>
      <c r="N3308">
        <v>1.22787404357324E-2</v>
      </c>
      <c r="O3308">
        <v>77.136864184583104</v>
      </c>
      <c r="P3308">
        <v>67.280701754385902</v>
      </c>
      <c r="Q3308">
        <v>6.4650575791266998E-2</v>
      </c>
    </row>
    <row r="3309" spans="1:17" hidden="1" x14ac:dyDescent="0.3">
      <c r="A3309" t="s">
        <v>6836</v>
      </c>
      <c r="B3309" t="s">
        <v>6837</v>
      </c>
      <c r="C3309" t="str">
        <f>IFERROR(VLOOKUP(Table1[[#This Row],[Ticker]],[1]!Table1[[Symbol]:[Industry]],2,FALSE),"-")</f>
        <v>-</v>
      </c>
      <c r="D3309" t="s">
        <v>125</v>
      </c>
      <c r="E3309">
        <v>66.014467999999994</v>
      </c>
      <c r="F3309">
        <v>90.59</v>
      </c>
      <c r="G3309">
        <v>-33.3152806806104</v>
      </c>
      <c r="H3309">
        <v>-2.78507434235167</v>
      </c>
      <c r="I3309">
        <v>-6.3099146399312298</v>
      </c>
      <c r="J3309">
        <v>-0.50879011127717999</v>
      </c>
      <c r="K3309">
        <v>84.801767131702505</v>
      </c>
      <c r="L3309">
        <v>86.1311636347004</v>
      </c>
      <c r="M3309">
        <v>77.943738855414495</v>
      </c>
      <c r="N3309">
        <v>1.2721049879522801</v>
      </c>
      <c r="O3309">
        <v>21.426205983000301</v>
      </c>
      <c r="P3309">
        <v>25.8194444444444</v>
      </c>
      <c r="Q3309">
        <v>8.4270386233343E-2</v>
      </c>
    </row>
    <row r="3310" spans="1:17" hidden="1" x14ac:dyDescent="0.3">
      <c r="A3310" t="s">
        <v>6838</v>
      </c>
      <c r="B3310" t="s">
        <v>6839</v>
      </c>
      <c r="C3310" t="str">
        <f>IFERROR(VLOOKUP(Table1[[#This Row],[Ticker]],[1]!Table1[[Symbol]:[Industry]],2,FALSE),"-")</f>
        <v>-</v>
      </c>
      <c r="D3310" t="s">
        <v>217</v>
      </c>
      <c r="E3310">
        <v>65.964070327999906</v>
      </c>
      <c r="F3310">
        <v>41.08</v>
      </c>
      <c r="G3310">
        <v>14.8809675156377</v>
      </c>
      <c r="H3310">
        <v>-13.2233144757109</v>
      </c>
      <c r="I3310">
        <v>-11.963874423142</v>
      </c>
      <c r="J3310">
        <v>-8.4258045507858803</v>
      </c>
      <c r="K3310">
        <v>41.202992568579198</v>
      </c>
      <c r="L3310">
        <v>40.308716831683597</v>
      </c>
      <c r="M3310">
        <v>53.867280896449998</v>
      </c>
      <c r="N3310">
        <v>0.96009454828483498</v>
      </c>
      <c r="O3310">
        <v>57.302823758519899</v>
      </c>
      <c r="P3310">
        <v>56.197718631178702</v>
      </c>
      <c r="Q3310">
        <v>0.102718060268291</v>
      </c>
    </row>
    <row r="3311" spans="1:17" hidden="1" x14ac:dyDescent="0.3">
      <c r="A3311" t="s">
        <v>6840</v>
      </c>
      <c r="B3311" t="s">
        <v>6841</v>
      </c>
      <c r="C3311" t="str">
        <f>IFERROR(VLOOKUP(Table1[[#This Row],[Ticker]],[1]!Table1[[Symbol]:[Industry]],2,FALSE),"-")</f>
        <v>-</v>
      </c>
      <c r="D3311" t="s">
        <v>46</v>
      </c>
      <c r="E3311">
        <v>65.928226420000001</v>
      </c>
      <c r="F3311">
        <v>0.7</v>
      </c>
      <c r="G3311">
        <v>-33.3152806806104</v>
      </c>
      <c r="K3311">
        <v>0.813046339516308</v>
      </c>
      <c r="L3311">
        <v>1.2524745064316301</v>
      </c>
      <c r="M3311">
        <v>70.989730741565694</v>
      </c>
      <c r="N3311">
        <v>1</v>
      </c>
      <c r="O3311">
        <v>7.1428571428571397</v>
      </c>
      <c r="P3311">
        <v>7.6923076923076801</v>
      </c>
      <c r="Q3311">
        <v>3.7666979515126001E-2</v>
      </c>
    </row>
    <row r="3312" spans="1:17" hidden="1" x14ac:dyDescent="0.3">
      <c r="A3312" t="s">
        <v>6842</v>
      </c>
      <c r="B3312" t="s">
        <v>6843</v>
      </c>
      <c r="C3312" t="str">
        <f>IFERROR(VLOOKUP(Table1[[#This Row],[Ticker]],[1]!Table1[[Symbol]:[Industry]],2,FALSE),"-")</f>
        <v>-</v>
      </c>
      <c r="D3312" t="s">
        <v>6844</v>
      </c>
      <c r="E3312">
        <v>65.799112600000001</v>
      </c>
      <c r="F3312">
        <v>47.3</v>
      </c>
      <c r="G3312">
        <v>151.452931239919</v>
      </c>
      <c r="H3312">
        <v>6.8779179953281204</v>
      </c>
      <c r="I3312">
        <v>91.083810882826498</v>
      </c>
      <c r="J3312">
        <v>-3.7076381645319598</v>
      </c>
      <c r="K3312">
        <v>41.250632960320999</v>
      </c>
      <c r="L3312">
        <v>29.877987607590601</v>
      </c>
      <c r="M3312">
        <v>46.093344120890698</v>
      </c>
      <c r="N3312">
        <v>0.32251989363014599</v>
      </c>
      <c r="O3312">
        <v>20.824524312896401</v>
      </c>
      <c r="P3312">
        <v>227.335640138408</v>
      </c>
      <c r="Q3312">
        <v>5.9937622589263002E-2</v>
      </c>
    </row>
    <row r="3313" spans="1:17" hidden="1" x14ac:dyDescent="0.3">
      <c r="A3313" t="s">
        <v>6845</v>
      </c>
      <c r="B3313" t="s">
        <v>6846</v>
      </c>
      <c r="C3313" t="str">
        <f>IFERROR(VLOOKUP(Table1[[#This Row],[Ticker]],[1]!Table1[[Symbol]:[Industry]],2,FALSE),"-")</f>
        <v>-</v>
      </c>
      <c r="D3313" t="s">
        <v>470</v>
      </c>
      <c r="E3313">
        <v>65.707980000000006</v>
      </c>
      <c r="F3313">
        <v>138.1</v>
      </c>
      <c r="G3313">
        <v>-32.915426082282501</v>
      </c>
      <c r="H3313">
        <v>-0.83538142327653797</v>
      </c>
      <c r="I3313">
        <v>-28.610715501965299</v>
      </c>
      <c r="J3313">
        <v>-9.9413490401865907</v>
      </c>
      <c r="K3313">
        <v>136.80238557752901</v>
      </c>
      <c r="M3313">
        <v>50.559992699249896</v>
      </c>
      <c r="N3313">
        <v>0.75714285714285701</v>
      </c>
      <c r="O3313">
        <v>43.374366401158497</v>
      </c>
      <c r="P3313">
        <v>21.193505923650701</v>
      </c>
    </row>
    <row r="3314" spans="1:17" hidden="1" x14ac:dyDescent="0.3">
      <c r="A3314" t="s">
        <v>6847</v>
      </c>
      <c r="B3314" t="s">
        <v>6848</v>
      </c>
      <c r="C3314" t="str">
        <f>IFERROR(VLOOKUP(Table1[[#This Row],[Ticker]],[1]!Table1[[Symbol]:[Industry]],2,FALSE),"-")</f>
        <v>-</v>
      </c>
      <c r="D3314" t="s">
        <v>281</v>
      </c>
      <c r="E3314">
        <v>65.66</v>
      </c>
      <c r="F3314">
        <v>94</v>
      </c>
      <c r="G3314">
        <v>75.527198768400893</v>
      </c>
      <c r="H3314">
        <v>-26.9447066819315</v>
      </c>
      <c r="I3314">
        <v>30.162732243831702</v>
      </c>
      <c r="J3314">
        <v>-10.750142812652999</v>
      </c>
      <c r="K3314">
        <v>112.184036669809</v>
      </c>
      <c r="L3314">
        <v>94.695990795506106</v>
      </c>
      <c r="M3314">
        <v>15.094832277274101</v>
      </c>
      <c r="N3314">
        <v>1.3660532565397701</v>
      </c>
      <c r="O3314">
        <v>51.063829787233999</v>
      </c>
      <c r="P3314">
        <v>123.277909738717</v>
      </c>
      <c r="Q3314">
        <v>8.5831026314043005E-2</v>
      </c>
    </row>
    <row r="3315" spans="1:17" hidden="1" x14ac:dyDescent="0.3">
      <c r="A3315" t="s">
        <v>6849</v>
      </c>
      <c r="B3315" t="s">
        <v>6850</v>
      </c>
      <c r="C3315" t="str">
        <f>IFERROR(VLOOKUP(Table1[[#This Row],[Ticker]],[1]!Table1[[Symbol]:[Industry]],2,FALSE),"-")</f>
        <v>-</v>
      </c>
      <c r="E3315">
        <v>65.640432000000004</v>
      </c>
      <c r="F3315">
        <v>48.18</v>
      </c>
      <c r="G3315">
        <v>-33.3152806806104</v>
      </c>
      <c r="H3315">
        <v>16.6787873945683</v>
      </c>
      <c r="I3315">
        <v>202.061588660604</v>
      </c>
      <c r="J3315">
        <v>18.349911864492899</v>
      </c>
      <c r="K3315">
        <v>27.223462032611302</v>
      </c>
      <c r="M3315">
        <v>100</v>
      </c>
      <c r="N3315">
        <v>1.0509090909090899</v>
      </c>
      <c r="O3315">
        <v>0</v>
      </c>
    </row>
    <row r="3316" spans="1:17" hidden="1" x14ac:dyDescent="0.3">
      <c r="A3316" t="s">
        <v>6851</v>
      </c>
      <c r="B3316" t="s">
        <v>6852</v>
      </c>
      <c r="C3316" t="str">
        <f>IFERROR(VLOOKUP(Table1[[#This Row],[Ticker]],[1]!Table1[[Symbol]:[Industry]],2,FALSE),"-")</f>
        <v>-</v>
      </c>
      <c r="D3316" t="s">
        <v>46</v>
      </c>
      <c r="E3316">
        <v>65.631010000000003</v>
      </c>
      <c r="F3316">
        <v>173</v>
      </c>
      <c r="G3316">
        <v>139.85699154424299</v>
      </c>
      <c r="H3316">
        <v>1.3152129018768399</v>
      </c>
      <c r="I3316">
        <v>33.418907884590197</v>
      </c>
      <c r="J3316">
        <v>-2.1562209784540101</v>
      </c>
      <c r="K3316">
        <v>171.10606645012399</v>
      </c>
      <c r="L3316">
        <v>147.43949615782299</v>
      </c>
      <c r="M3316">
        <v>49.641062496824901</v>
      </c>
      <c r="N3316">
        <v>0.48435171385990999</v>
      </c>
      <c r="O3316">
        <v>22.1387283236994</v>
      </c>
      <c r="P3316">
        <v>173.172272224853</v>
      </c>
      <c r="Q3316">
        <v>0.153184053734509</v>
      </c>
    </row>
    <row r="3317" spans="1:17" hidden="1" x14ac:dyDescent="0.3">
      <c r="A3317" t="s">
        <v>6853</v>
      </c>
      <c r="B3317" t="s">
        <v>6854</v>
      </c>
      <c r="C3317" t="str">
        <f>IFERROR(VLOOKUP(Table1[[#This Row],[Ticker]],[1]!Table1[[Symbol]:[Industry]],2,FALSE),"-")</f>
        <v>-</v>
      </c>
      <c r="D3317" t="s">
        <v>46</v>
      </c>
      <c r="E3317">
        <v>65.612119793999994</v>
      </c>
      <c r="F3317">
        <v>38.909999999999997</v>
      </c>
      <c r="G3317">
        <v>-3.18150141639638</v>
      </c>
      <c r="H3317">
        <v>-14.7273776703896</v>
      </c>
      <c r="I3317">
        <v>-2.81554138423874</v>
      </c>
      <c r="J3317">
        <v>-1.56009028668518</v>
      </c>
      <c r="K3317">
        <v>38.278269312980903</v>
      </c>
      <c r="L3317">
        <v>36.657875481953901</v>
      </c>
      <c r="M3317">
        <v>51.793798020130097</v>
      </c>
      <c r="N3317">
        <v>0.78164660266043995</v>
      </c>
      <c r="O3317">
        <v>30.0436905679774</v>
      </c>
      <c r="P3317">
        <v>44.1111111111111</v>
      </c>
      <c r="Q3317">
        <v>-8.3358559995788006E-2</v>
      </c>
    </row>
    <row r="3318" spans="1:17" hidden="1" x14ac:dyDescent="0.3">
      <c r="A3318" t="s">
        <v>6855</v>
      </c>
      <c r="B3318" t="s">
        <v>6795</v>
      </c>
      <c r="C3318" t="str">
        <f>IFERROR(VLOOKUP(Table1[[#This Row],[Ticker]],[1]!Table1[[Symbol]:[Industry]],2,FALSE),"-")</f>
        <v>-</v>
      </c>
      <c r="D3318" t="s">
        <v>21</v>
      </c>
      <c r="E3318">
        <v>65.611953927000002</v>
      </c>
      <c r="F3318">
        <v>18.899999999999999</v>
      </c>
      <c r="G3318">
        <v>-27.062770136324399</v>
      </c>
      <c r="H3318">
        <v>-6.6618616864344302</v>
      </c>
      <c r="I3318">
        <v>-18.338411339395599</v>
      </c>
      <c r="J3318">
        <v>-3.4693160794876201</v>
      </c>
      <c r="K3318">
        <v>19.1242530486611</v>
      </c>
      <c r="L3318">
        <v>19.4452355809272</v>
      </c>
      <c r="M3318">
        <v>56.139505145107201</v>
      </c>
      <c r="N3318">
        <v>0.28995056048168799</v>
      </c>
      <c r="O3318">
        <v>42.804232804232797</v>
      </c>
      <c r="P3318">
        <v>16.955445544554401</v>
      </c>
      <c r="Q3318">
        <v>-9.4577932573620006E-3</v>
      </c>
    </row>
    <row r="3319" spans="1:17" hidden="1" x14ac:dyDescent="0.3">
      <c r="A3319" t="s">
        <v>6856</v>
      </c>
      <c r="B3319" t="s">
        <v>6857</v>
      </c>
      <c r="C3319" t="str">
        <f>IFERROR(VLOOKUP(Table1[[#This Row],[Ticker]],[1]!Table1[[Symbol]:[Industry]],2,FALSE),"-")</f>
        <v>-</v>
      </c>
      <c r="D3319" t="s">
        <v>130</v>
      </c>
      <c r="E3319">
        <v>65.488844159999999</v>
      </c>
      <c r="F3319">
        <v>49.6</v>
      </c>
      <c r="G3319">
        <v>-2.7889648911367302</v>
      </c>
      <c r="H3319">
        <v>-2.2449891426269</v>
      </c>
      <c r="I3319">
        <v>46.194921993937598</v>
      </c>
      <c r="J3319">
        <v>-3.1486319533518499</v>
      </c>
      <c r="K3319">
        <v>46.423092286594503</v>
      </c>
      <c r="L3319">
        <v>37.673610073483097</v>
      </c>
      <c r="M3319">
        <v>31.818364479360799</v>
      </c>
      <c r="N3319">
        <v>1.38998338476145</v>
      </c>
      <c r="O3319">
        <v>10.8870967741935</v>
      </c>
      <c r="P3319">
        <v>105.809128630705</v>
      </c>
    </row>
    <row r="3320" spans="1:17" hidden="1" x14ac:dyDescent="0.3">
      <c r="A3320" t="s">
        <v>6858</v>
      </c>
      <c r="B3320" t="s">
        <v>6859</v>
      </c>
      <c r="C3320" t="str">
        <f>IFERROR(VLOOKUP(Table1[[#This Row],[Ticker]],[1]!Table1[[Symbol]:[Industry]],2,FALSE),"-")</f>
        <v>-</v>
      </c>
      <c r="D3320" t="s">
        <v>1581</v>
      </c>
      <c r="E3320">
        <v>65.327949989999993</v>
      </c>
      <c r="F3320">
        <v>5.55</v>
      </c>
      <c r="G3320">
        <v>45.716977383905601</v>
      </c>
      <c r="H3320">
        <v>-20.647094552772899</v>
      </c>
      <c r="I3320">
        <v>-4.7054216486740099</v>
      </c>
      <c r="J3320">
        <v>-6.77301416093011</v>
      </c>
      <c r="K3320">
        <v>6.1032427883828699</v>
      </c>
      <c r="L3320">
        <v>5.3012385782727502</v>
      </c>
      <c r="M3320">
        <v>32.756908703823299</v>
      </c>
      <c r="N3320">
        <v>0.43666097655355002</v>
      </c>
      <c r="O3320">
        <v>59.279279279279201</v>
      </c>
      <c r="P3320">
        <v>84.999999999999901</v>
      </c>
      <c r="Q3320">
        <v>8.0939813344923006E-2</v>
      </c>
    </row>
    <row r="3321" spans="1:17" hidden="1" x14ac:dyDescent="0.3">
      <c r="A3321" t="s">
        <v>6860</v>
      </c>
      <c r="B3321" t="s">
        <v>6861</v>
      </c>
      <c r="C3321" t="str">
        <f>IFERROR(VLOOKUP(Table1[[#This Row],[Ticker]],[1]!Table1[[Symbol]:[Industry]],2,FALSE),"-")</f>
        <v>-</v>
      </c>
      <c r="D3321" t="s">
        <v>393</v>
      </c>
      <c r="E3321">
        <v>65.315007420000001</v>
      </c>
      <c r="F3321">
        <v>44.2</v>
      </c>
      <c r="G3321">
        <v>-56.778484143813799</v>
      </c>
      <c r="H3321">
        <v>28.562167774974199</v>
      </c>
      <c r="I3321">
        <v>11.6308194298351</v>
      </c>
      <c r="J3321">
        <v>-1.48196528668518</v>
      </c>
      <c r="K3321">
        <v>39.400001009598597</v>
      </c>
      <c r="M3321">
        <v>53.196161612616102</v>
      </c>
      <c r="N3321">
        <v>1.24401913875598</v>
      </c>
      <c r="O3321">
        <v>38.9140271493212</v>
      </c>
      <c r="P3321">
        <v>46.843853820598</v>
      </c>
    </row>
    <row r="3322" spans="1:17" hidden="1" x14ac:dyDescent="0.3">
      <c r="A3322" t="s">
        <v>6862</v>
      </c>
      <c r="B3322" t="s">
        <v>6863</v>
      </c>
      <c r="C3322" t="str">
        <f>IFERROR(VLOOKUP(Table1[[#This Row],[Ticker]],[1]!Table1[[Symbol]:[Industry]],2,FALSE),"-")</f>
        <v>-</v>
      </c>
      <c r="D3322" t="s">
        <v>5225</v>
      </c>
      <c r="E3322">
        <v>65.016270500000005</v>
      </c>
      <c r="F3322">
        <v>31.45</v>
      </c>
      <c r="G3322">
        <v>-46.099529155374697</v>
      </c>
      <c r="H3322">
        <v>-13.4574375826968</v>
      </c>
      <c r="I3322">
        <v>-37.023528832868202</v>
      </c>
      <c r="J3322">
        <v>-3.8730414021707502</v>
      </c>
      <c r="K3322">
        <v>36.0148879719587</v>
      </c>
      <c r="L3322">
        <v>38.917476099326002</v>
      </c>
      <c r="M3322">
        <v>43.664210402843203</v>
      </c>
      <c r="N3322">
        <v>0.42867096821512801</v>
      </c>
      <c r="O3322">
        <v>113.195548489666</v>
      </c>
      <c r="P3322">
        <v>11.0914871070292</v>
      </c>
      <c r="Q3322">
        <v>0.123469687256472</v>
      </c>
    </row>
    <row r="3323" spans="1:17" hidden="1" x14ac:dyDescent="0.3">
      <c r="A3323" t="s">
        <v>6864</v>
      </c>
      <c r="B3323" t="s">
        <v>6865</v>
      </c>
      <c r="C3323" t="str">
        <f>IFERROR(VLOOKUP(Table1[[#This Row],[Ticker]],[1]!Table1[[Symbol]:[Industry]],2,FALSE),"-")</f>
        <v>-</v>
      </c>
      <c r="D3323" t="s">
        <v>74</v>
      </c>
      <c r="E3323">
        <v>64.926044640000001</v>
      </c>
      <c r="F3323">
        <v>64.760000000000005</v>
      </c>
      <c r="G3323">
        <v>-5.9603150955563304</v>
      </c>
      <c r="H3323">
        <v>5.78704364179585</v>
      </c>
      <c r="I3323">
        <v>-32.791744672728903</v>
      </c>
      <c r="J3323">
        <v>-4.3977241828362299</v>
      </c>
      <c r="K3323">
        <v>67.004892883204803</v>
      </c>
      <c r="L3323">
        <v>66.640889623381099</v>
      </c>
      <c r="M3323">
        <v>33.620388251451303</v>
      </c>
      <c r="N3323">
        <v>1.0484860709339701</v>
      </c>
      <c r="O3323">
        <v>38.974675725756597</v>
      </c>
      <c r="P3323">
        <v>46.948037213523897</v>
      </c>
      <c r="Q3323">
        <v>1.7518286062998E-2</v>
      </c>
    </row>
    <row r="3324" spans="1:17" hidden="1" x14ac:dyDescent="0.3">
      <c r="A3324" t="s">
        <v>6866</v>
      </c>
      <c r="B3324" t="s">
        <v>6867</v>
      </c>
      <c r="C3324" t="str">
        <f>IFERROR(VLOOKUP(Table1[[#This Row],[Ticker]],[1]!Table1[[Symbol]:[Industry]],2,FALSE),"-")</f>
        <v>-</v>
      </c>
      <c r="D3324" t="s">
        <v>143</v>
      </c>
      <c r="E3324">
        <v>64.710099999999997</v>
      </c>
      <c r="F3324">
        <v>59.15</v>
      </c>
      <c r="G3324">
        <v>265.00121763588697</v>
      </c>
      <c r="H3324">
        <v>125.139427250192</v>
      </c>
      <c r="I3324">
        <v>245.53483157059199</v>
      </c>
      <c r="J3324">
        <v>23.486566967754001</v>
      </c>
      <c r="K3324">
        <v>34.238906934202298</v>
      </c>
      <c r="L3324">
        <v>25.069771326658302</v>
      </c>
      <c r="M3324">
        <v>94.396440759341303</v>
      </c>
      <c r="N3324">
        <v>3.5095194802724001</v>
      </c>
      <c r="O3324">
        <v>0</v>
      </c>
      <c r="P3324">
        <v>324.92816091954001</v>
      </c>
      <c r="Q3324">
        <v>0.144972484935214</v>
      </c>
    </row>
    <row r="3325" spans="1:17" hidden="1" x14ac:dyDescent="0.3">
      <c r="A3325" t="s">
        <v>6868</v>
      </c>
      <c r="B3325" t="s">
        <v>6869</v>
      </c>
      <c r="C3325" t="str">
        <f>IFERROR(VLOOKUP(Table1[[#This Row],[Ticker]],[1]!Table1[[Symbol]:[Industry]],2,FALSE),"-")</f>
        <v>-</v>
      </c>
      <c r="D3325" t="s">
        <v>393</v>
      </c>
      <c r="E3325">
        <v>64.694798399999996</v>
      </c>
      <c r="F3325">
        <v>82.88</v>
      </c>
      <c r="G3325">
        <v>30.156119713866801</v>
      </c>
      <c r="H3325">
        <v>-12.764811368331401</v>
      </c>
      <c r="I3325">
        <v>-17.1699074023878</v>
      </c>
      <c r="J3325">
        <v>-6.2374797090205201</v>
      </c>
      <c r="K3325">
        <v>88.426572727501394</v>
      </c>
      <c r="L3325">
        <v>85.464046203948101</v>
      </c>
      <c r="M3325">
        <v>21.7758396824416</v>
      </c>
      <c r="N3325">
        <v>0.87089123052908302</v>
      </c>
      <c r="O3325">
        <v>40.311293436293397</v>
      </c>
      <c r="P3325">
        <v>70.149866557175102</v>
      </c>
      <c r="Q3325">
        <v>6.9406662453050993E-2</v>
      </c>
    </row>
    <row r="3326" spans="1:17" hidden="1" x14ac:dyDescent="0.3">
      <c r="A3326" t="s">
        <v>6870</v>
      </c>
      <c r="B3326" t="s">
        <v>6871</v>
      </c>
      <c r="C3326" t="str">
        <f>IFERROR(VLOOKUP(Table1[[#This Row],[Ticker]],[1]!Table1[[Symbol]:[Industry]],2,FALSE),"-")</f>
        <v>-</v>
      </c>
      <c r="D3326" t="s">
        <v>1378</v>
      </c>
      <c r="E3326">
        <v>64.693497479999905</v>
      </c>
      <c r="F3326">
        <v>61.9</v>
      </c>
      <c r="G3326">
        <v>-92.844538608037595</v>
      </c>
      <c r="H3326">
        <v>-65.192427230729905</v>
      </c>
      <c r="I3326">
        <v>-78.667669266822898</v>
      </c>
      <c r="J3326">
        <v>-15.751371679379201</v>
      </c>
      <c r="M3326">
        <v>9.8789851913205204</v>
      </c>
      <c r="O3326">
        <v>161.71243941841601</v>
      </c>
      <c r="P3326">
        <v>2.1452145214521301</v>
      </c>
    </row>
    <row r="3327" spans="1:17" hidden="1" x14ac:dyDescent="0.3">
      <c r="A3327" t="s">
        <v>6872</v>
      </c>
      <c r="B3327" t="s">
        <v>6873</v>
      </c>
      <c r="C3327" t="str">
        <f>IFERROR(VLOOKUP(Table1[[#This Row],[Ticker]],[1]!Table1[[Symbol]:[Industry]],2,FALSE),"-")</f>
        <v>-</v>
      </c>
      <c r="D3327" t="s">
        <v>393</v>
      </c>
      <c r="E3327">
        <v>64.664730000000006</v>
      </c>
      <c r="F3327">
        <v>72</v>
      </c>
      <c r="G3327">
        <v>10.168178865025199</v>
      </c>
      <c r="H3327">
        <v>-12.273330577435701</v>
      </c>
      <c r="I3327">
        <v>-12.2183044192887</v>
      </c>
      <c r="J3327">
        <v>-11.6151057236374</v>
      </c>
      <c r="K3327">
        <v>76.098885538077795</v>
      </c>
      <c r="L3327">
        <v>73.206121449838093</v>
      </c>
      <c r="M3327">
        <v>20.848240440093399</v>
      </c>
      <c r="N3327">
        <v>0.35034173288293402</v>
      </c>
      <c r="O3327">
        <v>37.9583333333333</v>
      </c>
      <c r="P3327">
        <v>54.672395273898999</v>
      </c>
      <c r="Q3327">
        <v>0.11750422519544799</v>
      </c>
    </row>
    <row r="3328" spans="1:17" hidden="1" x14ac:dyDescent="0.3">
      <c r="A3328" t="s">
        <v>6874</v>
      </c>
      <c r="B3328" t="s">
        <v>6875</v>
      </c>
      <c r="C3328" t="str">
        <f>IFERROR(VLOOKUP(Table1[[#This Row],[Ticker]],[1]!Table1[[Symbol]:[Industry]],2,FALSE),"-")</f>
        <v>-</v>
      </c>
      <c r="D3328" t="s">
        <v>393</v>
      </c>
      <c r="E3328">
        <v>64.599999999999994</v>
      </c>
      <c r="F3328">
        <v>1900</v>
      </c>
      <c r="G3328">
        <v>116.92837761825901</v>
      </c>
      <c r="H3328">
        <v>-7.6328877364078398</v>
      </c>
      <c r="I3328">
        <v>66.607995934042506</v>
      </c>
      <c r="J3328">
        <v>-7.6024551906904803</v>
      </c>
      <c r="K3328">
        <v>1940.8408884186099</v>
      </c>
      <c r="L3328">
        <v>1421.2915616392499</v>
      </c>
      <c r="M3328">
        <v>27.721171393422001</v>
      </c>
      <c r="N3328">
        <v>0.59745071462775201</v>
      </c>
      <c r="O3328">
        <v>28.997368421052599</v>
      </c>
      <c r="P3328">
        <v>171.351042559268</v>
      </c>
      <c r="Q3328">
        <v>0.12405249554699201</v>
      </c>
    </row>
    <row r="3329" spans="1:17" hidden="1" x14ac:dyDescent="0.3">
      <c r="A3329" t="s">
        <v>6876</v>
      </c>
      <c r="B3329" t="s">
        <v>6877</v>
      </c>
      <c r="C3329" t="str">
        <f>IFERROR(VLOOKUP(Table1[[#This Row],[Ticker]],[1]!Table1[[Symbol]:[Industry]],2,FALSE),"-")</f>
        <v>-</v>
      </c>
      <c r="E3329">
        <v>64.547590799999995</v>
      </c>
      <c r="F3329">
        <v>84</v>
      </c>
      <c r="G3329">
        <v>-2.8804980719147801</v>
      </c>
      <c r="H3329">
        <v>53.541889480838201</v>
      </c>
      <c r="I3329">
        <v>65.314816592093095</v>
      </c>
      <c r="J3329">
        <v>-0.84403495298604203</v>
      </c>
      <c r="K3329">
        <v>68.856139922795094</v>
      </c>
      <c r="L3329">
        <v>54.391735721693401</v>
      </c>
      <c r="M3329">
        <v>59.980043719993901</v>
      </c>
      <c r="N3329">
        <v>0.39072970878268998</v>
      </c>
      <c r="O3329">
        <v>11.6547619047619</v>
      </c>
      <c r="P3329">
        <v>200.96739519885301</v>
      </c>
      <c r="Q3329">
        <v>0.21027861196647701</v>
      </c>
    </row>
    <row r="3330" spans="1:17" hidden="1" x14ac:dyDescent="0.3">
      <c r="A3330" t="s">
        <v>6878</v>
      </c>
      <c r="B3330" t="s">
        <v>6879</v>
      </c>
      <c r="C3330" t="str">
        <f>IFERROR(VLOOKUP(Table1[[#This Row],[Ticker]],[1]!Table1[[Symbol]:[Industry]],2,FALSE),"-")</f>
        <v>-</v>
      </c>
      <c r="D3330" t="s">
        <v>130</v>
      </c>
      <c r="E3330">
        <v>64.464282100000005</v>
      </c>
      <c r="F3330">
        <v>215.5</v>
      </c>
      <c r="G3330">
        <v>71.143922355442697</v>
      </c>
      <c r="H3330">
        <v>25.0027965246341</v>
      </c>
      <c r="I3330">
        <v>45.1146374410921</v>
      </c>
      <c r="J3330">
        <v>0.88806529435457504</v>
      </c>
      <c r="K3330">
        <v>202.91921990544901</v>
      </c>
      <c r="L3330">
        <v>163.51024370213599</v>
      </c>
      <c r="M3330">
        <v>42.719112508039998</v>
      </c>
      <c r="N3330">
        <v>0.26235419161273799</v>
      </c>
      <c r="O3330">
        <v>39.211136890951202</v>
      </c>
      <c r="P3330">
        <v>109.223300970873</v>
      </c>
      <c r="Q3330">
        <v>8.1978970879169E-2</v>
      </c>
    </row>
    <row r="3331" spans="1:17" hidden="1" x14ac:dyDescent="0.3">
      <c r="A3331" t="s">
        <v>6880</v>
      </c>
      <c r="B3331" t="s">
        <v>6881</v>
      </c>
      <c r="C3331" t="str">
        <f>IFERROR(VLOOKUP(Table1[[#This Row],[Ticker]],[1]!Table1[[Symbol]:[Industry]],2,FALSE),"-")</f>
        <v>-</v>
      </c>
      <c r="D3331" t="s">
        <v>2713</v>
      </c>
      <c r="E3331">
        <v>64.233063299999998</v>
      </c>
      <c r="F3331">
        <v>38.5</v>
      </c>
      <c r="G3331">
        <v>-41.254065950815999</v>
      </c>
      <c r="H3331">
        <v>-10.0578516613717</v>
      </c>
      <c r="I3331">
        <v>-9.2953300269848196</v>
      </c>
      <c r="J3331">
        <v>-1.0973499020698001</v>
      </c>
      <c r="K3331">
        <v>41.157053912189198</v>
      </c>
      <c r="L3331">
        <v>42.159608520780303</v>
      </c>
      <c r="M3331">
        <v>47.412532826809397</v>
      </c>
      <c r="N3331">
        <v>0.54888034691585696</v>
      </c>
      <c r="O3331">
        <v>35.8441558441558</v>
      </c>
      <c r="P3331">
        <v>19.751166407465</v>
      </c>
      <c r="Q3331">
        <v>6.8431366161965004E-2</v>
      </c>
    </row>
    <row r="3332" spans="1:17" hidden="1" x14ac:dyDescent="0.3">
      <c r="A3332" t="s">
        <v>6882</v>
      </c>
      <c r="B3332" t="s">
        <v>6883</v>
      </c>
      <c r="C3332" t="str">
        <f>IFERROR(VLOOKUP(Table1[[#This Row],[Ticker]],[1]!Table1[[Symbol]:[Industry]],2,FALSE),"-")</f>
        <v>-</v>
      </c>
      <c r="D3332" t="s">
        <v>5557</v>
      </c>
      <c r="E3332">
        <v>64.204521999999997</v>
      </c>
      <c r="F3332">
        <v>314</v>
      </c>
      <c r="G3332">
        <v>17.212044343358802</v>
      </c>
      <c r="H3332">
        <v>-5.1508822510911001</v>
      </c>
      <c r="I3332">
        <v>-78.900056754914303</v>
      </c>
      <c r="J3332">
        <v>-9.0861319533518508</v>
      </c>
      <c r="K3332">
        <v>312.43597065845597</v>
      </c>
      <c r="L3332">
        <v>389.61922608406201</v>
      </c>
      <c r="M3332">
        <v>55.4438582362692</v>
      </c>
      <c r="N3332">
        <v>0.70832991265674095</v>
      </c>
      <c r="O3332">
        <v>348.455414012738</v>
      </c>
      <c r="P3332">
        <v>50.527325023969297</v>
      </c>
    </row>
    <row r="3333" spans="1:17" hidden="1" x14ac:dyDescent="0.3">
      <c r="A3333" t="s">
        <v>6884</v>
      </c>
      <c r="B3333" t="s">
        <v>6885</v>
      </c>
      <c r="C3333" t="str">
        <f>IFERROR(VLOOKUP(Table1[[#This Row],[Ticker]],[1]!Table1[[Symbol]:[Industry]],2,FALSE),"-")</f>
        <v>-</v>
      </c>
      <c r="D3333" t="s">
        <v>54</v>
      </c>
      <c r="E3333">
        <v>64.182863531999999</v>
      </c>
      <c r="F3333">
        <v>52</v>
      </c>
      <c r="G3333">
        <v>-1.9689811100118</v>
      </c>
      <c r="H3333">
        <v>-9.8770980288414805</v>
      </c>
      <c r="I3333">
        <v>-3.6341909928830098</v>
      </c>
      <c r="J3333">
        <v>-7.8656130854273201</v>
      </c>
      <c r="K3333">
        <v>50.756752272258304</v>
      </c>
      <c r="L3333">
        <v>49.047976810655797</v>
      </c>
      <c r="M3333">
        <v>51.3926916718735</v>
      </c>
      <c r="N3333">
        <v>0.80779147303391996</v>
      </c>
      <c r="O3333">
        <v>22.096153846153801</v>
      </c>
      <c r="P3333">
        <v>36.842105263157897</v>
      </c>
      <c r="Q3333">
        <v>6.8366332965249998E-3</v>
      </c>
    </row>
    <row r="3334" spans="1:17" hidden="1" x14ac:dyDescent="0.3">
      <c r="A3334" t="s">
        <v>6886</v>
      </c>
      <c r="B3334" t="s">
        <v>6887</v>
      </c>
      <c r="C3334" t="str">
        <f>IFERROR(VLOOKUP(Table1[[#This Row],[Ticker]],[1]!Table1[[Symbol]:[Industry]],2,FALSE),"-")</f>
        <v>-</v>
      </c>
      <c r="D3334" t="s">
        <v>379</v>
      </c>
      <c r="E3334">
        <v>64.036730000000006</v>
      </c>
      <c r="F3334">
        <v>131</v>
      </c>
      <c r="G3334">
        <v>28.994222478849299</v>
      </c>
      <c r="H3334">
        <v>-18.422941559308299</v>
      </c>
      <c r="I3334">
        <v>8.0460546800218005</v>
      </c>
      <c r="J3334">
        <v>-10.413589218309101</v>
      </c>
      <c r="K3334">
        <v>130.68214748247999</v>
      </c>
      <c r="L3334">
        <v>119.47618548302501</v>
      </c>
      <c r="M3334">
        <v>41.807355879413898</v>
      </c>
      <c r="N3334">
        <v>0.49306029786585498</v>
      </c>
      <c r="O3334">
        <v>38.167938931297698</v>
      </c>
      <c r="P3334">
        <v>74.6666666666666</v>
      </c>
      <c r="Q3334">
        <v>5.4215127171157999E-2</v>
      </c>
    </row>
    <row r="3335" spans="1:17" hidden="1" x14ac:dyDescent="0.3">
      <c r="A3335" t="s">
        <v>6888</v>
      </c>
      <c r="B3335" t="s">
        <v>6889</v>
      </c>
      <c r="C3335" t="str">
        <f>IFERROR(VLOOKUP(Table1[[#This Row],[Ticker]],[1]!Table1[[Symbol]:[Industry]],2,FALSE),"-")</f>
        <v>-</v>
      </c>
      <c r="D3335" t="s">
        <v>185</v>
      </c>
      <c r="E3335">
        <v>63.980268639999998</v>
      </c>
      <c r="F3335">
        <v>44.08</v>
      </c>
      <c r="G3335">
        <v>82.657281788767307</v>
      </c>
      <c r="H3335">
        <v>-11.2989230899431</v>
      </c>
      <c r="I3335">
        <v>9.5247527003007697</v>
      </c>
      <c r="J3335">
        <v>-10.591930922424</v>
      </c>
      <c r="K3335">
        <v>45.177291100057197</v>
      </c>
      <c r="L3335">
        <v>37.860798497566599</v>
      </c>
      <c r="M3335">
        <v>35.214754810990001</v>
      </c>
      <c r="N3335">
        <v>0.426643607786938</v>
      </c>
      <c r="O3335">
        <v>24.3194192377495</v>
      </c>
      <c r="P3335">
        <v>134.84283431006901</v>
      </c>
      <c r="Q3335">
        <v>0.122666434953165</v>
      </c>
    </row>
    <row r="3336" spans="1:17" hidden="1" x14ac:dyDescent="0.3">
      <c r="A3336" t="s">
        <v>6890</v>
      </c>
      <c r="B3336" t="s">
        <v>6891</v>
      </c>
      <c r="C3336" t="str">
        <f>IFERROR(VLOOKUP(Table1[[#This Row],[Ticker]],[1]!Table1[[Symbol]:[Industry]],2,FALSE),"-")</f>
        <v>-</v>
      </c>
      <c r="D3336" t="s">
        <v>445</v>
      </c>
      <c r="E3336">
        <v>63.973966716</v>
      </c>
      <c r="F3336">
        <v>0.94</v>
      </c>
      <c r="G3336">
        <v>-123.03146904274701</v>
      </c>
      <c r="H3336">
        <v>-33.596734840542702</v>
      </c>
      <c r="I3336">
        <v>-38.3914458865478</v>
      </c>
      <c r="J3336">
        <v>-24.577203381923201</v>
      </c>
      <c r="K3336">
        <v>1.29196307055832</v>
      </c>
      <c r="L3336">
        <v>1.9548372247825501</v>
      </c>
      <c r="M3336">
        <v>15.679188581445199</v>
      </c>
      <c r="N3336">
        <v>2.2031969781459302</v>
      </c>
      <c r="O3336">
        <v>1037.5269811902499</v>
      </c>
      <c r="P3336">
        <v>9.00840336134452</v>
      </c>
      <c r="Q3336">
        <v>2.6488626853666E-2</v>
      </c>
    </row>
    <row r="3337" spans="1:17" hidden="1" x14ac:dyDescent="0.3">
      <c r="A3337" t="s">
        <v>6892</v>
      </c>
      <c r="B3337" t="s">
        <v>6893</v>
      </c>
      <c r="C3337" t="str">
        <f>IFERROR(VLOOKUP(Table1[[#This Row],[Ticker]],[1]!Table1[[Symbol]:[Industry]],2,FALSE),"-")</f>
        <v>-</v>
      </c>
      <c r="D3337" t="s">
        <v>604</v>
      </c>
      <c r="E3337">
        <v>63.734999999999999</v>
      </c>
      <c r="F3337">
        <v>424.9</v>
      </c>
      <c r="G3337">
        <v>144.21574479293599</v>
      </c>
      <c r="H3337">
        <v>23.315089197391401</v>
      </c>
      <c r="I3337">
        <v>39.406364780007301</v>
      </c>
      <c r="J3337">
        <v>9.82359026887036</v>
      </c>
      <c r="K3337">
        <v>321.66651109533598</v>
      </c>
      <c r="L3337">
        <v>264.88043943207299</v>
      </c>
      <c r="M3337">
        <v>80.2900068636838</v>
      </c>
      <c r="N3337">
        <v>1.14110425312052</v>
      </c>
      <c r="O3337">
        <v>11.791009649329199</v>
      </c>
      <c r="P3337">
        <v>224.59893048128299</v>
      </c>
      <c r="Q3337">
        <v>0.133014793659334</v>
      </c>
    </row>
    <row r="3338" spans="1:17" hidden="1" x14ac:dyDescent="0.3">
      <c r="A3338" t="s">
        <v>6894</v>
      </c>
      <c r="B3338" t="s">
        <v>6895</v>
      </c>
      <c r="C3338" t="str">
        <f>IFERROR(VLOOKUP(Table1[[#This Row],[Ticker]],[1]!Table1[[Symbol]:[Industry]],2,FALSE),"-")</f>
        <v>-</v>
      </c>
      <c r="D3338" t="s">
        <v>46</v>
      </c>
      <c r="E3338">
        <v>63.5850838</v>
      </c>
      <c r="F3338">
        <v>33.1</v>
      </c>
      <c r="G3338">
        <v>13.080119584758799</v>
      </c>
      <c r="H3338">
        <v>-16.863454797910101</v>
      </c>
      <c r="I3338">
        <v>27.776812806187898</v>
      </c>
      <c r="J3338">
        <v>-3.5709547286158001</v>
      </c>
      <c r="K3338">
        <v>31.378354359433501</v>
      </c>
      <c r="L3338">
        <v>28.198018534864001</v>
      </c>
      <c r="M3338">
        <v>58.966896513972998</v>
      </c>
      <c r="N3338">
        <v>0.93035894527158103</v>
      </c>
      <c r="O3338">
        <v>38.942598187311098</v>
      </c>
      <c r="P3338">
        <v>65.087281795511203</v>
      </c>
      <c r="Q3338">
        <v>6.9140601836783999E-2</v>
      </c>
    </row>
    <row r="3339" spans="1:17" hidden="1" x14ac:dyDescent="0.3">
      <c r="A3339" t="s">
        <v>6896</v>
      </c>
      <c r="B3339" t="s">
        <v>6897</v>
      </c>
      <c r="C3339" t="str">
        <f>IFERROR(VLOOKUP(Table1[[#This Row],[Ticker]],[1]!Table1[[Symbol]:[Industry]],2,FALSE),"-")</f>
        <v>-</v>
      </c>
      <c r="D3339" t="s">
        <v>604</v>
      </c>
      <c r="E3339">
        <v>63.54926502</v>
      </c>
      <c r="F3339">
        <v>37.06</v>
      </c>
      <c r="G3339">
        <v>41.496040074106503</v>
      </c>
      <c r="H3339">
        <v>2.7726223296103001</v>
      </c>
      <c r="I3339">
        <v>22.042541041556699</v>
      </c>
      <c r="J3339">
        <v>-4.9404633104005997</v>
      </c>
      <c r="K3339">
        <v>35.3027980572313</v>
      </c>
      <c r="L3339">
        <v>31.248824506217801</v>
      </c>
      <c r="M3339">
        <v>48.849823807101203</v>
      </c>
      <c r="N3339">
        <v>0.71949759203008501</v>
      </c>
      <c r="O3339">
        <v>14.355099838100299</v>
      </c>
      <c r="P3339">
        <v>85.764411027568897</v>
      </c>
      <c r="Q3339">
        <v>3.7445424732623002E-2</v>
      </c>
    </row>
    <row r="3340" spans="1:17" hidden="1" x14ac:dyDescent="0.3">
      <c r="A3340" t="s">
        <v>6898</v>
      </c>
      <c r="B3340" t="s">
        <v>6899</v>
      </c>
      <c r="C3340" t="str">
        <f>IFERROR(VLOOKUP(Table1[[#This Row],[Ticker]],[1]!Table1[[Symbol]:[Industry]],2,FALSE),"-")</f>
        <v>-</v>
      </c>
      <c r="D3340" t="s">
        <v>4448</v>
      </c>
      <c r="E3340">
        <v>63.519644669999998</v>
      </c>
      <c r="F3340">
        <v>6.33</v>
      </c>
      <c r="G3340">
        <v>-35.479113756344503</v>
      </c>
      <c r="H3340">
        <v>-18.884272552308701</v>
      </c>
      <c r="I3340">
        <v>-47.369703856402403</v>
      </c>
      <c r="J3340">
        <v>-8.1414992857341506</v>
      </c>
      <c r="K3340">
        <v>7.8622636151539096</v>
      </c>
      <c r="L3340">
        <v>7.9950760502531697</v>
      </c>
      <c r="M3340">
        <v>2.0647027998365E-2</v>
      </c>
      <c r="N3340">
        <v>0.41348705089119397</v>
      </c>
      <c r="O3340">
        <v>105.371248025276</v>
      </c>
      <c r="P3340">
        <v>17.6579925650557</v>
      </c>
      <c r="Q3340">
        <v>0.16892211109382199</v>
      </c>
    </row>
    <row r="3341" spans="1:17" hidden="1" x14ac:dyDescent="0.3">
      <c r="A3341" t="s">
        <v>6900</v>
      </c>
      <c r="B3341" t="s">
        <v>6901</v>
      </c>
      <c r="C3341" t="str">
        <f>IFERROR(VLOOKUP(Table1[[#This Row],[Ticker]],[1]!Table1[[Symbol]:[Industry]],2,FALSE),"-")</f>
        <v>-</v>
      </c>
      <c r="D3341" t="s">
        <v>21</v>
      </c>
      <c r="E3341">
        <v>63.450581124000003</v>
      </c>
      <c r="F3341">
        <v>18.27</v>
      </c>
      <c r="G3341">
        <v>-27.845800195497201</v>
      </c>
      <c r="H3341">
        <v>-8.5763701798902705</v>
      </c>
      <c r="I3341">
        <v>-1.64644992460468</v>
      </c>
      <c r="J3341">
        <v>-8.1616867836390394</v>
      </c>
      <c r="K3341">
        <v>18.471508133920899</v>
      </c>
      <c r="L3341">
        <v>17.844055790033799</v>
      </c>
      <c r="M3341">
        <v>36.648092991262097</v>
      </c>
      <c r="N3341">
        <v>0.76229582111721705</v>
      </c>
      <c r="O3341">
        <v>22.331691297208501</v>
      </c>
      <c r="P3341">
        <v>38.463943631525503</v>
      </c>
      <c r="Q3341">
        <v>8.7949581906707E-2</v>
      </c>
    </row>
    <row r="3342" spans="1:17" hidden="1" x14ac:dyDescent="0.3">
      <c r="A3342" t="s">
        <v>6902</v>
      </c>
      <c r="B3342" t="s">
        <v>6903</v>
      </c>
      <c r="C3342" t="str">
        <f>IFERROR(VLOOKUP(Table1[[#This Row],[Ticker]],[1]!Table1[[Symbol]:[Industry]],2,FALSE),"-")</f>
        <v>-</v>
      </c>
      <c r="D3342" t="s">
        <v>6904</v>
      </c>
      <c r="E3342">
        <v>63.291995216999901</v>
      </c>
      <c r="F3342">
        <v>30.21</v>
      </c>
      <c r="G3342">
        <v>76.040228674898898</v>
      </c>
      <c r="H3342">
        <v>-4.4725342010543097</v>
      </c>
      <c r="I3342">
        <v>-25.376772605689801</v>
      </c>
      <c r="J3342">
        <v>6.9656735540953099</v>
      </c>
      <c r="K3342">
        <v>30.0743210317871</v>
      </c>
      <c r="L3342">
        <v>26.246533693334701</v>
      </c>
      <c r="M3342">
        <v>49.371810407374703</v>
      </c>
      <c r="N3342">
        <v>0.72709387008349502</v>
      </c>
      <c r="O3342">
        <v>26.315789473684202</v>
      </c>
      <c r="P3342">
        <v>123.61213915618001</v>
      </c>
      <c r="Q3342">
        <v>7.7559151234772E-2</v>
      </c>
    </row>
    <row r="3343" spans="1:17" hidden="1" x14ac:dyDescent="0.3">
      <c r="A3343" t="s">
        <v>6905</v>
      </c>
      <c r="B3343" t="s">
        <v>6906</v>
      </c>
      <c r="C3343" t="str">
        <f>IFERROR(VLOOKUP(Table1[[#This Row],[Ticker]],[1]!Table1[[Symbol]:[Industry]],2,FALSE),"-")</f>
        <v>-</v>
      </c>
      <c r="D3343" t="s">
        <v>560</v>
      </c>
      <c r="E3343">
        <v>63.287999999999997</v>
      </c>
      <c r="F3343">
        <v>90</v>
      </c>
      <c r="G3343">
        <v>66.684719319389501</v>
      </c>
      <c r="H3343">
        <v>21.940806957005101</v>
      </c>
      <c r="I3343">
        <v>6.7357145347302003</v>
      </c>
      <c r="J3343">
        <v>-3.1486319533518499</v>
      </c>
      <c r="K3343">
        <v>80.622892220552501</v>
      </c>
      <c r="L3343">
        <v>65.607767953258303</v>
      </c>
      <c r="M3343">
        <v>63.469151539679501</v>
      </c>
      <c r="N3343">
        <v>0.173677069199457</v>
      </c>
      <c r="O3343">
        <v>10.9444444444444</v>
      </c>
      <c r="P3343">
        <v>151.74825174825099</v>
      </c>
    </row>
    <row r="3344" spans="1:17" hidden="1" x14ac:dyDescent="0.3">
      <c r="A3344" t="s">
        <v>6907</v>
      </c>
      <c r="B3344" t="s">
        <v>6908</v>
      </c>
      <c r="C3344" t="str">
        <f>IFERROR(VLOOKUP(Table1[[#This Row],[Ticker]],[1]!Table1[[Symbol]:[Industry]],2,FALSE),"-")</f>
        <v>-</v>
      </c>
      <c r="D3344" t="s">
        <v>396</v>
      </c>
      <c r="E3344">
        <v>63.280970009999997</v>
      </c>
      <c r="F3344">
        <v>0.9</v>
      </c>
      <c r="G3344">
        <v>43.155307554683603</v>
      </c>
      <c r="H3344">
        <v>-19.914096045918001</v>
      </c>
      <c r="I3344">
        <v>28.402572267161698</v>
      </c>
      <c r="J3344">
        <v>-7.4039511022880102</v>
      </c>
      <c r="K3344">
        <v>0.94065867265951197</v>
      </c>
      <c r="L3344">
        <v>0.82384305506500399</v>
      </c>
      <c r="M3344">
        <v>28.2999551747527</v>
      </c>
      <c r="N3344">
        <v>0.44642813844542101</v>
      </c>
      <c r="O3344">
        <v>24.4444444444444</v>
      </c>
      <c r="P3344">
        <v>119.512195121951</v>
      </c>
      <c r="Q3344">
        <v>0.136508343391503</v>
      </c>
    </row>
    <row r="3345" spans="1:17" hidden="1" x14ac:dyDescent="0.3">
      <c r="A3345" t="s">
        <v>6909</v>
      </c>
      <c r="B3345" t="s">
        <v>6910</v>
      </c>
      <c r="C3345" t="str">
        <f>IFERROR(VLOOKUP(Table1[[#This Row],[Ticker]],[1]!Table1[[Symbol]:[Industry]],2,FALSE),"-")</f>
        <v>-</v>
      </c>
      <c r="D3345" t="s">
        <v>1153</v>
      </c>
      <c r="E3345">
        <v>63.249200000000002</v>
      </c>
      <c r="F3345">
        <v>49.4</v>
      </c>
      <c r="G3345">
        <v>-90.544717910047595</v>
      </c>
      <c r="H3345">
        <v>-11.308306041597101</v>
      </c>
      <c r="I3345">
        <v>-43.138411339395603</v>
      </c>
      <c r="J3345">
        <v>-0.85218101389464596</v>
      </c>
      <c r="K3345">
        <v>55.420879003341099</v>
      </c>
      <c r="L3345">
        <v>75.945156843233804</v>
      </c>
      <c r="M3345">
        <v>29.1612600739724</v>
      </c>
      <c r="N3345">
        <v>1.0700909577313999</v>
      </c>
      <c r="O3345">
        <v>169.63562753036399</v>
      </c>
      <c r="P3345">
        <v>3.1315240083507199</v>
      </c>
    </row>
    <row r="3346" spans="1:17" hidden="1" x14ac:dyDescent="0.3">
      <c r="A3346" t="s">
        <v>6911</v>
      </c>
      <c r="B3346" t="s">
        <v>6912</v>
      </c>
      <c r="C3346" t="str">
        <f>IFERROR(VLOOKUP(Table1[[#This Row],[Ticker]],[1]!Table1[[Symbol]:[Industry]],2,FALSE),"-")</f>
        <v>-</v>
      </c>
      <c r="D3346" t="s">
        <v>263</v>
      </c>
      <c r="E3346">
        <v>63.185711104999903</v>
      </c>
      <c r="F3346">
        <v>139</v>
      </c>
      <c r="G3346">
        <v>-18.911988499540399</v>
      </c>
      <c r="H3346">
        <v>-1.60230080197474</v>
      </c>
      <c r="I3346">
        <v>-0.94113242783103901</v>
      </c>
      <c r="J3346">
        <v>-6.90725264300701</v>
      </c>
      <c r="K3346">
        <v>135.99082273194401</v>
      </c>
      <c r="L3346">
        <v>129.930188561406</v>
      </c>
      <c r="M3346">
        <v>46.847513497158502</v>
      </c>
      <c r="N3346">
        <v>0.69684657121362303</v>
      </c>
      <c r="O3346">
        <v>55.683453237409999</v>
      </c>
      <c r="P3346">
        <v>63.529411764705799</v>
      </c>
      <c r="Q3346">
        <v>2.7813780498228999E-2</v>
      </c>
    </row>
    <row r="3347" spans="1:17" hidden="1" x14ac:dyDescent="0.3">
      <c r="A3347" t="s">
        <v>6913</v>
      </c>
      <c r="B3347" t="s">
        <v>6914</v>
      </c>
      <c r="C3347" t="str">
        <f>IFERROR(VLOOKUP(Table1[[#This Row],[Ticker]],[1]!Table1[[Symbol]:[Industry]],2,FALSE),"-")</f>
        <v>-</v>
      </c>
      <c r="D3347" t="s">
        <v>545</v>
      </c>
      <c r="E3347">
        <v>63.017100499999998</v>
      </c>
      <c r="F3347">
        <v>203.4</v>
      </c>
      <c r="G3347">
        <v>145.73534354767801</v>
      </c>
      <c r="H3347">
        <v>14.276288774463501</v>
      </c>
      <c r="I3347">
        <v>14.986217740722999</v>
      </c>
      <c r="J3347">
        <v>2.06724027025684</v>
      </c>
      <c r="K3347">
        <v>194.58310389108601</v>
      </c>
      <c r="L3347">
        <v>162.44145431873599</v>
      </c>
      <c r="M3347">
        <v>61.1256082873252</v>
      </c>
      <c r="N3347">
        <v>0.69079936251565899</v>
      </c>
      <c r="O3347">
        <v>30.948869223205499</v>
      </c>
      <c r="P3347">
        <v>199.117647058823</v>
      </c>
      <c r="Q3347">
        <v>0.103905944836696</v>
      </c>
    </row>
    <row r="3348" spans="1:17" hidden="1" x14ac:dyDescent="0.3">
      <c r="A3348" t="s">
        <v>6915</v>
      </c>
      <c r="B3348" t="s">
        <v>6916</v>
      </c>
      <c r="C3348" t="str">
        <f>IFERROR(VLOOKUP(Table1[[#This Row],[Ticker]],[1]!Table1[[Symbol]:[Industry]],2,FALSE),"-")</f>
        <v>-</v>
      </c>
      <c r="D3348" t="s">
        <v>393</v>
      </c>
      <c r="E3348">
        <v>62.950387499999998</v>
      </c>
      <c r="F3348">
        <v>118.25</v>
      </c>
      <c r="G3348">
        <v>48.607796242466399</v>
      </c>
      <c r="H3348">
        <v>-24.1745951329539</v>
      </c>
      <c r="I3348">
        <v>25.4214908610933</v>
      </c>
      <c r="J3348">
        <v>-15.1398310732638</v>
      </c>
      <c r="K3348">
        <v>140.99023803553399</v>
      </c>
      <c r="L3348">
        <v>118.023713598681</v>
      </c>
      <c r="M3348">
        <v>15.5031598158126</v>
      </c>
      <c r="N3348">
        <v>0.76102800153433003</v>
      </c>
      <c r="O3348">
        <v>57.463002114164802</v>
      </c>
      <c r="P3348">
        <v>127.403846153846</v>
      </c>
    </row>
    <row r="3349" spans="1:17" hidden="1" x14ac:dyDescent="0.3">
      <c r="A3349" t="s">
        <v>6917</v>
      </c>
      <c r="B3349" t="s">
        <v>6918</v>
      </c>
      <c r="C3349" t="str">
        <f>IFERROR(VLOOKUP(Table1[[#This Row],[Ticker]],[1]!Table1[[Symbol]:[Industry]],2,FALSE),"-")</f>
        <v>-</v>
      </c>
      <c r="D3349" t="s">
        <v>473</v>
      </c>
      <c r="E3349">
        <v>62.924160000000001</v>
      </c>
      <c r="F3349">
        <v>80</v>
      </c>
      <c r="G3349">
        <v>57.160909795579997</v>
      </c>
      <c r="H3349">
        <v>3.5655895740097501</v>
      </c>
      <c r="I3349">
        <v>18.768846030023301</v>
      </c>
      <c r="J3349">
        <v>-10.491167622067699</v>
      </c>
      <c r="K3349">
        <v>73.650197653697305</v>
      </c>
      <c r="L3349">
        <v>62.064961046357702</v>
      </c>
      <c r="M3349">
        <v>41.787303383047103</v>
      </c>
      <c r="N3349">
        <v>2.8270202105255402</v>
      </c>
      <c r="O3349">
        <v>17.5</v>
      </c>
      <c r="P3349">
        <v>102.53164556962</v>
      </c>
      <c r="Q3349">
        <v>0.123511628940094</v>
      </c>
    </row>
    <row r="3350" spans="1:17" hidden="1" x14ac:dyDescent="0.3">
      <c r="A3350" t="s">
        <v>6919</v>
      </c>
      <c r="B3350" t="s">
        <v>6920</v>
      </c>
      <c r="C3350" t="str">
        <f>IFERROR(VLOOKUP(Table1[[#This Row],[Ticker]],[1]!Table1[[Symbol]:[Industry]],2,FALSE),"-")</f>
        <v>-</v>
      </c>
      <c r="D3350" t="s">
        <v>545</v>
      </c>
      <c r="E3350">
        <v>62.862066599999999</v>
      </c>
      <c r="F3350">
        <v>49.1</v>
      </c>
      <c r="G3350">
        <v>67.502715229410001</v>
      </c>
      <c r="H3350">
        <v>1.9436364338663199</v>
      </c>
      <c r="I3350">
        <v>42.374746555341098</v>
      </c>
      <c r="J3350">
        <v>1.62683354500521</v>
      </c>
      <c r="K3350">
        <v>43.427015006246599</v>
      </c>
      <c r="L3350">
        <v>36.307051295517802</v>
      </c>
      <c r="M3350">
        <v>79.154134172347398</v>
      </c>
      <c r="N3350">
        <v>1.0228402803210099</v>
      </c>
      <c r="O3350">
        <v>9.9796334012219798</v>
      </c>
      <c r="P3350">
        <v>123.08041799182099</v>
      </c>
      <c r="Q3350">
        <v>6.6249616585979998E-2</v>
      </c>
    </row>
    <row r="3351" spans="1:17" hidden="1" x14ac:dyDescent="0.3">
      <c r="A3351" t="s">
        <v>6921</v>
      </c>
      <c r="B3351" t="s">
        <v>6922</v>
      </c>
      <c r="C3351" t="str">
        <f>IFERROR(VLOOKUP(Table1[[#This Row],[Ticker]],[1]!Table1[[Symbol]:[Industry]],2,FALSE),"-")</f>
        <v>-</v>
      </c>
      <c r="D3351" t="s">
        <v>604</v>
      </c>
      <c r="E3351">
        <v>62.657249999999998</v>
      </c>
      <c r="F3351">
        <v>219.9</v>
      </c>
      <c r="G3351">
        <v>-46.087989922974501</v>
      </c>
      <c r="H3351">
        <v>-8.8197564232765302</v>
      </c>
      <c r="I3351">
        <v>-26.353601212813299</v>
      </c>
      <c r="J3351">
        <v>-6.2054005123038101</v>
      </c>
      <c r="K3351">
        <v>232.90411164662001</v>
      </c>
      <c r="L3351">
        <v>238.91360586185601</v>
      </c>
      <c r="M3351">
        <v>26.608034096215899</v>
      </c>
      <c r="N3351">
        <v>1.56525425954622</v>
      </c>
      <c r="O3351">
        <v>27.330604820372798</v>
      </c>
      <c r="P3351">
        <v>8.8613861386138701</v>
      </c>
      <c r="Q3351">
        <v>0.16857404813440499</v>
      </c>
    </row>
    <row r="3352" spans="1:17" hidden="1" x14ac:dyDescent="0.3">
      <c r="A3352" t="s">
        <v>6923</v>
      </c>
      <c r="B3352" t="s">
        <v>6924</v>
      </c>
      <c r="C3352" t="str">
        <f>IFERROR(VLOOKUP(Table1[[#This Row],[Ticker]],[1]!Table1[[Symbol]:[Industry]],2,FALSE),"-")</f>
        <v>-</v>
      </c>
      <c r="D3352" t="s">
        <v>74</v>
      </c>
      <c r="E3352">
        <v>62.593639899999999</v>
      </c>
      <c r="F3352">
        <v>2.2000000000000002</v>
      </c>
      <c r="G3352">
        <v>-62.171002073645198</v>
      </c>
      <c r="H3352">
        <v>-29.2265360842934</v>
      </c>
      <c r="I3352">
        <v>-42.462808122237398</v>
      </c>
      <c r="J3352">
        <v>-8.2550149320752606</v>
      </c>
      <c r="K3352">
        <v>2.8022353540078702</v>
      </c>
      <c r="L3352">
        <v>3.15002969912149</v>
      </c>
      <c r="M3352">
        <v>26.987499562277399</v>
      </c>
      <c r="N3352">
        <v>0.67899671473654899</v>
      </c>
      <c r="O3352">
        <v>113.636363636363</v>
      </c>
      <c r="P3352">
        <v>1.8518518518518601</v>
      </c>
      <c r="Q3352">
        <v>-2.6691162322833001E-2</v>
      </c>
    </row>
    <row r="3353" spans="1:17" hidden="1" x14ac:dyDescent="0.3">
      <c r="A3353" t="s">
        <v>6925</v>
      </c>
      <c r="B3353" t="s">
        <v>6926</v>
      </c>
      <c r="C3353" t="str">
        <f>IFERROR(VLOOKUP(Table1[[#This Row],[Ticker]],[1]!Table1[[Symbol]:[Industry]],2,FALSE),"-")</f>
        <v>-</v>
      </c>
      <c r="E3353">
        <v>62.58</v>
      </c>
      <c r="F3353">
        <v>52.15</v>
      </c>
      <c r="G3353">
        <v>45.097309124384402</v>
      </c>
      <c r="H3353">
        <v>19.3862950896016</v>
      </c>
      <c r="I3353">
        <v>7.8708434097518998</v>
      </c>
      <c r="J3353">
        <v>0.35209736525619001</v>
      </c>
      <c r="K3353">
        <v>39.852823796837299</v>
      </c>
      <c r="L3353">
        <v>30.597137054982799</v>
      </c>
      <c r="M3353">
        <v>81.539287081073297</v>
      </c>
      <c r="N3353">
        <v>1.4486404533645201</v>
      </c>
      <c r="O3353">
        <v>0</v>
      </c>
      <c r="P3353">
        <v>84.210526315789394</v>
      </c>
    </row>
    <row r="3354" spans="1:17" hidden="1" x14ac:dyDescent="0.3">
      <c r="A3354" t="s">
        <v>6927</v>
      </c>
      <c r="B3354" t="s">
        <v>6928</v>
      </c>
      <c r="C3354" t="str">
        <f>IFERROR(VLOOKUP(Table1[[#This Row],[Ticker]],[1]!Table1[[Symbol]:[Industry]],2,FALSE),"-")</f>
        <v>-</v>
      </c>
      <c r="D3354" t="s">
        <v>833</v>
      </c>
      <c r="E3354">
        <v>62.375397499999998</v>
      </c>
      <c r="F3354">
        <v>112.06</v>
      </c>
      <c r="G3354">
        <v>11.465081076495499</v>
      </c>
      <c r="H3354">
        <v>11.307629511193101</v>
      </c>
      <c r="I3354">
        <v>17.1876227238646</v>
      </c>
      <c r="J3354">
        <v>-11.1686820786651</v>
      </c>
      <c r="K3354">
        <v>106.762318270403</v>
      </c>
      <c r="L3354">
        <v>93.273943365445206</v>
      </c>
      <c r="M3354">
        <v>41.247950344362202</v>
      </c>
      <c r="N3354">
        <v>4.1580819612141999</v>
      </c>
      <c r="O3354">
        <v>30.8227735141888</v>
      </c>
      <c r="P3354">
        <v>52.358939496940799</v>
      </c>
      <c r="Q3354">
        <v>9.2328421942826006E-2</v>
      </c>
    </row>
    <row r="3355" spans="1:17" hidden="1" x14ac:dyDescent="0.3">
      <c r="A3355" t="s">
        <v>6929</v>
      </c>
      <c r="B3355" t="s">
        <v>6930</v>
      </c>
      <c r="C3355" t="str">
        <f>IFERROR(VLOOKUP(Table1[[#This Row],[Ticker]],[1]!Table1[[Symbol]:[Industry]],2,FALSE),"-")</f>
        <v>-</v>
      </c>
      <c r="D3355" t="s">
        <v>1422</v>
      </c>
      <c r="E3355">
        <v>62.213694750000002</v>
      </c>
      <c r="F3355">
        <v>57.9</v>
      </c>
      <c r="G3355">
        <v>1.9650931511652701</v>
      </c>
      <c r="H3355">
        <v>61.986966265798998</v>
      </c>
      <c r="I3355">
        <v>62.082245937599602</v>
      </c>
      <c r="J3355">
        <v>11.701898422732899</v>
      </c>
      <c r="K3355">
        <v>41.569180684428702</v>
      </c>
      <c r="L3355">
        <v>38.770486754791001</v>
      </c>
      <c r="M3355">
        <v>84.959419424020894</v>
      </c>
      <c r="N3355">
        <v>2.64646464646464</v>
      </c>
      <c r="O3355">
        <v>7.9447322970639096</v>
      </c>
      <c r="P3355">
        <v>100</v>
      </c>
    </row>
    <row r="3356" spans="1:17" hidden="1" x14ac:dyDescent="0.3">
      <c r="A3356" t="s">
        <v>6931</v>
      </c>
      <c r="B3356" t="s">
        <v>6932</v>
      </c>
      <c r="C3356" t="str">
        <f>IFERROR(VLOOKUP(Table1[[#This Row],[Ticker]],[1]!Table1[[Symbol]:[Industry]],2,FALSE),"-")</f>
        <v>-</v>
      </c>
      <c r="D3356" t="s">
        <v>604</v>
      </c>
      <c r="E3356">
        <v>62.151945699999999</v>
      </c>
      <c r="F3356">
        <v>89.01</v>
      </c>
      <c r="G3356">
        <v>-37.492264209515497</v>
      </c>
      <c r="H3356">
        <v>-13.7408353443554</v>
      </c>
      <c r="I3356">
        <v>-6.6668419686602496</v>
      </c>
      <c r="J3356">
        <v>-10.917979449558199</v>
      </c>
      <c r="K3356">
        <v>96.361615063984203</v>
      </c>
      <c r="L3356">
        <v>94.330392525790103</v>
      </c>
      <c r="M3356">
        <v>34.097135504947602</v>
      </c>
      <c r="N3356">
        <v>0.21927708697412401</v>
      </c>
      <c r="O3356">
        <v>32.513200763958999</v>
      </c>
      <c r="P3356">
        <v>24.142259414225901</v>
      </c>
      <c r="Q3356">
        <v>-5.0352408368466002E-2</v>
      </c>
    </row>
    <row r="3357" spans="1:17" hidden="1" x14ac:dyDescent="0.3">
      <c r="A3357" t="s">
        <v>6933</v>
      </c>
      <c r="B3357" t="s">
        <v>6934</v>
      </c>
      <c r="C3357" t="str">
        <f>IFERROR(VLOOKUP(Table1[[#This Row],[Ticker]],[1]!Table1[[Symbol]:[Industry]],2,FALSE),"-")</f>
        <v>-</v>
      </c>
      <c r="D3357" t="s">
        <v>604</v>
      </c>
      <c r="E3357">
        <v>62.022405999999997</v>
      </c>
      <c r="F3357">
        <v>59.41</v>
      </c>
      <c r="G3357">
        <v>-80.317956862590805</v>
      </c>
      <c r="H3357">
        <v>-54.819756423276502</v>
      </c>
      <c r="I3357">
        <v>-66.141087521375994</v>
      </c>
      <c r="J3357">
        <v>2.2085109037909998</v>
      </c>
      <c r="M3357">
        <v>32.294959011022499</v>
      </c>
      <c r="O3357">
        <v>98.956404645682497</v>
      </c>
      <c r="P3357">
        <v>11.9886899151743</v>
      </c>
    </row>
    <row r="3358" spans="1:17" hidden="1" x14ac:dyDescent="0.3">
      <c r="A3358" t="s">
        <v>6935</v>
      </c>
      <c r="B3358" t="s">
        <v>6936</v>
      </c>
      <c r="C3358" t="str">
        <f>IFERROR(VLOOKUP(Table1[[#This Row],[Ticker]],[1]!Table1[[Symbol]:[Industry]],2,FALSE),"-")</f>
        <v>-</v>
      </c>
      <c r="D3358" t="s">
        <v>266</v>
      </c>
      <c r="E3358">
        <v>61.898031000000003</v>
      </c>
      <c r="F3358">
        <v>130</v>
      </c>
      <c r="G3358">
        <v>60.6856147081374</v>
      </c>
      <c r="H3358">
        <v>-8.3525610375519292</v>
      </c>
      <c r="I3358">
        <v>10.666880722511401</v>
      </c>
      <c r="J3358">
        <v>-13.2896662045271</v>
      </c>
      <c r="K3358">
        <v>131.35491565467299</v>
      </c>
      <c r="L3358">
        <v>115.88781617443</v>
      </c>
      <c r="M3358">
        <v>35.230055731848402</v>
      </c>
      <c r="N3358">
        <v>1.27970098443481</v>
      </c>
      <c r="O3358">
        <v>25.230769230769202</v>
      </c>
      <c r="P3358">
        <v>103.093266677081</v>
      </c>
      <c r="Q3358">
        <v>8.1979168658855003E-2</v>
      </c>
    </row>
    <row r="3359" spans="1:17" hidden="1" x14ac:dyDescent="0.3">
      <c r="A3359" t="s">
        <v>6937</v>
      </c>
      <c r="B3359" t="s">
        <v>6938</v>
      </c>
      <c r="C3359" t="str">
        <f>IFERROR(VLOOKUP(Table1[[#This Row],[Ticker]],[1]!Table1[[Symbol]:[Industry]],2,FALSE),"-")</f>
        <v>-</v>
      </c>
      <c r="D3359" t="s">
        <v>164</v>
      </c>
      <c r="E3359">
        <v>61.727972954999998</v>
      </c>
      <c r="F3359">
        <v>87.45</v>
      </c>
      <c r="G3359">
        <v>-67.0652806806104</v>
      </c>
      <c r="H3359">
        <v>-16.556168159688202</v>
      </c>
      <c r="I3359">
        <v>-34.358963932706303</v>
      </c>
      <c r="J3359">
        <v>-2.8754079096359999</v>
      </c>
      <c r="K3359">
        <v>102.089068505318</v>
      </c>
      <c r="L3359">
        <v>109.34124394136499</v>
      </c>
      <c r="M3359">
        <v>6.3953673271446503</v>
      </c>
      <c r="N3359">
        <v>1.5079365079364999</v>
      </c>
      <c r="O3359">
        <v>62.264150943396203</v>
      </c>
      <c r="P3359">
        <v>5.72082379862726E-2</v>
      </c>
    </row>
    <row r="3360" spans="1:17" hidden="1" x14ac:dyDescent="0.3">
      <c r="A3360" t="s">
        <v>6939</v>
      </c>
      <c r="B3360" t="s">
        <v>6940</v>
      </c>
      <c r="C3360" t="str">
        <f>IFERROR(VLOOKUP(Table1[[#This Row],[Ticker]],[1]!Table1[[Symbol]:[Industry]],2,FALSE),"-")</f>
        <v>-</v>
      </c>
      <c r="D3360" t="s">
        <v>266</v>
      </c>
      <c r="E3360">
        <v>61.627057649999998</v>
      </c>
      <c r="F3360">
        <v>2.85</v>
      </c>
      <c r="G3360">
        <v>138.97771294996201</v>
      </c>
      <c r="H3360">
        <v>-11.1689627724828</v>
      </c>
      <c r="I3360">
        <v>10.4070432060588</v>
      </c>
      <c r="J3360">
        <v>-12.379401184121001</v>
      </c>
      <c r="K3360">
        <v>2.9296629211478198</v>
      </c>
      <c r="L3360">
        <v>2.60354109927796</v>
      </c>
      <c r="M3360">
        <v>32.5530202705161</v>
      </c>
      <c r="N3360">
        <v>0.47163112698870502</v>
      </c>
      <c r="O3360">
        <v>114.03508771929801</v>
      </c>
      <c r="P3360">
        <v>174.91961414790899</v>
      </c>
      <c r="Q3360">
        <v>4.0966615291923997E-2</v>
      </c>
    </row>
    <row r="3361" spans="1:17" hidden="1" x14ac:dyDescent="0.3">
      <c r="A3361" t="s">
        <v>6941</v>
      </c>
      <c r="B3361" t="s">
        <v>6942</v>
      </c>
      <c r="C3361" t="str">
        <f>IFERROR(VLOOKUP(Table1[[#This Row],[Ticker]],[1]!Table1[[Symbol]:[Industry]],2,FALSE),"-")</f>
        <v>-</v>
      </c>
      <c r="D3361" t="s">
        <v>1602</v>
      </c>
      <c r="E3361">
        <v>61.6</v>
      </c>
      <c r="F3361">
        <v>1.1200000000000001</v>
      </c>
      <c r="G3361">
        <v>59.788167595251601</v>
      </c>
      <c r="H3361">
        <v>-25.1096114957402</v>
      </c>
      <c r="I3361">
        <v>36.417144216159897</v>
      </c>
      <c r="J3361">
        <v>-4.0495328542527496</v>
      </c>
      <c r="K3361">
        <v>1.1619025670891701</v>
      </c>
      <c r="L3361">
        <v>0.98676386036465502</v>
      </c>
      <c r="M3361">
        <v>41.1949154845504</v>
      </c>
      <c r="N3361">
        <v>0.49365513865058902</v>
      </c>
      <c r="O3361">
        <v>28.571428571428498</v>
      </c>
      <c r="P3361">
        <v>119.60784313725399</v>
      </c>
      <c r="Q3361">
        <v>9.1702829367484001E-2</v>
      </c>
    </row>
    <row r="3362" spans="1:17" hidden="1" x14ac:dyDescent="0.3">
      <c r="A3362" t="s">
        <v>6943</v>
      </c>
      <c r="B3362" t="s">
        <v>6944</v>
      </c>
      <c r="C3362" t="str">
        <f>IFERROR(VLOOKUP(Table1[[#This Row],[Ticker]],[1]!Table1[[Symbol]:[Industry]],2,FALSE),"-")</f>
        <v>-</v>
      </c>
      <c r="D3362" t="s">
        <v>379</v>
      </c>
      <c r="E3362">
        <v>61.533504000000001</v>
      </c>
      <c r="F3362">
        <v>67.31</v>
      </c>
      <c r="G3362">
        <v>-12.579854671641799</v>
      </c>
      <c r="H3362">
        <v>-11.365717426062</v>
      </c>
      <c r="I3362">
        <v>-16.734638328593899</v>
      </c>
      <c r="J3362">
        <v>-5.9022551417576503</v>
      </c>
      <c r="K3362">
        <v>68.610009043283</v>
      </c>
      <c r="L3362">
        <v>66.407601522264201</v>
      </c>
      <c r="M3362">
        <v>41.101626706264</v>
      </c>
      <c r="N3362">
        <v>0.727085218227976</v>
      </c>
      <c r="O3362">
        <v>31.1989303223889</v>
      </c>
      <c r="P3362">
        <v>32.239685658153199</v>
      </c>
      <c r="Q3362">
        <v>4.3369693463420997E-2</v>
      </c>
    </row>
    <row r="3363" spans="1:17" hidden="1" x14ac:dyDescent="0.3">
      <c r="A3363" t="s">
        <v>6945</v>
      </c>
      <c r="B3363" t="s">
        <v>6946</v>
      </c>
      <c r="C3363" t="str">
        <f>IFERROR(VLOOKUP(Table1[[#This Row],[Ticker]],[1]!Table1[[Symbol]:[Industry]],2,FALSE),"-")</f>
        <v>-</v>
      </c>
      <c r="D3363" t="s">
        <v>604</v>
      </c>
      <c r="E3363">
        <v>61.5075</v>
      </c>
      <c r="F3363">
        <v>41.89</v>
      </c>
      <c r="G3363">
        <v>4.0289816144715402</v>
      </c>
      <c r="H3363">
        <v>1.3933372866079099</v>
      </c>
      <c r="I3363">
        <v>-13.4089817583759</v>
      </c>
      <c r="J3363">
        <v>-4.3899783367369096</v>
      </c>
      <c r="K3363">
        <v>41.124079159568701</v>
      </c>
      <c r="L3363">
        <v>39.712732995571301</v>
      </c>
      <c r="M3363">
        <v>54.587581327863603</v>
      </c>
      <c r="N3363">
        <v>0.34937898421159103</v>
      </c>
      <c r="O3363">
        <v>27.596084984483099</v>
      </c>
      <c r="P3363">
        <v>49.607142857142797</v>
      </c>
      <c r="Q3363">
        <v>3.0877806261552E-2</v>
      </c>
    </row>
    <row r="3364" spans="1:17" hidden="1" x14ac:dyDescent="0.3">
      <c r="A3364" t="s">
        <v>6947</v>
      </c>
      <c r="B3364" t="s">
        <v>6948</v>
      </c>
      <c r="C3364" t="str">
        <f>IFERROR(VLOOKUP(Table1[[#This Row],[Ticker]],[1]!Table1[[Symbol]:[Industry]],2,FALSE),"-")</f>
        <v>-</v>
      </c>
      <c r="E3364">
        <v>61.470402012000001</v>
      </c>
      <c r="F3364">
        <v>75.95</v>
      </c>
      <c r="G3364">
        <v>47.7767555616404</v>
      </c>
      <c r="H3364">
        <v>-17.2942462191949</v>
      </c>
      <c r="I3364">
        <v>-17.871744672729001</v>
      </c>
      <c r="J3364">
        <v>-5.1060544422788201</v>
      </c>
      <c r="K3364">
        <v>72.168367938218694</v>
      </c>
      <c r="L3364">
        <v>68.606182357873806</v>
      </c>
      <c r="M3364">
        <v>61.860235668966602</v>
      </c>
      <c r="N3364">
        <v>0.66164059377567497</v>
      </c>
      <c r="O3364">
        <v>24.331797235023</v>
      </c>
      <c r="P3364">
        <v>162.98476454293601</v>
      </c>
      <c r="Q3364">
        <v>0.156355822661359</v>
      </c>
    </row>
    <row r="3365" spans="1:17" hidden="1" x14ac:dyDescent="0.3">
      <c r="A3365" t="s">
        <v>6949</v>
      </c>
      <c r="B3365" t="s">
        <v>6950</v>
      </c>
      <c r="C3365" t="str">
        <f>IFERROR(VLOOKUP(Table1[[#This Row],[Ticker]],[1]!Table1[[Symbol]:[Industry]],2,FALSE),"-")</f>
        <v>-</v>
      </c>
      <c r="D3365" t="s">
        <v>21</v>
      </c>
      <c r="E3365">
        <v>61.203836248000002</v>
      </c>
      <c r="F3365">
        <v>56.26</v>
      </c>
      <c r="G3365">
        <v>-5.5677784099473904</v>
      </c>
      <c r="H3365">
        <v>-9.85818511670095</v>
      </c>
      <c r="I3365">
        <v>-32.916189117173403</v>
      </c>
      <c r="J3365">
        <v>-4.3919712073482904</v>
      </c>
      <c r="K3365">
        <v>56.4929874971264</v>
      </c>
      <c r="L3365">
        <v>56.054576833749501</v>
      </c>
      <c r="M3365">
        <v>59.843546521216297</v>
      </c>
      <c r="N3365">
        <v>0.58615723372308304</v>
      </c>
      <c r="O3365">
        <v>36.8645574120156</v>
      </c>
      <c r="P3365">
        <v>33.634204275534401</v>
      </c>
      <c r="Q3365">
        <v>5.7669434601122997E-2</v>
      </c>
    </row>
    <row r="3366" spans="1:17" hidden="1" x14ac:dyDescent="0.3">
      <c r="A3366" t="s">
        <v>6951</v>
      </c>
      <c r="B3366" t="s">
        <v>6952</v>
      </c>
      <c r="C3366" t="str">
        <f>IFERROR(VLOOKUP(Table1[[#This Row],[Ticker]],[1]!Table1[[Symbol]:[Industry]],2,FALSE),"-")</f>
        <v>-</v>
      </c>
      <c r="D3366" t="s">
        <v>470</v>
      </c>
      <c r="E3366">
        <v>61.139857505999899</v>
      </c>
      <c r="F3366">
        <v>12.74</v>
      </c>
      <c r="G3366">
        <v>65.747219319389501</v>
      </c>
      <c r="H3366">
        <v>0.188321121149954</v>
      </c>
      <c r="I3366">
        <v>58.052131080632101</v>
      </c>
      <c r="J3366">
        <v>-7.2076725437577602</v>
      </c>
      <c r="K3366">
        <v>11.764521003044999</v>
      </c>
      <c r="L3366">
        <v>9.4567916716879292</v>
      </c>
      <c r="M3366">
        <v>34.7301570386633</v>
      </c>
      <c r="N3366">
        <v>0.35054036585725101</v>
      </c>
      <c r="O3366">
        <v>11.302982731554099</v>
      </c>
      <c r="P3366">
        <v>123.50877192982399</v>
      </c>
      <c r="Q3366">
        <v>9.1275227694635003E-2</v>
      </c>
    </row>
    <row r="3367" spans="1:17" hidden="1" x14ac:dyDescent="0.3">
      <c r="A3367" t="s">
        <v>6953</v>
      </c>
      <c r="B3367" t="s">
        <v>6954</v>
      </c>
      <c r="C3367" t="str">
        <f>IFERROR(VLOOKUP(Table1[[#This Row],[Ticker]],[1]!Table1[[Symbol]:[Industry]],2,FALSE),"-")</f>
        <v>-</v>
      </c>
      <c r="D3367" t="s">
        <v>21</v>
      </c>
      <c r="E3367">
        <v>61.129935000000003</v>
      </c>
      <c r="F3367">
        <v>42.75</v>
      </c>
      <c r="G3367">
        <v>-77.0652806806104</v>
      </c>
      <c r="H3367">
        <v>-7.6703835612468803</v>
      </c>
      <c r="I3367">
        <v>-27.3016766455181</v>
      </c>
      <c r="J3367">
        <v>-8.4819652866851794</v>
      </c>
      <c r="K3367">
        <v>43.591582509429998</v>
      </c>
      <c r="L3367">
        <v>49.6633955661041</v>
      </c>
      <c r="M3367">
        <v>43.130030192364202</v>
      </c>
      <c r="N3367">
        <v>0.87365591397849396</v>
      </c>
      <c r="O3367">
        <v>89.005847953216303</v>
      </c>
      <c r="P3367">
        <v>6.875</v>
      </c>
    </row>
    <row r="3368" spans="1:17" hidden="1" x14ac:dyDescent="0.3">
      <c r="A3368" t="s">
        <v>6955</v>
      </c>
      <c r="B3368" t="s">
        <v>6956</v>
      </c>
      <c r="C3368" t="str">
        <f>IFERROR(VLOOKUP(Table1[[#This Row],[Ticker]],[1]!Table1[[Symbol]:[Industry]],2,FALSE),"-")</f>
        <v>-</v>
      </c>
      <c r="D3368" t="s">
        <v>646</v>
      </c>
      <c r="E3368">
        <v>61.104471920000002</v>
      </c>
      <c r="F3368">
        <v>45.19</v>
      </c>
      <c r="G3368">
        <v>22.889351189420601</v>
      </c>
      <c r="H3368">
        <v>-19.394425610422001</v>
      </c>
      <c r="I3368">
        <v>7.6929105803348703</v>
      </c>
      <c r="J3368">
        <v>7.07088024177009</v>
      </c>
      <c r="K3368">
        <v>44.990699040400401</v>
      </c>
      <c r="L3368">
        <v>41.393967435990199</v>
      </c>
      <c r="M3368">
        <v>62.488542770483399</v>
      </c>
      <c r="N3368">
        <v>1.9407849358532201</v>
      </c>
      <c r="O3368">
        <v>33.967691967249401</v>
      </c>
      <c r="P3368">
        <v>75.836575875486304</v>
      </c>
      <c r="Q3368">
        <v>6.7935421995004006E-2</v>
      </c>
    </row>
    <row r="3369" spans="1:17" hidden="1" x14ac:dyDescent="0.3">
      <c r="A3369" t="s">
        <v>6957</v>
      </c>
      <c r="B3369" t="s">
        <v>6958</v>
      </c>
      <c r="C3369" t="str">
        <f>IFERROR(VLOOKUP(Table1[[#This Row],[Ticker]],[1]!Table1[[Symbol]:[Industry]],2,FALSE),"-")</f>
        <v>-</v>
      </c>
      <c r="D3369" t="s">
        <v>396</v>
      </c>
      <c r="E3369">
        <v>60.92832825</v>
      </c>
      <c r="F3369">
        <v>60.1</v>
      </c>
      <c r="G3369">
        <v>-49.4470138650927</v>
      </c>
      <c r="H3369">
        <v>-7.0961791875041698</v>
      </c>
      <c r="I3369">
        <v>-32.036962064033297</v>
      </c>
      <c r="J3369">
        <v>-6.7882022595888101</v>
      </c>
      <c r="K3369">
        <v>61.966442653327803</v>
      </c>
      <c r="L3369">
        <v>66.444111181936805</v>
      </c>
      <c r="M3369">
        <v>44.897795403067803</v>
      </c>
      <c r="N3369">
        <v>2.16750881602694</v>
      </c>
      <c r="O3369">
        <v>38.718801996672198</v>
      </c>
      <c r="P3369">
        <v>7.1301247771835996</v>
      </c>
      <c r="Q3369">
        <v>-1.7593569974037999E-2</v>
      </c>
    </row>
    <row r="3370" spans="1:17" hidden="1" x14ac:dyDescent="0.3">
      <c r="A3370" t="s">
        <v>6959</v>
      </c>
      <c r="B3370" t="s">
        <v>6960</v>
      </c>
      <c r="C3370" t="str">
        <f>IFERROR(VLOOKUP(Table1[[#This Row],[Ticker]],[1]!Table1[[Symbol]:[Industry]],2,FALSE),"-")</f>
        <v>-</v>
      </c>
      <c r="D3370" t="s">
        <v>21</v>
      </c>
      <c r="E3370">
        <v>60.793660000000003</v>
      </c>
      <c r="F3370">
        <v>11</v>
      </c>
      <c r="G3370">
        <v>6.6338287341478299</v>
      </c>
      <c r="H3370">
        <v>-16.631408458392201</v>
      </c>
      <c r="I3370">
        <v>-15.462633771063899</v>
      </c>
      <c r="J3370">
        <v>-6.81035819572325</v>
      </c>
      <c r="K3370">
        <v>11.377878781676101</v>
      </c>
      <c r="L3370">
        <v>10.614142102249501</v>
      </c>
      <c r="M3370">
        <v>30.584369255092099</v>
      </c>
      <c r="N3370">
        <v>0.36715700622424202</v>
      </c>
      <c r="O3370">
        <v>37.272727272727202</v>
      </c>
      <c r="P3370">
        <v>61.764705882352899</v>
      </c>
      <c r="Q3370">
        <v>8.8401023816578994E-2</v>
      </c>
    </row>
    <row r="3371" spans="1:17" hidden="1" x14ac:dyDescent="0.3">
      <c r="A3371" t="s">
        <v>6961</v>
      </c>
      <c r="B3371" t="s">
        <v>6962</v>
      </c>
      <c r="C3371" t="str">
        <f>IFERROR(VLOOKUP(Table1[[#This Row],[Ticker]],[1]!Table1[[Symbol]:[Industry]],2,FALSE),"-")</f>
        <v>-</v>
      </c>
      <c r="D3371" t="s">
        <v>1517</v>
      </c>
      <c r="E3371">
        <v>60.7483</v>
      </c>
      <c r="F3371">
        <v>991</v>
      </c>
      <c r="G3371">
        <v>8.61096350127284</v>
      </c>
      <c r="H3371">
        <v>-8.9737290525139208</v>
      </c>
      <c r="I3371">
        <v>156.13936643838201</v>
      </c>
      <c r="J3371">
        <v>-3.1486319533518499</v>
      </c>
      <c r="K3371">
        <v>902.23013835797701</v>
      </c>
      <c r="L3371">
        <v>668.04481735121203</v>
      </c>
      <c r="M3371">
        <v>36.719956294173898</v>
      </c>
      <c r="N3371">
        <v>7.5151515151515094E-2</v>
      </c>
      <c r="O3371">
        <v>16.019172552976801</v>
      </c>
      <c r="P3371">
        <v>175.277777777777</v>
      </c>
    </row>
    <row r="3372" spans="1:17" hidden="1" x14ac:dyDescent="0.3">
      <c r="A3372" t="s">
        <v>6963</v>
      </c>
      <c r="B3372" t="s">
        <v>6964</v>
      </c>
      <c r="C3372" t="str">
        <f>IFERROR(VLOOKUP(Table1[[#This Row],[Ticker]],[1]!Table1[[Symbol]:[Industry]],2,FALSE),"-")</f>
        <v>-</v>
      </c>
      <c r="D3372" t="s">
        <v>545</v>
      </c>
      <c r="E3372">
        <v>60.731999999999999</v>
      </c>
      <c r="F3372">
        <v>2.1</v>
      </c>
      <c r="G3372">
        <v>41.547699471918797</v>
      </c>
      <c r="H3372">
        <v>-56.2348507628991</v>
      </c>
      <c r="I3372">
        <v>7.3676127569898799</v>
      </c>
      <c r="J3372">
        <v>2.4923936876737902</v>
      </c>
      <c r="K3372">
        <v>2.02780619121057</v>
      </c>
      <c r="L3372">
        <v>1.93497091584486</v>
      </c>
      <c r="M3372">
        <v>76.843292732379595</v>
      </c>
      <c r="N3372">
        <v>0.174494569163713</v>
      </c>
      <c r="O3372">
        <v>96.6666666666666</v>
      </c>
      <c r="P3372">
        <v>108.219238951127</v>
      </c>
      <c r="Q3372">
        <v>0.13718382319304601</v>
      </c>
    </row>
    <row r="3373" spans="1:17" hidden="1" x14ac:dyDescent="0.3">
      <c r="A3373" t="s">
        <v>6965</v>
      </c>
      <c r="B3373" t="s">
        <v>6966</v>
      </c>
      <c r="C3373" t="str">
        <f>IFERROR(VLOOKUP(Table1[[#This Row],[Ticker]],[1]!Table1[[Symbol]:[Industry]],2,FALSE),"-")</f>
        <v>-</v>
      </c>
      <c r="D3373" t="s">
        <v>396</v>
      </c>
      <c r="E3373">
        <v>60.634589499999997</v>
      </c>
      <c r="F3373">
        <v>2.83</v>
      </c>
      <c r="G3373">
        <v>0.80794206820474501</v>
      </c>
      <c r="H3373">
        <v>9.8245950411586094</v>
      </c>
      <c r="I3373">
        <v>-2.1962625790650798</v>
      </c>
      <c r="J3373">
        <v>-3.5122683169881999</v>
      </c>
      <c r="K3373">
        <v>2.5384701195030401</v>
      </c>
      <c r="L3373">
        <v>2.4112490146411001</v>
      </c>
      <c r="M3373">
        <v>76.419676780389395</v>
      </c>
      <c r="N3373">
        <v>1.15760138657708</v>
      </c>
      <c r="O3373">
        <v>25.441696113074102</v>
      </c>
      <c r="P3373">
        <v>50.531914893617</v>
      </c>
      <c r="Q3373">
        <v>0.100616053954456</v>
      </c>
    </row>
    <row r="3374" spans="1:17" hidden="1" x14ac:dyDescent="0.3">
      <c r="A3374" t="s">
        <v>6967</v>
      </c>
      <c r="B3374" t="s">
        <v>6968</v>
      </c>
      <c r="C3374" t="str">
        <f>IFERROR(VLOOKUP(Table1[[#This Row],[Ticker]],[1]!Table1[[Symbol]:[Industry]],2,FALSE),"-")</f>
        <v>-</v>
      </c>
      <c r="D3374" t="s">
        <v>393</v>
      </c>
      <c r="E3374">
        <v>60.610799999999998</v>
      </c>
      <c r="F3374">
        <v>5.3</v>
      </c>
      <c r="G3374">
        <v>-71.972688088017804</v>
      </c>
      <c r="H3374">
        <v>-7.7183071479142003</v>
      </c>
      <c r="I3374">
        <v>-15.622786339395599</v>
      </c>
      <c r="J3374">
        <v>-2.3967522541037298</v>
      </c>
      <c r="K3374">
        <v>5.4600802055940596</v>
      </c>
      <c r="L3374">
        <v>6.1347232767973798</v>
      </c>
      <c r="M3374">
        <v>43.418420697857599</v>
      </c>
      <c r="N3374">
        <v>1.9178413650153601</v>
      </c>
      <c r="O3374">
        <v>71.886792452830093</v>
      </c>
      <c r="P3374">
        <v>31.840796019900498</v>
      </c>
      <c r="Q3374">
        <v>6.1703789381297003E-2</v>
      </c>
    </row>
    <row r="3375" spans="1:17" hidden="1" x14ac:dyDescent="0.3">
      <c r="A3375" t="s">
        <v>6969</v>
      </c>
      <c r="B3375" t="s">
        <v>6970</v>
      </c>
      <c r="C3375" t="str">
        <f>IFERROR(VLOOKUP(Table1[[#This Row],[Ticker]],[1]!Table1[[Symbol]:[Industry]],2,FALSE),"-")</f>
        <v>-</v>
      </c>
      <c r="D3375" t="s">
        <v>379</v>
      </c>
      <c r="E3375">
        <v>60.434373119999997</v>
      </c>
      <c r="F3375">
        <v>1.06</v>
      </c>
      <c r="G3375">
        <v>-51.776819142148803</v>
      </c>
      <c r="I3375">
        <v>-18.1860303870147</v>
      </c>
      <c r="K3375">
        <v>1.0740579266511801</v>
      </c>
      <c r="L3375">
        <v>1.7681056445472201</v>
      </c>
      <c r="M3375">
        <v>4.5782334131322697</v>
      </c>
      <c r="N3375">
        <v>1</v>
      </c>
      <c r="O3375">
        <v>36.792452830188601</v>
      </c>
      <c r="P3375">
        <v>41.3333333333333</v>
      </c>
      <c r="Q3375">
        <v>-4.9493861384649E-2</v>
      </c>
    </row>
    <row r="3376" spans="1:17" hidden="1" x14ac:dyDescent="0.3">
      <c r="A3376" t="s">
        <v>6971</v>
      </c>
      <c r="B3376" t="s">
        <v>6972</v>
      </c>
      <c r="C3376" t="str">
        <f>IFERROR(VLOOKUP(Table1[[#This Row],[Ticker]],[1]!Table1[[Symbol]:[Industry]],2,FALSE),"-")</f>
        <v>-</v>
      </c>
      <c r="D3376" t="s">
        <v>21</v>
      </c>
      <c r="E3376">
        <v>60.368343750000001</v>
      </c>
      <c r="F3376">
        <v>57.25</v>
      </c>
      <c r="G3376">
        <v>-98.030226751488698</v>
      </c>
      <c r="H3376">
        <v>2.9140565263637401</v>
      </c>
      <c r="I3376">
        <v>-38.900149251098497</v>
      </c>
      <c r="J3376">
        <v>-3.1486319533518499</v>
      </c>
      <c r="K3376">
        <v>60.252593371903401</v>
      </c>
      <c r="L3376">
        <v>94.714792066586298</v>
      </c>
      <c r="M3376">
        <v>50.574549261136802</v>
      </c>
      <c r="N3376">
        <v>2.1013824884792598</v>
      </c>
      <c r="O3376">
        <v>194.93449781659299</v>
      </c>
      <c r="P3376">
        <v>13.704071499503399</v>
      </c>
    </row>
    <row r="3377" spans="1:17" hidden="1" x14ac:dyDescent="0.3">
      <c r="A3377" t="s">
        <v>6973</v>
      </c>
      <c r="B3377" t="s">
        <v>6974</v>
      </c>
      <c r="C3377" t="str">
        <f>IFERROR(VLOOKUP(Table1[[#This Row],[Ticker]],[1]!Table1[[Symbol]:[Industry]],2,FALSE),"-")</f>
        <v>-</v>
      </c>
      <c r="D3377" t="s">
        <v>46</v>
      </c>
      <c r="E3377">
        <v>60.321924648</v>
      </c>
      <c r="F3377">
        <v>56.99</v>
      </c>
      <c r="G3377">
        <v>55.2705944696269</v>
      </c>
      <c r="H3377">
        <v>2.85643405291394</v>
      </c>
      <c r="I3377">
        <v>25.5062587113657</v>
      </c>
      <c r="J3377">
        <v>-12.700631953351801</v>
      </c>
      <c r="K3377">
        <v>55.555265080790598</v>
      </c>
      <c r="L3377">
        <v>48.663485534471199</v>
      </c>
      <c r="M3377">
        <v>48.007808995760698</v>
      </c>
      <c r="N3377">
        <v>1.2926182615130599</v>
      </c>
      <c r="O3377">
        <v>45.148271626601101</v>
      </c>
      <c r="P3377">
        <v>91.608084687901396</v>
      </c>
      <c r="Q3377">
        <v>0.17301488156272099</v>
      </c>
    </row>
    <row r="3378" spans="1:17" hidden="1" x14ac:dyDescent="0.3">
      <c r="A3378" t="s">
        <v>6975</v>
      </c>
      <c r="B3378" t="s">
        <v>6976</v>
      </c>
      <c r="C3378" t="str">
        <f>IFERROR(VLOOKUP(Table1[[#This Row],[Ticker]],[1]!Table1[[Symbol]:[Industry]],2,FALSE),"-")</f>
        <v>-</v>
      </c>
      <c r="D3378" t="s">
        <v>1602</v>
      </c>
      <c r="E3378">
        <v>60.255000000000003</v>
      </c>
      <c r="F3378">
        <v>39.950000000000003</v>
      </c>
      <c r="G3378">
        <v>-75.833266292121195</v>
      </c>
      <c r="H3378">
        <v>-11.9112975588501</v>
      </c>
      <c r="I3378">
        <v>-60.6207608340492</v>
      </c>
      <c r="J3378">
        <v>-8.9300655608724</v>
      </c>
      <c r="K3378">
        <v>44.696120653495001</v>
      </c>
      <c r="L3378">
        <v>55.973204754305499</v>
      </c>
      <c r="M3378">
        <v>34.088122303867202</v>
      </c>
      <c r="N3378">
        <v>1.4883438490476599</v>
      </c>
      <c r="O3378">
        <v>138.29787234042499</v>
      </c>
      <c r="P3378">
        <v>1.91326530612245</v>
      </c>
      <c r="Q3378">
        <v>-1.9817837706271001E-2</v>
      </c>
    </row>
    <row r="3379" spans="1:17" hidden="1" x14ac:dyDescent="0.3">
      <c r="A3379" t="s">
        <v>6977</v>
      </c>
      <c r="B3379" t="s">
        <v>6978</v>
      </c>
      <c r="C3379" t="str">
        <f>IFERROR(VLOOKUP(Table1[[#This Row],[Ticker]],[1]!Table1[[Symbol]:[Industry]],2,FALSE),"-")</f>
        <v>-</v>
      </c>
      <c r="D3379" t="s">
        <v>2513</v>
      </c>
      <c r="E3379">
        <v>60.247500000000002</v>
      </c>
      <c r="F3379">
        <v>401.65</v>
      </c>
      <c r="G3379">
        <v>-11.603159468489199</v>
      </c>
      <c r="H3379">
        <v>42.3148589613388</v>
      </c>
      <c r="I3379">
        <v>57.023869362358603</v>
      </c>
      <c r="J3379">
        <v>17.9306527435938</v>
      </c>
      <c r="K3379">
        <v>289.40303301112601</v>
      </c>
      <c r="L3379">
        <v>273.30009088142498</v>
      </c>
      <c r="M3379">
        <v>94.959349712439504</v>
      </c>
      <c r="N3379">
        <v>0.83956447592811201</v>
      </c>
      <c r="O3379">
        <v>0</v>
      </c>
      <c r="P3379">
        <v>100.724637681159</v>
      </c>
    </row>
    <row r="3380" spans="1:17" hidden="1" x14ac:dyDescent="0.3">
      <c r="A3380" t="s">
        <v>6979</v>
      </c>
      <c r="B3380" t="s">
        <v>6980</v>
      </c>
      <c r="C3380" t="str">
        <f>IFERROR(VLOOKUP(Table1[[#This Row],[Ticker]],[1]!Table1[[Symbol]:[Industry]],2,FALSE),"-")</f>
        <v>-</v>
      </c>
      <c r="D3380" t="s">
        <v>435</v>
      </c>
      <c r="E3380">
        <v>60.101376000000002</v>
      </c>
      <c r="F3380">
        <v>55.6</v>
      </c>
      <c r="G3380">
        <v>-68.739206348438501</v>
      </c>
      <c r="H3380">
        <v>-7.0538940461540998</v>
      </c>
      <c r="I3380">
        <v>-22.694352362812801</v>
      </c>
      <c r="J3380">
        <v>-6.3344726613164397</v>
      </c>
      <c r="K3380">
        <v>56.6584197643229</v>
      </c>
      <c r="L3380">
        <v>59.934835897396603</v>
      </c>
      <c r="M3380">
        <v>45.674348864584097</v>
      </c>
      <c r="N3380">
        <v>0.487336244541484</v>
      </c>
      <c r="O3380">
        <v>56.474820143884898</v>
      </c>
      <c r="P3380">
        <v>13.1230925737538</v>
      </c>
    </row>
    <row r="3381" spans="1:17" hidden="1" x14ac:dyDescent="0.3">
      <c r="A3381" t="s">
        <v>6981</v>
      </c>
      <c r="B3381" t="s">
        <v>6982</v>
      </c>
      <c r="C3381" t="str">
        <f>IFERROR(VLOOKUP(Table1[[#This Row],[Ticker]],[1]!Table1[[Symbol]:[Industry]],2,FALSE),"-")</f>
        <v>-</v>
      </c>
      <c r="D3381" t="s">
        <v>604</v>
      </c>
      <c r="E3381">
        <v>60.074571550000002</v>
      </c>
      <c r="F3381">
        <v>2.0299999999999998</v>
      </c>
      <c r="G3381">
        <v>-10.2849776503074</v>
      </c>
      <c r="H3381">
        <v>-6.2348507628991801</v>
      </c>
      <c r="I3381">
        <v>3.8918916909073502</v>
      </c>
      <c r="J3381">
        <v>1.3513680466481399</v>
      </c>
      <c r="K3381">
        <v>2.0497206721105301</v>
      </c>
      <c r="L3381">
        <v>1.9754477163523201</v>
      </c>
      <c r="M3381">
        <v>48.6870916308022</v>
      </c>
      <c r="N3381">
        <v>1.0316364501597199</v>
      </c>
      <c r="O3381">
        <v>60.098522167487701</v>
      </c>
      <c r="P3381">
        <v>1073.4104046242701</v>
      </c>
      <c r="Q3381">
        <v>6.6054056626818999E-2</v>
      </c>
    </row>
    <row r="3382" spans="1:17" hidden="1" x14ac:dyDescent="0.3">
      <c r="A3382" t="s">
        <v>6983</v>
      </c>
      <c r="B3382" t="s">
        <v>6984</v>
      </c>
      <c r="C3382" t="str">
        <f>IFERROR(VLOOKUP(Table1[[#This Row],[Ticker]],[1]!Table1[[Symbol]:[Industry]],2,FALSE),"-")</f>
        <v>-</v>
      </c>
      <c r="D3382" t="s">
        <v>327</v>
      </c>
      <c r="E3382">
        <v>60.061120000000003</v>
      </c>
      <c r="F3382">
        <v>112</v>
      </c>
      <c r="G3382">
        <v>-46.895527594190597</v>
      </c>
      <c r="H3382">
        <v>-1.5290800064575201</v>
      </c>
      <c r="I3382">
        <v>-23.900316101300401</v>
      </c>
      <c r="J3382">
        <v>1.28759725182374</v>
      </c>
      <c r="K3382">
        <v>105.609417380894</v>
      </c>
      <c r="L3382">
        <v>115.996137007496</v>
      </c>
      <c r="M3382">
        <v>63.255238214420899</v>
      </c>
      <c r="N3382">
        <v>0.41433171333030999</v>
      </c>
      <c r="O3382">
        <v>86.607142857142804</v>
      </c>
      <c r="P3382">
        <v>28.987677070137</v>
      </c>
      <c r="Q3382">
        <v>0.112615270933191</v>
      </c>
    </row>
    <row r="3383" spans="1:17" hidden="1" x14ac:dyDescent="0.3">
      <c r="A3383" t="s">
        <v>6985</v>
      </c>
      <c r="B3383" t="s">
        <v>6986</v>
      </c>
      <c r="C3383" t="str">
        <f>IFERROR(VLOOKUP(Table1[[#This Row],[Ticker]],[1]!Table1[[Symbol]:[Industry]],2,FALSE),"-")</f>
        <v>-</v>
      </c>
      <c r="E3383">
        <v>60</v>
      </c>
      <c r="F3383">
        <v>150</v>
      </c>
      <c r="G3383">
        <v>116.726392931658</v>
      </c>
      <c r="H3383">
        <v>-8.6355458969607497</v>
      </c>
      <c r="I3383">
        <v>36.608655424180199</v>
      </c>
      <c r="J3383">
        <v>-0.37183054737646398</v>
      </c>
      <c r="K3383">
        <v>123.490593276281</v>
      </c>
      <c r="L3383">
        <v>95.120344133693195</v>
      </c>
      <c r="M3383">
        <v>62.615022639060498</v>
      </c>
      <c r="N3383">
        <v>0.714513295417324</v>
      </c>
      <c r="O3383">
        <v>6.84</v>
      </c>
      <c r="P3383">
        <v>179.74636329727699</v>
      </c>
      <c r="Q3383">
        <v>0.147147278935987</v>
      </c>
    </row>
    <row r="3384" spans="1:17" hidden="1" x14ac:dyDescent="0.3">
      <c r="A3384" t="s">
        <v>6987</v>
      </c>
      <c r="B3384" t="s">
        <v>6988</v>
      </c>
      <c r="C3384" t="str">
        <f>IFERROR(VLOOKUP(Table1[[#This Row],[Ticker]],[1]!Table1[[Symbol]:[Industry]],2,FALSE),"-")</f>
        <v>-</v>
      </c>
      <c r="D3384" t="s">
        <v>1517</v>
      </c>
      <c r="E3384">
        <v>59.911896239999997</v>
      </c>
      <c r="F3384">
        <v>58.8</v>
      </c>
      <c r="G3384">
        <v>-62.980352450945297</v>
      </c>
      <c r="H3384">
        <v>-8.6508744842616796</v>
      </c>
      <c r="I3384">
        <v>-41.102578559037298</v>
      </c>
      <c r="J3384">
        <v>4.7461048887534103</v>
      </c>
      <c r="K3384">
        <v>65.072899494103595</v>
      </c>
      <c r="L3384">
        <v>72.1609112646276</v>
      </c>
      <c r="M3384">
        <v>43.618210256585698</v>
      </c>
      <c r="N3384">
        <v>2.5941285010052</v>
      </c>
      <c r="O3384">
        <v>139.200680272108</v>
      </c>
      <c r="P3384">
        <v>4.0339702760084899</v>
      </c>
      <c r="Q3384">
        <v>8.9538409088704002E-2</v>
      </c>
    </row>
    <row r="3385" spans="1:17" hidden="1" x14ac:dyDescent="0.3">
      <c r="A3385" t="s">
        <v>6989</v>
      </c>
      <c r="B3385" t="s">
        <v>6990</v>
      </c>
      <c r="C3385" t="str">
        <f>IFERROR(VLOOKUP(Table1[[#This Row],[Ticker]],[1]!Table1[[Symbol]:[Industry]],2,FALSE),"-")</f>
        <v>-</v>
      </c>
      <c r="D3385" t="s">
        <v>604</v>
      </c>
      <c r="E3385">
        <v>59.890299538000001</v>
      </c>
      <c r="F3385">
        <v>21.38</v>
      </c>
      <c r="G3385">
        <v>236.58091309101499</v>
      </c>
      <c r="H3385">
        <v>-10.2075873568575</v>
      </c>
      <c r="I3385">
        <v>186.290160089175</v>
      </c>
      <c r="J3385">
        <v>10.270076287182601</v>
      </c>
      <c r="K3385">
        <v>17.331402080391701</v>
      </c>
      <c r="L3385">
        <v>9.7738142128205698</v>
      </c>
      <c r="M3385">
        <v>69.644905130021201</v>
      </c>
      <c r="N3385">
        <v>0.76474891990053795</v>
      </c>
      <c r="O3385">
        <v>13.1898971000935</v>
      </c>
      <c r="P3385">
        <v>269.89619377162597</v>
      </c>
    </row>
    <row r="3386" spans="1:17" hidden="1" x14ac:dyDescent="0.3">
      <c r="A3386" t="s">
        <v>6991</v>
      </c>
      <c r="B3386" t="s">
        <v>6992</v>
      </c>
      <c r="C3386" t="str">
        <f>IFERROR(VLOOKUP(Table1[[#This Row],[Ticker]],[1]!Table1[[Symbol]:[Industry]],2,FALSE),"-")</f>
        <v>-</v>
      </c>
      <c r="D3386" t="s">
        <v>274</v>
      </c>
      <c r="E3386">
        <v>59.89</v>
      </c>
      <c r="F3386">
        <v>26.5</v>
      </c>
      <c r="G3386">
        <v>-74.686962096539602</v>
      </c>
      <c r="H3386">
        <v>-7.8773103801110702</v>
      </c>
      <c r="I3386">
        <v>-41.082446685492798</v>
      </c>
      <c r="J3386">
        <v>-2.2123023653368699</v>
      </c>
      <c r="K3386">
        <v>27.341021407222001</v>
      </c>
      <c r="L3386">
        <v>33.607283264808103</v>
      </c>
      <c r="M3386">
        <v>41.077837975818397</v>
      </c>
      <c r="N3386">
        <v>0.75649812491917701</v>
      </c>
      <c r="O3386">
        <v>96.037735849056602</v>
      </c>
      <c r="P3386">
        <v>6</v>
      </c>
    </row>
    <row r="3387" spans="1:17" hidden="1" x14ac:dyDescent="0.3">
      <c r="A3387" t="s">
        <v>6993</v>
      </c>
      <c r="B3387" t="s">
        <v>6994</v>
      </c>
      <c r="C3387" t="str">
        <f>IFERROR(VLOOKUP(Table1[[#This Row],[Ticker]],[1]!Table1[[Symbol]:[Industry]],2,FALSE),"-")</f>
        <v>-</v>
      </c>
      <c r="D3387" t="s">
        <v>1576</v>
      </c>
      <c r="E3387">
        <v>59.79392</v>
      </c>
      <c r="F3387">
        <v>32</v>
      </c>
      <c r="G3387">
        <v>-70.074173961242806</v>
      </c>
      <c r="H3387">
        <v>-4.5072564232765204</v>
      </c>
      <c r="I3387">
        <v>-29.124346641786602</v>
      </c>
      <c r="J3387">
        <v>-8.7368672474694904</v>
      </c>
      <c r="K3387">
        <v>33.4356792015883</v>
      </c>
      <c r="L3387">
        <v>39.026376057484697</v>
      </c>
      <c r="M3387">
        <v>35.707413010492402</v>
      </c>
      <c r="N3387">
        <v>1.0440089945390201</v>
      </c>
      <c r="O3387">
        <v>72.5</v>
      </c>
      <c r="P3387">
        <v>6.3122923588039699</v>
      </c>
    </row>
    <row r="3388" spans="1:17" hidden="1" x14ac:dyDescent="0.3">
      <c r="A3388" t="s">
        <v>6995</v>
      </c>
      <c r="B3388" t="s">
        <v>6996</v>
      </c>
      <c r="C3388" t="str">
        <f>IFERROR(VLOOKUP(Table1[[#This Row],[Ticker]],[1]!Table1[[Symbol]:[Industry]],2,FALSE),"-")</f>
        <v>-</v>
      </c>
      <c r="D3388" t="s">
        <v>506</v>
      </c>
      <c r="E3388">
        <v>59.782530000000001</v>
      </c>
      <c r="F3388">
        <v>7.95</v>
      </c>
      <c r="G3388">
        <v>57.332201333778002</v>
      </c>
      <c r="H3388">
        <v>-16.954587883950602</v>
      </c>
      <c r="I3388">
        <v>-24.3827498376078</v>
      </c>
      <c r="J3388">
        <v>-6.4860855998289697</v>
      </c>
      <c r="K3388">
        <v>8.4661604201573706</v>
      </c>
      <c r="L3388">
        <v>8.0946306257068201</v>
      </c>
      <c r="M3388">
        <v>43.543863460513997</v>
      </c>
      <c r="N3388">
        <v>0.69638934233996796</v>
      </c>
      <c r="O3388">
        <v>56.729559748427597</v>
      </c>
      <c r="P3388">
        <v>107.03125</v>
      </c>
      <c r="Q3388">
        <v>6.8196668053902995E-2</v>
      </c>
    </row>
    <row r="3389" spans="1:17" hidden="1" x14ac:dyDescent="0.3">
      <c r="A3389" t="s">
        <v>6997</v>
      </c>
      <c r="B3389" t="s">
        <v>6998</v>
      </c>
      <c r="C3389" t="str">
        <f>IFERROR(VLOOKUP(Table1[[#This Row],[Ticker]],[1]!Table1[[Symbol]:[Industry]],2,FALSE),"-")</f>
        <v>-</v>
      </c>
      <c r="D3389" t="s">
        <v>130</v>
      </c>
      <c r="E3389">
        <v>59.755172679999902</v>
      </c>
      <c r="F3389">
        <v>35.53</v>
      </c>
      <c r="G3389">
        <v>47.867789181704701</v>
      </c>
      <c r="H3389">
        <v>11.7475066648613</v>
      </c>
      <c r="I3389">
        <v>-4.0801211839552396</v>
      </c>
      <c r="J3389">
        <v>-2.60561966412636</v>
      </c>
      <c r="K3389">
        <v>33.740216114205403</v>
      </c>
      <c r="L3389">
        <v>30.312298302643001</v>
      </c>
      <c r="M3389">
        <v>50.415425244986899</v>
      </c>
      <c r="N3389">
        <v>0.56410912081225695</v>
      </c>
      <c r="O3389">
        <v>34.815648747537203</v>
      </c>
      <c r="P3389">
        <v>96.406854615809806</v>
      </c>
      <c r="Q3389">
        <v>7.9729181456788006E-2</v>
      </c>
    </row>
    <row r="3390" spans="1:17" hidden="1" x14ac:dyDescent="0.3">
      <c r="A3390" t="s">
        <v>6999</v>
      </c>
      <c r="B3390" t="s">
        <v>7000</v>
      </c>
      <c r="C3390" t="str">
        <f>IFERROR(VLOOKUP(Table1[[#This Row],[Ticker]],[1]!Table1[[Symbol]:[Industry]],2,FALSE),"-")</f>
        <v>-</v>
      </c>
      <c r="D3390" t="s">
        <v>2933</v>
      </c>
      <c r="E3390">
        <v>59.695999999999998</v>
      </c>
      <c r="F3390">
        <v>213.2</v>
      </c>
      <c r="G3390">
        <v>6.9478772141264002</v>
      </c>
      <c r="H3390">
        <v>-13.321285475264199</v>
      </c>
      <c r="I3390">
        <v>72.933660732676302</v>
      </c>
      <c r="J3390">
        <v>-3.4152986200185098</v>
      </c>
      <c r="K3390">
        <v>224.06346208213199</v>
      </c>
      <c r="L3390">
        <v>174.95404659194199</v>
      </c>
      <c r="M3390">
        <v>35.5203067130942</v>
      </c>
      <c r="N3390">
        <v>0.41818181818181799</v>
      </c>
      <c r="O3390">
        <v>31.566604127579701</v>
      </c>
      <c r="P3390">
        <v>108</v>
      </c>
    </row>
    <row r="3391" spans="1:17" hidden="1" x14ac:dyDescent="0.3">
      <c r="A3391" t="s">
        <v>6252</v>
      </c>
      <c r="B3391" t="s">
        <v>7001</v>
      </c>
      <c r="C3391" t="str">
        <f>IFERROR(VLOOKUP(Table1[[#This Row],[Ticker]],[1]!Table1[[Symbol]:[Industry]],2,FALSE),"-")</f>
        <v>-</v>
      </c>
      <c r="D3391" t="s">
        <v>119</v>
      </c>
      <c r="E3391">
        <v>59.401974170999999</v>
      </c>
      <c r="F3391">
        <v>0.86</v>
      </c>
      <c r="G3391">
        <v>-42.7889648911367</v>
      </c>
      <c r="H3391">
        <v>0.118515181661727</v>
      </c>
      <c r="I3391">
        <v>13.169280968296601</v>
      </c>
      <c r="J3391">
        <v>-7.6430139758237603</v>
      </c>
      <c r="K3391">
        <v>0.83342745047923905</v>
      </c>
      <c r="L3391">
        <v>0.94270829400635003</v>
      </c>
      <c r="M3391">
        <v>50.969579095822198</v>
      </c>
      <c r="N3391">
        <v>1.3899993752031401</v>
      </c>
      <c r="O3391">
        <v>27.906976744186</v>
      </c>
      <c r="P3391">
        <v>43.3333333333333</v>
      </c>
      <c r="Q3391">
        <v>-0.13920739776324401</v>
      </c>
    </row>
    <row r="3392" spans="1:17" hidden="1" x14ac:dyDescent="0.3">
      <c r="A3392" t="s">
        <v>7002</v>
      </c>
      <c r="B3392" t="s">
        <v>7003</v>
      </c>
      <c r="C3392" t="str">
        <f>IFERROR(VLOOKUP(Table1[[#This Row],[Ticker]],[1]!Table1[[Symbol]:[Industry]],2,FALSE),"-")</f>
        <v>-</v>
      </c>
      <c r="D3392" t="s">
        <v>130</v>
      </c>
      <c r="E3392">
        <v>59.328256811000003</v>
      </c>
      <c r="F3392">
        <v>10.31</v>
      </c>
      <c r="G3392">
        <v>32.975041900034697</v>
      </c>
      <c r="H3392">
        <v>7.8578392051387604</v>
      </c>
      <c r="I3392">
        <v>54.138899584973998</v>
      </c>
      <c r="J3392">
        <v>-12.9474071064577</v>
      </c>
      <c r="K3392">
        <v>9.8220264926446692</v>
      </c>
      <c r="L3392">
        <v>7.67593027982333</v>
      </c>
      <c r="M3392">
        <v>23.896786544089</v>
      </c>
      <c r="N3392">
        <v>0.27672436039526499</v>
      </c>
      <c r="O3392">
        <v>37.536372453928202</v>
      </c>
      <c r="P3392">
        <v>94.528301886792406</v>
      </c>
      <c r="Q3392">
        <v>1.8636409220530999E-2</v>
      </c>
    </row>
    <row r="3393" spans="1:17" hidden="1" x14ac:dyDescent="0.3">
      <c r="A3393" t="s">
        <v>7004</v>
      </c>
      <c r="B3393" t="s">
        <v>7005</v>
      </c>
      <c r="C3393" t="str">
        <f>IFERROR(VLOOKUP(Table1[[#This Row],[Ticker]],[1]!Table1[[Symbol]:[Industry]],2,FALSE),"-")</f>
        <v>-</v>
      </c>
      <c r="D3393" t="s">
        <v>560</v>
      </c>
      <c r="E3393">
        <v>59.295360000000002</v>
      </c>
      <c r="F3393">
        <v>0.89</v>
      </c>
      <c r="G3393">
        <v>-39.631070154294598</v>
      </c>
      <c r="H3393">
        <v>-10.0280897566098</v>
      </c>
      <c r="I3393">
        <v>8.0044458034614792</v>
      </c>
      <c r="J3393">
        <v>2.6653215350202402</v>
      </c>
      <c r="K3393">
        <v>0.90489425233798104</v>
      </c>
      <c r="L3393">
        <v>0.913566551825436</v>
      </c>
      <c r="M3393">
        <v>53.364322945788103</v>
      </c>
      <c r="N3393">
        <v>0.39614178306596198</v>
      </c>
      <c r="O3393">
        <v>33.7078651685393</v>
      </c>
      <c r="P3393">
        <v>97.7777777777777</v>
      </c>
      <c r="Q3393">
        <v>-1.9069629953559E-2</v>
      </c>
    </row>
    <row r="3394" spans="1:17" hidden="1" x14ac:dyDescent="0.3">
      <c r="A3394" t="s">
        <v>7006</v>
      </c>
      <c r="B3394" t="s">
        <v>7007</v>
      </c>
      <c r="C3394" t="str">
        <f>IFERROR(VLOOKUP(Table1[[#This Row],[Ticker]],[1]!Table1[[Symbol]:[Industry]],2,FALSE),"-")</f>
        <v>-</v>
      </c>
      <c r="D3394" t="s">
        <v>506</v>
      </c>
      <c r="E3394">
        <v>59.211684959999999</v>
      </c>
      <c r="F3394">
        <v>39.950000000000003</v>
      </c>
      <c r="G3394">
        <v>-21.222126920789901</v>
      </c>
      <c r="H3394">
        <v>-4.7943563724764102</v>
      </c>
      <c r="I3394">
        <v>-27.969995091107201</v>
      </c>
      <c r="J3394">
        <v>-2.7150690867361802</v>
      </c>
      <c r="K3394">
        <v>38.950595705138298</v>
      </c>
      <c r="L3394">
        <v>38.955026174486903</v>
      </c>
      <c r="M3394">
        <v>55.904588421835903</v>
      </c>
      <c r="N3394">
        <v>0.92860390119641301</v>
      </c>
      <c r="O3394">
        <v>40.175219023779697</v>
      </c>
      <c r="P3394">
        <v>35.4237288135593</v>
      </c>
      <c r="Q3394">
        <v>-6.5749708361638001E-2</v>
      </c>
    </row>
    <row r="3395" spans="1:17" hidden="1" x14ac:dyDescent="0.3">
      <c r="A3395" t="s">
        <v>7008</v>
      </c>
      <c r="B3395" t="s">
        <v>7009</v>
      </c>
      <c r="C3395" t="str">
        <f>IFERROR(VLOOKUP(Table1[[#This Row],[Ticker]],[1]!Table1[[Symbol]:[Industry]],2,FALSE),"-")</f>
        <v>-</v>
      </c>
      <c r="D3395" t="s">
        <v>1232</v>
      </c>
      <c r="E3395">
        <v>59.195269500000002</v>
      </c>
      <c r="F3395">
        <v>95</v>
      </c>
      <c r="G3395">
        <v>-57.3152806806104</v>
      </c>
      <c r="H3395">
        <v>-17.5924836960038</v>
      </c>
      <c r="I3395">
        <v>-19.921701156628</v>
      </c>
      <c r="J3395">
        <v>-5.9840749913265299</v>
      </c>
      <c r="K3395">
        <v>99.327701159904706</v>
      </c>
      <c r="L3395">
        <v>103.073039151052</v>
      </c>
      <c r="M3395">
        <v>34.765488525681803</v>
      </c>
      <c r="N3395">
        <v>0.108103289481027</v>
      </c>
      <c r="O3395">
        <v>63.578947368420998</v>
      </c>
      <c r="P3395">
        <v>11.6333725029377</v>
      </c>
      <c r="Q3395">
        <v>7.0351799722044001E-2</v>
      </c>
    </row>
    <row r="3396" spans="1:17" hidden="1" x14ac:dyDescent="0.3">
      <c r="A3396" t="s">
        <v>7010</v>
      </c>
      <c r="B3396" t="s">
        <v>7011</v>
      </c>
      <c r="C3396" t="str">
        <f>IFERROR(VLOOKUP(Table1[[#This Row],[Ticker]],[1]!Table1[[Symbol]:[Industry]],2,FALSE),"-")</f>
        <v>-</v>
      </c>
      <c r="D3396" t="s">
        <v>396</v>
      </c>
      <c r="E3396">
        <v>59.193841499999998</v>
      </c>
      <c r="F3396">
        <v>10.91</v>
      </c>
      <c r="G3396">
        <v>1.5425685159285001</v>
      </c>
      <c r="H3396">
        <v>-11.112859871552301</v>
      </c>
      <c r="I3396">
        <v>2.62498151774717</v>
      </c>
      <c r="J3396">
        <v>-6.8687382421029497</v>
      </c>
      <c r="K3396">
        <v>10.665856151259399</v>
      </c>
      <c r="L3396">
        <v>9.9247679734689704</v>
      </c>
      <c r="M3396">
        <v>46.8894642717921</v>
      </c>
      <c r="N3396">
        <v>0.48188805685535802</v>
      </c>
      <c r="O3396">
        <v>29.6975252062328</v>
      </c>
      <c r="P3396">
        <v>46.442953020134198</v>
      </c>
      <c r="Q3396">
        <v>2.9239184264916E-2</v>
      </c>
    </row>
    <row r="3397" spans="1:17" hidden="1" x14ac:dyDescent="0.3">
      <c r="A3397" t="s">
        <v>7012</v>
      </c>
      <c r="B3397" t="s">
        <v>7013</v>
      </c>
      <c r="C3397" t="str">
        <f>IFERROR(VLOOKUP(Table1[[#This Row],[Ticker]],[1]!Table1[[Symbol]:[Industry]],2,FALSE),"-")</f>
        <v>-</v>
      </c>
      <c r="D3397" t="s">
        <v>80</v>
      </c>
      <c r="E3397">
        <v>59.1674373809999</v>
      </c>
      <c r="F3397">
        <v>6.87</v>
      </c>
      <c r="G3397">
        <v>8.3342038554720599</v>
      </c>
      <c r="H3397">
        <v>-11.818410528256299</v>
      </c>
      <c r="I3397">
        <v>-7.4310942662249397</v>
      </c>
      <c r="J3397">
        <v>-6.369920468758</v>
      </c>
      <c r="K3397">
        <v>7.5587404313556501</v>
      </c>
      <c r="L3397">
        <v>7.1748051883482402</v>
      </c>
      <c r="M3397">
        <v>31.614135194828901</v>
      </c>
      <c r="N3397">
        <v>0.21936019707885801</v>
      </c>
      <c r="O3397">
        <v>88.7918486171761</v>
      </c>
      <c r="P3397">
        <v>49.347826086956502</v>
      </c>
      <c r="Q3397">
        <v>7.6483148920554994E-2</v>
      </c>
    </row>
    <row r="3398" spans="1:17" hidden="1" x14ac:dyDescent="0.3">
      <c r="A3398" t="s">
        <v>7014</v>
      </c>
      <c r="B3398" t="s">
        <v>7015</v>
      </c>
      <c r="C3398" t="str">
        <f>IFERROR(VLOOKUP(Table1[[#This Row],[Ticker]],[1]!Table1[[Symbol]:[Industry]],2,FALSE),"-")</f>
        <v>-</v>
      </c>
      <c r="D3398" t="s">
        <v>545</v>
      </c>
      <c r="E3398">
        <v>59.12768664</v>
      </c>
      <c r="F3398">
        <v>51.02</v>
      </c>
      <c r="G3398">
        <v>-10.316245000764701</v>
      </c>
      <c r="H3398">
        <v>-6.0650394421444496</v>
      </c>
      <c r="I3398">
        <v>-11.8408298462305</v>
      </c>
      <c r="J3398">
        <v>-1.5175639921867901</v>
      </c>
      <c r="K3398">
        <v>51.2947074438678</v>
      </c>
      <c r="L3398">
        <v>49.001539629968903</v>
      </c>
      <c r="M3398">
        <v>41.824091271786799</v>
      </c>
      <c r="N3398">
        <v>0.96516345839616602</v>
      </c>
      <c r="O3398">
        <v>62.250098000784</v>
      </c>
      <c r="P3398">
        <v>45.729791488146198</v>
      </c>
      <c r="Q3398">
        <v>0.158164020598138</v>
      </c>
    </row>
    <row r="3399" spans="1:17" hidden="1" x14ac:dyDescent="0.3">
      <c r="A3399" t="s">
        <v>7016</v>
      </c>
      <c r="B3399" t="s">
        <v>7017</v>
      </c>
      <c r="C3399" t="str">
        <f>IFERROR(VLOOKUP(Table1[[#This Row],[Ticker]],[1]!Table1[[Symbol]:[Industry]],2,FALSE),"-")</f>
        <v>-</v>
      </c>
      <c r="D3399" t="s">
        <v>1153</v>
      </c>
      <c r="E3399">
        <v>59.059698779999998</v>
      </c>
      <c r="F3399">
        <v>0.6</v>
      </c>
      <c r="G3399">
        <v>-10.8663010887736</v>
      </c>
      <c r="H3399">
        <v>-18.055050540923599</v>
      </c>
      <c r="I3399">
        <v>0.86158866060432604</v>
      </c>
      <c r="J3399">
        <v>-12.379401184121001</v>
      </c>
      <c r="K3399">
        <v>0.631410470810295</v>
      </c>
      <c r="L3399">
        <v>0.59313820367773495</v>
      </c>
      <c r="M3399">
        <v>37.471558554300998</v>
      </c>
      <c r="N3399">
        <v>0.65793244055182898</v>
      </c>
      <c r="O3399">
        <v>26.6666666666666</v>
      </c>
      <c r="P3399">
        <v>22.4489795918367</v>
      </c>
      <c r="Q3399">
        <v>-5.6101130329600001E-3</v>
      </c>
    </row>
    <row r="3400" spans="1:17" hidden="1" x14ac:dyDescent="0.3">
      <c r="A3400" t="s">
        <v>7018</v>
      </c>
      <c r="B3400" t="s">
        <v>7019</v>
      </c>
      <c r="C3400" t="str">
        <f>IFERROR(VLOOKUP(Table1[[#This Row],[Ticker]],[1]!Table1[[Symbol]:[Industry]],2,FALSE),"-")</f>
        <v>-</v>
      </c>
      <c r="D3400" t="s">
        <v>21</v>
      </c>
      <c r="E3400">
        <v>59.057322379999903</v>
      </c>
      <c r="F3400">
        <v>3.56</v>
      </c>
      <c r="G3400">
        <v>59.117151751821901</v>
      </c>
      <c r="H3400">
        <v>-19.2428333463534</v>
      </c>
      <c r="I3400">
        <v>-39.138411339395603</v>
      </c>
      <c r="J3400">
        <v>-5.6143853780093798</v>
      </c>
      <c r="K3400">
        <v>4.1484750006614597</v>
      </c>
      <c r="L3400">
        <v>3.7017838076819798</v>
      </c>
      <c r="M3400">
        <v>9.6065370789213596</v>
      </c>
      <c r="N3400">
        <v>0.46752850931467099</v>
      </c>
      <c r="O3400">
        <v>102.247191011235</v>
      </c>
      <c r="P3400">
        <v>97.7777777777777</v>
      </c>
      <c r="Q3400">
        <v>-2.8059565149245E-2</v>
      </c>
    </row>
    <row r="3401" spans="1:17" hidden="1" x14ac:dyDescent="0.3">
      <c r="A3401" t="s">
        <v>7020</v>
      </c>
      <c r="B3401" t="s">
        <v>7021</v>
      </c>
      <c r="C3401" t="str">
        <f>IFERROR(VLOOKUP(Table1[[#This Row],[Ticker]],[1]!Table1[[Symbol]:[Industry]],2,FALSE),"-")</f>
        <v>-</v>
      </c>
      <c r="D3401" t="s">
        <v>604</v>
      </c>
      <c r="E3401">
        <v>59.0261</v>
      </c>
      <c r="F3401">
        <v>152.30000000000001</v>
      </c>
      <c r="G3401">
        <v>21.918640428348901</v>
      </c>
      <c r="H3401">
        <v>-8.7023321808522898</v>
      </c>
      <c r="I3401">
        <v>-6.1562154936983404</v>
      </c>
      <c r="J3401">
        <v>-7.3939149722197701</v>
      </c>
      <c r="K3401">
        <v>151.47448747053201</v>
      </c>
      <c r="L3401">
        <v>138.679405077479</v>
      </c>
      <c r="M3401">
        <v>38.555838224945298</v>
      </c>
      <c r="N3401">
        <v>1.2710185848539699</v>
      </c>
      <c r="O3401">
        <v>27.347340774786598</v>
      </c>
      <c r="P3401">
        <v>56.994124317080697</v>
      </c>
      <c r="Q3401">
        <v>4.327120363195E-2</v>
      </c>
    </row>
    <row r="3402" spans="1:17" hidden="1" x14ac:dyDescent="0.3">
      <c r="A3402" t="s">
        <v>7022</v>
      </c>
      <c r="B3402" t="s">
        <v>7023</v>
      </c>
      <c r="C3402" t="str">
        <f>IFERROR(VLOOKUP(Table1[[#This Row],[Ticker]],[1]!Table1[[Symbol]:[Industry]],2,FALSE),"-")</f>
        <v>-</v>
      </c>
      <c r="E3402">
        <v>58.890880000000003</v>
      </c>
      <c r="F3402">
        <v>169.95</v>
      </c>
      <c r="G3402">
        <v>27.774766712754399</v>
      </c>
      <c r="H3402">
        <v>-5.7052345814819603</v>
      </c>
      <c r="I3402">
        <v>-9.9160463008352604</v>
      </c>
      <c r="J3402">
        <v>5.8773420726221701</v>
      </c>
      <c r="K3402">
        <v>165.424001245998</v>
      </c>
      <c r="L3402">
        <v>156.32169121151699</v>
      </c>
      <c r="M3402">
        <v>57.450578545167502</v>
      </c>
      <c r="N3402">
        <v>1.1057777071010499</v>
      </c>
      <c r="O3402">
        <v>23.9482200647249</v>
      </c>
      <c r="P3402">
        <v>86.348684210526301</v>
      </c>
      <c r="Q3402">
        <v>0.115957593868937</v>
      </c>
    </row>
    <row r="3403" spans="1:17" hidden="1" x14ac:dyDescent="0.3">
      <c r="A3403" t="s">
        <v>7024</v>
      </c>
      <c r="B3403" t="s">
        <v>7025</v>
      </c>
      <c r="C3403" t="str">
        <f>IFERROR(VLOOKUP(Table1[[#This Row],[Ticker]],[1]!Table1[[Symbol]:[Industry]],2,FALSE),"-")</f>
        <v>-</v>
      </c>
      <c r="D3403" t="s">
        <v>125</v>
      </c>
      <c r="E3403">
        <v>58.80040425</v>
      </c>
      <c r="F3403">
        <v>9.81</v>
      </c>
      <c r="G3403">
        <v>-46.012470391267399</v>
      </c>
      <c r="H3403">
        <v>22.300215502907498</v>
      </c>
      <c r="I3403">
        <v>-13.355444127490999</v>
      </c>
      <c r="J3403">
        <v>-20.662368217088101</v>
      </c>
      <c r="K3403">
        <v>11.374908244247701</v>
      </c>
      <c r="L3403">
        <v>10.934332106912001</v>
      </c>
      <c r="M3403">
        <v>24.498776291744001</v>
      </c>
      <c r="N3403">
        <v>2.5224031178521802</v>
      </c>
      <c r="O3403">
        <v>54.943934760448499</v>
      </c>
      <c r="P3403">
        <v>27.9266904870322</v>
      </c>
    </row>
    <row r="3404" spans="1:17" hidden="1" x14ac:dyDescent="0.3">
      <c r="A3404" t="s">
        <v>7026</v>
      </c>
      <c r="B3404" t="s">
        <v>7027</v>
      </c>
      <c r="C3404" t="str">
        <f>IFERROR(VLOOKUP(Table1[[#This Row],[Ticker]],[1]!Table1[[Symbol]:[Industry]],2,FALSE),"-")</f>
        <v>-</v>
      </c>
      <c r="D3404" t="s">
        <v>130</v>
      </c>
      <c r="E3404">
        <v>58.790759999999999</v>
      </c>
      <c r="F3404">
        <v>15.55</v>
      </c>
      <c r="G3404">
        <v>-16.2219071866345</v>
      </c>
      <c r="H3404">
        <v>1.1933154721482899</v>
      </c>
      <c r="I3404">
        <v>-10.6248035236245</v>
      </c>
      <c r="J3404">
        <v>-1.1360533369996599</v>
      </c>
      <c r="K3404">
        <v>14.991272483468199</v>
      </c>
      <c r="L3404">
        <v>15.806658731756199</v>
      </c>
      <c r="M3404">
        <v>55.987697102618398</v>
      </c>
      <c r="N3404">
        <v>2.3173851218583401</v>
      </c>
      <c r="O3404">
        <v>65.916398713826297</v>
      </c>
      <c r="P3404">
        <v>24.899598393574301</v>
      </c>
      <c r="Q3404">
        <v>-2.5684431256265999E-2</v>
      </c>
    </row>
    <row r="3405" spans="1:17" hidden="1" x14ac:dyDescent="0.3">
      <c r="A3405" t="s">
        <v>7028</v>
      </c>
      <c r="B3405" t="s">
        <v>7029</v>
      </c>
      <c r="C3405" t="str">
        <f>IFERROR(VLOOKUP(Table1[[#This Row],[Ticker]],[1]!Table1[[Symbol]:[Industry]],2,FALSE),"-")</f>
        <v>-</v>
      </c>
      <c r="D3405" t="s">
        <v>1153</v>
      </c>
      <c r="E3405">
        <v>58.703360000000004</v>
      </c>
      <c r="F3405">
        <v>40.33</v>
      </c>
      <c r="G3405">
        <v>-46.528106159413902</v>
      </c>
      <c r="H3405">
        <v>-21.009230107486999</v>
      </c>
      <c r="I3405">
        <v>-3.0808573825611401</v>
      </c>
      <c r="J3405">
        <v>-7.38245442147789</v>
      </c>
      <c r="K3405">
        <v>42.008998610630996</v>
      </c>
      <c r="L3405">
        <v>40.8582478066538</v>
      </c>
      <c r="M3405">
        <v>28.043637200627099</v>
      </c>
      <c r="N3405">
        <v>0.25735548081676302</v>
      </c>
      <c r="O3405">
        <v>34.515249194148197</v>
      </c>
      <c r="P3405">
        <v>22.2121212121212</v>
      </c>
      <c r="Q3405">
        <v>0.152729447693636</v>
      </c>
    </row>
    <row r="3406" spans="1:17" hidden="1" x14ac:dyDescent="0.3">
      <c r="A3406" t="s">
        <v>7030</v>
      </c>
      <c r="B3406" t="s">
        <v>7031</v>
      </c>
      <c r="C3406" t="str">
        <f>IFERROR(VLOOKUP(Table1[[#This Row],[Ticker]],[1]!Table1[[Symbol]:[Industry]],2,FALSE),"-")</f>
        <v>-</v>
      </c>
      <c r="D3406" t="s">
        <v>1552</v>
      </c>
      <c r="E3406">
        <v>58.575000000000003</v>
      </c>
      <c r="F3406">
        <v>23.43</v>
      </c>
      <c r="G3406">
        <v>-8.3552806806104201</v>
      </c>
      <c r="H3406">
        <v>10.8469102433901</v>
      </c>
      <c r="I3406">
        <v>2.9564297236579899</v>
      </c>
      <c r="J3406">
        <v>-20.501473055767601</v>
      </c>
      <c r="K3406">
        <v>23.222858086180398</v>
      </c>
      <c r="L3406">
        <v>21.601935974848899</v>
      </c>
      <c r="M3406">
        <v>34.799564390499398</v>
      </c>
      <c r="N3406">
        <v>2.1110836563081601</v>
      </c>
      <c r="O3406">
        <v>29.278702518139099</v>
      </c>
      <c r="P3406">
        <v>36.538461538461497</v>
      </c>
      <c r="Q3406">
        <v>3.4566052571281002E-2</v>
      </c>
    </row>
    <row r="3407" spans="1:17" hidden="1" x14ac:dyDescent="0.3">
      <c r="A3407" t="s">
        <v>7032</v>
      </c>
      <c r="B3407" t="s">
        <v>7033</v>
      </c>
      <c r="C3407" t="str">
        <f>IFERROR(VLOOKUP(Table1[[#This Row],[Ticker]],[1]!Table1[[Symbol]:[Industry]],2,FALSE),"-")</f>
        <v>-</v>
      </c>
      <c r="D3407" t="s">
        <v>292</v>
      </c>
      <c r="E3407">
        <v>58.407007999999998</v>
      </c>
      <c r="F3407">
        <v>116.8</v>
      </c>
      <c r="G3407">
        <v>14.532820585212299</v>
      </c>
      <c r="H3407">
        <v>-6.5679216743691198</v>
      </c>
      <c r="I3407">
        <v>80.861588660604298</v>
      </c>
      <c r="J3407">
        <v>-7.0599222759324904</v>
      </c>
      <c r="K3407">
        <v>110.51968354459299</v>
      </c>
      <c r="L3407">
        <v>102.355101473823</v>
      </c>
      <c r="M3407">
        <v>19.809300962916801</v>
      </c>
      <c r="N3407">
        <v>0.62171193556678905</v>
      </c>
      <c r="O3407">
        <v>25.684931506849299</v>
      </c>
      <c r="P3407">
        <v>135.86429725363399</v>
      </c>
      <c r="Q3407">
        <v>1.9954156533559E-2</v>
      </c>
    </row>
    <row r="3408" spans="1:17" hidden="1" x14ac:dyDescent="0.3">
      <c r="A3408" t="s">
        <v>7034</v>
      </c>
      <c r="B3408" t="s">
        <v>7035</v>
      </c>
      <c r="C3408" t="str">
        <f>IFERROR(VLOOKUP(Table1[[#This Row],[Ticker]],[1]!Table1[[Symbol]:[Industry]],2,FALSE),"-")</f>
        <v>-</v>
      </c>
      <c r="D3408" t="s">
        <v>1422</v>
      </c>
      <c r="E3408">
        <v>58.280290000000001</v>
      </c>
      <c r="F3408">
        <v>2.33</v>
      </c>
      <c r="G3408">
        <v>78.5029011375713</v>
      </c>
      <c r="H3408">
        <v>-23.916978645498698</v>
      </c>
      <c r="I3408">
        <v>22.073709872725502</v>
      </c>
      <c r="J3408">
        <v>-8.0465911370253203</v>
      </c>
      <c r="K3408">
        <v>2.7823426337200301</v>
      </c>
      <c r="L3408">
        <v>2.6077514767405798</v>
      </c>
      <c r="M3408">
        <v>32.3159009791488</v>
      </c>
      <c r="N3408">
        <v>0.24745316568374401</v>
      </c>
      <c r="O3408">
        <v>110.729613733905</v>
      </c>
      <c r="P3408">
        <v>133</v>
      </c>
      <c r="Q3408">
        <v>1.1244940986339999E-2</v>
      </c>
    </row>
    <row r="3409" spans="1:17" hidden="1" x14ac:dyDescent="0.3">
      <c r="A3409" t="s">
        <v>7036</v>
      </c>
      <c r="B3409" t="s">
        <v>7037</v>
      </c>
      <c r="C3409" t="str">
        <f>IFERROR(VLOOKUP(Table1[[#This Row],[Ticker]],[1]!Table1[[Symbol]:[Industry]],2,FALSE),"-")</f>
        <v>-</v>
      </c>
      <c r="D3409" t="s">
        <v>130</v>
      </c>
      <c r="E3409">
        <v>58.243425000000002</v>
      </c>
      <c r="F3409">
        <v>87.65</v>
      </c>
      <c r="G3409">
        <v>-12.6927197488831</v>
      </c>
      <c r="H3409">
        <v>1.5519716245500199</v>
      </c>
      <c r="I3409">
        <v>-10.870979564353901</v>
      </c>
      <c r="J3409">
        <v>0.64134879291996105</v>
      </c>
      <c r="M3409">
        <v>100</v>
      </c>
    </row>
    <row r="3410" spans="1:17" hidden="1" x14ac:dyDescent="0.3">
      <c r="A3410" t="s">
        <v>7038</v>
      </c>
      <c r="B3410" t="s">
        <v>7039</v>
      </c>
      <c r="C3410" t="str">
        <f>IFERROR(VLOOKUP(Table1[[#This Row],[Ticker]],[1]!Table1[[Symbol]:[Industry]],2,FALSE),"-")</f>
        <v>-</v>
      </c>
      <c r="D3410" t="s">
        <v>125</v>
      </c>
      <c r="E3410">
        <v>58.208806655999901</v>
      </c>
      <c r="F3410">
        <v>28.64</v>
      </c>
      <c r="G3410">
        <v>78.519038846016798</v>
      </c>
      <c r="H3410">
        <v>7.08043551530311</v>
      </c>
      <c r="I3410">
        <v>72.818693218245002</v>
      </c>
      <c r="J3410">
        <v>-3.42232336628377</v>
      </c>
      <c r="K3410">
        <v>26.943480111197999</v>
      </c>
      <c r="L3410">
        <v>20.080907415916698</v>
      </c>
      <c r="M3410">
        <v>41.0841853885346</v>
      </c>
      <c r="N3410">
        <v>0.43870035816448799</v>
      </c>
      <c r="O3410">
        <v>18.715083798882599</v>
      </c>
      <c r="P3410">
        <v>213.005464480874</v>
      </c>
    </row>
    <row r="3411" spans="1:17" hidden="1" x14ac:dyDescent="0.3">
      <c r="A3411" t="s">
        <v>7040</v>
      </c>
      <c r="B3411" t="s">
        <v>7041</v>
      </c>
      <c r="C3411" t="str">
        <f>IFERROR(VLOOKUP(Table1[[#This Row],[Ticker]],[1]!Table1[[Symbol]:[Industry]],2,FALSE),"-")</f>
        <v>-</v>
      </c>
      <c r="D3411" t="s">
        <v>1180</v>
      </c>
      <c r="E3411">
        <v>58.207392800000001</v>
      </c>
      <c r="F3411">
        <v>20.170000000000002</v>
      </c>
      <c r="G3411">
        <v>-55.976323625395601</v>
      </c>
      <c r="H3411">
        <v>20.682756139537499</v>
      </c>
      <c r="I3411">
        <v>71.324289321605207</v>
      </c>
      <c r="J3411">
        <v>2.28672424717585</v>
      </c>
      <c r="K3411">
        <v>16.802779024820602</v>
      </c>
      <c r="L3411">
        <v>17.232671724621198</v>
      </c>
      <c r="M3411">
        <v>86.545122630445704</v>
      </c>
      <c r="N3411">
        <v>2.5383948726188201</v>
      </c>
      <c r="O3411">
        <v>125.33465542885401</v>
      </c>
      <c r="P3411">
        <v>102.104208416833</v>
      </c>
      <c r="Q3411">
        <v>0.27428355506936303</v>
      </c>
    </row>
    <row r="3412" spans="1:17" hidden="1" x14ac:dyDescent="0.3">
      <c r="A3412" t="s">
        <v>7042</v>
      </c>
      <c r="B3412" t="s">
        <v>7043</v>
      </c>
      <c r="C3412" t="str">
        <f>IFERROR(VLOOKUP(Table1[[#This Row],[Ticker]],[1]!Table1[[Symbol]:[Industry]],2,FALSE),"-")</f>
        <v>-</v>
      </c>
      <c r="D3412" t="s">
        <v>190</v>
      </c>
      <c r="E3412">
        <v>58.197803759999999</v>
      </c>
      <c r="F3412">
        <v>60.25</v>
      </c>
      <c r="G3412">
        <v>-52.431940634966701</v>
      </c>
      <c r="H3412">
        <v>-6.3681435200507197</v>
      </c>
      <c r="I3412">
        <v>-16.515348828750099</v>
      </c>
      <c r="J3412">
        <v>-8.5129730386231692</v>
      </c>
      <c r="K3412">
        <v>61.784734135204602</v>
      </c>
      <c r="L3412">
        <v>62.399781444919299</v>
      </c>
      <c r="M3412">
        <v>35.7871775427435</v>
      </c>
      <c r="N3412">
        <v>0.63049572504726104</v>
      </c>
      <c r="O3412">
        <v>41.078838174273798</v>
      </c>
      <c r="P3412">
        <v>9.2475067996373497</v>
      </c>
      <c r="Q3412">
        <v>3.4213412125670001E-3</v>
      </c>
    </row>
    <row r="3413" spans="1:17" hidden="1" x14ac:dyDescent="0.3">
      <c r="A3413" t="s">
        <v>7044</v>
      </c>
      <c r="B3413" t="s">
        <v>7045</v>
      </c>
      <c r="C3413" t="str">
        <f>IFERROR(VLOOKUP(Table1[[#This Row],[Ticker]],[1]!Table1[[Symbol]:[Industry]],2,FALSE),"-")</f>
        <v>-</v>
      </c>
      <c r="D3413" t="s">
        <v>74</v>
      </c>
      <c r="E3413">
        <v>58.135507500000003</v>
      </c>
      <c r="F3413">
        <v>137.55000000000001</v>
      </c>
      <c r="G3413">
        <v>103.635623712154</v>
      </c>
      <c r="H3413">
        <v>-17.3698231789507</v>
      </c>
      <c r="I3413">
        <v>-12.5105043626514</v>
      </c>
      <c r="J3413">
        <v>0.36776472780184399</v>
      </c>
      <c r="K3413">
        <v>132.46910344341899</v>
      </c>
      <c r="L3413">
        <v>119.790700593388</v>
      </c>
      <c r="M3413">
        <v>62.035252264771302</v>
      </c>
      <c r="N3413">
        <v>1.3932411217915299</v>
      </c>
      <c r="O3413">
        <v>43.765903307888003</v>
      </c>
      <c r="P3413">
        <v>136.95090439276399</v>
      </c>
      <c r="Q3413">
        <v>0.27715272871161001</v>
      </c>
    </row>
    <row r="3414" spans="1:17" hidden="1" x14ac:dyDescent="0.3">
      <c r="A3414" t="s">
        <v>7046</v>
      </c>
      <c r="B3414" t="s">
        <v>7047</v>
      </c>
      <c r="C3414" t="str">
        <f>IFERROR(VLOOKUP(Table1[[#This Row],[Ticker]],[1]!Table1[[Symbol]:[Industry]],2,FALSE),"-")</f>
        <v>-</v>
      </c>
      <c r="D3414" t="s">
        <v>185</v>
      </c>
      <c r="E3414">
        <v>58.019816650000003</v>
      </c>
      <c r="F3414">
        <v>111.5</v>
      </c>
      <c r="G3414">
        <v>-25.377236150116701</v>
      </c>
      <c r="H3414">
        <v>-9.8048437688240302</v>
      </c>
      <c r="I3414">
        <v>15.037280598029101</v>
      </c>
      <c r="J3414">
        <v>-8.1337192988993507</v>
      </c>
      <c r="K3414">
        <v>105.77137206216101</v>
      </c>
      <c r="L3414">
        <v>72.566228035410006</v>
      </c>
      <c r="M3414">
        <v>1.1540642419365901</v>
      </c>
      <c r="N3414">
        <v>0.76612903225806395</v>
      </c>
      <c r="O3414">
        <v>26.636771300448402</v>
      </c>
      <c r="P3414">
        <v>34.175691937424801</v>
      </c>
    </row>
    <row r="3415" spans="1:17" hidden="1" x14ac:dyDescent="0.3">
      <c r="A3415" t="s">
        <v>7048</v>
      </c>
      <c r="B3415" t="s">
        <v>7049</v>
      </c>
      <c r="C3415" t="str">
        <f>IFERROR(VLOOKUP(Table1[[#This Row],[Ticker]],[1]!Table1[[Symbol]:[Industry]],2,FALSE),"-")</f>
        <v>-</v>
      </c>
      <c r="D3415" t="s">
        <v>604</v>
      </c>
      <c r="E3415">
        <v>58.006124999999997</v>
      </c>
      <c r="F3415">
        <v>33.75</v>
      </c>
      <c r="G3415">
        <v>-65.133462498792198</v>
      </c>
      <c r="H3415">
        <v>-15.845397448917501</v>
      </c>
      <c r="I3415">
        <v>-37.813110134576299</v>
      </c>
      <c r="J3415">
        <v>-7.55634545197442</v>
      </c>
      <c r="K3415">
        <v>39.490868072346103</v>
      </c>
      <c r="M3415">
        <v>27.043163672459698</v>
      </c>
      <c r="N3415">
        <v>0.113091318789049</v>
      </c>
      <c r="O3415">
        <v>113.18518518518501</v>
      </c>
      <c r="P3415">
        <v>2.89634146341464</v>
      </c>
    </row>
    <row r="3416" spans="1:17" hidden="1" x14ac:dyDescent="0.3">
      <c r="A3416" t="s">
        <v>7050</v>
      </c>
      <c r="B3416" t="s">
        <v>7051</v>
      </c>
      <c r="C3416" t="str">
        <f>IFERROR(VLOOKUP(Table1[[#This Row],[Ticker]],[1]!Table1[[Symbol]:[Industry]],2,FALSE),"-")</f>
        <v>-</v>
      </c>
      <c r="D3416" t="s">
        <v>1563</v>
      </c>
      <c r="E3416">
        <v>57.954000000000001</v>
      </c>
      <c r="F3416">
        <v>32.5</v>
      </c>
      <c r="G3416">
        <v>-7.88108538921714</v>
      </c>
      <c r="H3416">
        <v>-11.8197564232765</v>
      </c>
      <c r="I3416">
        <v>1.6794325267753401</v>
      </c>
      <c r="J3416">
        <v>-5.9844528488742403</v>
      </c>
      <c r="K3416">
        <v>32.1991601830997</v>
      </c>
      <c r="L3416">
        <v>30.960414652862699</v>
      </c>
      <c r="M3416">
        <v>48.2180325988978</v>
      </c>
      <c r="N3416">
        <v>0.61813672357121097</v>
      </c>
      <c r="O3416">
        <v>43.2615384615384</v>
      </c>
      <c r="P3416">
        <v>46.330481764970699</v>
      </c>
      <c r="Q3416">
        <v>6.1727301661295003E-2</v>
      </c>
    </row>
    <row r="3417" spans="1:17" hidden="1" x14ac:dyDescent="0.3">
      <c r="A3417" t="s">
        <v>7052</v>
      </c>
      <c r="B3417" t="s">
        <v>7053</v>
      </c>
      <c r="C3417" t="str">
        <f>IFERROR(VLOOKUP(Table1[[#This Row],[Ticker]],[1]!Table1[[Symbol]:[Industry]],2,FALSE),"-")</f>
        <v>-</v>
      </c>
      <c r="D3417" t="s">
        <v>604</v>
      </c>
      <c r="E3417">
        <v>57.922424999999997</v>
      </c>
      <c r="F3417">
        <v>67.5</v>
      </c>
      <c r="G3417">
        <v>1.7117247204697801</v>
      </c>
      <c r="H3417">
        <v>-8.6626135661336701</v>
      </c>
      <c r="I3417">
        <v>10.669280968296601</v>
      </c>
      <c r="J3417">
        <v>-5.59790731567068</v>
      </c>
      <c r="K3417">
        <v>68.366099931478203</v>
      </c>
      <c r="L3417">
        <v>63.791723684289003</v>
      </c>
      <c r="M3417">
        <v>49.058190235638698</v>
      </c>
      <c r="N3417">
        <v>2.10354917709676</v>
      </c>
      <c r="O3417">
        <v>18.518518518518501</v>
      </c>
      <c r="P3417">
        <v>56.25</v>
      </c>
      <c r="Q3417">
        <v>8.4450609733181997E-2</v>
      </c>
    </row>
    <row r="3418" spans="1:17" hidden="1" x14ac:dyDescent="0.3">
      <c r="A3418" t="s">
        <v>7054</v>
      </c>
      <c r="B3418" t="s">
        <v>7055</v>
      </c>
      <c r="C3418" t="str">
        <f>IFERROR(VLOOKUP(Table1[[#This Row],[Ticker]],[1]!Table1[[Symbol]:[Industry]],2,FALSE),"-")</f>
        <v>-</v>
      </c>
      <c r="D3418" t="s">
        <v>5557</v>
      </c>
      <c r="E3418">
        <v>57.835571199999997</v>
      </c>
      <c r="F3418">
        <v>40.75</v>
      </c>
      <c r="G3418">
        <v>13.5845030252295</v>
      </c>
      <c r="H3418">
        <v>-10.1431278918733</v>
      </c>
      <c r="I3418">
        <v>4.7217710314249999</v>
      </c>
      <c r="J3418">
        <v>-2.2277758060148698</v>
      </c>
      <c r="K3418">
        <v>39.469440510553902</v>
      </c>
      <c r="L3418">
        <v>35.35341447639</v>
      </c>
      <c r="M3418">
        <v>39.797506660005098</v>
      </c>
      <c r="N3418">
        <v>0.92940594167110802</v>
      </c>
      <c r="O3418">
        <v>22.576687116564401</v>
      </c>
      <c r="P3418">
        <v>49.816176470588204</v>
      </c>
      <c r="Q3418">
        <v>7.6559031255638996E-2</v>
      </c>
    </row>
    <row r="3419" spans="1:17" hidden="1" x14ac:dyDescent="0.3">
      <c r="A3419" t="s">
        <v>7056</v>
      </c>
      <c r="B3419" t="s">
        <v>7057</v>
      </c>
      <c r="C3419" t="str">
        <f>IFERROR(VLOOKUP(Table1[[#This Row],[Ticker]],[1]!Table1[[Symbol]:[Industry]],2,FALSE),"-")</f>
        <v>-</v>
      </c>
      <c r="D3419" t="s">
        <v>7058</v>
      </c>
      <c r="E3419">
        <v>57.789892000000002</v>
      </c>
      <c r="F3419">
        <v>71</v>
      </c>
      <c r="G3419">
        <v>-6.5295663948961398</v>
      </c>
      <c r="H3419">
        <v>11.883994371383301</v>
      </c>
      <c r="I3419">
        <v>2.1254656887853698</v>
      </c>
      <c r="J3419">
        <v>13.406923602203699</v>
      </c>
      <c r="K3419">
        <v>63.4013045312225</v>
      </c>
      <c r="L3419">
        <v>63.253957700228497</v>
      </c>
      <c r="M3419">
        <v>57.068920822508098</v>
      </c>
      <c r="N3419">
        <v>2.5435479169283401</v>
      </c>
      <c r="O3419">
        <v>30.154929577464699</v>
      </c>
      <c r="P3419">
        <v>44.8979591836734</v>
      </c>
      <c r="Q3419">
        <v>-6.3989209936239994E-2</v>
      </c>
    </row>
    <row r="3420" spans="1:17" hidden="1" x14ac:dyDescent="0.3">
      <c r="A3420" t="s">
        <v>7059</v>
      </c>
      <c r="B3420" t="s">
        <v>7060</v>
      </c>
      <c r="C3420" t="str">
        <f>IFERROR(VLOOKUP(Table1[[#This Row],[Ticker]],[1]!Table1[[Symbol]:[Industry]],2,FALSE),"-")</f>
        <v>-</v>
      </c>
      <c r="D3420" t="s">
        <v>3218</v>
      </c>
      <c r="E3420">
        <v>57.7193197</v>
      </c>
      <c r="F3420">
        <v>59</v>
      </c>
      <c r="G3420">
        <v>33.445601173544397</v>
      </c>
      <c r="H3420">
        <v>-14.7899056770078</v>
      </c>
      <c r="I3420">
        <v>27.518312498536201</v>
      </c>
      <c r="J3420">
        <v>0.67236632547774899</v>
      </c>
      <c r="K3420">
        <v>57.722771777174202</v>
      </c>
      <c r="L3420">
        <v>49.803664229904498</v>
      </c>
      <c r="M3420">
        <v>34.2929406303832</v>
      </c>
      <c r="N3420">
        <v>0.49341917811857</v>
      </c>
      <c r="O3420">
        <v>18.0508474576271</v>
      </c>
      <c r="P3420">
        <v>93.062827225130903</v>
      </c>
      <c r="Q3420">
        <v>0.109582459628143</v>
      </c>
    </row>
    <row r="3421" spans="1:17" hidden="1" x14ac:dyDescent="0.3">
      <c r="A3421" t="s">
        <v>7061</v>
      </c>
      <c r="B3421" t="s">
        <v>7062</v>
      </c>
      <c r="C3421" t="str">
        <f>IFERROR(VLOOKUP(Table1[[#This Row],[Ticker]],[1]!Table1[[Symbol]:[Industry]],2,FALSE),"-")</f>
        <v>-</v>
      </c>
      <c r="D3421" t="s">
        <v>1468</v>
      </c>
      <c r="E3421">
        <v>57.622799999999998</v>
      </c>
      <c r="F3421">
        <v>30.98</v>
      </c>
      <c r="G3421">
        <v>22.6766629246262</v>
      </c>
      <c r="H3421">
        <v>-13.891921371730101</v>
      </c>
      <c r="I3421">
        <v>25.560327567657101</v>
      </c>
      <c r="J3421">
        <v>-6.3774720787436898</v>
      </c>
      <c r="K3421">
        <v>32.010720953203503</v>
      </c>
      <c r="L3421">
        <v>27.939259326873799</v>
      </c>
      <c r="M3421">
        <v>34.665076609931504</v>
      </c>
      <c r="N3421">
        <v>0.29764093398365099</v>
      </c>
      <c r="O3421">
        <v>23.402194964493201</v>
      </c>
      <c r="P3421">
        <v>72.1111111111111</v>
      </c>
      <c r="Q3421">
        <v>3.0196023735264001E-2</v>
      </c>
    </row>
    <row r="3422" spans="1:17" hidden="1" x14ac:dyDescent="0.3">
      <c r="A3422" t="s">
        <v>7063</v>
      </c>
      <c r="B3422" t="s">
        <v>7064</v>
      </c>
      <c r="C3422" t="str">
        <f>IFERROR(VLOOKUP(Table1[[#This Row],[Ticker]],[1]!Table1[[Symbol]:[Industry]],2,FALSE),"-")</f>
        <v>-</v>
      </c>
      <c r="D3422" t="s">
        <v>1433</v>
      </c>
      <c r="E3422">
        <v>57.387089760000002</v>
      </c>
      <c r="F3422">
        <v>14.64</v>
      </c>
      <c r="G3422">
        <v>63.1947864334835</v>
      </c>
      <c r="H3422">
        <v>39.303954916929598</v>
      </c>
      <c r="I3422">
        <v>92.728448284338</v>
      </c>
      <c r="J3422">
        <v>17.472593240780999</v>
      </c>
      <c r="K3422">
        <v>9.8617993920032294</v>
      </c>
      <c r="L3422">
        <v>8.7440634871881802</v>
      </c>
      <c r="M3422">
        <v>95.824158316330397</v>
      </c>
      <c r="N3422">
        <v>3.6285919623421101</v>
      </c>
      <c r="O3422">
        <v>0.204918032786882</v>
      </c>
      <c r="P3422">
        <v>156.84210526315701</v>
      </c>
      <c r="Q3422">
        <v>0.11121631648954999</v>
      </c>
    </row>
    <row r="3423" spans="1:17" hidden="1" x14ac:dyDescent="0.3">
      <c r="A3423" t="s">
        <v>7065</v>
      </c>
      <c r="B3423" t="s">
        <v>7066</v>
      </c>
      <c r="C3423" t="str">
        <f>IFERROR(VLOOKUP(Table1[[#This Row],[Ticker]],[1]!Table1[[Symbol]:[Industry]],2,FALSE),"-")</f>
        <v>-</v>
      </c>
      <c r="D3423" t="s">
        <v>274</v>
      </c>
      <c r="E3423">
        <v>57.377312500000002</v>
      </c>
      <c r="F3423">
        <v>171</v>
      </c>
      <c r="G3423">
        <v>-2.1300102548336599</v>
      </c>
      <c r="H3423">
        <v>-3.2116563637172701</v>
      </c>
      <c r="I3423">
        <v>-6.0431732441575603</v>
      </c>
      <c r="J3423">
        <v>-12.8840816888015</v>
      </c>
      <c r="K3423">
        <v>175.32218920532301</v>
      </c>
      <c r="L3423">
        <v>164.330116283043</v>
      </c>
      <c r="M3423">
        <v>33.851800882382001</v>
      </c>
      <c r="N3423">
        <v>0.90358803867471904</v>
      </c>
      <c r="O3423">
        <v>34.502923976608102</v>
      </c>
      <c r="P3423">
        <v>40.509449465899699</v>
      </c>
      <c r="Q3423">
        <v>9.2885327766695003E-2</v>
      </c>
    </row>
    <row r="3424" spans="1:17" hidden="1" x14ac:dyDescent="0.3">
      <c r="A3424" t="s">
        <v>7067</v>
      </c>
      <c r="B3424" t="s">
        <v>7068</v>
      </c>
      <c r="C3424" t="str">
        <f>IFERROR(VLOOKUP(Table1[[#This Row],[Ticker]],[1]!Table1[[Symbol]:[Industry]],2,FALSE),"-")</f>
        <v>-</v>
      </c>
      <c r="D3424" t="s">
        <v>2738</v>
      </c>
      <c r="E3424">
        <v>57.335231708999999</v>
      </c>
      <c r="F3424">
        <v>3.29</v>
      </c>
      <c r="G3424">
        <v>-12.359398327669201</v>
      </c>
      <c r="H3424">
        <v>-3.3316611851812801</v>
      </c>
      <c r="I3424">
        <v>-32.331023476598801</v>
      </c>
      <c r="J3424">
        <v>-11.9721613651165</v>
      </c>
      <c r="K3424">
        <v>3.35810600707415</v>
      </c>
      <c r="L3424">
        <v>3.5491452482569601</v>
      </c>
      <c r="M3424">
        <v>44.772467840477297</v>
      </c>
      <c r="N3424">
        <v>0.63099299025405498</v>
      </c>
      <c r="O3424">
        <v>106.990881458966</v>
      </c>
      <c r="P3424">
        <v>55.188679245282998</v>
      </c>
      <c r="Q3424">
        <v>3.5865958775129998E-2</v>
      </c>
    </row>
    <row r="3425" spans="1:17" hidden="1" x14ac:dyDescent="0.3">
      <c r="A3425" t="s">
        <v>7069</v>
      </c>
      <c r="B3425" t="s">
        <v>7070</v>
      </c>
      <c r="C3425" t="str">
        <f>IFERROR(VLOOKUP(Table1[[#This Row],[Ticker]],[1]!Table1[[Symbol]:[Industry]],2,FALSE),"-")</f>
        <v>-</v>
      </c>
      <c r="D3425" t="s">
        <v>7071</v>
      </c>
      <c r="E3425">
        <v>57.287999999999997</v>
      </c>
      <c r="F3425">
        <v>264</v>
      </c>
      <c r="G3425">
        <v>-28.553375918705601</v>
      </c>
      <c r="H3425">
        <v>4.27115266763255</v>
      </c>
      <c r="I3425">
        <v>-14.3765065774909</v>
      </c>
      <c r="J3425">
        <v>6.8513680466481404</v>
      </c>
      <c r="K3425">
        <v>267.09660784313701</v>
      </c>
      <c r="M3425">
        <v>60.322005172416198</v>
      </c>
      <c r="O3425">
        <v>37.5</v>
      </c>
      <c r="P3425">
        <v>22.0809248554913</v>
      </c>
    </row>
    <row r="3426" spans="1:17" hidden="1" x14ac:dyDescent="0.3">
      <c r="A3426" t="s">
        <v>7072</v>
      </c>
      <c r="B3426" t="s">
        <v>7073</v>
      </c>
      <c r="C3426" t="str">
        <f>IFERROR(VLOOKUP(Table1[[#This Row],[Ticker]],[1]!Table1[[Symbol]:[Industry]],2,FALSE),"-")</f>
        <v>-</v>
      </c>
      <c r="D3426" t="s">
        <v>2933</v>
      </c>
      <c r="E3426">
        <v>57.268920000000001</v>
      </c>
      <c r="F3426">
        <v>71.23</v>
      </c>
      <c r="G3426">
        <v>-11.9694544455167</v>
      </c>
      <c r="H3426">
        <v>36.454712547985402</v>
      </c>
      <c r="I3426">
        <v>32.705545173075002</v>
      </c>
      <c r="J3426">
        <v>-9.7051057825529394</v>
      </c>
      <c r="K3426">
        <v>55.036625598254297</v>
      </c>
      <c r="L3426">
        <v>55.121420010605</v>
      </c>
      <c r="M3426">
        <v>67.917939318194797</v>
      </c>
      <c r="N3426">
        <v>3.6907735952915202</v>
      </c>
      <c r="O3426">
        <v>16.523936543591098</v>
      </c>
      <c r="P3426">
        <v>65.228485270238906</v>
      </c>
    </row>
    <row r="3427" spans="1:17" hidden="1" x14ac:dyDescent="0.3">
      <c r="A3427" t="s">
        <v>7074</v>
      </c>
      <c r="B3427" t="s">
        <v>7075</v>
      </c>
      <c r="C3427" t="str">
        <f>IFERROR(VLOOKUP(Table1[[#This Row],[Ticker]],[1]!Table1[[Symbol]:[Industry]],2,FALSE),"-")</f>
        <v>-</v>
      </c>
      <c r="D3427" t="s">
        <v>125</v>
      </c>
      <c r="E3427">
        <v>57.221580375000002</v>
      </c>
      <c r="F3427">
        <v>158</v>
      </c>
      <c r="G3427">
        <v>-18.6563547009297</v>
      </c>
      <c r="H3427">
        <v>8.5823054323935608</v>
      </c>
      <c r="I3427">
        <v>20.437560392053001</v>
      </c>
      <c r="J3427">
        <v>14.9995161947962</v>
      </c>
      <c r="K3427">
        <v>138.36027918005399</v>
      </c>
      <c r="L3427">
        <v>130.73477006053099</v>
      </c>
      <c r="M3427">
        <v>66.804787993753493</v>
      </c>
      <c r="N3427">
        <v>1.8582007231592901</v>
      </c>
      <c r="O3427">
        <v>10.759493670886</v>
      </c>
      <c r="P3427">
        <v>53.398058252427099</v>
      </c>
      <c r="Q3427">
        <v>5.3587303085254001E-2</v>
      </c>
    </row>
    <row r="3428" spans="1:17" hidden="1" x14ac:dyDescent="0.3">
      <c r="A3428" t="s">
        <v>7076</v>
      </c>
      <c r="B3428" t="s">
        <v>7077</v>
      </c>
      <c r="C3428" t="str">
        <f>IFERROR(VLOOKUP(Table1[[#This Row],[Ticker]],[1]!Table1[[Symbol]:[Industry]],2,FALSE),"-")</f>
        <v>-</v>
      </c>
      <c r="D3428" t="s">
        <v>2261</v>
      </c>
      <c r="E3428">
        <v>57.089006599999998</v>
      </c>
      <c r="F3428">
        <v>80.2</v>
      </c>
      <c r="G3428">
        <v>160.99664592489401</v>
      </c>
      <c r="H3428">
        <v>-2.4890842625760401</v>
      </c>
      <c r="I3428">
        <v>77.574858221555999</v>
      </c>
      <c r="J3428">
        <v>6.9206201242104601</v>
      </c>
      <c r="K3428">
        <v>70.738004019202904</v>
      </c>
      <c r="L3428">
        <v>56.676310741175399</v>
      </c>
      <c r="M3428">
        <v>84.462376158407807</v>
      </c>
      <c r="N3428">
        <v>0.71112936158340301</v>
      </c>
      <c r="O3428">
        <v>2.8553615960099599</v>
      </c>
      <c r="P3428">
        <v>217.62376237623701</v>
      </c>
      <c r="Q3428">
        <v>0.135932565072653</v>
      </c>
    </row>
    <row r="3429" spans="1:17" hidden="1" x14ac:dyDescent="0.3">
      <c r="A3429" t="s">
        <v>7078</v>
      </c>
      <c r="B3429" t="s">
        <v>7079</v>
      </c>
      <c r="C3429" t="str">
        <f>IFERROR(VLOOKUP(Table1[[#This Row],[Ticker]],[1]!Table1[[Symbol]:[Industry]],2,FALSE),"-")</f>
        <v>-</v>
      </c>
      <c r="D3429" t="s">
        <v>7080</v>
      </c>
      <c r="E3429">
        <v>57.055632000000003</v>
      </c>
      <c r="F3429">
        <v>214.25</v>
      </c>
      <c r="G3429">
        <v>168.657939897261</v>
      </c>
      <c r="H3429">
        <v>17.402465798945599</v>
      </c>
      <c r="I3429">
        <v>285.10687167947202</v>
      </c>
      <c r="J3429">
        <v>-1.38870415551791</v>
      </c>
      <c r="K3429">
        <v>208.48483008022799</v>
      </c>
      <c r="L3429">
        <v>137.22872928542799</v>
      </c>
      <c r="M3429">
        <v>29.293133029164299</v>
      </c>
      <c r="N3429">
        <v>0.33489809938172599</v>
      </c>
      <c r="O3429">
        <v>24.387397899649901</v>
      </c>
      <c r="P3429">
        <v>328.5</v>
      </c>
    </row>
    <row r="3430" spans="1:17" hidden="1" x14ac:dyDescent="0.3">
      <c r="A3430" t="s">
        <v>7081</v>
      </c>
      <c r="B3430" t="s">
        <v>7082</v>
      </c>
      <c r="C3430" t="str">
        <f>IFERROR(VLOOKUP(Table1[[#This Row],[Ticker]],[1]!Table1[[Symbol]:[Industry]],2,FALSE),"-")</f>
        <v>-</v>
      </c>
      <c r="D3430" t="s">
        <v>393</v>
      </c>
      <c r="E3430">
        <v>56.861023396</v>
      </c>
      <c r="F3430">
        <v>39.1</v>
      </c>
      <c r="G3430">
        <v>-33.324865345147103</v>
      </c>
      <c r="H3430">
        <v>-4.8197564232765302</v>
      </c>
      <c r="I3430">
        <v>-33.325741461945803</v>
      </c>
      <c r="J3430">
        <v>1.61327280855292</v>
      </c>
      <c r="K3430">
        <v>39.180656931701698</v>
      </c>
      <c r="L3430">
        <v>42.804070035096601</v>
      </c>
      <c r="M3430">
        <v>62.643162312619403</v>
      </c>
      <c r="N3430">
        <v>1.9820698755524999</v>
      </c>
      <c r="O3430">
        <v>52.188499800647598</v>
      </c>
      <c r="P3430">
        <v>26.015317957022098</v>
      </c>
      <c r="Q3430">
        <v>-3.7040950294906998E-2</v>
      </c>
    </row>
    <row r="3431" spans="1:17" hidden="1" x14ac:dyDescent="0.3">
      <c r="A3431" t="s">
        <v>7083</v>
      </c>
      <c r="B3431" t="s">
        <v>7084</v>
      </c>
      <c r="C3431" t="str">
        <f>IFERROR(VLOOKUP(Table1[[#This Row],[Ticker]],[1]!Table1[[Symbol]:[Industry]],2,FALSE),"-")</f>
        <v>-</v>
      </c>
      <c r="D3431" t="s">
        <v>2144</v>
      </c>
      <c r="E3431">
        <v>56.615400000000001</v>
      </c>
      <c r="F3431">
        <v>159.75</v>
      </c>
      <c r="G3431">
        <v>266.05971931938899</v>
      </c>
      <c r="H3431">
        <v>-2.41591026943038</v>
      </c>
      <c r="I3431">
        <v>125.20236565662699</v>
      </c>
      <c r="J3431">
        <v>-12.8943946652162</v>
      </c>
      <c r="K3431">
        <v>143.126625123633</v>
      </c>
      <c r="L3431">
        <v>93.561259426784702</v>
      </c>
      <c r="M3431">
        <v>24.271191325611301</v>
      </c>
      <c r="N3431">
        <v>0.291866028708134</v>
      </c>
      <c r="O3431">
        <v>10.7981220657277</v>
      </c>
      <c r="P3431">
        <v>384.09090909090901</v>
      </c>
      <c r="Q3431">
        <v>0.121730740799586</v>
      </c>
    </row>
    <row r="3432" spans="1:17" hidden="1" x14ac:dyDescent="0.3">
      <c r="A3432" t="s">
        <v>7085</v>
      </c>
      <c r="B3432" t="s">
        <v>7086</v>
      </c>
      <c r="C3432" t="str">
        <f>IFERROR(VLOOKUP(Table1[[#This Row],[Ticker]],[1]!Table1[[Symbol]:[Industry]],2,FALSE),"-")</f>
        <v>-</v>
      </c>
      <c r="D3432" t="s">
        <v>473</v>
      </c>
      <c r="E3432">
        <v>56.575025220000001</v>
      </c>
      <c r="F3432">
        <v>115.26</v>
      </c>
      <c r="G3432">
        <v>111.086754942799</v>
      </c>
      <c r="H3432">
        <v>21.999695784660801</v>
      </c>
      <c r="I3432">
        <v>57.288957403907503</v>
      </c>
      <c r="J3432">
        <v>-0.95043375515365502</v>
      </c>
      <c r="K3432">
        <v>105.156663486092</v>
      </c>
      <c r="L3432">
        <v>87.301143896614093</v>
      </c>
      <c r="M3432">
        <v>59.997311730482402</v>
      </c>
      <c r="N3432">
        <v>1.59920588279613</v>
      </c>
      <c r="O3432">
        <v>7.5828561513100601</v>
      </c>
      <c r="P3432">
        <v>164.11549037580201</v>
      </c>
      <c r="Q3432">
        <v>0.102741502170693</v>
      </c>
    </row>
    <row r="3433" spans="1:17" hidden="1" x14ac:dyDescent="0.3">
      <c r="A3433" t="s">
        <v>7087</v>
      </c>
      <c r="B3433" t="s">
        <v>7088</v>
      </c>
      <c r="C3433" t="str">
        <f>IFERROR(VLOOKUP(Table1[[#This Row],[Ticker]],[1]!Table1[[Symbol]:[Industry]],2,FALSE),"-")</f>
        <v>-</v>
      </c>
      <c r="D3433" t="s">
        <v>274</v>
      </c>
      <c r="E3433">
        <v>56.485658999999998</v>
      </c>
      <c r="F3433">
        <v>41</v>
      </c>
      <c r="G3433">
        <v>-26.265672325518999</v>
      </c>
      <c r="H3433">
        <v>-8.3491681879824107</v>
      </c>
      <c r="I3433">
        <v>-22.7811845473862</v>
      </c>
      <c r="J3433">
        <v>-6.5644152277923702</v>
      </c>
      <c r="K3433">
        <v>43.166943291935397</v>
      </c>
      <c r="L3433">
        <v>42.4642640357117</v>
      </c>
      <c r="M3433">
        <v>35.997598813823103</v>
      </c>
      <c r="N3433">
        <v>0.35249999999999998</v>
      </c>
      <c r="O3433">
        <v>20.121951219512098</v>
      </c>
      <c r="P3433">
        <v>16.477272727272702</v>
      </c>
    </row>
    <row r="3434" spans="1:17" hidden="1" x14ac:dyDescent="0.3">
      <c r="A3434" t="s">
        <v>7089</v>
      </c>
      <c r="B3434" t="s">
        <v>7090</v>
      </c>
      <c r="C3434" t="str">
        <f>IFERROR(VLOOKUP(Table1[[#This Row],[Ticker]],[1]!Table1[[Symbol]:[Industry]],2,FALSE),"-")</f>
        <v>-</v>
      </c>
      <c r="D3434" t="s">
        <v>740</v>
      </c>
      <c r="E3434">
        <v>56.429293100000002</v>
      </c>
      <c r="F3434">
        <v>112</v>
      </c>
      <c r="G3434">
        <v>-21.135793501123199</v>
      </c>
      <c r="H3434">
        <v>-9.9239673973301201</v>
      </c>
      <c r="I3434">
        <v>10.716661124372401</v>
      </c>
      <c r="J3434">
        <v>-7.8067516114715101</v>
      </c>
      <c r="K3434">
        <v>112.356650271935</v>
      </c>
      <c r="L3434">
        <v>104.739406795957</v>
      </c>
      <c r="M3434">
        <v>44.4145077057184</v>
      </c>
      <c r="N3434">
        <v>0.40605980328111502</v>
      </c>
      <c r="O3434">
        <v>21.785714285714299</v>
      </c>
      <c r="P3434">
        <v>51.147098515519502</v>
      </c>
      <c r="Q3434">
        <v>2.3828497062520999E-2</v>
      </c>
    </row>
    <row r="3435" spans="1:17" hidden="1" x14ac:dyDescent="0.3">
      <c r="A3435" t="s">
        <v>7091</v>
      </c>
      <c r="B3435" t="s">
        <v>7092</v>
      </c>
      <c r="C3435" t="str">
        <f>IFERROR(VLOOKUP(Table1[[#This Row],[Ticker]],[1]!Table1[[Symbol]:[Industry]],2,FALSE),"-")</f>
        <v>-</v>
      </c>
      <c r="D3435" t="s">
        <v>119</v>
      </c>
      <c r="E3435">
        <v>56.37</v>
      </c>
      <c r="F3435">
        <v>18.8</v>
      </c>
      <c r="G3435">
        <v>-34.575784882291003</v>
      </c>
      <c r="H3435">
        <v>-17.8773772411203</v>
      </c>
      <c r="I3435">
        <v>-30.875500541273599</v>
      </c>
      <c r="J3435">
        <v>-2.23169559952228</v>
      </c>
      <c r="K3435">
        <v>19.3107939391031</v>
      </c>
      <c r="L3435">
        <v>18.684800688853301</v>
      </c>
      <c r="M3435">
        <v>41.233798897883297</v>
      </c>
      <c r="N3435">
        <v>0.36667911477436699</v>
      </c>
      <c r="O3435">
        <v>47.819148936170201</v>
      </c>
      <c r="P3435">
        <v>28.7671232876712</v>
      </c>
      <c r="Q3435">
        <v>1.5963825126187998E-2</v>
      </c>
    </row>
    <row r="3436" spans="1:17" hidden="1" x14ac:dyDescent="0.3">
      <c r="A3436" t="s">
        <v>7093</v>
      </c>
      <c r="B3436" t="s">
        <v>7094</v>
      </c>
      <c r="C3436" t="str">
        <f>IFERROR(VLOOKUP(Table1[[#This Row],[Ticker]],[1]!Table1[[Symbol]:[Industry]],2,FALSE),"-")</f>
        <v>-</v>
      </c>
      <c r="D3436" t="s">
        <v>46</v>
      </c>
      <c r="E3436">
        <v>56.279400000000003</v>
      </c>
      <c r="F3436">
        <v>77.3</v>
      </c>
      <c r="G3436">
        <v>13.2805850504724</v>
      </c>
      <c r="H3436">
        <v>1.25729186755364</v>
      </c>
      <c r="I3436">
        <v>-37.829901820094101</v>
      </c>
      <c r="J3436">
        <v>-8.9204116858497304</v>
      </c>
      <c r="K3436">
        <v>77.608973047584101</v>
      </c>
      <c r="L3436">
        <v>77.069944822006505</v>
      </c>
      <c r="M3436">
        <v>40.617543280427803</v>
      </c>
      <c r="N3436">
        <v>0.58701351284619596</v>
      </c>
      <c r="O3436">
        <v>43.596377749029699</v>
      </c>
      <c r="P3436">
        <v>57.755102040816297</v>
      </c>
      <c r="Q3436">
        <v>6.5599449721825007E-2</v>
      </c>
    </row>
    <row r="3437" spans="1:17" hidden="1" x14ac:dyDescent="0.3">
      <c r="A3437" t="s">
        <v>7095</v>
      </c>
      <c r="B3437" t="s">
        <v>7096</v>
      </c>
      <c r="C3437" t="str">
        <f>IFERROR(VLOOKUP(Table1[[#This Row],[Ticker]],[1]!Table1[[Symbol]:[Industry]],2,FALSE),"-")</f>
        <v>-</v>
      </c>
      <c r="D3437" t="s">
        <v>388</v>
      </c>
      <c r="E3437">
        <v>56.276688</v>
      </c>
      <c r="F3437">
        <v>156</v>
      </c>
      <c r="G3437">
        <v>-8.5152806806104202</v>
      </c>
      <c r="H3437">
        <v>-5.7721373756574801</v>
      </c>
      <c r="I3437">
        <v>-15.069031753004699</v>
      </c>
      <c r="J3437">
        <v>-3.1486319533518499</v>
      </c>
      <c r="K3437">
        <v>157.02510240677299</v>
      </c>
      <c r="L3437">
        <v>154.90967755639801</v>
      </c>
      <c r="M3437">
        <v>43.7187781073754</v>
      </c>
      <c r="N3437">
        <v>0.61001999294366605</v>
      </c>
      <c r="O3437">
        <v>62.179487179487097</v>
      </c>
      <c r="P3437">
        <v>32.203389830508399</v>
      </c>
      <c r="Q3437">
        <v>6.2381920934714001E-2</v>
      </c>
    </row>
    <row r="3438" spans="1:17" hidden="1" x14ac:dyDescent="0.3">
      <c r="A3438" t="s">
        <v>7097</v>
      </c>
      <c r="B3438" t="s">
        <v>7098</v>
      </c>
      <c r="C3438" t="str">
        <f>IFERROR(VLOOKUP(Table1[[#This Row],[Ticker]],[1]!Table1[[Symbol]:[Industry]],2,FALSE),"-")</f>
        <v>-</v>
      </c>
      <c r="D3438" t="s">
        <v>130</v>
      </c>
      <c r="E3438">
        <v>56.25</v>
      </c>
      <c r="F3438">
        <v>22.5</v>
      </c>
      <c r="G3438">
        <v>-24.881545740851301</v>
      </c>
      <c r="H3438">
        <v>-6.1035711871462999</v>
      </c>
      <c r="I3438">
        <v>-16.304773313801501</v>
      </c>
      <c r="J3438">
        <v>-7.4597430644629501</v>
      </c>
      <c r="K3438">
        <v>21.5569929124044</v>
      </c>
      <c r="L3438">
        <v>22.249380084619599</v>
      </c>
      <c r="M3438">
        <v>58.376269317700803</v>
      </c>
      <c r="N3438">
        <v>1.2871668813953201</v>
      </c>
      <c r="O3438">
        <v>66.399999999999906</v>
      </c>
      <c r="P3438">
        <v>23.287671232876701</v>
      </c>
      <c r="Q3438">
        <v>8.0492254515661998E-2</v>
      </c>
    </row>
    <row r="3439" spans="1:17" hidden="1" x14ac:dyDescent="0.3">
      <c r="A3439" t="s">
        <v>7099</v>
      </c>
      <c r="B3439" t="s">
        <v>7100</v>
      </c>
      <c r="C3439" t="str">
        <f>IFERROR(VLOOKUP(Table1[[#This Row],[Ticker]],[1]!Table1[[Symbol]:[Industry]],2,FALSE),"-")</f>
        <v>-</v>
      </c>
      <c r="D3439" t="s">
        <v>2336</v>
      </c>
      <c r="E3439">
        <v>56.206231039999999</v>
      </c>
      <c r="F3439">
        <v>1.29</v>
      </c>
      <c r="G3439">
        <v>-54.174176386131798</v>
      </c>
      <c r="H3439">
        <v>-8.5510997068586203</v>
      </c>
      <c r="I3439">
        <v>-22.145930136388099</v>
      </c>
      <c r="J3439">
        <v>-3.1486319533518499</v>
      </c>
      <c r="K3439">
        <v>1.3262414676251</v>
      </c>
      <c r="L3439">
        <v>1.4865869427467</v>
      </c>
      <c r="M3439">
        <v>37.086746136215702</v>
      </c>
      <c r="N3439">
        <v>0.48745439355005399</v>
      </c>
      <c r="O3439">
        <v>65.891472868216994</v>
      </c>
      <c r="P3439">
        <v>12.173913043478199</v>
      </c>
      <c r="Q3439">
        <v>-0.12849047338866501</v>
      </c>
    </row>
    <row r="3440" spans="1:17" hidden="1" x14ac:dyDescent="0.3">
      <c r="A3440" t="s">
        <v>7101</v>
      </c>
      <c r="B3440" t="s">
        <v>7102</v>
      </c>
      <c r="C3440" t="str">
        <f>IFERROR(VLOOKUP(Table1[[#This Row],[Ticker]],[1]!Table1[[Symbol]:[Industry]],2,FALSE),"-")</f>
        <v>-</v>
      </c>
      <c r="D3440" t="s">
        <v>263</v>
      </c>
      <c r="E3440">
        <v>56.167863023999999</v>
      </c>
      <c r="F3440">
        <v>102.5</v>
      </c>
      <c r="G3440">
        <v>74.679849189519402</v>
      </c>
      <c r="H3440">
        <v>13.834357942134901</v>
      </c>
      <c r="I3440">
        <v>2.52330972885358</v>
      </c>
      <c r="J3440">
        <v>-8.3575456023769199</v>
      </c>
      <c r="K3440">
        <v>91.875157964117406</v>
      </c>
      <c r="L3440">
        <v>80.790019672086004</v>
      </c>
      <c r="M3440">
        <v>51.590119399353703</v>
      </c>
      <c r="N3440">
        <v>0.73030817094727896</v>
      </c>
      <c r="O3440">
        <v>11.219512195121901</v>
      </c>
      <c r="P3440">
        <v>134.28571428571399</v>
      </c>
      <c r="Q3440">
        <v>5.5011803410220002E-2</v>
      </c>
    </row>
    <row r="3441" spans="1:17" hidden="1" x14ac:dyDescent="0.3">
      <c r="A3441" t="s">
        <v>7103</v>
      </c>
      <c r="B3441" t="s">
        <v>7104</v>
      </c>
      <c r="C3441" t="str">
        <f>IFERROR(VLOOKUP(Table1[[#This Row],[Ticker]],[1]!Table1[[Symbol]:[Industry]],2,FALSE),"-")</f>
        <v>-</v>
      </c>
      <c r="D3441" t="s">
        <v>1675</v>
      </c>
      <c r="E3441">
        <v>56.165766920000003</v>
      </c>
      <c r="F3441">
        <v>56.15</v>
      </c>
      <c r="G3441">
        <v>36.836234470904699</v>
      </c>
      <c r="H3441">
        <v>-12.3197564232765</v>
      </c>
      <c r="I3441">
        <v>121.84871312412299</v>
      </c>
      <c r="J3441">
        <v>-12.610295901149501</v>
      </c>
      <c r="K3441">
        <v>54.094578656834003</v>
      </c>
      <c r="L3441">
        <v>36.269190031675699</v>
      </c>
      <c r="M3441">
        <v>37.171542043658</v>
      </c>
      <c r="N3441">
        <v>0.624412515106754</v>
      </c>
      <c r="O3441">
        <v>24.933214603740002</v>
      </c>
      <c r="P3441">
        <v>212.81337047353699</v>
      </c>
      <c r="Q3441">
        <v>0.205692073636632</v>
      </c>
    </row>
    <row r="3442" spans="1:17" hidden="1" x14ac:dyDescent="0.3">
      <c r="A3442" t="s">
        <v>7105</v>
      </c>
      <c r="B3442" t="s">
        <v>7106</v>
      </c>
      <c r="C3442" t="str">
        <f>IFERROR(VLOOKUP(Table1[[#This Row],[Ticker]],[1]!Table1[[Symbol]:[Industry]],2,FALSE),"-")</f>
        <v>-</v>
      </c>
      <c r="D3442" t="s">
        <v>80</v>
      </c>
      <c r="E3442">
        <v>56.082720899999998</v>
      </c>
      <c r="F3442">
        <v>17.88</v>
      </c>
      <c r="G3442">
        <v>-24.951644316974001</v>
      </c>
      <c r="H3442">
        <v>2.0183866131099202</v>
      </c>
      <c r="I3442">
        <v>0.86158866060432204</v>
      </c>
      <c r="J3442">
        <v>-20.196854067331302</v>
      </c>
      <c r="K3442">
        <v>16.706003128380001</v>
      </c>
      <c r="L3442">
        <v>16.621153662449299</v>
      </c>
      <c r="M3442">
        <v>48.662870125492198</v>
      </c>
      <c r="N3442">
        <v>3.3413896064101798</v>
      </c>
      <c r="O3442">
        <v>25.2796420581655</v>
      </c>
    </row>
    <row r="3443" spans="1:17" hidden="1" x14ac:dyDescent="0.3">
      <c r="A3443" t="s">
        <v>7107</v>
      </c>
      <c r="B3443" t="s">
        <v>7108</v>
      </c>
      <c r="C3443" t="str">
        <f>IFERROR(VLOOKUP(Table1[[#This Row],[Ticker]],[1]!Table1[[Symbol]:[Industry]],2,FALSE),"-")</f>
        <v>-</v>
      </c>
      <c r="D3443" t="s">
        <v>1517</v>
      </c>
      <c r="E3443">
        <v>56.059596450000001</v>
      </c>
      <c r="F3443">
        <v>193.05</v>
      </c>
      <c r="G3443">
        <v>-30.819926287193901</v>
      </c>
      <c r="H3443">
        <v>-10.3657263517951</v>
      </c>
      <c r="I3443">
        <v>-25.629087047799601</v>
      </c>
      <c r="J3443">
        <v>-6.9880296948825897</v>
      </c>
      <c r="K3443">
        <v>208.272422421936</v>
      </c>
      <c r="L3443">
        <v>207.44398258175201</v>
      </c>
      <c r="M3443">
        <v>43.1407672644063</v>
      </c>
      <c r="N3443">
        <v>2.0448076908203499</v>
      </c>
      <c r="O3443">
        <v>52.8101528101528</v>
      </c>
      <c r="P3443">
        <v>24.548387096774199</v>
      </c>
      <c r="Q3443">
        <v>7.6007777649317002E-2</v>
      </c>
    </row>
    <row r="3444" spans="1:17" hidden="1" x14ac:dyDescent="0.3">
      <c r="A3444" t="s">
        <v>7109</v>
      </c>
      <c r="B3444" t="s">
        <v>7110</v>
      </c>
      <c r="C3444" t="str">
        <f>IFERROR(VLOOKUP(Table1[[#This Row],[Ticker]],[1]!Table1[[Symbol]:[Industry]],2,FALSE),"-")</f>
        <v>-</v>
      </c>
      <c r="D3444" t="s">
        <v>130</v>
      </c>
      <c r="E3444">
        <v>56.030646449999999</v>
      </c>
      <c r="F3444">
        <v>16.850000000000001</v>
      </c>
      <c r="G3444">
        <v>36.031452987731299</v>
      </c>
      <c r="H3444">
        <v>-2.1726975997471198</v>
      </c>
      <c r="I3444">
        <v>5.3076743326870597</v>
      </c>
      <c r="J3444">
        <v>-12.499281304001199</v>
      </c>
      <c r="K3444">
        <v>17.143980809832801</v>
      </c>
      <c r="L3444">
        <v>15.180469711448101</v>
      </c>
      <c r="M3444">
        <v>26.316263587413399</v>
      </c>
      <c r="N3444">
        <v>0.78088578402905695</v>
      </c>
      <c r="O3444">
        <v>24.629080118694301</v>
      </c>
      <c r="P3444">
        <v>73.175745118191102</v>
      </c>
      <c r="Q3444">
        <v>6.9965330876622003E-2</v>
      </c>
    </row>
    <row r="3445" spans="1:17" hidden="1" x14ac:dyDescent="0.3">
      <c r="A3445" t="s">
        <v>7111</v>
      </c>
      <c r="B3445" t="s">
        <v>7112</v>
      </c>
      <c r="C3445" t="str">
        <f>IFERROR(VLOOKUP(Table1[[#This Row],[Ticker]],[1]!Table1[[Symbol]:[Industry]],2,FALSE),"-")</f>
        <v>-</v>
      </c>
      <c r="D3445" t="s">
        <v>89</v>
      </c>
      <c r="E3445">
        <v>55.996644000000003</v>
      </c>
      <c r="F3445">
        <v>2.83</v>
      </c>
      <c r="G3445">
        <v>-59.328352576035201</v>
      </c>
      <c r="H3445">
        <v>-8.5740226348806399</v>
      </c>
      <c r="I3445">
        <v>-44.664727128869302</v>
      </c>
      <c r="J3445">
        <v>-4.54723335195325</v>
      </c>
      <c r="K3445">
        <v>2.9676075704431302</v>
      </c>
      <c r="L3445">
        <v>3.5137949195981002</v>
      </c>
      <c r="M3445">
        <v>40.0876908022219</v>
      </c>
      <c r="N3445">
        <v>0.48861122832374099</v>
      </c>
      <c r="O3445">
        <v>166.78445229681901</v>
      </c>
      <c r="P3445">
        <v>4.8148148148147998</v>
      </c>
      <c r="Q3445">
        <v>-3.4317395117669999E-3</v>
      </c>
    </row>
    <row r="3446" spans="1:17" hidden="1" x14ac:dyDescent="0.3">
      <c r="A3446" t="s">
        <v>7113</v>
      </c>
      <c r="B3446" t="s">
        <v>7114</v>
      </c>
      <c r="C3446" t="str">
        <f>IFERROR(VLOOKUP(Table1[[#This Row],[Ticker]],[1]!Table1[[Symbol]:[Industry]],2,FALSE),"-")</f>
        <v>-</v>
      </c>
      <c r="D3446" t="s">
        <v>545</v>
      </c>
      <c r="E3446">
        <v>55.690250743999997</v>
      </c>
      <c r="F3446">
        <v>17.39</v>
      </c>
      <c r="G3446">
        <v>-73.424162453235496</v>
      </c>
      <c r="H3446">
        <v>-14.1530897566098</v>
      </c>
      <c r="I3446">
        <v>-34.557379776371597</v>
      </c>
      <c r="J3446">
        <v>0.54638270940473999</v>
      </c>
      <c r="K3446">
        <v>18.078999773511001</v>
      </c>
      <c r="L3446">
        <v>19.960430397042099</v>
      </c>
      <c r="M3446">
        <v>46.8024935696005</v>
      </c>
      <c r="N3446">
        <v>1.28740017485961</v>
      </c>
      <c r="O3446">
        <v>91.186640328174605</v>
      </c>
      <c r="P3446">
        <v>22.4647887323943</v>
      </c>
      <c r="Q3446">
        <v>0.18049953643405101</v>
      </c>
    </row>
    <row r="3447" spans="1:17" hidden="1" x14ac:dyDescent="0.3">
      <c r="A3447" t="s">
        <v>7115</v>
      </c>
      <c r="B3447" t="s">
        <v>7116</v>
      </c>
      <c r="C3447" t="str">
        <f>IFERROR(VLOOKUP(Table1[[#This Row],[Ticker]],[1]!Table1[[Symbol]:[Industry]],2,FALSE),"-")</f>
        <v>-</v>
      </c>
      <c r="D3447" t="s">
        <v>1433</v>
      </c>
      <c r="E3447">
        <v>55.670205600000003</v>
      </c>
      <c r="F3447">
        <v>61.72</v>
      </c>
      <c r="G3447">
        <v>17.221304685243201</v>
      </c>
      <c r="H3447">
        <v>-11.113874070335299</v>
      </c>
      <c r="I3447">
        <v>-38.637563550169098</v>
      </c>
      <c r="J3447">
        <v>-1.4244940223173701</v>
      </c>
      <c r="K3447">
        <v>67.129269646367007</v>
      </c>
      <c r="L3447">
        <v>63.9972089101487</v>
      </c>
      <c r="M3447">
        <v>27.306238532430299</v>
      </c>
      <c r="N3447">
        <v>0.92624356775300098</v>
      </c>
      <c r="O3447">
        <v>323.68762151652601</v>
      </c>
      <c r="P3447">
        <v>90.886597938144305</v>
      </c>
      <c r="Q3447">
        <v>0.135189902873113</v>
      </c>
    </row>
    <row r="3448" spans="1:17" hidden="1" x14ac:dyDescent="0.3">
      <c r="A3448" t="s">
        <v>7117</v>
      </c>
      <c r="B3448" t="s">
        <v>7118</v>
      </c>
      <c r="C3448" t="str">
        <f>IFERROR(VLOOKUP(Table1[[#This Row],[Ticker]],[1]!Table1[[Symbol]:[Industry]],2,FALSE),"-")</f>
        <v>-</v>
      </c>
      <c r="D3448" t="s">
        <v>2933</v>
      </c>
      <c r="E3448">
        <v>55.612763700000002</v>
      </c>
      <c r="F3448">
        <v>2.77</v>
      </c>
      <c r="G3448">
        <v>103.43685607152599</v>
      </c>
      <c r="H3448">
        <v>-66.685325696253201</v>
      </c>
      <c r="I3448">
        <v>46.978530189839702</v>
      </c>
      <c r="J3448">
        <v>-5.6047723042290496</v>
      </c>
      <c r="K3448">
        <v>2.5797443367769</v>
      </c>
      <c r="L3448">
        <v>1.9006950624571199</v>
      </c>
      <c r="M3448">
        <v>26.481439935574301</v>
      </c>
      <c r="N3448">
        <v>0.50160779410724499</v>
      </c>
      <c r="O3448">
        <v>38.989169675090203</v>
      </c>
      <c r="P3448">
        <v>157.67441860465101</v>
      </c>
      <c r="Q3448">
        <v>-6.9176874904642E-2</v>
      </c>
    </row>
    <row r="3449" spans="1:17" hidden="1" x14ac:dyDescent="0.3">
      <c r="A3449" t="s">
        <v>7119</v>
      </c>
      <c r="B3449" t="s">
        <v>7120</v>
      </c>
      <c r="C3449" t="str">
        <f>IFERROR(VLOOKUP(Table1[[#This Row],[Ticker]],[1]!Table1[[Symbol]:[Industry]],2,FALSE),"-")</f>
        <v>-</v>
      </c>
      <c r="D3449" t="s">
        <v>4119</v>
      </c>
      <c r="E3449">
        <v>55.485759999999999</v>
      </c>
      <c r="F3449">
        <v>17.61</v>
      </c>
      <c r="G3449">
        <v>-43.0075883729181</v>
      </c>
      <c r="H3449">
        <v>-3.30283693669544</v>
      </c>
      <c r="I3449">
        <v>-0.39262576960470902</v>
      </c>
      <c r="J3449">
        <v>-4.3972131111271198</v>
      </c>
      <c r="K3449">
        <v>16.713557359512301</v>
      </c>
      <c r="L3449">
        <v>15.834278444981299</v>
      </c>
      <c r="M3449">
        <v>61.323648972068298</v>
      </c>
      <c r="N3449">
        <v>0.366832449343234</v>
      </c>
      <c r="O3449">
        <v>16.695059625212899</v>
      </c>
      <c r="P3449">
        <v>60.090909090909001</v>
      </c>
      <c r="Q3449">
        <v>0.115400663862697</v>
      </c>
    </row>
    <row r="3450" spans="1:17" hidden="1" x14ac:dyDescent="0.3">
      <c r="A3450" t="s">
        <v>7121</v>
      </c>
      <c r="B3450" t="s">
        <v>7122</v>
      </c>
      <c r="C3450" t="str">
        <f>IFERROR(VLOOKUP(Table1[[#This Row],[Ticker]],[1]!Table1[[Symbol]:[Industry]],2,FALSE),"-")</f>
        <v>-</v>
      </c>
      <c r="D3450" t="s">
        <v>740</v>
      </c>
      <c r="E3450">
        <v>55.430759999999999</v>
      </c>
      <c r="F3450">
        <v>154.65</v>
      </c>
      <c r="G3450">
        <v>-92.505147417646896</v>
      </c>
      <c r="H3450">
        <v>-22.359438962959</v>
      </c>
      <c r="I3450">
        <v>-17.0255027887188</v>
      </c>
      <c r="J3450">
        <v>-11.445189764472699</v>
      </c>
      <c r="K3450">
        <v>172.88005362106699</v>
      </c>
      <c r="L3450">
        <v>191.997636692962</v>
      </c>
      <c r="M3450">
        <v>26.086281184929302</v>
      </c>
      <c r="N3450">
        <v>0.388800415636047</v>
      </c>
      <c r="O3450">
        <v>153.41092790171299</v>
      </c>
      <c r="P3450">
        <v>12.0652173913043</v>
      </c>
      <c r="Q3450">
        <v>0.178089334191916</v>
      </c>
    </row>
    <row r="3451" spans="1:17" hidden="1" x14ac:dyDescent="0.3">
      <c r="A3451" t="s">
        <v>7123</v>
      </c>
      <c r="B3451" t="s">
        <v>7124</v>
      </c>
      <c r="C3451" t="str">
        <f>IFERROR(VLOOKUP(Table1[[#This Row],[Ticker]],[1]!Table1[[Symbol]:[Industry]],2,FALSE),"-")</f>
        <v>-</v>
      </c>
      <c r="D3451" t="s">
        <v>190</v>
      </c>
      <c r="E3451">
        <v>55.40283342</v>
      </c>
      <c r="F3451">
        <v>27</v>
      </c>
      <c r="G3451">
        <v>-55.393202758532503</v>
      </c>
      <c r="H3451">
        <v>-19.044026776579098</v>
      </c>
      <c r="I3451">
        <v>-23.1213416381154</v>
      </c>
      <c r="J3451">
        <v>-8.3438781333178795</v>
      </c>
      <c r="K3451">
        <v>30.517836059104699</v>
      </c>
      <c r="L3451">
        <v>30.564306872289599</v>
      </c>
      <c r="M3451">
        <v>33.040240112314798</v>
      </c>
      <c r="N3451">
        <v>0.60969284890644004</v>
      </c>
      <c r="O3451">
        <v>51.851851851851798</v>
      </c>
      <c r="P3451">
        <v>31.707317073170699</v>
      </c>
      <c r="Q3451">
        <v>-3.4637656948550001E-3</v>
      </c>
    </row>
    <row r="3452" spans="1:17" hidden="1" x14ac:dyDescent="0.3">
      <c r="A3452" t="s">
        <v>7125</v>
      </c>
      <c r="B3452" t="s">
        <v>7126</v>
      </c>
      <c r="C3452" t="str">
        <f>IFERROR(VLOOKUP(Table1[[#This Row],[Ticker]],[1]!Table1[[Symbol]:[Industry]],2,FALSE),"-")</f>
        <v>-</v>
      </c>
      <c r="D3452" t="s">
        <v>396</v>
      </c>
      <c r="E3452">
        <v>55.402799864999999</v>
      </c>
      <c r="F3452">
        <v>181.45</v>
      </c>
      <c r="G3452">
        <v>-41.904701335522198</v>
      </c>
      <c r="H3452">
        <v>-5.7936893937720999</v>
      </c>
      <c r="I3452">
        <v>-21.057330258314501</v>
      </c>
      <c r="J3452">
        <v>-7.1208541755740704</v>
      </c>
      <c r="K3452">
        <v>179.389493022875</v>
      </c>
      <c r="L3452">
        <v>196.30646634460601</v>
      </c>
      <c r="M3452">
        <v>66.358529086683106</v>
      </c>
      <c r="N3452">
        <v>0.66437025866378197</v>
      </c>
      <c r="O3452">
        <v>50.675117112152101</v>
      </c>
      <c r="P3452">
        <v>21.047364909939901</v>
      </c>
      <c r="Q3452">
        <v>2.5750994005877E-2</v>
      </c>
    </row>
    <row r="3453" spans="1:17" hidden="1" x14ac:dyDescent="0.3">
      <c r="A3453" t="s">
        <v>7127</v>
      </c>
      <c r="B3453" t="s">
        <v>7128</v>
      </c>
      <c r="C3453" t="str">
        <f>IFERROR(VLOOKUP(Table1[[#This Row],[Ticker]],[1]!Table1[[Symbol]:[Industry]],2,FALSE),"-")</f>
        <v>-</v>
      </c>
      <c r="D3453" t="s">
        <v>379</v>
      </c>
      <c r="E3453">
        <v>55.309632000000001</v>
      </c>
      <c r="F3453">
        <v>58.79</v>
      </c>
      <c r="G3453">
        <v>26.875455014212399</v>
      </c>
      <c r="H3453">
        <v>-15.3100122089038</v>
      </c>
      <c r="I3453">
        <v>-29.723962670194101</v>
      </c>
      <c r="J3453">
        <v>0.81246442153762999</v>
      </c>
      <c r="K3453">
        <v>60.864232130285302</v>
      </c>
      <c r="L3453">
        <v>60.009988466083001</v>
      </c>
      <c r="M3453">
        <v>58.648192565140299</v>
      </c>
      <c r="N3453">
        <v>0.47824796382863399</v>
      </c>
      <c r="O3453">
        <v>37.3532913760843</v>
      </c>
      <c r="P3453">
        <v>76.812030075187906</v>
      </c>
      <c r="Q3453">
        <v>-3.6940304272162001E-2</v>
      </c>
    </row>
    <row r="3454" spans="1:17" hidden="1" x14ac:dyDescent="0.3">
      <c r="A3454" t="s">
        <v>7129</v>
      </c>
      <c r="B3454" t="s">
        <v>7130</v>
      </c>
      <c r="C3454" t="str">
        <f>IFERROR(VLOOKUP(Table1[[#This Row],[Ticker]],[1]!Table1[[Symbol]:[Industry]],2,FALSE),"-")</f>
        <v>-</v>
      </c>
      <c r="D3454" t="s">
        <v>143</v>
      </c>
      <c r="E3454">
        <v>55.261249999999997</v>
      </c>
      <c r="F3454">
        <v>5.5</v>
      </c>
      <c r="G3454">
        <v>-72.942064434726703</v>
      </c>
      <c r="H3454">
        <v>-2.95059754477185</v>
      </c>
      <c r="I3454">
        <v>-10.6571490119795</v>
      </c>
      <c r="J3454">
        <v>-1.84751671171615</v>
      </c>
      <c r="K3454">
        <v>5.3885054036217896</v>
      </c>
      <c r="L3454">
        <v>5.3687407678229198</v>
      </c>
      <c r="M3454">
        <v>55.720883641800299</v>
      </c>
      <c r="N3454">
        <v>0.83124798478388096</v>
      </c>
      <c r="O3454">
        <v>73.818181818181799</v>
      </c>
      <c r="P3454">
        <v>21.951219512195099</v>
      </c>
      <c r="Q3454">
        <v>7.9348656509316995E-2</v>
      </c>
    </row>
    <row r="3455" spans="1:17" hidden="1" x14ac:dyDescent="0.3">
      <c r="A3455" t="s">
        <v>7131</v>
      </c>
      <c r="B3455" t="s">
        <v>7132</v>
      </c>
      <c r="C3455" t="str">
        <f>IFERROR(VLOOKUP(Table1[[#This Row],[Ticker]],[1]!Table1[[Symbol]:[Industry]],2,FALSE),"-")</f>
        <v>-</v>
      </c>
      <c r="D3455" t="s">
        <v>46</v>
      </c>
      <c r="E3455">
        <v>55.2483</v>
      </c>
      <c r="F3455">
        <v>175</v>
      </c>
      <c r="G3455">
        <v>252.40215374742499</v>
      </c>
      <c r="H3455">
        <v>6.9180981577472602</v>
      </c>
      <c r="I3455">
        <v>69.744481267188206</v>
      </c>
      <c r="J3455">
        <v>-4.0737548212327397</v>
      </c>
      <c r="K3455">
        <v>158.25667609936801</v>
      </c>
      <c r="L3455">
        <v>124.96136807453701</v>
      </c>
      <c r="M3455">
        <v>62.044379655838299</v>
      </c>
      <c r="N3455">
        <v>0.75821856560348</v>
      </c>
      <c r="O3455">
        <v>9.6857142857142708</v>
      </c>
      <c r="P3455">
        <v>311.66784286050301</v>
      </c>
      <c r="Q3455">
        <v>0.13926315505810999</v>
      </c>
    </row>
    <row r="3456" spans="1:17" hidden="1" x14ac:dyDescent="0.3">
      <c r="A3456" t="s">
        <v>7133</v>
      </c>
      <c r="B3456" t="s">
        <v>7134</v>
      </c>
      <c r="C3456" t="str">
        <f>IFERROR(VLOOKUP(Table1[[#This Row],[Ticker]],[1]!Table1[[Symbol]:[Industry]],2,FALSE),"-")</f>
        <v>-</v>
      </c>
      <c r="D3456" t="s">
        <v>125</v>
      </c>
      <c r="E3456">
        <v>55.247996000000001</v>
      </c>
      <c r="F3456">
        <v>40</v>
      </c>
      <c r="G3456">
        <v>-48.837983954105603</v>
      </c>
      <c r="H3456">
        <v>-11.605470708990801</v>
      </c>
      <c r="I3456">
        <v>-34.661114612890898</v>
      </c>
      <c r="J3456">
        <v>-7.6608270753030698</v>
      </c>
      <c r="K3456">
        <v>41.468476183308098</v>
      </c>
      <c r="M3456">
        <v>37.965985746897502</v>
      </c>
      <c r="O3456">
        <v>21.875</v>
      </c>
      <c r="P3456">
        <v>6.9518716577540101</v>
      </c>
    </row>
    <row r="3457" spans="1:17" hidden="1" x14ac:dyDescent="0.3">
      <c r="A3457" t="s">
        <v>7135</v>
      </c>
      <c r="B3457" t="s">
        <v>7136</v>
      </c>
      <c r="C3457" t="str">
        <f>IFERROR(VLOOKUP(Table1[[#This Row],[Ticker]],[1]!Table1[[Symbol]:[Industry]],2,FALSE),"-")</f>
        <v>-</v>
      </c>
      <c r="D3457" t="s">
        <v>74</v>
      </c>
      <c r="E3457">
        <v>55.216163999999999</v>
      </c>
      <c r="F3457">
        <v>19.98</v>
      </c>
      <c r="G3457">
        <v>-24.134952811757898</v>
      </c>
      <c r="H3457">
        <v>-4.6697564232765201</v>
      </c>
      <c r="I3457">
        <v>-7.5182996075520796</v>
      </c>
      <c r="J3457">
        <v>-1.26663805711583</v>
      </c>
      <c r="K3457">
        <v>19.8493775965363</v>
      </c>
      <c r="L3457">
        <v>20.492234207554301</v>
      </c>
      <c r="M3457">
        <v>66.913029405751701</v>
      </c>
      <c r="N3457">
        <v>0.76771814792928295</v>
      </c>
      <c r="O3457">
        <v>78.678678678678594</v>
      </c>
      <c r="P3457">
        <v>17.529411764705799</v>
      </c>
      <c r="Q3457">
        <v>0.13190347644206399</v>
      </c>
    </row>
    <row r="3458" spans="1:17" hidden="1" x14ac:dyDescent="0.3">
      <c r="A3458" t="s">
        <v>7137</v>
      </c>
      <c r="B3458" t="s">
        <v>7138</v>
      </c>
      <c r="C3458" t="str">
        <f>IFERROR(VLOOKUP(Table1[[#This Row],[Ticker]],[1]!Table1[[Symbol]:[Industry]],2,FALSE),"-")</f>
        <v>-</v>
      </c>
      <c r="D3458" t="s">
        <v>4448</v>
      </c>
      <c r="E3458">
        <v>55.151312599999997</v>
      </c>
      <c r="F3458">
        <v>62.62</v>
      </c>
      <c r="G3458">
        <v>-18.416198111802998</v>
      </c>
      <c r="H3458">
        <v>4.7932273470105997</v>
      </c>
      <c r="I3458">
        <v>-8.7753517694274006</v>
      </c>
      <c r="J3458">
        <v>-0.88573677864303402</v>
      </c>
      <c r="K3458">
        <v>60.041617920481499</v>
      </c>
      <c r="L3458">
        <v>58.559544713059601</v>
      </c>
      <c r="M3458">
        <v>64.908103924840603</v>
      </c>
      <c r="N3458">
        <v>1.0122600993091999</v>
      </c>
      <c r="O3458">
        <v>28.473331204088101</v>
      </c>
      <c r="P3458">
        <v>47.619047619047599</v>
      </c>
      <c r="Q3458">
        <v>4.7215691702639E-2</v>
      </c>
    </row>
    <row r="3459" spans="1:17" hidden="1" x14ac:dyDescent="0.3">
      <c r="A3459" t="s">
        <v>7139</v>
      </c>
      <c r="B3459" t="s">
        <v>7140</v>
      </c>
      <c r="C3459" t="str">
        <f>IFERROR(VLOOKUP(Table1[[#This Row],[Ticker]],[1]!Table1[[Symbol]:[Industry]],2,FALSE),"-")</f>
        <v>-</v>
      </c>
      <c r="D3459" t="s">
        <v>2713</v>
      </c>
      <c r="E3459">
        <v>55.127692479999901</v>
      </c>
      <c r="F3459">
        <v>218.45</v>
      </c>
      <c r="G3459">
        <v>159.709534879416</v>
      </c>
      <c r="H3459">
        <v>-9.8197564232765302</v>
      </c>
      <c r="I3459">
        <v>173.88640422063099</v>
      </c>
      <c r="J3459">
        <v>-11.1886319533518</v>
      </c>
      <c r="K3459">
        <v>251.925428447434</v>
      </c>
      <c r="M3459">
        <v>3.2542438073410098</v>
      </c>
      <c r="N3459">
        <v>0.210705182667799</v>
      </c>
      <c r="O3459">
        <v>77.843900205996803</v>
      </c>
      <c r="P3459">
        <v>207.67605633802799</v>
      </c>
    </row>
    <row r="3460" spans="1:17" hidden="1" x14ac:dyDescent="0.3">
      <c r="A3460" t="s">
        <v>7141</v>
      </c>
      <c r="B3460" t="s">
        <v>7142</v>
      </c>
      <c r="C3460" t="str">
        <f>IFERROR(VLOOKUP(Table1[[#This Row],[Ticker]],[1]!Table1[[Symbol]:[Industry]],2,FALSE),"-")</f>
        <v>-</v>
      </c>
      <c r="D3460" t="s">
        <v>473</v>
      </c>
      <c r="E3460">
        <v>55.106562599999997</v>
      </c>
      <c r="F3460">
        <v>53.98</v>
      </c>
      <c r="G3460">
        <v>46.918442190841901</v>
      </c>
      <c r="H3460">
        <v>-17.6868665968932</v>
      </c>
      <c r="I3460">
        <v>10.278994558470499</v>
      </c>
      <c r="J3460">
        <v>-5.1559312234248296</v>
      </c>
      <c r="K3460">
        <v>55.863684682656597</v>
      </c>
      <c r="L3460">
        <v>49.026822481946603</v>
      </c>
      <c r="M3460">
        <v>47.290583192801897</v>
      </c>
      <c r="N3460">
        <v>0.20826889877435401</v>
      </c>
      <c r="O3460">
        <v>46.072619488699502</v>
      </c>
      <c r="P3460">
        <v>92.099644128113795</v>
      </c>
      <c r="Q3460">
        <v>5.4562908287773999E-2</v>
      </c>
    </row>
    <row r="3461" spans="1:17" hidden="1" x14ac:dyDescent="0.3">
      <c r="A3461" t="s">
        <v>7143</v>
      </c>
      <c r="B3461" t="s">
        <v>7144</v>
      </c>
      <c r="C3461" t="str">
        <f>IFERROR(VLOOKUP(Table1[[#This Row],[Ticker]],[1]!Table1[[Symbol]:[Industry]],2,FALSE),"-")</f>
        <v>-</v>
      </c>
      <c r="D3461" t="s">
        <v>5485</v>
      </c>
      <c r="E3461">
        <v>55.103999999999999</v>
      </c>
      <c r="F3461">
        <v>172.2</v>
      </c>
      <c r="G3461">
        <v>-68.517538441664001</v>
      </c>
      <c r="H3461">
        <v>-12.2005184802975</v>
      </c>
      <c r="I3461">
        <v>-41.060877900266199</v>
      </c>
      <c r="J3461">
        <v>-5.5081825151495902</v>
      </c>
      <c r="K3461">
        <v>187.54500116472801</v>
      </c>
      <c r="L3461">
        <v>212.99280887797701</v>
      </c>
      <c r="M3461">
        <v>30.885416906768299</v>
      </c>
      <c r="N3461">
        <v>0.59493820089942495</v>
      </c>
      <c r="O3461">
        <v>80.023228803716606</v>
      </c>
      <c r="P3461">
        <v>3.4234234234234102</v>
      </c>
      <c r="Q3461">
        <v>7.9106249780616006E-2</v>
      </c>
    </row>
    <row r="3462" spans="1:17" hidden="1" x14ac:dyDescent="0.3">
      <c r="A3462" t="s">
        <v>7145</v>
      </c>
      <c r="B3462" t="s">
        <v>7146</v>
      </c>
      <c r="C3462" t="str">
        <f>IFERROR(VLOOKUP(Table1[[#This Row],[Ticker]],[1]!Table1[[Symbol]:[Industry]],2,FALSE),"-")</f>
        <v>-</v>
      </c>
      <c r="D3462" t="s">
        <v>3218</v>
      </c>
      <c r="E3462">
        <v>55.017600000000002</v>
      </c>
      <c r="F3462">
        <v>62.52</v>
      </c>
      <c r="G3462">
        <v>665.15215226958105</v>
      </c>
      <c r="H3462">
        <v>52.480731131252597</v>
      </c>
      <c r="I3462">
        <v>538.27483787196002</v>
      </c>
      <c r="J3462">
        <v>5.0596646044592601</v>
      </c>
      <c r="K3462">
        <v>41.776895337114802</v>
      </c>
      <c r="L3462">
        <v>20.6267274876325</v>
      </c>
      <c r="M3462">
        <v>100</v>
      </c>
      <c r="N3462">
        <v>2.5425363663125502</v>
      </c>
      <c r="O3462">
        <v>0</v>
      </c>
      <c r="P3462">
        <v>698.46743295019098</v>
      </c>
      <c r="Q3462">
        <v>0.25398644895782901</v>
      </c>
    </row>
    <row r="3463" spans="1:17" hidden="1" x14ac:dyDescent="0.3">
      <c r="A3463" t="s">
        <v>7147</v>
      </c>
      <c r="B3463" t="s">
        <v>7148</v>
      </c>
      <c r="C3463" t="str">
        <f>IFERROR(VLOOKUP(Table1[[#This Row],[Ticker]],[1]!Table1[[Symbol]:[Industry]],2,FALSE),"-")</f>
        <v>-</v>
      </c>
      <c r="D3463" t="s">
        <v>751</v>
      </c>
      <c r="E3463">
        <v>54.986265107999998</v>
      </c>
      <c r="F3463">
        <v>448.11</v>
      </c>
      <c r="G3463">
        <v>-0.78540962891280897</v>
      </c>
      <c r="H3463">
        <v>-3.0005872676968299</v>
      </c>
      <c r="I3463">
        <v>2.60083721394727</v>
      </c>
      <c r="J3463">
        <v>-3.5558557493858398</v>
      </c>
      <c r="K3463">
        <v>434.85414681497798</v>
      </c>
      <c r="L3463">
        <v>392.24922247497102</v>
      </c>
      <c r="M3463">
        <v>51.557362812998498</v>
      </c>
      <c r="N3463">
        <v>0.336439594642162</v>
      </c>
      <c r="O3463">
        <v>3.9878601236303401</v>
      </c>
      <c r="P3463">
        <v>42.257142857142803</v>
      </c>
    </row>
    <row r="3464" spans="1:17" hidden="1" x14ac:dyDescent="0.3">
      <c r="A3464" t="s">
        <v>7149</v>
      </c>
      <c r="B3464" t="s">
        <v>7150</v>
      </c>
      <c r="C3464" t="str">
        <f>IFERROR(VLOOKUP(Table1[[#This Row],[Ticker]],[1]!Table1[[Symbol]:[Industry]],2,FALSE),"-")</f>
        <v>-</v>
      </c>
      <c r="D3464" t="s">
        <v>1004</v>
      </c>
      <c r="E3464">
        <v>54.978749999999998</v>
      </c>
      <c r="F3464">
        <v>48.99</v>
      </c>
      <c r="G3464">
        <v>-35.354872762194098</v>
      </c>
      <c r="H3464">
        <v>-18.6634622224278</v>
      </c>
      <c r="I3464">
        <v>-21.178003420979302</v>
      </c>
      <c r="J3464">
        <v>-8.1953973469605792</v>
      </c>
      <c r="K3464">
        <v>50.0614902360307</v>
      </c>
      <c r="L3464">
        <v>44.373688595218603</v>
      </c>
      <c r="M3464">
        <v>33.914068443226697</v>
      </c>
      <c r="N3464">
        <v>0.26884141562698699</v>
      </c>
      <c r="O3464">
        <v>70.626658501734994</v>
      </c>
      <c r="P3464">
        <v>12.9843173431734</v>
      </c>
      <c r="Q3464">
        <v>-7.6103952648156004E-2</v>
      </c>
    </row>
    <row r="3465" spans="1:17" hidden="1" x14ac:dyDescent="0.3">
      <c r="A3465" t="s">
        <v>7151</v>
      </c>
      <c r="B3465" t="s">
        <v>7152</v>
      </c>
      <c r="C3465" t="str">
        <f>IFERROR(VLOOKUP(Table1[[#This Row],[Ticker]],[1]!Table1[[Symbol]:[Industry]],2,FALSE),"-")</f>
        <v>-</v>
      </c>
      <c r="D3465" t="s">
        <v>604</v>
      </c>
      <c r="E3465">
        <v>54.975000000000001</v>
      </c>
      <c r="F3465">
        <v>21.99</v>
      </c>
      <c r="G3465">
        <v>-31.131265810721899</v>
      </c>
      <c r="H3465">
        <v>-7.2935908666637799</v>
      </c>
      <c r="I3465">
        <v>-24.962822474299301</v>
      </c>
      <c r="J3465">
        <v>-5.7151718773062203</v>
      </c>
      <c r="K3465">
        <v>22.611490993779601</v>
      </c>
      <c r="L3465">
        <v>23.462693183966302</v>
      </c>
      <c r="M3465">
        <v>53.392230027811998</v>
      </c>
      <c r="N3465">
        <v>2.4143070044709298</v>
      </c>
      <c r="O3465">
        <v>45.520691223283301</v>
      </c>
      <c r="P3465">
        <v>18.736501079913602</v>
      </c>
    </row>
    <row r="3466" spans="1:17" hidden="1" x14ac:dyDescent="0.3">
      <c r="A3466" t="s">
        <v>7153</v>
      </c>
      <c r="B3466" t="s">
        <v>7154</v>
      </c>
      <c r="C3466" t="str">
        <f>IFERROR(VLOOKUP(Table1[[#This Row],[Ticker]],[1]!Table1[[Symbol]:[Industry]],2,FALSE),"-")</f>
        <v>-</v>
      </c>
      <c r="D3466" t="s">
        <v>3027</v>
      </c>
      <c r="E3466">
        <v>54.944339999999997</v>
      </c>
      <c r="F3466">
        <v>99.99</v>
      </c>
      <c r="G3466">
        <v>-34.118852109181802</v>
      </c>
      <c r="H3466">
        <v>-3.2329300759711401</v>
      </c>
      <c r="I3466">
        <v>12.358169407579499</v>
      </c>
      <c r="J3466">
        <v>-2.8036004076105101</v>
      </c>
      <c r="K3466">
        <v>101.84910047063801</v>
      </c>
      <c r="L3466">
        <v>98.688992524155907</v>
      </c>
      <c r="M3466">
        <v>43.324333869674099</v>
      </c>
      <c r="N3466">
        <v>0.63167589703902505</v>
      </c>
      <c r="O3466">
        <v>59.995999599960001</v>
      </c>
      <c r="P3466">
        <v>38.413621262458399</v>
      </c>
    </row>
    <row r="3467" spans="1:17" hidden="1" x14ac:dyDescent="0.3">
      <c r="A3467" t="s">
        <v>7155</v>
      </c>
      <c r="B3467" t="s">
        <v>7156</v>
      </c>
      <c r="C3467" t="str">
        <f>IFERROR(VLOOKUP(Table1[[#This Row],[Ticker]],[1]!Table1[[Symbol]:[Industry]],2,FALSE),"-")</f>
        <v>-</v>
      </c>
      <c r="D3467" t="s">
        <v>114</v>
      </c>
      <c r="E3467">
        <v>54.938686949999997</v>
      </c>
      <c r="F3467">
        <v>142.94999999999999</v>
      </c>
      <c r="G3467">
        <v>-30.952230197259201</v>
      </c>
      <c r="H3467">
        <v>-14.2315211291588</v>
      </c>
      <c r="I3467">
        <v>-16.775360856044401</v>
      </c>
      <c r="J3467">
        <v>-5.5429981505349497</v>
      </c>
      <c r="K3467">
        <v>154.14039381971099</v>
      </c>
      <c r="M3467">
        <v>49.198891123056299</v>
      </c>
      <c r="N3467">
        <v>0.478653530377668</v>
      </c>
      <c r="O3467">
        <v>49.562784190276297</v>
      </c>
      <c r="P3467">
        <v>13.995215311004699</v>
      </c>
    </row>
    <row r="3468" spans="1:17" hidden="1" x14ac:dyDescent="0.3">
      <c r="A3468" t="s">
        <v>7157</v>
      </c>
      <c r="B3468" t="s">
        <v>7158</v>
      </c>
      <c r="C3468" t="str">
        <f>IFERROR(VLOOKUP(Table1[[#This Row],[Ticker]],[1]!Table1[[Symbol]:[Industry]],2,FALSE),"-")</f>
        <v>-</v>
      </c>
      <c r="D3468" t="s">
        <v>54</v>
      </c>
      <c r="E3468">
        <v>54.86</v>
      </c>
      <c r="F3468">
        <v>54.9</v>
      </c>
      <c r="G3468">
        <v>-64.716005408837304</v>
      </c>
      <c r="H3468">
        <v>2.65975177344479</v>
      </c>
      <c r="I3468">
        <v>5.2667552139693701</v>
      </c>
      <c r="J3468">
        <v>-5.1112487757817497</v>
      </c>
      <c r="K3468">
        <v>49.250108012553802</v>
      </c>
      <c r="L3468">
        <v>57.144045173512801</v>
      </c>
      <c r="M3468">
        <v>72.660119663860698</v>
      </c>
      <c r="N3468">
        <v>2.38981315806189</v>
      </c>
      <c r="O3468">
        <v>122.222222222222</v>
      </c>
      <c r="P3468">
        <v>40.769230769230703</v>
      </c>
      <c r="Q3468">
        <v>4.2597190913167E-2</v>
      </c>
    </row>
    <row r="3469" spans="1:17" hidden="1" x14ac:dyDescent="0.3">
      <c r="A3469" t="s">
        <v>7159</v>
      </c>
      <c r="B3469" t="s">
        <v>7160</v>
      </c>
      <c r="C3469" t="str">
        <f>IFERROR(VLOOKUP(Table1[[#This Row],[Ticker]],[1]!Table1[[Symbol]:[Industry]],2,FALSE),"-")</f>
        <v>-</v>
      </c>
      <c r="D3469" t="s">
        <v>130</v>
      </c>
      <c r="E3469">
        <v>54.837510000000002</v>
      </c>
      <c r="F3469">
        <v>147.85</v>
      </c>
      <c r="G3469">
        <v>-10.516277358351299</v>
      </c>
      <c r="H3469">
        <v>32.555853332821002</v>
      </c>
      <c r="I3469">
        <v>1.50622350352558</v>
      </c>
      <c r="J3469">
        <v>24.860458955738999</v>
      </c>
      <c r="K3469">
        <v>106.204413585067</v>
      </c>
      <c r="L3469">
        <v>83.299347660441498</v>
      </c>
      <c r="M3469">
        <v>93.326969681453406</v>
      </c>
      <c r="N3469">
        <v>1.97311641757079</v>
      </c>
      <c r="O3469">
        <v>0</v>
      </c>
      <c r="P3469">
        <v>90.897353131052199</v>
      </c>
      <c r="Q3469">
        <v>0.124604686414154</v>
      </c>
    </row>
    <row r="3470" spans="1:17" hidden="1" x14ac:dyDescent="0.3">
      <c r="A3470" t="s">
        <v>7161</v>
      </c>
      <c r="B3470" t="s">
        <v>7162</v>
      </c>
      <c r="C3470" t="str">
        <f>IFERROR(VLOOKUP(Table1[[#This Row],[Ticker]],[1]!Table1[[Symbol]:[Industry]],2,FALSE),"-")</f>
        <v>-</v>
      </c>
      <c r="D3470" t="s">
        <v>396</v>
      </c>
      <c r="E3470">
        <v>54.836169439999999</v>
      </c>
      <c r="F3470">
        <v>3.68</v>
      </c>
      <c r="G3470">
        <v>-68.640412490803698</v>
      </c>
      <c r="H3470">
        <v>-10.176899280419301</v>
      </c>
      <c r="I3470">
        <v>-29.818022989881101</v>
      </c>
      <c r="J3470">
        <v>-6.0282131051843102</v>
      </c>
      <c r="K3470">
        <v>3.8325970364995001</v>
      </c>
      <c r="L3470">
        <v>4.6512029559447496</v>
      </c>
      <c r="M3470">
        <v>32.106093198512802</v>
      </c>
      <c r="N3470">
        <v>0.70772769165557103</v>
      </c>
      <c r="O3470">
        <v>70.923913043478194</v>
      </c>
      <c r="P3470">
        <v>16.455696202531598</v>
      </c>
      <c r="Q3470">
        <v>3.2940857871544001E-2</v>
      </c>
    </row>
    <row r="3471" spans="1:17" hidden="1" x14ac:dyDescent="0.3">
      <c r="A3471" t="s">
        <v>7163</v>
      </c>
      <c r="B3471" t="s">
        <v>7164</v>
      </c>
      <c r="C3471" t="str">
        <f>IFERROR(VLOOKUP(Table1[[#This Row],[Ticker]],[1]!Table1[[Symbol]:[Industry]],2,FALSE),"-")</f>
        <v>-</v>
      </c>
      <c r="D3471" t="s">
        <v>54</v>
      </c>
      <c r="E3471">
        <v>54.758734703999998</v>
      </c>
      <c r="F3471">
        <v>47.44</v>
      </c>
      <c r="G3471">
        <v>-20.764865496743202</v>
      </c>
      <c r="H3471">
        <v>-22.3987037916975</v>
      </c>
      <c r="I3471">
        <v>-29.797545049376801</v>
      </c>
      <c r="J3471">
        <v>-3.1911851448412198</v>
      </c>
      <c r="K3471">
        <v>49.965453393950597</v>
      </c>
      <c r="L3471">
        <v>52.416276920173502</v>
      </c>
      <c r="M3471">
        <v>47.813409698993503</v>
      </c>
      <c r="N3471">
        <v>0.87660387660387595</v>
      </c>
      <c r="O3471">
        <v>70.531197301855002</v>
      </c>
      <c r="P3471">
        <v>26.5066666666666</v>
      </c>
    </row>
    <row r="3472" spans="1:17" hidden="1" x14ac:dyDescent="0.3">
      <c r="A3472" t="s">
        <v>7165</v>
      </c>
      <c r="B3472" t="s">
        <v>7166</v>
      </c>
      <c r="C3472" t="str">
        <f>IFERROR(VLOOKUP(Table1[[#This Row],[Ticker]],[1]!Table1[[Symbol]:[Industry]],2,FALSE),"-")</f>
        <v>-</v>
      </c>
      <c r="D3472" t="s">
        <v>130</v>
      </c>
      <c r="E3472">
        <v>54.706096500000001</v>
      </c>
      <c r="F3472">
        <v>7.05</v>
      </c>
      <c r="G3472">
        <v>36.564237391678702</v>
      </c>
      <c r="H3472">
        <v>-24.724404814218101</v>
      </c>
      <c r="I3472">
        <v>21.861588660604301</v>
      </c>
      <c r="J3472">
        <v>-8.5007446294081799</v>
      </c>
      <c r="K3472">
        <v>7.1423729402901603</v>
      </c>
      <c r="L3472">
        <v>6.2099126810249103</v>
      </c>
      <c r="M3472">
        <v>47.160208791608703</v>
      </c>
      <c r="N3472">
        <v>0.29711386578024701</v>
      </c>
      <c r="O3472">
        <v>25.248226950354599</v>
      </c>
      <c r="P3472">
        <v>76.25</v>
      </c>
      <c r="Q3472">
        <v>8.375049212275E-2</v>
      </c>
    </row>
    <row r="3473" spans="1:17" hidden="1" x14ac:dyDescent="0.3">
      <c r="A3473" t="s">
        <v>7167</v>
      </c>
      <c r="B3473" t="s">
        <v>7168</v>
      </c>
      <c r="C3473" t="str">
        <f>IFERROR(VLOOKUP(Table1[[#This Row],[Ticker]],[1]!Table1[[Symbol]:[Industry]],2,FALSE),"-")</f>
        <v>-</v>
      </c>
      <c r="D3473" t="s">
        <v>545</v>
      </c>
      <c r="E3473">
        <v>54.649225000000001</v>
      </c>
      <c r="F3473">
        <v>97.85</v>
      </c>
      <c r="G3473">
        <v>99.217989281366698</v>
      </c>
      <c r="H3473">
        <v>60.889787145188201</v>
      </c>
      <c r="I3473">
        <v>97.872012257854195</v>
      </c>
      <c r="J3473">
        <v>2.20116228533128</v>
      </c>
      <c r="K3473">
        <v>71.302895992161993</v>
      </c>
      <c r="L3473">
        <v>59.729691098609301</v>
      </c>
      <c r="M3473">
        <v>85.001980592568202</v>
      </c>
      <c r="N3473">
        <v>0.43426115055432202</v>
      </c>
      <c r="O3473">
        <v>2.03372508942258</v>
      </c>
      <c r="P3473">
        <v>141.12863479546499</v>
      </c>
      <c r="Q3473">
        <v>8.2830743318393005E-2</v>
      </c>
    </row>
    <row r="3474" spans="1:17" hidden="1" x14ac:dyDescent="0.3">
      <c r="A3474" t="s">
        <v>7169</v>
      </c>
      <c r="B3474" t="s">
        <v>7170</v>
      </c>
      <c r="C3474" t="str">
        <f>IFERROR(VLOOKUP(Table1[[#This Row],[Ticker]],[1]!Table1[[Symbol]:[Industry]],2,FALSE),"-")</f>
        <v>-</v>
      </c>
      <c r="D3474" t="s">
        <v>46</v>
      </c>
      <c r="E3474">
        <v>54.617640000000002</v>
      </c>
      <c r="F3474">
        <v>27.6</v>
      </c>
      <c r="G3474">
        <v>-18.3152806806104</v>
      </c>
      <c r="H3474">
        <v>4.6033204998003798</v>
      </c>
      <c r="I3474">
        <v>-17.443496085158301</v>
      </c>
      <c r="J3474">
        <v>-0.47811589416744699</v>
      </c>
      <c r="K3474">
        <v>27.153458710798901</v>
      </c>
      <c r="L3474">
        <v>26.576432088726801</v>
      </c>
      <c r="M3474">
        <v>47.873179162823199</v>
      </c>
      <c r="N3474">
        <v>2.94855911663009</v>
      </c>
      <c r="O3474">
        <v>25.4710144927536</v>
      </c>
      <c r="P3474">
        <v>25.4545454545454</v>
      </c>
    </row>
    <row r="3475" spans="1:17" hidden="1" x14ac:dyDescent="0.3">
      <c r="A3475" t="s">
        <v>7171</v>
      </c>
      <c r="B3475" t="s">
        <v>7172</v>
      </c>
      <c r="C3475" t="str">
        <f>IFERROR(VLOOKUP(Table1[[#This Row],[Ticker]],[1]!Table1[[Symbol]:[Industry]],2,FALSE),"-")</f>
        <v>-</v>
      </c>
      <c r="D3475" t="s">
        <v>5554</v>
      </c>
      <c r="E3475">
        <v>54.513029600000003</v>
      </c>
      <c r="F3475">
        <v>72.510000000000005</v>
      </c>
      <c r="G3475">
        <v>-72.331260495580906</v>
      </c>
      <c r="H3475">
        <v>-13.3330982275967</v>
      </c>
      <c r="I3475">
        <v>-43.607161339395603</v>
      </c>
      <c r="J3475">
        <v>-10.781730093185001</v>
      </c>
      <c r="K3475">
        <v>76.560697220942799</v>
      </c>
      <c r="L3475">
        <v>95.026164618908993</v>
      </c>
      <c r="M3475">
        <v>44.546064413827096</v>
      </c>
      <c r="N3475">
        <v>5.83499572527785E-2</v>
      </c>
      <c r="O3475">
        <v>120.65921941801101</v>
      </c>
      <c r="P3475">
        <v>15.095238095238001</v>
      </c>
      <c r="Q3475">
        <v>-2.9185665189793E-2</v>
      </c>
    </row>
    <row r="3476" spans="1:17" hidden="1" x14ac:dyDescent="0.3">
      <c r="A3476" t="s">
        <v>7173</v>
      </c>
      <c r="B3476" t="s">
        <v>7174</v>
      </c>
      <c r="C3476" t="str">
        <f>IFERROR(VLOOKUP(Table1[[#This Row],[Ticker]],[1]!Table1[[Symbol]:[Industry]],2,FALSE),"-")</f>
        <v>-</v>
      </c>
      <c r="D3476" t="s">
        <v>537</v>
      </c>
      <c r="E3476">
        <v>54.379290836000003</v>
      </c>
      <c r="F3476">
        <v>6.11</v>
      </c>
      <c r="G3476">
        <v>-18.4341845672006</v>
      </c>
      <c r="H3476">
        <v>-7.3474025528183997</v>
      </c>
      <c r="I3476">
        <v>18.479568379793101</v>
      </c>
      <c r="J3476">
        <v>-9.6637834685033592</v>
      </c>
      <c r="K3476">
        <v>6.3364796291392498</v>
      </c>
      <c r="L3476">
        <v>6.9885644791552499</v>
      </c>
      <c r="M3476">
        <v>46.992367286293998</v>
      </c>
      <c r="N3476">
        <v>1.1244850324903899</v>
      </c>
      <c r="O3476">
        <v>45.826513911620196</v>
      </c>
      <c r="P3476">
        <v>48.441865764518198</v>
      </c>
      <c r="Q3476">
        <v>1.2636416449123E-2</v>
      </c>
    </row>
    <row r="3477" spans="1:17" hidden="1" x14ac:dyDescent="0.3">
      <c r="A3477" t="s">
        <v>7175</v>
      </c>
      <c r="B3477" t="s">
        <v>7176</v>
      </c>
      <c r="C3477" t="str">
        <f>IFERROR(VLOOKUP(Table1[[#This Row],[Ticker]],[1]!Table1[[Symbol]:[Industry]],2,FALSE),"-")</f>
        <v>-</v>
      </c>
      <c r="D3477" t="s">
        <v>46</v>
      </c>
      <c r="E3477">
        <v>54.344669250000003</v>
      </c>
      <c r="F3477">
        <v>90.25</v>
      </c>
      <c r="G3477">
        <v>158.28407311583501</v>
      </c>
      <c r="H3477">
        <v>-19.6782469893142</v>
      </c>
      <c r="I3477">
        <v>136.88995745493</v>
      </c>
      <c r="J3477">
        <v>-3.1486319533518499</v>
      </c>
      <c r="K3477">
        <v>90.153284182275499</v>
      </c>
      <c r="L3477">
        <v>59.159042465837501</v>
      </c>
      <c r="M3477">
        <v>17.494048514372398</v>
      </c>
      <c r="N3477">
        <v>0.42911877394636</v>
      </c>
      <c r="O3477">
        <v>27.645429362880801</v>
      </c>
      <c r="P3477">
        <v>246.44913627639099</v>
      </c>
      <c r="Q3477">
        <v>0.179734776448746</v>
      </c>
    </row>
    <row r="3478" spans="1:17" hidden="1" x14ac:dyDescent="0.3">
      <c r="A3478" t="s">
        <v>7177</v>
      </c>
      <c r="B3478" t="s">
        <v>7178</v>
      </c>
      <c r="C3478" t="str">
        <f>IFERROR(VLOOKUP(Table1[[#This Row],[Ticker]],[1]!Table1[[Symbol]:[Industry]],2,FALSE),"-")</f>
        <v>-</v>
      </c>
      <c r="D3478" t="s">
        <v>473</v>
      </c>
      <c r="E3478">
        <v>54.161672000000003</v>
      </c>
      <c r="F3478">
        <v>58.75</v>
      </c>
      <c r="G3478">
        <v>-16.516075909238602</v>
      </c>
      <c r="H3478">
        <v>-9.7482142929108697</v>
      </c>
      <c r="I3478">
        <v>-2.8017776760293298</v>
      </c>
      <c r="J3478">
        <v>-2.8130614835532</v>
      </c>
      <c r="K3478">
        <v>60.128104899087901</v>
      </c>
      <c r="L3478">
        <v>59.374567455378099</v>
      </c>
      <c r="M3478">
        <v>40.407870567374601</v>
      </c>
      <c r="N3478">
        <v>0.39387131774564499</v>
      </c>
      <c r="O3478">
        <v>51.319148936170201</v>
      </c>
      <c r="P3478">
        <v>26.072961373390498</v>
      </c>
      <c r="Q3478">
        <v>-2.2542204623776999E-2</v>
      </c>
    </row>
    <row r="3479" spans="1:17" hidden="1" x14ac:dyDescent="0.3">
      <c r="A3479" t="s">
        <v>7179</v>
      </c>
      <c r="B3479" t="s">
        <v>7180</v>
      </c>
      <c r="C3479" t="str">
        <f>IFERROR(VLOOKUP(Table1[[#This Row],[Ticker]],[1]!Table1[[Symbol]:[Industry]],2,FALSE),"-")</f>
        <v>-</v>
      </c>
      <c r="D3479" t="s">
        <v>74</v>
      </c>
      <c r="E3479">
        <v>54.044310299999999</v>
      </c>
      <c r="F3479">
        <v>52.76</v>
      </c>
      <c r="G3479">
        <v>-55.521119666160402</v>
      </c>
      <c r="H3479">
        <v>-5.6113131515087202</v>
      </c>
      <c r="I3479">
        <v>-30.999420360444699</v>
      </c>
      <c r="J3479">
        <v>-7.40472507812449</v>
      </c>
      <c r="K3479">
        <v>54.458428545219</v>
      </c>
      <c r="L3479">
        <v>59.0814167985205</v>
      </c>
      <c r="M3479">
        <v>41.243160172172502</v>
      </c>
      <c r="N3479">
        <v>0.50532234451294</v>
      </c>
      <c r="O3479">
        <v>56.159969673995398</v>
      </c>
      <c r="P3479">
        <v>7.6734693877550999</v>
      </c>
      <c r="Q3479">
        <v>1.051847898763E-2</v>
      </c>
    </row>
    <row r="3480" spans="1:17" hidden="1" x14ac:dyDescent="0.3">
      <c r="A3480" t="s">
        <v>7181</v>
      </c>
      <c r="B3480" t="s">
        <v>7182</v>
      </c>
      <c r="C3480" t="str">
        <f>IFERROR(VLOOKUP(Table1[[#This Row],[Ticker]],[1]!Table1[[Symbol]:[Industry]],2,FALSE),"-")</f>
        <v>-</v>
      </c>
      <c r="D3480" t="s">
        <v>74</v>
      </c>
      <c r="E3480">
        <v>54.034926351999999</v>
      </c>
      <c r="F3480">
        <v>59.98</v>
      </c>
      <c r="G3480">
        <v>24.1538713277907</v>
      </c>
      <c r="H3480">
        <v>-13.725531499264299</v>
      </c>
      <c r="I3480">
        <v>9.2159648643278391</v>
      </c>
      <c r="J3480">
        <v>-4.6926529783189999</v>
      </c>
      <c r="K3480">
        <v>56.566863738697002</v>
      </c>
      <c r="L3480">
        <v>48.506541738470602</v>
      </c>
      <c r="M3480">
        <v>50.299428389372999</v>
      </c>
      <c r="N3480">
        <v>9.3557007681007207E-2</v>
      </c>
      <c r="O3480">
        <v>15.621873957985899</v>
      </c>
      <c r="P3480">
        <v>87.437499999999901</v>
      </c>
      <c r="Q3480">
        <v>3.9673893403739002E-2</v>
      </c>
    </row>
    <row r="3481" spans="1:17" hidden="1" x14ac:dyDescent="0.3">
      <c r="A3481" t="s">
        <v>7183</v>
      </c>
      <c r="B3481" t="s">
        <v>7184</v>
      </c>
      <c r="C3481" t="str">
        <f>IFERROR(VLOOKUP(Table1[[#This Row],[Ticker]],[1]!Table1[[Symbol]:[Industry]],2,FALSE),"-")</f>
        <v>-</v>
      </c>
      <c r="D3481" t="s">
        <v>130</v>
      </c>
      <c r="E3481">
        <v>53.883596354999902</v>
      </c>
      <c r="F3481">
        <v>74.150000000000006</v>
      </c>
      <c r="G3481">
        <v>-63.625431056550198</v>
      </c>
      <c r="H3481">
        <v>-21.658543247931298</v>
      </c>
      <c r="I3481">
        <v>-39.407228543696696</v>
      </c>
      <c r="J3481">
        <v>1.31675108638595</v>
      </c>
      <c r="K3481">
        <v>83.261881414474303</v>
      </c>
      <c r="L3481">
        <v>97.644000462153201</v>
      </c>
      <c r="M3481">
        <v>31.337456821869701</v>
      </c>
      <c r="N3481">
        <v>0.51706845440001203</v>
      </c>
      <c r="O3481">
        <v>117.127444369521</v>
      </c>
      <c r="P3481">
        <v>1.3393467268006001</v>
      </c>
      <c r="Q3481">
        <v>-5.1422279111725998E-2</v>
      </c>
    </row>
    <row r="3482" spans="1:17" hidden="1" x14ac:dyDescent="0.3">
      <c r="A3482" t="s">
        <v>7185</v>
      </c>
      <c r="B3482" t="s">
        <v>7186</v>
      </c>
      <c r="C3482" t="str">
        <f>IFERROR(VLOOKUP(Table1[[#This Row],[Ticker]],[1]!Table1[[Symbol]:[Industry]],2,FALSE),"-")</f>
        <v>-</v>
      </c>
      <c r="D3482" t="s">
        <v>609</v>
      </c>
      <c r="E3482">
        <v>53.854855000000001</v>
      </c>
      <c r="F3482">
        <v>13.9</v>
      </c>
      <c r="G3482">
        <v>275.50824873115403</v>
      </c>
      <c r="H3482">
        <v>27.813831362982999</v>
      </c>
      <c r="I3482">
        <v>158.86158866060401</v>
      </c>
      <c r="J3482">
        <v>7.0813442560058002</v>
      </c>
      <c r="K3482">
        <v>11.028326810798101</v>
      </c>
      <c r="L3482">
        <v>7.5900191052052399</v>
      </c>
      <c r="M3482">
        <v>80.885539138667099</v>
      </c>
      <c r="N3482">
        <v>0.59751680286539799</v>
      </c>
      <c r="O3482">
        <v>0.79136690647481001</v>
      </c>
      <c r="P3482">
        <v>334.375</v>
      </c>
      <c r="Q3482">
        <v>0.17656724308364299</v>
      </c>
    </row>
    <row r="3483" spans="1:17" hidden="1" x14ac:dyDescent="0.3">
      <c r="A3483" t="s">
        <v>7187</v>
      </c>
      <c r="B3483" t="s">
        <v>7188</v>
      </c>
      <c r="C3483" t="str">
        <f>IFERROR(VLOOKUP(Table1[[#This Row],[Ticker]],[1]!Table1[[Symbol]:[Industry]],2,FALSE),"-")</f>
        <v>-</v>
      </c>
      <c r="D3483" t="s">
        <v>7189</v>
      </c>
      <c r="E3483">
        <v>53.810021879999901</v>
      </c>
      <c r="F3483">
        <v>23.86</v>
      </c>
      <c r="G3483">
        <v>-13.716283186876</v>
      </c>
      <c r="H3483">
        <v>-8.5114399932562499</v>
      </c>
      <c r="I3483">
        <v>23.3093498546341</v>
      </c>
      <c r="J3483">
        <v>-6.76211144990077</v>
      </c>
      <c r="K3483">
        <v>25.171046353057399</v>
      </c>
      <c r="L3483">
        <v>25.1046726936444</v>
      </c>
      <c r="M3483">
        <v>40.927971021149297</v>
      </c>
      <c r="N3483">
        <v>0.30455755731525902</v>
      </c>
      <c r="O3483">
        <v>49.9580888516345</v>
      </c>
      <c r="P3483">
        <v>51.012658227848</v>
      </c>
    </row>
    <row r="3484" spans="1:17" hidden="1" x14ac:dyDescent="0.3">
      <c r="A3484" t="s">
        <v>7190</v>
      </c>
      <c r="B3484" t="s">
        <v>7191</v>
      </c>
      <c r="C3484" t="str">
        <f>IFERROR(VLOOKUP(Table1[[#This Row],[Ticker]],[1]!Table1[[Symbol]:[Industry]],2,FALSE),"-")</f>
        <v>-</v>
      </c>
      <c r="D3484" t="s">
        <v>1232</v>
      </c>
      <c r="E3484">
        <v>53.809469999999997</v>
      </c>
      <c r="F3484">
        <v>122.1</v>
      </c>
      <c r="G3484">
        <v>18.267587103374598</v>
      </c>
      <c r="H3484">
        <v>1.3541566202017199</v>
      </c>
      <c r="I3484">
        <v>47.437304895256403</v>
      </c>
      <c r="J3484">
        <v>-12.704187508907401</v>
      </c>
      <c r="K3484">
        <v>118.686066351851</v>
      </c>
      <c r="L3484">
        <v>99.286949663967903</v>
      </c>
      <c r="M3484">
        <v>38.918593501247997</v>
      </c>
      <c r="N3484">
        <v>0.52531802311182996</v>
      </c>
      <c r="O3484">
        <v>13.087633087633099</v>
      </c>
      <c r="P3484">
        <v>74.3787489288774</v>
      </c>
      <c r="Q3484">
        <v>6.5526800205979993E-2</v>
      </c>
    </row>
    <row r="3485" spans="1:17" hidden="1" x14ac:dyDescent="0.3">
      <c r="A3485" t="s">
        <v>7192</v>
      </c>
      <c r="B3485" t="s">
        <v>7193</v>
      </c>
      <c r="C3485" t="str">
        <f>IFERROR(VLOOKUP(Table1[[#This Row],[Ticker]],[1]!Table1[[Symbol]:[Industry]],2,FALSE),"-")</f>
        <v>-</v>
      </c>
      <c r="D3485" t="s">
        <v>1814</v>
      </c>
      <c r="E3485">
        <v>53.798965000000003</v>
      </c>
      <c r="F3485">
        <v>88.25</v>
      </c>
      <c r="G3485">
        <v>283.94240253451898</v>
      </c>
      <c r="H3485">
        <v>13.2562403655915</v>
      </c>
      <c r="I3485">
        <v>1.52059877818704</v>
      </c>
      <c r="J3485">
        <v>-6.8058371935265098</v>
      </c>
      <c r="K3485">
        <v>81.432821330139205</v>
      </c>
      <c r="L3485">
        <v>69.780734489718796</v>
      </c>
      <c r="M3485">
        <v>67.564622116523694</v>
      </c>
      <c r="N3485">
        <v>1.2105829872327301</v>
      </c>
      <c r="O3485">
        <v>12.5212464589235</v>
      </c>
      <c r="P3485">
        <v>317.25768321512999</v>
      </c>
      <c r="Q3485">
        <v>0.14719023173047999</v>
      </c>
    </row>
    <row r="3486" spans="1:17" hidden="1" x14ac:dyDescent="0.3">
      <c r="A3486" t="s">
        <v>7194</v>
      </c>
      <c r="B3486" t="s">
        <v>7195</v>
      </c>
      <c r="C3486" t="str">
        <f>IFERROR(VLOOKUP(Table1[[#This Row],[Ticker]],[1]!Table1[[Symbol]:[Industry]],2,FALSE),"-")</f>
        <v>-</v>
      </c>
      <c r="D3486" t="s">
        <v>751</v>
      </c>
      <c r="E3486">
        <v>53.792091599999999</v>
      </c>
      <c r="F3486">
        <v>965.58</v>
      </c>
      <c r="G3486">
        <v>-2.0599282711765801</v>
      </c>
      <c r="H3486">
        <v>-0.14076703248575401</v>
      </c>
      <c r="I3486">
        <v>-4.4216931610471001E-2</v>
      </c>
      <c r="J3486">
        <v>-1.1460527933906299</v>
      </c>
      <c r="K3486">
        <v>918.87256084550597</v>
      </c>
      <c r="L3486">
        <v>853.444238538283</v>
      </c>
      <c r="M3486">
        <v>58.819350865168801</v>
      </c>
      <c r="N3486">
        <v>0.73112415997826896</v>
      </c>
      <c r="O3486">
        <v>0.97557944447896805</v>
      </c>
      <c r="P3486">
        <v>37.136770345121398</v>
      </c>
      <c r="Q3486">
        <v>1.3226938830403E-2</v>
      </c>
    </row>
    <row r="3487" spans="1:17" hidden="1" x14ac:dyDescent="0.3">
      <c r="A3487" t="s">
        <v>7196</v>
      </c>
      <c r="B3487" t="s">
        <v>7197</v>
      </c>
      <c r="C3487" t="str">
        <f>IFERROR(VLOOKUP(Table1[[#This Row],[Ticker]],[1]!Table1[[Symbol]:[Industry]],2,FALSE),"-")</f>
        <v>-</v>
      </c>
      <c r="D3487" t="s">
        <v>46</v>
      </c>
      <c r="E3487">
        <v>53.599420000000002</v>
      </c>
      <c r="F3487">
        <v>48.86</v>
      </c>
      <c r="G3487">
        <v>42.440115002842802</v>
      </c>
      <c r="H3487">
        <v>6.2256981221780103</v>
      </c>
      <c r="I3487">
        <v>69.583102758711703</v>
      </c>
      <c r="J3487">
        <v>-3.6374303240239501</v>
      </c>
      <c r="K3487">
        <v>51.5485679639933</v>
      </c>
      <c r="L3487">
        <v>42.517539457304103</v>
      </c>
      <c r="M3487">
        <v>34.979277441393698</v>
      </c>
      <c r="N3487">
        <v>0.296467863346844</v>
      </c>
      <c r="O3487">
        <v>41.117478510028597</v>
      </c>
      <c r="P3487">
        <v>108.803418803418</v>
      </c>
      <c r="Q3487">
        <v>0.105809412026068</v>
      </c>
    </row>
    <row r="3488" spans="1:17" hidden="1" x14ac:dyDescent="0.3">
      <c r="A3488" t="s">
        <v>7198</v>
      </c>
      <c r="B3488" t="s">
        <v>7199</v>
      </c>
      <c r="C3488" t="str">
        <f>IFERROR(VLOOKUP(Table1[[#This Row],[Ticker]],[1]!Table1[[Symbol]:[Industry]],2,FALSE),"-")</f>
        <v>-</v>
      </c>
      <c r="D3488" t="s">
        <v>7200</v>
      </c>
      <c r="E3488">
        <v>53.570217964000001</v>
      </c>
      <c r="F3488">
        <v>22.42</v>
      </c>
      <c r="G3488">
        <v>191.61225555127299</v>
      </c>
      <c r="H3488">
        <v>-15.063084523747399</v>
      </c>
      <c r="I3488">
        <v>54.391000425310203</v>
      </c>
      <c r="J3488">
        <v>-9.8016931778416403</v>
      </c>
      <c r="K3488">
        <v>23.591031844389001</v>
      </c>
      <c r="L3488">
        <v>17.4676392490938</v>
      </c>
      <c r="M3488">
        <v>27.942664876116702</v>
      </c>
      <c r="N3488">
        <v>1.2285445225831599</v>
      </c>
      <c r="O3488">
        <v>24.130240856378201</v>
      </c>
      <c r="P3488">
        <v>224.92753623188401</v>
      </c>
      <c r="Q3488">
        <v>0.15620782382451601</v>
      </c>
    </row>
    <row r="3489" spans="1:17" hidden="1" x14ac:dyDescent="0.3">
      <c r="A3489" t="s">
        <v>7201</v>
      </c>
      <c r="B3489" t="s">
        <v>7202</v>
      </c>
      <c r="C3489" t="str">
        <f>IFERROR(VLOOKUP(Table1[[#This Row],[Ticker]],[1]!Table1[[Symbol]:[Industry]],2,FALSE),"-")</f>
        <v>-</v>
      </c>
      <c r="D3489" t="s">
        <v>130</v>
      </c>
      <c r="E3489">
        <v>53.46178038</v>
      </c>
      <c r="F3489">
        <v>162</v>
      </c>
      <c r="G3489">
        <v>59.886866009908303</v>
      </c>
      <c r="H3489">
        <v>-12.1714206779798</v>
      </c>
      <c r="I3489">
        <v>20.036846392563</v>
      </c>
      <c r="J3489">
        <v>-2.48825459486127</v>
      </c>
      <c r="K3489">
        <v>156.458646955717</v>
      </c>
      <c r="L3489">
        <v>133.194192254212</v>
      </c>
      <c r="M3489">
        <v>58.132219031178302</v>
      </c>
      <c r="N3489">
        <v>0.85408126144793295</v>
      </c>
      <c r="O3489">
        <v>11.1111111111111</v>
      </c>
      <c r="P3489">
        <v>105.06329113923999</v>
      </c>
      <c r="Q3489">
        <v>9.5056193198030006E-2</v>
      </c>
    </row>
    <row r="3490" spans="1:17" hidden="1" x14ac:dyDescent="0.3">
      <c r="A3490" t="s">
        <v>7203</v>
      </c>
      <c r="B3490" t="s">
        <v>7204</v>
      </c>
      <c r="C3490" t="str">
        <f>IFERROR(VLOOKUP(Table1[[#This Row],[Ticker]],[1]!Table1[[Symbol]:[Industry]],2,FALSE),"-")</f>
        <v>-</v>
      </c>
      <c r="D3490" t="s">
        <v>646</v>
      </c>
      <c r="E3490">
        <v>53.27</v>
      </c>
      <c r="F3490">
        <v>38</v>
      </c>
      <c r="G3490">
        <v>9.70316117110203</v>
      </c>
      <c r="H3490">
        <v>-15.172697599747099</v>
      </c>
      <c r="I3490">
        <v>3.44223382189465</v>
      </c>
      <c r="J3490">
        <v>-11.5620934918133</v>
      </c>
      <c r="K3490">
        <v>39.634247837923198</v>
      </c>
      <c r="L3490">
        <v>34.750691366391798</v>
      </c>
      <c r="M3490">
        <v>38.941119672429103</v>
      </c>
      <c r="N3490">
        <v>0.180596459736067</v>
      </c>
      <c r="O3490">
        <v>31.605263157894701</v>
      </c>
      <c r="P3490">
        <v>56.25</v>
      </c>
      <c r="Q3490">
        <v>0.128326450753391</v>
      </c>
    </row>
    <row r="3491" spans="1:17" hidden="1" x14ac:dyDescent="0.3">
      <c r="A3491" t="s">
        <v>7205</v>
      </c>
      <c r="B3491" t="s">
        <v>7206</v>
      </c>
      <c r="C3491" t="str">
        <f>IFERROR(VLOOKUP(Table1[[#This Row],[Ticker]],[1]!Table1[[Symbol]:[Industry]],2,FALSE),"-")</f>
        <v>-</v>
      </c>
      <c r="D3491" t="s">
        <v>54</v>
      </c>
      <c r="E3491">
        <v>53.240652500000003</v>
      </c>
      <c r="F3491">
        <v>71.75</v>
      </c>
      <c r="G3491">
        <v>152.54129302456801</v>
      </c>
      <c r="H3491">
        <v>36.174673120771303</v>
      </c>
      <c r="I3491">
        <v>30.247389201932599</v>
      </c>
      <c r="J3491">
        <v>-8.2319652866851794</v>
      </c>
      <c r="K3491">
        <v>59.364701706369601</v>
      </c>
      <c r="L3491">
        <v>47.986301577624801</v>
      </c>
      <c r="M3491">
        <v>64.641417274708999</v>
      </c>
      <c r="N3491">
        <v>1.4421551860705899</v>
      </c>
      <c r="O3491">
        <v>9.6864111498257799</v>
      </c>
      <c r="P3491">
        <v>265.69826707441302</v>
      </c>
      <c r="Q3491">
        <v>0.13977165994348201</v>
      </c>
    </row>
    <row r="3492" spans="1:17" hidden="1" x14ac:dyDescent="0.3">
      <c r="A3492" t="s">
        <v>7207</v>
      </c>
      <c r="B3492" t="s">
        <v>7208</v>
      </c>
      <c r="C3492" t="str">
        <f>IFERROR(VLOOKUP(Table1[[#This Row],[Ticker]],[1]!Table1[[Symbol]:[Industry]],2,FALSE),"-")</f>
        <v>-</v>
      </c>
      <c r="D3492" t="s">
        <v>604</v>
      </c>
      <c r="E3492">
        <v>53.148000000000003</v>
      </c>
      <c r="F3492">
        <v>88.58</v>
      </c>
      <c r="G3492">
        <v>809.02514485130405</v>
      </c>
      <c r="H3492">
        <v>52.631295063307903</v>
      </c>
      <c r="I3492">
        <v>824.20557162119997</v>
      </c>
      <c r="J3492">
        <v>5.0621828983799997</v>
      </c>
      <c r="K3492">
        <v>59.575216977803599</v>
      </c>
      <c r="L3492">
        <v>31.193947395521501</v>
      </c>
      <c r="M3492">
        <v>99.999997733996594</v>
      </c>
      <c r="N3492">
        <v>1.0447742795573201</v>
      </c>
      <c r="O3492">
        <v>0</v>
      </c>
      <c r="P3492">
        <v>884.22222222222194</v>
      </c>
    </row>
    <row r="3493" spans="1:17" hidden="1" x14ac:dyDescent="0.3">
      <c r="A3493" t="s">
        <v>7209</v>
      </c>
      <c r="B3493" t="s">
        <v>7210</v>
      </c>
      <c r="C3493" t="str">
        <f>IFERROR(VLOOKUP(Table1[[#This Row],[Ticker]],[1]!Table1[[Symbol]:[Industry]],2,FALSE),"-")</f>
        <v>-</v>
      </c>
      <c r="D3493" t="s">
        <v>545</v>
      </c>
      <c r="E3493">
        <v>53.139231000000002</v>
      </c>
      <c r="F3493">
        <v>45.45</v>
      </c>
      <c r="G3493">
        <v>-57.816941810178498</v>
      </c>
      <c r="H3493">
        <v>-5.0390546688905697</v>
      </c>
      <c r="I3493">
        <v>-53.883565682539903</v>
      </c>
      <c r="J3493">
        <v>-4.9401277444159497</v>
      </c>
      <c r="K3493">
        <v>45.406972506791703</v>
      </c>
      <c r="L3493">
        <v>47.814218382761801</v>
      </c>
      <c r="M3493">
        <v>44.536328592727102</v>
      </c>
      <c r="N3493">
        <v>9.1314893640712394E-2</v>
      </c>
      <c r="O3493">
        <v>59.141914191419097</v>
      </c>
      <c r="P3493">
        <v>52.567975830815698</v>
      </c>
      <c r="Q3493">
        <v>0.13054946104604301</v>
      </c>
    </row>
    <row r="3494" spans="1:17" hidden="1" x14ac:dyDescent="0.3">
      <c r="A3494" t="s">
        <v>7211</v>
      </c>
      <c r="B3494" t="s">
        <v>7212</v>
      </c>
      <c r="C3494" t="str">
        <f>IFERROR(VLOOKUP(Table1[[#This Row],[Ticker]],[1]!Table1[[Symbol]:[Industry]],2,FALSE),"-")</f>
        <v>-</v>
      </c>
      <c r="D3494" t="s">
        <v>114</v>
      </c>
      <c r="E3494">
        <v>53.097964040000001</v>
      </c>
      <c r="F3494">
        <v>2.2000000000000002</v>
      </c>
      <c r="G3494">
        <v>-5.5931859894901201</v>
      </c>
      <c r="H3494">
        <v>-1.87035303188851</v>
      </c>
      <c r="I3494">
        <v>-12.2495918825592</v>
      </c>
      <c r="J3494">
        <v>1.0670674632677399</v>
      </c>
      <c r="K3494">
        <v>2.80531640952095</v>
      </c>
      <c r="L3494">
        <v>2.8492677430408602</v>
      </c>
      <c r="M3494">
        <v>15.3874106226971</v>
      </c>
      <c r="N3494">
        <v>1</v>
      </c>
      <c r="Q3494">
        <v>-0.13535727796024799</v>
      </c>
    </row>
    <row r="3495" spans="1:17" hidden="1" x14ac:dyDescent="0.3">
      <c r="A3495" t="s">
        <v>7213</v>
      </c>
      <c r="B3495" t="s">
        <v>7214</v>
      </c>
      <c r="C3495" t="str">
        <f>IFERROR(VLOOKUP(Table1[[#This Row],[Ticker]],[1]!Table1[[Symbol]:[Industry]],2,FALSE),"-")</f>
        <v>-</v>
      </c>
      <c r="D3495" t="s">
        <v>125</v>
      </c>
      <c r="E3495">
        <v>53.024999999999999</v>
      </c>
      <c r="F3495">
        <v>5.25</v>
      </c>
      <c r="G3495">
        <v>-104.62675609044599</v>
      </c>
      <c r="H3495">
        <v>-13.879585483105499</v>
      </c>
      <c r="I3495">
        <v>-40.191042918343001</v>
      </c>
      <c r="J3495">
        <v>-6.4213592260791197</v>
      </c>
      <c r="K3495">
        <v>5.6784592219349896</v>
      </c>
      <c r="L3495">
        <v>8.0875675237371905</v>
      </c>
      <c r="M3495">
        <v>16.8706288483455</v>
      </c>
      <c r="N3495">
        <v>0.95093451019107</v>
      </c>
      <c r="O3495">
        <v>318.09523809523802</v>
      </c>
      <c r="P3495">
        <v>1.35135135135135</v>
      </c>
      <c r="Q3495">
        <v>0.154908041987495</v>
      </c>
    </row>
    <row r="3496" spans="1:17" hidden="1" x14ac:dyDescent="0.3">
      <c r="A3496" t="s">
        <v>7215</v>
      </c>
      <c r="B3496" t="s">
        <v>7216</v>
      </c>
      <c r="C3496" t="str">
        <f>IFERROR(VLOOKUP(Table1[[#This Row],[Ticker]],[1]!Table1[[Symbol]:[Industry]],2,FALSE),"-")</f>
        <v>-</v>
      </c>
      <c r="D3496" t="s">
        <v>396</v>
      </c>
      <c r="E3496">
        <v>52.888401999999999</v>
      </c>
      <c r="F3496">
        <v>40.6</v>
      </c>
      <c r="G3496">
        <v>11.684719319389499</v>
      </c>
      <c r="H3496">
        <v>-10.0042496507403</v>
      </c>
      <c r="I3496">
        <v>-8.8123243828739106</v>
      </c>
      <c r="J3496">
        <v>-5.0336005372087902</v>
      </c>
      <c r="K3496">
        <v>40.163637170800698</v>
      </c>
      <c r="L3496">
        <v>38.984370291166201</v>
      </c>
      <c r="M3496">
        <v>44.617066989792399</v>
      </c>
      <c r="N3496">
        <v>0.38858713504702602</v>
      </c>
      <c r="O3496">
        <v>56.2807881773399</v>
      </c>
      <c r="P3496">
        <v>67.422680412371093</v>
      </c>
      <c r="Q3496">
        <v>-6.1239562098614003E-2</v>
      </c>
    </row>
    <row r="3497" spans="1:17" hidden="1" x14ac:dyDescent="0.3">
      <c r="A3497" t="s">
        <v>7217</v>
      </c>
      <c r="B3497" t="s">
        <v>7218</v>
      </c>
      <c r="C3497" t="str">
        <f>IFERROR(VLOOKUP(Table1[[#This Row],[Ticker]],[1]!Table1[[Symbol]:[Industry]],2,FALSE),"-")</f>
        <v>-</v>
      </c>
      <c r="D3497" t="s">
        <v>1602</v>
      </c>
      <c r="E3497">
        <v>52.814999999999998</v>
      </c>
      <c r="F3497">
        <v>10.11</v>
      </c>
      <c r="G3497">
        <v>-51.452932502472699</v>
      </c>
      <c r="H3497">
        <v>-25.617254468624399</v>
      </c>
      <c r="I3497">
        <v>-51.828158343390299</v>
      </c>
      <c r="J3497">
        <v>-9.9563596442442002</v>
      </c>
      <c r="K3497">
        <v>12.056729849550401</v>
      </c>
      <c r="L3497">
        <v>14.004441673155499</v>
      </c>
      <c r="M3497">
        <v>33.566022636413599</v>
      </c>
      <c r="N3497">
        <v>1.0425791515454801</v>
      </c>
      <c r="O3497">
        <v>100.791295746785</v>
      </c>
      <c r="P3497">
        <v>4.2268041237113403</v>
      </c>
      <c r="Q3497">
        <v>-7.0156920676285997E-2</v>
      </c>
    </row>
    <row r="3498" spans="1:17" hidden="1" x14ac:dyDescent="0.3">
      <c r="A3498" t="s">
        <v>7219</v>
      </c>
      <c r="B3498" t="s">
        <v>7220</v>
      </c>
      <c r="C3498" t="str">
        <f>IFERROR(VLOOKUP(Table1[[#This Row],[Ticker]],[1]!Table1[[Symbol]:[Industry]],2,FALSE),"-")</f>
        <v>-</v>
      </c>
      <c r="D3498" t="s">
        <v>1602</v>
      </c>
      <c r="E3498">
        <v>52.809140800000002</v>
      </c>
      <c r="F3498">
        <v>21.71</v>
      </c>
      <c r="G3498">
        <v>24.290456851829699</v>
      </c>
      <c r="H3498">
        <v>-14.5494861530062</v>
      </c>
      <c r="I3498">
        <v>46.208123314069603</v>
      </c>
      <c r="J3498">
        <v>-3.1486319533518499</v>
      </c>
      <c r="K3498">
        <v>22.924623637171798</v>
      </c>
      <c r="L3498">
        <v>18.246644092677201</v>
      </c>
      <c r="M3498">
        <v>0.32188183257845498</v>
      </c>
      <c r="N3498">
        <v>0.168667810177244</v>
      </c>
      <c r="O3498">
        <v>23.813910640257902</v>
      </c>
      <c r="P3498">
        <v>138.31966017744099</v>
      </c>
      <c r="Q3498">
        <v>7.8714237869045994E-2</v>
      </c>
    </row>
    <row r="3499" spans="1:17" hidden="1" x14ac:dyDescent="0.3">
      <c r="A3499" t="s">
        <v>7221</v>
      </c>
      <c r="B3499" t="s">
        <v>7222</v>
      </c>
      <c r="C3499" t="str">
        <f>IFERROR(VLOOKUP(Table1[[#This Row],[Ticker]],[1]!Table1[[Symbol]:[Industry]],2,FALSE),"-")</f>
        <v>-</v>
      </c>
      <c r="D3499" t="s">
        <v>545</v>
      </c>
      <c r="E3499">
        <v>52.777569</v>
      </c>
      <c r="F3499">
        <v>183.3</v>
      </c>
      <c r="G3499">
        <v>4.6598792742258697</v>
      </c>
      <c r="H3499">
        <v>16.6418837883636</v>
      </c>
      <c r="I3499">
        <v>3.0615886606043299</v>
      </c>
      <c r="J3499">
        <v>2.3973450581423998</v>
      </c>
      <c r="K3499">
        <v>159.70549851918699</v>
      </c>
      <c r="L3499">
        <v>149.958249098712</v>
      </c>
      <c r="M3499">
        <v>77.313698748105196</v>
      </c>
      <c r="N3499">
        <v>2.9090207648275399</v>
      </c>
      <c r="O3499">
        <v>14.348063284233399</v>
      </c>
      <c r="P3499">
        <v>56.6666666666666</v>
      </c>
      <c r="Q3499">
        <v>0.16470698072091999</v>
      </c>
    </row>
    <row r="3500" spans="1:17" hidden="1" x14ac:dyDescent="0.3">
      <c r="A3500" t="s">
        <v>7223</v>
      </c>
      <c r="B3500" t="s">
        <v>7224</v>
      </c>
      <c r="C3500" t="str">
        <f>IFERROR(VLOOKUP(Table1[[#This Row],[Ticker]],[1]!Table1[[Symbol]:[Industry]],2,FALSE),"-")</f>
        <v>-</v>
      </c>
      <c r="D3500" t="s">
        <v>3218</v>
      </c>
      <c r="E3500">
        <v>52.681425920000002</v>
      </c>
      <c r="F3500">
        <v>110.08</v>
      </c>
      <c r="G3500">
        <v>114.780279382495</v>
      </c>
      <c r="H3500">
        <v>21.7674978947699</v>
      </c>
      <c r="I3500">
        <v>92.553896352912005</v>
      </c>
      <c r="J3500">
        <v>1.19108331419846</v>
      </c>
      <c r="K3500">
        <v>87.272220653392196</v>
      </c>
      <c r="L3500">
        <v>67.250827148258907</v>
      </c>
      <c r="M3500">
        <v>63.431091104407201</v>
      </c>
      <c r="N3500">
        <v>1.59549993735891</v>
      </c>
      <c r="O3500">
        <v>6.9585755813953396</v>
      </c>
      <c r="P3500">
        <v>168.487804878048</v>
      </c>
      <c r="Q3500">
        <v>0.114125264520163</v>
      </c>
    </row>
    <row r="3501" spans="1:17" hidden="1" x14ac:dyDescent="0.3">
      <c r="A3501" t="s">
        <v>7225</v>
      </c>
      <c r="B3501" t="s">
        <v>7226</v>
      </c>
      <c r="C3501" t="str">
        <f>IFERROR(VLOOKUP(Table1[[#This Row],[Ticker]],[1]!Table1[[Symbol]:[Industry]],2,FALSE),"-")</f>
        <v>-</v>
      </c>
      <c r="E3501">
        <v>52.335258239999902</v>
      </c>
      <c r="F3501">
        <v>82.25</v>
      </c>
      <c r="G3501">
        <v>31.184719319389501</v>
      </c>
      <c r="H3501">
        <v>29.8576629315621</v>
      </c>
      <c r="I3501">
        <v>-22.328147685911599</v>
      </c>
      <c r="J3501">
        <v>-4.3320639060145698</v>
      </c>
      <c r="K3501">
        <v>71.829413985106896</v>
      </c>
      <c r="L3501">
        <v>71.669214058418305</v>
      </c>
      <c r="M3501">
        <v>80.562249865774604</v>
      </c>
      <c r="N3501">
        <v>4.2190506919876896</v>
      </c>
      <c r="O3501">
        <v>42.249240121580499</v>
      </c>
      <c r="P3501">
        <v>127.839335180055</v>
      </c>
      <c r="Q3501">
        <v>0.14365986271436901</v>
      </c>
    </row>
    <row r="3502" spans="1:17" hidden="1" x14ac:dyDescent="0.3">
      <c r="A3502" t="s">
        <v>7227</v>
      </c>
      <c r="B3502" t="s">
        <v>7228</v>
      </c>
      <c r="C3502" t="str">
        <f>IFERROR(VLOOKUP(Table1[[#This Row],[Ticker]],[1]!Table1[[Symbol]:[Industry]],2,FALSE),"-")</f>
        <v>-</v>
      </c>
      <c r="D3502" t="s">
        <v>263</v>
      </c>
      <c r="E3502">
        <v>52.292415200000001</v>
      </c>
      <c r="F3502">
        <v>61.4</v>
      </c>
      <c r="G3502">
        <v>-14.6679376854413</v>
      </c>
      <c r="H3502">
        <v>-4.9784865820066901</v>
      </c>
      <c r="I3502">
        <v>-32.950876246751001</v>
      </c>
      <c r="J3502">
        <v>-1.77876893965321</v>
      </c>
      <c r="K3502">
        <v>64.348804727066593</v>
      </c>
      <c r="L3502">
        <v>62.529152536263098</v>
      </c>
      <c r="M3502">
        <v>33.601984527265003</v>
      </c>
      <c r="N3502">
        <v>0.95840605311318405</v>
      </c>
      <c r="O3502">
        <v>23.7785016286645</v>
      </c>
      <c r="P3502">
        <v>36.383829409151403</v>
      </c>
      <c r="Q3502">
        <v>4.4736163275264001E-2</v>
      </c>
    </row>
    <row r="3503" spans="1:17" hidden="1" x14ac:dyDescent="0.3">
      <c r="A3503" t="s">
        <v>7229</v>
      </c>
      <c r="B3503" t="s">
        <v>7230</v>
      </c>
      <c r="C3503" t="str">
        <f>IFERROR(VLOOKUP(Table1[[#This Row],[Ticker]],[1]!Table1[[Symbol]:[Industry]],2,FALSE),"-")</f>
        <v>-</v>
      </c>
      <c r="D3503" t="s">
        <v>228</v>
      </c>
      <c r="E3503">
        <v>52.228644000000003</v>
      </c>
      <c r="F3503">
        <v>35</v>
      </c>
      <c r="G3503">
        <v>-1.93389929922904</v>
      </c>
      <c r="H3503">
        <v>12.054833202462101</v>
      </c>
      <c r="I3503">
        <v>12.3416788183804</v>
      </c>
      <c r="J3503">
        <v>-1.4343462390661299</v>
      </c>
      <c r="K3503">
        <v>32.160690075371903</v>
      </c>
      <c r="L3503">
        <v>29.6822066218174</v>
      </c>
      <c r="M3503">
        <v>58.680719965600602</v>
      </c>
      <c r="N3503">
        <v>1.1225812573784399</v>
      </c>
      <c r="O3503">
        <v>6.4285714285714199</v>
      </c>
      <c r="P3503">
        <v>48.936170212765902</v>
      </c>
      <c r="Q3503">
        <v>1.7565464403833001E-2</v>
      </c>
    </row>
    <row r="3504" spans="1:17" hidden="1" x14ac:dyDescent="0.3">
      <c r="A3504" t="s">
        <v>7231</v>
      </c>
      <c r="B3504" t="s">
        <v>7232</v>
      </c>
      <c r="C3504" t="str">
        <f>IFERROR(VLOOKUP(Table1[[#This Row],[Ticker]],[1]!Table1[[Symbol]:[Industry]],2,FALSE),"-")</f>
        <v>-</v>
      </c>
      <c r="D3504" t="s">
        <v>327</v>
      </c>
      <c r="E3504">
        <v>52.205156250000002</v>
      </c>
      <c r="F3504">
        <v>31.25</v>
      </c>
      <c r="G3504">
        <v>5.5736082082784497</v>
      </c>
      <c r="H3504">
        <v>6.9870414300329404</v>
      </c>
      <c r="I3504">
        <v>-49.3060091047588</v>
      </c>
      <c r="K3504">
        <v>29.501193056250301</v>
      </c>
      <c r="L3504">
        <v>31.229928201229601</v>
      </c>
      <c r="M3504">
        <v>69.738801648364699</v>
      </c>
      <c r="N3504">
        <v>2.6962879640044899</v>
      </c>
      <c r="O3504">
        <v>96.32</v>
      </c>
      <c r="P3504">
        <v>107.641196013289</v>
      </c>
      <c r="Q3504">
        <v>0.125203814430074</v>
      </c>
    </row>
    <row r="3505" spans="1:17" hidden="1" x14ac:dyDescent="0.3">
      <c r="A3505" t="s">
        <v>7233</v>
      </c>
      <c r="B3505" t="s">
        <v>7234</v>
      </c>
      <c r="C3505" t="str">
        <f>IFERROR(VLOOKUP(Table1[[#This Row],[Ticker]],[1]!Table1[[Symbol]:[Industry]],2,FALSE),"-")</f>
        <v>-</v>
      </c>
      <c r="D3505" t="s">
        <v>396</v>
      </c>
      <c r="E3505">
        <v>52.170499999999997</v>
      </c>
      <c r="F3505">
        <v>14</v>
      </c>
      <c r="G3505">
        <v>-93.598968623872807</v>
      </c>
      <c r="H3505">
        <v>-1.4962704557728299</v>
      </c>
      <c r="I3505">
        <v>29.9563703432454</v>
      </c>
      <c r="J3505">
        <v>-2.7899518959630298</v>
      </c>
      <c r="K3505">
        <v>13.563647837834701</v>
      </c>
      <c r="L3505">
        <v>16.485801659692001</v>
      </c>
      <c r="M3505">
        <v>53.440540137437701</v>
      </c>
      <c r="N3505">
        <v>1.1734618916437001</v>
      </c>
      <c r="O3505">
        <v>163.42857142857099</v>
      </c>
      <c r="P3505">
        <v>68.674698795180703</v>
      </c>
      <c r="Q3505">
        <v>1.4208840741188E-2</v>
      </c>
    </row>
    <row r="3506" spans="1:17" hidden="1" x14ac:dyDescent="0.3">
      <c r="A3506" t="s">
        <v>7235</v>
      </c>
      <c r="B3506" t="s">
        <v>7236</v>
      </c>
      <c r="C3506" t="str">
        <f>IFERROR(VLOOKUP(Table1[[#This Row],[Ticker]],[1]!Table1[[Symbol]:[Industry]],2,FALSE),"-")</f>
        <v>-</v>
      </c>
      <c r="D3506" t="s">
        <v>448</v>
      </c>
      <c r="E3506">
        <v>52.146500000000003</v>
      </c>
      <c r="F3506">
        <v>110.95</v>
      </c>
      <c r="G3506">
        <v>-22.0872105051718</v>
      </c>
      <c r="H3506">
        <v>-18.2752946448053</v>
      </c>
      <c r="I3506">
        <v>-7.91034116395707</v>
      </c>
      <c r="J3506">
        <v>4.9897696061023398</v>
      </c>
      <c r="K3506">
        <v>118.532976459613</v>
      </c>
      <c r="M3506">
        <v>48.359096072841503</v>
      </c>
      <c r="N3506">
        <v>0.86743801652892505</v>
      </c>
      <c r="O3506">
        <v>57.7287066246056</v>
      </c>
      <c r="P3506">
        <v>17.469560614081502</v>
      </c>
    </row>
    <row r="3507" spans="1:17" hidden="1" x14ac:dyDescent="0.3">
      <c r="A3507" t="s">
        <v>7237</v>
      </c>
      <c r="B3507" t="s">
        <v>7238</v>
      </c>
      <c r="C3507" t="str">
        <f>IFERROR(VLOOKUP(Table1[[#This Row],[Ticker]],[1]!Table1[[Symbol]:[Industry]],2,FALSE),"-")</f>
        <v>-</v>
      </c>
      <c r="D3507" t="s">
        <v>1422</v>
      </c>
      <c r="E3507">
        <v>51.805199999999999</v>
      </c>
      <c r="F3507">
        <v>69</v>
      </c>
      <c r="G3507">
        <v>-49.475669501995597</v>
      </c>
      <c r="H3507">
        <v>-19.397761538366002</v>
      </c>
      <c r="I3507">
        <v>4.0758743748900397</v>
      </c>
      <c r="J3507">
        <v>-1.3193636606689201</v>
      </c>
      <c r="K3507">
        <v>72.687094540913094</v>
      </c>
      <c r="L3507">
        <v>71.029582049237007</v>
      </c>
      <c r="M3507">
        <v>44.110409224150096</v>
      </c>
      <c r="N3507">
        <v>0.86430517711171595</v>
      </c>
      <c r="O3507">
        <v>42.028985507246297</v>
      </c>
      <c r="P3507">
        <v>28.014842300556499</v>
      </c>
      <c r="Q3507">
        <v>5.0726436098272001E-2</v>
      </c>
    </row>
    <row r="3508" spans="1:17" hidden="1" x14ac:dyDescent="0.3">
      <c r="A3508" t="s">
        <v>7239</v>
      </c>
      <c r="B3508" t="s">
        <v>7240</v>
      </c>
      <c r="C3508" t="str">
        <f>IFERROR(VLOOKUP(Table1[[#This Row],[Ticker]],[1]!Table1[[Symbol]:[Industry]],2,FALSE),"-")</f>
        <v>-</v>
      </c>
      <c r="D3508" t="s">
        <v>21</v>
      </c>
      <c r="E3508">
        <v>51.774900000000002</v>
      </c>
      <c r="F3508">
        <v>1.51</v>
      </c>
      <c r="G3508">
        <v>-94.196109696154394</v>
      </c>
      <c r="H3508">
        <v>-10.5159589549221</v>
      </c>
      <c r="I3508">
        <v>-66.707855783840103</v>
      </c>
      <c r="J3508">
        <v>-7.0195996952873303</v>
      </c>
      <c r="K3508">
        <v>1.6605616980518201</v>
      </c>
      <c r="L3508">
        <v>2.4365020804013202</v>
      </c>
      <c r="M3508">
        <v>42.4093736439143</v>
      </c>
      <c r="N3508">
        <v>1.1570892154043</v>
      </c>
      <c r="O3508">
        <v>250.993377483443</v>
      </c>
      <c r="P3508">
        <v>4.8611111111111098</v>
      </c>
      <c r="Q3508">
        <v>0.10776184452547399</v>
      </c>
    </row>
    <row r="3509" spans="1:17" hidden="1" x14ac:dyDescent="0.3">
      <c r="A3509" t="s">
        <v>7241</v>
      </c>
      <c r="B3509" t="s">
        <v>7242</v>
      </c>
      <c r="C3509" t="str">
        <f>IFERROR(VLOOKUP(Table1[[#This Row],[Ticker]],[1]!Table1[[Symbol]:[Industry]],2,FALSE),"-")</f>
        <v>-</v>
      </c>
      <c r="D3509" t="s">
        <v>80</v>
      </c>
      <c r="E3509">
        <v>51.692500000000003</v>
      </c>
      <c r="F3509">
        <v>78</v>
      </c>
      <c r="G3509">
        <v>-20.631085361338499</v>
      </c>
      <c r="H3509">
        <v>-14.126574605094699</v>
      </c>
      <c r="I3509">
        <v>-36.685980049755003</v>
      </c>
      <c r="J3509">
        <v>-8.1367271914470791</v>
      </c>
      <c r="K3509">
        <v>88.426968375603295</v>
      </c>
      <c r="L3509">
        <v>88.833134754602298</v>
      </c>
      <c r="M3509">
        <v>21.8138649979546</v>
      </c>
      <c r="N3509">
        <v>0.66346597875762303</v>
      </c>
      <c r="O3509">
        <v>102.051282051282</v>
      </c>
      <c r="P3509">
        <v>53.755174452986402</v>
      </c>
    </row>
    <row r="3510" spans="1:17" hidden="1" x14ac:dyDescent="0.3">
      <c r="A3510" t="s">
        <v>7243</v>
      </c>
      <c r="B3510" t="s">
        <v>7244</v>
      </c>
      <c r="C3510" t="str">
        <f>IFERROR(VLOOKUP(Table1[[#This Row],[Ticker]],[1]!Table1[[Symbol]:[Industry]],2,FALSE),"-")</f>
        <v>-</v>
      </c>
      <c r="D3510" t="s">
        <v>6397</v>
      </c>
      <c r="E3510">
        <v>51.629952000000003</v>
      </c>
      <c r="F3510">
        <v>89.76</v>
      </c>
      <c r="G3510">
        <v>24.158403529915802</v>
      </c>
      <c r="H3510">
        <v>5.4187993471941196</v>
      </c>
      <c r="I3510">
        <v>22.931864064212998</v>
      </c>
      <c r="J3510">
        <v>-3.1486319533518499</v>
      </c>
      <c r="K3510">
        <v>79.902504654682602</v>
      </c>
      <c r="L3510">
        <v>68.925652564455703</v>
      </c>
      <c r="M3510">
        <v>99.992157048637793</v>
      </c>
      <c r="N3510">
        <v>1.0909090909090899</v>
      </c>
      <c r="O3510">
        <v>0</v>
      </c>
      <c r="P3510">
        <v>57.473684210526301</v>
      </c>
    </row>
    <row r="3511" spans="1:17" hidden="1" x14ac:dyDescent="0.3">
      <c r="A3511" t="s">
        <v>7245</v>
      </c>
      <c r="B3511" t="s">
        <v>7246</v>
      </c>
      <c r="C3511" t="str">
        <f>IFERROR(VLOOKUP(Table1[[#This Row],[Ticker]],[1]!Table1[[Symbol]:[Industry]],2,FALSE),"-")</f>
        <v>-</v>
      </c>
      <c r="D3511" t="s">
        <v>4362</v>
      </c>
      <c r="E3511">
        <v>51.577772514999999</v>
      </c>
      <c r="F3511">
        <v>74.05</v>
      </c>
      <c r="G3511">
        <v>6.9574982547940003</v>
      </c>
      <c r="H3511">
        <v>-9.8827287154679802</v>
      </c>
      <c r="I3511">
        <v>56.961469754540097</v>
      </c>
      <c r="J3511">
        <v>-14.9333013506602</v>
      </c>
      <c r="K3511">
        <v>73.776879717999805</v>
      </c>
      <c r="L3511">
        <v>63.691901774612198</v>
      </c>
      <c r="M3511">
        <v>37.709715063305502</v>
      </c>
      <c r="N3511">
        <v>0.61383294606147198</v>
      </c>
      <c r="O3511">
        <v>26.941255908170099</v>
      </c>
      <c r="P3511">
        <v>93.241127348643005</v>
      </c>
      <c r="Q3511">
        <v>0.11054082942179801</v>
      </c>
    </row>
    <row r="3512" spans="1:17" hidden="1" x14ac:dyDescent="0.3">
      <c r="A3512" t="s">
        <v>7247</v>
      </c>
      <c r="B3512" t="s">
        <v>7248</v>
      </c>
      <c r="C3512" t="str">
        <f>IFERROR(VLOOKUP(Table1[[#This Row],[Ticker]],[1]!Table1[[Symbol]:[Industry]],2,FALSE),"-")</f>
        <v>-</v>
      </c>
      <c r="D3512" t="s">
        <v>396</v>
      </c>
      <c r="E3512">
        <v>51.563108</v>
      </c>
      <c r="F3512">
        <v>98.96</v>
      </c>
      <c r="G3512">
        <v>-16.891751268845699</v>
      </c>
      <c r="H3512">
        <v>28.1327051368871</v>
      </c>
      <c r="I3512">
        <v>33.1077425067581</v>
      </c>
      <c r="J3512">
        <v>21.6858051327408</v>
      </c>
      <c r="K3512">
        <v>74.154104588182506</v>
      </c>
      <c r="L3512">
        <v>67.910955685529501</v>
      </c>
      <c r="M3512">
        <v>89.697027194007006</v>
      </c>
      <c r="N3512">
        <v>1.0102728766188001</v>
      </c>
      <c r="O3512">
        <v>0</v>
      </c>
      <c r="P3512">
        <v>88.854961832060994</v>
      </c>
    </row>
    <row r="3513" spans="1:17" hidden="1" x14ac:dyDescent="0.3">
      <c r="A3513" t="s">
        <v>7249</v>
      </c>
      <c r="B3513" t="s">
        <v>7250</v>
      </c>
      <c r="C3513" t="str">
        <f>IFERROR(VLOOKUP(Table1[[#This Row],[Ticker]],[1]!Table1[[Symbol]:[Industry]],2,FALSE),"-")</f>
        <v>-</v>
      </c>
      <c r="D3513" t="s">
        <v>604</v>
      </c>
      <c r="E3513">
        <v>51.532275237999997</v>
      </c>
      <c r="F3513">
        <v>0.83</v>
      </c>
      <c r="G3513">
        <v>-63.567381520946498</v>
      </c>
      <c r="H3513">
        <v>-11.561329456984399</v>
      </c>
      <c r="I3513">
        <v>-48.198240399224701</v>
      </c>
      <c r="J3513">
        <v>-4.3391081438280397</v>
      </c>
      <c r="K3513">
        <v>0.83888412730927497</v>
      </c>
      <c r="L3513">
        <v>1.02242772200893</v>
      </c>
      <c r="M3513">
        <v>49.1500153580239</v>
      </c>
      <c r="N3513">
        <v>0.81790269148310801</v>
      </c>
      <c r="O3513">
        <v>140.96385542168599</v>
      </c>
      <c r="P3513">
        <v>13.6986301369862</v>
      </c>
      <c r="Q3513">
        <v>6.2450273782579002E-2</v>
      </c>
    </row>
    <row r="3514" spans="1:17" hidden="1" x14ac:dyDescent="0.3">
      <c r="A3514" t="s">
        <v>7251</v>
      </c>
      <c r="B3514" t="s">
        <v>7252</v>
      </c>
      <c r="C3514" t="str">
        <f>IFERROR(VLOOKUP(Table1[[#This Row],[Ticker]],[1]!Table1[[Symbol]:[Industry]],2,FALSE),"-")</f>
        <v>-</v>
      </c>
      <c r="D3514" t="s">
        <v>274</v>
      </c>
      <c r="E3514">
        <v>51.515289600000003</v>
      </c>
      <c r="F3514">
        <v>25.44</v>
      </c>
      <c r="G3514">
        <v>-56.665687429631198</v>
      </c>
      <c r="H3514">
        <v>3.30790315119155</v>
      </c>
      <c r="I3514">
        <v>-14.790585252439101</v>
      </c>
      <c r="J3514">
        <v>-2.7138493446562002</v>
      </c>
      <c r="K3514">
        <v>24.955248664381799</v>
      </c>
      <c r="L3514">
        <v>27.038422265823801</v>
      </c>
      <c r="M3514">
        <v>47.091875691791202</v>
      </c>
      <c r="N3514">
        <v>1.14305919753831</v>
      </c>
      <c r="O3514">
        <v>39.465408805031402</v>
      </c>
      <c r="P3514">
        <v>20.2836879432624</v>
      </c>
      <c r="Q3514">
        <v>-8.0319421851933998E-2</v>
      </c>
    </row>
    <row r="3515" spans="1:17" hidden="1" x14ac:dyDescent="0.3">
      <c r="A3515" t="s">
        <v>7253</v>
      </c>
      <c r="B3515" t="s">
        <v>7254</v>
      </c>
      <c r="C3515" t="str">
        <f>IFERROR(VLOOKUP(Table1[[#This Row],[Ticker]],[1]!Table1[[Symbol]:[Industry]],2,FALSE),"-")</f>
        <v>-</v>
      </c>
      <c r="D3515" t="s">
        <v>573</v>
      </c>
      <c r="E3515">
        <v>51.400036244999903</v>
      </c>
      <c r="F3515">
        <v>35.75</v>
      </c>
      <c r="G3515">
        <v>2.1013859860562398</v>
      </c>
      <c r="H3515">
        <v>-4.7367918215066096</v>
      </c>
      <c r="I3515">
        <v>-3.4426184591367601</v>
      </c>
      <c r="J3515">
        <v>-6.4873071670270601</v>
      </c>
      <c r="K3515">
        <v>35.325136314280499</v>
      </c>
      <c r="L3515">
        <v>33.612314237228901</v>
      </c>
      <c r="M3515">
        <v>44.751630602875203</v>
      </c>
      <c r="N3515">
        <v>0.53627235399630901</v>
      </c>
      <c r="O3515">
        <v>32.867132867132803</v>
      </c>
      <c r="P3515">
        <v>45.799347471451803</v>
      </c>
      <c r="Q3515">
        <v>-2.2958145079075998E-2</v>
      </c>
    </row>
    <row r="3516" spans="1:17" hidden="1" x14ac:dyDescent="0.3">
      <c r="A3516" t="s">
        <v>7255</v>
      </c>
      <c r="B3516" t="s">
        <v>7256</v>
      </c>
      <c r="C3516" t="str">
        <f>IFERROR(VLOOKUP(Table1[[#This Row],[Ticker]],[1]!Table1[[Symbol]:[Industry]],2,FALSE),"-")</f>
        <v>-</v>
      </c>
      <c r="D3516" t="s">
        <v>54</v>
      </c>
      <c r="E3516">
        <v>51.395760000000003</v>
      </c>
      <c r="F3516">
        <v>41.99</v>
      </c>
      <c r="G3516">
        <v>49.091322273342598</v>
      </c>
      <c r="H3516">
        <v>0.38806753760366802</v>
      </c>
      <c r="I3516">
        <v>30.718833485729199</v>
      </c>
      <c r="J3516">
        <v>1.62370795412319</v>
      </c>
      <c r="K3516">
        <v>39.673937375353901</v>
      </c>
      <c r="L3516">
        <v>35.8990151275014</v>
      </c>
      <c r="M3516">
        <v>52.629837988813897</v>
      </c>
      <c r="N3516">
        <v>2.38980870574997</v>
      </c>
      <c r="O3516">
        <v>20.719218861633699</v>
      </c>
      <c r="P3516">
        <v>93.057471264367805</v>
      </c>
      <c r="Q3516">
        <v>6.4803976991363005E-2</v>
      </c>
    </row>
    <row r="3517" spans="1:17" hidden="1" x14ac:dyDescent="0.3">
      <c r="A3517" t="s">
        <v>7257</v>
      </c>
      <c r="B3517" t="s">
        <v>7258</v>
      </c>
      <c r="C3517" t="str">
        <f>IFERROR(VLOOKUP(Table1[[#This Row],[Ticker]],[1]!Table1[[Symbol]:[Industry]],2,FALSE),"-")</f>
        <v>-</v>
      </c>
      <c r="D3517" t="s">
        <v>1004</v>
      </c>
      <c r="E3517">
        <v>51.189343999999998</v>
      </c>
      <c r="F3517">
        <v>88.15</v>
      </c>
      <c r="G3517">
        <v>13.969598183215799</v>
      </c>
      <c r="H3517">
        <v>12.753300843136699</v>
      </c>
      <c r="I3517">
        <v>22.787204503463698</v>
      </c>
      <c r="J3517">
        <v>-6.5508714021029197</v>
      </c>
      <c r="K3517">
        <v>81.987513652867705</v>
      </c>
      <c r="L3517">
        <v>69.898247110713996</v>
      </c>
      <c r="M3517">
        <v>49.4176072120516</v>
      </c>
      <c r="N3517">
        <v>0.32769759007185301</v>
      </c>
      <c r="O3517">
        <v>15.7118547929665</v>
      </c>
      <c r="P3517">
        <v>64.766355140186903</v>
      </c>
      <c r="Q3517">
        <v>4.9432415749386997E-2</v>
      </c>
    </row>
    <row r="3518" spans="1:17" hidden="1" x14ac:dyDescent="0.3">
      <c r="A3518" t="s">
        <v>7259</v>
      </c>
      <c r="B3518" t="s">
        <v>7260</v>
      </c>
      <c r="C3518" t="str">
        <f>IFERROR(VLOOKUP(Table1[[#This Row],[Ticker]],[1]!Table1[[Symbol]:[Industry]],2,FALSE),"-")</f>
        <v>-</v>
      </c>
      <c r="D3518" t="s">
        <v>2933</v>
      </c>
      <c r="E3518">
        <v>51.181150000000002</v>
      </c>
      <c r="F3518">
        <v>106.85</v>
      </c>
      <c r="G3518">
        <v>-93.850830080425695</v>
      </c>
      <c r="H3518">
        <v>50.525547444126701</v>
      </c>
      <c r="I3518">
        <v>-79.673960739210997</v>
      </c>
      <c r="J3518">
        <v>18.3748688570209</v>
      </c>
      <c r="K3518">
        <v>88.032206902379698</v>
      </c>
      <c r="M3518">
        <v>71.755884493889795</v>
      </c>
      <c r="N3518">
        <v>1.9454396178534099</v>
      </c>
      <c r="O3518">
        <v>180.065512400561</v>
      </c>
      <c r="P3518">
        <v>74.848633611520199</v>
      </c>
    </row>
    <row r="3519" spans="1:17" hidden="1" x14ac:dyDescent="0.3">
      <c r="A3519" t="s">
        <v>7261</v>
      </c>
      <c r="B3519" t="s">
        <v>7262</v>
      </c>
      <c r="C3519" t="str">
        <f>IFERROR(VLOOKUP(Table1[[#This Row],[Ticker]],[1]!Table1[[Symbol]:[Industry]],2,FALSE),"-")</f>
        <v>-</v>
      </c>
      <c r="D3519" t="s">
        <v>89</v>
      </c>
      <c r="E3519">
        <v>51.173250000000003</v>
      </c>
      <c r="F3519">
        <v>10.65</v>
      </c>
      <c r="G3519">
        <v>48.425333653860498</v>
      </c>
      <c r="H3519">
        <v>35.900465183371601</v>
      </c>
      <c r="I3519">
        <v>59.8531852992597</v>
      </c>
      <c r="J3519">
        <v>-14.259743064462899</v>
      </c>
      <c r="K3519">
        <v>8.3829970059857395</v>
      </c>
      <c r="L3519">
        <v>7.1702877061664303</v>
      </c>
      <c r="M3519">
        <v>61.615725720378798</v>
      </c>
      <c r="N3519">
        <v>1.76838632389548</v>
      </c>
      <c r="O3519">
        <v>10.234741784037499</v>
      </c>
      <c r="P3519">
        <v>105.99613152804601</v>
      </c>
      <c r="Q3519">
        <v>0.157387373217173</v>
      </c>
    </row>
    <row r="3520" spans="1:17" hidden="1" x14ac:dyDescent="0.3">
      <c r="A3520" t="s">
        <v>7263</v>
      </c>
      <c r="B3520" t="s">
        <v>7264</v>
      </c>
      <c r="C3520" t="str">
        <f>IFERROR(VLOOKUP(Table1[[#This Row],[Ticker]],[1]!Table1[[Symbol]:[Industry]],2,FALSE),"-")</f>
        <v>-</v>
      </c>
      <c r="D3520" t="s">
        <v>3504</v>
      </c>
      <c r="E3520">
        <v>51.068275999999997</v>
      </c>
      <c r="F3520">
        <v>59</v>
      </c>
      <c r="G3520">
        <v>-79.542039703577899</v>
      </c>
      <c r="H3520">
        <v>-20.979712599666499</v>
      </c>
      <c r="I3520">
        <v>-65.365170362363202</v>
      </c>
      <c r="J3520">
        <v>-5.66455552023083</v>
      </c>
      <c r="K3520">
        <v>70.463485906074794</v>
      </c>
      <c r="M3520">
        <v>16.094526526161498</v>
      </c>
      <c r="N3520">
        <v>0.668843951324266</v>
      </c>
      <c r="O3520">
        <v>105.016949152542</v>
      </c>
      <c r="P3520">
        <v>2.43055555555555</v>
      </c>
    </row>
    <row r="3521" spans="1:17" hidden="1" x14ac:dyDescent="0.3">
      <c r="A3521" t="s">
        <v>7265</v>
      </c>
      <c r="B3521" t="s">
        <v>7266</v>
      </c>
      <c r="C3521" t="str">
        <f>IFERROR(VLOOKUP(Table1[[#This Row],[Ticker]],[1]!Table1[[Symbol]:[Industry]],2,FALSE),"-")</f>
        <v>-</v>
      </c>
      <c r="E3521">
        <v>50.999537799999999</v>
      </c>
      <c r="F3521">
        <v>65.2</v>
      </c>
      <c r="G3521">
        <v>220.07225319472801</v>
      </c>
      <c r="H3521">
        <v>23.9415728818594</v>
      </c>
      <c r="I3521">
        <v>224.01948339744601</v>
      </c>
      <c r="J3521">
        <v>9.4438301812025607</v>
      </c>
      <c r="K3521">
        <v>49.8151822397054</v>
      </c>
      <c r="L3521">
        <v>31.669590219688601</v>
      </c>
      <c r="M3521">
        <v>80.624941363242598</v>
      </c>
      <c r="N3521">
        <v>0.52312014600914603</v>
      </c>
      <c r="O3521">
        <v>0</v>
      </c>
      <c r="P3521">
        <v>334.666666666666</v>
      </c>
      <c r="Q3521">
        <v>2.7110844484341E-2</v>
      </c>
    </row>
    <row r="3522" spans="1:17" hidden="1" x14ac:dyDescent="0.3">
      <c r="A3522" t="s">
        <v>7267</v>
      </c>
      <c r="B3522" t="s">
        <v>7268</v>
      </c>
      <c r="C3522" t="str">
        <f>IFERROR(VLOOKUP(Table1[[#This Row],[Ticker]],[1]!Table1[[Symbol]:[Industry]],2,FALSE),"-")</f>
        <v>-</v>
      </c>
      <c r="D3522" t="s">
        <v>1517</v>
      </c>
      <c r="E3522">
        <v>50.967194999999997</v>
      </c>
      <c r="F3522">
        <v>111.55</v>
      </c>
      <c r="G3522">
        <v>-15.894228049031399</v>
      </c>
      <c r="H3522">
        <v>-4.8197564232765302</v>
      </c>
      <c r="I3522">
        <v>4.4626966938453201</v>
      </c>
      <c r="J3522">
        <v>-3.1486319533518499</v>
      </c>
      <c r="K3522">
        <v>107.64642488238999</v>
      </c>
      <c r="L3522">
        <v>99.878540584107697</v>
      </c>
      <c r="M3522">
        <v>99.999996782331607</v>
      </c>
      <c r="N3522">
        <v>0</v>
      </c>
      <c r="O3522">
        <v>0</v>
      </c>
      <c r="P3522">
        <v>23.601108033241001</v>
      </c>
    </row>
    <row r="3523" spans="1:17" hidden="1" x14ac:dyDescent="0.3">
      <c r="A3523" t="s">
        <v>7269</v>
      </c>
      <c r="B3523" t="s">
        <v>7270</v>
      </c>
      <c r="C3523" t="str">
        <f>IFERROR(VLOOKUP(Table1[[#This Row],[Ticker]],[1]!Table1[[Symbol]:[Industry]],2,FALSE),"-")</f>
        <v>-</v>
      </c>
      <c r="D3523" t="s">
        <v>130</v>
      </c>
      <c r="E3523">
        <v>50.809193915999998</v>
      </c>
      <c r="F3523">
        <v>40.619999999999997</v>
      </c>
      <c r="G3523">
        <v>2.0847193193895599</v>
      </c>
      <c r="H3523">
        <v>4.9343640846942796</v>
      </c>
      <c r="I3523">
        <v>-30.8724400225769</v>
      </c>
      <c r="J3523">
        <v>-8.1310880937027292</v>
      </c>
      <c r="K3523">
        <v>40.5759503732776</v>
      </c>
      <c r="L3523">
        <v>40.070755197071101</v>
      </c>
      <c r="M3523">
        <v>39.648545466087</v>
      </c>
      <c r="N3523">
        <v>1.65435661259941</v>
      </c>
      <c r="O3523">
        <v>31.216149679960601</v>
      </c>
      <c r="P3523">
        <v>35.399999999999899</v>
      </c>
      <c r="Q3523">
        <v>5.815398201499E-3</v>
      </c>
    </row>
    <row r="3524" spans="1:17" hidden="1" x14ac:dyDescent="0.3">
      <c r="A3524" t="s">
        <v>7271</v>
      </c>
      <c r="B3524" t="s">
        <v>7272</v>
      </c>
      <c r="C3524" t="str">
        <f>IFERROR(VLOOKUP(Table1[[#This Row],[Ticker]],[1]!Table1[[Symbol]:[Industry]],2,FALSE),"-")</f>
        <v>-</v>
      </c>
      <c r="D3524" t="s">
        <v>604</v>
      </c>
      <c r="E3524">
        <v>50.792700000000004</v>
      </c>
      <c r="F3524">
        <v>3.38</v>
      </c>
      <c r="G3524">
        <v>-14.7187894525402</v>
      </c>
      <c r="H3524">
        <v>-15.173979856519001</v>
      </c>
      <c r="I3524">
        <v>-27.787059988044302</v>
      </c>
      <c r="J3524">
        <v>-5.2319652866851802</v>
      </c>
      <c r="K3524">
        <v>3.5431777860993998</v>
      </c>
      <c r="L3524">
        <v>3.67499179250748</v>
      </c>
      <c r="M3524">
        <v>44.628654223691697</v>
      </c>
      <c r="N3524">
        <v>0.60812327819397705</v>
      </c>
      <c r="O3524">
        <v>126.33136094674499</v>
      </c>
      <c r="P3524">
        <v>52.941176470588204</v>
      </c>
      <c r="Q3524">
        <v>8.6272537288711995E-2</v>
      </c>
    </row>
    <row r="3525" spans="1:17" hidden="1" x14ac:dyDescent="0.3">
      <c r="A3525" t="s">
        <v>7273</v>
      </c>
      <c r="B3525" t="s">
        <v>7274</v>
      </c>
      <c r="C3525" t="str">
        <f>IFERROR(VLOOKUP(Table1[[#This Row],[Ticker]],[1]!Table1[[Symbol]:[Industry]],2,FALSE),"-")</f>
        <v>-</v>
      </c>
      <c r="D3525" t="s">
        <v>51</v>
      </c>
      <c r="E3525">
        <v>50.71</v>
      </c>
      <c r="F3525">
        <v>50.49</v>
      </c>
      <c r="G3525">
        <v>-3.78731762263196</v>
      </c>
      <c r="H3525">
        <v>-8.0047142129925604</v>
      </c>
      <c r="I3525">
        <v>-5.8813453905396704</v>
      </c>
      <c r="J3525">
        <v>-8.6542499308799297</v>
      </c>
      <c r="K3525">
        <v>54.312818681313502</v>
      </c>
      <c r="L3525">
        <v>49.815357191147697</v>
      </c>
      <c r="M3525">
        <v>36.675564259916897</v>
      </c>
      <c r="N3525">
        <v>0.19666563043400101</v>
      </c>
      <c r="O3525">
        <v>74.093879976232898</v>
      </c>
      <c r="P3525">
        <v>78.409893992932794</v>
      </c>
      <c r="Q3525">
        <v>3.0099694766638999E-2</v>
      </c>
    </row>
    <row r="3526" spans="1:17" hidden="1" x14ac:dyDescent="0.3">
      <c r="A3526" t="s">
        <v>7275</v>
      </c>
      <c r="B3526" t="s">
        <v>7276</v>
      </c>
      <c r="C3526" t="str">
        <f>IFERROR(VLOOKUP(Table1[[#This Row],[Ticker]],[1]!Table1[[Symbol]:[Industry]],2,FALSE),"-")</f>
        <v>-</v>
      </c>
      <c r="D3526" t="s">
        <v>470</v>
      </c>
      <c r="E3526">
        <v>50.6828</v>
      </c>
      <c r="F3526">
        <v>115</v>
      </c>
      <c r="G3526">
        <v>7.7890137979171703</v>
      </c>
      <c r="H3526">
        <v>-4.8197564232765302</v>
      </c>
      <c r="I3526">
        <v>-33.953226154210398</v>
      </c>
      <c r="K3526">
        <v>103.73144989199101</v>
      </c>
      <c r="L3526">
        <v>67.939947030370703</v>
      </c>
      <c r="M3526">
        <v>35.259131148800201</v>
      </c>
      <c r="N3526">
        <v>0.83333333333333304</v>
      </c>
      <c r="O3526">
        <v>20.5217391304347</v>
      </c>
      <c r="P3526">
        <v>48.005148005147902</v>
      </c>
    </row>
    <row r="3527" spans="1:17" hidden="1" x14ac:dyDescent="0.3">
      <c r="A3527" t="s">
        <v>7277</v>
      </c>
      <c r="B3527" t="s">
        <v>7278</v>
      </c>
      <c r="C3527" t="str">
        <f>IFERROR(VLOOKUP(Table1[[#This Row],[Ticker]],[1]!Table1[[Symbol]:[Industry]],2,FALSE),"-")</f>
        <v>-</v>
      </c>
      <c r="D3527" t="s">
        <v>604</v>
      </c>
      <c r="E3527">
        <v>50.458025839999998</v>
      </c>
      <c r="F3527">
        <v>18.38</v>
      </c>
      <c r="G3527">
        <v>-18.4402806806104</v>
      </c>
      <c r="H3527">
        <v>-32.591184994705102</v>
      </c>
      <c r="I3527">
        <v>2.5834429652400801</v>
      </c>
      <c r="J3527">
        <v>-9.7956038883592207</v>
      </c>
      <c r="K3527">
        <v>20.112546506032899</v>
      </c>
      <c r="L3527">
        <v>17.9212185870851</v>
      </c>
      <c r="M3527">
        <v>23.719647078101101</v>
      </c>
      <c r="N3527">
        <v>0.144678212631634</v>
      </c>
      <c r="O3527">
        <v>48.6398258977149</v>
      </c>
      <c r="P3527">
        <v>38.716981132075396</v>
      </c>
      <c r="Q3527">
        <v>3.9908139659683997E-2</v>
      </c>
    </row>
    <row r="3528" spans="1:17" hidden="1" x14ac:dyDescent="0.3">
      <c r="A3528" t="s">
        <v>7279</v>
      </c>
      <c r="B3528" t="s">
        <v>7280</v>
      </c>
      <c r="C3528" t="str">
        <f>IFERROR(VLOOKUP(Table1[[#This Row],[Ticker]],[1]!Table1[[Symbol]:[Industry]],2,FALSE),"-")</f>
        <v>-</v>
      </c>
      <c r="D3528" t="s">
        <v>435</v>
      </c>
      <c r="E3528">
        <v>50.313600000000001</v>
      </c>
      <c r="F3528">
        <v>72</v>
      </c>
      <c r="G3528">
        <v>-56.371652574812899</v>
      </c>
      <c r="H3528">
        <v>4.6748836992349503</v>
      </c>
      <c r="I3528">
        <v>-19.2771075945967</v>
      </c>
      <c r="J3528">
        <v>-9.0696845849307994</v>
      </c>
      <c r="K3528">
        <v>71.249497865842102</v>
      </c>
      <c r="L3528">
        <v>69.706996015032402</v>
      </c>
      <c r="M3528">
        <v>37.999578499837</v>
      </c>
      <c r="N3528">
        <v>0.64311234616911395</v>
      </c>
      <c r="O3528">
        <v>39.6180555555555</v>
      </c>
      <c r="P3528">
        <v>36.492890995260602</v>
      </c>
      <c r="Q3528">
        <v>4.9971784353767E-2</v>
      </c>
    </row>
    <row r="3529" spans="1:17" hidden="1" x14ac:dyDescent="0.3">
      <c r="A3529" t="s">
        <v>7281</v>
      </c>
      <c r="B3529" t="s">
        <v>7282</v>
      </c>
      <c r="C3529" t="str">
        <f>IFERROR(VLOOKUP(Table1[[#This Row],[Ticker]],[1]!Table1[[Symbol]:[Industry]],2,FALSE),"-")</f>
        <v>-</v>
      </c>
      <c r="D3529" t="s">
        <v>46</v>
      </c>
      <c r="E3529">
        <v>50.069001131999997</v>
      </c>
      <c r="F3529">
        <v>22.02</v>
      </c>
      <c r="G3529">
        <v>-21.8216097945344</v>
      </c>
      <c r="H3529">
        <v>11.5243295982288</v>
      </c>
      <c r="I3529">
        <v>-0.75131456520213202</v>
      </c>
      <c r="J3529">
        <v>13.761146544757199</v>
      </c>
      <c r="K3529">
        <v>19.828482842375699</v>
      </c>
      <c r="L3529">
        <v>20.594979021526701</v>
      </c>
      <c r="M3529">
        <v>80.051865078931996</v>
      </c>
      <c r="N3529">
        <v>0.88049484632757402</v>
      </c>
      <c r="O3529">
        <v>21.4804722979109</v>
      </c>
      <c r="P3529">
        <v>27.652173913043399</v>
      </c>
      <c r="Q3529">
        <v>-1.0066753975861001E-2</v>
      </c>
    </row>
    <row r="3530" spans="1:17" hidden="1" x14ac:dyDescent="0.3">
      <c r="A3530" t="s">
        <v>7283</v>
      </c>
      <c r="B3530" t="s">
        <v>7284</v>
      </c>
      <c r="C3530" t="str">
        <f>IFERROR(VLOOKUP(Table1[[#This Row],[Ticker]],[1]!Table1[[Symbol]:[Industry]],2,FALSE),"-")</f>
        <v>-</v>
      </c>
      <c r="D3530" t="s">
        <v>2336</v>
      </c>
      <c r="E3530">
        <v>49.976280899999999</v>
      </c>
      <c r="F3530">
        <v>49</v>
      </c>
      <c r="G3530">
        <v>-23.9402806806104</v>
      </c>
      <c r="H3530">
        <v>-13.5697564232765</v>
      </c>
      <c r="I3530">
        <v>-14.437556638540901</v>
      </c>
      <c r="J3530">
        <v>-6.3683289230488098</v>
      </c>
      <c r="K3530">
        <v>52.325908103865302</v>
      </c>
      <c r="L3530">
        <v>50.289167056524803</v>
      </c>
      <c r="M3530">
        <v>29.9805409248318</v>
      </c>
      <c r="N3530">
        <v>0.25906244069083301</v>
      </c>
      <c r="O3530">
        <v>31.836734693877499</v>
      </c>
      <c r="P3530">
        <v>22.5</v>
      </c>
      <c r="Q3530">
        <v>7.0395111732340001E-3</v>
      </c>
    </row>
    <row r="3531" spans="1:17" hidden="1" x14ac:dyDescent="0.3">
      <c r="A3531" t="s">
        <v>7285</v>
      </c>
      <c r="B3531" t="s">
        <v>7286</v>
      </c>
      <c r="C3531" t="str">
        <f>IFERROR(VLOOKUP(Table1[[#This Row],[Ticker]],[1]!Table1[[Symbol]:[Industry]],2,FALSE),"-")</f>
        <v>-</v>
      </c>
      <c r="D3531" t="s">
        <v>604</v>
      </c>
      <c r="E3531">
        <v>49.914255199999999</v>
      </c>
      <c r="F3531">
        <v>26.5</v>
      </c>
      <c r="G3531">
        <v>-66.899240580359702</v>
      </c>
      <c r="H3531">
        <v>-38.3911849947051</v>
      </c>
      <c r="I3531">
        <v>-52.722371239144998</v>
      </c>
      <c r="J3531">
        <v>-21.569684584930801</v>
      </c>
      <c r="O3531">
        <v>62.264150943396203</v>
      </c>
      <c r="P3531">
        <v>0</v>
      </c>
    </row>
    <row r="3532" spans="1:17" hidden="1" x14ac:dyDescent="0.3">
      <c r="A3532" t="s">
        <v>7287</v>
      </c>
      <c r="B3532" t="s">
        <v>7288</v>
      </c>
      <c r="C3532" t="str">
        <f>IFERROR(VLOOKUP(Table1[[#This Row],[Ticker]],[1]!Table1[[Symbol]:[Industry]],2,FALSE),"-")</f>
        <v>-</v>
      </c>
      <c r="D3532" t="s">
        <v>1422</v>
      </c>
      <c r="E3532">
        <v>49.9119174</v>
      </c>
      <c r="F3532">
        <v>93.75</v>
      </c>
      <c r="G3532">
        <v>-41.105189208199597</v>
      </c>
      <c r="H3532">
        <v>17.730243576723399</v>
      </c>
      <c r="I3532">
        <v>-13.8486539269967</v>
      </c>
      <c r="J3532">
        <v>29.3378545331346</v>
      </c>
      <c r="K3532">
        <v>81.223940307342005</v>
      </c>
      <c r="L3532">
        <v>84.521187943337395</v>
      </c>
      <c r="M3532">
        <v>62.734375759210899</v>
      </c>
      <c r="N3532">
        <v>3.9217955653953598</v>
      </c>
      <c r="O3532">
        <v>28.085333333333299</v>
      </c>
      <c r="P3532">
        <v>44.230769230769198</v>
      </c>
      <c r="Q3532">
        <v>0.10661291276548999</v>
      </c>
    </row>
    <row r="3533" spans="1:17" hidden="1" x14ac:dyDescent="0.3">
      <c r="A3533" t="s">
        <v>7289</v>
      </c>
      <c r="B3533" t="s">
        <v>7290</v>
      </c>
      <c r="C3533" t="str">
        <f>IFERROR(VLOOKUP(Table1[[#This Row],[Ticker]],[1]!Table1[[Symbol]:[Industry]],2,FALSE),"-")</f>
        <v>-</v>
      </c>
      <c r="D3533" t="s">
        <v>396</v>
      </c>
      <c r="E3533">
        <v>49.905131869999998</v>
      </c>
      <c r="F3533">
        <v>78.95</v>
      </c>
      <c r="G3533">
        <v>-36.8936881061111</v>
      </c>
      <c r="H3533">
        <v>-4.9462586370652604</v>
      </c>
      <c r="I3533">
        <v>-47.274220551119598</v>
      </c>
      <c r="J3533">
        <v>6.1549815036604603</v>
      </c>
      <c r="K3533">
        <v>78.989269184972599</v>
      </c>
      <c r="L3533">
        <v>87.775690260812297</v>
      </c>
      <c r="M3533">
        <v>58.544137477874699</v>
      </c>
      <c r="N3533">
        <v>0.87867768595041296</v>
      </c>
      <c r="O3533">
        <v>103.92653578213999</v>
      </c>
      <c r="P3533">
        <v>21.8928516288405</v>
      </c>
      <c r="Q3533">
        <v>2.9875957718149999E-2</v>
      </c>
    </row>
    <row r="3534" spans="1:17" hidden="1" x14ac:dyDescent="0.3">
      <c r="A3534" t="s">
        <v>7291</v>
      </c>
      <c r="B3534" t="s">
        <v>7292</v>
      </c>
      <c r="C3534" t="str">
        <f>IFERROR(VLOOKUP(Table1[[#This Row],[Ticker]],[1]!Table1[[Symbol]:[Industry]],2,FALSE),"-")</f>
        <v>-</v>
      </c>
      <c r="D3534" t="s">
        <v>1602</v>
      </c>
      <c r="E3534">
        <v>49.830550000000002</v>
      </c>
      <c r="F3534">
        <v>26.95</v>
      </c>
      <c r="G3534">
        <v>-18.975017634365202</v>
      </c>
      <c r="H3534">
        <v>6.21972786358889</v>
      </c>
      <c r="I3534">
        <v>-26.653854029855498</v>
      </c>
      <c r="J3534">
        <v>-2.9304501351700298</v>
      </c>
      <c r="K3534">
        <v>26.7253367923776</v>
      </c>
      <c r="L3534">
        <v>27.009939090918799</v>
      </c>
      <c r="M3534">
        <v>40.911745659921799</v>
      </c>
      <c r="N3534">
        <v>0.96975804064562499</v>
      </c>
      <c r="O3534">
        <v>52.133580705009201</v>
      </c>
      <c r="P3534">
        <v>19.247787610619401</v>
      </c>
      <c r="Q3534">
        <v>-1.1162809738183E-2</v>
      </c>
    </row>
    <row r="3535" spans="1:17" hidden="1" x14ac:dyDescent="0.3">
      <c r="A3535" t="s">
        <v>7293</v>
      </c>
      <c r="B3535" t="s">
        <v>7294</v>
      </c>
      <c r="C3535" t="str">
        <f>IFERROR(VLOOKUP(Table1[[#This Row],[Ticker]],[1]!Table1[[Symbol]:[Industry]],2,FALSE),"-")</f>
        <v>-</v>
      </c>
      <c r="D3535" t="s">
        <v>492</v>
      </c>
      <c r="E3535">
        <v>49.764350999999998</v>
      </c>
      <c r="F3535">
        <v>95.55</v>
      </c>
      <c r="G3535">
        <v>-58.285834273072098</v>
      </c>
      <c r="H3535">
        <v>0.87714623159071203</v>
      </c>
      <c r="I3535">
        <v>-44.108964931857301</v>
      </c>
      <c r="J3535">
        <v>9.1310390219713007</v>
      </c>
      <c r="K3535">
        <v>86.695405971777902</v>
      </c>
      <c r="M3535">
        <v>71.771889152673296</v>
      </c>
      <c r="N3535">
        <v>0.32160194174757201</v>
      </c>
      <c r="O3535">
        <v>39.926739926739899</v>
      </c>
      <c r="P3535">
        <v>66.899563318777197</v>
      </c>
    </row>
    <row r="3536" spans="1:17" hidden="1" x14ac:dyDescent="0.3">
      <c r="A3536" t="s">
        <v>7295</v>
      </c>
      <c r="B3536" t="s">
        <v>7296</v>
      </c>
      <c r="C3536" t="str">
        <f>IFERROR(VLOOKUP(Table1[[#This Row],[Ticker]],[1]!Table1[[Symbol]:[Industry]],2,FALSE),"-")</f>
        <v>-</v>
      </c>
      <c r="D3536" t="s">
        <v>2144</v>
      </c>
      <c r="E3536">
        <v>49.725000000000001</v>
      </c>
      <c r="F3536">
        <v>195</v>
      </c>
      <c r="G3536">
        <v>137.51805265272199</v>
      </c>
      <c r="H3536">
        <v>-4.2070113252373096</v>
      </c>
      <c r="I3536">
        <v>159.433017232032</v>
      </c>
      <c r="J3536">
        <v>-8.3887058222345807</v>
      </c>
      <c r="K3536">
        <v>194.856321020373</v>
      </c>
      <c r="L3536">
        <v>129.52464434534099</v>
      </c>
      <c r="M3536">
        <v>21.590454830668499</v>
      </c>
      <c r="N3536">
        <v>0.46812957157784701</v>
      </c>
      <c r="O3536">
        <v>23.051282051282001</v>
      </c>
      <c r="P3536">
        <v>226.63316582914501</v>
      </c>
      <c r="Q3536">
        <v>0.14692783541391</v>
      </c>
    </row>
    <row r="3537" spans="1:17" hidden="1" x14ac:dyDescent="0.3">
      <c r="A3537" t="s">
        <v>7297</v>
      </c>
      <c r="B3537" t="s">
        <v>7298</v>
      </c>
      <c r="C3537" t="str">
        <f>IFERROR(VLOOKUP(Table1[[#This Row],[Ticker]],[1]!Table1[[Symbol]:[Industry]],2,FALSE),"-")</f>
        <v>-</v>
      </c>
      <c r="D3537" t="s">
        <v>470</v>
      </c>
      <c r="E3537">
        <v>49.71222246</v>
      </c>
      <c r="F3537">
        <v>18.87</v>
      </c>
      <c r="G3537">
        <v>12.3990050336753</v>
      </c>
      <c r="H3537">
        <v>-9.0101340745957206</v>
      </c>
      <c r="I3537">
        <v>-17.138411339395599</v>
      </c>
      <c r="J3537">
        <v>-8.9950986539110893</v>
      </c>
      <c r="K3537">
        <v>18.902344165339599</v>
      </c>
      <c r="L3537">
        <v>18.3745831914155</v>
      </c>
      <c r="M3537">
        <v>41.149922633982499</v>
      </c>
      <c r="N3537">
        <v>0.94792008939876304</v>
      </c>
      <c r="O3537">
        <v>44.939056703762503</v>
      </c>
      <c r="P3537">
        <v>47.421874999999901</v>
      </c>
      <c r="Q3537">
        <v>-9.9104285188411995E-2</v>
      </c>
    </row>
    <row r="3538" spans="1:17" hidden="1" x14ac:dyDescent="0.3">
      <c r="A3538" t="s">
        <v>7299</v>
      </c>
      <c r="B3538" t="s">
        <v>7300</v>
      </c>
      <c r="C3538" t="str">
        <f>IFERROR(VLOOKUP(Table1[[#This Row],[Ticker]],[1]!Table1[[Symbol]:[Industry]],2,FALSE),"-")</f>
        <v>-</v>
      </c>
      <c r="D3538" t="s">
        <v>1004</v>
      </c>
      <c r="E3538">
        <v>49.694400000000002</v>
      </c>
      <c r="F3538">
        <v>1.1599999999999999</v>
      </c>
      <c r="G3538">
        <v>-55.981947347277099</v>
      </c>
      <c r="H3538">
        <v>9.3311869729498707</v>
      </c>
      <c r="I3538">
        <v>-13.683865884850199</v>
      </c>
      <c r="J3538">
        <v>7.8605423585747403</v>
      </c>
      <c r="K3538">
        <v>1.08791116488162</v>
      </c>
      <c r="L3538">
        <v>1.3261975928327401</v>
      </c>
      <c r="M3538">
        <v>57.087328803493499</v>
      </c>
      <c r="N3538">
        <v>1.8430273347702499</v>
      </c>
      <c r="O3538">
        <v>63.793103448275801</v>
      </c>
      <c r="P3538">
        <v>22.105263157894701</v>
      </c>
      <c r="Q3538">
        <v>-3.0571940310062998E-2</v>
      </c>
    </row>
    <row r="3539" spans="1:17" hidden="1" x14ac:dyDescent="0.3">
      <c r="A3539" t="s">
        <v>7301</v>
      </c>
      <c r="B3539" t="s">
        <v>7302</v>
      </c>
      <c r="C3539" t="str">
        <f>IFERROR(VLOOKUP(Table1[[#This Row],[Ticker]],[1]!Table1[[Symbol]:[Industry]],2,FALSE),"-")</f>
        <v>-</v>
      </c>
      <c r="D3539" t="s">
        <v>7303</v>
      </c>
      <c r="E3539">
        <v>49.684303073999999</v>
      </c>
      <c r="F3539">
        <v>35.299999999999997</v>
      </c>
      <c r="G3539">
        <v>-18.443819567691399</v>
      </c>
      <c r="H3539">
        <v>-3.42196958576926</v>
      </c>
      <c r="I3539">
        <v>-27.8767774200575</v>
      </c>
      <c r="J3539">
        <v>-0.70673727844747303</v>
      </c>
      <c r="K3539">
        <v>34.0431446234901</v>
      </c>
      <c r="L3539">
        <v>37.240867616077203</v>
      </c>
      <c r="M3539">
        <v>63.3012078490856</v>
      </c>
      <c r="N3539">
        <v>0.92101891582306805</v>
      </c>
      <c r="O3539">
        <v>58.583569405099098</v>
      </c>
      <c r="P3539">
        <v>19.661016949152501</v>
      </c>
      <c r="Q3539">
        <v>4.6164338234314997E-2</v>
      </c>
    </row>
    <row r="3540" spans="1:17" hidden="1" x14ac:dyDescent="0.3">
      <c r="A3540" t="s">
        <v>7304</v>
      </c>
      <c r="B3540" t="s">
        <v>7305</v>
      </c>
      <c r="C3540" t="str">
        <f>IFERROR(VLOOKUP(Table1[[#This Row],[Ticker]],[1]!Table1[[Symbol]:[Industry]],2,FALSE),"-")</f>
        <v>-</v>
      </c>
      <c r="D3540" t="s">
        <v>4411</v>
      </c>
      <c r="E3540">
        <v>49.650811875000002</v>
      </c>
      <c r="F3540">
        <v>379.05</v>
      </c>
      <c r="G3540">
        <v>261.07656199965101</v>
      </c>
      <c r="H3540">
        <v>10.6316324656123</v>
      </c>
      <c r="I3540">
        <v>215.85937920412999</v>
      </c>
      <c r="J3540">
        <v>-3.1486319533518499</v>
      </c>
      <c r="K3540">
        <v>348.08176078968398</v>
      </c>
      <c r="L3540">
        <v>220.073774619559</v>
      </c>
      <c r="M3540">
        <v>27.495304668974299</v>
      </c>
      <c r="N3540">
        <v>0.13742071881606699</v>
      </c>
      <c r="O3540">
        <v>14.7473948027964</v>
      </c>
      <c r="P3540">
        <v>403.72093023255798</v>
      </c>
    </row>
    <row r="3541" spans="1:17" hidden="1" x14ac:dyDescent="0.3">
      <c r="A3541" t="s">
        <v>7306</v>
      </c>
      <c r="B3541" t="s">
        <v>7307</v>
      </c>
      <c r="C3541" t="str">
        <f>IFERROR(VLOOKUP(Table1[[#This Row],[Ticker]],[1]!Table1[[Symbol]:[Industry]],2,FALSE),"-")</f>
        <v>-</v>
      </c>
      <c r="D3541" t="s">
        <v>2713</v>
      </c>
      <c r="E3541">
        <v>49.510800000000003</v>
      </c>
      <c r="F3541">
        <v>40.450000000000003</v>
      </c>
      <c r="G3541">
        <v>-57.806600449137498</v>
      </c>
      <c r="H3541">
        <v>-7.3138181809962504</v>
      </c>
      <c r="I3541">
        <v>-23.7374679431692</v>
      </c>
      <c r="J3541">
        <v>-1.1610543136003</v>
      </c>
      <c r="K3541">
        <v>42.146571577000799</v>
      </c>
      <c r="L3541">
        <v>46.551992813518702</v>
      </c>
      <c r="M3541">
        <v>43.213232450873903</v>
      </c>
      <c r="N3541">
        <v>0.497607655502392</v>
      </c>
      <c r="O3541">
        <v>63.139678615574702</v>
      </c>
      <c r="P3541">
        <v>3.0573248407643301</v>
      </c>
    </row>
    <row r="3542" spans="1:17" hidden="1" x14ac:dyDescent="0.3">
      <c r="A3542" t="s">
        <v>7308</v>
      </c>
      <c r="B3542" t="s">
        <v>7309</v>
      </c>
      <c r="C3542" t="str">
        <f>IFERROR(VLOOKUP(Table1[[#This Row],[Ticker]],[1]!Table1[[Symbol]:[Industry]],2,FALSE),"-")</f>
        <v>-</v>
      </c>
      <c r="D3542" t="s">
        <v>3080</v>
      </c>
      <c r="E3542">
        <v>49.366966103999999</v>
      </c>
      <c r="F3542">
        <v>7.38</v>
      </c>
      <c r="G3542">
        <v>0.86653750120775097</v>
      </c>
      <c r="H3542">
        <v>-6.0760378303116998</v>
      </c>
      <c r="I3542">
        <v>-1.99555419653852</v>
      </c>
      <c r="J3542">
        <v>-2.37940118412107</v>
      </c>
      <c r="K3542">
        <v>7.5914902569025502</v>
      </c>
      <c r="L3542">
        <v>7.0843473947692699</v>
      </c>
      <c r="M3542">
        <v>31.878365624264202</v>
      </c>
      <c r="N3542">
        <v>0.30331313070548699</v>
      </c>
      <c r="O3542">
        <v>48.509485094850902</v>
      </c>
      <c r="P3542">
        <v>47.599999999999902</v>
      </c>
      <c r="Q3542">
        <v>4.2617130911211998E-2</v>
      </c>
    </row>
    <row r="3543" spans="1:17" hidden="1" x14ac:dyDescent="0.3">
      <c r="A3543" t="s">
        <v>7310</v>
      </c>
      <c r="B3543" t="s">
        <v>7311</v>
      </c>
      <c r="C3543" t="str">
        <f>IFERROR(VLOOKUP(Table1[[#This Row],[Ticker]],[1]!Table1[[Symbol]:[Industry]],2,FALSE),"-")</f>
        <v>-</v>
      </c>
      <c r="D3543" t="s">
        <v>263</v>
      </c>
      <c r="E3543">
        <v>49.250700000000002</v>
      </c>
      <c r="F3543">
        <v>221.85</v>
      </c>
      <c r="G3543">
        <v>88.534719319389495</v>
      </c>
      <c r="H3543">
        <v>3.7705519467675099</v>
      </c>
      <c r="I3543">
        <v>109.572928866789</v>
      </c>
      <c r="J3543">
        <v>-9.9343462390661301</v>
      </c>
      <c r="K3543">
        <v>208.91216881881101</v>
      </c>
      <c r="L3543">
        <v>159.503304094821</v>
      </c>
      <c r="M3543">
        <v>36.476735438558798</v>
      </c>
      <c r="N3543">
        <v>0.31468531468531402</v>
      </c>
      <c r="O3543">
        <v>24.7689880549921</v>
      </c>
      <c r="P3543">
        <v>162.23404255319099</v>
      </c>
    </row>
    <row r="3544" spans="1:17" hidden="1" x14ac:dyDescent="0.3">
      <c r="A3544" t="s">
        <v>7312</v>
      </c>
      <c r="B3544" t="s">
        <v>7313</v>
      </c>
      <c r="C3544" t="str">
        <f>IFERROR(VLOOKUP(Table1[[#This Row],[Ticker]],[1]!Table1[[Symbol]:[Industry]],2,FALSE),"-")</f>
        <v>-</v>
      </c>
      <c r="D3544" t="s">
        <v>125</v>
      </c>
      <c r="E3544">
        <v>49.079735534999998</v>
      </c>
      <c r="F3544">
        <v>3.45</v>
      </c>
      <c r="K3544">
        <v>3.4677458506360201</v>
      </c>
      <c r="L3544">
        <v>4.1767796842679701</v>
      </c>
      <c r="M3544">
        <v>60.755946489344097</v>
      </c>
      <c r="N3544">
        <v>1</v>
      </c>
      <c r="Q3544">
        <v>-4.7233022382218999E-2</v>
      </c>
    </row>
    <row r="3545" spans="1:17" hidden="1" x14ac:dyDescent="0.3">
      <c r="A3545" t="s">
        <v>7314</v>
      </c>
      <c r="B3545" t="s">
        <v>7315</v>
      </c>
      <c r="C3545" t="str">
        <f>IFERROR(VLOOKUP(Table1[[#This Row],[Ticker]],[1]!Table1[[Symbol]:[Industry]],2,FALSE),"-")</f>
        <v>-</v>
      </c>
      <c r="D3545" t="s">
        <v>393</v>
      </c>
      <c r="E3545">
        <v>49.0200557</v>
      </c>
      <c r="F3545">
        <v>14.84</v>
      </c>
      <c r="G3545">
        <v>-92.081604659493394</v>
      </c>
      <c r="H3545">
        <v>-14.732292866425199</v>
      </c>
      <c r="I3545">
        <v>-66.514297864218307</v>
      </c>
      <c r="J3545">
        <v>-17.5530640863158</v>
      </c>
      <c r="K3545">
        <v>18.465072726305198</v>
      </c>
      <c r="L3545">
        <v>25.6811414717383</v>
      </c>
      <c r="M3545">
        <v>23.044635328260998</v>
      </c>
      <c r="N3545">
        <v>0.53322517139052195</v>
      </c>
      <c r="O3545">
        <v>205.52560646900201</v>
      </c>
      <c r="P3545">
        <v>0.952380952380949</v>
      </c>
      <c r="Q3545">
        <v>8.986563789898E-2</v>
      </c>
    </row>
    <row r="3546" spans="1:17" hidden="1" x14ac:dyDescent="0.3">
      <c r="A3546" t="s">
        <v>7316</v>
      </c>
      <c r="B3546" t="s">
        <v>7317</v>
      </c>
      <c r="C3546" t="str">
        <f>IFERROR(VLOOKUP(Table1[[#This Row],[Ticker]],[1]!Table1[[Symbol]:[Industry]],2,FALSE),"-")</f>
        <v>-</v>
      </c>
      <c r="D3546" t="s">
        <v>1422</v>
      </c>
      <c r="E3546">
        <v>49</v>
      </c>
      <c r="F3546">
        <v>98</v>
      </c>
      <c r="G3546">
        <v>-62.659188395102099</v>
      </c>
      <c r="H3546">
        <v>-29.157379436145501</v>
      </c>
      <c r="I3546">
        <v>-48.482319053887302</v>
      </c>
      <c r="J3546">
        <v>-1.67655073507773</v>
      </c>
      <c r="M3546">
        <v>29.449882612318198</v>
      </c>
      <c r="O3546">
        <v>48.571428571428498</v>
      </c>
      <c r="P3546">
        <v>3.1578947368421102</v>
      </c>
    </row>
    <row r="3547" spans="1:17" hidden="1" x14ac:dyDescent="0.3">
      <c r="A3547" t="s">
        <v>7318</v>
      </c>
      <c r="B3547" t="s">
        <v>7319</v>
      </c>
      <c r="C3547" t="str">
        <f>IFERROR(VLOOKUP(Table1[[#This Row],[Ticker]],[1]!Table1[[Symbol]:[Industry]],2,FALSE),"-")</f>
        <v>-</v>
      </c>
      <c r="D3547" t="s">
        <v>646</v>
      </c>
      <c r="E3547">
        <v>48.96</v>
      </c>
      <c r="F3547">
        <v>0.8</v>
      </c>
      <c r="G3547">
        <v>-49.104754364820899</v>
      </c>
      <c r="H3547">
        <v>-23.819756423276498</v>
      </c>
      <c r="I3547">
        <v>-34.927885023606102</v>
      </c>
      <c r="J3547">
        <v>-10.0451836774897</v>
      </c>
      <c r="K3547">
        <v>0.87972695269190404</v>
      </c>
      <c r="L3547">
        <v>0.98215472189977704</v>
      </c>
      <c r="M3547">
        <v>26.2307475872182</v>
      </c>
      <c r="N3547">
        <v>0.35517146336487698</v>
      </c>
      <c r="O3547">
        <v>112.5</v>
      </c>
      <c r="P3547">
        <v>14.285714285714301</v>
      </c>
      <c r="Q3547">
        <v>-1.6306304660165999E-2</v>
      </c>
    </row>
    <row r="3548" spans="1:17" hidden="1" x14ac:dyDescent="0.3">
      <c r="A3548" t="s">
        <v>7320</v>
      </c>
      <c r="B3548" t="s">
        <v>7321</v>
      </c>
      <c r="C3548" t="str">
        <f>IFERROR(VLOOKUP(Table1[[#This Row],[Ticker]],[1]!Table1[[Symbol]:[Industry]],2,FALSE),"-")</f>
        <v>-</v>
      </c>
      <c r="E3548">
        <v>48.938400000000001</v>
      </c>
      <c r="F3548">
        <v>67.16</v>
      </c>
      <c r="G3548">
        <v>-57.590847260833598</v>
      </c>
      <c r="H3548">
        <v>-2.4555860855379099</v>
      </c>
      <c r="I3548">
        <v>-27.176204027332101</v>
      </c>
      <c r="J3548">
        <v>0.432348730154829</v>
      </c>
      <c r="K3548">
        <v>69.536325584451504</v>
      </c>
      <c r="L3548">
        <v>75.021707499697897</v>
      </c>
      <c r="M3548">
        <v>42.292964966723098</v>
      </c>
      <c r="N3548">
        <v>0.76685191803526398</v>
      </c>
      <c r="O3548">
        <v>41.438356164383499</v>
      </c>
      <c r="P3548">
        <v>10.0983606557377</v>
      </c>
      <c r="Q3548">
        <v>-2.5463007911043001E-2</v>
      </c>
    </row>
    <row r="3549" spans="1:17" hidden="1" x14ac:dyDescent="0.3">
      <c r="A3549" t="s">
        <v>7322</v>
      </c>
      <c r="B3549" t="s">
        <v>7323</v>
      </c>
      <c r="C3549" t="str">
        <f>IFERROR(VLOOKUP(Table1[[#This Row],[Ticker]],[1]!Table1[[Symbol]:[Industry]],2,FALSE),"-")</f>
        <v>-</v>
      </c>
      <c r="D3549" t="s">
        <v>1468</v>
      </c>
      <c r="E3549">
        <v>48.877460999999997</v>
      </c>
      <c r="F3549">
        <v>54.63</v>
      </c>
      <c r="G3549">
        <v>-26.720158729390899</v>
      </c>
      <c r="H3549">
        <v>-11.6864115299177</v>
      </c>
      <c r="I3549">
        <v>17.9506727258489</v>
      </c>
      <c r="J3549">
        <v>-8.9205617779132496</v>
      </c>
      <c r="K3549">
        <v>53.383624686893498</v>
      </c>
      <c r="L3549">
        <v>50.150207649974902</v>
      </c>
      <c r="M3549">
        <v>46.402558878654098</v>
      </c>
      <c r="N3549">
        <v>0.50965845116124397</v>
      </c>
      <c r="O3549">
        <v>67.948013911770005</v>
      </c>
      <c r="P3549">
        <v>47.648648648648603</v>
      </c>
      <c r="Q3549">
        <v>-1.177965757212E-2</v>
      </c>
    </row>
    <row r="3550" spans="1:17" hidden="1" x14ac:dyDescent="0.3">
      <c r="A3550" t="s">
        <v>7324</v>
      </c>
      <c r="B3550" t="s">
        <v>7325</v>
      </c>
      <c r="C3550" t="str">
        <f>IFERROR(VLOOKUP(Table1[[#This Row],[Ticker]],[1]!Table1[[Symbol]:[Industry]],2,FALSE),"-")</f>
        <v>-</v>
      </c>
      <c r="D3550" t="s">
        <v>604</v>
      </c>
      <c r="E3550">
        <v>48.876090498000003</v>
      </c>
      <c r="F3550">
        <v>44.9</v>
      </c>
      <c r="G3550">
        <v>-25.044241375088301</v>
      </c>
      <c r="H3550">
        <v>-9.7995951329539501</v>
      </c>
      <c r="I3550">
        <v>-35.385380188490899</v>
      </c>
      <c r="J3550">
        <v>-11.634068846555699</v>
      </c>
      <c r="K3550">
        <v>49.150485524140898</v>
      </c>
      <c r="L3550">
        <v>49.998606762869798</v>
      </c>
      <c r="M3550">
        <v>26.9654278062402</v>
      </c>
      <c r="N3550">
        <v>3.4708441063912501</v>
      </c>
      <c r="O3550">
        <v>57.416481069042298</v>
      </c>
      <c r="P3550">
        <v>18.157894736842099</v>
      </c>
      <c r="Q3550">
        <v>0.13700163046067201</v>
      </c>
    </row>
    <row r="3551" spans="1:17" hidden="1" x14ac:dyDescent="0.3">
      <c r="A3551" t="s">
        <v>7326</v>
      </c>
      <c r="B3551" t="s">
        <v>7327</v>
      </c>
      <c r="C3551" t="str">
        <f>IFERROR(VLOOKUP(Table1[[#This Row],[Ticker]],[1]!Table1[[Symbol]:[Industry]],2,FALSE),"-")</f>
        <v>-</v>
      </c>
      <c r="D3551" t="s">
        <v>435</v>
      </c>
      <c r="E3551">
        <v>48.866999999999997</v>
      </c>
      <c r="F3551">
        <v>26.85</v>
      </c>
      <c r="G3551">
        <v>31.307650036740899</v>
      </c>
      <c r="H3551">
        <v>-19.2921823078796</v>
      </c>
      <c r="I3551">
        <v>-6.7012254097474102</v>
      </c>
      <c r="J3551">
        <v>-1.71195898548796</v>
      </c>
      <c r="K3551">
        <v>27.416647384193599</v>
      </c>
      <c r="L3551">
        <v>25.841632251567901</v>
      </c>
      <c r="M3551">
        <v>51.895026874058203</v>
      </c>
      <c r="N3551">
        <v>0.25947196731977901</v>
      </c>
      <c r="O3551">
        <v>45.214152700186197</v>
      </c>
      <c r="P3551">
        <v>75.950196592398399</v>
      </c>
      <c r="Q3551">
        <v>9.7134607656042996E-2</v>
      </c>
    </row>
    <row r="3552" spans="1:17" hidden="1" x14ac:dyDescent="0.3">
      <c r="A3552" t="s">
        <v>7328</v>
      </c>
      <c r="B3552" t="s">
        <v>7329</v>
      </c>
      <c r="C3552" t="str">
        <f>IFERROR(VLOOKUP(Table1[[#This Row],[Ticker]],[1]!Table1[[Symbol]:[Industry]],2,FALSE),"-")</f>
        <v>-</v>
      </c>
      <c r="D3552" t="s">
        <v>604</v>
      </c>
      <c r="E3552">
        <v>48.862513575000001</v>
      </c>
      <c r="F3552">
        <v>83.25</v>
      </c>
      <c r="G3552">
        <v>-70.247098862428601</v>
      </c>
      <c r="H3552">
        <v>-3.0418173811865499</v>
      </c>
      <c r="I3552">
        <v>-6.3793702991681096</v>
      </c>
      <c r="J3552">
        <v>-0.52668073383964997</v>
      </c>
      <c r="K3552">
        <v>79.838838021455103</v>
      </c>
      <c r="L3552">
        <v>81.1153061559327</v>
      </c>
      <c r="M3552">
        <v>50.691151408922302</v>
      </c>
      <c r="N3552">
        <v>0.75333763339252502</v>
      </c>
      <c r="O3552">
        <v>65.765765765765707</v>
      </c>
      <c r="P3552">
        <v>35.696821515892402</v>
      </c>
      <c r="Q3552">
        <v>6.5079530157787002E-2</v>
      </c>
    </row>
    <row r="3553" spans="1:17" hidden="1" x14ac:dyDescent="0.3">
      <c r="A3553" t="s">
        <v>7330</v>
      </c>
      <c r="B3553" t="s">
        <v>7331</v>
      </c>
      <c r="C3553" t="str">
        <f>IFERROR(VLOOKUP(Table1[[#This Row],[Ticker]],[1]!Table1[[Symbol]:[Industry]],2,FALSE),"-")</f>
        <v>-</v>
      </c>
      <c r="E3553">
        <v>48.713500000000003</v>
      </c>
      <c r="F3553">
        <v>95</v>
      </c>
      <c r="G3553">
        <v>1.8006345519311699</v>
      </c>
      <c r="H3553">
        <v>7.7075142162917203</v>
      </c>
      <c r="I3553">
        <v>38.4071939674036</v>
      </c>
      <c r="J3553">
        <v>-4.1487329736569203</v>
      </c>
      <c r="K3553">
        <v>85.724260702716194</v>
      </c>
      <c r="L3553">
        <v>74.884465535193499</v>
      </c>
      <c r="M3553">
        <v>66.588557316426204</v>
      </c>
      <c r="N3553">
        <v>1.03729181255234</v>
      </c>
      <c r="O3553">
        <v>15.6315789473684</v>
      </c>
      <c r="P3553">
        <v>89.999999999999901</v>
      </c>
      <c r="Q3553">
        <v>0.13921446151778</v>
      </c>
    </row>
    <row r="3554" spans="1:17" hidden="1" x14ac:dyDescent="0.3">
      <c r="A3554" t="s">
        <v>7332</v>
      </c>
      <c r="B3554" t="s">
        <v>7333</v>
      </c>
      <c r="C3554" t="str">
        <f>IFERROR(VLOOKUP(Table1[[#This Row],[Ticker]],[1]!Table1[[Symbol]:[Industry]],2,FALSE),"-")</f>
        <v>-</v>
      </c>
      <c r="D3554" t="s">
        <v>46</v>
      </c>
      <c r="E3554">
        <v>48.582643560000001</v>
      </c>
      <c r="F3554">
        <v>71</v>
      </c>
      <c r="G3554">
        <v>-54.644920569807098</v>
      </c>
      <c r="H3554">
        <v>-2.7135821589949201</v>
      </c>
      <c r="I3554">
        <v>-40.468051228592302</v>
      </c>
      <c r="J3554">
        <v>-4.1556249603448503</v>
      </c>
      <c r="K3554">
        <v>67.695555560693606</v>
      </c>
      <c r="M3554">
        <v>63.151727823844297</v>
      </c>
      <c r="N3554">
        <v>0.73242933537051103</v>
      </c>
      <c r="O3554">
        <v>33.802816901408399</v>
      </c>
      <c r="P3554">
        <v>45.491803278688501</v>
      </c>
    </row>
    <row r="3555" spans="1:17" hidden="1" x14ac:dyDescent="0.3">
      <c r="A3555" t="s">
        <v>7334</v>
      </c>
      <c r="B3555" t="s">
        <v>7335</v>
      </c>
      <c r="C3555" t="str">
        <f>IFERROR(VLOOKUP(Table1[[#This Row],[Ticker]],[1]!Table1[[Symbol]:[Industry]],2,FALSE),"-")</f>
        <v>-</v>
      </c>
      <c r="D3555" t="s">
        <v>46</v>
      </c>
      <c r="E3555">
        <v>48.581960000000002</v>
      </c>
      <c r="F3555">
        <v>270.2</v>
      </c>
      <c r="G3555">
        <v>203.17288868427099</v>
      </c>
      <c r="H3555">
        <v>-19.2050542686504</v>
      </c>
      <c r="I3555">
        <v>212.558126838851</v>
      </c>
      <c r="J3555">
        <v>-3.1486319533518499</v>
      </c>
      <c r="K3555">
        <v>257.85168490621697</v>
      </c>
      <c r="L3555">
        <v>171.668581989854</v>
      </c>
      <c r="M3555">
        <v>16.675067517821201</v>
      </c>
      <c r="N3555">
        <v>0</v>
      </c>
      <c r="O3555">
        <v>29.2746113989637</v>
      </c>
      <c r="P3555">
        <v>268.37082481254203</v>
      </c>
    </row>
    <row r="3556" spans="1:17" hidden="1" x14ac:dyDescent="0.3">
      <c r="A3556" t="s">
        <v>7336</v>
      </c>
      <c r="B3556" t="s">
        <v>7337</v>
      </c>
      <c r="C3556" t="str">
        <f>IFERROR(VLOOKUP(Table1[[#This Row],[Ticker]],[1]!Table1[[Symbol]:[Industry]],2,FALSE),"-")</f>
        <v>-</v>
      </c>
      <c r="D3556" t="s">
        <v>130</v>
      </c>
      <c r="E3556">
        <v>48.45</v>
      </c>
      <c r="F3556">
        <v>16.149999999999999</v>
      </c>
      <c r="G3556">
        <v>146.096484025271</v>
      </c>
      <c r="H3556">
        <v>106.58134247782201</v>
      </c>
      <c r="I3556">
        <v>112.568905733775</v>
      </c>
      <c r="J3556">
        <v>24.146653406449602</v>
      </c>
      <c r="K3556">
        <v>8.6087834765234508</v>
      </c>
      <c r="L3556">
        <v>7.0284298742510698</v>
      </c>
      <c r="M3556">
        <v>98.248629205704802</v>
      </c>
      <c r="N3556">
        <v>5.5119436747504604</v>
      </c>
      <c r="O3556">
        <v>0</v>
      </c>
      <c r="P3556">
        <v>229.591836734693</v>
      </c>
      <c r="Q3556">
        <v>8.1783506934253999E-2</v>
      </c>
    </row>
    <row r="3557" spans="1:17" hidden="1" x14ac:dyDescent="0.3">
      <c r="A3557" t="s">
        <v>7338</v>
      </c>
      <c r="B3557" t="s">
        <v>7339</v>
      </c>
      <c r="C3557" t="str">
        <f>IFERROR(VLOOKUP(Table1[[#This Row],[Ticker]],[1]!Table1[[Symbol]:[Industry]],2,FALSE),"-")</f>
        <v>-</v>
      </c>
      <c r="D3557" t="s">
        <v>473</v>
      </c>
      <c r="E3557">
        <v>48.371558399999998</v>
      </c>
      <c r="F3557">
        <v>28.16</v>
      </c>
      <c r="G3557">
        <v>-48.750716116045801</v>
      </c>
      <c r="H3557">
        <v>-24.359986308334001</v>
      </c>
      <c r="I3557">
        <v>-19.633110986038702</v>
      </c>
      <c r="J3557">
        <v>-10.156270611604899</v>
      </c>
      <c r="K3557">
        <v>29.522284456947599</v>
      </c>
      <c r="L3557">
        <v>29.398155768634599</v>
      </c>
      <c r="M3557">
        <v>28.447051226579401</v>
      </c>
      <c r="N3557">
        <v>0.42659734734701998</v>
      </c>
      <c r="O3557">
        <v>53.409090909090899</v>
      </c>
      <c r="Q3557">
        <v>4.6820128448080998E-2</v>
      </c>
    </row>
    <row r="3558" spans="1:17" hidden="1" x14ac:dyDescent="0.3">
      <c r="A3558" t="s">
        <v>7340</v>
      </c>
      <c r="B3558" t="s">
        <v>7341</v>
      </c>
      <c r="C3558" t="str">
        <f>IFERROR(VLOOKUP(Table1[[#This Row],[Ticker]],[1]!Table1[[Symbol]:[Industry]],2,FALSE),"-")</f>
        <v>-</v>
      </c>
      <c r="D3558" t="s">
        <v>7342</v>
      </c>
      <c r="E3558">
        <v>48.273942042000002</v>
      </c>
      <c r="F3558">
        <v>57</v>
      </c>
      <c r="G3558">
        <v>300.80505442982297</v>
      </c>
      <c r="H3558">
        <v>-4.0693201231020097</v>
      </c>
      <c r="I3558">
        <v>-3.1668955713386899</v>
      </c>
      <c r="J3558">
        <v>2.3906733482934701</v>
      </c>
      <c r="K3558">
        <v>54.380861001544901</v>
      </c>
      <c r="L3558">
        <v>43.3598829669819</v>
      </c>
      <c r="M3558">
        <v>56.441694809561596</v>
      </c>
      <c r="N3558">
        <v>0.42002232611321499</v>
      </c>
      <c r="O3558">
        <v>10.9824561403508</v>
      </c>
      <c r="P3558">
        <v>444.93307839388098</v>
      </c>
      <c r="Q3558">
        <v>0.18986801250805299</v>
      </c>
    </row>
    <row r="3559" spans="1:17" hidden="1" x14ac:dyDescent="0.3">
      <c r="A3559" t="s">
        <v>7343</v>
      </c>
      <c r="B3559" t="s">
        <v>7344</v>
      </c>
      <c r="C3559" t="str">
        <f>IFERROR(VLOOKUP(Table1[[#This Row],[Ticker]],[1]!Table1[[Symbol]:[Industry]],2,FALSE),"-")</f>
        <v>-</v>
      </c>
      <c r="D3559" t="s">
        <v>125</v>
      </c>
      <c r="E3559">
        <v>48.259791</v>
      </c>
      <c r="F3559">
        <v>3.42</v>
      </c>
      <c r="G3559">
        <v>-73.3152806806104</v>
      </c>
      <c r="H3559">
        <v>-23.777102394840501</v>
      </c>
      <c r="I3559">
        <v>-27.9384113393956</v>
      </c>
      <c r="J3559">
        <v>-3.1486319533518499</v>
      </c>
      <c r="K3559">
        <v>4.1557993866423502</v>
      </c>
      <c r="L3559">
        <v>4.2668865810417804</v>
      </c>
      <c r="M3559">
        <v>2.5581065320189098</v>
      </c>
      <c r="N3559">
        <v>0.264595382316545</v>
      </c>
      <c r="O3559">
        <v>66.6666666666666</v>
      </c>
      <c r="Q3559">
        <v>6.1933429170442998E-2</v>
      </c>
    </row>
    <row r="3560" spans="1:17" hidden="1" x14ac:dyDescent="0.3">
      <c r="A3560" t="s">
        <v>7345</v>
      </c>
      <c r="B3560" t="s">
        <v>7346</v>
      </c>
      <c r="C3560" t="str">
        <f>IFERROR(VLOOKUP(Table1[[#This Row],[Ticker]],[1]!Table1[[Symbol]:[Industry]],2,FALSE),"-")</f>
        <v>-</v>
      </c>
      <c r="D3560" t="s">
        <v>2713</v>
      </c>
      <c r="E3560">
        <v>48.212499999999999</v>
      </c>
      <c r="F3560">
        <v>38.11</v>
      </c>
      <c r="G3560">
        <v>-6.4510995887329301</v>
      </c>
      <c r="H3560">
        <v>-7.12413727918943</v>
      </c>
      <c r="I3560">
        <v>-25.202005127909299</v>
      </c>
      <c r="J3560">
        <v>-4.4280587701379304</v>
      </c>
      <c r="K3560">
        <v>40.286064882256099</v>
      </c>
      <c r="L3560">
        <v>41.882804792904999</v>
      </c>
      <c r="M3560">
        <v>41.653527194438901</v>
      </c>
      <c r="N3560">
        <v>0.83029129393718704</v>
      </c>
      <c r="O3560">
        <v>77.5124639202309</v>
      </c>
      <c r="P3560">
        <v>38.330308529945498</v>
      </c>
      <c r="Q3560">
        <v>9.8471515823542993E-2</v>
      </c>
    </row>
    <row r="3561" spans="1:17" hidden="1" x14ac:dyDescent="0.3">
      <c r="A3561" t="s">
        <v>7347</v>
      </c>
      <c r="B3561" t="s">
        <v>7348</v>
      </c>
      <c r="C3561" t="str">
        <f>IFERROR(VLOOKUP(Table1[[#This Row],[Ticker]],[1]!Table1[[Symbol]:[Industry]],2,FALSE),"-")</f>
        <v>-</v>
      </c>
      <c r="D3561" t="s">
        <v>545</v>
      </c>
      <c r="E3561">
        <v>48.186769994999999</v>
      </c>
      <c r="F3561">
        <v>31.59</v>
      </c>
      <c r="G3561">
        <v>-7.2074962494727002</v>
      </c>
      <c r="H3561">
        <v>-9.5613977606625404</v>
      </c>
      <c r="I3561">
        <v>-18.050411339395598</v>
      </c>
      <c r="J3561">
        <v>-5.8194394067680104</v>
      </c>
      <c r="K3561">
        <v>31.391235050027898</v>
      </c>
      <c r="L3561">
        <v>29.837762319703501</v>
      </c>
      <c r="M3561">
        <v>48.640960743613697</v>
      </c>
      <c r="N3561">
        <v>0.38702074131021702</v>
      </c>
      <c r="O3561">
        <v>16.429249762583101</v>
      </c>
      <c r="P3561">
        <v>41.342281879194601</v>
      </c>
      <c r="Q3561">
        <v>5.8801029122350003E-2</v>
      </c>
    </row>
    <row r="3562" spans="1:17" hidden="1" x14ac:dyDescent="0.3">
      <c r="A3562" t="s">
        <v>7349</v>
      </c>
      <c r="B3562" t="s">
        <v>7350</v>
      </c>
      <c r="C3562" t="str">
        <f>IFERROR(VLOOKUP(Table1[[#This Row],[Ticker]],[1]!Table1[[Symbol]:[Industry]],2,FALSE),"-")</f>
        <v>-</v>
      </c>
      <c r="D3562" t="s">
        <v>604</v>
      </c>
      <c r="E3562">
        <v>48.1854285</v>
      </c>
      <c r="F3562">
        <v>47.85</v>
      </c>
      <c r="G3562">
        <v>-64.217807756422701</v>
      </c>
      <c r="H3562">
        <v>-0.568790294610933</v>
      </c>
      <c r="I3562">
        <v>-22.452212107227499</v>
      </c>
      <c r="J3562">
        <v>-9.5567952186579692</v>
      </c>
      <c r="K3562">
        <v>45.210387559109201</v>
      </c>
      <c r="L3562">
        <v>50.807094942995803</v>
      </c>
      <c r="M3562">
        <v>63.168005716544201</v>
      </c>
      <c r="N3562">
        <v>0.44029245028063602</v>
      </c>
      <c r="O3562">
        <v>52.351097178683403</v>
      </c>
      <c r="P3562">
        <v>32.365145228215702</v>
      </c>
      <c r="Q3562">
        <v>2.0999525401093001E-2</v>
      </c>
    </row>
    <row r="3563" spans="1:17" hidden="1" x14ac:dyDescent="0.3">
      <c r="A3563" t="s">
        <v>7351</v>
      </c>
      <c r="B3563" t="s">
        <v>7352</v>
      </c>
      <c r="C3563" t="str">
        <f>IFERROR(VLOOKUP(Table1[[#This Row],[Ticker]],[1]!Table1[[Symbol]:[Industry]],2,FALSE),"-")</f>
        <v>-</v>
      </c>
      <c r="D3563" t="s">
        <v>185</v>
      </c>
      <c r="E3563">
        <v>48.071207100000002</v>
      </c>
      <c r="F3563">
        <v>46.5</v>
      </c>
      <c r="G3563">
        <v>-62.159963159569799</v>
      </c>
      <c r="H3563">
        <v>-24.336164022585599</v>
      </c>
      <c r="I3563">
        <v>-47.983093818355101</v>
      </c>
      <c r="J3563">
        <v>-7.2638582908004103</v>
      </c>
      <c r="K3563">
        <v>52.737022517070699</v>
      </c>
      <c r="M3563">
        <v>29.080969526857601</v>
      </c>
      <c r="N3563">
        <v>0.41793177353098698</v>
      </c>
      <c r="O3563">
        <v>60</v>
      </c>
      <c r="P3563">
        <v>3.2186459489456301</v>
      </c>
    </row>
    <row r="3564" spans="1:17" hidden="1" x14ac:dyDescent="0.3">
      <c r="A3564" t="s">
        <v>7353</v>
      </c>
      <c r="B3564" t="s">
        <v>7354</v>
      </c>
      <c r="C3564" t="str">
        <f>IFERROR(VLOOKUP(Table1[[#This Row],[Ticker]],[1]!Table1[[Symbol]:[Industry]],2,FALSE),"-")</f>
        <v>-</v>
      </c>
      <c r="D3564" t="s">
        <v>604</v>
      </c>
      <c r="E3564">
        <v>48.014836911000003</v>
      </c>
      <c r="F3564">
        <v>18.059999999999999</v>
      </c>
      <c r="G3564">
        <v>-20.791916194629099</v>
      </c>
      <c r="H3564">
        <v>24.032925178895901</v>
      </c>
      <c r="I3564">
        <v>-11.638411339395599</v>
      </c>
      <c r="J3564">
        <v>-10.563266099693299</v>
      </c>
      <c r="K3564">
        <v>17.483202934788402</v>
      </c>
      <c r="L3564">
        <v>16.463915451333399</v>
      </c>
      <c r="M3564">
        <v>36.610600375183601</v>
      </c>
      <c r="N3564">
        <v>0.76513588358819695</v>
      </c>
      <c r="O3564">
        <v>28.959025470653302</v>
      </c>
      <c r="P3564">
        <v>55.021459227467702</v>
      </c>
      <c r="Q3564">
        <v>2.0459085888553E-2</v>
      </c>
    </row>
    <row r="3565" spans="1:17" hidden="1" x14ac:dyDescent="0.3">
      <c r="A3565" t="s">
        <v>7355</v>
      </c>
      <c r="B3565" t="s">
        <v>7356</v>
      </c>
      <c r="C3565" t="str">
        <f>IFERROR(VLOOKUP(Table1[[#This Row],[Ticker]],[1]!Table1[[Symbol]:[Industry]],2,FALSE),"-")</f>
        <v>-</v>
      </c>
      <c r="D3565" t="s">
        <v>143</v>
      </c>
      <c r="E3565">
        <v>47.872</v>
      </c>
      <c r="F3565">
        <v>44</v>
      </c>
      <c r="G3565">
        <v>19.0392899565086</v>
      </c>
      <c r="H3565">
        <v>-12.1315843802657</v>
      </c>
      <c r="I3565">
        <v>-11.5589492367061</v>
      </c>
      <c r="J3565">
        <v>1.38690042598359</v>
      </c>
      <c r="K3565">
        <v>44.243050285548797</v>
      </c>
      <c r="L3565">
        <v>41.931354287001099</v>
      </c>
      <c r="M3565">
        <v>58.339426283131502</v>
      </c>
      <c r="N3565">
        <v>1.35127238993653</v>
      </c>
      <c r="O3565">
        <v>34.090909090909001</v>
      </c>
      <c r="P3565">
        <v>61.705255420801102</v>
      </c>
      <c r="Q3565">
        <v>7.8383873397686002E-2</v>
      </c>
    </row>
    <row r="3566" spans="1:17" hidden="1" x14ac:dyDescent="0.3">
      <c r="A3566" t="s">
        <v>7357</v>
      </c>
      <c r="B3566" t="s">
        <v>7358</v>
      </c>
      <c r="C3566" t="str">
        <f>IFERROR(VLOOKUP(Table1[[#This Row],[Ticker]],[1]!Table1[[Symbol]:[Industry]],2,FALSE),"-")</f>
        <v>-</v>
      </c>
      <c r="D3566" t="s">
        <v>393</v>
      </c>
      <c r="E3566">
        <v>47.740774999999999</v>
      </c>
      <c r="F3566">
        <v>114.5</v>
      </c>
      <c r="G3566">
        <v>-64.567156994029801</v>
      </c>
      <c r="H3566">
        <v>-25.553574353356101</v>
      </c>
      <c r="I3566">
        <v>-22.919923944437599</v>
      </c>
      <c r="J3566">
        <v>-1.41606864815415</v>
      </c>
      <c r="K3566">
        <v>131.76535054281899</v>
      </c>
      <c r="L3566">
        <v>139.87351759268</v>
      </c>
      <c r="M3566">
        <v>25.2464278447456</v>
      </c>
      <c r="N3566">
        <v>0.83928571428571397</v>
      </c>
      <c r="O3566">
        <v>71.048034934497807</v>
      </c>
      <c r="P3566">
        <v>5.4813450023030796</v>
      </c>
      <c r="Q3566">
        <v>7.3990004499985995E-2</v>
      </c>
    </row>
    <row r="3567" spans="1:17" hidden="1" x14ac:dyDescent="0.3">
      <c r="A3567" t="s">
        <v>7359</v>
      </c>
      <c r="B3567" t="s">
        <v>7360</v>
      </c>
      <c r="C3567" t="str">
        <f>IFERROR(VLOOKUP(Table1[[#This Row],[Ticker]],[1]!Table1[[Symbol]:[Industry]],2,FALSE),"-")</f>
        <v>-</v>
      </c>
      <c r="D3567" t="s">
        <v>2513</v>
      </c>
      <c r="E3567">
        <v>47.692572200000001</v>
      </c>
      <c r="F3567">
        <v>44.59</v>
      </c>
      <c r="G3567">
        <v>74.660465588046193</v>
      </c>
      <c r="H3567">
        <v>-10.685678210986</v>
      </c>
      <c r="I3567">
        <v>0.27776434351809298</v>
      </c>
      <c r="J3567">
        <v>-8.9335781899109801</v>
      </c>
      <c r="K3567">
        <v>45.9187609120481</v>
      </c>
      <c r="L3567">
        <v>40.8903279003192</v>
      </c>
      <c r="M3567">
        <v>42.6830584916232</v>
      </c>
      <c r="N3567">
        <v>0.417072893289192</v>
      </c>
      <c r="O3567">
        <v>36.914106301861302</v>
      </c>
      <c r="P3567">
        <v>112.232270347453</v>
      </c>
      <c r="Q3567">
        <v>0.14188389491685799</v>
      </c>
    </row>
    <row r="3568" spans="1:17" hidden="1" x14ac:dyDescent="0.3">
      <c r="A3568" t="s">
        <v>7361</v>
      </c>
      <c r="B3568" t="s">
        <v>7362</v>
      </c>
      <c r="C3568" t="str">
        <f>IFERROR(VLOOKUP(Table1[[#This Row],[Ticker]],[1]!Table1[[Symbol]:[Industry]],2,FALSE),"-")</f>
        <v>-</v>
      </c>
      <c r="D3568" t="s">
        <v>756</v>
      </c>
      <c r="E3568">
        <v>47.601765</v>
      </c>
      <c r="F3568">
        <v>53.05</v>
      </c>
      <c r="G3568">
        <v>131.93471931938899</v>
      </c>
      <c r="H3568">
        <v>17.5058249720723</v>
      </c>
      <c r="I3568">
        <v>118.221767631521</v>
      </c>
      <c r="J3568">
        <v>24.521270959269501</v>
      </c>
      <c r="K3568">
        <v>41.458035041227603</v>
      </c>
      <c r="L3568">
        <v>31.6938191472141</v>
      </c>
      <c r="M3568">
        <v>72.113385068332093</v>
      </c>
      <c r="N3568">
        <v>1.78435349511046</v>
      </c>
      <c r="O3568">
        <v>11.1215834118755</v>
      </c>
      <c r="P3568">
        <v>247.86885245901601</v>
      </c>
    </row>
    <row r="3569" spans="1:17" hidden="1" x14ac:dyDescent="0.3">
      <c r="A3569" t="s">
        <v>7363</v>
      </c>
      <c r="B3569" t="s">
        <v>7364</v>
      </c>
      <c r="C3569" t="str">
        <f>IFERROR(VLOOKUP(Table1[[#This Row],[Ticker]],[1]!Table1[[Symbol]:[Industry]],2,FALSE),"-")</f>
        <v>-</v>
      </c>
      <c r="D3569" t="s">
        <v>266</v>
      </c>
      <c r="E3569">
        <v>47.554015849999999</v>
      </c>
      <c r="F3569">
        <v>45.65</v>
      </c>
      <c r="G3569">
        <v>87.216120285573098</v>
      </c>
      <c r="H3569">
        <v>-14.2537186874274</v>
      </c>
      <c r="I3569">
        <v>-25.0146999991894</v>
      </c>
      <c r="J3569">
        <v>-12.582594217502701</v>
      </c>
      <c r="K3569">
        <v>52.846494057541101</v>
      </c>
      <c r="L3569">
        <v>38.882938535370897</v>
      </c>
      <c r="M3569">
        <v>2.13782805525158</v>
      </c>
      <c r="N3569">
        <v>1</v>
      </c>
      <c r="O3569">
        <v>75.246440306681194</v>
      </c>
      <c r="P3569">
        <v>128.24999999999901</v>
      </c>
    </row>
    <row r="3570" spans="1:17" hidden="1" x14ac:dyDescent="0.3">
      <c r="A3570" t="s">
        <v>7365</v>
      </c>
      <c r="B3570" t="s">
        <v>7366</v>
      </c>
      <c r="C3570" t="str">
        <f>IFERROR(VLOOKUP(Table1[[#This Row],[Ticker]],[1]!Table1[[Symbol]:[Industry]],2,FALSE),"-")</f>
        <v>-</v>
      </c>
      <c r="D3570" t="s">
        <v>190</v>
      </c>
      <c r="E3570">
        <v>47.509140168000002</v>
      </c>
      <c r="F3570">
        <v>16.8</v>
      </c>
      <c r="G3570">
        <v>-86.713338933037605</v>
      </c>
      <c r="H3570">
        <v>-13.5360797196315</v>
      </c>
      <c r="I3570">
        <v>-38.3691805701649</v>
      </c>
      <c r="J3570">
        <v>2.4103173441435599</v>
      </c>
      <c r="K3570">
        <v>16.299716631972</v>
      </c>
      <c r="L3570">
        <v>21.785484113705198</v>
      </c>
      <c r="M3570">
        <v>51.512247877920103</v>
      </c>
      <c r="N3570">
        <v>1.4331308373760201</v>
      </c>
      <c r="O3570">
        <v>143.45238095238</v>
      </c>
      <c r="P3570">
        <v>27.7566539923954</v>
      </c>
      <c r="Q3570">
        <v>-8.8961108865051E-2</v>
      </c>
    </row>
    <row r="3571" spans="1:17" hidden="1" x14ac:dyDescent="0.3">
      <c r="A3571" t="s">
        <v>7367</v>
      </c>
      <c r="B3571" t="s">
        <v>7368</v>
      </c>
      <c r="C3571" t="str">
        <f>IFERROR(VLOOKUP(Table1[[#This Row],[Ticker]],[1]!Table1[[Symbol]:[Industry]],2,FALSE),"-")</f>
        <v>-</v>
      </c>
      <c r="D3571" t="s">
        <v>693</v>
      </c>
      <c r="E3571">
        <v>47.462558999999999</v>
      </c>
      <c r="F3571">
        <v>10.39</v>
      </c>
      <c r="G3571">
        <v>1.61978425445451</v>
      </c>
      <c r="H3571">
        <v>-16.876494011929001</v>
      </c>
      <c r="I3571">
        <v>-22.035607601077899</v>
      </c>
      <c r="J3571">
        <v>-14.970854175574001</v>
      </c>
      <c r="K3571">
        <v>11.1092768833274</v>
      </c>
      <c r="L3571">
        <v>10.612296928714599</v>
      </c>
      <c r="M3571">
        <v>41.771488355921697</v>
      </c>
      <c r="N3571">
        <v>1.4550626867013401</v>
      </c>
      <c r="O3571">
        <v>64.581328200192402</v>
      </c>
      <c r="P3571">
        <v>58.625954198473202</v>
      </c>
      <c r="Q3571">
        <v>3.1042664870690002E-3</v>
      </c>
    </row>
    <row r="3572" spans="1:17" hidden="1" x14ac:dyDescent="0.3">
      <c r="A3572" t="s">
        <v>7369</v>
      </c>
      <c r="B3572" t="s">
        <v>7370</v>
      </c>
      <c r="C3572" t="str">
        <f>IFERROR(VLOOKUP(Table1[[#This Row],[Ticker]],[1]!Table1[[Symbol]:[Industry]],2,FALSE),"-")</f>
        <v>-</v>
      </c>
      <c r="D3572" t="s">
        <v>393</v>
      </c>
      <c r="E3572">
        <v>47.430461483999999</v>
      </c>
      <c r="F3572">
        <v>6.19</v>
      </c>
      <c r="G3572">
        <v>-75.410696957504697</v>
      </c>
      <c r="H3572">
        <v>-2.8525433085224301</v>
      </c>
      <c r="I3572">
        <v>0.35965815867384099</v>
      </c>
      <c r="J3572">
        <v>-6.4145728553736197</v>
      </c>
      <c r="K3572">
        <v>6.0098549241708099</v>
      </c>
      <c r="L3572">
        <v>6.6941837948818197</v>
      </c>
      <c r="M3572">
        <v>43.783384292690499</v>
      </c>
      <c r="N3572">
        <v>0.78997859844740104</v>
      </c>
      <c r="O3572">
        <v>77.059773828755993</v>
      </c>
      <c r="P3572">
        <v>30.315789473684202</v>
      </c>
      <c r="Q3572">
        <v>-3.7517231645721003E-2</v>
      </c>
    </row>
    <row r="3573" spans="1:17" hidden="1" x14ac:dyDescent="0.3">
      <c r="A3573" t="s">
        <v>7371</v>
      </c>
      <c r="B3573" t="s">
        <v>7372</v>
      </c>
      <c r="C3573" t="str">
        <f>IFERROR(VLOOKUP(Table1[[#This Row],[Ticker]],[1]!Table1[[Symbol]:[Industry]],2,FALSE),"-")</f>
        <v>-</v>
      </c>
      <c r="D3573" t="s">
        <v>740</v>
      </c>
      <c r="E3573">
        <v>47.245485000000002</v>
      </c>
      <c r="F3573">
        <v>129.5</v>
      </c>
      <c r="G3573">
        <v>-13.828290461012701</v>
      </c>
      <c r="H3573">
        <v>14.6889823580177</v>
      </c>
      <c r="I3573">
        <v>20.7859538686</v>
      </c>
      <c r="J3573">
        <v>-0.38664982500091299</v>
      </c>
      <c r="K3573">
        <v>119.94411971183</v>
      </c>
      <c r="L3573">
        <v>109.407903572571</v>
      </c>
      <c r="M3573">
        <v>54.184940711099401</v>
      </c>
      <c r="N3573">
        <v>1.45727486838182</v>
      </c>
      <c r="O3573">
        <v>23.552123552123501</v>
      </c>
      <c r="P3573">
        <v>54.148315676705103</v>
      </c>
      <c r="Q3573">
        <v>7.8171602249579003E-2</v>
      </c>
    </row>
    <row r="3574" spans="1:17" hidden="1" x14ac:dyDescent="0.3">
      <c r="A3574" t="s">
        <v>7373</v>
      </c>
      <c r="B3574" t="s">
        <v>7374</v>
      </c>
      <c r="C3574" t="str">
        <f>IFERROR(VLOOKUP(Table1[[#This Row],[Ticker]],[1]!Table1[[Symbol]:[Industry]],2,FALSE),"-")</f>
        <v>-</v>
      </c>
      <c r="D3574" t="s">
        <v>545</v>
      </c>
      <c r="E3574">
        <v>47.150399999999998</v>
      </c>
      <c r="F3574">
        <v>152</v>
      </c>
      <c r="G3574">
        <v>274.73841059455702</v>
      </c>
      <c r="H3574">
        <v>70.293313274044493</v>
      </c>
      <c r="I3574">
        <v>149.98340169176501</v>
      </c>
      <c r="J3574">
        <v>2.7048556036057301</v>
      </c>
      <c r="K3574">
        <v>114.83864129194301</v>
      </c>
      <c r="L3574">
        <v>77.145223188020296</v>
      </c>
      <c r="M3574">
        <v>71.850738021186899</v>
      </c>
      <c r="N3574">
        <v>2.8368238729153199</v>
      </c>
      <c r="O3574">
        <v>9.8684210526315699</v>
      </c>
      <c r="P3574">
        <v>400.49390846229801</v>
      </c>
    </row>
    <row r="3575" spans="1:17" hidden="1" x14ac:dyDescent="0.3">
      <c r="A3575" t="s">
        <v>7375</v>
      </c>
      <c r="B3575" t="s">
        <v>7376</v>
      </c>
      <c r="C3575" t="str">
        <f>IFERROR(VLOOKUP(Table1[[#This Row],[Ticker]],[1]!Table1[[Symbol]:[Industry]],2,FALSE),"-")</f>
        <v>-</v>
      </c>
      <c r="D3575" t="s">
        <v>54</v>
      </c>
      <c r="E3575">
        <v>47.125</v>
      </c>
      <c r="F3575">
        <v>3.81</v>
      </c>
      <c r="G3575">
        <v>-50.127507754846199</v>
      </c>
      <c r="H3575">
        <v>-10.977391891256801</v>
      </c>
      <c r="I3575">
        <v>-20.433748126960399</v>
      </c>
      <c r="J3575">
        <v>-5.2051872232747298</v>
      </c>
      <c r="K3575">
        <v>3.9278027719839601</v>
      </c>
      <c r="L3575">
        <v>4.0820052567051901</v>
      </c>
      <c r="M3575">
        <v>35.7810716923291</v>
      </c>
      <c r="N3575">
        <v>0.63270668809893504</v>
      </c>
      <c r="O3575">
        <v>65.616797900262398</v>
      </c>
      <c r="P3575">
        <v>11.403508771929801</v>
      </c>
      <c r="Q3575">
        <v>9.3630337054060001E-2</v>
      </c>
    </row>
    <row r="3576" spans="1:17" hidden="1" x14ac:dyDescent="0.3">
      <c r="A3576" t="s">
        <v>7377</v>
      </c>
      <c r="B3576" t="s">
        <v>7378</v>
      </c>
      <c r="C3576" t="str">
        <f>IFERROR(VLOOKUP(Table1[[#This Row],[Ticker]],[1]!Table1[[Symbol]:[Industry]],2,FALSE),"-")</f>
        <v>-</v>
      </c>
      <c r="D3576" t="s">
        <v>21</v>
      </c>
      <c r="E3576">
        <v>47.059398956999999</v>
      </c>
      <c r="F3576">
        <v>58.49</v>
      </c>
      <c r="G3576">
        <v>21.9953937750454</v>
      </c>
      <c r="H3576">
        <v>20.021007907933601</v>
      </c>
      <c r="I3576">
        <v>-21.6550780060623</v>
      </c>
      <c r="J3576">
        <v>-20.214922503422301</v>
      </c>
      <c r="K3576">
        <v>53.223049444817903</v>
      </c>
      <c r="L3576">
        <v>51.702848874203703</v>
      </c>
      <c r="M3576">
        <v>59.959074024700797</v>
      </c>
      <c r="N3576">
        <v>2.5398329770736399</v>
      </c>
      <c r="O3576">
        <v>58.659599931612199</v>
      </c>
      <c r="P3576">
        <v>76.9207501512401</v>
      </c>
      <c r="Q3576">
        <v>0.13537614044572499</v>
      </c>
    </row>
    <row r="3577" spans="1:17" hidden="1" x14ac:dyDescent="0.3">
      <c r="A3577" t="s">
        <v>7379</v>
      </c>
      <c r="B3577" t="s">
        <v>7380</v>
      </c>
      <c r="C3577" t="str">
        <f>IFERROR(VLOOKUP(Table1[[#This Row],[Ticker]],[1]!Table1[[Symbol]:[Industry]],2,FALSE),"-")</f>
        <v>-</v>
      </c>
      <c r="D3577" t="s">
        <v>263</v>
      </c>
      <c r="E3577">
        <v>47.016634000000003</v>
      </c>
      <c r="F3577">
        <v>108.9</v>
      </c>
      <c r="G3577">
        <v>4.1153099301922103</v>
      </c>
      <c r="H3577">
        <v>11.385259934411501</v>
      </c>
      <c r="I3577">
        <v>-15.0275126778277</v>
      </c>
      <c r="J3577">
        <v>-6.2759046806245697</v>
      </c>
      <c r="K3577">
        <v>99.768962076907002</v>
      </c>
      <c r="L3577">
        <v>96.187420270398405</v>
      </c>
      <c r="M3577">
        <v>57.2829770580949</v>
      </c>
      <c r="N3577">
        <v>1.7877974609833001</v>
      </c>
      <c r="O3577">
        <v>31.221303948576601</v>
      </c>
      <c r="P3577">
        <v>43.289473684210499</v>
      </c>
      <c r="Q3577">
        <v>0.119104477004724</v>
      </c>
    </row>
    <row r="3578" spans="1:17" hidden="1" x14ac:dyDescent="0.3">
      <c r="A3578" t="s">
        <v>7381</v>
      </c>
      <c r="B3578" t="s">
        <v>7382</v>
      </c>
      <c r="C3578" t="str">
        <f>IFERROR(VLOOKUP(Table1[[#This Row],[Ticker]],[1]!Table1[[Symbol]:[Industry]],2,FALSE),"-")</f>
        <v>-</v>
      </c>
      <c r="D3578" t="s">
        <v>89</v>
      </c>
      <c r="E3578">
        <v>46.915999999999997</v>
      </c>
      <c r="F3578">
        <v>1.48</v>
      </c>
      <c r="G3578">
        <v>31.129163763834001</v>
      </c>
      <c r="H3578">
        <v>59.624688021167898</v>
      </c>
      <c r="I3578">
        <v>65.861588660604298</v>
      </c>
      <c r="J3578">
        <v>11.580050217190699</v>
      </c>
      <c r="K3578">
        <v>1.06567409011654</v>
      </c>
      <c r="L3578">
        <v>1.0044722841637199</v>
      </c>
      <c r="M3578">
        <v>92.5853933584754</v>
      </c>
      <c r="N3578">
        <v>0.88707889750720403</v>
      </c>
      <c r="O3578">
        <v>0</v>
      </c>
      <c r="P3578">
        <v>111.428571428571</v>
      </c>
      <c r="Q3578">
        <v>3.0803786558654001E-2</v>
      </c>
    </row>
    <row r="3579" spans="1:17" hidden="1" x14ac:dyDescent="0.3">
      <c r="A3579" t="s">
        <v>7383</v>
      </c>
      <c r="B3579" t="s">
        <v>7384</v>
      </c>
      <c r="C3579" t="str">
        <f>IFERROR(VLOOKUP(Table1[[#This Row],[Ticker]],[1]!Table1[[Symbol]:[Industry]],2,FALSE),"-")</f>
        <v>-</v>
      </c>
      <c r="D3579" t="s">
        <v>149</v>
      </c>
      <c r="E3579">
        <v>46.720218600000003</v>
      </c>
      <c r="F3579">
        <v>27.39</v>
      </c>
      <c r="G3579">
        <v>-20.133462498792198</v>
      </c>
      <c r="H3579">
        <v>-11.5977196953967</v>
      </c>
      <c r="I3579">
        <v>-1.5847632707261401</v>
      </c>
      <c r="J3579">
        <v>-4.8387727984222604</v>
      </c>
      <c r="K3579">
        <v>28.729970631735998</v>
      </c>
      <c r="L3579">
        <v>28.189245240485501</v>
      </c>
      <c r="M3579">
        <v>38.144640843768002</v>
      </c>
      <c r="N3579">
        <v>0.14049748556450201</v>
      </c>
      <c r="O3579">
        <v>47.681635633442802</v>
      </c>
      <c r="P3579">
        <v>23.656884875846501</v>
      </c>
      <c r="Q3579">
        <v>-1.088030435309E-3</v>
      </c>
    </row>
    <row r="3580" spans="1:17" hidden="1" x14ac:dyDescent="0.3">
      <c r="A3580" t="s">
        <v>7385</v>
      </c>
      <c r="B3580" t="s">
        <v>7386</v>
      </c>
      <c r="C3580" t="str">
        <f>IFERROR(VLOOKUP(Table1[[#This Row],[Ticker]],[1]!Table1[[Symbol]:[Industry]],2,FALSE),"-")</f>
        <v>-</v>
      </c>
      <c r="D3580" t="s">
        <v>89</v>
      </c>
      <c r="E3580">
        <v>46.646409820000002</v>
      </c>
      <c r="F3580">
        <v>90.1</v>
      </c>
      <c r="G3580">
        <v>10.7986028766512</v>
      </c>
      <c r="H3580">
        <v>-30.993704973705199</v>
      </c>
      <c r="I3580">
        <v>15.681280415804</v>
      </c>
      <c r="J3580">
        <v>-2.3682529121032401</v>
      </c>
      <c r="K3580">
        <v>90.839727850721601</v>
      </c>
      <c r="L3580">
        <v>75.351814484515202</v>
      </c>
      <c r="M3580">
        <v>38.035768032766001</v>
      </c>
      <c r="N3580">
        <v>0.368977374718017</v>
      </c>
      <c r="O3580">
        <v>49.822419533851203</v>
      </c>
      <c r="P3580">
        <v>84.972284951755199</v>
      </c>
      <c r="Q3580">
        <v>8.5393270497983995E-2</v>
      </c>
    </row>
    <row r="3581" spans="1:17" hidden="1" x14ac:dyDescent="0.3">
      <c r="A3581" t="s">
        <v>7387</v>
      </c>
      <c r="B3581" t="s">
        <v>7388</v>
      </c>
      <c r="C3581" t="str">
        <f>IFERROR(VLOOKUP(Table1[[#This Row],[Ticker]],[1]!Table1[[Symbol]:[Industry]],2,FALSE),"-")</f>
        <v>-</v>
      </c>
      <c r="D3581" t="s">
        <v>1153</v>
      </c>
      <c r="E3581">
        <v>46.554749999999999</v>
      </c>
      <c r="F3581">
        <v>8.94</v>
      </c>
      <c r="G3581">
        <v>19.244446281846798</v>
      </c>
      <c r="H3581">
        <v>-2.09248369600382</v>
      </c>
      <c r="I3581">
        <v>-20.135089080259402</v>
      </c>
      <c r="J3581">
        <v>-3.1486319533518499</v>
      </c>
      <c r="K3581">
        <v>8.9517310702043194</v>
      </c>
      <c r="L3581">
        <v>8.18757821678326</v>
      </c>
      <c r="M3581">
        <v>47.840716907343101</v>
      </c>
      <c r="N3581">
        <v>1.0498253111286699</v>
      </c>
      <c r="O3581">
        <v>21.364653243847801</v>
      </c>
      <c r="P3581">
        <v>61.956521739130402</v>
      </c>
      <c r="Q3581">
        <v>8.8659157950831E-2</v>
      </c>
    </row>
    <row r="3582" spans="1:17" hidden="1" x14ac:dyDescent="0.3">
      <c r="A3582" t="s">
        <v>7389</v>
      </c>
      <c r="B3582" t="s">
        <v>7390</v>
      </c>
      <c r="C3582" t="str">
        <f>IFERROR(VLOOKUP(Table1[[#This Row],[Ticker]],[1]!Table1[[Symbol]:[Industry]],2,FALSE),"-")</f>
        <v>-</v>
      </c>
      <c r="D3582" t="s">
        <v>1153</v>
      </c>
      <c r="E3582">
        <v>46.543802579999998</v>
      </c>
      <c r="F3582">
        <v>34.200000000000003</v>
      </c>
      <c r="G3582">
        <v>-82.909974858944906</v>
      </c>
      <c r="H3582">
        <v>-1.0884131396944401</v>
      </c>
      <c r="I3582">
        <v>-14.870118656468801</v>
      </c>
      <c r="J3582">
        <v>2.6352341044868002</v>
      </c>
      <c r="K3582">
        <v>33.4150508748627</v>
      </c>
      <c r="L3582">
        <v>44.520391041344404</v>
      </c>
      <c r="M3582">
        <v>61.164201652923403</v>
      </c>
      <c r="N3582">
        <v>1.5783365570599599</v>
      </c>
      <c r="O3582">
        <v>110.81871345029199</v>
      </c>
      <c r="P3582">
        <v>17.525773195876202</v>
      </c>
    </row>
    <row r="3583" spans="1:17" hidden="1" x14ac:dyDescent="0.3">
      <c r="A3583" t="s">
        <v>7391</v>
      </c>
      <c r="B3583" t="s">
        <v>7392</v>
      </c>
      <c r="C3583" t="str">
        <f>IFERROR(VLOOKUP(Table1[[#This Row],[Ticker]],[1]!Table1[[Symbol]:[Industry]],2,FALSE),"-")</f>
        <v>-</v>
      </c>
      <c r="D3583" t="s">
        <v>393</v>
      </c>
      <c r="E3583">
        <v>46.503248800000001</v>
      </c>
      <c r="F3583">
        <v>31</v>
      </c>
      <c r="G3583">
        <v>14.374095212672</v>
      </c>
      <c r="H3583">
        <v>7.9075163039961902</v>
      </c>
      <c r="I3583">
        <v>57.4997652987809</v>
      </c>
      <c r="J3583">
        <v>-15.2053695420043</v>
      </c>
      <c r="K3583">
        <v>29.6083135574548</v>
      </c>
      <c r="L3583">
        <v>25.1393174527505</v>
      </c>
      <c r="M3583">
        <v>47.378386451055</v>
      </c>
      <c r="N3583">
        <v>0.43378318255969101</v>
      </c>
      <c r="O3583">
        <v>13.709677419354801</v>
      </c>
      <c r="P3583">
        <v>106.666666666666</v>
      </c>
    </row>
    <row r="3584" spans="1:17" hidden="1" x14ac:dyDescent="0.3">
      <c r="A3584" t="s">
        <v>7393</v>
      </c>
      <c r="B3584" t="s">
        <v>7394</v>
      </c>
      <c r="C3584" t="str">
        <f>IFERROR(VLOOKUP(Table1[[#This Row],[Ticker]],[1]!Table1[[Symbol]:[Industry]],2,FALSE),"-")</f>
        <v>-</v>
      </c>
      <c r="D3584" t="s">
        <v>2933</v>
      </c>
      <c r="E3584">
        <v>46.500517739999999</v>
      </c>
      <c r="F3584">
        <v>34.47</v>
      </c>
      <c r="G3584">
        <v>-62.968341905100203</v>
      </c>
      <c r="H3584">
        <v>-23.811273859657199</v>
      </c>
      <c r="I3584">
        <v>-47.2510286490932</v>
      </c>
      <c r="J3584">
        <v>-7.9395485969408703</v>
      </c>
      <c r="K3584">
        <v>39.7207024626899</v>
      </c>
      <c r="L3584">
        <v>47.955935948897803</v>
      </c>
      <c r="M3584">
        <v>26.727880145111801</v>
      </c>
      <c r="N3584">
        <v>0.88775074690567601</v>
      </c>
      <c r="O3584">
        <v>139.16449086161799</v>
      </c>
      <c r="P3584">
        <v>7.0164545172306703</v>
      </c>
      <c r="Q3584">
        <v>5.4777762736504997E-2</v>
      </c>
    </row>
    <row r="3585" spans="1:17" hidden="1" x14ac:dyDescent="0.3">
      <c r="A3585" t="s">
        <v>7395</v>
      </c>
      <c r="B3585" t="s">
        <v>7396</v>
      </c>
      <c r="C3585" t="str">
        <f>IFERROR(VLOOKUP(Table1[[#This Row],[Ticker]],[1]!Table1[[Symbol]:[Industry]],2,FALSE),"-")</f>
        <v>-</v>
      </c>
      <c r="D3585" t="s">
        <v>266</v>
      </c>
      <c r="E3585">
        <v>46.467199999999998</v>
      </c>
      <c r="F3585">
        <v>726.05</v>
      </c>
      <c r="G3585">
        <v>-42.774066065321698</v>
      </c>
      <c r="H3585">
        <v>8.1063269659977202</v>
      </c>
      <c r="I3585">
        <v>-17.6426400386338</v>
      </c>
      <c r="J3585">
        <v>-3.54336879545711</v>
      </c>
      <c r="K3585">
        <v>750.71304563655701</v>
      </c>
      <c r="L3585">
        <v>754.30490781011099</v>
      </c>
      <c r="M3585">
        <v>35.8702001489509</v>
      </c>
      <c r="N3585">
        <v>0.79311323432031</v>
      </c>
      <c r="O3585">
        <v>40.486192410990903</v>
      </c>
      <c r="P3585">
        <v>21.008333333333301</v>
      </c>
      <c r="Q3585">
        <v>0.11331796723425901</v>
      </c>
    </row>
    <row r="3586" spans="1:17" hidden="1" x14ac:dyDescent="0.3">
      <c r="A3586" t="s">
        <v>7397</v>
      </c>
      <c r="B3586" t="s">
        <v>7398</v>
      </c>
      <c r="C3586" t="str">
        <f>IFERROR(VLOOKUP(Table1[[#This Row],[Ticker]],[1]!Table1[[Symbol]:[Industry]],2,FALSE),"-")</f>
        <v>-</v>
      </c>
      <c r="D3586" t="s">
        <v>1422</v>
      </c>
      <c r="E3586">
        <v>46.464360659999997</v>
      </c>
      <c r="F3586">
        <v>8.83</v>
      </c>
      <c r="G3586">
        <v>-89.231406491893495</v>
      </c>
      <c r="H3586">
        <v>-11.8410330190212</v>
      </c>
      <c r="I3586">
        <v>-37.227465142735099</v>
      </c>
      <c r="J3586">
        <v>-5.71273451745442</v>
      </c>
      <c r="K3586">
        <v>9.2743615044568806</v>
      </c>
      <c r="L3586">
        <v>12.7056589317265</v>
      </c>
      <c r="M3586">
        <v>49.107725899421297</v>
      </c>
      <c r="N3586">
        <v>0.991785046123138</v>
      </c>
      <c r="O3586">
        <v>135.56058890147199</v>
      </c>
      <c r="P3586">
        <v>5.36992840095464</v>
      </c>
      <c r="Q3586">
        <v>0.194967266200128</v>
      </c>
    </row>
    <row r="3587" spans="1:17" hidden="1" x14ac:dyDescent="0.3">
      <c r="A3587" t="s">
        <v>7399</v>
      </c>
      <c r="B3587" t="s">
        <v>7400</v>
      </c>
      <c r="C3587" t="str">
        <f>IFERROR(VLOOKUP(Table1[[#This Row],[Ticker]],[1]!Table1[[Symbol]:[Industry]],2,FALSE),"-")</f>
        <v>-</v>
      </c>
      <c r="D3587" t="s">
        <v>393</v>
      </c>
      <c r="E3587">
        <v>46.4357258</v>
      </c>
      <c r="F3587">
        <v>49.45</v>
      </c>
      <c r="G3587">
        <v>-16.962339504139798</v>
      </c>
      <c r="H3587">
        <v>-28.287498358760399</v>
      </c>
      <c r="I3587">
        <v>-29.555078006062299</v>
      </c>
      <c r="J3587">
        <v>-10.291489096208901</v>
      </c>
      <c r="K3587">
        <v>56.446004697491603</v>
      </c>
      <c r="L3587">
        <v>53.613128903877602</v>
      </c>
      <c r="M3587">
        <v>36.313556846564801</v>
      </c>
      <c r="N3587">
        <v>0.72599102810583105</v>
      </c>
      <c r="O3587">
        <v>55.662285136501403</v>
      </c>
      <c r="P3587">
        <v>26.794871794871799</v>
      </c>
      <c r="Q3587">
        <v>7.8575251113862002E-2</v>
      </c>
    </row>
    <row r="3588" spans="1:17" hidden="1" x14ac:dyDescent="0.3">
      <c r="A3588" t="s">
        <v>7401</v>
      </c>
      <c r="B3588" t="s">
        <v>7402</v>
      </c>
      <c r="C3588" t="str">
        <f>IFERROR(VLOOKUP(Table1[[#This Row],[Ticker]],[1]!Table1[[Symbol]:[Industry]],2,FALSE),"-")</f>
        <v>-</v>
      </c>
      <c r="D3588" t="s">
        <v>604</v>
      </c>
      <c r="E3588">
        <v>46.354034639999902</v>
      </c>
      <c r="F3588">
        <v>157.75</v>
      </c>
      <c r="G3588">
        <v>-42.445465012407603</v>
      </c>
      <c r="H3588">
        <v>-0.75185123429511502</v>
      </c>
      <c r="I3588">
        <v>-16.769819515904398</v>
      </c>
      <c r="J3588">
        <v>-8.1486319533518508</v>
      </c>
      <c r="K3588">
        <v>159.16541788174999</v>
      </c>
      <c r="L3588">
        <v>163.42975093552201</v>
      </c>
      <c r="M3588">
        <v>44.6473770246755</v>
      </c>
      <c r="N3588">
        <v>0.50021465416255195</v>
      </c>
      <c r="O3588">
        <v>31.664025356576801</v>
      </c>
      <c r="P3588">
        <v>15.1459854014598</v>
      </c>
      <c r="Q3588">
        <v>-9.56680433597E-3</v>
      </c>
    </row>
    <row r="3589" spans="1:17" hidden="1" x14ac:dyDescent="0.3">
      <c r="A3589" t="s">
        <v>7403</v>
      </c>
      <c r="B3589" t="s">
        <v>7404</v>
      </c>
      <c r="C3589" t="str">
        <f>IFERROR(VLOOKUP(Table1[[#This Row],[Ticker]],[1]!Table1[[Symbol]:[Industry]],2,FALSE),"-")</f>
        <v>-</v>
      </c>
      <c r="D3589" t="s">
        <v>46</v>
      </c>
      <c r="E3589">
        <v>46.079500000000003</v>
      </c>
      <c r="F3589">
        <v>58.7</v>
      </c>
      <c r="G3589">
        <v>-46.287852956370202</v>
      </c>
      <c r="H3589">
        <v>-10.5225676682564</v>
      </c>
      <c r="I3589">
        <v>-23.923488387246401</v>
      </c>
      <c r="J3589">
        <v>-6.4435248693320801</v>
      </c>
      <c r="K3589">
        <v>60.951275705100997</v>
      </c>
      <c r="L3589">
        <v>58.420308172217702</v>
      </c>
      <c r="M3589">
        <v>53.552191704621201</v>
      </c>
      <c r="N3589">
        <v>0.46854754440961299</v>
      </c>
      <c r="O3589">
        <v>47.359454855195899</v>
      </c>
      <c r="P3589">
        <v>50.512820512820497</v>
      </c>
      <c r="Q3589">
        <v>7.4623118600137997E-2</v>
      </c>
    </row>
    <row r="3590" spans="1:17" hidden="1" x14ac:dyDescent="0.3">
      <c r="A3590" t="s">
        <v>7405</v>
      </c>
      <c r="B3590" t="s">
        <v>7406</v>
      </c>
      <c r="C3590" t="str">
        <f>IFERROR(VLOOKUP(Table1[[#This Row],[Ticker]],[1]!Table1[[Symbol]:[Industry]],2,FALSE),"-")</f>
        <v>-</v>
      </c>
      <c r="D3590" t="s">
        <v>393</v>
      </c>
      <c r="E3590">
        <v>46.048720000000003</v>
      </c>
      <c r="F3590">
        <v>86.95</v>
      </c>
      <c r="G3590">
        <v>-58.033895399225102</v>
      </c>
      <c r="H3590">
        <v>-48.288971688863903</v>
      </c>
      <c r="I3590">
        <v>-34.350503001999201</v>
      </c>
      <c r="J3590">
        <v>-3.1486319533518499</v>
      </c>
      <c r="K3590">
        <v>100.689937329255</v>
      </c>
      <c r="L3590">
        <v>101.254915746686</v>
      </c>
      <c r="M3590">
        <v>16.764138528056598</v>
      </c>
      <c r="N3590">
        <v>0.94420014094432703</v>
      </c>
      <c r="O3590">
        <v>76.894767107532999</v>
      </c>
      <c r="P3590">
        <v>6.0365853658536501</v>
      </c>
    </row>
    <row r="3591" spans="1:17" hidden="1" x14ac:dyDescent="0.3">
      <c r="A3591" t="s">
        <v>7407</v>
      </c>
      <c r="B3591" t="s">
        <v>7408</v>
      </c>
      <c r="C3591" t="str">
        <f>IFERROR(VLOOKUP(Table1[[#This Row],[Ticker]],[1]!Table1[[Symbol]:[Industry]],2,FALSE),"-")</f>
        <v>-</v>
      </c>
      <c r="D3591" t="s">
        <v>263</v>
      </c>
      <c r="E3591">
        <v>45.996973500000003</v>
      </c>
      <c r="F3591">
        <v>103.5</v>
      </c>
      <c r="G3591">
        <v>84.947055886238999</v>
      </c>
      <c r="H3591">
        <v>25.7112170280509</v>
      </c>
      <c r="I3591">
        <v>12.056923937572201</v>
      </c>
      <c r="J3591">
        <v>-0.92090918107462405</v>
      </c>
      <c r="K3591">
        <v>91.785891682388495</v>
      </c>
      <c r="L3591">
        <v>79.5322512677144</v>
      </c>
      <c r="M3591">
        <v>63.560192846912102</v>
      </c>
      <c r="N3591">
        <v>0.31824681954078599</v>
      </c>
      <c r="O3591">
        <v>10.2222222222222</v>
      </c>
      <c r="P3591">
        <v>128.17460317460299</v>
      </c>
      <c r="Q3591">
        <v>3.3955523879716003E-2</v>
      </c>
    </row>
    <row r="3592" spans="1:17" hidden="1" x14ac:dyDescent="0.3">
      <c r="A3592" t="s">
        <v>7409</v>
      </c>
      <c r="B3592" t="s">
        <v>7410</v>
      </c>
      <c r="C3592" t="str">
        <f>IFERROR(VLOOKUP(Table1[[#This Row],[Ticker]],[1]!Table1[[Symbol]:[Industry]],2,FALSE),"-")</f>
        <v>-</v>
      </c>
      <c r="E3592">
        <v>45.985584000000003</v>
      </c>
      <c r="F3592">
        <v>44</v>
      </c>
      <c r="G3592">
        <v>2.6970840798223299</v>
      </c>
      <c r="H3592">
        <v>3.7685950081153599</v>
      </c>
      <c r="I3592">
        <v>-0.21949242047675099</v>
      </c>
      <c r="J3592">
        <v>-5.2620913526844504</v>
      </c>
      <c r="K3592">
        <v>40.642956182770703</v>
      </c>
      <c r="L3592">
        <v>38.721779751024698</v>
      </c>
      <c r="M3592">
        <v>57.3712362149505</v>
      </c>
      <c r="N3592">
        <v>1.4444279615383999</v>
      </c>
      <c r="O3592">
        <v>20.227272727272702</v>
      </c>
      <c r="P3592">
        <v>46.568954030646204</v>
      </c>
      <c r="Q3592">
        <v>1.5855775993196999E-2</v>
      </c>
    </row>
    <row r="3593" spans="1:17" hidden="1" x14ac:dyDescent="0.3">
      <c r="A3593" t="s">
        <v>7411</v>
      </c>
      <c r="B3593" t="s">
        <v>7412</v>
      </c>
      <c r="C3593" t="str">
        <f>IFERROR(VLOOKUP(Table1[[#This Row],[Ticker]],[1]!Table1[[Symbol]:[Industry]],2,FALSE),"-")</f>
        <v>-</v>
      </c>
      <c r="D3593" t="s">
        <v>114</v>
      </c>
      <c r="E3593">
        <v>45.83952</v>
      </c>
      <c r="F3593">
        <v>7.3</v>
      </c>
      <c r="G3593">
        <v>-80.147035961018304</v>
      </c>
      <c r="H3593">
        <v>-20.389931861872999</v>
      </c>
      <c r="I3593">
        <v>-44.189746041654402</v>
      </c>
      <c r="J3593">
        <v>-6.7781688745032902</v>
      </c>
      <c r="K3593">
        <v>8.3879927634654194</v>
      </c>
      <c r="L3593">
        <v>9.4201035578101795</v>
      </c>
      <c r="M3593">
        <v>15.3289360139763</v>
      </c>
      <c r="N3593">
        <v>1.2532269849275901</v>
      </c>
      <c r="O3593">
        <v>101.643835616438</v>
      </c>
      <c r="P3593">
        <v>2.6722925457102602</v>
      </c>
      <c r="Q3593">
        <v>-9.1707961969849996E-3</v>
      </c>
    </row>
    <row r="3594" spans="1:17" hidden="1" x14ac:dyDescent="0.3">
      <c r="A3594" t="s">
        <v>7413</v>
      </c>
      <c r="B3594" t="s">
        <v>7414</v>
      </c>
      <c r="C3594" t="str">
        <f>IFERROR(VLOOKUP(Table1[[#This Row],[Ticker]],[1]!Table1[[Symbol]:[Industry]],2,FALSE),"-")</f>
        <v>-</v>
      </c>
      <c r="D3594" t="s">
        <v>1602</v>
      </c>
      <c r="E3594">
        <v>45.471103999999997</v>
      </c>
      <c r="F3594">
        <v>26.71</v>
      </c>
      <c r="G3594">
        <v>-89.792342368897707</v>
      </c>
      <c r="H3594">
        <v>-8.4112752462968601</v>
      </c>
      <c r="I3594">
        <v>22.5710205227602</v>
      </c>
      <c r="J3594">
        <v>-13.670720306765499</v>
      </c>
      <c r="K3594">
        <v>23.031127887125201</v>
      </c>
      <c r="L3594">
        <v>24.509326650542398</v>
      </c>
      <c r="M3594">
        <v>61.407362980540903</v>
      </c>
      <c r="N3594">
        <v>3.1723103756094302</v>
      </c>
      <c r="O3594">
        <v>142.48439161914101</v>
      </c>
      <c r="P3594">
        <v>55.439065398973803</v>
      </c>
      <c r="Q3594">
        <v>6.5909488590773002E-2</v>
      </c>
    </row>
    <row r="3595" spans="1:17" hidden="1" x14ac:dyDescent="0.3">
      <c r="A3595" t="s">
        <v>7415</v>
      </c>
      <c r="B3595" t="s">
        <v>7416</v>
      </c>
      <c r="C3595" t="str">
        <f>IFERROR(VLOOKUP(Table1[[#This Row],[Ticker]],[1]!Table1[[Symbol]:[Industry]],2,FALSE),"-")</f>
        <v>-</v>
      </c>
      <c r="D3595" t="s">
        <v>274</v>
      </c>
      <c r="E3595">
        <v>45.174999999999997</v>
      </c>
      <c r="F3595">
        <v>32.5</v>
      </c>
      <c r="G3595">
        <v>-39.655338317498</v>
      </c>
      <c r="H3595">
        <v>-10.480133781767099</v>
      </c>
      <c r="I3595">
        <v>-5.1033236200974201</v>
      </c>
      <c r="J3595">
        <v>-4.6637834685033601</v>
      </c>
      <c r="K3595">
        <v>33.565599536976002</v>
      </c>
      <c r="L3595">
        <v>34.266032181008804</v>
      </c>
      <c r="M3595">
        <v>33.191162451576901</v>
      </c>
      <c r="N3595">
        <v>0.48897788090871602</v>
      </c>
      <c r="O3595">
        <v>26.615384615384599</v>
      </c>
      <c r="P3595">
        <v>20.370370370370299</v>
      </c>
      <c r="Q3595">
        <v>-8.8950324672553996E-2</v>
      </c>
    </row>
    <row r="3596" spans="1:17" hidden="1" x14ac:dyDescent="0.3">
      <c r="A3596" t="s">
        <v>7417</v>
      </c>
      <c r="B3596" t="s">
        <v>7418</v>
      </c>
      <c r="C3596" t="str">
        <f>IFERROR(VLOOKUP(Table1[[#This Row],[Ticker]],[1]!Table1[[Symbol]:[Industry]],2,FALSE),"-")</f>
        <v>-</v>
      </c>
      <c r="D3596" t="s">
        <v>5485</v>
      </c>
      <c r="E3596">
        <v>45.162677000000002</v>
      </c>
      <c r="F3596">
        <v>168.7</v>
      </c>
      <c r="G3596">
        <v>-71.969826135155898</v>
      </c>
      <c r="H3596">
        <v>-13.0849186235586</v>
      </c>
      <c r="I3596">
        <v>-49.138411339395603</v>
      </c>
      <c r="J3596">
        <v>-12.815298620018501</v>
      </c>
      <c r="K3596">
        <v>175.16560113779801</v>
      </c>
      <c r="L3596">
        <v>192.83714141419699</v>
      </c>
      <c r="M3596">
        <v>36.698049593015597</v>
      </c>
      <c r="N3596">
        <v>0.63636363636363602</v>
      </c>
      <c r="O3596">
        <v>95.020746887966794</v>
      </c>
      <c r="P3596">
        <v>35.665460394048999</v>
      </c>
      <c r="Q3596">
        <v>-1.6007184626585E-2</v>
      </c>
    </row>
    <row r="3597" spans="1:17" hidden="1" x14ac:dyDescent="0.3">
      <c r="A3597" t="s">
        <v>7419</v>
      </c>
      <c r="B3597" t="s">
        <v>7420</v>
      </c>
      <c r="C3597" t="str">
        <f>IFERROR(VLOOKUP(Table1[[#This Row],[Ticker]],[1]!Table1[[Symbol]:[Industry]],2,FALSE),"-")</f>
        <v>-</v>
      </c>
      <c r="D3597" t="s">
        <v>292</v>
      </c>
      <c r="E3597">
        <v>45.143999999999998</v>
      </c>
      <c r="F3597">
        <v>114</v>
      </c>
      <c r="G3597">
        <v>27.022272062005602</v>
      </c>
      <c r="H3597">
        <v>1.4244187864159099</v>
      </c>
      <c r="I3597">
        <v>7.5986648140228796</v>
      </c>
      <c r="J3597">
        <v>-3.1486319533518499</v>
      </c>
      <c r="K3597">
        <v>121.64463183887599</v>
      </c>
      <c r="L3597">
        <v>113.274855591028</v>
      </c>
      <c r="M3597">
        <v>39.899366114026002</v>
      </c>
      <c r="N3597">
        <v>1.91843714131784E-2</v>
      </c>
      <c r="O3597">
        <v>66.535087719298204</v>
      </c>
      <c r="P3597">
        <v>73.648134044173602</v>
      </c>
      <c r="Q3597">
        <v>0.11071132344301</v>
      </c>
    </row>
    <row r="3598" spans="1:17" hidden="1" x14ac:dyDescent="0.3">
      <c r="A3598" t="s">
        <v>7421</v>
      </c>
      <c r="B3598" t="s">
        <v>7422</v>
      </c>
      <c r="C3598" t="str">
        <f>IFERROR(VLOOKUP(Table1[[#This Row],[Ticker]],[1]!Table1[[Symbol]:[Industry]],2,FALSE),"-")</f>
        <v>-</v>
      </c>
      <c r="D3598" t="s">
        <v>751</v>
      </c>
      <c r="E3598">
        <v>45.057158311999999</v>
      </c>
      <c r="F3598">
        <v>23.72</v>
      </c>
      <c r="G3598">
        <v>22.429958977958101</v>
      </c>
      <c r="H3598">
        <v>-2.3111059042453901</v>
      </c>
      <c r="I3598">
        <v>4.9201660664620501</v>
      </c>
      <c r="J3598">
        <v>-3.1486319533518499</v>
      </c>
      <c r="K3598">
        <v>22.818144402373498</v>
      </c>
      <c r="L3598">
        <v>20.1102344097905</v>
      </c>
      <c r="M3598">
        <v>37.579943371070499</v>
      </c>
      <c r="N3598">
        <v>0.79086907992234201</v>
      </c>
      <c r="O3598">
        <v>3.0775716694772401</v>
      </c>
      <c r="P3598">
        <v>64.152249134948093</v>
      </c>
    </row>
    <row r="3599" spans="1:17" hidden="1" x14ac:dyDescent="0.3">
      <c r="A3599" t="s">
        <v>7423</v>
      </c>
      <c r="B3599" t="s">
        <v>7424</v>
      </c>
      <c r="C3599" t="str">
        <f>IFERROR(VLOOKUP(Table1[[#This Row],[Ticker]],[1]!Table1[[Symbol]:[Industry]],2,FALSE),"-")</f>
        <v>-</v>
      </c>
      <c r="D3599" t="s">
        <v>1422</v>
      </c>
      <c r="E3599">
        <v>45.05</v>
      </c>
      <c r="F3599">
        <v>45.01</v>
      </c>
      <c r="G3599">
        <v>-40.987075552405301</v>
      </c>
      <c r="H3599">
        <v>-9.2660477176874991</v>
      </c>
      <c r="I3599">
        <v>-31.502118504504701</v>
      </c>
      <c r="J3599">
        <v>-6.10284170224402</v>
      </c>
      <c r="K3599">
        <v>46.447383726054603</v>
      </c>
      <c r="L3599">
        <v>48.833879601525702</v>
      </c>
      <c r="M3599">
        <v>38.467118135551402</v>
      </c>
      <c r="N3599">
        <v>0.62556896729841505</v>
      </c>
      <c r="O3599">
        <v>56.742946011997297</v>
      </c>
      <c r="P3599">
        <v>6.6587677725118404</v>
      </c>
      <c r="Q3599">
        <v>-0.11669714274975999</v>
      </c>
    </row>
    <row r="3600" spans="1:17" hidden="1" x14ac:dyDescent="0.3">
      <c r="A3600" t="s">
        <v>7425</v>
      </c>
      <c r="B3600" t="s">
        <v>7426</v>
      </c>
      <c r="C3600" t="str">
        <f>IFERROR(VLOOKUP(Table1[[#This Row],[Ticker]],[1]!Table1[[Symbol]:[Industry]],2,FALSE),"-")</f>
        <v>-</v>
      </c>
      <c r="D3600" t="s">
        <v>1153</v>
      </c>
      <c r="E3600">
        <v>45.017447574000002</v>
      </c>
      <c r="F3600">
        <v>123.8</v>
      </c>
      <c r="G3600">
        <v>46.391498242310099</v>
      </c>
      <c r="H3600">
        <v>31.042935536976302</v>
      </c>
      <c r="I3600">
        <v>77.369525168540804</v>
      </c>
      <c r="J3600">
        <v>-6.8926319533518496</v>
      </c>
      <c r="K3600">
        <v>100.662586524307</v>
      </c>
      <c r="L3600">
        <v>82.806194479626001</v>
      </c>
      <c r="M3600">
        <v>56.136182822378601</v>
      </c>
      <c r="N3600">
        <v>1.61975244276428</v>
      </c>
      <c r="O3600">
        <v>13.8933764135702</v>
      </c>
      <c r="P3600">
        <v>117.19298245614</v>
      </c>
      <c r="Q3600">
        <v>0.12114033905018599</v>
      </c>
    </row>
    <row r="3601" spans="1:17" hidden="1" x14ac:dyDescent="0.3">
      <c r="A3601" t="s">
        <v>7427</v>
      </c>
      <c r="B3601" t="s">
        <v>7428</v>
      </c>
      <c r="C3601" t="str">
        <f>IFERROR(VLOOKUP(Table1[[#This Row],[Ticker]],[1]!Table1[[Symbol]:[Industry]],2,FALSE),"-")</f>
        <v>-</v>
      </c>
      <c r="D3601" t="s">
        <v>396</v>
      </c>
      <c r="E3601">
        <v>44.961504665</v>
      </c>
      <c r="F3601">
        <v>0.77</v>
      </c>
      <c r="G3601">
        <v>-33.3152806806104</v>
      </c>
      <c r="H3601">
        <v>-10.917317398886199</v>
      </c>
      <c r="I3601">
        <v>-24.0766829443339</v>
      </c>
      <c r="J3601">
        <v>-6.8986319533518499</v>
      </c>
      <c r="K3601">
        <v>0.81981409209001599</v>
      </c>
      <c r="L3601">
        <v>0.84771893626595995</v>
      </c>
      <c r="M3601">
        <v>29.559325133976898</v>
      </c>
      <c r="N3601">
        <v>0.39067789482292797</v>
      </c>
      <c r="O3601">
        <v>64.935064935064901</v>
      </c>
      <c r="P3601">
        <v>16.6666666666666</v>
      </c>
      <c r="Q3601">
        <v>9.4865906037070999E-2</v>
      </c>
    </row>
    <row r="3602" spans="1:17" hidden="1" x14ac:dyDescent="0.3">
      <c r="A3602" t="s">
        <v>7429</v>
      </c>
      <c r="B3602" t="s">
        <v>7430</v>
      </c>
      <c r="C3602" t="str">
        <f>IFERROR(VLOOKUP(Table1[[#This Row],[Ticker]],[1]!Table1[[Symbol]:[Industry]],2,FALSE),"-")</f>
        <v>-</v>
      </c>
      <c r="D3602" t="s">
        <v>167</v>
      </c>
      <c r="E3602">
        <v>44.851123800000003</v>
      </c>
      <c r="F3602">
        <v>71.19</v>
      </c>
      <c r="G3602">
        <v>39.099347558672598</v>
      </c>
      <c r="H3602">
        <v>1.9240104736895101</v>
      </c>
      <c r="I3602">
        <v>22.392403769948199</v>
      </c>
      <c r="J3602">
        <v>-4.2479918197587603</v>
      </c>
      <c r="K3602">
        <v>66.253732486968303</v>
      </c>
      <c r="L3602">
        <v>59.068678833039101</v>
      </c>
      <c r="M3602">
        <v>50.490567406517499</v>
      </c>
      <c r="N3602">
        <v>1.2550169775491999</v>
      </c>
      <c r="O3602">
        <v>15.606124455681901</v>
      </c>
      <c r="P3602">
        <v>80.227848101265806</v>
      </c>
      <c r="Q3602">
        <v>5.5165068371202997E-2</v>
      </c>
    </row>
    <row r="3603" spans="1:17" hidden="1" x14ac:dyDescent="0.3">
      <c r="A3603" t="s">
        <v>7431</v>
      </c>
      <c r="B3603" t="s">
        <v>7432</v>
      </c>
      <c r="C3603" t="str">
        <f>IFERROR(VLOOKUP(Table1[[#This Row],[Ticker]],[1]!Table1[[Symbol]:[Industry]],2,FALSE),"-")</f>
        <v>-</v>
      </c>
      <c r="D3603" t="s">
        <v>545</v>
      </c>
      <c r="E3603">
        <v>44.617789999999999</v>
      </c>
      <c r="F3603">
        <v>55.72</v>
      </c>
      <c r="G3603">
        <v>14.3264787258548</v>
      </c>
      <c r="H3603">
        <v>16.6774963239762</v>
      </c>
      <c r="I3603">
        <v>21.497631063431101</v>
      </c>
      <c r="J3603">
        <v>18.3486207939008</v>
      </c>
      <c r="K3603">
        <v>44.173591695581798</v>
      </c>
      <c r="L3603">
        <v>41.1672079416157</v>
      </c>
      <c r="M3603">
        <v>100</v>
      </c>
      <c r="N3603">
        <v>2.247003802874</v>
      </c>
      <c r="O3603">
        <v>0</v>
      </c>
      <c r="P3603">
        <v>47.641759406465198</v>
      </c>
    </row>
    <row r="3604" spans="1:17" hidden="1" x14ac:dyDescent="0.3">
      <c r="A3604" t="s">
        <v>7433</v>
      </c>
      <c r="B3604" t="s">
        <v>7434</v>
      </c>
      <c r="C3604" t="str">
        <f>IFERROR(VLOOKUP(Table1[[#This Row],[Ticker]],[1]!Table1[[Symbol]:[Industry]],2,FALSE),"-")</f>
        <v>-</v>
      </c>
      <c r="D3604" t="s">
        <v>473</v>
      </c>
      <c r="E3604">
        <v>44.399016000000003</v>
      </c>
      <c r="F3604">
        <v>23.6</v>
      </c>
      <c r="G3604">
        <v>-52.076037995584599</v>
      </c>
      <c r="H3604">
        <v>-2.87591193083591</v>
      </c>
      <c r="I3604">
        <v>-30.7488982307814</v>
      </c>
      <c r="J3604">
        <v>-3.1486319533518499</v>
      </c>
      <c r="K3604">
        <v>24.040895755186899</v>
      </c>
      <c r="L3604">
        <v>27.458651966976099</v>
      </c>
      <c r="M3604">
        <v>36.416676966923298</v>
      </c>
      <c r="N3604">
        <v>0.57030481809242795</v>
      </c>
      <c r="O3604">
        <v>82.203389830508399</v>
      </c>
      <c r="P3604">
        <v>3.9647577092511099</v>
      </c>
    </row>
    <row r="3605" spans="1:17" hidden="1" x14ac:dyDescent="0.3">
      <c r="A3605" t="s">
        <v>7435</v>
      </c>
      <c r="B3605" t="s">
        <v>7436</v>
      </c>
      <c r="C3605" t="str">
        <f>IFERROR(VLOOKUP(Table1[[#This Row],[Ticker]],[1]!Table1[[Symbol]:[Industry]],2,FALSE),"-")</f>
        <v>-</v>
      </c>
      <c r="E3605">
        <v>44.329871423999997</v>
      </c>
      <c r="F3605">
        <v>26.48</v>
      </c>
      <c r="G3605">
        <v>-16.354149938560901</v>
      </c>
      <c r="H3605">
        <v>14.070600247793401</v>
      </c>
      <c r="I3605">
        <v>1.2252250242406899</v>
      </c>
      <c r="J3605">
        <v>-3.5176356433887501</v>
      </c>
      <c r="K3605">
        <v>24.528473296764499</v>
      </c>
      <c r="L3605">
        <v>23.679427158041001</v>
      </c>
      <c r="M3605">
        <v>53.731947822925797</v>
      </c>
      <c r="N3605">
        <v>1.0049917796754</v>
      </c>
      <c r="O3605">
        <v>20.845921450151</v>
      </c>
      <c r="P3605">
        <v>52.622478386167103</v>
      </c>
      <c r="Q3605">
        <v>5.7770904135872998E-2</v>
      </c>
    </row>
    <row r="3606" spans="1:17" hidden="1" x14ac:dyDescent="0.3">
      <c r="A3606" t="s">
        <v>7437</v>
      </c>
      <c r="B3606" t="s">
        <v>7438</v>
      </c>
      <c r="C3606" t="str">
        <f>IFERROR(VLOOKUP(Table1[[#This Row],[Ticker]],[1]!Table1[[Symbol]:[Industry]],2,FALSE),"-")</f>
        <v>-</v>
      </c>
      <c r="D3606" t="s">
        <v>396</v>
      </c>
      <c r="E3606">
        <v>44.28</v>
      </c>
      <c r="F3606">
        <v>4.92</v>
      </c>
      <c r="G3606">
        <v>59.374014358554</v>
      </c>
      <c r="H3606">
        <v>-4.00342989266428</v>
      </c>
      <c r="I3606">
        <v>26.137179211785401</v>
      </c>
      <c r="J3606">
        <v>-7.7818365865564703</v>
      </c>
      <c r="K3606">
        <v>4.9149273786047596</v>
      </c>
      <c r="L3606">
        <v>4.3035850657868302</v>
      </c>
      <c r="M3606">
        <v>41.436228866707403</v>
      </c>
      <c r="N3606">
        <v>0.88598713252964001</v>
      </c>
      <c r="O3606">
        <v>32.655826558265503</v>
      </c>
      <c r="P3606">
        <v>109.065155807365</v>
      </c>
      <c r="Q3606">
        <v>7.6578109809857006E-2</v>
      </c>
    </row>
    <row r="3607" spans="1:17" hidden="1" x14ac:dyDescent="0.3">
      <c r="A3607" t="s">
        <v>7439</v>
      </c>
      <c r="B3607" t="s">
        <v>7440</v>
      </c>
      <c r="C3607" t="str">
        <f>IFERROR(VLOOKUP(Table1[[#This Row],[Ticker]],[1]!Table1[[Symbol]:[Industry]],2,FALSE),"-")</f>
        <v>-</v>
      </c>
      <c r="D3607" t="s">
        <v>281</v>
      </c>
      <c r="E3607">
        <v>44.251750399999999</v>
      </c>
      <c r="F3607">
        <v>15.11</v>
      </c>
      <c r="G3607">
        <v>21.6590782937485</v>
      </c>
      <c r="H3607">
        <v>-10.9308675343876</v>
      </c>
      <c r="I3607">
        <v>-16.349295693137101</v>
      </c>
      <c r="J3607">
        <v>-5.4607706816755401</v>
      </c>
      <c r="K3607">
        <v>15.7083807742085</v>
      </c>
      <c r="L3607">
        <v>15.2185440719438</v>
      </c>
      <c r="M3607">
        <v>37.514758138844897</v>
      </c>
      <c r="N3607">
        <v>0.521156634171551</v>
      </c>
      <c r="O3607">
        <v>34.348113831899397</v>
      </c>
      <c r="P3607">
        <v>57.3958333333333</v>
      </c>
      <c r="Q3607">
        <v>4.9609461454420002E-2</v>
      </c>
    </row>
    <row r="3608" spans="1:17" hidden="1" x14ac:dyDescent="0.3">
      <c r="A3608" t="s">
        <v>7441</v>
      </c>
      <c r="B3608" t="s">
        <v>7442</v>
      </c>
      <c r="C3608" t="str">
        <f>IFERROR(VLOOKUP(Table1[[#This Row],[Ticker]],[1]!Table1[[Symbol]:[Industry]],2,FALSE),"-")</f>
        <v>-</v>
      </c>
      <c r="D3608" t="s">
        <v>4119</v>
      </c>
      <c r="E3608">
        <v>44.218419599999997</v>
      </c>
      <c r="F3608">
        <v>27.1</v>
      </c>
      <c r="G3608">
        <v>-26.7063113651108</v>
      </c>
      <c r="H3608">
        <v>-0.30760833226225698</v>
      </c>
      <c r="I3608">
        <v>5.8615886606043404</v>
      </c>
      <c r="J3608">
        <v>-7.8603056523673196</v>
      </c>
      <c r="K3608">
        <v>26.673913888896401</v>
      </c>
      <c r="L3608">
        <v>24.675692735631401</v>
      </c>
      <c r="M3608">
        <v>41.786341398492503</v>
      </c>
      <c r="N3608">
        <v>0.67148760330578505</v>
      </c>
      <c r="O3608">
        <v>27.601476014760099</v>
      </c>
      <c r="P3608">
        <v>50.5555555555555</v>
      </c>
    </row>
    <row r="3609" spans="1:17" hidden="1" x14ac:dyDescent="0.3">
      <c r="A3609" t="s">
        <v>7443</v>
      </c>
      <c r="B3609" t="s">
        <v>7444</v>
      </c>
      <c r="C3609" t="str">
        <f>IFERROR(VLOOKUP(Table1[[#This Row],[Ticker]],[1]!Table1[[Symbol]:[Industry]],2,FALSE),"-")</f>
        <v>-</v>
      </c>
      <c r="D3609" t="s">
        <v>54</v>
      </c>
      <c r="E3609">
        <v>44.196631959999998</v>
      </c>
      <c r="F3609">
        <v>22.08</v>
      </c>
      <c r="G3609">
        <v>-28.8687338499576</v>
      </c>
      <c r="H3609">
        <v>-9.3414955537113098</v>
      </c>
      <c r="I3609">
        <v>-11.693155864943099</v>
      </c>
      <c r="J3609">
        <v>-12.591930922424</v>
      </c>
      <c r="K3609">
        <v>23.140041655989499</v>
      </c>
      <c r="L3609">
        <v>21.628067554740401</v>
      </c>
      <c r="M3609">
        <v>34.8650745699845</v>
      </c>
      <c r="N3609">
        <v>0.92238823623587796</v>
      </c>
      <c r="O3609">
        <v>36.322463768115902</v>
      </c>
      <c r="P3609">
        <v>62.352941176470502</v>
      </c>
      <c r="Q3609">
        <v>0.11881155668934899</v>
      </c>
    </row>
    <row r="3610" spans="1:17" hidden="1" x14ac:dyDescent="0.3">
      <c r="A3610" t="s">
        <v>7445</v>
      </c>
      <c r="B3610" t="s">
        <v>7446</v>
      </c>
      <c r="C3610" t="str">
        <f>IFERROR(VLOOKUP(Table1[[#This Row],[Ticker]],[1]!Table1[[Symbol]:[Industry]],2,FALSE),"-")</f>
        <v>-</v>
      </c>
      <c r="D3610" t="s">
        <v>1001</v>
      </c>
      <c r="E3610">
        <v>44.170250000000003</v>
      </c>
      <c r="F3610">
        <v>92.99</v>
      </c>
      <c r="G3610">
        <v>32.738290747960903</v>
      </c>
      <c r="H3610">
        <v>-23.1800135016159</v>
      </c>
      <c r="I3610">
        <v>31.574716699502201</v>
      </c>
      <c r="J3610">
        <v>-8.9602551998448305</v>
      </c>
      <c r="K3610">
        <v>97.118825361697702</v>
      </c>
      <c r="L3610">
        <v>79.156944770289797</v>
      </c>
      <c r="M3610">
        <v>23.830939471770801</v>
      </c>
      <c r="N3610">
        <v>0.16830039817383399</v>
      </c>
      <c r="O3610">
        <v>37.649209592429301</v>
      </c>
      <c r="P3610">
        <v>75.452830188679201</v>
      </c>
      <c r="Q3610">
        <v>7.2726371816697E-2</v>
      </c>
    </row>
    <row r="3611" spans="1:17" hidden="1" x14ac:dyDescent="0.3">
      <c r="A3611" t="s">
        <v>7447</v>
      </c>
      <c r="B3611" t="s">
        <v>7448</v>
      </c>
      <c r="C3611" t="str">
        <f>IFERROR(VLOOKUP(Table1[[#This Row],[Ticker]],[1]!Table1[[Symbol]:[Industry]],2,FALSE),"-")</f>
        <v>-</v>
      </c>
      <c r="D3611" t="s">
        <v>231</v>
      </c>
      <c r="E3611">
        <v>43.951159199999999</v>
      </c>
      <c r="F3611">
        <v>115.96</v>
      </c>
      <c r="G3611">
        <v>29.435596512372001</v>
      </c>
      <c r="H3611">
        <v>53.258664043909199</v>
      </c>
      <c r="I3611">
        <v>63.102669911586503</v>
      </c>
      <c r="J3611">
        <v>5.0760229728737496</v>
      </c>
      <c r="K3611">
        <v>78.2648957226058</v>
      </c>
      <c r="L3611">
        <v>63.592035602709402</v>
      </c>
      <c r="M3611">
        <v>92.345170704163095</v>
      </c>
      <c r="N3611">
        <v>1.4329084344128999</v>
      </c>
      <c r="O3611">
        <v>0</v>
      </c>
      <c r="P3611">
        <v>163.24631101021501</v>
      </c>
      <c r="Q3611">
        <v>9.9636794003208004E-2</v>
      </c>
    </row>
    <row r="3612" spans="1:17" hidden="1" x14ac:dyDescent="0.3">
      <c r="A3612" t="s">
        <v>7449</v>
      </c>
      <c r="B3612" t="s">
        <v>7450</v>
      </c>
      <c r="C3612" t="str">
        <f>IFERROR(VLOOKUP(Table1[[#This Row],[Ticker]],[1]!Table1[[Symbol]:[Industry]],2,FALSE),"-")</f>
        <v>-</v>
      </c>
      <c r="D3612" t="s">
        <v>396</v>
      </c>
      <c r="E3612">
        <v>43.706348499999997</v>
      </c>
      <c r="F3612">
        <v>84.69</v>
      </c>
      <c r="G3612">
        <v>30.6537415846364</v>
      </c>
      <c r="H3612">
        <v>-16.182393785913899</v>
      </c>
      <c r="I3612">
        <v>19.402403317891999</v>
      </c>
      <c r="J3612">
        <v>-7.1248224295423297</v>
      </c>
      <c r="K3612">
        <v>86.256930689478096</v>
      </c>
      <c r="L3612">
        <v>77.337907770525604</v>
      </c>
      <c r="M3612">
        <v>53.707804250000798</v>
      </c>
      <c r="N3612">
        <v>0.75287274087893896</v>
      </c>
      <c r="O3612">
        <v>77.647892313141995</v>
      </c>
      <c r="P3612">
        <v>130.762942779291</v>
      </c>
      <c r="Q3612">
        <v>0.10003553727018299</v>
      </c>
    </row>
    <row r="3613" spans="1:17" hidden="1" x14ac:dyDescent="0.3">
      <c r="A3613" t="s">
        <v>7451</v>
      </c>
      <c r="B3613" t="s">
        <v>7452</v>
      </c>
      <c r="C3613" t="str">
        <f>IFERROR(VLOOKUP(Table1[[#This Row],[Ticker]],[1]!Table1[[Symbol]:[Industry]],2,FALSE),"-")</f>
        <v>-</v>
      </c>
      <c r="D3613" t="s">
        <v>5865</v>
      </c>
      <c r="E3613">
        <v>43.696800000000003</v>
      </c>
      <c r="F3613">
        <v>42.84</v>
      </c>
      <c r="G3613">
        <v>4.8782677064863602</v>
      </c>
      <c r="H3613">
        <v>9.3712250090841902</v>
      </c>
      <c r="I3613">
        <v>-17.138411339395599</v>
      </c>
      <c r="J3613">
        <v>1.2150044102844999</v>
      </c>
      <c r="K3613">
        <v>40.246611610445797</v>
      </c>
      <c r="L3613">
        <v>38.894910431192699</v>
      </c>
      <c r="M3613">
        <v>57.685117174794399</v>
      </c>
      <c r="N3613">
        <v>1.34930005059875</v>
      </c>
      <c r="O3613">
        <v>25.816993464052199</v>
      </c>
      <c r="P3613">
        <v>53.054662379421202</v>
      </c>
      <c r="Q3613">
        <v>5.7304811809849997E-2</v>
      </c>
    </row>
    <row r="3614" spans="1:17" hidden="1" x14ac:dyDescent="0.3">
      <c r="A3614" t="s">
        <v>7453</v>
      </c>
      <c r="B3614" t="s">
        <v>3405</v>
      </c>
      <c r="C3614" t="str">
        <f>IFERROR(VLOOKUP(Table1[[#This Row],[Ticker]],[1]!Table1[[Symbol]:[Industry]],2,FALSE),"-")</f>
        <v>-</v>
      </c>
      <c r="D3614" t="s">
        <v>7454</v>
      </c>
      <c r="E3614">
        <v>43.696199999999997</v>
      </c>
      <c r="F3614">
        <v>95</v>
      </c>
      <c r="G3614">
        <v>-8.3152806806104191</v>
      </c>
      <c r="H3614">
        <v>-10.018838351227799</v>
      </c>
      <c r="I3614">
        <v>32.015128835624203</v>
      </c>
      <c r="J3614">
        <v>-3.1486319533518499</v>
      </c>
      <c r="K3614">
        <v>91.168652704138296</v>
      </c>
      <c r="L3614">
        <v>74.819505696753495</v>
      </c>
      <c r="M3614">
        <v>41.764724159387498</v>
      </c>
      <c r="N3614">
        <v>0</v>
      </c>
      <c r="O3614">
        <v>11.0315789473684</v>
      </c>
      <c r="P3614">
        <v>60.554334967044099</v>
      </c>
    </row>
    <row r="3615" spans="1:17" hidden="1" x14ac:dyDescent="0.3">
      <c r="A3615" t="s">
        <v>7455</v>
      </c>
      <c r="B3615" t="s">
        <v>7456</v>
      </c>
      <c r="C3615" t="str">
        <f>IFERROR(VLOOKUP(Table1[[#This Row],[Ticker]],[1]!Table1[[Symbol]:[Industry]],2,FALSE),"-")</f>
        <v>-</v>
      </c>
      <c r="E3615">
        <v>43.68</v>
      </c>
      <c r="F3615">
        <v>14.5</v>
      </c>
      <c r="G3615">
        <v>45.476334609155302</v>
      </c>
      <c r="H3615">
        <v>-9.7556538591739592</v>
      </c>
      <c r="I3615">
        <v>-3.0455370399561099</v>
      </c>
      <c r="J3615">
        <v>-2.1956026817384999</v>
      </c>
      <c r="K3615">
        <v>13.8623462000399</v>
      </c>
      <c r="L3615">
        <v>13.0254039075742</v>
      </c>
      <c r="M3615">
        <v>59.325163316852098</v>
      </c>
      <c r="N3615">
        <v>0.91952974027727097</v>
      </c>
      <c r="O3615">
        <v>54.413793103448199</v>
      </c>
      <c r="P3615">
        <v>111.678832116788</v>
      </c>
      <c r="Q3615">
        <v>5.2217006287270003E-2</v>
      </c>
    </row>
    <row r="3616" spans="1:17" hidden="1" x14ac:dyDescent="0.3">
      <c r="A3616" t="s">
        <v>7457</v>
      </c>
      <c r="B3616" t="s">
        <v>7458</v>
      </c>
      <c r="C3616" t="str">
        <f>IFERROR(VLOOKUP(Table1[[#This Row],[Ticker]],[1]!Table1[[Symbol]:[Industry]],2,FALSE),"-")</f>
        <v>-</v>
      </c>
      <c r="D3616" t="s">
        <v>1013</v>
      </c>
      <c r="E3616">
        <v>43.660739999999997</v>
      </c>
      <c r="F3616">
        <v>8.69</v>
      </c>
      <c r="G3616">
        <v>57.254894757986001</v>
      </c>
      <c r="H3616">
        <v>-8.8738104773306006</v>
      </c>
      <c r="I3616">
        <v>59.301013711939</v>
      </c>
      <c r="J3616">
        <v>-12.510334081011401</v>
      </c>
      <c r="K3616">
        <v>8.9115408824017894</v>
      </c>
      <c r="L3616">
        <v>7.13601496525858</v>
      </c>
      <c r="M3616">
        <v>22.057254651249799</v>
      </c>
      <c r="N3616">
        <v>0.473578820187748</v>
      </c>
      <c r="O3616">
        <v>36.018411967779002</v>
      </c>
      <c r="P3616">
        <v>117.24999999999901</v>
      </c>
      <c r="Q3616">
        <v>3.58895497784E-3</v>
      </c>
    </row>
    <row r="3617" spans="1:17" hidden="1" x14ac:dyDescent="0.3">
      <c r="A3617" t="s">
        <v>7459</v>
      </c>
      <c r="B3617" t="s">
        <v>7460</v>
      </c>
      <c r="C3617" t="str">
        <f>IFERROR(VLOOKUP(Table1[[#This Row],[Ticker]],[1]!Table1[[Symbol]:[Industry]],2,FALSE),"-")</f>
        <v>-</v>
      </c>
      <c r="D3617" t="s">
        <v>263</v>
      </c>
      <c r="E3617">
        <v>43.616509999999998</v>
      </c>
      <c r="F3617">
        <v>23</v>
      </c>
      <c r="G3617">
        <v>-3.73781589187803</v>
      </c>
      <c r="H3617">
        <v>-12.8197564232765</v>
      </c>
      <c r="I3617">
        <v>-9.0905644494435105</v>
      </c>
      <c r="J3617">
        <v>-5.93815012748541</v>
      </c>
      <c r="K3617">
        <v>23.736400357732101</v>
      </c>
      <c r="L3617">
        <v>23.3148687381778</v>
      </c>
      <c r="M3617">
        <v>32.841743779774198</v>
      </c>
      <c r="N3617">
        <v>0.79792109794388699</v>
      </c>
      <c r="O3617">
        <v>69.913043478260803</v>
      </c>
    </row>
    <row r="3618" spans="1:17" hidden="1" x14ac:dyDescent="0.3">
      <c r="A3618" t="s">
        <v>7461</v>
      </c>
      <c r="B3618" t="s">
        <v>7462</v>
      </c>
      <c r="C3618" t="str">
        <f>IFERROR(VLOOKUP(Table1[[#This Row],[Ticker]],[1]!Table1[[Symbol]:[Industry]],2,FALSE),"-")</f>
        <v>-</v>
      </c>
      <c r="D3618" t="s">
        <v>473</v>
      </c>
      <c r="E3618">
        <v>43.608894999999997</v>
      </c>
      <c r="F3618">
        <v>72.680000000000007</v>
      </c>
      <c r="G3618">
        <v>-31.650712209495499</v>
      </c>
      <c r="H3618">
        <v>-15.555142972616499</v>
      </c>
      <c r="I3618">
        <v>-24.981137081071999</v>
      </c>
      <c r="J3618">
        <v>-5.3521851829345399</v>
      </c>
      <c r="K3618">
        <v>74.542968993191806</v>
      </c>
      <c r="L3618">
        <v>77.086481127136196</v>
      </c>
      <c r="M3618">
        <v>48.930800750036802</v>
      </c>
      <c r="N3618">
        <v>0.36045755526998602</v>
      </c>
      <c r="O3618">
        <v>56.714364336818903</v>
      </c>
      <c r="P3618">
        <v>23.7106382978723</v>
      </c>
      <c r="Q3618">
        <v>0.15312771615940901</v>
      </c>
    </row>
    <row r="3619" spans="1:17" hidden="1" x14ac:dyDescent="0.3">
      <c r="A3619" t="s">
        <v>7463</v>
      </c>
      <c r="B3619" t="s">
        <v>7464</v>
      </c>
      <c r="C3619" t="str">
        <f>IFERROR(VLOOKUP(Table1[[#This Row],[Ticker]],[1]!Table1[[Symbol]:[Industry]],2,FALSE),"-")</f>
        <v>-</v>
      </c>
      <c r="D3619" t="s">
        <v>604</v>
      </c>
      <c r="E3619">
        <v>43.606900000000003</v>
      </c>
      <c r="F3619">
        <v>59</v>
      </c>
      <c r="G3619">
        <v>49.630455753498097</v>
      </c>
      <c r="H3619">
        <v>-6.1977091791820502</v>
      </c>
      <c r="I3619">
        <v>1.5900519305040699</v>
      </c>
      <c r="J3619">
        <v>-7.9014836643784596</v>
      </c>
      <c r="K3619">
        <v>60.261954271933199</v>
      </c>
      <c r="L3619">
        <v>52.186789657266402</v>
      </c>
      <c r="M3619">
        <v>30.679996327001302</v>
      </c>
      <c r="N3619">
        <v>0.25400495627449798</v>
      </c>
      <c r="O3619">
        <v>18.6271186440677</v>
      </c>
      <c r="P3619">
        <v>110.63905747947101</v>
      </c>
      <c r="Q3619">
        <v>6.8418890567050999E-2</v>
      </c>
    </row>
    <row r="3620" spans="1:17" hidden="1" x14ac:dyDescent="0.3">
      <c r="A3620" t="s">
        <v>7465</v>
      </c>
      <c r="B3620" t="s">
        <v>7466</v>
      </c>
      <c r="C3620" t="str">
        <f>IFERROR(VLOOKUP(Table1[[#This Row],[Ticker]],[1]!Table1[[Symbol]:[Industry]],2,FALSE),"-")</f>
        <v>-</v>
      </c>
      <c r="D3620" t="s">
        <v>604</v>
      </c>
      <c r="E3620">
        <v>43.560264105000002</v>
      </c>
      <c r="F3620">
        <v>12.51</v>
      </c>
      <c r="G3620">
        <v>-74.166344510397593</v>
      </c>
      <c r="H3620">
        <v>-21.4197564232765</v>
      </c>
      <c r="I3620">
        <v>-49.638411339395603</v>
      </c>
      <c r="J3620">
        <v>-3.1486319533518499</v>
      </c>
      <c r="K3620">
        <v>14.851443184408099</v>
      </c>
      <c r="L3620">
        <v>19.3144230330001</v>
      </c>
      <c r="M3620">
        <v>12.5810648686912</v>
      </c>
      <c r="N3620">
        <v>0.25936176403371097</v>
      </c>
      <c r="O3620">
        <v>162.19024780175801</v>
      </c>
      <c r="P3620">
        <v>13.623978201634801</v>
      </c>
      <c r="Q3620">
        <v>-9.9565648574010002E-3</v>
      </c>
    </row>
    <row r="3621" spans="1:17" hidden="1" x14ac:dyDescent="0.3">
      <c r="A3621" t="s">
        <v>7467</v>
      </c>
      <c r="B3621" t="s">
        <v>7468</v>
      </c>
      <c r="C3621" t="str">
        <f>IFERROR(VLOOKUP(Table1[[#This Row],[Ticker]],[1]!Table1[[Symbol]:[Industry]],2,FALSE),"-")</f>
        <v>-</v>
      </c>
      <c r="D3621" t="s">
        <v>130</v>
      </c>
      <c r="E3621">
        <v>43.47</v>
      </c>
      <c r="F3621">
        <v>4.84</v>
      </c>
      <c r="G3621">
        <v>34.158767762296101</v>
      </c>
      <c r="H3621">
        <v>-13.893830497350599</v>
      </c>
      <c r="I3621">
        <v>-4.71760755688977</v>
      </c>
      <c r="J3621">
        <v>-5.7279970327169298</v>
      </c>
      <c r="K3621">
        <v>4.9200954293236796</v>
      </c>
      <c r="L3621">
        <v>4.4948098222174098</v>
      </c>
      <c r="M3621">
        <v>33.975906548423197</v>
      </c>
      <c r="N3621">
        <v>0.64725566465042195</v>
      </c>
      <c r="O3621">
        <v>23.1404958677686</v>
      </c>
      <c r="P3621">
        <v>75.362318840579704</v>
      </c>
      <c r="Q3621">
        <v>6.9226165500769002E-2</v>
      </c>
    </row>
    <row r="3622" spans="1:17" hidden="1" x14ac:dyDescent="0.3">
      <c r="A3622" t="s">
        <v>7469</v>
      </c>
      <c r="B3622" t="s">
        <v>7470</v>
      </c>
      <c r="C3622" t="str">
        <f>IFERROR(VLOOKUP(Table1[[#This Row],[Ticker]],[1]!Table1[[Symbol]:[Industry]],2,FALSE),"-")</f>
        <v>-</v>
      </c>
      <c r="D3622" t="s">
        <v>2261</v>
      </c>
      <c r="E3622">
        <v>43.407088999999999</v>
      </c>
      <c r="F3622">
        <v>55</v>
      </c>
      <c r="G3622">
        <v>61.031009072039701</v>
      </c>
      <c r="H3622">
        <v>0.17060966535545699</v>
      </c>
      <c r="I3622">
        <v>74.933571723412996</v>
      </c>
      <c r="J3622">
        <v>-16.697735554811398</v>
      </c>
      <c r="K3622">
        <v>49.051947861089197</v>
      </c>
      <c r="L3622">
        <v>38.520704255077099</v>
      </c>
      <c r="M3622">
        <v>44.301110101942903</v>
      </c>
      <c r="N3622">
        <v>0.62628361861463699</v>
      </c>
      <c r="O3622">
        <v>15.290909090909</v>
      </c>
      <c r="P3622">
        <v>129.07122032486399</v>
      </c>
      <c r="Q3622">
        <v>0.110158241446906</v>
      </c>
    </row>
    <row r="3623" spans="1:17" hidden="1" x14ac:dyDescent="0.3">
      <c r="A3623" t="s">
        <v>7471</v>
      </c>
      <c r="B3623" t="s">
        <v>7472</v>
      </c>
      <c r="C3623" t="str">
        <f>IFERROR(VLOOKUP(Table1[[#This Row],[Ticker]],[1]!Table1[[Symbol]:[Industry]],2,FALSE),"-")</f>
        <v>-</v>
      </c>
      <c r="D3623" t="s">
        <v>545</v>
      </c>
      <c r="E3623">
        <v>43.362548566000001</v>
      </c>
      <c r="F3623">
        <v>69.38</v>
      </c>
      <c r="G3623">
        <v>241.71174634641599</v>
      </c>
      <c r="H3623">
        <v>47.520669108638302</v>
      </c>
      <c r="I3623">
        <v>154.11877652984401</v>
      </c>
      <c r="J3623">
        <v>5.0773028119623698</v>
      </c>
      <c r="K3623">
        <v>48.360612210195697</v>
      </c>
      <c r="L3623">
        <v>34.393733775812898</v>
      </c>
      <c r="M3623">
        <v>95.524540804859896</v>
      </c>
      <c r="N3623">
        <v>1.3069627529715899</v>
      </c>
      <c r="O3623">
        <v>0</v>
      </c>
      <c r="P3623">
        <v>314.20895522388003</v>
      </c>
      <c r="Q3623">
        <v>0.158324478825531</v>
      </c>
    </row>
    <row r="3624" spans="1:17" hidden="1" x14ac:dyDescent="0.3">
      <c r="A3624" t="s">
        <v>7473</v>
      </c>
      <c r="B3624" t="s">
        <v>7474</v>
      </c>
      <c r="C3624" t="str">
        <f>IFERROR(VLOOKUP(Table1[[#This Row],[Ticker]],[1]!Table1[[Symbol]:[Industry]],2,FALSE),"-")</f>
        <v>-</v>
      </c>
      <c r="D3624" t="s">
        <v>2738</v>
      </c>
      <c r="E3624">
        <v>43.315432199999996</v>
      </c>
      <c r="F3624">
        <v>39.43</v>
      </c>
      <c r="G3624">
        <v>3.5944415416117899</v>
      </c>
      <c r="H3624">
        <v>0.29897708595830702</v>
      </c>
      <c r="I3624">
        <v>18.440095290053002</v>
      </c>
      <c r="J3624">
        <v>-4.3391081438280299</v>
      </c>
      <c r="K3624">
        <v>38.008754429127798</v>
      </c>
      <c r="L3624">
        <v>34.355849096283599</v>
      </c>
      <c r="M3624">
        <v>43.442742873181402</v>
      </c>
      <c r="N3624">
        <v>0.82247630284365802</v>
      </c>
      <c r="O3624">
        <v>16.5356327669287</v>
      </c>
      <c r="P3624">
        <v>51.653846153846096</v>
      </c>
      <c r="Q3624">
        <v>1.5685445425621999E-2</v>
      </c>
    </row>
    <row r="3625" spans="1:17" hidden="1" x14ac:dyDescent="0.3">
      <c r="A3625" t="s">
        <v>7475</v>
      </c>
      <c r="B3625" t="s">
        <v>7476</v>
      </c>
      <c r="C3625" t="str">
        <f>IFERROR(VLOOKUP(Table1[[#This Row],[Ticker]],[1]!Table1[[Symbol]:[Industry]],2,FALSE),"-")</f>
        <v>-</v>
      </c>
      <c r="D3625" t="s">
        <v>771</v>
      </c>
      <c r="E3625">
        <v>43.276498799999999</v>
      </c>
      <c r="F3625">
        <v>42.32</v>
      </c>
      <c r="G3625">
        <v>-99.847506856964699</v>
      </c>
      <c r="H3625">
        <v>-7.6068244277358401</v>
      </c>
      <c r="I3625">
        <v>-29.780303231287501</v>
      </c>
      <c r="J3625">
        <v>-8.3660232576996698</v>
      </c>
      <c r="K3625">
        <v>47.207436327634902</v>
      </c>
      <c r="L3625">
        <v>67.489256344046893</v>
      </c>
      <c r="M3625">
        <v>38.404647046723397</v>
      </c>
      <c r="N3625">
        <v>0.36696484293738202</v>
      </c>
      <c r="O3625">
        <v>226.08695652173901</v>
      </c>
      <c r="P3625">
        <v>3.2195121951219501</v>
      </c>
    </row>
    <row r="3626" spans="1:17" hidden="1" x14ac:dyDescent="0.3">
      <c r="A3626" t="s">
        <v>7477</v>
      </c>
      <c r="B3626" t="s">
        <v>7478</v>
      </c>
      <c r="C3626" t="str">
        <f>IFERROR(VLOOKUP(Table1[[#This Row],[Ticker]],[1]!Table1[[Symbol]:[Industry]],2,FALSE),"-")</f>
        <v>-</v>
      </c>
      <c r="D3626" t="s">
        <v>51</v>
      </c>
      <c r="E3626">
        <v>43.225557600000002</v>
      </c>
      <c r="F3626">
        <v>61.75</v>
      </c>
      <c r="G3626">
        <v>-11.448298245244301</v>
      </c>
      <c r="H3626">
        <v>-1.8377758779089699</v>
      </c>
      <c r="I3626">
        <v>-15.287082715110399</v>
      </c>
      <c r="J3626">
        <v>-10.7462854087818</v>
      </c>
      <c r="K3626">
        <v>64.123581986341406</v>
      </c>
      <c r="L3626">
        <v>59.7541378904533</v>
      </c>
      <c r="M3626">
        <v>37.197797914955501</v>
      </c>
      <c r="N3626">
        <v>0.82178102244614204</v>
      </c>
      <c r="O3626">
        <v>27.125506072874401</v>
      </c>
      <c r="P3626">
        <v>52.469135802469097</v>
      </c>
      <c r="Q3626">
        <v>6.5477713138461999E-2</v>
      </c>
    </row>
    <row r="3627" spans="1:17" hidden="1" x14ac:dyDescent="0.3">
      <c r="A3627" t="s">
        <v>7479</v>
      </c>
      <c r="B3627" t="s">
        <v>7480</v>
      </c>
      <c r="C3627" t="str">
        <f>IFERROR(VLOOKUP(Table1[[#This Row],[Ticker]],[1]!Table1[[Symbol]:[Industry]],2,FALSE),"-")</f>
        <v>-</v>
      </c>
      <c r="D3627" t="s">
        <v>545</v>
      </c>
      <c r="E3627">
        <v>43.036045360000003</v>
      </c>
      <c r="F3627">
        <v>53.7</v>
      </c>
      <c r="G3627">
        <v>9.2006428862685592</v>
      </c>
      <c r="H3627">
        <v>-13.2889743933264</v>
      </c>
      <c r="I3627">
        <v>-6.1095753048766097</v>
      </c>
      <c r="J3627">
        <v>-9.7530462148119508</v>
      </c>
      <c r="K3627">
        <v>55.899615207833499</v>
      </c>
      <c r="L3627">
        <v>52.929022126147501</v>
      </c>
      <c r="M3627">
        <v>25.207529207697299</v>
      </c>
      <c r="N3627">
        <v>0.58559097504208202</v>
      </c>
      <c r="O3627">
        <v>22.905027932960898</v>
      </c>
      <c r="P3627">
        <v>45.135135135135101</v>
      </c>
      <c r="Q3627">
        <v>6.3097415262550999E-2</v>
      </c>
    </row>
    <row r="3628" spans="1:17" hidden="1" x14ac:dyDescent="0.3">
      <c r="A3628" t="s">
        <v>7481</v>
      </c>
      <c r="B3628" t="s">
        <v>7482</v>
      </c>
      <c r="C3628" t="str">
        <f>IFERROR(VLOOKUP(Table1[[#This Row],[Ticker]],[1]!Table1[[Symbol]:[Industry]],2,FALSE),"-")</f>
        <v>-</v>
      </c>
      <c r="D3628" t="s">
        <v>751</v>
      </c>
      <c r="E3628">
        <v>43.024297066000003</v>
      </c>
      <c r="F3628">
        <v>88.99</v>
      </c>
      <c r="G3628">
        <v>-7.1420210747689499</v>
      </c>
      <c r="H3628">
        <v>1.6703098018890199</v>
      </c>
      <c r="I3628">
        <v>3.05024718044504</v>
      </c>
      <c r="J3628">
        <v>1.22998246893068</v>
      </c>
      <c r="K3628">
        <v>83.681724118012994</v>
      </c>
      <c r="L3628">
        <v>79.931464821991597</v>
      </c>
      <c r="M3628">
        <v>57.290049328383198</v>
      </c>
      <c r="N3628">
        <v>1.2295122210688301</v>
      </c>
      <c r="O3628">
        <v>12.372176649061601</v>
      </c>
      <c r="P3628">
        <v>34.6293494704992</v>
      </c>
    </row>
    <row r="3629" spans="1:17" hidden="1" x14ac:dyDescent="0.3">
      <c r="A3629" t="s">
        <v>7483</v>
      </c>
      <c r="B3629" t="s">
        <v>7484</v>
      </c>
      <c r="C3629" t="str">
        <f>IFERROR(VLOOKUP(Table1[[#This Row],[Ticker]],[1]!Table1[[Symbol]:[Industry]],2,FALSE),"-")</f>
        <v>-</v>
      </c>
      <c r="D3629" t="s">
        <v>604</v>
      </c>
      <c r="E3629">
        <v>42.9345</v>
      </c>
      <c r="F3629">
        <v>87</v>
      </c>
      <c r="G3629">
        <v>51.791102298112897</v>
      </c>
      <c r="H3629">
        <v>-0.62813965680946804</v>
      </c>
      <c r="I3629">
        <v>65.9679716393277</v>
      </c>
      <c r="J3629">
        <v>-3.1486319533518499</v>
      </c>
      <c r="K3629">
        <v>76.864650096615605</v>
      </c>
      <c r="L3629">
        <v>65.677576075855995</v>
      </c>
      <c r="M3629">
        <v>24.9773071062952</v>
      </c>
      <c r="N3629">
        <v>0.22388059701492499</v>
      </c>
      <c r="O3629">
        <v>8.9655172413793007</v>
      </c>
      <c r="P3629">
        <v>85.897435897435898</v>
      </c>
    </row>
    <row r="3630" spans="1:17" hidden="1" x14ac:dyDescent="0.3">
      <c r="A3630" t="s">
        <v>7485</v>
      </c>
      <c r="B3630" t="s">
        <v>7486</v>
      </c>
      <c r="C3630" t="str">
        <f>IFERROR(VLOOKUP(Table1[[#This Row],[Ticker]],[1]!Table1[[Symbol]:[Industry]],2,FALSE),"-")</f>
        <v>-</v>
      </c>
      <c r="D3630" t="s">
        <v>111</v>
      </c>
      <c r="E3630">
        <v>42.900545129999998</v>
      </c>
      <c r="F3630">
        <v>2.13</v>
      </c>
      <c r="G3630">
        <v>-67.776819142148895</v>
      </c>
      <c r="H3630">
        <v>-13.832631959757199</v>
      </c>
      <c r="I3630">
        <v>-24.471744672728999</v>
      </c>
      <c r="J3630">
        <v>-4.0832113926041798</v>
      </c>
      <c r="K3630">
        <v>2.2848004160844901</v>
      </c>
      <c r="L3630">
        <v>2.83483315619273</v>
      </c>
      <c r="M3630">
        <v>33.136612711875898</v>
      </c>
      <c r="N3630">
        <v>0.85738538749878201</v>
      </c>
      <c r="O3630">
        <v>71.361502347417797</v>
      </c>
      <c r="P3630">
        <v>18.3333333333333</v>
      </c>
      <c r="Q3630">
        <v>-0.18698729737565201</v>
      </c>
    </row>
    <row r="3631" spans="1:17" hidden="1" x14ac:dyDescent="0.3">
      <c r="A3631" t="s">
        <v>7487</v>
      </c>
      <c r="B3631" t="s">
        <v>7488</v>
      </c>
      <c r="C3631" t="str">
        <f>IFERROR(VLOOKUP(Table1[[#This Row],[Ticker]],[1]!Table1[[Symbol]:[Industry]],2,FALSE),"-")</f>
        <v>-</v>
      </c>
      <c r="D3631" t="s">
        <v>130</v>
      </c>
      <c r="E3631">
        <v>42.840612</v>
      </c>
      <c r="F3631">
        <v>30.67</v>
      </c>
      <c r="G3631">
        <v>35.758589220161298</v>
      </c>
      <c r="H3631">
        <v>51.802227490932502</v>
      </c>
      <c r="I3631">
        <v>15.3791325202534</v>
      </c>
      <c r="J3631">
        <v>-1.4070784876604501</v>
      </c>
      <c r="K3631">
        <v>24.1964031061833</v>
      </c>
      <c r="L3631">
        <v>21.430688220605099</v>
      </c>
      <c r="M3631">
        <v>73.450908950324305</v>
      </c>
      <c r="N3631">
        <v>1.32078307338236</v>
      </c>
      <c r="O3631">
        <v>0.74991848712095899</v>
      </c>
      <c r="P3631">
        <v>122.246376811594</v>
      </c>
    </row>
    <row r="3632" spans="1:17" hidden="1" x14ac:dyDescent="0.3">
      <c r="A3632" t="s">
        <v>7489</v>
      </c>
      <c r="B3632" t="s">
        <v>7490</v>
      </c>
      <c r="C3632" t="str">
        <f>IFERROR(VLOOKUP(Table1[[#This Row],[Ticker]],[1]!Table1[[Symbol]:[Industry]],2,FALSE),"-")</f>
        <v>-</v>
      </c>
      <c r="D3632" t="s">
        <v>545</v>
      </c>
      <c r="E3632">
        <v>42.79486575</v>
      </c>
      <c r="F3632">
        <v>0.91</v>
      </c>
      <c r="G3632">
        <v>-34.710944667010601</v>
      </c>
      <c r="H3632">
        <v>-17.083907366672701</v>
      </c>
      <c r="I3632">
        <v>-23.3489376551851</v>
      </c>
      <c r="J3632">
        <v>-6.2736319533518401</v>
      </c>
      <c r="K3632">
        <v>1.11724837075815</v>
      </c>
      <c r="L3632">
        <v>1.1678944098120201</v>
      </c>
      <c r="M3632">
        <v>24.482962742942899</v>
      </c>
      <c r="N3632">
        <v>0.300558014853403</v>
      </c>
      <c r="O3632">
        <v>115.384615384615</v>
      </c>
      <c r="P3632">
        <v>15.201105441631301</v>
      </c>
      <c r="Q3632">
        <v>0.112496211054243</v>
      </c>
    </row>
    <row r="3633" spans="1:17" hidden="1" x14ac:dyDescent="0.3">
      <c r="A3633" t="s">
        <v>7491</v>
      </c>
      <c r="B3633" t="s">
        <v>7492</v>
      </c>
      <c r="C3633" t="str">
        <f>IFERROR(VLOOKUP(Table1[[#This Row],[Ticker]],[1]!Table1[[Symbol]:[Industry]],2,FALSE),"-")</f>
        <v>-</v>
      </c>
      <c r="D3633" t="s">
        <v>21</v>
      </c>
      <c r="E3633">
        <v>42.64</v>
      </c>
      <c r="F3633">
        <v>42.9</v>
      </c>
      <c r="G3633">
        <v>81.0775229175904</v>
      </c>
      <c r="H3633">
        <v>-16.1742110267211</v>
      </c>
      <c r="I3633">
        <v>38.524212695885403</v>
      </c>
      <c r="J3633">
        <v>-3.0525935379856999</v>
      </c>
      <c r="K3633">
        <v>42.453858180427297</v>
      </c>
      <c r="L3633">
        <v>33.774845446857803</v>
      </c>
      <c r="M3633">
        <v>44.4631710755854</v>
      </c>
      <c r="N3633">
        <v>0.320165499262554</v>
      </c>
      <c r="O3633">
        <v>37.878787878787797</v>
      </c>
      <c r="P3633">
        <v>127.586206896551</v>
      </c>
      <c r="Q3633">
        <v>0.21868689502225799</v>
      </c>
    </row>
    <row r="3634" spans="1:17" hidden="1" x14ac:dyDescent="0.3">
      <c r="A3634" t="s">
        <v>7493</v>
      </c>
      <c r="B3634" t="s">
        <v>7494</v>
      </c>
      <c r="C3634" t="str">
        <f>IFERROR(VLOOKUP(Table1[[#This Row],[Ticker]],[1]!Table1[[Symbol]:[Industry]],2,FALSE),"-")</f>
        <v>-</v>
      </c>
      <c r="D3634" t="s">
        <v>274</v>
      </c>
      <c r="E3634">
        <v>42.602727000000002</v>
      </c>
      <c r="F3634">
        <v>41.99</v>
      </c>
      <c r="G3634">
        <v>-4.5115996990153304</v>
      </c>
      <c r="H3634">
        <v>38.135682633079902</v>
      </c>
      <c r="I3634">
        <v>1.87023419374553</v>
      </c>
      <c r="J3634">
        <v>18.552902216801499</v>
      </c>
      <c r="K3634">
        <v>34.036236543269403</v>
      </c>
      <c r="L3634">
        <v>33.118935231766002</v>
      </c>
      <c r="M3634">
        <v>63.392806014517802</v>
      </c>
      <c r="N3634">
        <v>1.13231489152172</v>
      </c>
      <c r="O3634">
        <v>19.337937604191399</v>
      </c>
      <c r="P3634">
        <v>67.959999999999994</v>
      </c>
      <c r="Q3634">
        <v>-3.0596652956244998E-2</v>
      </c>
    </row>
    <row r="3635" spans="1:17" hidden="1" x14ac:dyDescent="0.3">
      <c r="A3635" t="s">
        <v>7495</v>
      </c>
      <c r="B3635" t="s">
        <v>7496</v>
      </c>
      <c r="C3635" t="str">
        <f>IFERROR(VLOOKUP(Table1[[#This Row],[Ticker]],[1]!Table1[[Symbol]:[Industry]],2,FALSE),"-")</f>
        <v>-</v>
      </c>
      <c r="D3635" t="s">
        <v>409</v>
      </c>
      <c r="E3635">
        <v>42.507246500000001</v>
      </c>
      <c r="F3635">
        <v>17.39</v>
      </c>
      <c r="G3635">
        <v>-80.425986276717396</v>
      </c>
      <c r="H3635">
        <v>-33.3911849947051</v>
      </c>
      <c r="I3635">
        <v>-95.293628671083596</v>
      </c>
      <c r="J3635">
        <v>-6.6805244151335996</v>
      </c>
      <c r="K3635">
        <v>23.599282704570701</v>
      </c>
      <c r="L3635">
        <v>38.184210906251202</v>
      </c>
      <c r="M3635">
        <v>24.919125902260902</v>
      </c>
      <c r="N3635">
        <v>0.78761266826432796</v>
      </c>
      <c r="O3635">
        <v>439.79298447383502</v>
      </c>
      <c r="P3635">
        <v>0</v>
      </c>
      <c r="Q3635">
        <v>0.103668290707216</v>
      </c>
    </row>
    <row r="3636" spans="1:17" hidden="1" x14ac:dyDescent="0.3">
      <c r="A3636" t="s">
        <v>7497</v>
      </c>
      <c r="B3636" t="s">
        <v>7498</v>
      </c>
      <c r="C3636" t="str">
        <f>IFERROR(VLOOKUP(Table1[[#This Row],[Ticker]],[1]!Table1[[Symbol]:[Industry]],2,FALSE),"-")</f>
        <v>-</v>
      </c>
      <c r="D3636" t="s">
        <v>4119</v>
      </c>
      <c r="E3636">
        <v>42.340890000000002</v>
      </c>
      <c r="F3636">
        <v>140.19999999999999</v>
      </c>
      <c r="G3636">
        <v>-74.3953395165003</v>
      </c>
      <c r="H3636">
        <v>-2.8118682913295898</v>
      </c>
      <c r="I3636">
        <v>-26.658200257601401</v>
      </c>
      <c r="J3636">
        <v>-5.0113432331034797</v>
      </c>
      <c r="K3636">
        <v>145.08590391575899</v>
      </c>
      <c r="L3636">
        <v>159.07103566612699</v>
      </c>
      <c r="M3636">
        <v>45.037563394229501</v>
      </c>
      <c r="N3636">
        <v>1.45086832787008</v>
      </c>
      <c r="O3636">
        <v>85.449358059914402</v>
      </c>
      <c r="P3636">
        <v>5.1762940735183598</v>
      </c>
      <c r="Q3636">
        <v>5.0780409653396003E-2</v>
      </c>
    </row>
    <row r="3637" spans="1:17" hidden="1" x14ac:dyDescent="0.3">
      <c r="A3637" t="s">
        <v>7499</v>
      </c>
      <c r="B3637" t="s">
        <v>7500</v>
      </c>
      <c r="C3637" t="str">
        <f>IFERROR(VLOOKUP(Table1[[#This Row],[Ticker]],[1]!Table1[[Symbol]:[Industry]],2,FALSE),"-")</f>
        <v>-</v>
      </c>
      <c r="D3637" t="s">
        <v>51</v>
      </c>
      <c r="E3637">
        <v>42.339131999999999</v>
      </c>
      <c r="F3637">
        <v>47.95</v>
      </c>
      <c r="G3637">
        <v>-16.3069839504981</v>
      </c>
      <c r="H3637">
        <v>2.0032213023975598</v>
      </c>
      <c r="I3637">
        <v>-15.3505325515168</v>
      </c>
      <c r="J3637">
        <v>11.065456790694199</v>
      </c>
      <c r="K3637">
        <v>41.524781503468802</v>
      </c>
      <c r="L3637">
        <v>42.690219299684202</v>
      </c>
      <c r="M3637">
        <v>82.819168512206204</v>
      </c>
      <c r="N3637">
        <v>1.3019733271981999</v>
      </c>
      <c r="O3637">
        <v>24.087591240875799</v>
      </c>
      <c r="P3637">
        <v>33.1944444444444</v>
      </c>
      <c r="Q3637">
        <v>9.9130990177204004E-2</v>
      </c>
    </row>
    <row r="3638" spans="1:17" hidden="1" x14ac:dyDescent="0.3">
      <c r="A3638" t="s">
        <v>7501</v>
      </c>
      <c r="B3638" t="s">
        <v>7502</v>
      </c>
      <c r="C3638" t="str">
        <f>IFERROR(VLOOKUP(Table1[[#This Row],[Ticker]],[1]!Table1[[Symbol]:[Industry]],2,FALSE),"-")</f>
        <v>-</v>
      </c>
      <c r="D3638" t="s">
        <v>771</v>
      </c>
      <c r="E3638">
        <v>42.330885000000002</v>
      </c>
      <c r="F3638">
        <v>147</v>
      </c>
      <c r="G3638">
        <v>-77.047338096878306</v>
      </c>
      <c r="H3638">
        <v>-11.568222680945199</v>
      </c>
      <c r="I3638">
        <v>-62.870468755663602</v>
      </c>
      <c r="J3638">
        <v>0.25272859086583399</v>
      </c>
      <c r="K3638">
        <v>152.749012640465</v>
      </c>
      <c r="M3638">
        <v>47.2822331173913</v>
      </c>
      <c r="N3638">
        <v>0.59077302341961602</v>
      </c>
      <c r="O3638">
        <v>96.428571428571402</v>
      </c>
      <c r="P3638">
        <v>17.599999999999898</v>
      </c>
    </row>
    <row r="3639" spans="1:17" hidden="1" x14ac:dyDescent="0.3">
      <c r="A3639" t="s">
        <v>7503</v>
      </c>
      <c r="B3639" t="s">
        <v>7504</v>
      </c>
      <c r="C3639" t="str">
        <f>IFERROR(VLOOKUP(Table1[[#This Row],[Ticker]],[1]!Table1[[Symbol]:[Industry]],2,FALSE),"-")</f>
        <v>-</v>
      </c>
      <c r="D3639" t="s">
        <v>263</v>
      </c>
      <c r="E3639">
        <v>42.316420139999998</v>
      </c>
      <c r="F3639">
        <v>8.1</v>
      </c>
      <c r="G3639">
        <v>24.887844319389501</v>
      </c>
      <c r="H3639">
        <v>-10.8803624838825</v>
      </c>
      <c r="I3639">
        <v>30.308083125548901</v>
      </c>
      <c r="J3639">
        <v>-13.0323528835844</v>
      </c>
      <c r="K3639">
        <v>7.6233796207901197</v>
      </c>
      <c r="L3639">
        <v>6.3392996311915697</v>
      </c>
      <c r="M3639">
        <v>48.035052077566299</v>
      </c>
      <c r="N3639">
        <v>0.32506617582787301</v>
      </c>
      <c r="O3639">
        <v>20.2469135802469</v>
      </c>
      <c r="P3639">
        <v>95.180722891566205</v>
      </c>
      <c r="Q3639">
        <v>0.101433616567473</v>
      </c>
    </row>
    <row r="3640" spans="1:17" hidden="1" x14ac:dyDescent="0.3">
      <c r="A3640" t="s">
        <v>7505</v>
      </c>
      <c r="B3640" t="s">
        <v>7506</v>
      </c>
      <c r="C3640" t="str">
        <f>IFERROR(VLOOKUP(Table1[[#This Row],[Ticker]],[1]!Table1[[Symbol]:[Industry]],2,FALSE),"-")</f>
        <v>-</v>
      </c>
      <c r="E3640">
        <v>42.302312010000001</v>
      </c>
      <c r="F3640">
        <v>7.35</v>
      </c>
      <c r="G3640">
        <v>-31.760876535532699</v>
      </c>
      <c r="H3640">
        <v>-35.359255459885397</v>
      </c>
      <c r="I3640">
        <v>-49.961940751160299</v>
      </c>
      <c r="J3640">
        <v>-6.8869497103611996</v>
      </c>
      <c r="K3640">
        <v>8.7715693549835994</v>
      </c>
      <c r="L3640">
        <v>9.8595721576215603</v>
      </c>
      <c r="M3640">
        <v>31.705539739668598</v>
      </c>
      <c r="N3640">
        <v>0.60972086218131905</v>
      </c>
      <c r="O3640">
        <v>143.76417233559999</v>
      </c>
      <c r="P3640">
        <v>15.5206286836935</v>
      </c>
      <c r="Q3640">
        <v>9.0106776216555995E-2</v>
      </c>
    </row>
    <row r="3641" spans="1:17" hidden="1" x14ac:dyDescent="0.3">
      <c r="A3641" t="s">
        <v>7507</v>
      </c>
      <c r="B3641" t="s">
        <v>7508</v>
      </c>
      <c r="C3641" t="str">
        <f>IFERROR(VLOOKUP(Table1[[#This Row],[Ticker]],[1]!Table1[[Symbol]:[Industry]],2,FALSE),"-")</f>
        <v>-</v>
      </c>
      <c r="D3641" t="s">
        <v>604</v>
      </c>
      <c r="E3641">
        <v>42.286094712000001</v>
      </c>
      <c r="F3641">
        <v>4.08</v>
      </c>
      <c r="G3641">
        <v>0.45521112266827402</v>
      </c>
      <c r="H3641">
        <v>-1.00296253014676</v>
      </c>
      <c r="I3641">
        <v>31.972699771715401</v>
      </c>
      <c r="J3641">
        <v>12.1056053347837</v>
      </c>
      <c r="K3641">
        <v>3.6407601533571099</v>
      </c>
      <c r="L3641">
        <v>3.5624381092841499</v>
      </c>
      <c r="M3641">
        <v>76.852369564662794</v>
      </c>
      <c r="N3641">
        <v>0.76578347456715401</v>
      </c>
      <c r="O3641">
        <v>29.901960784313701</v>
      </c>
      <c r="P3641">
        <v>114.73684210526299</v>
      </c>
      <c r="Q3641">
        <v>-4.0790498768499998E-4</v>
      </c>
    </row>
    <row r="3642" spans="1:17" hidden="1" x14ac:dyDescent="0.3">
      <c r="A3642" t="s">
        <v>7509</v>
      </c>
      <c r="B3642" t="s">
        <v>7510</v>
      </c>
      <c r="C3642" t="str">
        <f>IFERROR(VLOOKUP(Table1[[#This Row],[Ticker]],[1]!Table1[[Symbol]:[Industry]],2,FALSE),"-")</f>
        <v>-</v>
      </c>
      <c r="D3642" t="s">
        <v>1004</v>
      </c>
      <c r="E3642">
        <v>42.254143999999997</v>
      </c>
      <c r="F3642">
        <v>1.06</v>
      </c>
      <c r="G3642">
        <v>-11.476200220840299</v>
      </c>
      <c r="H3642">
        <v>-14.2214658249859</v>
      </c>
      <c r="I3642">
        <v>-26.964498295917299</v>
      </c>
      <c r="J3642">
        <v>-7.6531364578563599</v>
      </c>
      <c r="K3642">
        <v>1.1427249521204501</v>
      </c>
      <c r="L3642">
        <v>1.1968350119281901</v>
      </c>
      <c r="M3642">
        <v>20.525508466312601</v>
      </c>
      <c r="N3642">
        <v>0.78574097520137498</v>
      </c>
      <c r="O3642">
        <v>78.301886792452805</v>
      </c>
      <c r="P3642">
        <v>51.428571428571402</v>
      </c>
      <c r="Q3642">
        <v>-0.16593119093756201</v>
      </c>
    </row>
    <row r="3643" spans="1:17" hidden="1" x14ac:dyDescent="0.3">
      <c r="A3643" t="s">
        <v>7511</v>
      </c>
      <c r="B3643" t="s">
        <v>7512</v>
      </c>
      <c r="C3643" t="str">
        <f>IFERROR(VLOOKUP(Table1[[#This Row],[Ticker]],[1]!Table1[[Symbol]:[Industry]],2,FALSE),"-")</f>
        <v>-</v>
      </c>
      <c r="D3643" t="s">
        <v>7058</v>
      </c>
      <c r="E3643">
        <v>42.147297999999999</v>
      </c>
      <c r="F3643">
        <v>134.6</v>
      </c>
      <c r="G3643">
        <v>39.359510852423497</v>
      </c>
      <c r="H3643">
        <v>-1.4864230899431901</v>
      </c>
      <c r="I3643">
        <v>-16.3903197363422</v>
      </c>
      <c r="J3643">
        <v>5.3513680466481501</v>
      </c>
      <c r="K3643">
        <v>131.630038685974</v>
      </c>
      <c r="L3643">
        <v>124.148462190671</v>
      </c>
      <c r="M3643">
        <v>54.849603170616199</v>
      </c>
      <c r="N3643">
        <v>0.94313436667197903</v>
      </c>
      <c r="O3643">
        <v>25.482912332838001</v>
      </c>
      <c r="P3643">
        <v>97.650513950073403</v>
      </c>
      <c r="Q3643">
        <v>9.2624329539781003E-2</v>
      </c>
    </row>
    <row r="3644" spans="1:17" hidden="1" x14ac:dyDescent="0.3">
      <c r="A3644" t="s">
        <v>7513</v>
      </c>
      <c r="B3644" t="s">
        <v>7514</v>
      </c>
      <c r="C3644" t="str">
        <f>IFERROR(VLOOKUP(Table1[[#This Row],[Ticker]],[1]!Table1[[Symbol]:[Industry]],2,FALSE),"-")</f>
        <v>-</v>
      </c>
      <c r="D3644" t="s">
        <v>1004</v>
      </c>
      <c r="E3644">
        <v>42.135252074999997</v>
      </c>
      <c r="F3644">
        <v>82.25</v>
      </c>
      <c r="G3644">
        <v>-24.863276461201099</v>
      </c>
      <c r="H3644">
        <v>6.7813203617510203</v>
      </c>
      <c r="I3644">
        <v>1.35675420411443</v>
      </c>
      <c r="J3644">
        <v>-4.2168137715336602</v>
      </c>
      <c r="K3644">
        <v>78.965161594028103</v>
      </c>
      <c r="L3644">
        <v>76.262371079550405</v>
      </c>
      <c r="M3644">
        <v>48.511365877421802</v>
      </c>
      <c r="N3644">
        <v>1.5992512541735</v>
      </c>
      <c r="O3644">
        <v>11.854103343465001</v>
      </c>
      <c r="P3644">
        <v>32.661290322580598</v>
      </c>
      <c r="Q3644">
        <v>-5.9432453565740001E-3</v>
      </c>
    </row>
    <row r="3645" spans="1:17" hidden="1" x14ac:dyDescent="0.3">
      <c r="A3645" t="s">
        <v>7515</v>
      </c>
      <c r="B3645" t="s">
        <v>7516</v>
      </c>
      <c r="C3645" t="str">
        <f>IFERROR(VLOOKUP(Table1[[#This Row],[Ticker]],[1]!Table1[[Symbol]:[Industry]],2,FALSE),"-")</f>
        <v>-</v>
      </c>
      <c r="D3645" t="s">
        <v>393</v>
      </c>
      <c r="E3645">
        <v>42.135008499999998</v>
      </c>
      <c r="F3645">
        <v>123.1</v>
      </c>
      <c r="G3645">
        <v>8.98040767911675</v>
      </c>
      <c r="H3645">
        <v>4.3188531088616404</v>
      </c>
      <c r="I3645">
        <v>25.8898638726684</v>
      </c>
      <c r="J3645">
        <v>1.3302294949528699</v>
      </c>
      <c r="K3645">
        <v>113.247143227032</v>
      </c>
      <c r="L3645">
        <v>102.055422682593</v>
      </c>
      <c r="M3645">
        <v>65.006179427389398</v>
      </c>
      <c r="N3645">
        <v>1.09332806593971</v>
      </c>
      <c r="O3645">
        <v>8.8545897644191705</v>
      </c>
      <c r="P3645">
        <v>51.975308641975303</v>
      </c>
      <c r="Q3645">
        <v>4.9343183005694E-2</v>
      </c>
    </row>
    <row r="3646" spans="1:17" hidden="1" x14ac:dyDescent="0.3">
      <c r="A3646" t="s">
        <v>7517</v>
      </c>
      <c r="B3646" t="s">
        <v>7518</v>
      </c>
      <c r="C3646" t="str">
        <f>IFERROR(VLOOKUP(Table1[[#This Row],[Ticker]],[1]!Table1[[Symbol]:[Industry]],2,FALSE),"-")</f>
        <v>-</v>
      </c>
      <c r="D3646" t="s">
        <v>1422</v>
      </c>
      <c r="E3646">
        <v>42.1248</v>
      </c>
      <c r="F3646">
        <v>76.8</v>
      </c>
      <c r="G3646">
        <v>4.6901101549690898</v>
      </c>
      <c r="H3646">
        <v>-12.1691540136379</v>
      </c>
      <c r="I3646">
        <v>27.847234593618602</v>
      </c>
      <c r="J3646">
        <v>-5.5597994660421897</v>
      </c>
      <c r="K3646">
        <v>76.680277257127798</v>
      </c>
      <c r="L3646">
        <v>67.579413742155197</v>
      </c>
      <c r="M3646">
        <v>48.572703659626598</v>
      </c>
      <c r="N3646">
        <v>6.9225360607618205E-2</v>
      </c>
      <c r="O3646">
        <v>13.8020833333333</v>
      </c>
      <c r="P3646">
        <v>58.513931888544803</v>
      </c>
      <c r="Q3646">
        <v>6.0422123857879997E-2</v>
      </c>
    </row>
    <row r="3647" spans="1:17" hidden="1" x14ac:dyDescent="0.3">
      <c r="A3647" t="s">
        <v>7519</v>
      </c>
      <c r="B3647" t="s">
        <v>7520</v>
      </c>
      <c r="C3647" t="str">
        <f>IFERROR(VLOOKUP(Table1[[#This Row],[Ticker]],[1]!Table1[[Symbol]:[Industry]],2,FALSE),"-")</f>
        <v>-</v>
      </c>
      <c r="D3647" t="s">
        <v>396</v>
      </c>
      <c r="E3647">
        <v>42.053452999999998</v>
      </c>
      <c r="F3647">
        <v>71.3</v>
      </c>
      <c r="G3647">
        <v>64.795305593354499</v>
      </c>
      <c r="H3647">
        <v>53.651462406832998</v>
      </c>
      <c r="I3647">
        <v>91.808334222734501</v>
      </c>
      <c r="J3647">
        <v>-12.481965286685099</v>
      </c>
      <c r="K3647">
        <v>59.614675332129899</v>
      </c>
      <c r="L3647">
        <v>45.298951251870399</v>
      </c>
      <c r="M3647">
        <v>51.167945195620199</v>
      </c>
      <c r="N3647">
        <v>0.264401350896591</v>
      </c>
      <c r="O3647">
        <v>15.9887798036465</v>
      </c>
      <c r="P3647">
        <v>147.14038128249501</v>
      </c>
      <c r="Q3647">
        <v>0.104908315948525</v>
      </c>
    </row>
    <row r="3648" spans="1:17" hidden="1" x14ac:dyDescent="0.3">
      <c r="A3648" t="s">
        <v>7521</v>
      </c>
      <c r="B3648" t="s">
        <v>7522</v>
      </c>
      <c r="C3648" t="str">
        <f>IFERROR(VLOOKUP(Table1[[#This Row],[Ticker]],[1]!Table1[[Symbol]:[Industry]],2,FALSE),"-")</f>
        <v>-</v>
      </c>
      <c r="D3648" t="s">
        <v>545</v>
      </c>
      <c r="E3648">
        <v>42.038923351999998</v>
      </c>
      <c r="F3648">
        <v>5.68</v>
      </c>
      <c r="G3648">
        <v>22.728675363345602</v>
      </c>
      <c r="H3648">
        <v>-13.434621288141299</v>
      </c>
      <c r="I3648">
        <v>47.920412190016002</v>
      </c>
      <c r="J3648">
        <v>-5.3186138701692096</v>
      </c>
      <c r="K3648">
        <v>5.7301208173313603</v>
      </c>
      <c r="L3648">
        <v>4.8944940716132601</v>
      </c>
      <c r="M3648">
        <v>54.671688579803103</v>
      </c>
      <c r="N3648">
        <v>1.0645354299171199</v>
      </c>
      <c r="O3648">
        <v>29.577464788732399</v>
      </c>
      <c r="P3648">
        <v>109.59409594095899</v>
      </c>
      <c r="Q3648">
        <v>8.6465558266918E-2</v>
      </c>
    </row>
    <row r="3649" spans="1:17" hidden="1" x14ac:dyDescent="0.3">
      <c r="A3649" t="s">
        <v>7523</v>
      </c>
      <c r="B3649" t="s">
        <v>7524</v>
      </c>
      <c r="C3649" t="str">
        <f>IFERROR(VLOOKUP(Table1[[#This Row],[Ticker]],[1]!Table1[[Symbol]:[Industry]],2,FALSE),"-")</f>
        <v>-</v>
      </c>
      <c r="D3649" t="s">
        <v>2261</v>
      </c>
      <c r="E3649">
        <v>41.909302097000001</v>
      </c>
      <c r="F3649">
        <v>19.63</v>
      </c>
      <c r="G3649">
        <v>109.030398331735</v>
      </c>
      <c r="H3649">
        <v>11.8469102433901</v>
      </c>
      <c r="I3649">
        <v>117.367612756989</v>
      </c>
      <c r="J3649">
        <v>-0.70071528668517202</v>
      </c>
      <c r="K3649">
        <v>16.182560180429</v>
      </c>
      <c r="L3649">
        <v>11.8768908309937</v>
      </c>
      <c r="M3649">
        <v>79.321793687510294</v>
      </c>
      <c r="N3649">
        <v>0.42923478029192902</v>
      </c>
      <c r="O3649">
        <v>1.6301579215486499</v>
      </c>
      <c r="P3649">
        <v>186.569343065693</v>
      </c>
    </row>
    <row r="3650" spans="1:17" hidden="1" x14ac:dyDescent="0.3">
      <c r="A3650" t="s">
        <v>7525</v>
      </c>
      <c r="B3650" t="s">
        <v>7526</v>
      </c>
      <c r="C3650" t="str">
        <f>IFERROR(VLOOKUP(Table1[[#This Row],[Ticker]],[1]!Table1[[Symbol]:[Industry]],2,FALSE),"-")</f>
        <v>-</v>
      </c>
      <c r="D3650" t="s">
        <v>604</v>
      </c>
      <c r="E3650">
        <v>41.763599999999997</v>
      </c>
      <c r="F3650">
        <v>25.8</v>
      </c>
      <c r="G3650">
        <v>-76.773531831169194</v>
      </c>
      <c r="H3650">
        <v>-5.8982242551843003</v>
      </c>
      <c r="I3650">
        <v>-36.894228999580498</v>
      </c>
      <c r="J3650">
        <v>-4.4106957989346203</v>
      </c>
      <c r="K3650">
        <v>27.327462439469599</v>
      </c>
      <c r="L3650">
        <v>30.0754427241807</v>
      </c>
      <c r="M3650">
        <v>40.276387144766602</v>
      </c>
      <c r="N3650">
        <v>1.27145632234638</v>
      </c>
      <c r="O3650">
        <v>201.70542635658899</v>
      </c>
      <c r="P3650">
        <v>6.0855263157894601</v>
      </c>
      <c r="Q3650">
        <v>0.20752810820286899</v>
      </c>
    </row>
    <row r="3651" spans="1:17" hidden="1" x14ac:dyDescent="0.3">
      <c r="A3651" t="s">
        <v>7527</v>
      </c>
      <c r="B3651" t="s">
        <v>7528</v>
      </c>
      <c r="C3651" t="str">
        <f>IFERROR(VLOOKUP(Table1[[#This Row],[Ticker]],[1]!Table1[[Symbol]:[Industry]],2,FALSE),"-")</f>
        <v>-</v>
      </c>
      <c r="D3651" t="s">
        <v>396</v>
      </c>
      <c r="E3651">
        <v>41.713274699999999</v>
      </c>
      <c r="F3651">
        <v>58</v>
      </c>
      <c r="G3651">
        <v>-3.1244838231468899</v>
      </c>
      <c r="H3651">
        <v>37.176432237990703</v>
      </c>
      <c r="I3651">
        <v>47.720046658302799</v>
      </c>
      <c r="J3651">
        <v>-10.008006953351799</v>
      </c>
      <c r="K3651">
        <v>51.426263085259599</v>
      </c>
      <c r="L3651">
        <v>40.242066404267</v>
      </c>
      <c r="M3651">
        <v>40.683174984183204</v>
      </c>
      <c r="N3651">
        <v>0.70417570391885298</v>
      </c>
      <c r="O3651">
        <v>42.8965517241379</v>
      </c>
      <c r="P3651">
        <v>89.171559034572695</v>
      </c>
      <c r="Q3651">
        <v>0.101597822381974</v>
      </c>
    </row>
    <row r="3652" spans="1:17" hidden="1" x14ac:dyDescent="0.3">
      <c r="A3652" t="s">
        <v>7529</v>
      </c>
      <c r="B3652" t="s">
        <v>7530</v>
      </c>
      <c r="C3652" t="str">
        <f>IFERROR(VLOOKUP(Table1[[#This Row],[Ticker]],[1]!Table1[[Symbol]:[Industry]],2,FALSE),"-")</f>
        <v>-</v>
      </c>
      <c r="D3652" t="s">
        <v>604</v>
      </c>
      <c r="E3652">
        <v>41.680160000000001</v>
      </c>
      <c r="F3652">
        <v>13.73</v>
      </c>
      <c r="G3652">
        <v>-10.0657295136445</v>
      </c>
      <c r="H3652">
        <v>-9.7842954303687204</v>
      </c>
      <c r="I3652">
        <v>0.25289300843042201</v>
      </c>
      <c r="J3652">
        <v>-4.0362059178488803</v>
      </c>
      <c r="K3652">
        <v>13.877512596035899</v>
      </c>
      <c r="L3652">
        <v>13.342692288657799</v>
      </c>
      <c r="M3652">
        <v>45.225946499675203</v>
      </c>
      <c r="N3652">
        <v>0.27919674489844798</v>
      </c>
      <c r="O3652">
        <v>35.251274581209003</v>
      </c>
      <c r="P3652">
        <v>30.142180094786699</v>
      </c>
      <c r="Q3652">
        <v>4.0170319250535998E-2</v>
      </c>
    </row>
    <row r="3653" spans="1:17" hidden="1" x14ac:dyDescent="0.3">
      <c r="A3653" t="s">
        <v>7531</v>
      </c>
      <c r="B3653" t="s">
        <v>7532</v>
      </c>
      <c r="C3653" t="str">
        <f>IFERROR(VLOOKUP(Table1[[#This Row],[Ticker]],[1]!Table1[[Symbol]:[Industry]],2,FALSE),"-")</f>
        <v>-</v>
      </c>
      <c r="D3653" t="s">
        <v>751</v>
      </c>
      <c r="E3653">
        <v>41.638247819999997</v>
      </c>
      <c r="F3653">
        <v>167.1</v>
      </c>
      <c r="G3653">
        <v>8.0792023114355906</v>
      </c>
      <c r="H3653">
        <v>-2.97301735953029</v>
      </c>
      <c r="I3653">
        <v>0.98235639836579802</v>
      </c>
      <c r="J3653">
        <v>-2.5425713472912399</v>
      </c>
      <c r="K3653">
        <v>160.77996792495699</v>
      </c>
      <c r="L3653">
        <v>145.97906378700401</v>
      </c>
      <c r="M3653">
        <v>54.966471854101101</v>
      </c>
      <c r="N3653">
        <v>0.90526720503790004</v>
      </c>
      <c r="O3653">
        <v>1.4362657091562001</v>
      </c>
      <c r="P3653">
        <v>48.930481283422402</v>
      </c>
      <c r="Q3653">
        <v>4.2502533627336997E-2</v>
      </c>
    </row>
    <row r="3654" spans="1:17" hidden="1" x14ac:dyDescent="0.3">
      <c r="A3654" t="s">
        <v>7533</v>
      </c>
      <c r="B3654" t="s">
        <v>7534</v>
      </c>
      <c r="C3654" t="str">
        <f>IFERROR(VLOOKUP(Table1[[#This Row],[Ticker]],[1]!Table1[[Symbol]:[Industry]],2,FALSE),"-")</f>
        <v>-</v>
      </c>
      <c r="D3654" t="s">
        <v>604</v>
      </c>
      <c r="E3654">
        <v>41.627003999999999</v>
      </c>
      <c r="F3654">
        <v>107.48</v>
      </c>
      <c r="G3654">
        <v>297.81187535629198</v>
      </c>
      <c r="H3654">
        <v>51.879128335087699</v>
      </c>
      <c r="I3654">
        <v>147.693763437168</v>
      </c>
      <c r="J3654">
        <v>5.0332795547068603</v>
      </c>
      <c r="K3654">
        <v>74.928852728141706</v>
      </c>
      <c r="L3654">
        <v>51.527040219682497</v>
      </c>
      <c r="M3654">
        <v>99.186585044225495</v>
      </c>
      <c r="N3654">
        <v>0.77855389876136005</v>
      </c>
      <c r="O3654">
        <v>0</v>
      </c>
      <c r="P3654">
        <v>353.69354157872499</v>
      </c>
      <c r="Q3654">
        <v>0.19928580154721701</v>
      </c>
    </row>
    <row r="3655" spans="1:17" hidden="1" x14ac:dyDescent="0.3">
      <c r="A3655" t="s">
        <v>7535</v>
      </c>
      <c r="B3655" t="s">
        <v>7536</v>
      </c>
      <c r="C3655" t="str">
        <f>IFERROR(VLOOKUP(Table1[[#This Row],[Ticker]],[1]!Table1[[Symbol]:[Industry]],2,FALSE),"-")</f>
        <v>-</v>
      </c>
      <c r="D3655" t="s">
        <v>125</v>
      </c>
      <c r="E3655">
        <v>41.584220799999997</v>
      </c>
      <c r="F3655">
        <v>52.88</v>
      </c>
      <c r="G3655">
        <v>4.1067567414269996</v>
      </c>
      <c r="H3655">
        <v>-12.4928333463534</v>
      </c>
      <c r="I3655">
        <v>9.0866129089069396</v>
      </c>
      <c r="J3655">
        <v>-2.1812292193876002</v>
      </c>
      <c r="K3655">
        <v>46.976414525558802</v>
      </c>
      <c r="L3655">
        <v>43.432927675258298</v>
      </c>
      <c r="M3655">
        <v>67.709683940065503</v>
      </c>
      <c r="N3655">
        <v>1.02507795741577</v>
      </c>
      <c r="O3655">
        <v>16.111951588502201</v>
      </c>
      <c r="P3655">
        <v>95.851851851851805</v>
      </c>
      <c r="Q3655">
        <v>0.10924124314063299</v>
      </c>
    </row>
    <row r="3656" spans="1:17" hidden="1" x14ac:dyDescent="0.3">
      <c r="A3656" t="s">
        <v>7537</v>
      </c>
      <c r="B3656" t="s">
        <v>7538</v>
      </c>
      <c r="C3656" t="str">
        <f>IFERROR(VLOOKUP(Table1[[#This Row],[Ticker]],[1]!Table1[[Symbol]:[Industry]],2,FALSE),"-")</f>
        <v>-</v>
      </c>
      <c r="D3656" t="s">
        <v>149</v>
      </c>
      <c r="E3656">
        <v>41.572057999999998</v>
      </c>
      <c r="F3656">
        <v>40.99</v>
      </c>
      <c r="G3656">
        <v>-24.066879827731899</v>
      </c>
      <c r="H3656">
        <v>0.89812770770582295</v>
      </c>
      <c r="I3656">
        <v>-16.969916822944999</v>
      </c>
      <c r="J3656">
        <v>-0.88255008200682294</v>
      </c>
      <c r="K3656">
        <v>41.9543896306023</v>
      </c>
      <c r="L3656">
        <v>41.9909525298809</v>
      </c>
      <c r="M3656">
        <v>45.891603918688197</v>
      </c>
      <c r="N3656">
        <v>0.83320003004153098</v>
      </c>
      <c r="O3656">
        <v>61.380824591363698</v>
      </c>
      <c r="P3656">
        <v>55.855513307984701</v>
      </c>
      <c r="Q3656">
        <v>3.8726569839420001E-2</v>
      </c>
    </row>
    <row r="3657" spans="1:17" hidden="1" x14ac:dyDescent="0.3">
      <c r="A3657" t="s">
        <v>7539</v>
      </c>
      <c r="B3657" t="s">
        <v>7540</v>
      </c>
      <c r="C3657" t="str">
        <f>IFERROR(VLOOKUP(Table1[[#This Row],[Ticker]],[1]!Table1[[Symbol]:[Industry]],2,FALSE),"-")</f>
        <v>-</v>
      </c>
      <c r="D3657" t="s">
        <v>7541</v>
      </c>
      <c r="E3657">
        <v>41.537361206</v>
      </c>
      <c r="F3657">
        <v>7.69</v>
      </c>
      <c r="G3657">
        <v>-25.612199448117401</v>
      </c>
      <c r="H3657">
        <v>-5.20192202837206</v>
      </c>
      <c r="I3657">
        <v>-15.499597323223099</v>
      </c>
      <c r="J3657">
        <v>-8.2457193319926194</v>
      </c>
      <c r="K3657">
        <v>7.8524157314974303</v>
      </c>
      <c r="L3657">
        <v>8.1444672480417406</v>
      </c>
      <c r="M3657">
        <v>34.9308416559428</v>
      </c>
      <c r="N3657">
        <v>1.2122985404009301</v>
      </c>
      <c r="O3657">
        <v>35.110533159947899</v>
      </c>
      <c r="P3657">
        <v>23.4349919743178</v>
      </c>
      <c r="Q3657">
        <v>-4.2143393323182003E-2</v>
      </c>
    </row>
    <row r="3658" spans="1:17" hidden="1" x14ac:dyDescent="0.3">
      <c r="A3658" t="s">
        <v>7542</v>
      </c>
      <c r="B3658" t="s">
        <v>7543</v>
      </c>
      <c r="C3658" t="str">
        <f>IFERROR(VLOOKUP(Table1[[#This Row],[Ticker]],[1]!Table1[[Symbol]:[Industry]],2,FALSE),"-")</f>
        <v>-</v>
      </c>
      <c r="D3658" t="s">
        <v>266</v>
      </c>
      <c r="E3658">
        <v>41.429187295999903</v>
      </c>
      <c r="F3658">
        <v>93.5</v>
      </c>
      <c r="G3658">
        <v>33.8579715990248</v>
      </c>
      <c r="H3658">
        <v>-17.083907366672701</v>
      </c>
      <c r="I3658">
        <v>22.528255327270902</v>
      </c>
      <c r="J3658">
        <v>-8.8281451379360192</v>
      </c>
      <c r="K3658">
        <v>96.937672882901794</v>
      </c>
      <c r="L3658">
        <v>87.767558524335797</v>
      </c>
      <c r="M3658">
        <v>31.035910302504899</v>
      </c>
      <c r="N3658">
        <v>1.32611099655054</v>
      </c>
      <c r="O3658">
        <v>31.229946524064101</v>
      </c>
      <c r="P3658">
        <v>74.603174603174594</v>
      </c>
      <c r="Q3658">
        <v>8.4226338011688995E-2</v>
      </c>
    </row>
    <row r="3659" spans="1:17" hidden="1" x14ac:dyDescent="0.3">
      <c r="A3659" t="s">
        <v>7544</v>
      </c>
      <c r="B3659" t="s">
        <v>7545</v>
      </c>
      <c r="C3659" t="str">
        <f>IFERROR(VLOOKUP(Table1[[#This Row],[Ticker]],[1]!Table1[[Symbol]:[Industry]],2,FALSE),"-")</f>
        <v>-</v>
      </c>
      <c r="D3659" t="s">
        <v>7546</v>
      </c>
      <c r="E3659">
        <v>41.405141975999904</v>
      </c>
      <c r="F3659">
        <v>27.96</v>
      </c>
      <c r="G3659">
        <v>37.798550408740802</v>
      </c>
      <c r="H3659">
        <v>63.544087970316099</v>
      </c>
      <c r="I3659">
        <v>89.207341268652002</v>
      </c>
      <c r="J3659">
        <v>-5.1466339513538504</v>
      </c>
      <c r="K3659">
        <v>20.277052304812599</v>
      </c>
      <c r="L3659">
        <v>17.9243215289092</v>
      </c>
      <c r="M3659">
        <v>62.736296721289698</v>
      </c>
      <c r="N3659">
        <v>3.7416522450776402</v>
      </c>
      <c r="O3659">
        <v>15.736766809728101</v>
      </c>
      <c r="P3659">
        <v>115.07692307692299</v>
      </c>
      <c r="Q3659">
        <v>-3.6196791474650998E-2</v>
      </c>
    </row>
    <row r="3660" spans="1:17" hidden="1" x14ac:dyDescent="0.3">
      <c r="A3660" t="s">
        <v>7547</v>
      </c>
      <c r="B3660" t="s">
        <v>7548</v>
      </c>
      <c r="C3660" t="str">
        <f>IFERROR(VLOOKUP(Table1[[#This Row],[Ticker]],[1]!Table1[[Symbol]:[Industry]],2,FALSE),"-")</f>
        <v>-</v>
      </c>
      <c r="D3660" t="s">
        <v>860</v>
      </c>
      <c r="E3660">
        <v>41.350310999999998</v>
      </c>
      <c r="F3660">
        <v>19.399999999999999</v>
      </c>
      <c r="G3660">
        <v>23.136332222615302</v>
      </c>
      <c r="H3660">
        <v>-14.0519749819199</v>
      </c>
      <c r="I3660">
        <v>-14.837336070578401</v>
      </c>
      <c r="J3660">
        <v>-9.1486319533518508</v>
      </c>
      <c r="K3660">
        <v>20.856673424401102</v>
      </c>
      <c r="L3660">
        <v>19.1614183493142</v>
      </c>
      <c r="M3660">
        <v>22.678468762079198</v>
      </c>
      <c r="N3660">
        <v>0.407370462952794</v>
      </c>
      <c r="O3660">
        <v>36.237113402061802</v>
      </c>
      <c r="P3660">
        <v>81.1391223155928</v>
      </c>
      <c r="Q3660">
        <v>8.2566689624699999E-2</v>
      </c>
    </row>
    <row r="3661" spans="1:17" hidden="1" x14ac:dyDescent="0.3">
      <c r="A3661" t="s">
        <v>7549</v>
      </c>
      <c r="B3661" t="s">
        <v>7550</v>
      </c>
      <c r="C3661" t="str">
        <f>IFERROR(VLOOKUP(Table1[[#This Row],[Ticker]],[1]!Table1[[Symbol]:[Industry]],2,FALSE),"-")</f>
        <v>-</v>
      </c>
      <c r="D3661" t="s">
        <v>3504</v>
      </c>
      <c r="E3661">
        <v>41.25</v>
      </c>
      <c r="F3661">
        <v>125</v>
      </c>
      <c r="G3661">
        <v>4.0473566820269298</v>
      </c>
      <c r="H3661">
        <v>-4.8197564232765302</v>
      </c>
      <c r="I3661">
        <v>-16.603754625426301</v>
      </c>
      <c r="J3661">
        <v>-3.1486319533518499</v>
      </c>
      <c r="K3661">
        <v>124.955295633937</v>
      </c>
      <c r="L3661">
        <v>118.485268609938</v>
      </c>
      <c r="M3661">
        <v>99.999999993730199</v>
      </c>
      <c r="O3661">
        <v>0</v>
      </c>
      <c r="P3661">
        <v>37.362637362637301</v>
      </c>
    </row>
    <row r="3662" spans="1:17" hidden="1" x14ac:dyDescent="0.3">
      <c r="A3662" t="s">
        <v>7551</v>
      </c>
      <c r="B3662" t="s">
        <v>7552</v>
      </c>
      <c r="C3662" t="str">
        <f>IFERROR(VLOOKUP(Table1[[#This Row],[Ticker]],[1]!Table1[[Symbol]:[Industry]],2,FALSE),"-")</f>
        <v>-</v>
      </c>
      <c r="D3662" t="s">
        <v>1602</v>
      </c>
      <c r="E3662">
        <v>41.1708</v>
      </c>
      <c r="F3662">
        <v>30.71</v>
      </c>
      <c r="G3662">
        <v>-48.246028603048103</v>
      </c>
      <c r="H3662">
        <v>-4.3894353375433299</v>
      </c>
      <c r="I3662">
        <v>-23.169661339395599</v>
      </c>
      <c r="J3662">
        <v>-3.5098799008066899</v>
      </c>
      <c r="K3662">
        <v>31.0422224847783</v>
      </c>
      <c r="L3662">
        <v>34.140164965584503</v>
      </c>
      <c r="M3662">
        <v>52.016770054064999</v>
      </c>
      <c r="N3662">
        <v>1.1663635705923301</v>
      </c>
      <c r="O3662">
        <v>60.989905568218802</v>
      </c>
      <c r="P3662">
        <v>4.6337308347529804</v>
      </c>
      <c r="Q3662">
        <v>0.14580329253572499</v>
      </c>
    </row>
    <row r="3663" spans="1:17" hidden="1" x14ac:dyDescent="0.3">
      <c r="A3663" t="s">
        <v>7553</v>
      </c>
      <c r="B3663" t="s">
        <v>7554</v>
      </c>
      <c r="C3663" t="str">
        <f>IFERROR(VLOOKUP(Table1[[#This Row],[Ticker]],[1]!Table1[[Symbol]:[Industry]],2,FALSE),"-")</f>
        <v>-</v>
      </c>
      <c r="D3663" t="s">
        <v>281</v>
      </c>
      <c r="E3663">
        <v>41.154600000000002</v>
      </c>
      <c r="F3663">
        <v>11.85</v>
      </c>
      <c r="G3663">
        <v>-61.800494923217499</v>
      </c>
      <c r="H3663">
        <v>-1.4343397566098599</v>
      </c>
      <c r="I3663">
        <v>-24.414190715894399</v>
      </c>
      <c r="J3663">
        <v>-2.5574157371356301</v>
      </c>
      <c r="K3663">
        <v>11.7776638595479</v>
      </c>
      <c r="L3663">
        <v>13.010378795464099</v>
      </c>
      <c r="M3663">
        <v>58.191681773331503</v>
      </c>
      <c r="N3663">
        <v>0.48927030337366101</v>
      </c>
      <c r="O3663">
        <v>97.299578059071706</v>
      </c>
      <c r="P3663">
        <v>25.131995776135099</v>
      </c>
      <c r="Q3663">
        <v>-7.3599395791369999E-3</v>
      </c>
    </row>
    <row r="3664" spans="1:17" hidden="1" x14ac:dyDescent="0.3">
      <c r="A3664" t="s">
        <v>7555</v>
      </c>
      <c r="B3664" t="s">
        <v>7556</v>
      </c>
      <c r="C3664" t="str">
        <f>IFERROR(VLOOKUP(Table1[[#This Row],[Ticker]],[1]!Table1[[Symbol]:[Industry]],2,FALSE),"-")</f>
        <v>-</v>
      </c>
      <c r="D3664" t="s">
        <v>135</v>
      </c>
      <c r="E3664">
        <v>41.138855999999997</v>
      </c>
      <c r="F3664">
        <v>40.86</v>
      </c>
      <c r="G3664">
        <v>-50.350813675534198</v>
      </c>
      <c r="H3664">
        <v>8.7427269233794593</v>
      </c>
      <c r="I3664">
        <v>0.30034925692119002</v>
      </c>
      <c r="J3664">
        <v>6.1334193286994196</v>
      </c>
      <c r="K3664">
        <v>38.5590553417507</v>
      </c>
      <c r="L3664">
        <v>38.881857000039403</v>
      </c>
      <c r="M3664">
        <v>56.625732010031797</v>
      </c>
      <c r="N3664">
        <v>2.0895066468955998</v>
      </c>
      <c r="O3664">
        <v>37.860988742045997</v>
      </c>
      <c r="P3664">
        <v>50.1102130786186</v>
      </c>
      <c r="Q3664">
        <v>3.0902904808549E-2</v>
      </c>
    </row>
    <row r="3665" spans="1:17" hidden="1" x14ac:dyDescent="0.3">
      <c r="A3665" t="s">
        <v>7557</v>
      </c>
      <c r="B3665" t="s">
        <v>7558</v>
      </c>
      <c r="C3665" t="str">
        <f>IFERROR(VLOOKUP(Table1[[#This Row],[Ticker]],[1]!Table1[[Symbol]:[Industry]],2,FALSE),"-")</f>
        <v>-</v>
      </c>
      <c r="D3665" t="s">
        <v>263</v>
      </c>
      <c r="E3665">
        <v>41.079858299999998</v>
      </c>
      <c r="F3665">
        <v>15.86</v>
      </c>
      <c r="G3665">
        <v>-46.723326657621897</v>
      </c>
      <c r="H3665">
        <v>-12.7376449863263</v>
      </c>
      <c r="I3665">
        <v>-31.271375328315301</v>
      </c>
      <c r="J3665">
        <v>-8.8543376590575509</v>
      </c>
      <c r="K3665">
        <v>16.779319387340198</v>
      </c>
      <c r="L3665">
        <v>19.0949410807102</v>
      </c>
      <c r="M3665">
        <v>41.055956556180497</v>
      </c>
      <c r="N3665">
        <v>0.803185560491669</v>
      </c>
      <c r="O3665">
        <v>136.01247760005299</v>
      </c>
      <c r="P3665">
        <v>6.0869565217391397</v>
      </c>
      <c r="Q3665">
        <v>-4.0671287836731997E-2</v>
      </c>
    </row>
    <row r="3666" spans="1:17" hidden="1" x14ac:dyDescent="0.3">
      <c r="A3666" t="s">
        <v>7559</v>
      </c>
      <c r="B3666" t="s">
        <v>7560</v>
      </c>
      <c r="C3666" t="str">
        <f>IFERROR(VLOOKUP(Table1[[#This Row],[Ticker]],[1]!Table1[[Symbol]:[Industry]],2,FALSE),"-")</f>
        <v>-</v>
      </c>
      <c r="E3666">
        <v>41.076000000000001</v>
      </c>
      <c r="F3666">
        <v>4.04</v>
      </c>
      <c r="G3666">
        <v>22.069334704004898</v>
      </c>
      <c r="H3666">
        <v>-0.14443174795185501</v>
      </c>
      <c r="I3666">
        <v>-21.3175880948436</v>
      </c>
      <c r="J3666">
        <v>-5.0951039728165703</v>
      </c>
      <c r="K3666">
        <v>3.92211214660521</v>
      </c>
      <c r="L3666">
        <v>3.8469753616189002</v>
      </c>
      <c r="M3666">
        <v>55.711108453948</v>
      </c>
      <c r="N3666">
        <v>0.56795856062968497</v>
      </c>
      <c r="O3666">
        <v>74.504950495049499</v>
      </c>
      <c r="P3666">
        <v>66.942148760330497</v>
      </c>
      <c r="Q3666">
        <v>-1.7537506046693001E-2</v>
      </c>
    </row>
    <row r="3667" spans="1:17" hidden="1" x14ac:dyDescent="0.3">
      <c r="A3667" t="s">
        <v>7561</v>
      </c>
      <c r="B3667" t="s">
        <v>7562</v>
      </c>
      <c r="C3667" t="str">
        <f>IFERROR(VLOOKUP(Table1[[#This Row],[Ticker]],[1]!Table1[[Symbol]:[Industry]],2,FALSE),"-")</f>
        <v>-</v>
      </c>
      <c r="D3667" t="s">
        <v>7563</v>
      </c>
      <c r="E3667">
        <v>40.955429199999998</v>
      </c>
      <c r="F3667">
        <v>34.9</v>
      </c>
      <c r="G3667">
        <v>63.083143630025397</v>
      </c>
      <c r="H3667">
        <v>-14.427334231124901</v>
      </c>
      <c r="I3667">
        <v>122.718830517846</v>
      </c>
      <c r="J3667">
        <v>-5.1726859281245199</v>
      </c>
      <c r="K3667">
        <v>35.788629038665903</v>
      </c>
      <c r="L3667">
        <v>30.414717218341199</v>
      </c>
      <c r="M3667">
        <v>62.875750008393297</v>
      </c>
      <c r="N3667">
        <v>1.5009548189972799</v>
      </c>
      <c r="O3667">
        <v>57.593123209169001</v>
      </c>
      <c r="P3667">
        <v>182.134195634599</v>
      </c>
    </row>
    <row r="3668" spans="1:17" hidden="1" x14ac:dyDescent="0.3">
      <c r="A3668" t="s">
        <v>7564</v>
      </c>
      <c r="B3668" t="s">
        <v>7565</v>
      </c>
      <c r="C3668" t="str">
        <f>IFERROR(VLOOKUP(Table1[[#This Row],[Ticker]],[1]!Table1[[Symbol]:[Industry]],2,FALSE),"-")</f>
        <v>-</v>
      </c>
      <c r="D3668" t="s">
        <v>1581</v>
      </c>
      <c r="E3668">
        <v>40.951740000000001</v>
      </c>
      <c r="F3668">
        <v>40.98</v>
      </c>
      <c r="G3668">
        <v>56.670811113548098</v>
      </c>
      <c r="H3668">
        <v>-2.24217884569895</v>
      </c>
      <c r="I3668">
        <v>-7.5674883881296697</v>
      </c>
      <c r="J3668">
        <v>-8.4397594949414891</v>
      </c>
      <c r="K3668">
        <v>40.201410586127203</v>
      </c>
      <c r="L3668">
        <v>37.224540373512397</v>
      </c>
      <c r="M3668">
        <v>45.790592657892802</v>
      </c>
      <c r="N3668">
        <v>1.01335863928477</v>
      </c>
      <c r="O3668">
        <v>41.483650561249299</v>
      </c>
      <c r="P3668">
        <v>109.616368286445</v>
      </c>
      <c r="Q3668">
        <v>5.5258832587893998E-2</v>
      </c>
    </row>
    <row r="3669" spans="1:17" hidden="1" x14ac:dyDescent="0.3">
      <c r="A3669" t="s">
        <v>7566</v>
      </c>
      <c r="B3669" t="s">
        <v>7567</v>
      </c>
      <c r="C3669" t="str">
        <f>IFERROR(VLOOKUP(Table1[[#This Row],[Ticker]],[1]!Table1[[Symbol]:[Industry]],2,FALSE),"-")</f>
        <v>-</v>
      </c>
      <c r="D3669" t="s">
        <v>388</v>
      </c>
      <c r="E3669">
        <v>40.881363</v>
      </c>
      <c r="F3669">
        <v>40.909999999999997</v>
      </c>
      <c r="G3669">
        <v>-78.703079372373793</v>
      </c>
      <c r="H3669">
        <v>-19.541405907812599</v>
      </c>
      <c r="I3669">
        <v>-27.102415838833199</v>
      </c>
      <c r="J3669">
        <v>-3.4859813509422102</v>
      </c>
      <c r="K3669">
        <v>43.748877187406002</v>
      </c>
      <c r="L3669">
        <v>50.502170724337198</v>
      </c>
      <c r="M3669">
        <v>31.207699747173798</v>
      </c>
      <c r="N3669">
        <v>1.0878419096819401</v>
      </c>
      <c r="O3669">
        <v>98.973356147641198</v>
      </c>
      <c r="P3669">
        <v>10.4183535762483</v>
      </c>
      <c r="Q3669">
        <v>-2.2634266002783999E-2</v>
      </c>
    </row>
    <row r="3670" spans="1:17" hidden="1" x14ac:dyDescent="0.3">
      <c r="A3670" t="s">
        <v>7568</v>
      </c>
      <c r="B3670" t="s">
        <v>7569</v>
      </c>
      <c r="C3670" t="str">
        <f>IFERROR(VLOOKUP(Table1[[#This Row],[Ticker]],[1]!Table1[[Symbol]:[Industry]],2,FALSE),"-")</f>
        <v>-</v>
      </c>
      <c r="E3670">
        <v>40.838024760000003</v>
      </c>
      <c r="F3670">
        <v>7.89</v>
      </c>
      <c r="G3670">
        <v>-11.930665295995</v>
      </c>
      <c r="H3670">
        <v>-9.8628068537808495</v>
      </c>
      <c r="I3670">
        <v>-18.6288571992682</v>
      </c>
      <c r="J3670">
        <v>-4.4274043318684804</v>
      </c>
      <c r="K3670">
        <v>7.9249026480737497</v>
      </c>
      <c r="L3670">
        <v>7.8784041913635097</v>
      </c>
      <c r="M3670">
        <v>50.814361398388598</v>
      </c>
      <c r="N3670">
        <v>0.84012292032153202</v>
      </c>
      <c r="O3670">
        <v>50.190114068440998</v>
      </c>
      <c r="P3670">
        <v>42.162162162162097</v>
      </c>
      <c r="Q3670">
        <v>8.3570964757787997E-2</v>
      </c>
    </row>
    <row r="3671" spans="1:17" hidden="1" x14ac:dyDescent="0.3">
      <c r="A3671" t="s">
        <v>7570</v>
      </c>
      <c r="B3671" t="s">
        <v>7571</v>
      </c>
      <c r="C3671" t="str">
        <f>IFERROR(VLOOKUP(Table1[[#This Row],[Ticker]],[1]!Table1[[Symbol]:[Industry]],2,FALSE),"-")</f>
        <v>-</v>
      </c>
      <c r="D3671" t="s">
        <v>1552</v>
      </c>
      <c r="E3671">
        <v>40.821508000000001</v>
      </c>
      <c r="F3671">
        <v>25.48</v>
      </c>
      <c r="G3671">
        <v>-16.273480037523601</v>
      </c>
      <c r="H3671">
        <v>-2.5783093135635902</v>
      </c>
      <c r="I3671">
        <v>0.76747101354550995</v>
      </c>
      <c r="J3671">
        <v>-6.3504189972833398</v>
      </c>
      <c r="K3671">
        <v>26.9809565180996</v>
      </c>
      <c r="L3671">
        <v>25.786662287635899</v>
      </c>
      <c r="M3671">
        <v>37.705715411948702</v>
      </c>
      <c r="N3671">
        <v>1.0145737487122399</v>
      </c>
      <c r="O3671">
        <v>44.427001569858703</v>
      </c>
      <c r="P3671">
        <v>32.7083333333333</v>
      </c>
      <c r="Q3671">
        <v>-1.5471644164296E-2</v>
      </c>
    </row>
    <row r="3672" spans="1:17" hidden="1" x14ac:dyDescent="0.3">
      <c r="A3672" t="s">
        <v>7572</v>
      </c>
      <c r="B3672" t="s">
        <v>7573</v>
      </c>
      <c r="C3672" t="str">
        <f>IFERROR(VLOOKUP(Table1[[#This Row],[Ticker]],[1]!Table1[[Symbol]:[Industry]],2,FALSE),"-")</f>
        <v>-</v>
      </c>
      <c r="D3672" t="s">
        <v>3330</v>
      </c>
      <c r="E3672">
        <v>40.742208400000003</v>
      </c>
      <c r="F3672">
        <v>80</v>
      </c>
      <c r="G3672">
        <v>77.488408383948197</v>
      </c>
      <c r="H3672">
        <v>15.026252376220601</v>
      </c>
      <c r="I3672">
        <v>-5.66323403443113</v>
      </c>
      <c r="J3672">
        <v>-12.3510129057328</v>
      </c>
      <c r="K3672">
        <v>73.871016700338799</v>
      </c>
      <c r="L3672">
        <v>64.173532649344907</v>
      </c>
      <c r="M3672">
        <v>47.295846893348902</v>
      </c>
      <c r="N3672">
        <v>0.95910798809349496</v>
      </c>
      <c r="O3672">
        <v>22.162499999999898</v>
      </c>
      <c r="P3672">
        <v>120.264317180616</v>
      </c>
      <c r="Q3672">
        <v>9.7963979118359995E-2</v>
      </c>
    </row>
    <row r="3673" spans="1:17" hidden="1" x14ac:dyDescent="0.3">
      <c r="A3673" t="s">
        <v>7574</v>
      </c>
      <c r="B3673" t="s">
        <v>7575</v>
      </c>
      <c r="C3673" t="str">
        <f>IFERROR(VLOOKUP(Table1[[#This Row],[Ticker]],[1]!Table1[[Symbol]:[Industry]],2,FALSE),"-")</f>
        <v>-</v>
      </c>
      <c r="D3673" t="s">
        <v>27</v>
      </c>
      <c r="E3673">
        <v>40.644549120000001</v>
      </c>
      <c r="F3673">
        <v>38.01</v>
      </c>
      <c r="G3673">
        <v>12.3169032274355</v>
      </c>
      <c r="H3673">
        <v>-12.867375470895499</v>
      </c>
      <c r="I3673">
        <v>-12.816733017717301</v>
      </c>
      <c r="J3673">
        <v>-0.89816862266613695</v>
      </c>
      <c r="K3673">
        <v>38.310317598967998</v>
      </c>
      <c r="L3673">
        <v>35.873579092721201</v>
      </c>
      <c r="M3673">
        <v>50.476278528355003</v>
      </c>
      <c r="N3673">
        <v>0.20516779275271699</v>
      </c>
      <c r="O3673">
        <v>49.8289923704288</v>
      </c>
      <c r="P3673">
        <v>75.161290322580598</v>
      </c>
      <c r="Q3673">
        <v>4.6528663202312998E-2</v>
      </c>
    </row>
    <row r="3674" spans="1:17" hidden="1" x14ac:dyDescent="0.3">
      <c r="A3674" t="s">
        <v>7576</v>
      </c>
      <c r="B3674" t="s">
        <v>7577</v>
      </c>
      <c r="C3674" t="str">
        <f>IFERROR(VLOOKUP(Table1[[#This Row],[Ticker]],[1]!Table1[[Symbol]:[Industry]],2,FALSE),"-")</f>
        <v>-</v>
      </c>
      <c r="D3674" t="s">
        <v>51</v>
      </c>
      <c r="E3674">
        <v>40.601692380000003</v>
      </c>
      <c r="F3674">
        <v>61.91</v>
      </c>
      <c r="G3674">
        <v>51.545871902250099</v>
      </c>
      <c r="H3674">
        <v>23.515390475526502</v>
      </c>
      <c r="I3674">
        <v>22.857001504641001</v>
      </c>
      <c r="J3674">
        <v>7.0756671120687002</v>
      </c>
      <c r="K3674">
        <v>48.895648078137398</v>
      </c>
      <c r="L3674">
        <v>45.497323956865202</v>
      </c>
      <c r="M3674">
        <v>84.028367923124705</v>
      </c>
      <c r="N3674">
        <v>1.9354364459661599</v>
      </c>
      <c r="O3674">
        <v>17.040865772896101</v>
      </c>
      <c r="P3674">
        <v>95.979740424184797</v>
      </c>
      <c r="Q3674">
        <v>5.9548457279637E-2</v>
      </c>
    </row>
    <row r="3675" spans="1:17" hidden="1" x14ac:dyDescent="0.3">
      <c r="A3675" t="s">
        <v>7578</v>
      </c>
      <c r="B3675" t="s">
        <v>7579</v>
      </c>
      <c r="C3675" t="str">
        <f>IFERROR(VLOOKUP(Table1[[#This Row],[Ticker]],[1]!Table1[[Symbol]:[Industry]],2,FALSE),"-")</f>
        <v>-</v>
      </c>
      <c r="D3675" t="s">
        <v>161</v>
      </c>
      <c r="E3675">
        <v>40.521022857999903</v>
      </c>
      <c r="F3675">
        <v>20.78</v>
      </c>
      <c r="G3675">
        <v>328.46249709716699</v>
      </c>
      <c r="H3675">
        <v>17.776113783213098</v>
      </c>
      <c r="I3675">
        <v>143.89956334414799</v>
      </c>
      <c r="J3675">
        <v>-12.918497346317499</v>
      </c>
      <c r="K3675">
        <v>17.996719667291899</v>
      </c>
      <c r="L3675">
        <v>12.289610152800501</v>
      </c>
      <c r="M3675">
        <v>39.113493703948699</v>
      </c>
      <c r="N3675">
        <v>0.97098620398819102</v>
      </c>
      <c r="O3675">
        <v>13.7151106833493</v>
      </c>
      <c r="P3675">
        <v>372.27272727272702</v>
      </c>
      <c r="Q3675">
        <v>0.12555947135304901</v>
      </c>
    </row>
    <row r="3676" spans="1:17" hidden="1" x14ac:dyDescent="0.3">
      <c r="A3676" t="s">
        <v>7580</v>
      </c>
      <c r="B3676" t="s">
        <v>7581</v>
      </c>
      <c r="C3676" t="str">
        <f>IFERROR(VLOOKUP(Table1[[#This Row],[Ticker]],[1]!Table1[[Symbol]:[Industry]],2,FALSE),"-")</f>
        <v>-</v>
      </c>
      <c r="D3676" t="s">
        <v>5225</v>
      </c>
      <c r="E3676">
        <v>40.496651999999997</v>
      </c>
      <c r="F3676">
        <v>153</v>
      </c>
      <c r="G3676">
        <v>-6.60720614644893</v>
      </c>
      <c r="H3676">
        <v>7.68024357672346</v>
      </c>
      <c r="I3676">
        <v>-1.94193489358947</v>
      </c>
      <c r="J3676">
        <v>13.3784053657646</v>
      </c>
      <c r="K3676">
        <v>141.83864836897101</v>
      </c>
      <c r="M3676">
        <v>70.5579202712333</v>
      </c>
      <c r="N3676">
        <v>0.96858288770053402</v>
      </c>
      <c r="O3676">
        <v>11.2091503267973</v>
      </c>
      <c r="P3676">
        <v>37.589928057553898</v>
      </c>
    </row>
    <row r="3677" spans="1:17" hidden="1" x14ac:dyDescent="0.3">
      <c r="A3677" t="s">
        <v>7582</v>
      </c>
      <c r="B3677" t="s">
        <v>7583</v>
      </c>
      <c r="C3677" t="str">
        <f>IFERROR(VLOOKUP(Table1[[#This Row],[Ticker]],[1]!Table1[[Symbol]:[Industry]],2,FALSE),"-")</f>
        <v>-</v>
      </c>
      <c r="D3677" t="s">
        <v>604</v>
      </c>
      <c r="E3677">
        <v>40.490664500000001</v>
      </c>
      <c r="F3677">
        <v>28.6</v>
      </c>
      <c r="G3677">
        <v>29.184719319389501</v>
      </c>
      <c r="H3677">
        <v>5.0050722134332801</v>
      </c>
      <c r="I3677">
        <v>24.2199846505792</v>
      </c>
      <c r="J3677">
        <v>-0.148631953351852</v>
      </c>
      <c r="K3677">
        <v>27.494836010831499</v>
      </c>
      <c r="L3677">
        <v>23.874500225872001</v>
      </c>
      <c r="M3677">
        <v>52.814121266042797</v>
      </c>
      <c r="N3677">
        <v>0.71205418103417295</v>
      </c>
      <c r="O3677">
        <v>28.4965034965035</v>
      </c>
      <c r="P3677">
        <v>99.3031358885017</v>
      </c>
      <c r="Q3677">
        <v>7.3137236464584005E-2</v>
      </c>
    </row>
    <row r="3678" spans="1:17" hidden="1" x14ac:dyDescent="0.3">
      <c r="A3678" t="s">
        <v>7584</v>
      </c>
      <c r="B3678" t="s">
        <v>7585</v>
      </c>
      <c r="C3678" t="str">
        <f>IFERROR(VLOOKUP(Table1[[#This Row],[Ticker]],[1]!Table1[[Symbol]:[Industry]],2,FALSE),"-")</f>
        <v>-</v>
      </c>
      <c r="D3678" t="s">
        <v>473</v>
      </c>
      <c r="E3678">
        <v>40.287130445999999</v>
      </c>
      <c r="F3678">
        <v>36.69</v>
      </c>
      <c r="G3678">
        <v>-63.7072302216068</v>
      </c>
      <c r="H3678">
        <v>-0.76570236922247903</v>
      </c>
      <c r="I3678">
        <v>-12.2950799474329</v>
      </c>
      <c r="J3678">
        <v>-4.43068323540313</v>
      </c>
      <c r="K3678">
        <v>40.630514173717302</v>
      </c>
      <c r="L3678">
        <v>42.825907886470297</v>
      </c>
      <c r="M3678">
        <v>28.307339758121699</v>
      </c>
      <c r="N3678">
        <v>0.94928229665071695</v>
      </c>
      <c r="O3678">
        <v>112.551874960795</v>
      </c>
      <c r="P3678">
        <v>13.485926384163299</v>
      </c>
      <c r="Q3678">
        <v>0.15490152572159099</v>
      </c>
    </row>
    <row r="3679" spans="1:17" hidden="1" x14ac:dyDescent="0.3">
      <c r="A3679" t="s">
        <v>7586</v>
      </c>
      <c r="B3679" t="s">
        <v>7587</v>
      </c>
      <c r="C3679" t="str">
        <f>IFERROR(VLOOKUP(Table1[[#This Row],[Ticker]],[1]!Table1[[Symbol]:[Industry]],2,FALSE),"-")</f>
        <v>-</v>
      </c>
      <c r="D3679" t="s">
        <v>1581</v>
      </c>
      <c r="E3679">
        <v>40.264811939999902</v>
      </c>
      <c r="F3679">
        <v>25.7</v>
      </c>
      <c r="G3679">
        <v>7.1218777893349099</v>
      </c>
      <c r="H3679">
        <v>-15.789056181813899</v>
      </c>
      <c r="I3679">
        <v>-12.7201918776979</v>
      </c>
      <c r="J3679">
        <v>-4.2976170165460301</v>
      </c>
      <c r="K3679">
        <v>26.8573964517152</v>
      </c>
      <c r="L3679">
        <v>25.739082878671201</v>
      </c>
      <c r="M3679">
        <v>42.218378390010102</v>
      </c>
      <c r="N3679">
        <v>0.87146779027639798</v>
      </c>
      <c r="O3679">
        <v>71.206225680933798</v>
      </c>
      <c r="P3679">
        <v>60.624999999999901</v>
      </c>
      <c r="Q3679">
        <v>8.2566662351855002E-2</v>
      </c>
    </row>
    <row r="3680" spans="1:17" hidden="1" x14ac:dyDescent="0.3">
      <c r="A3680" t="s">
        <v>7588</v>
      </c>
      <c r="B3680" t="s">
        <v>7589</v>
      </c>
      <c r="C3680" t="str">
        <f>IFERROR(VLOOKUP(Table1[[#This Row],[Ticker]],[1]!Table1[[Symbol]:[Industry]],2,FALSE),"-")</f>
        <v>-</v>
      </c>
      <c r="D3680" t="s">
        <v>1517</v>
      </c>
      <c r="E3680">
        <v>40.197541439999902</v>
      </c>
      <c r="F3680">
        <v>98.4</v>
      </c>
      <c r="G3680">
        <v>71.258523893194095</v>
      </c>
      <c r="H3680">
        <v>-1.24080905485547</v>
      </c>
      <c r="I3680">
        <v>30.405661608932601</v>
      </c>
      <c r="J3680">
        <v>-3.1486319533518499</v>
      </c>
      <c r="K3680">
        <v>93.105439083773106</v>
      </c>
      <c r="L3680">
        <v>74.429849023273405</v>
      </c>
      <c r="M3680">
        <v>57.527249102378498</v>
      </c>
      <c r="N3680">
        <v>0</v>
      </c>
      <c r="O3680">
        <v>18.495934959349501</v>
      </c>
      <c r="P3680">
        <v>176.40449438202199</v>
      </c>
      <c r="Q3680">
        <v>0.142626991946806</v>
      </c>
    </row>
    <row r="3681" spans="1:17" hidden="1" x14ac:dyDescent="0.3">
      <c r="A3681" t="s">
        <v>7590</v>
      </c>
      <c r="B3681" t="s">
        <v>7591</v>
      </c>
      <c r="C3681" t="str">
        <f>IFERROR(VLOOKUP(Table1[[#This Row],[Ticker]],[1]!Table1[[Symbol]:[Industry]],2,FALSE),"-")</f>
        <v>-</v>
      </c>
      <c r="D3681" t="s">
        <v>125</v>
      </c>
      <c r="E3681">
        <v>40.091603714999998</v>
      </c>
      <c r="F3681">
        <v>4.2300000000000004</v>
      </c>
      <c r="G3681">
        <v>7.68471931938958</v>
      </c>
      <c r="H3681">
        <v>-3.62928023280034</v>
      </c>
      <c r="I3681">
        <v>-31.013411339395599</v>
      </c>
      <c r="J3681">
        <v>-17.116243289384201</v>
      </c>
      <c r="K3681">
        <v>4.4253416567648403</v>
      </c>
      <c r="L3681">
        <v>4.2403658085395897</v>
      </c>
      <c r="M3681">
        <v>39.186520026746898</v>
      </c>
      <c r="N3681">
        <v>2.05186676905288</v>
      </c>
      <c r="O3681">
        <v>78.486997635933704</v>
      </c>
      <c r="Q3681">
        <v>2.3354692060757999E-2</v>
      </c>
    </row>
    <row r="3682" spans="1:17" hidden="1" x14ac:dyDescent="0.3">
      <c r="A3682" t="s">
        <v>7592</v>
      </c>
      <c r="B3682" t="s">
        <v>7593</v>
      </c>
      <c r="C3682" t="str">
        <f>IFERROR(VLOOKUP(Table1[[#This Row],[Ticker]],[1]!Table1[[Symbol]:[Industry]],2,FALSE),"-")</f>
        <v>-</v>
      </c>
      <c r="D3682" t="s">
        <v>501</v>
      </c>
      <c r="E3682">
        <v>39.968383375000002</v>
      </c>
      <c r="F3682">
        <v>16.149999999999999</v>
      </c>
      <c r="G3682">
        <v>-60.403316797991899</v>
      </c>
      <c r="H3682">
        <v>8.4206616951903595</v>
      </c>
      <c r="I3682">
        <v>-11.471744672729001</v>
      </c>
      <c r="J3682">
        <v>-23.4917692082538</v>
      </c>
      <c r="K3682">
        <v>15.6391100824549</v>
      </c>
      <c r="L3682">
        <v>16.654885260907299</v>
      </c>
      <c r="M3682">
        <v>43.350538919215197</v>
      </c>
      <c r="N3682">
        <v>3.4586206896551701</v>
      </c>
      <c r="O3682">
        <v>42.105263157894697</v>
      </c>
      <c r="P3682">
        <v>21.8867924528301</v>
      </c>
    </row>
    <row r="3683" spans="1:17" hidden="1" x14ac:dyDescent="0.3">
      <c r="A3683" t="s">
        <v>7594</v>
      </c>
      <c r="B3683" t="s">
        <v>7595</v>
      </c>
      <c r="C3683" t="str">
        <f>IFERROR(VLOOKUP(Table1[[#This Row],[Ticker]],[1]!Table1[[Symbol]:[Industry]],2,FALSE),"-")</f>
        <v>-</v>
      </c>
      <c r="D3683" t="s">
        <v>138</v>
      </c>
      <c r="E3683">
        <v>39.882856239320702</v>
      </c>
      <c r="F3683">
        <v>31.7</v>
      </c>
      <c r="M3683">
        <v>8.5813433096764804</v>
      </c>
      <c r="N3683">
        <v>1</v>
      </c>
    </row>
    <row r="3684" spans="1:17" hidden="1" x14ac:dyDescent="0.3">
      <c r="A3684" t="s">
        <v>7596</v>
      </c>
      <c r="B3684" t="s">
        <v>7597</v>
      </c>
      <c r="C3684" t="str">
        <f>IFERROR(VLOOKUP(Table1[[#This Row],[Ticker]],[1]!Table1[[Symbol]:[Industry]],2,FALSE),"-")</f>
        <v>-</v>
      </c>
      <c r="D3684" t="s">
        <v>143</v>
      </c>
      <c r="E3684">
        <v>39.848281319999998</v>
      </c>
      <c r="F3684">
        <v>36.369999999999997</v>
      </c>
      <c r="G3684">
        <v>-18.037943121180898</v>
      </c>
      <c r="H3684">
        <v>-10.5039669495923</v>
      </c>
      <c r="I3684">
        <v>-9.7549526927791295</v>
      </c>
      <c r="J3684">
        <v>-9.6692370655062501</v>
      </c>
      <c r="K3684">
        <v>36.842867149743199</v>
      </c>
      <c r="L3684">
        <v>34.792654373806897</v>
      </c>
      <c r="M3684">
        <v>45.163115231938001</v>
      </c>
      <c r="N3684">
        <v>3.46828457601291</v>
      </c>
      <c r="O3684">
        <v>35.826230409678303</v>
      </c>
      <c r="P3684">
        <v>57.445887445887401</v>
      </c>
      <c r="Q3684">
        <v>6.4261460035774001E-2</v>
      </c>
    </row>
    <row r="3685" spans="1:17" hidden="1" x14ac:dyDescent="0.3">
      <c r="A3685" t="s">
        <v>7598</v>
      </c>
      <c r="B3685" t="s">
        <v>7599</v>
      </c>
      <c r="C3685" t="str">
        <f>IFERROR(VLOOKUP(Table1[[#This Row],[Ticker]],[1]!Table1[[Symbol]:[Industry]],2,FALSE),"-")</f>
        <v>-</v>
      </c>
      <c r="D3685" t="s">
        <v>143</v>
      </c>
      <c r="E3685">
        <v>39.847558886000002</v>
      </c>
      <c r="F3685">
        <v>37.42</v>
      </c>
      <c r="G3685">
        <v>-39.530819527728198</v>
      </c>
      <c r="H3685">
        <v>-29.9422054028683</v>
      </c>
      <c r="I3685">
        <v>10.7019772796189</v>
      </c>
      <c r="J3685">
        <v>-9.0717088764287794</v>
      </c>
      <c r="K3685">
        <v>36.397200168509301</v>
      </c>
      <c r="L3685">
        <v>33.358924293668203</v>
      </c>
      <c r="M3685">
        <v>43.505528235321798</v>
      </c>
      <c r="N3685">
        <v>0.41749202931328799</v>
      </c>
      <c r="O3685">
        <v>41.5820416889363</v>
      </c>
      <c r="P3685">
        <v>54.564229657166401</v>
      </c>
    </row>
    <row r="3686" spans="1:17" hidden="1" x14ac:dyDescent="0.3">
      <c r="A3686" t="s">
        <v>7600</v>
      </c>
      <c r="B3686" t="s">
        <v>7601</v>
      </c>
      <c r="C3686" t="str">
        <f>IFERROR(VLOOKUP(Table1[[#This Row],[Ticker]],[1]!Table1[[Symbol]:[Industry]],2,FALSE),"-")</f>
        <v>-</v>
      </c>
      <c r="E3686">
        <v>39.74285699</v>
      </c>
      <c r="F3686">
        <v>10.76</v>
      </c>
      <c r="G3686">
        <v>-84.294779541658201</v>
      </c>
      <c r="H3686">
        <v>9.28142764561475</v>
      </c>
      <c r="I3686">
        <v>-13.957570674684</v>
      </c>
      <c r="J3686">
        <v>35.052150315227003</v>
      </c>
      <c r="K3686">
        <v>8.6813983766658307</v>
      </c>
      <c r="L3686">
        <v>10.847547172029101</v>
      </c>
      <c r="M3686">
        <v>88.601529566302105</v>
      </c>
      <c r="N3686">
        <v>3.1548922267441601</v>
      </c>
      <c r="O3686">
        <v>109.107806691449</v>
      </c>
      <c r="P3686">
        <v>55.9420289855072</v>
      </c>
      <c r="Q3686">
        <v>6.1873651208897998E-2</v>
      </c>
    </row>
    <row r="3687" spans="1:17" hidden="1" x14ac:dyDescent="0.3">
      <c r="A3687" t="s">
        <v>7602</v>
      </c>
      <c r="B3687" t="s">
        <v>7603</v>
      </c>
      <c r="C3687" t="str">
        <f>IFERROR(VLOOKUP(Table1[[#This Row],[Ticker]],[1]!Table1[[Symbol]:[Industry]],2,FALSE),"-")</f>
        <v>-</v>
      </c>
      <c r="D3687" t="s">
        <v>92</v>
      </c>
      <c r="E3687">
        <v>39.643900000000002</v>
      </c>
      <c r="F3687">
        <v>30.5</v>
      </c>
      <c r="G3687">
        <v>366.68471931938899</v>
      </c>
      <c r="H3687">
        <v>-27.2928195325633</v>
      </c>
      <c r="I3687">
        <v>121.019068975564</v>
      </c>
      <c r="J3687">
        <v>1.1301810211132901</v>
      </c>
      <c r="K3687">
        <v>33.410855285309502</v>
      </c>
      <c r="L3687">
        <v>23.610204994177899</v>
      </c>
      <c r="M3687">
        <v>46.219226267797701</v>
      </c>
      <c r="N3687">
        <v>0.49876991565135798</v>
      </c>
      <c r="O3687">
        <v>84.688524590163894</v>
      </c>
      <c r="P3687">
        <v>424.05498281786902</v>
      </c>
      <c r="Q3687">
        <v>7.1641622704103999E-2</v>
      </c>
    </row>
    <row r="3688" spans="1:17" hidden="1" x14ac:dyDescent="0.3">
      <c r="A3688" t="s">
        <v>7604</v>
      </c>
      <c r="B3688" t="s">
        <v>7605</v>
      </c>
      <c r="C3688" t="str">
        <f>IFERROR(VLOOKUP(Table1[[#This Row],[Ticker]],[1]!Table1[[Symbol]:[Industry]],2,FALSE),"-")</f>
        <v>-</v>
      </c>
      <c r="D3688" t="s">
        <v>7071</v>
      </c>
      <c r="E3688">
        <v>39.606140000000003</v>
      </c>
      <c r="F3688">
        <v>176.75</v>
      </c>
      <c r="G3688">
        <v>-1.26447754276955</v>
      </c>
      <c r="H3688">
        <v>-6.0488067026061296</v>
      </c>
      <c r="I3688">
        <v>18.947526160604301</v>
      </c>
      <c r="J3688">
        <v>15.5090861674535</v>
      </c>
      <c r="K3688">
        <v>161.27828155848599</v>
      </c>
      <c r="L3688">
        <v>135.46837129587399</v>
      </c>
      <c r="M3688">
        <v>65.353251300883002</v>
      </c>
      <c r="N3688">
        <v>0.71</v>
      </c>
      <c r="O3688">
        <v>17.312588401697301</v>
      </c>
      <c r="P3688">
        <v>71.352399418322804</v>
      </c>
    </row>
    <row r="3689" spans="1:17" hidden="1" x14ac:dyDescent="0.3">
      <c r="A3689" t="s">
        <v>7606</v>
      </c>
      <c r="B3689" t="s">
        <v>7607</v>
      </c>
      <c r="C3689" t="str">
        <f>IFERROR(VLOOKUP(Table1[[#This Row],[Ticker]],[1]!Table1[[Symbol]:[Industry]],2,FALSE),"-")</f>
        <v>-</v>
      </c>
      <c r="D3689" t="s">
        <v>1581</v>
      </c>
      <c r="E3689">
        <v>39.553007536000003</v>
      </c>
      <c r="F3689">
        <v>7.88</v>
      </c>
      <c r="G3689">
        <v>11.271875282692299</v>
      </c>
      <c r="H3689">
        <v>-1.23354952672481</v>
      </c>
      <c r="I3689">
        <v>-4.9355127886710299</v>
      </c>
      <c r="J3689">
        <v>1.5933485208461899</v>
      </c>
      <c r="K3689">
        <v>6.7787124522670501</v>
      </c>
      <c r="L3689">
        <v>6.1977595086863397</v>
      </c>
      <c r="M3689">
        <v>72.115350643512897</v>
      </c>
      <c r="N3689">
        <v>1.4710189653344901</v>
      </c>
      <c r="O3689">
        <v>7.10659898477157</v>
      </c>
      <c r="P3689">
        <v>69.462365591397798</v>
      </c>
      <c r="Q3689">
        <v>8.4243394243185998E-2</v>
      </c>
    </row>
    <row r="3690" spans="1:17" hidden="1" x14ac:dyDescent="0.3">
      <c r="A3690" t="s">
        <v>7608</v>
      </c>
      <c r="B3690" t="s">
        <v>7609</v>
      </c>
      <c r="C3690" t="str">
        <f>IFERROR(VLOOKUP(Table1[[#This Row],[Ticker]],[1]!Table1[[Symbol]:[Industry]],2,FALSE),"-")</f>
        <v>-</v>
      </c>
      <c r="D3690" t="s">
        <v>771</v>
      </c>
      <c r="E3690">
        <v>39.486853168000003</v>
      </c>
      <c r="F3690">
        <v>16.989999999999998</v>
      </c>
      <c r="G3690">
        <v>-73.805648456442299</v>
      </c>
      <c r="H3690">
        <v>80.210183696483895</v>
      </c>
      <c r="I3690">
        <v>12.5670150171934</v>
      </c>
      <c r="J3690">
        <v>32.377683836121797</v>
      </c>
      <c r="K3690">
        <v>10.793815901646701</v>
      </c>
      <c r="L3690">
        <v>14.6053225980141</v>
      </c>
      <c r="M3690">
        <v>85.133530932812306</v>
      </c>
      <c r="N3690">
        <v>2.13639738138624</v>
      </c>
      <c r="O3690">
        <v>167.21600941730401</v>
      </c>
      <c r="P3690">
        <v>127.44310575635799</v>
      </c>
      <c r="Q3690">
        <v>-2.1139336965544001E-2</v>
      </c>
    </row>
    <row r="3691" spans="1:17" hidden="1" x14ac:dyDescent="0.3">
      <c r="A3691" t="s">
        <v>7610</v>
      </c>
      <c r="B3691" t="s">
        <v>7611</v>
      </c>
      <c r="C3691" t="str">
        <f>IFERROR(VLOOKUP(Table1[[#This Row],[Ticker]],[1]!Table1[[Symbol]:[Industry]],2,FALSE),"-")</f>
        <v>-</v>
      </c>
      <c r="D3691" t="s">
        <v>1552</v>
      </c>
      <c r="E3691">
        <v>39.299999999999997</v>
      </c>
      <c r="F3691">
        <v>3.93</v>
      </c>
      <c r="G3691">
        <v>106.31886566085301</v>
      </c>
      <c r="H3691">
        <v>84.574182970662804</v>
      </c>
      <c r="I3691">
        <v>104.15704320605801</v>
      </c>
      <c r="J3691">
        <v>17.430146181696301</v>
      </c>
      <c r="K3691">
        <v>2.5495320269407298</v>
      </c>
      <c r="L3691">
        <v>2.0337118270436201</v>
      </c>
      <c r="M3691">
        <v>85.756294620986907</v>
      </c>
      <c r="N3691">
        <v>1.9965044261665099</v>
      </c>
      <c r="O3691">
        <v>0</v>
      </c>
      <c r="P3691">
        <v>172.916666666666</v>
      </c>
      <c r="Q3691">
        <v>0.18926604154653401</v>
      </c>
    </row>
    <row r="3692" spans="1:17" hidden="1" x14ac:dyDescent="0.3">
      <c r="A3692" t="s">
        <v>7612</v>
      </c>
      <c r="B3692" t="s">
        <v>7613</v>
      </c>
      <c r="C3692" t="str">
        <f>IFERROR(VLOOKUP(Table1[[#This Row],[Ticker]],[1]!Table1[[Symbol]:[Industry]],2,FALSE),"-")</f>
        <v>-</v>
      </c>
      <c r="D3692" t="s">
        <v>473</v>
      </c>
      <c r="E3692">
        <v>39.253235615999998</v>
      </c>
      <c r="F3692">
        <v>65.8</v>
      </c>
      <c r="G3692">
        <v>-55.994481620680901</v>
      </c>
      <c r="H3692">
        <v>-12.4802119098189</v>
      </c>
      <c r="I3692">
        <v>12.067969518031999</v>
      </c>
      <c r="J3692">
        <v>-6.1921102142214002</v>
      </c>
      <c r="K3692">
        <v>67.685823606918902</v>
      </c>
      <c r="L3692">
        <v>64.471652613834294</v>
      </c>
      <c r="M3692">
        <v>39.6829355914251</v>
      </c>
      <c r="N3692">
        <v>0.88538546235763704</v>
      </c>
      <c r="O3692">
        <v>48.875379939209701</v>
      </c>
      <c r="P3692">
        <v>48.700564971751398</v>
      </c>
      <c r="Q3692">
        <v>3.0736217681004999E-2</v>
      </c>
    </row>
    <row r="3693" spans="1:17" hidden="1" x14ac:dyDescent="0.3">
      <c r="A3693" t="s">
        <v>7614</v>
      </c>
      <c r="B3693" t="s">
        <v>7615</v>
      </c>
      <c r="C3693" t="str">
        <f>IFERROR(VLOOKUP(Table1[[#This Row],[Ticker]],[1]!Table1[[Symbol]:[Industry]],2,FALSE),"-")</f>
        <v>-</v>
      </c>
      <c r="D3693" t="s">
        <v>751</v>
      </c>
      <c r="E3693">
        <v>39.201162959999998</v>
      </c>
      <c r="F3693">
        <v>55.6</v>
      </c>
      <c r="G3693">
        <v>-10.8483203281875</v>
      </c>
      <c r="H3693">
        <v>1.25886294393344</v>
      </c>
      <c r="I3693">
        <v>-1.83883328032393</v>
      </c>
      <c r="J3693">
        <v>-1.23264079638796</v>
      </c>
      <c r="K3693">
        <v>52.940051620869397</v>
      </c>
      <c r="L3693">
        <v>50.170615924856797</v>
      </c>
      <c r="M3693">
        <v>73.375507359077204</v>
      </c>
      <c r="N3693">
        <v>2.44526522634628</v>
      </c>
      <c r="O3693">
        <v>0.64748201438848896</v>
      </c>
      <c r="P3693">
        <v>35.609756097560897</v>
      </c>
      <c r="Q3693">
        <v>8.5918559496748995E-2</v>
      </c>
    </row>
    <row r="3694" spans="1:17" hidden="1" x14ac:dyDescent="0.3">
      <c r="A3694" t="s">
        <v>7616</v>
      </c>
      <c r="B3694" t="s">
        <v>7617</v>
      </c>
      <c r="C3694" t="str">
        <f>IFERROR(VLOOKUP(Table1[[#This Row],[Ticker]],[1]!Table1[[Symbol]:[Industry]],2,FALSE),"-")</f>
        <v>-</v>
      </c>
      <c r="D3694" t="s">
        <v>396</v>
      </c>
      <c r="E3694">
        <v>39.200000000000003</v>
      </c>
      <c r="F3694">
        <v>3.92</v>
      </c>
      <c r="G3694">
        <v>26.034312815324501</v>
      </c>
      <c r="H3694">
        <v>18.206559366197101</v>
      </c>
      <c r="I3694">
        <v>35.802300123054899</v>
      </c>
      <c r="J3694">
        <v>1.02964102714955</v>
      </c>
      <c r="K3694">
        <v>3.1269683382471598</v>
      </c>
      <c r="L3694">
        <v>2.9137556668847502</v>
      </c>
      <c r="M3694">
        <v>84.831823887395004</v>
      </c>
      <c r="N3694">
        <v>1.5580058958885099</v>
      </c>
      <c r="O3694">
        <v>45.153061224489797</v>
      </c>
      <c r="P3694">
        <v>96</v>
      </c>
      <c r="Q3694">
        <v>9.8067269433186E-2</v>
      </c>
    </row>
    <row r="3695" spans="1:17" hidden="1" x14ac:dyDescent="0.3">
      <c r="A3695" t="s">
        <v>7618</v>
      </c>
      <c r="B3695" t="s">
        <v>7619</v>
      </c>
      <c r="C3695" t="str">
        <f>IFERROR(VLOOKUP(Table1[[#This Row],[Ticker]],[1]!Table1[[Symbol]:[Industry]],2,FALSE),"-")</f>
        <v>-</v>
      </c>
      <c r="D3695" t="s">
        <v>604</v>
      </c>
      <c r="E3695">
        <v>39.185437004000001</v>
      </c>
      <c r="F3695">
        <v>7.36</v>
      </c>
      <c r="G3695">
        <v>-51.5375029028326</v>
      </c>
      <c r="H3695">
        <v>-13.0621806657007</v>
      </c>
      <c r="I3695">
        <v>3.1207248732289301</v>
      </c>
      <c r="J3695">
        <v>-1.53789369831829</v>
      </c>
      <c r="K3695">
        <v>7.8284190520327801</v>
      </c>
      <c r="L3695">
        <v>8.1839535086376394</v>
      </c>
      <c r="M3695">
        <v>41.632061619066398</v>
      </c>
      <c r="N3695">
        <v>0.855130363490193</v>
      </c>
      <c r="O3695">
        <v>71.875</v>
      </c>
      <c r="P3695">
        <v>40.190476190476197</v>
      </c>
      <c r="Q3695">
        <v>-6.7027116569490994E-2</v>
      </c>
    </row>
    <row r="3696" spans="1:17" hidden="1" x14ac:dyDescent="0.3">
      <c r="A3696" t="s">
        <v>7620</v>
      </c>
      <c r="B3696" t="s">
        <v>7621</v>
      </c>
      <c r="C3696" t="str">
        <f>IFERROR(VLOOKUP(Table1[[#This Row],[Ticker]],[1]!Table1[[Symbol]:[Industry]],2,FALSE),"-")</f>
        <v>-</v>
      </c>
      <c r="D3696" t="s">
        <v>217</v>
      </c>
      <c r="E3696">
        <v>39.1</v>
      </c>
      <c r="F3696">
        <v>97.75</v>
      </c>
      <c r="G3696">
        <v>155.032801915259</v>
      </c>
      <c r="H3696">
        <v>35.297202641050902</v>
      </c>
      <c r="I3696">
        <v>125.910473092792</v>
      </c>
      <c r="J3696">
        <v>5.0717835841368499</v>
      </c>
      <c r="K3696">
        <v>77.039897959310906</v>
      </c>
      <c r="L3696">
        <v>59.086011448250296</v>
      </c>
      <c r="M3696">
        <v>95.847345555975707</v>
      </c>
      <c r="N3696">
        <v>1.2626406595464701</v>
      </c>
      <c r="O3696">
        <v>0</v>
      </c>
      <c r="P3696">
        <v>240.948726892221</v>
      </c>
      <c r="Q3696">
        <v>7.4730549029726007E-2</v>
      </c>
    </row>
    <row r="3697" spans="1:17" hidden="1" x14ac:dyDescent="0.3">
      <c r="A3697" t="s">
        <v>7622</v>
      </c>
      <c r="B3697" t="s">
        <v>7623</v>
      </c>
      <c r="C3697" t="str">
        <f>IFERROR(VLOOKUP(Table1[[#This Row],[Ticker]],[1]!Table1[[Symbol]:[Industry]],2,FALSE),"-")</f>
        <v>-</v>
      </c>
      <c r="D3697" t="s">
        <v>1602</v>
      </c>
      <c r="E3697">
        <v>39.072000000000003</v>
      </c>
      <c r="F3697">
        <v>48.15</v>
      </c>
      <c r="G3697">
        <v>-17.903008389143501</v>
      </c>
      <c r="H3697">
        <v>13.892996854434999</v>
      </c>
      <c r="I3697">
        <v>-20.247468640689501</v>
      </c>
      <c r="J3697">
        <v>7.8139348915679196</v>
      </c>
      <c r="K3697">
        <v>42.230107464714102</v>
      </c>
      <c r="L3697">
        <v>42.977750202360099</v>
      </c>
      <c r="M3697">
        <v>71.9627145899628</v>
      </c>
      <c r="N3697">
        <v>2.84255118493504</v>
      </c>
      <c r="O3697">
        <v>21.9106957424714</v>
      </c>
      <c r="P3697">
        <v>33.749999999999901</v>
      </c>
      <c r="Q3697">
        <v>-1.0155153445408001E-2</v>
      </c>
    </row>
    <row r="3698" spans="1:17" hidden="1" x14ac:dyDescent="0.3">
      <c r="A3698" t="s">
        <v>7624</v>
      </c>
      <c r="B3698" t="s">
        <v>7625</v>
      </c>
      <c r="C3698" t="str">
        <f>IFERROR(VLOOKUP(Table1[[#This Row],[Ticker]],[1]!Table1[[Symbol]:[Industry]],2,FALSE),"-")</f>
        <v>-</v>
      </c>
      <c r="D3698" t="s">
        <v>89</v>
      </c>
      <c r="E3698">
        <v>39.053391300000001</v>
      </c>
      <c r="F3698">
        <v>8.4700000000000006</v>
      </c>
      <c r="G3698">
        <v>-60.423714415550101</v>
      </c>
      <c r="H3698">
        <v>-0.89598960713303999</v>
      </c>
      <c r="I3698">
        <v>-28.743534071519399</v>
      </c>
      <c r="J3698">
        <v>-5.5696845849308003</v>
      </c>
      <c r="K3698">
        <v>8.6360685353240996</v>
      </c>
      <c r="L3698">
        <v>9.5360361393404691</v>
      </c>
      <c r="M3698">
        <v>42.804472397130198</v>
      </c>
      <c r="N3698">
        <v>3.7267671200924899</v>
      </c>
      <c r="O3698">
        <v>69.421487603305707</v>
      </c>
      <c r="P3698">
        <v>21</v>
      </c>
      <c r="Q3698">
        <v>8.2123533615139997E-3</v>
      </c>
    </row>
    <row r="3699" spans="1:17" hidden="1" x14ac:dyDescent="0.3">
      <c r="A3699" t="s">
        <v>7626</v>
      </c>
      <c r="B3699" t="s">
        <v>7627</v>
      </c>
      <c r="C3699" t="str">
        <f>IFERROR(VLOOKUP(Table1[[#This Row],[Ticker]],[1]!Table1[[Symbol]:[Industry]],2,FALSE),"-")</f>
        <v>-</v>
      </c>
      <c r="D3699" t="s">
        <v>89</v>
      </c>
      <c r="E3699">
        <v>38.915434024</v>
      </c>
      <c r="F3699">
        <v>38.770000000000003</v>
      </c>
      <c r="G3699">
        <v>101.369949343602</v>
      </c>
      <c r="H3699">
        <v>106.208815005294</v>
      </c>
      <c r="I3699">
        <v>102.531114103714</v>
      </c>
      <c r="J3699">
        <v>8.7604589557390504</v>
      </c>
      <c r="K3699">
        <v>22.145178084368698</v>
      </c>
      <c r="L3699">
        <v>19.667028314945799</v>
      </c>
      <c r="M3699">
        <v>89.649950763274504</v>
      </c>
      <c r="N3699">
        <v>4.4694457967727397</v>
      </c>
      <c r="O3699">
        <v>0</v>
      </c>
      <c r="P3699">
        <v>155.90759075907499</v>
      </c>
      <c r="Q3699">
        <v>-5.4463695810032998E-2</v>
      </c>
    </row>
    <row r="3700" spans="1:17" hidden="1" x14ac:dyDescent="0.3">
      <c r="A3700" t="s">
        <v>7628</v>
      </c>
      <c r="B3700" t="s">
        <v>7629</v>
      </c>
      <c r="C3700" t="str">
        <f>IFERROR(VLOOKUP(Table1[[#This Row],[Ticker]],[1]!Table1[[Symbol]:[Industry]],2,FALSE),"-")</f>
        <v>-</v>
      </c>
      <c r="D3700" t="s">
        <v>545</v>
      </c>
      <c r="E3700">
        <v>38.797280999999998</v>
      </c>
      <c r="F3700">
        <v>1.86</v>
      </c>
      <c r="G3700">
        <v>21.684719319389501</v>
      </c>
      <c r="H3700">
        <v>69.012019277657998</v>
      </c>
      <c r="I3700">
        <v>39.835947634963297</v>
      </c>
      <c r="J3700">
        <v>1.9361138093600101</v>
      </c>
      <c r="K3700">
        <v>1.47967884872008</v>
      </c>
      <c r="L3700">
        <v>1.3118458849019199</v>
      </c>
      <c r="M3700">
        <v>65.898036191449407</v>
      </c>
      <c r="N3700">
        <v>0.45949127363828302</v>
      </c>
      <c r="O3700">
        <v>37.096774193548299</v>
      </c>
      <c r="P3700">
        <v>95.789473684210506</v>
      </c>
      <c r="Q3700">
        <v>5.9431252482438003E-2</v>
      </c>
    </row>
    <row r="3701" spans="1:17" hidden="1" x14ac:dyDescent="0.3">
      <c r="A3701" t="s">
        <v>7630</v>
      </c>
      <c r="B3701" t="s">
        <v>7631</v>
      </c>
      <c r="C3701" t="str">
        <f>IFERROR(VLOOKUP(Table1[[#This Row],[Ticker]],[1]!Table1[[Symbol]:[Industry]],2,FALSE),"-")</f>
        <v>-</v>
      </c>
      <c r="D3701" t="s">
        <v>2261</v>
      </c>
      <c r="E3701">
        <v>38.760087995999903</v>
      </c>
      <c r="F3701">
        <v>52.29</v>
      </c>
      <c r="G3701">
        <v>40.636815127772799</v>
      </c>
      <c r="H3701">
        <v>10.0591363102874</v>
      </c>
      <c r="I3701">
        <v>1.90325532727098</v>
      </c>
      <c r="J3701">
        <v>1.84820549130342</v>
      </c>
      <c r="K3701">
        <v>46.9468372472383</v>
      </c>
      <c r="L3701">
        <v>43.724304459148101</v>
      </c>
      <c r="M3701">
        <v>63.741842332827403</v>
      </c>
      <c r="N3701">
        <v>1.0691232921571101</v>
      </c>
      <c r="O3701">
        <v>28.686173264486499</v>
      </c>
      <c r="P3701">
        <v>132.29675699689</v>
      </c>
      <c r="Q3701">
        <v>0.11356319325833</v>
      </c>
    </row>
    <row r="3702" spans="1:17" hidden="1" x14ac:dyDescent="0.3">
      <c r="A3702" t="s">
        <v>7632</v>
      </c>
      <c r="B3702" t="s">
        <v>7633</v>
      </c>
      <c r="C3702" t="str">
        <f>IFERROR(VLOOKUP(Table1[[#This Row],[Ticker]],[1]!Table1[[Symbol]:[Industry]],2,FALSE),"-")</f>
        <v>-</v>
      </c>
      <c r="D3702" t="s">
        <v>54</v>
      </c>
      <c r="E3702">
        <v>38.736171039999903</v>
      </c>
      <c r="F3702">
        <v>56.74</v>
      </c>
      <c r="G3702">
        <v>91.843449478119695</v>
      </c>
      <c r="H3702">
        <v>18.876824773304602</v>
      </c>
      <c r="I3702">
        <v>69.994921993937595</v>
      </c>
      <c r="J3702">
        <v>-7.6520961565850998</v>
      </c>
      <c r="K3702">
        <v>53.576284527862299</v>
      </c>
      <c r="L3702">
        <v>43.151664443945698</v>
      </c>
      <c r="M3702">
        <v>39.682754653129699</v>
      </c>
      <c r="N3702">
        <v>0.75882182938300102</v>
      </c>
      <c r="O3702">
        <v>14.1170250264363</v>
      </c>
      <c r="P3702">
        <v>141.34410888983399</v>
      </c>
      <c r="Q3702">
        <v>5.9247012969729999E-2</v>
      </c>
    </row>
    <row r="3703" spans="1:17" hidden="1" x14ac:dyDescent="0.3">
      <c r="A3703" t="s">
        <v>7634</v>
      </c>
      <c r="B3703" t="s">
        <v>7635</v>
      </c>
      <c r="C3703" t="str">
        <f>IFERROR(VLOOKUP(Table1[[#This Row],[Ticker]],[1]!Table1[[Symbol]:[Industry]],2,FALSE),"-")</f>
        <v>-</v>
      </c>
      <c r="D3703" t="s">
        <v>46</v>
      </c>
      <c r="E3703">
        <v>38.660129999999903</v>
      </c>
      <c r="F3703">
        <v>30.75</v>
      </c>
      <c r="K3703">
        <v>26.2695652130257</v>
      </c>
      <c r="L3703">
        <v>18.751713502708899</v>
      </c>
      <c r="M3703">
        <v>99.999990516182706</v>
      </c>
      <c r="N3703">
        <v>1</v>
      </c>
      <c r="Q3703">
        <v>6.2078155048784001E-2</v>
      </c>
    </row>
    <row r="3704" spans="1:17" hidden="1" x14ac:dyDescent="0.3">
      <c r="A3704" t="s">
        <v>7636</v>
      </c>
      <c r="B3704" t="s">
        <v>7637</v>
      </c>
      <c r="C3704" t="str">
        <f>IFERROR(VLOOKUP(Table1[[#This Row],[Ticker]],[1]!Table1[[Symbol]:[Industry]],2,FALSE),"-")</f>
        <v>-</v>
      </c>
      <c r="D3704" t="s">
        <v>751</v>
      </c>
      <c r="E3704">
        <v>38.618346535999997</v>
      </c>
      <c r="F3704">
        <v>157.84</v>
      </c>
      <c r="G3704">
        <v>26.3286962588049</v>
      </c>
      <c r="H3704">
        <v>-1.86164124003047</v>
      </c>
      <c r="I3704">
        <v>10.2810704579149</v>
      </c>
      <c r="J3704">
        <v>-0.56647232893871902</v>
      </c>
      <c r="K3704">
        <v>151.27790250070899</v>
      </c>
      <c r="L3704">
        <v>134.59311325639399</v>
      </c>
      <c r="M3704">
        <v>44.752496423100702</v>
      </c>
      <c r="N3704">
        <v>0.64251095074638798</v>
      </c>
      <c r="O3704">
        <v>2.0653826659908701</v>
      </c>
      <c r="P3704">
        <v>68.362666666666598</v>
      </c>
    </row>
    <row r="3705" spans="1:17" hidden="1" x14ac:dyDescent="0.3">
      <c r="A3705" t="s">
        <v>7638</v>
      </c>
      <c r="B3705" t="s">
        <v>7639</v>
      </c>
      <c r="C3705" t="str">
        <f>IFERROR(VLOOKUP(Table1[[#This Row],[Ticker]],[1]!Table1[[Symbol]:[Industry]],2,FALSE),"-")</f>
        <v>-</v>
      </c>
      <c r="D3705" t="s">
        <v>396</v>
      </c>
      <c r="E3705">
        <v>38.612265999999998</v>
      </c>
      <c r="F3705">
        <v>125.6</v>
      </c>
      <c r="G3705">
        <v>-33.3152806806104</v>
      </c>
      <c r="H3705">
        <v>-1.5302827390660001</v>
      </c>
      <c r="I3705">
        <v>110.058668952575</v>
      </c>
      <c r="J3705">
        <v>-3.1486319533518499</v>
      </c>
      <c r="K3705">
        <v>115.91631125837</v>
      </c>
      <c r="M3705">
        <v>39.088694957426803</v>
      </c>
      <c r="N3705">
        <v>4.0268140656238897E-2</v>
      </c>
      <c r="O3705">
        <v>44.426751592356602</v>
      </c>
    </row>
    <row r="3706" spans="1:17" hidden="1" x14ac:dyDescent="0.3">
      <c r="A3706" t="s">
        <v>7640</v>
      </c>
      <c r="B3706" t="s">
        <v>7641</v>
      </c>
      <c r="C3706" t="str">
        <f>IFERROR(VLOOKUP(Table1[[#This Row],[Ticker]],[1]!Table1[[Symbol]:[Industry]],2,FALSE),"-")</f>
        <v>-</v>
      </c>
      <c r="D3706" t="s">
        <v>751</v>
      </c>
      <c r="E3706">
        <v>38.500961535999998</v>
      </c>
      <c r="F3706">
        <v>22.7</v>
      </c>
      <c r="G3706">
        <v>16.2235862495608</v>
      </c>
      <c r="H3706">
        <v>-1.22884733236744</v>
      </c>
      <c r="I3706">
        <v>8.3180737813230294</v>
      </c>
      <c r="J3706">
        <v>-1.81470576393433</v>
      </c>
      <c r="K3706">
        <v>21.9001438516012</v>
      </c>
      <c r="L3706">
        <v>19.597448943759598</v>
      </c>
      <c r="M3706">
        <v>45.204362990631097</v>
      </c>
      <c r="N3706">
        <v>0.81462148312916705</v>
      </c>
      <c r="O3706">
        <v>2.2026431718061601</v>
      </c>
      <c r="P3706">
        <v>59.522136331693503</v>
      </c>
    </row>
    <row r="3707" spans="1:17" hidden="1" x14ac:dyDescent="0.3">
      <c r="A3707" t="s">
        <v>7642</v>
      </c>
      <c r="B3707" t="s">
        <v>7643</v>
      </c>
      <c r="C3707" t="str">
        <f>IFERROR(VLOOKUP(Table1[[#This Row],[Ticker]],[1]!Table1[[Symbol]:[Industry]],2,FALSE),"-")</f>
        <v>-</v>
      </c>
      <c r="D3707" t="s">
        <v>4737</v>
      </c>
      <c r="E3707">
        <v>38.325000000000003</v>
      </c>
      <c r="F3707">
        <v>36.5</v>
      </c>
      <c r="G3707">
        <v>-52.2041695694993</v>
      </c>
      <c r="H3707">
        <v>20.391749498889201</v>
      </c>
      <c r="I3707">
        <v>-27.888411339395599</v>
      </c>
      <c r="J3707">
        <v>-0.37085417557407402</v>
      </c>
      <c r="K3707">
        <v>35.5037065558828</v>
      </c>
      <c r="L3707">
        <v>38.815643569696199</v>
      </c>
      <c r="M3707">
        <v>44.494494977404401</v>
      </c>
      <c r="N3707">
        <v>0.238510228419411</v>
      </c>
      <c r="O3707">
        <v>69.041095890410901</v>
      </c>
      <c r="P3707">
        <v>35.185185185185098</v>
      </c>
      <c r="Q3707">
        <v>-0.14334448329973001</v>
      </c>
    </row>
    <row r="3708" spans="1:17" hidden="1" x14ac:dyDescent="0.3">
      <c r="A3708" t="s">
        <v>7644</v>
      </c>
      <c r="B3708" t="s">
        <v>7645</v>
      </c>
      <c r="C3708" t="str">
        <f>IFERROR(VLOOKUP(Table1[[#This Row],[Ticker]],[1]!Table1[[Symbol]:[Industry]],2,FALSE),"-")</f>
        <v>-</v>
      </c>
      <c r="D3708" t="s">
        <v>604</v>
      </c>
      <c r="E3708">
        <v>38.284604000000002</v>
      </c>
      <c r="F3708">
        <v>230</v>
      </c>
      <c r="G3708">
        <v>-28.8884929394072</v>
      </c>
      <c r="H3708">
        <v>-27.555912775067998</v>
      </c>
      <c r="I3708">
        <v>-29.048321249305499</v>
      </c>
      <c r="J3708">
        <v>-20.873224391783999</v>
      </c>
      <c r="K3708">
        <v>291.62228310390498</v>
      </c>
      <c r="L3708">
        <v>286.34655488525902</v>
      </c>
      <c r="M3708">
        <v>12.7290968479399</v>
      </c>
      <c r="N3708">
        <v>3.2772565944449701</v>
      </c>
      <c r="O3708">
        <v>78.695652173913004</v>
      </c>
      <c r="P3708">
        <v>9.1081593927893696</v>
      </c>
      <c r="Q3708">
        <v>-6.3974495441622994E-2</v>
      </c>
    </row>
    <row r="3709" spans="1:17" hidden="1" x14ac:dyDescent="0.3">
      <c r="A3709" t="s">
        <v>7646</v>
      </c>
      <c r="B3709" t="s">
        <v>7647</v>
      </c>
      <c r="C3709" t="str">
        <f>IFERROR(VLOOKUP(Table1[[#This Row],[Ticker]],[1]!Table1[[Symbol]:[Industry]],2,FALSE),"-")</f>
        <v>-</v>
      </c>
      <c r="D3709" t="s">
        <v>190</v>
      </c>
      <c r="E3709">
        <v>38.178964800000003</v>
      </c>
      <c r="F3709">
        <v>57</v>
      </c>
      <c r="G3709">
        <v>-78.2694091209774</v>
      </c>
      <c r="H3709">
        <v>-15.7572564232765</v>
      </c>
      <c r="I3709">
        <v>-55.805078006062303</v>
      </c>
      <c r="J3709">
        <v>-3.4982823030021999</v>
      </c>
      <c r="K3709">
        <v>63.781632902340498</v>
      </c>
      <c r="M3709">
        <v>37.594559462377802</v>
      </c>
      <c r="N3709">
        <v>1.8828947368421001</v>
      </c>
      <c r="O3709">
        <v>154.38596491228</v>
      </c>
      <c r="P3709">
        <v>7.5471698113207504</v>
      </c>
    </row>
    <row r="3710" spans="1:17" hidden="1" x14ac:dyDescent="0.3">
      <c r="A3710" t="s">
        <v>7648</v>
      </c>
      <c r="B3710" t="s">
        <v>7649</v>
      </c>
      <c r="C3710" t="str">
        <f>IFERROR(VLOOKUP(Table1[[#This Row],[Ticker]],[1]!Table1[[Symbol]:[Industry]],2,FALSE),"-")</f>
        <v>-</v>
      </c>
      <c r="E3710">
        <v>38.178848674999998</v>
      </c>
      <c r="F3710">
        <v>12.25</v>
      </c>
      <c r="G3710">
        <v>30.018052652722901</v>
      </c>
      <c r="H3710">
        <v>-9.6524701779233606</v>
      </c>
      <c r="I3710">
        <v>21.666186361753699</v>
      </c>
      <c r="J3710">
        <v>-11.062301018099999</v>
      </c>
      <c r="K3710">
        <v>13.0338559576376</v>
      </c>
      <c r="L3710">
        <v>11.404655663983901</v>
      </c>
      <c r="M3710">
        <v>64.685278890049105</v>
      </c>
      <c r="N3710">
        <v>0.62169755917861702</v>
      </c>
      <c r="O3710">
        <v>28.8979591836734</v>
      </c>
    </row>
    <row r="3711" spans="1:17" hidden="1" x14ac:dyDescent="0.3">
      <c r="A3711" t="s">
        <v>7650</v>
      </c>
      <c r="B3711" t="s">
        <v>7651</v>
      </c>
      <c r="C3711" t="str">
        <f>IFERROR(VLOOKUP(Table1[[#This Row],[Ticker]],[1]!Table1[[Symbol]:[Industry]],2,FALSE),"-")</f>
        <v>-</v>
      </c>
      <c r="E3711">
        <v>38.083506</v>
      </c>
      <c r="F3711">
        <v>5.95</v>
      </c>
      <c r="G3711">
        <v>-44.509310531356697</v>
      </c>
      <c r="H3711">
        <v>3.8758957506365102</v>
      </c>
      <c r="I3711">
        <v>-58.050115651510602</v>
      </c>
      <c r="J3711">
        <v>-23.573035136375701</v>
      </c>
      <c r="K3711">
        <v>6.0543809455269004</v>
      </c>
      <c r="L3711">
        <v>5.6101357483816496</v>
      </c>
      <c r="M3711">
        <v>40.972188723263798</v>
      </c>
      <c r="N3711">
        <v>1.4519004199642001</v>
      </c>
      <c r="O3711">
        <v>63.697478991596597</v>
      </c>
      <c r="P3711">
        <v>13.3333333333333</v>
      </c>
    </row>
    <row r="3712" spans="1:17" hidden="1" x14ac:dyDescent="0.3">
      <c r="A3712" t="s">
        <v>7652</v>
      </c>
      <c r="B3712" t="s">
        <v>7653</v>
      </c>
      <c r="C3712" t="str">
        <f>IFERROR(VLOOKUP(Table1[[#This Row],[Ticker]],[1]!Table1[[Symbol]:[Industry]],2,FALSE),"-")</f>
        <v>-</v>
      </c>
      <c r="D3712" t="s">
        <v>21</v>
      </c>
      <c r="E3712">
        <v>38.080987499999999</v>
      </c>
      <c r="F3712">
        <v>122</v>
      </c>
      <c r="G3712">
        <v>-8.9650615388307902</v>
      </c>
      <c r="H3712">
        <v>-10.1844804680469</v>
      </c>
      <c r="I3712">
        <v>-1.6046926496076099</v>
      </c>
      <c r="J3712">
        <v>3.4137322361309699</v>
      </c>
      <c r="K3712">
        <v>123.44486092883299</v>
      </c>
      <c r="L3712">
        <v>116.302763648416</v>
      </c>
      <c r="M3712">
        <v>48.058960374982902</v>
      </c>
      <c r="N3712">
        <v>0.74373415207326998</v>
      </c>
      <c r="O3712">
        <v>45.860655737704903</v>
      </c>
      <c r="P3712">
        <v>65.535956580732702</v>
      </c>
      <c r="Q3712">
        <v>-3.1886747220297003E-2</v>
      </c>
    </row>
    <row r="3713" spans="1:17" hidden="1" x14ac:dyDescent="0.3">
      <c r="A3713" t="s">
        <v>7654</v>
      </c>
      <c r="B3713" t="s">
        <v>7655</v>
      </c>
      <c r="C3713" t="str">
        <f>IFERROR(VLOOKUP(Table1[[#This Row],[Ticker]],[1]!Table1[[Symbol]:[Industry]],2,FALSE),"-")</f>
        <v>-</v>
      </c>
      <c r="D3713" t="s">
        <v>604</v>
      </c>
      <c r="E3713">
        <v>38.036543999999999</v>
      </c>
      <c r="F3713">
        <v>74.64</v>
      </c>
      <c r="G3713">
        <v>316.865660212031</v>
      </c>
      <c r="H3713">
        <v>12.170839188008699</v>
      </c>
      <c r="I3713">
        <v>338.214529837074</v>
      </c>
      <c r="J3713">
        <v>5.8148716962831797</v>
      </c>
      <c r="K3713">
        <v>59.824966681638898</v>
      </c>
      <c r="L3713">
        <v>37.923259958042003</v>
      </c>
      <c r="M3713">
        <v>71.977861977973006</v>
      </c>
      <c r="N3713">
        <v>1.13718501022511</v>
      </c>
      <c r="O3713">
        <v>2.0364415862807999</v>
      </c>
      <c r="P3713">
        <v>409.14051841746198</v>
      </c>
    </row>
    <row r="3714" spans="1:17" hidden="1" x14ac:dyDescent="0.3">
      <c r="A3714" t="s">
        <v>7656</v>
      </c>
      <c r="B3714" t="s">
        <v>7657</v>
      </c>
      <c r="C3714" t="str">
        <f>IFERROR(VLOOKUP(Table1[[#This Row],[Ticker]],[1]!Table1[[Symbol]:[Industry]],2,FALSE),"-")</f>
        <v>-</v>
      </c>
      <c r="D3714" t="s">
        <v>7342</v>
      </c>
      <c r="E3714">
        <v>38.022039999999997</v>
      </c>
      <c r="F3714">
        <v>969.95</v>
      </c>
      <c r="G3714">
        <v>78.025824014890105</v>
      </c>
      <c r="H3714">
        <v>31.033184753194</v>
      </c>
      <c r="I3714">
        <v>30.568333528639499</v>
      </c>
      <c r="J3714">
        <v>22.1123849958006</v>
      </c>
      <c r="K3714">
        <v>749.03940430568105</v>
      </c>
      <c r="L3714">
        <v>645.12786609260104</v>
      </c>
      <c r="M3714">
        <v>84.595267042136499</v>
      </c>
      <c r="N3714">
        <v>1.90970891786663</v>
      </c>
      <c r="O3714">
        <v>0</v>
      </c>
      <c r="P3714">
        <v>138.90394088669899</v>
      </c>
      <c r="Q3714">
        <v>4.0453318566303E-2</v>
      </c>
    </row>
    <row r="3715" spans="1:17" hidden="1" x14ac:dyDescent="0.3">
      <c r="A3715" t="s">
        <v>7658</v>
      </c>
      <c r="B3715" t="s">
        <v>7659</v>
      </c>
      <c r="C3715" t="str">
        <f>IFERROR(VLOOKUP(Table1[[#This Row],[Ticker]],[1]!Table1[[Symbol]:[Industry]],2,FALSE),"-")</f>
        <v>-</v>
      </c>
      <c r="E3715">
        <v>37.847954880000003</v>
      </c>
      <c r="F3715">
        <v>213.6</v>
      </c>
      <c r="G3715">
        <v>76.096484025271906</v>
      </c>
      <c r="H3715">
        <v>41.0149709102798</v>
      </c>
      <c r="I3715">
        <v>78.000490368033894</v>
      </c>
      <c r="J3715">
        <v>-10.855597864848701</v>
      </c>
      <c r="K3715">
        <v>193.81469901907499</v>
      </c>
      <c r="L3715">
        <v>158.06980664647301</v>
      </c>
      <c r="M3715">
        <v>47.884970560263802</v>
      </c>
      <c r="N3715">
        <v>1.60313017996294</v>
      </c>
      <c r="O3715">
        <v>22.401685393258401</v>
      </c>
      <c r="P3715">
        <v>173.49551856594101</v>
      </c>
      <c r="Q3715">
        <v>0.127327144992363</v>
      </c>
    </row>
    <row r="3716" spans="1:17" hidden="1" x14ac:dyDescent="0.3">
      <c r="A3716" t="s">
        <v>7660</v>
      </c>
      <c r="B3716" t="s">
        <v>7661</v>
      </c>
      <c r="C3716" t="str">
        <f>IFERROR(VLOOKUP(Table1[[#This Row],[Ticker]],[1]!Table1[[Symbol]:[Industry]],2,FALSE),"-")</f>
        <v>-</v>
      </c>
      <c r="D3716" t="s">
        <v>130</v>
      </c>
      <c r="E3716">
        <v>37.838525400000002</v>
      </c>
      <c r="F3716">
        <v>25.35</v>
      </c>
      <c r="G3716">
        <v>34.565514021376302</v>
      </c>
      <c r="H3716">
        <v>-20.682260365250599</v>
      </c>
      <c r="I3716">
        <v>34.497952296967902</v>
      </c>
      <c r="J3716">
        <v>-0.92640973112963598</v>
      </c>
      <c r="K3716">
        <v>27.055629240007601</v>
      </c>
      <c r="L3716">
        <v>21.734508424564101</v>
      </c>
      <c r="M3716">
        <v>34.397574536045099</v>
      </c>
      <c r="N3716">
        <v>0.41113352818846999</v>
      </c>
      <c r="O3716">
        <v>38.343195266272097</v>
      </c>
      <c r="P3716">
        <v>83.0324909747292</v>
      </c>
      <c r="Q3716">
        <v>0.12526762509113101</v>
      </c>
    </row>
    <row r="3717" spans="1:17" hidden="1" x14ac:dyDescent="0.3">
      <c r="A3717" t="s">
        <v>7662</v>
      </c>
      <c r="B3717" t="s">
        <v>7663</v>
      </c>
      <c r="C3717" t="str">
        <f>IFERROR(VLOOKUP(Table1[[#This Row],[Ticker]],[1]!Table1[[Symbol]:[Industry]],2,FALSE),"-")</f>
        <v>-</v>
      </c>
      <c r="D3717" t="s">
        <v>217</v>
      </c>
      <c r="E3717">
        <v>37.607972500000002</v>
      </c>
      <c r="F3717">
        <v>52.15</v>
      </c>
      <c r="G3717">
        <v>483.84448263299902</v>
      </c>
      <c r="H3717">
        <v>52.4549282891196</v>
      </c>
      <c r="I3717">
        <v>368.244766230697</v>
      </c>
      <c r="J3717">
        <v>5.0630082582883604</v>
      </c>
      <c r="K3717">
        <v>35.359749092568201</v>
      </c>
      <c r="L3717">
        <v>19.874829807090599</v>
      </c>
      <c r="M3717">
        <v>99.999987309158399</v>
      </c>
      <c r="N3717">
        <v>0.35007091292898401</v>
      </c>
      <c r="O3717">
        <v>0</v>
      </c>
      <c r="P3717">
        <v>773.53433835845897</v>
      </c>
      <c r="Q3717">
        <v>0.19025937003631499</v>
      </c>
    </row>
    <row r="3718" spans="1:17" hidden="1" x14ac:dyDescent="0.3">
      <c r="A3718" t="s">
        <v>7664</v>
      </c>
      <c r="B3718" t="s">
        <v>7665</v>
      </c>
      <c r="C3718" t="str">
        <f>IFERROR(VLOOKUP(Table1[[#This Row],[Ticker]],[1]!Table1[[Symbol]:[Industry]],2,FALSE),"-")</f>
        <v>-</v>
      </c>
      <c r="D3718" t="s">
        <v>3504</v>
      </c>
      <c r="E3718">
        <v>37.507276173999998</v>
      </c>
      <c r="F3718">
        <v>25.99</v>
      </c>
      <c r="G3718">
        <v>-17.804169569499301</v>
      </c>
      <c r="H3718">
        <v>5.2607179519881804</v>
      </c>
      <c r="I3718">
        <v>-46.7025139034982</v>
      </c>
      <c r="J3718">
        <v>-2.2165931184004002</v>
      </c>
      <c r="K3718">
        <v>25.270712237088102</v>
      </c>
      <c r="L3718">
        <v>26.6449047334109</v>
      </c>
      <c r="M3718">
        <v>64.856011014050694</v>
      </c>
      <c r="N3718">
        <v>0.504132231404958</v>
      </c>
      <c r="O3718">
        <v>38.514813389765301</v>
      </c>
      <c r="P3718">
        <v>42.021857923497201</v>
      </c>
      <c r="Q3718">
        <v>3.214085415907E-3</v>
      </c>
    </row>
    <row r="3719" spans="1:17" hidden="1" x14ac:dyDescent="0.3">
      <c r="A3719" t="s">
        <v>7666</v>
      </c>
      <c r="B3719" t="s">
        <v>7667</v>
      </c>
      <c r="C3719" t="str">
        <f>IFERROR(VLOOKUP(Table1[[#This Row],[Ticker]],[1]!Table1[[Symbol]:[Industry]],2,FALSE),"-")</f>
        <v>-</v>
      </c>
      <c r="D3719" t="s">
        <v>393</v>
      </c>
      <c r="E3719">
        <v>37.457793199999998</v>
      </c>
      <c r="F3719">
        <v>61.37</v>
      </c>
      <c r="G3719">
        <v>413.65441628908599</v>
      </c>
      <c r="H3719">
        <v>0.83234413349754099</v>
      </c>
      <c r="I3719">
        <v>348.977530689589</v>
      </c>
      <c r="J3719">
        <v>-10.8840084083393</v>
      </c>
      <c r="K3719">
        <v>57.3362262035199</v>
      </c>
      <c r="L3719">
        <v>32.528243196445899</v>
      </c>
      <c r="M3719">
        <v>20.5038845491733</v>
      </c>
      <c r="N3719">
        <v>0.12035991386207801</v>
      </c>
      <c r="O3719">
        <v>24.816685677040802</v>
      </c>
      <c r="P3719">
        <v>616.93925233644802</v>
      </c>
      <c r="Q3719">
        <v>0.179761237518657</v>
      </c>
    </row>
    <row r="3720" spans="1:17" hidden="1" x14ac:dyDescent="0.3">
      <c r="A3720" t="s">
        <v>7668</v>
      </c>
      <c r="B3720" t="s">
        <v>7669</v>
      </c>
      <c r="C3720" t="str">
        <f>IFERROR(VLOOKUP(Table1[[#This Row],[Ticker]],[1]!Table1[[Symbol]:[Industry]],2,FALSE),"-")</f>
        <v>-</v>
      </c>
      <c r="D3720" t="s">
        <v>125</v>
      </c>
      <c r="E3720">
        <v>37.450913948</v>
      </c>
      <c r="F3720">
        <v>68</v>
      </c>
      <c r="G3720">
        <v>-40.5584944304399</v>
      </c>
      <c r="H3720">
        <v>-7.2952889506225302</v>
      </c>
      <c r="I3720">
        <v>-19.708670149163101</v>
      </c>
      <c r="J3720">
        <v>-0.48196528668517702</v>
      </c>
      <c r="K3720">
        <v>70.852619774335693</v>
      </c>
      <c r="L3720">
        <v>77.801667599086898</v>
      </c>
      <c r="M3720">
        <v>45.096943571121301</v>
      </c>
      <c r="N3720">
        <v>0.33285965371526799</v>
      </c>
      <c r="O3720">
        <v>37.558823529411697</v>
      </c>
      <c r="P3720">
        <v>7.0866141732283499</v>
      </c>
      <c r="Q3720">
        <v>5.5838010927541003E-2</v>
      </c>
    </row>
    <row r="3721" spans="1:17" hidden="1" x14ac:dyDescent="0.3">
      <c r="A3721" t="s">
        <v>7670</v>
      </c>
      <c r="B3721" t="s">
        <v>7671</v>
      </c>
      <c r="C3721" t="str">
        <f>IFERROR(VLOOKUP(Table1[[#This Row],[Ticker]],[1]!Table1[[Symbol]:[Industry]],2,FALSE),"-")</f>
        <v>-</v>
      </c>
      <c r="D3721" t="s">
        <v>1602</v>
      </c>
      <c r="E3721">
        <v>37.439469600000002</v>
      </c>
      <c r="F3721">
        <v>59.93</v>
      </c>
      <c r="G3721">
        <v>215.520574965489</v>
      </c>
      <c r="H3721">
        <v>7.7331609336165199</v>
      </c>
      <c r="I3721">
        <v>143.712465853586</v>
      </c>
      <c r="J3721">
        <v>-10.651279056664499</v>
      </c>
      <c r="K3721">
        <v>53.466058132971199</v>
      </c>
      <c r="L3721">
        <v>36.892996261241002</v>
      </c>
      <c r="M3721">
        <v>39.526149336279303</v>
      </c>
      <c r="N3721">
        <v>0.337372105986532</v>
      </c>
      <c r="O3721">
        <v>12.5146003670949</v>
      </c>
      <c r="P3721">
        <v>273.39563862928298</v>
      </c>
      <c r="Q3721">
        <v>0.123461503898477</v>
      </c>
    </row>
    <row r="3722" spans="1:17" hidden="1" x14ac:dyDescent="0.3">
      <c r="A3722" t="s">
        <v>7672</v>
      </c>
      <c r="B3722" t="s">
        <v>7673</v>
      </c>
      <c r="C3722" t="str">
        <f>IFERROR(VLOOKUP(Table1[[#This Row],[Ticker]],[1]!Table1[[Symbol]:[Industry]],2,FALSE),"-")</f>
        <v>-</v>
      </c>
      <c r="D3722" t="s">
        <v>646</v>
      </c>
      <c r="E3722">
        <v>37.381558249999998</v>
      </c>
      <c r="F3722">
        <v>163.85</v>
      </c>
      <c r="G3722">
        <v>48.740274874945101</v>
      </c>
      <c r="H3722">
        <v>-10.245441848961899</v>
      </c>
      <c r="I3722">
        <v>35.802487005757897</v>
      </c>
      <c r="J3722">
        <v>-8.9819652866851794</v>
      </c>
      <c r="K3722">
        <v>171.96009357214999</v>
      </c>
      <c r="L3722">
        <v>141.363604418721</v>
      </c>
      <c r="M3722">
        <v>14.4288299757131</v>
      </c>
      <c r="N3722">
        <v>2.16606182883744E-3</v>
      </c>
      <c r="O3722">
        <v>61.275556911809502</v>
      </c>
      <c r="P3722">
        <v>91.6374269005847</v>
      </c>
      <c r="Q3722">
        <v>0.15166094602334801</v>
      </c>
    </row>
    <row r="3723" spans="1:17" hidden="1" x14ac:dyDescent="0.3">
      <c r="A3723" t="s">
        <v>7674</v>
      </c>
      <c r="B3723" t="s">
        <v>7675</v>
      </c>
      <c r="C3723" t="str">
        <f>IFERROR(VLOOKUP(Table1[[#This Row],[Ticker]],[1]!Table1[[Symbol]:[Industry]],2,FALSE),"-")</f>
        <v>-</v>
      </c>
      <c r="D3723" t="s">
        <v>751</v>
      </c>
      <c r="E3723">
        <v>37.354653050000003</v>
      </c>
      <c r="F3723">
        <v>284.60000000000002</v>
      </c>
      <c r="G3723">
        <v>1.47680040303077</v>
      </c>
      <c r="H3723">
        <v>6.3706395813362293E-2</v>
      </c>
      <c r="I3723">
        <v>0.89026733295049998</v>
      </c>
      <c r="J3723">
        <v>-0.63552401626995403</v>
      </c>
      <c r="K3723">
        <v>270.18516774024198</v>
      </c>
      <c r="L3723">
        <v>249.552602073885</v>
      </c>
      <c r="M3723">
        <v>62.782489239617902</v>
      </c>
      <c r="N3723">
        <v>0.60298864706150901</v>
      </c>
      <c r="O3723">
        <v>0.98383696416019994</v>
      </c>
      <c r="P3723">
        <v>43.810005053057097</v>
      </c>
      <c r="Q3723">
        <v>1.5022786694405E-2</v>
      </c>
    </row>
    <row r="3724" spans="1:17" hidden="1" x14ac:dyDescent="0.3">
      <c r="A3724" t="s">
        <v>7676</v>
      </c>
      <c r="B3724" t="s">
        <v>7677</v>
      </c>
      <c r="C3724" t="str">
        <f>IFERROR(VLOOKUP(Table1[[#This Row],[Ticker]],[1]!Table1[[Symbol]:[Industry]],2,FALSE),"-")</f>
        <v>-</v>
      </c>
      <c r="D3724" t="s">
        <v>263</v>
      </c>
      <c r="E3724">
        <v>37.316686400000002</v>
      </c>
      <c r="F3724">
        <v>19</v>
      </c>
      <c r="G3724">
        <v>3.0809863689229502</v>
      </c>
      <c r="H3724">
        <v>-14.2410859306892</v>
      </c>
      <c r="I3724">
        <v>-2.3590628452346301</v>
      </c>
      <c r="J3724">
        <v>-3.5692418376841202</v>
      </c>
      <c r="K3724">
        <v>19.400726503681899</v>
      </c>
      <c r="L3724">
        <v>18.005021933352399</v>
      </c>
      <c r="M3724">
        <v>45.636434369543302</v>
      </c>
      <c r="N3724">
        <v>0.45220724647736399</v>
      </c>
      <c r="O3724">
        <v>24.947368421052602</v>
      </c>
      <c r="P3724">
        <v>58.3333333333333</v>
      </c>
      <c r="Q3724">
        <v>6.0182030107224997E-2</v>
      </c>
    </row>
    <row r="3725" spans="1:17" hidden="1" x14ac:dyDescent="0.3">
      <c r="A3725" t="s">
        <v>7678</v>
      </c>
      <c r="B3725" t="s">
        <v>7679</v>
      </c>
      <c r="C3725" t="str">
        <f>IFERROR(VLOOKUP(Table1[[#This Row],[Ticker]],[1]!Table1[[Symbol]:[Industry]],2,FALSE),"-")</f>
        <v>-</v>
      </c>
      <c r="D3725" t="s">
        <v>1517</v>
      </c>
      <c r="E3725">
        <v>37.210751999999999</v>
      </c>
      <c r="F3725">
        <v>118.4</v>
      </c>
      <c r="G3725">
        <v>-67.810439740084803</v>
      </c>
      <c r="H3725">
        <v>-11.1118023275107</v>
      </c>
      <c r="I3725">
        <v>-68.322960695618804</v>
      </c>
      <c r="J3725">
        <v>-0.14732703817133599</v>
      </c>
      <c r="K3725">
        <v>123.677003194958</v>
      </c>
      <c r="M3725">
        <v>49.973498431006199</v>
      </c>
      <c r="N3725">
        <v>0.62496392496392394</v>
      </c>
      <c r="O3725">
        <v>143.41216216216199</v>
      </c>
      <c r="P3725">
        <v>35.702005730659003</v>
      </c>
    </row>
    <row r="3726" spans="1:17" hidden="1" x14ac:dyDescent="0.3">
      <c r="A3726" t="s">
        <v>7680</v>
      </c>
      <c r="B3726" t="s">
        <v>7681</v>
      </c>
      <c r="C3726" t="str">
        <f>IFERROR(VLOOKUP(Table1[[#This Row],[Ticker]],[1]!Table1[[Symbol]:[Industry]],2,FALSE),"-")</f>
        <v>-</v>
      </c>
      <c r="D3726" t="s">
        <v>54</v>
      </c>
      <c r="E3726">
        <v>37.18</v>
      </c>
      <c r="F3726">
        <v>37.049999999999997</v>
      </c>
      <c r="G3726">
        <v>-22.685241863052902</v>
      </c>
      <c r="H3726">
        <v>-4.2216052541628803</v>
      </c>
      <c r="I3726">
        <v>-11.6536419747307</v>
      </c>
      <c r="J3726">
        <v>-4.7705410200894196</v>
      </c>
      <c r="K3726">
        <v>37.066729179471999</v>
      </c>
      <c r="L3726">
        <v>37.463758350343497</v>
      </c>
      <c r="M3726">
        <v>52.587820149051403</v>
      </c>
      <c r="N3726">
        <v>0.57937423377382902</v>
      </c>
      <c r="O3726">
        <v>65.991902834008101</v>
      </c>
      <c r="P3726">
        <v>23.253493013972001</v>
      </c>
      <c r="Q3726">
        <v>8.1282723000759994E-3</v>
      </c>
    </row>
    <row r="3727" spans="1:17" hidden="1" x14ac:dyDescent="0.3">
      <c r="A3727" t="s">
        <v>7682</v>
      </c>
      <c r="B3727" t="s">
        <v>7683</v>
      </c>
      <c r="C3727" t="str">
        <f>IFERROR(VLOOKUP(Table1[[#This Row],[Ticker]],[1]!Table1[[Symbol]:[Industry]],2,FALSE),"-")</f>
        <v>-</v>
      </c>
      <c r="D3727" t="s">
        <v>274</v>
      </c>
      <c r="E3727">
        <v>37.131700799999997</v>
      </c>
      <c r="F3727">
        <v>37.200000000000003</v>
      </c>
      <c r="G3727">
        <v>4.5646303646082602</v>
      </c>
      <c r="H3727">
        <v>-16.438804042324101</v>
      </c>
      <c r="I3727">
        <v>-2.5970579559370202</v>
      </c>
      <c r="J3727">
        <v>-4.02980685321835</v>
      </c>
      <c r="K3727">
        <v>37.366726383340897</v>
      </c>
      <c r="L3727">
        <v>36.177539457810902</v>
      </c>
      <c r="M3727">
        <v>43.856373548743399</v>
      </c>
      <c r="N3727">
        <v>0.36525097113946497</v>
      </c>
      <c r="O3727">
        <v>73.387096774193495</v>
      </c>
      <c r="P3727">
        <v>65.259884495779602</v>
      </c>
      <c r="Q3727">
        <v>-1.9794032336395002E-2</v>
      </c>
    </row>
    <row r="3728" spans="1:17" hidden="1" x14ac:dyDescent="0.3">
      <c r="A3728" t="s">
        <v>7684</v>
      </c>
      <c r="B3728" t="s">
        <v>7685</v>
      </c>
      <c r="C3728" t="str">
        <f>IFERROR(VLOOKUP(Table1[[#This Row],[Ticker]],[1]!Table1[[Symbol]:[Industry]],2,FALSE),"-")</f>
        <v>-</v>
      </c>
      <c r="D3728" t="s">
        <v>379</v>
      </c>
      <c r="E3728">
        <v>37.102178883000001</v>
      </c>
      <c r="F3728">
        <v>70.489999999999995</v>
      </c>
      <c r="G3728">
        <v>106.52820349768101</v>
      </c>
      <c r="H3728">
        <v>63.755567366771103</v>
      </c>
      <c r="I3728">
        <v>43.243528305847299</v>
      </c>
      <c r="J3728">
        <v>-12.140290442066201</v>
      </c>
      <c r="K3728">
        <v>56.9377678925241</v>
      </c>
      <c r="L3728">
        <v>44.136697207677202</v>
      </c>
      <c r="M3728">
        <v>44.261345433831899</v>
      </c>
      <c r="N3728">
        <v>2.9960460212119302</v>
      </c>
      <c r="O3728">
        <v>28.812597531564698</v>
      </c>
      <c r="P3728">
        <v>176.86567164179101</v>
      </c>
      <c r="Q3728">
        <v>7.3645873610147003E-2</v>
      </c>
    </row>
    <row r="3729" spans="1:17" hidden="1" x14ac:dyDescent="0.3">
      <c r="A3729" t="s">
        <v>7686</v>
      </c>
      <c r="B3729" t="s">
        <v>7687</v>
      </c>
      <c r="C3729" t="str">
        <f>IFERROR(VLOOKUP(Table1[[#This Row],[Ticker]],[1]!Table1[[Symbol]:[Industry]],2,FALSE),"-")</f>
        <v>-</v>
      </c>
      <c r="D3729" t="s">
        <v>143</v>
      </c>
      <c r="E3729">
        <v>37.049999999999997</v>
      </c>
      <c r="F3729">
        <v>2.6</v>
      </c>
      <c r="G3729">
        <v>61.093387417110101</v>
      </c>
      <c r="H3729">
        <v>-2.8589721095510301</v>
      </c>
      <c r="I3729">
        <v>-13.015962359803799</v>
      </c>
      <c r="J3729">
        <v>4.7351854740340302</v>
      </c>
      <c r="K3729">
        <v>2.5765153727065702</v>
      </c>
      <c r="L3729">
        <v>2.3738990613164601</v>
      </c>
      <c r="M3729">
        <v>54.723804531477498</v>
      </c>
      <c r="N3729">
        <v>0.228497679985042</v>
      </c>
      <c r="O3729">
        <v>31.923076923076898</v>
      </c>
      <c r="P3729">
        <v>118.709751609935</v>
      </c>
      <c r="Q3729">
        <v>7.6873138638090005E-2</v>
      </c>
    </row>
    <row r="3730" spans="1:17" hidden="1" x14ac:dyDescent="0.3">
      <c r="A3730" t="s">
        <v>7688</v>
      </c>
      <c r="B3730" t="s">
        <v>7689</v>
      </c>
      <c r="C3730" t="str">
        <f>IFERROR(VLOOKUP(Table1[[#This Row],[Ticker]],[1]!Table1[[Symbol]:[Industry]],2,FALSE),"-")</f>
        <v>-</v>
      </c>
      <c r="D3730" t="s">
        <v>393</v>
      </c>
      <c r="E3730">
        <v>37.019635880000003</v>
      </c>
      <c r="F3730">
        <v>91.9</v>
      </c>
      <c r="G3730">
        <v>-23.2554004410894</v>
      </c>
      <c r="H3730">
        <v>-3.9162126542082398</v>
      </c>
      <c r="I3730">
        <v>-14.349357747605399</v>
      </c>
      <c r="J3730">
        <v>-4.3095514935817398</v>
      </c>
      <c r="K3730">
        <v>87.224613771795902</v>
      </c>
      <c r="L3730">
        <v>89.830721918747699</v>
      </c>
      <c r="M3730">
        <v>71.810647766217699</v>
      </c>
      <c r="N3730">
        <v>1.2829225062932299</v>
      </c>
      <c r="O3730">
        <v>25.136017410228501</v>
      </c>
      <c r="P3730">
        <v>17.8205128205128</v>
      </c>
      <c r="Q3730">
        <v>-9.2105680571180001E-3</v>
      </c>
    </row>
    <row r="3731" spans="1:17" hidden="1" x14ac:dyDescent="0.3">
      <c r="A3731" t="s">
        <v>7690</v>
      </c>
      <c r="B3731" t="s">
        <v>7691</v>
      </c>
      <c r="C3731" t="str">
        <f>IFERROR(VLOOKUP(Table1[[#This Row],[Ticker]],[1]!Table1[[Symbol]:[Industry]],2,FALSE),"-")</f>
        <v>-</v>
      </c>
      <c r="D3731" t="s">
        <v>396</v>
      </c>
      <c r="E3731">
        <v>36.833500000000001</v>
      </c>
      <c r="F3731">
        <v>198</v>
      </c>
      <c r="G3731">
        <v>75.105771950968503</v>
      </c>
      <c r="H3731">
        <v>-18.466044632883499</v>
      </c>
      <c r="I3731">
        <v>39.897733238917503</v>
      </c>
      <c r="J3731">
        <v>-8.2134423230109999</v>
      </c>
      <c r="K3731">
        <v>209.70007216259401</v>
      </c>
      <c r="L3731">
        <v>165.798406346533</v>
      </c>
      <c r="M3731">
        <v>33.533402348990499</v>
      </c>
      <c r="N3731">
        <v>0.94779161199825401</v>
      </c>
      <c r="O3731">
        <v>26.262626262626199</v>
      </c>
      <c r="P3731">
        <v>150.31605562579</v>
      </c>
      <c r="Q3731">
        <v>0.114784083243755</v>
      </c>
    </row>
    <row r="3732" spans="1:17" hidden="1" x14ac:dyDescent="0.3">
      <c r="A3732" t="s">
        <v>7692</v>
      </c>
      <c r="B3732" t="s">
        <v>7693</v>
      </c>
      <c r="C3732" t="str">
        <f>IFERROR(VLOOKUP(Table1[[#This Row],[Ticker]],[1]!Table1[[Symbol]:[Industry]],2,FALSE),"-")</f>
        <v>-</v>
      </c>
      <c r="D3732" t="s">
        <v>114</v>
      </c>
      <c r="E3732">
        <v>36.805</v>
      </c>
      <c r="F3732">
        <v>0.5</v>
      </c>
      <c r="G3732">
        <v>-8.3152806806104298</v>
      </c>
      <c r="H3732">
        <v>-12.227163830683899</v>
      </c>
      <c r="I3732">
        <v>23.718731517747099</v>
      </c>
      <c r="J3732">
        <v>-5.1094162670773402</v>
      </c>
      <c r="K3732">
        <v>0.49417409101950599</v>
      </c>
      <c r="L3732">
        <v>0.52749054596536105</v>
      </c>
      <c r="M3732">
        <v>34.302791536667399</v>
      </c>
      <c r="N3732">
        <v>0.74118666052909199</v>
      </c>
      <c r="O3732">
        <v>19.999999999999901</v>
      </c>
      <c r="P3732">
        <v>66.6666666666666</v>
      </c>
      <c r="Q3732">
        <v>1.9730890653581998E-2</v>
      </c>
    </row>
    <row r="3733" spans="1:17" hidden="1" x14ac:dyDescent="0.3">
      <c r="A3733" t="s">
        <v>7694</v>
      </c>
      <c r="B3733" t="s">
        <v>7695</v>
      </c>
      <c r="C3733" t="str">
        <f>IFERROR(VLOOKUP(Table1[[#This Row],[Ticker]],[1]!Table1[[Symbol]:[Industry]],2,FALSE),"-")</f>
        <v>-</v>
      </c>
      <c r="D3733" t="s">
        <v>604</v>
      </c>
      <c r="E3733">
        <v>36.801723250000002</v>
      </c>
      <c r="F3733">
        <v>35.61</v>
      </c>
      <c r="G3733">
        <v>3.38337574933198</v>
      </c>
      <c r="H3733">
        <v>-2.6069904658297198</v>
      </c>
      <c r="I3733">
        <v>-20.221744672728999</v>
      </c>
      <c r="J3733">
        <v>-7.0173619426794804</v>
      </c>
      <c r="K3733">
        <v>37.5183829644103</v>
      </c>
      <c r="L3733">
        <v>35.591354855541297</v>
      </c>
      <c r="M3733">
        <v>35.678551247343798</v>
      </c>
      <c r="N3733">
        <v>0.72285615904109002</v>
      </c>
      <c r="O3733">
        <v>26.3409154731816</v>
      </c>
      <c r="P3733">
        <v>50.253164556961998</v>
      </c>
      <c r="Q3733">
        <v>-4.2622061427246997E-2</v>
      </c>
    </row>
    <row r="3734" spans="1:17" hidden="1" x14ac:dyDescent="0.3">
      <c r="A3734" t="s">
        <v>7696</v>
      </c>
      <c r="B3734" t="s">
        <v>7697</v>
      </c>
      <c r="C3734" t="str">
        <f>IFERROR(VLOOKUP(Table1[[#This Row],[Ticker]],[1]!Table1[[Symbol]:[Industry]],2,FALSE),"-")</f>
        <v>-</v>
      </c>
      <c r="D3734" t="s">
        <v>751</v>
      </c>
      <c r="E3734">
        <v>36.765885388999997</v>
      </c>
      <c r="F3734">
        <v>280.02999999999997</v>
      </c>
      <c r="G3734">
        <v>35.764540597013003</v>
      </c>
      <c r="H3734">
        <v>-0.77690522896983505</v>
      </c>
      <c r="I3734">
        <v>11.6861623583384</v>
      </c>
      <c r="J3734">
        <v>0.89421924095484595</v>
      </c>
      <c r="K3734">
        <v>262.42668941265998</v>
      </c>
      <c r="L3734">
        <v>232.22136348501499</v>
      </c>
      <c r="M3734">
        <v>30.790198502182001</v>
      </c>
      <c r="N3734">
        <v>0.97918716953767804</v>
      </c>
      <c r="O3734">
        <v>0.15355497625255601</v>
      </c>
      <c r="P3734">
        <v>75.237797246558102</v>
      </c>
    </row>
    <row r="3735" spans="1:17" hidden="1" x14ac:dyDescent="0.3">
      <c r="A3735" t="s">
        <v>7698</v>
      </c>
      <c r="B3735" t="s">
        <v>7699</v>
      </c>
      <c r="C3735" t="str">
        <f>IFERROR(VLOOKUP(Table1[[#This Row],[Ticker]],[1]!Table1[[Symbol]:[Industry]],2,FALSE),"-")</f>
        <v>-</v>
      </c>
      <c r="E3735">
        <v>36.681494999999998</v>
      </c>
      <c r="F3735">
        <v>64.41</v>
      </c>
      <c r="G3735">
        <v>-17.574040788427101</v>
      </c>
      <c r="H3735">
        <v>10.934960557855501</v>
      </c>
      <c r="I3735">
        <v>-3.3971714472123802</v>
      </c>
      <c r="J3735">
        <v>12.6060850277802</v>
      </c>
      <c r="M3735">
        <v>100</v>
      </c>
      <c r="O3735">
        <v>0</v>
      </c>
      <c r="P3735">
        <v>21.528301886792399</v>
      </c>
    </row>
    <row r="3736" spans="1:17" hidden="1" x14ac:dyDescent="0.3">
      <c r="A3736" t="s">
        <v>7700</v>
      </c>
      <c r="B3736" t="s">
        <v>7701</v>
      </c>
      <c r="C3736" t="str">
        <f>IFERROR(VLOOKUP(Table1[[#This Row],[Ticker]],[1]!Table1[[Symbol]:[Industry]],2,FALSE),"-")</f>
        <v>-</v>
      </c>
      <c r="D3736" t="s">
        <v>5225</v>
      </c>
      <c r="E3736">
        <v>36.616742000000002</v>
      </c>
      <c r="F3736">
        <v>34.340000000000003</v>
      </c>
      <c r="G3736">
        <v>75.058505727156501</v>
      </c>
      <c r="H3736">
        <v>-1.3396850371968101</v>
      </c>
      <c r="I3736">
        <v>55.708839169769298</v>
      </c>
      <c r="J3736">
        <v>-11.571901234741601</v>
      </c>
      <c r="K3736">
        <v>35.331907607793802</v>
      </c>
      <c r="L3736">
        <v>28.037373620053302</v>
      </c>
      <c r="M3736">
        <v>27.745207159052999</v>
      </c>
      <c r="N3736">
        <v>0.30018781428428698</v>
      </c>
      <c r="O3736">
        <v>23.179965055328999</v>
      </c>
      <c r="P3736">
        <v>118.72611464968099</v>
      </c>
      <c r="Q3736">
        <v>9.5829508328477003E-2</v>
      </c>
    </row>
    <row r="3737" spans="1:17" hidden="1" x14ac:dyDescent="0.3">
      <c r="A3737" t="s">
        <v>7702</v>
      </c>
      <c r="B3737" t="s">
        <v>7703</v>
      </c>
      <c r="C3737" t="str">
        <f>IFERROR(VLOOKUP(Table1[[#This Row],[Ticker]],[1]!Table1[[Symbol]:[Industry]],2,FALSE),"-")</f>
        <v>-</v>
      </c>
      <c r="D3737" t="s">
        <v>1563</v>
      </c>
      <c r="E3737">
        <v>36.5946</v>
      </c>
      <c r="F3737">
        <v>87.13</v>
      </c>
      <c r="G3737">
        <v>2.7403095754794999</v>
      </c>
      <c r="H3737">
        <v>-6.6755483854514601</v>
      </c>
      <c r="I3737">
        <v>23.674242323938198</v>
      </c>
      <c r="J3737">
        <v>-7.2710338009269</v>
      </c>
      <c r="K3737">
        <v>89.602078755028799</v>
      </c>
      <c r="L3737">
        <v>85.174348275564498</v>
      </c>
      <c r="M3737">
        <v>50.865150271894599</v>
      </c>
      <c r="N3737">
        <v>0.64427105909550597</v>
      </c>
      <c r="O3737">
        <v>40.020658785722397</v>
      </c>
      <c r="P3737">
        <v>51.794425087108003</v>
      </c>
      <c r="Q3737">
        <v>0.12805289106455101</v>
      </c>
    </row>
    <row r="3738" spans="1:17" hidden="1" x14ac:dyDescent="0.3">
      <c r="A3738" t="s">
        <v>7704</v>
      </c>
      <c r="B3738" t="s">
        <v>7705</v>
      </c>
      <c r="C3738" t="str">
        <f>IFERROR(VLOOKUP(Table1[[#This Row],[Ticker]],[1]!Table1[[Symbol]:[Industry]],2,FALSE),"-")</f>
        <v>-</v>
      </c>
      <c r="D3738" t="s">
        <v>143</v>
      </c>
      <c r="E3738">
        <v>36.57</v>
      </c>
      <c r="F3738">
        <v>24.7</v>
      </c>
      <c r="G3738">
        <v>88.607450676083104</v>
      </c>
      <c r="H3738">
        <v>-9.0733351553828694</v>
      </c>
      <c r="I3738">
        <v>23.224701052535099</v>
      </c>
      <c r="J3738">
        <v>3.26045895573905</v>
      </c>
      <c r="K3738">
        <v>22.619151977396101</v>
      </c>
      <c r="L3738">
        <v>18.80017307959</v>
      </c>
      <c r="M3738">
        <v>45.791977374477497</v>
      </c>
      <c r="N3738">
        <v>1.4770544126424801</v>
      </c>
      <c r="O3738">
        <v>21.4574898785425</v>
      </c>
      <c r="P3738">
        <v>132.58003766478299</v>
      </c>
      <c r="Q3738">
        <v>0.108446917189256</v>
      </c>
    </row>
    <row r="3739" spans="1:17" hidden="1" x14ac:dyDescent="0.3">
      <c r="A3739" t="s">
        <v>7706</v>
      </c>
      <c r="B3739" t="s">
        <v>7707</v>
      </c>
      <c r="C3739" t="str">
        <f>IFERROR(VLOOKUP(Table1[[#This Row],[Ticker]],[1]!Table1[[Symbol]:[Industry]],2,FALSE),"-")</f>
        <v>-</v>
      </c>
      <c r="D3739" t="s">
        <v>2144</v>
      </c>
      <c r="E3739">
        <v>36.562361169999903</v>
      </c>
      <c r="F3739">
        <v>65.27</v>
      </c>
      <c r="G3739">
        <v>-19.266704758890999</v>
      </c>
      <c r="H3739">
        <v>12.018609473703901</v>
      </c>
      <c r="I3739">
        <v>23.186054425977101</v>
      </c>
      <c r="J3739">
        <v>-3.10300457692599</v>
      </c>
      <c r="K3739">
        <v>63.238699022171197</v>
      </c>
      <c r="L3739">
        <v>60.168745527104399</v>
      </c>
      <c r="M3739">
        <v>49.060851022192502</v>
      </c>
      <c r="N3739">
        <v>1.0224997367263</v>
      </c>
      <c r="O3739">
        <v>20.7292783821051</v>
      </c>
      <c r="P3739">
        <v>52.678362573099399</v>
      </c>
      <c r="Q3739">
        <v>1.7896523214308999E-2</v>
      </c>
    </row>
    <row r="3740" spans="1:17" hidden="1" x14ac:dyDescent="0.3">
      <c r="A3740" t="s">
        <v>7708</v>
      </c>
      <c r="B3740" t="s">
        <v>7709</v>
      </c>
      <c r="C3740" t="str">
        <f>IFERROR(VLOOKUP(Table1[[#This Row],[Ticker]],[1]!Table1[[Symbol]:[Industry]],2,FALSE),"-")</f>
        <v>-</v>
      </c>
      <c r="D3740" t="s">
        <v>604</v>
      </c>
      <c r="E3740">
        <v>36.496051199999997</v>
      </c>
      <c r="F3740">
        <v>47.64</v>
      </c>
      <c r="G3740">
        <v>60.975094523304698</v>
      </c>
      <c r="H3740">
        <v>27.301455697935499</v>
      </c>
      <c r="I3740">
        <v>48.0194833974464</v>
      </c>
      <c r="J3740">
        <v>3.4188494494111699</v>
      </c>
      <c r="K3740">
        <v>39.787675152281103</v>
      </c>
      <c r="L3740">
        <v>32.634310257375901</v>
      </c>
      <c r="M3740">
        <v>55.248759438497999</v>
      </c>
      <c r="N3740">
        <v>1.4110247438776999</v>
      </c>
      <c r="O3740">
        <v>13.140218303946201</v>
      </c>
      <c r="P3740">
        <v>121.58139534883701</v>
      </c>
      <c r="Q3740">
        <v>8.2903116814854003E-2</v>
      </c>
    </row>
    <row r="3741" spans="1:17" hidden="1" x14ac:dyDescent="0.3">
      <c r="A3741" t="s">
        <v>7710</v>
      </c>
      <c r="B3741" t="s">
        <v>7711</v>
      </c>
      <c r="C3741" t="str">
        <f>IFERROR(VLOOKUP(Table1[[#This Row],[Ticker]],[1]!Table1[[Symbol]:[Industry]],2,FALSE),"-")</f>
        <v>-</v>
      </c>
      <c r="D3741" t="s">
        <v>92</v>
      </c>
      <c r="E3741">
        <v>36.450062500000001</v>
      </c>
      <c r="F3741">
        <v>643</v>
      </c>
      <c r="G3741">
        <v>-28.864338510370001</v>
      </c>
      <c r="H3741">
        <v>-13.7045516620465</v>
      </c>
      <c r="I3741">
        <v>-67.283572629718194</v>
      </c>
      <c r="J3741">
        <v>-2.9928687134764602</v>
      </c>
      <c r="K3741">
        <v>872.77981629216299</v>
      </c>
      <c r="M3741">
        <v>15.121528058686099</v>
      </c>
      <c r="N3741">
        <v>1.28571428571428</v>
      </c>
      <c r="O3741">
        <v>112.28615863141501</v>
      </c>
      <c r="P3741">
        <v>7.1666666666666696</v>
      </c>
    </row>
    <row r="3742" spans="1:17" hidden="1" x14ac:dyDescent="0.3">
      <c r="A3742" t="s">
        <v>7712</v>
      </c>
      <c r="B3742" t="s">
        <v>7713</v>
      </c>
      <c r="C3742" t="str">
        <f>IFERROR(VLOOKUP(Table1[[#This Row],[Ticker]],[1]!Table1[[Symbol]:[Industry]],2,FALSE),"-")</f>
        <v>-</v>
      </c>
      <c r="D3742" t="s">
        <v>89</v>
      </c>
      <c r="E3742">
        <v>36.371720000000003</v>
      </c>
      <c r="F3742">
        <v>34.299999999999997</v>
      </c>
      <c r="G3742">
        <v>-95.393777087464997</v>
      </c>
      <c r="H3742">
        <v>4.1802435767234698</v>
      </c>
      <c r="I3742">
        <v>-78.183187458798599</v>
      </c>
      <c r="J3742">
        <v>3.7141131446873601</v>
      </c>
      <c r="K3742">
        <v>30.674759035980902</v>
      </c>
      <c r="L3742">
        <v>50.600209406931697</v>
      </c>
      <c r="M3742">
        <v>83.208256263625501</v>
      </c>
      <c r="N3742">
        <v>1.80332409972299</v>
      </c>
      <c r="O3742">
        <v>188.629737609329</v>
      </c>
      <c r="P3742">
        <v>42.6195426195425</v>
      </c>
      <c r="Q3742">
        <v>8.7327781555126993E-2</v>
      </c>
    </row>
    <row r="3743" spans="1:17" hidden="1" x14ac:dyDescent="0.3">
      <c r="A3743" t="s">
        <v>7714</v>
      </c>
      <c r="B3743" t="s">
        <v>7715</v>
      </c>
      <c r="C3743" t="str">
        <f>IFERROR(VLOOKUP(Table1[[#This Row],[Ticker]],[1]!Table1[[Symbol]:[Industry]],2,FALSE),"-")</f>
        <v>-</v>
      </c>
      <c r="D3743" t="s">
        <v>1433</v>
      </c>
      <c r="E3743">
        <v>36.350369999999998</v>
      </c>
      <c r="F3743">
        <v>81</v>
      </c>
      <c r="G3743">
        <v>-7.3040796849663696</v>
      </c>
      <c r="H3743">
        <v>-8.3911849947050996</v>
      </c>
      <c r="I3743">
        <v>-32.5814547247344</v>
      </c>
      <c r="J3743">
        <v>-7.74227152932359</v>
      </c>
      <c r="K3743">
        <v>83.095226730707907</v>
      </c>
      <c r="L3743">
        <v>73.462962803285194</v>
      </c>
      <c r="M3743">
        <v>44.879593783124598</v>
      </c>
      <c r="N3743">
        <v>0.46795794735269303</v>
      </c>
      <c r="O3743">
        <v>24.5308641975308</v>
      </c>
      <c r="P3743">
        <v>37.079031985107399</v>
      </c>
      <c r="Q3743">
        <v>0.17121378879259</v>
      </c>
    </row>
    <row r="3744" spans="1:17" hidden="1" x14ac:dyDescent="0.3">
      <c r="A3744" t="s">
        <v>7716</v>
      </c>
      <c r="B3744" t="s">
        <v>7717</v>
      </c>
      <c r="C3744" t="str">
        <f>IFERROR(VLOOKUP(Table1[[#This Row],[Ticker]],[1]!Table1[[Symbol]:[Industry]],2,FALSE),"-")</f>
        <v>-</v>
      </c>
      <c r="D3744" t="s">
        <v>1517</v>
      </c>
      <c r="E3744">
        <v>36.165714999999999</v>
      </c>
      <c r="F3744">
        <v>61.75</v>
      </c>
      <c r="G3744">
        <v>-3.31528068061042</v>
      </c>
      <c r="H3744">
        <v>-17.947932594930901</v>
      </c>
      <c r="I3744">
        <v>4.3615886606043297</v>
      </c>
      <c r="J3744">
        <v>-8.8489077731495893</v>
      </c>
      <c r="K3744">
        <v>64.821454815559306</v>
      </c>
      <c r="L3744">
        <v>59.435185374885798</v>
      </c>
      <c r="M3744">
        <v>24.9075629566379</v>
      </c>
      <c r="N3744">
        <v>0.252603150579778</v>
      </c>
      <c r="O3744">
        <v>38.234817813765098</v>
      </c>
      <c r="P3744">
        <v>45.294117647058798</v>
      </c>
      <c r="Q3744">
        <v>4.4193859075378997E-2</v>
      </c>
    </row>
    <row r="3745" spans="1:17" hidden="1" x14ac:dyDescent="0.3">
      <c r="A3745" t="s">
        <v>7718</v>
      </c>
      <c r="B3745" t="s">
        <v>7719</v>
      </c>
      <c r="C3745" t="str">
        <f>IFERROR(VLOOKUP(Table1[[#This Row],[Ticker]],[1]!Table1[[Symbol]:[Industry]],2,FALSE),"-")</f>
        <v>-</v>
      </c>
      <c r="D3745" t="s">
        <v>1232</v>
      </c>
      <c r="E3745">
        <v>36.137799999999999</v>
      </c>
      <c r="F3745">
        <v>89.45</v>
      </c>
      <c r="G3745">
        <v>38.571729311703102</v>
      </c>
      <c r="H3745">
        <v>-14.1980493632133</v>
      </c>
      <c r="I3745">
        <v>40.850857127783698</v>
      </c>
      <c r="J3745">
        <v>-3.1602585084035901</v>
      </c>
      <c r="K3745">
        <v>84.365195970065997</v>
      </c>
      <c r="L3745">
        <v>70.214069974062099</v>
      </c>
      <c r="M3745">
        <v>57.054169213678499</v>
      </c>
      <c r="N3745">
        <v>0.22512585647146099</v>
      </c>
      <c r="O3745">
        <v>40.860816098378898</v>
      </c>
      <c r="P3745">
        <v>84.394970109255794</v>
      </c>
      <c r="Q3745">
        <v>8.4140393951758E-2</v>
      </c>
    </row>
    <row r="3746" spans="1:17" hidden="1" x14ac:dyDescent="0.3">
      <c r="A3746" t="s">
        <v>7720</v>
      </c>
      <c r="B3746" t="s">
        <v>7721</v>
      </c>
      <c r="C3746" t="str">
        <f>IFERROR(VLOOKUP(Table1[[#This Row],[Ticker]],[1]!Table1[[Symbol]:[Industry]],2,FALSE),"-")</f>
        <v>-</v>
      </c>
      <c r="D3746" t="s">
        <v>393</v>
      </c>
      <c r="E3746">
        <v>36.12782559</v>
      </c>
      <c r="F3746">
        <v>72.3</v>
      </c>
      <c r="G3746">
        <v>-43.779676965440103</v>
      </c>
      <c r="H3746">
        <v>14.9370824824985</v>
      </c>
      <c r="I3746">
        <v>-29.602807624225299</v>
      </c>
      <c r="J3746">
        <v>14.2051852593774</v>
      </c>
      <c r="K3746">
        <v>65.690379841786907</v>
      </c>
      <c r="M3746">
        <v>63.075613863270398</v>
      </c>
      <c r="N3746">
        <v>2.8437809784827102</v>
      </c>
      <c r="O3746">
        <v>23.098201936376199</v>
      </c>
      <c r="P3746">
        <v>45.006016847171999</v>
      </c>
    </row>
    <row r="3747" spans="1:17" hidden="1" x14ac:dyDescent="0.3">
      <c r="A3747" t="s">
        <v>7722</v>
      </c>
      <c r="B3747" t="s">
        <v>7723</v>
      </c>
      <c r="C3747" t="str">
        <f>IFERROR(VLOOKUP(Table1[[#This Row],[Ticker]],[1]!Table1[[Symbol]:[Industry]],2,FALSE),"-")</f>
        <v>-</v>
      </c>
      <c r="D3747" t="s">
        <v>51</v>
      </c>
      <c r="E3747">
        <v>36.121200000000002</v>
      </c>
      <c r="F3747">
        <v>29.13</v>
      </c>
      <c r="G3747">
        <v>13.5093160935831</v>
      </c>
      <c r="H3747">
        <v>-5.6208245140642497</v>
      </c>
      <c r="I3747">
        <v>23.306576435665399</v>
      </c>
      <c r="J3747">
        <v>-10.8504953073891</v>
      </c>
      <c r="K3747">
        <v>28.298532074067801</v>
      </c>
      <c r="L3747">
        <v>23.876160788599599</v>
      </c>
      <c r="M3747">
        <v>33.054019290051301</v>
      </c>
      <c r="N3747">
        <v>0.384432100620613</v>
      </c>
      <c r="O3747">
        <v>37.212495708891097</v>
      </c>
      <c r="P3747">
        <v>62.737430167597701</v>
      </c>
      <c r="Q3747">
        <v>9.8864571761915002E-2</v>
      </c>
    </row>
    <row r="3748" spans="1:17" hidden="1" x14ac:dyDescent="0.3">
      <c r="A3748" t="s">
        <v>7724</v>
      </c>
      <c r="B3748" t="s">
        <v>7725</v>
      </c>
      <c r="C3748" t="str">
        <f>IFERROR(VLOOKUP(Table1[[#This Row],[Ticker]],[1]!Table1[[Symbol]:[Industry]],2,FALSE),"-")</f>
        <v>-</v>
      </c>
      <c r="D3748" t="s">
        <v>21</v>
      </c>
      <c r="E3748">
        <v>36.117333000000002</v>
      </c>
      <c r="F3748">
        <v>142.15</v>
      </c>
      <c r="G3748">
        <v>28.347405547070601</v>
      </c>
      <c r="H3748">
        <v>-5.25939118824102</v>
      </c>
      <c r="I3748">
        <v>18.005824068226101</v>
      </c>
      <c r="J3748">
        <v>-2.32671414513268</v>
      </c>
      <c r="K3748">
        <v>150.95861319882499</v>
      </c>
      <c r="L3748">
        <v>139.407493712297</v>
      </c>
      <c r="M3748">
        <v>36.817551477150197</v>
      </c>
      <c r="N3748">
        <v>0.57103914730411498</v>
      </c>
      <c r="O3748">
        <v>71.6144917340837</v>
      </c>
      <c r="P3748">
        <v>93.348748639825899</v>
      </c>
      <c r="Q3748">
        <v>0.12248637850904399</v>
      </c>
    </row>
    <row r="3749" spans="1:17" hidden="1" x14ac:dyDescent="0.3">
      <c r="A3749" t="s">
        <v>7726</v>
      </c>
      <c r="B3749" t="s">
        <v>7727</v>
      </c>
      <c r="C3749" t="str">
        <f>IFERROR(VLOOKUP(Table1[[#This Row],[Ticker]],[1]!Table1[[Symbol]:[Industry]],2,FALSE),"-")</f>
        <v>-</v>
      </c>
      <c r="D3749" t="s">
        <v>7728</v>
      </c>
      <c r="E3749">
        <v>35.916796499999997</v>
      </c>
      <c r="F3749">
        <v>85.9</v>
      </c>
      <c r="G3749">
        <v>-10.7760510087131</v>
      </c>
      <c r="H3749">
        <v>-11.9496528903487</v>
      </c>
      <c r="I3749">
        <v>19.432325876284199</v>
      </c>
      <c r="J3749">
        <v>1.68269334785297</v>
      </c>
      <c r="K3749">
        <v>89.966448849513498</v>
      </c>
      <c r="L3749">
        <v>81.517500902400499</v>
      </c>
      <c r="M3749">
        <v>36.811096861732999</v>
      </c>
      <c r="N3749">
        <v>0.472101691597474</v>
      </c>
      <c r="O3749">
        <v>52.339930151338699</v>
      </c>
      <c r="P3749">
        <v>65.192307692307693</v>
      </c>
      <c r="Q3749">
        <v>7.4593360567155001E-2</v>
      </c>
    </row>
    <row r="3750" spans="1:17" hidden="1" x14ac:dyDescent="0.3">
      <c r="A3750" t="s">
        <v>7729</v>
      </c>
      <c r="B3750" t="s">
        <v>7730</v>
      </c>
      <c r="C3750" t="str">
        <f>IFERROR(VLOOKUP(Table1[[#This Row],[Ticker]],[1]!Table1[[Symbol]:[Industry]],2,FALSE),"-")</f>
        <v>-</v>
      </c>
      <c r="D3750" t="s">
        <v>1153</v>
      </c>
      <c r="E3750">
        <v>35.740209999999998</v>
      </c>
      <c r="F3750">
        <v>14.55</v>
      </c>
      <c r="G3750">
        <v>35.117671967993303</v>
      </c>
      <c r="H3750">
        <v>-9.5446755171276507</v>
      </c>
      <c r="I3750">
        <v>60.491218290233903</v>
      </c>
      <c r="J3750">
        <v>-13.936510741230601</v>
      </c>
      <c r="K3750">
        <v>14.539001317126999</v>
      </c>
      <c r="L3750">
        <v>11.6284500211046</v>
      </c>
      <c r="M3750">
        <v>38.094628993226102</v>
      </c>
      <c r="N3750">
        <v>0.53700109772079696</v>
      </c>
      <c r="O3750">
        <v>20.274914089347</v>
      </c>
      <c r="P3750">
        <v>135.97153431621001</v>
      </c>
      <c r="Q3750">
        <v>7.435575525641E-2</v>
      </c>
    </row>
    <row r="3751" spans="1:17" hidden="1" x14ac:dyDescent="0.3">
      <c r="A3751" t="s">
        <v>7731</v>
      </c>
      <c r="B3751" t="s">
        <v>7732</v>
      </c>
      <c r="C3751" t="str">
        <f>IFERROR(VLOOKUP(Table1[[#This Row],[Ticker]],[1]!Table1[[Symbol]:[Industry]],2,FALSE),"-")</f>
        <v>-</v>
      </c>
      <c r="D3751" t="s">
        <v>646</v>
      </c>
      <c r="E3751">
        <v>35.583617199999999</v>
      </c>
      <c r="F3751">
        <v>272.2</v>
      </c>
      <c r="G3751">
        <v>6.9939976699050197</v>
      </c>
      <c r="H3751">
        <v>14.8976623873519</v>
      </c>
      <c r="I3751">
        <v>25.687340190266401</v>
      </c>
      <c r="J3751">
        <v>9.9390174490385892</v>
      </c>
      <c r="K3751">
        <v>237.97800929634201</v>
      </c>
      <c r="L3751">
        <v>210.38022257189101</v>
      </c>
      <c r="M3751">
        <v>57.2761510603681</v>
      </c>
      <c r="N3751">
        <v>2.6403082841841199</v>
      </c>
      <c r="O3751">
        <v>15.356355620866999</v>
      </c>
      <c r="P3751">
        <v>67.199017199017106</v>
      </c>
      <c r="Q3751">
        <v>7.9510253954661006E-2</v>
      </c>
    </row>
    <row r="3752" spans="1:17" hidden="1" x14ac:dyDescent="0.3">
      <c r="A3752" t="s">
        <v>7733</v>
      </c>
      <c r="B3752" t="s">
        <v>7734</v>
      </c>
      <c r="C3752" t="str">
        <f>IFERROR(VLOOKUP(Table1[[#This Row],[Ticker]],[1]!Table1[[Symbol]:[Industry]],2,FALSE),"-")</f>
        <v>-</v>
      </c>
      <c r="D3752" t="s">
        <v>74</v>
      </c>
      <c r="E3752">
        <v>35.467069000000002</v>
      </c>
      <c r="F3752">
        <v>0.62</v>
      </c>
      <c r="G3752">
        <v>-38.7619037742923</v>
      </c>
      <c r="H3752">
        <v>-4.8197564232765302</v>
      </c>
      <c r="I3752">
        <v>-68.318739208248104</v>
      </c>
      <c r="J3752">
        <v>2.0237818397515999</v>
      </c>
      <c r="K3752">
        <v>0.668690683047382</v>
      </c>
      <c r="L3752">
        <v>0.86639201816222</v>
      </c>
      <c r="M3752">
        <v>63.440805562189503</v>
      </c>
      <c r="N3752">
        <v>0.14547351184487001</v>
      </c>
      <c r="O3752">
        <v>191.935483870967</v>
      </c>
      <c r="P3752">
        <v>8.7719298245614006</v>
      </c>
      <c r="Q3752">
        <v>9.8652913154657004E-2</v>
      </c>
    </row>
    <row r="3753" spans="1:17" hidden="1" x14ac:dyDescent="0.3">
      <c r="A3753" t="s">
        <v>7735</v>
      </c>
      <c r="B3753" t="s">
        <v>7736</v>
      </c>
      <c r="C3753" t="str">
        <f>IFERROR(VLOOKUP(Table1[[#This Row],[Ticker]],[1]!Table1[[Symbol]:[Industry]],2,FALSE),"-")</f>
        <v>-</v>
      </c>
      <c r="D3753" t="s">
        <v>74</v>
      </c>
      <c r="E3753">
        <v>35.340539999999997</v>
      </c>
      <c r="F3753">
        <v>35.36</v>
      </c>
      <c r="G3753">
        <v>78.421246265497302</v>
      </c>
      <c r="H3753">
        <v>-16.440009587833501</v>
      </c>
      <c r="I3753">
        <v>36.0173587351984</v>
      </c>
      <c r="J3753">
        <v>-4.5049472966691804</v>
      </c>
      <c r="K3753">
        <v>32.742215306641199</v>
      </c>
      <c r="L3753">
        <v>26.555395095952999</v>
      </c>
      <c r="M3753">
        <v>52.794903069222599</v>
      </c>
      <c r="N3753">
        <v>0.45902198940650302</v>
      </c>
      <c r="O3753">
        <v>15.9219457013574</v>
      </c>
      <c r="P3753">
        <v>118.13695249845701</v>
      </c>
      <c r="Q3753">
        <v>0.106833070798022</v>
      </c>
    </row>
    <row r="3754" spans="1:17" hidden="1" x14ac:dyDescent="0.3">
      <c r="A3754" t="s">
        <v>7737</v>
      </c>
      <c r="B3754" t="s">
        <v>7738</v>
      </c>
      <c r="C3754" t="str">
        <f>IFERROR(VLOOKUP(Table1[[#This Row],[Ticker]],[1]!Table1[[Symbol]:[Industry]],2,FALSE),"-")</f>
        <v>-</v>
      </c>
      <c r="D3754" t="s">
        <v>1361</v>
      </c>
      <c r="E3754">
        <v>35.335546641000001</v>
      </c>
      <c r="F3754">
        <v>1000</v>
      </c>
      <c r="G3754">
        <v>-33.314280670610302</v>
      </c>
      <c r="H3754">
        <v>-4.8197564232765302</v>
      </c>
      <c r="I3754">
        <v>-19.137411329395501</v>
      </c>
      <c r="J3754">
        <v>-3.1476319433517501</v>
      </c>
      <c r="K3754">
        <v>999.994306472875</v>
      </c>
      <c r="L3754">
        <v>999.99331385951803</v>
      </c>
      <c r="M3754">
        <v>45.349584451913898</v>
      </c>
      <c r="N3754">
        <v>0.90829723704904897</v>
      </c>
      <c r="O3754">
        <v>4.4999999999999902</v>
      </c>
      <c r="P3754">
        <v>0.88272383354350803</v>
      </c>
      <c r="Q3754">
        <v>-0.10191173764686701</v>
      </c>
    </row>
    <row r="3755" spans="1:17" hidden="1" x14ac:dyDescent="0.3">
      <c r="A3755" t="s">
        <v>7739</v>
      </c>
      <c r="B3755" t="s">
        <v>7740</v>
      </c>
      <c r="C3755" t="str">
        <f>IFERROR(VLOOKUP(Table1[[#This Row],[Ticker]],[1]!Table1[[Symbol]:[Industry]],2,FALSE),"-")</f>
        <v>-</v>
      </c>
      <c r="D3755" t="s">
        <v>130</v>
      </c>
      <c r="E3755">
        <v>35.300699999999999</v>
      </c>
      <c r="F3755">
        <v>30.5</v>
      </c>
      <c r="G3755">
        <v>-41.585957372339699</v>
      </c>
      <c r="I3755">
        <v>-23.226461653861001</v>
      </c>
      <c r="M3755">
        <v>0</v>
      </c>
      <c r="N3755">
        <v>1</v>
      </c>
      <c r="O3755">
        <v>9.01639344262294</v>
      </c>
      <c r="P3755">
        <v>0</v>
      </c>
    </row>
    <row r="3756" spans="1:17" hidden="1" x14ac:dyDescent="0.3">
      <c r="A3756" t="s">
        <v>7741</v>
      </c>
      <c r="B3756" t="s">
        <v>7742</v>
      </c>
      <c r="C3756" t="str">
        <f>IFERROR(VLOOKUP(Table1[[#This Row],[Ticker]],[1]!Table1[[Symbol]:[Industry]],2,FALSE),"-")</f>
        <v>-</v>
      </c>
      <c r="D3756" t="s">
        <v>1517</v>
      </c>
      <c r="E3756">
        <v>35.164086933999997</v>
      </c>
      <c r="F3756">
        <v>0.83</v>
      </c>
      <c r="G3756">
        <v>-51.942731661002497</v>
      </c>
      <c r="H3756">
        <v>-5.98254712095095</v>
      </c>
      <c r="I3756">
        <v>-29.8910995114386</v>
      </c>
      <c r="J3756">
        <v>-4.3114226510262696</v>
      </c>
      <c r="K3756">
        <v>0.86527445287314197</v>
      </c>
      <c r="L3756">
        <v>0.90894522143665302</v>
      </c>
      <c r="M3756">
        <v>31.043656283484399</v>
      </c>
      <c r="N3756">
        <v>0.63920112259537198</v>
      </c>
      <c r="O3756">
        <v>62.650602409638502</v>
      </c>
      <c r="P3756">
        <v>3.74999999999998</v>
      </c>
      <c r="Q3756">
        <v>3.8756950563088997E-2</v>
      </c>
    </row>
    <row r="3757" spans="1:17" hidden="1" x14ac:dyDescent="0.3">
      <c r="A3757" t="s">
        <v>7743</v>
      </c>
      <c r="B3757" t="s">
        <v>7744</v>
      </c>
      <c r="C3757" t="str">
        <f>IFERROR(VLOOKUP(Table1[[#This Row],[Ticker]],[1]!Table1[[Symbol]:[Industry]],2,FALSE),"-")</f>
        <v>-</v>
      </c>
      <c r="D3757" t="s">
        <v>2336</v>
      </c>
      <c r="E3757">
        <v>35.128615500000002</v>
      </c>
      <c r="F3757">
        <v>725</v>
      </c>
      <c r="G3757">
        <v>367.20249633009001</v>
      </c>
      <c r="H3757">
        <v>1.81918609863049</v>
      </c>
      <c r="I3757">
        <v>6.7077959162890997</v>
      </c>
      <c r="J3757">
        <v>-3.42640973112962</v>
      </c>
      <c r="K3757">
        <v>787.69174805947398</v>
      </c>
      <c r="L3757">
        <v>674.96956089536002</v>
      </c>
      <c r="M3757">
        <v>43.705976691796998</v>
      </c>
      <c r="N3757">
        <v>0.78074525092061198</v>
      </c>
      <c r="O3757">
        <v>65.517241379310306</v>
      </c>
      <c r="P3757">
        <v>420.83333333333297</v>
      </c>
      <c r="Q3757">
        <v>0.38279829938156401</v>
      </c>
    </row>
    <row r="3758" spans="1:17" hidden="1" x14ac:dyDescent="0.3">
      <c r="A3758" t="s">
        <v>7745</v>
      </c>
      <c r="B3758" t="s">
        <v>7746</v>
      </c>
      <c r="C3758" t="str">
        <f>IFERROR(VLOOKUP(Table1[[#This Row],[Ticker]],[1]!Table1[[Symbol]:[Industry]],2,FALSE),"-")</f>
        <v>-</v>
      </c>
      <c r="D3758" t="s">
        <v>80</v>
      </c>
      <c r="E3758">
        <v>35.127884999999999</v>
      </c>
      <c r="F3758">
        <v>196.3</v>
      </c>
      <c r="G3758">
        <v>71.163885986056201</v>
      </c>
      <c r="H3758">
        <v>-14.6828994152538</v>
      </c>
      <c r="I3758">
        <v>9.5829001360141692</v>
      </c>
      <c r="J3758">
        <v>-7.6486319533518499</v>
      </c>
      <c r="K3758">
        <v>215.160021034198</v>
      </c>
      <c r="L3758">
        <v>168.59767007072799</v>
      </c>
      <c r="M3758">
        <v>55.858736562271403</v>
      </c>
      <c r="N3758">
        <v>0.48658132432256801</v>
      </c>
      <c r="O3758">
        <v>93.581253183902106</v>
      </c>
      <c r="P3758">
        <v>119.697817571348</v>
      </c>
    </row>
    <row r="3759" spans="1:17" hidden="1" x14ac:dyDescent="0.3">
      <c r="A3759" t="s">
        <v>7747</v>
      </c>
      <c r="B3759" t="s">
        <v>7748</v>
      </c>
      <c r="C3759" t="str">
        <f>IFERROR(VLOOKUP(Table1[[#This Row],[Ticker]],[1]!Table1[[Symbol]:[Industry]],2,FALSE),"-")</f>
        <v>-</v>
      </c>
      <c r="D3759" t="s">
        <v>470</v>
      </c>
      <c r="E3759">
        <v>35.106940199999997</v>
      </c>
      <c r="F3759">
        <v>127</v>
      </c>
      <c r="G3759">
        <v>-36.368715795114198</v>
      </c>
      <c r="H3759">
        <v>-1.7216497107119899</v>
      </c>
      <c r="I3759">
        <v>-8.7516229865056197</v>
      </c>
      <c r="J3759">
        <v>-2.4763630457888199</v>
      </c>
      <c r="K3759">
        <v>119.414688437376</v>
      </c>
      <c r="L3759">
        <v>125.668921807465</v>
      </c>
      <c r="M3759">
        <v>65.275753384062298</v>
      </c>
      <c r="N3759">
        <v>0.665939159167943</v>
      </c>
      <c r="O3759">
        <v>57.480314960629897</v>
      </c>
      <c r="P3759">
        <v>23.002421307506001</v>
      </c>
      <c r="Q3759">
        <v>7.3055506799608996E-2</v>
      </c>
    </row>
    <row r="3760" spans="1:17" hidden="1" x14ac:dyDescent="0.3">
      <c r="A3760" t="s">
        <v>7749</v>
      </c>
      <c r="B3760" t="s">
        <v>7750</v>
      </c>
      <c r="C3760" t="str">
        <f>IFERROR(VLOOKUP(Table1[[#This Row],[Ticker]],[1]!Table1[[Symbol]:[Industry]],2,FALSE),"-")</f>
        <v>-</v>
      </c>
      <c r="D3760" t="s">
        <v>396</v>
      </c>
      <c r="E3760">
        <v>35.088768000000002</v>
      </c>
      <c r="F3760">
        <v>0.96</v>
      </c>
      <c r="G3760">
        <v>16.684719319389501</v>
      </c>
      <c r="H3760">
        <v>-6.8816120933796201</v>
      </c>
      <c r="I3760">
        <v>-17.010751764927502</v>
      </c>
      <c r="J3760">
        <v>-6.2098564431477703</v>
      </c>
      <c r="K3760">
        <v>0.96168954525851202</v>
      </c>
      <c r="L3760">
        <v>0.96198885004661305</v>
      </c>
      <c r="M3760">
        <v>46.451661691519398</v>
      </c>
      <c r="N3760">
        <v>1.1582748369511</v>
      </c>
      <c r="O3760">
        <v>37.5</v>
      </c>
      <c r="P3760">
        <v>62.711864406779597</v>
      </c>
      <c r="Q3760">
        <v>5.1688057214886E-2</v>
      </c>
    </row>
    <row r="3761" spans="1:17" hidden="1" x14ac:dyDescent="0.3">
      <c r="A3761" t="s">
        <v>7751</v>
      </c>
      <c r="B3761" t="s">
        <v>7752</v>
      </c>
      <c r="C3761" t="str">
        <f>IFERROR(VLOOKUP(Table1[[#This Row],[Ticker]],[1]!Table1[[Symbol]:[Industry]],2,FALSE),"-")</f>
        <v>-</v>
      </c>
      <c r="D3761" t="s">
        <v>1723</v>
      </c>
      <c r="E3761">
        <v>35.058156705000002</v>
      </c>
      <c r="F3761">
        <v>23.33</v>
      </c>
      <c r="G3761">
        <v>29.831572466242601</v>
      </c>
      <c r="H3761">
        <v>12.3509752840405</v>
      </c>
      <c r="I3761">
        <v>1.3784779092585299E-2</v>
      </c>
      <c r="J3761">
        <v>-7.4514207979733698</v>
      </c>
      <c r="K3761">
        <v>23.765343284217298</v>
      </c>
      <c r="L3761">
        <v>21.155984814977401</v>
      </c>
      <c r="M3761">
        <v>31.309022768695801</v>
      </c>
      <c r="N3761">
        <v>0.443127060006407</v>
      </c>
      <c r="O3761">
        <v>52.764680668666898</v>
      </c>
      <c r="P3761">
        <v>69.057971014492693</v>
      </c>
      <c r="Q3761">
        <v>7.4878842527572001E-2</v>
      </c>
    </row>
    <row r="3762" spans="1:17" hidden="1" x14ac:dyDescent="0.3">
      <c r="A3762" t="s">
        <v>7753</v>
      </c>
      <c r="B3762" t="s">
        <v>7754</v>
      </c>
      <c r="C3762" t="str">
        <f>IFERROR(VLOOKUP(Table1[[#This Row],[Ticker]],[1]!Table1[[Symbol]:[Industry]],2,FALSE),"-")</f>
        <v>-</v>
      </c>
      <c r="D3762" t="s">
        <v>7728</v>
      </c>
      <c r="E3762">
        <v>34.971040000000002</v>
      </c>
      <c r="F3762">
        <v>221</v>
      </c>
      <c r="G3762">
        <v>-19.981947347277</v>
      </c>
      <c r="H3762">
        <v>11.5266505259206</v>
      </c>
      <c r="I3762">
        <v>1.3303812471401699</v>
      </c>
      <c r="J3762">
        <v>-3.1486319533518499</v>
      </c>
      <c r="K3762">
        <v>196.24461567386399</v>
      </c>
      <c r="L3762">
        <v>185.51585262717501</v>
      </c>
      <c r="M3762">
        <v>59.9708554332313</v>
      </c>
      <c r="N3762">
        <v>6.3538611925708699E-2</v>
      </c>
      <c r="O3762">
        <v>8.8235294117646905</v>
      </c>
      <c r="P3762">
        <v>49.983033593484897</v>
      </c>
      <c r="Q3762">
        <v>7.4950258214487003E-2</v>
      </c>
    </row>
    <row r="3763" spans="1:17" hidden="1" x14ac:dyDescent="0.3">
      <c r="A3763" t="s">
        <v>7755</v>
      </c>
      <c r="B3763" t="s">
        <v>7756</v>
      </c>
      <c r="C3763" t="str">
        <f>IFERROR(VLOOKUP(Table1[[#This Row],[Ticker]],[1]!Table1[[Symbol]:[Industry]],2,FALSE),"-")</f>
        <v>-</v>
      </c>
      <c r="D3763" t="s">
        <v>125</v>
      </c>
      <c r="E3763">
        <v>34.92033</v>
      </c>
      <c r="F3763">
        <v>65.400000000000006</v>
      </c>
      <c r="G3763">
        <v>60.118614616638901</v>
      </c>
      <c r="H3763">
        <v>-18.425820989999799</v>
      </c>
      <c r="I3763">
        <v>31.448740399033898</v>
      </c>
      <c r="J3763">
        <v>-11.112987286128201</v>
      </c>
      <c r="K3763">
        <v>71.400378538849907</v>
      </c>
      <c r="L3763">
        <v>62.0310294848966</v>
      </c>
      <c r="M3763">
        <v>25.415234231406998</v>
      </c>
      <c r="N3763">
        <v>0.62366522994473905</v>
      </c>
      <c r="O3763">
        <v>43.715596330275197</v>
      </c>
      <c r="P3763">
        <v>132.57467994310099</v>
      </c>
      <c r="Q3763">
        <v>3.2162587098102997E-2</v>
      </c>
    </row>
    <row r="3764" spans="1:17" hidden="1" x14ac:dyDescent="0.3">
      <c r="A3764" t="s">
        <v>7757</v>
      </c>
      <c r="B3764" t="s">
        <v>7758</v>
      </c>
      <c r="C3764" t="str">
        <f>IFERROR(VLOOKUP(Table1[[#This Row],[Ticker]],[1]!Table1[[Symbol]:[Industry]],2,FALSE),"-")</f>
        <v>-</v>
      </c>
      <c r="D3764" t="s">
        <v>51</v>
      </c>
      <c r="E3764">
        <v>34.880970599999998</v>
      </c>
      <c r="F3764">
        <v>64.89</v>
      </c>
      <c r="G3764">
        <v>107.107097978152</v>
      </c>
      <c r="H3764">
        <v>57.769035999769997</v>
      </c>
      <c r="I3764">
        <v>130.43851173752699</v>
      </c>
      <c r="J3764">
        <v>-3.1486319533518499</v>
      </c>
      <c r="K3764">
        <v>49.464372629125002</v>
      </c>
      <c r="L3764">
        <v>35.0604541264522</v>
      </c>
      <c r="M3764">
        <v>98.494803501096399</v>
      </c>
      <c r="N3764">
        <v>6.8736141906873605E-2</v>
      </c>
      <c r="O3764">
        <v>0</v>
      </c>
      <c r="P3764">
        <v>211.97115384615299</v>
      </c>
    </row>
    <row r="3765" spans="1:17" hidden="1" x14ac:dyDescent="0.3">
      <c r="A3765" t="s">
        <v>7759</v>
      </c>
      <c r="B3765" t="s">
        <v>7760</v>
      </c>
      <c r="C3765" t="str">
        <f>IFERROR(VLOOKUP(Table1[[#This Row],[Ticker]],[1]!Table1[[Symbol]:[Industry]],2,FALSE),"-")</f>
        <v>-</v>
      </c>
      <c r="D3765" t="s">
        <v>545</v>
      </c>
      <c r="E3765">
        <v>34.872542000000003</v>
      </c>
      <c r="F3765">
        <v>114.28</v>
      </c>
      <c r="G3765">
        <v>34.743542848801297</v>
      </c>
      <c r="H3765">
        <v>61.846910243390099</v>
      </c>
      <c r="I3765">
        <v>37.302382637332599</v>
      </c>
      <c r="J3765">
        <v>12.2027090059867</v>
      </c>
      <c r="K3765">
        <v>89.941494757576294</v>
      </c>
      <c r="L3765">
        <v>77.930515811564206</v>
      </c>
      <c r="M3765">
        <v>65.957387582946396</v>
      </c>
      <c r="N3765">
        <v>1.9684535566250301</v>
      </c>
      <c r="O3765">
        <v>15.917045852292601</v>
      </c>
      <c r="Q3765">
        <v>0.11148424112052099</v>
      </c>
    </row>
    <row r="3766" spans="1:17" hidden="1" x14ac:dyDescent="0.3">
      <c r="A3766" t="s">
        <v>7761</v>
      </c>
      <c r="B3766" t="s">
        <v>7762</v>
      </c>
      <c r="C3766" t="str">
        <f>IFERROR(VLOOKUP(Table1[[#This Row],[Ticker]],[1]!Table1[[Symbol]:[Industry]],2,FALSE),"-")</f>
        <v>-</v>
      </c>
      <c r="D3766" t="s">
        <v>1517</v>
      </c>
      <c r="E3766">
        <v>34.792200000000001</v>
      </c>
      <c r="F3766">
        <v>34.11</v>
      </c>
      <c r="G3766">
        <v>-34.013970636942297</v>
      </c>
      <c r="H3766">
        <v>-4.5596408163401199</v>
      </c>
      <c r="I3766">
        <v>-15.7747749757593</v>
      </c>
      <c r="J3766">
        <v>-14.3592795090211</v>
      </c>
      <c r="K3766">
        <v>34.484258244768803</v>
      </c>
      <c r="L3766">
        <v>35.6117002382735</v>
      </c>
      <c r="M3766">
        <v>42.2960446419033</v>
      </c>
      <c r="N3766">
        <v>1.4483347789223999</v>
      </c>
      <c r="O3766">
        <v>62.708883025505699</v>
      </c>
      <c r="P3766">
        <v>15.236486486486401</v>
      </c>
      <c r="Q3766">
        <v>6.1771611690079997E-2</v>
      </c>
    </row>
    <row r="3767" spans="1:17" hidden="1" x14ac:dyDescent="0.3">
      <c r="A3767" t="s">
        <v>7763</v>
      </c>
      <c r="B3767" t="s">
        <v>7764</v>
      </c>
      <c r="C3767" t="str">
        <f>IFERROR(VLOOKUP(Table1[[#This Row],[Ticker]],[1]!Table1[[Symbol]:[Industry]],2,FALSE),"-")</f>
        <v>-</v>
      </c>
      <c r="D3767" t="s">
        <v>1433</v>
      </c>
      <c r="E3767">
        <v>34.766159999999999</v>
      </c>
      <c r="F3767">
        <v>50.65</v>
      </c>
      <c r="G3767">
        <v>-67.6384134606934</v>
      </c>
      <c r="H3767">
        <v>-11.593178105588301</v>
      </c>
      <c r="I3767">
        <v>-23.752347309263801</v>
      </c>
      <c r="J3767">
        <v>-7.03857502735565</v>
      </c>
      <c r="K3767">
        <v>54.303803158280701</v>
      </c>
      <c r="M3767">
        <v>33.4832644489695</v>
      </c>
      <c r="N3767">
        <v>0.4</v>
      </c>
      <c r="O3767">
        <v>75.794669299111504</v>
      </c>
      <c r="P3767">
        <v>17.109826589595301</v>
      </c>
    </row>
    <row r="3768" spans="1:17" hidden="1" x14ac:dyDescent="0.3">
      <c r="A3768" t="s">
        <v>7765</v>
      </c>
      <c r="B3768" t="s">
        <v>7766</v>
      </c>
      <c r="C3768" t="str">
        <f>IFERROR(VLOOKUP(Table1[[#This Row],[Ticker]],[1]!Table1[[Symbol]:[Industry]],2,FALSE),"-")</f>
        <v>-</v>
      </c>
      <c r="E3768">
        <v>34.748252110000003</v>
      </c>
      <c r="F3768">
        <v>66.7</v>
      </c>
      <c r="G3768">
        <v>47.688789875698902</v>
      </c>
      <c r="H3768">
        <v>-14.0683884798626</v>
      </c>
      <c r="I3768">
        <v>-6.0875638817685402</v>
      </c>
      <c r="J3768">
        <v>-3.2954748314722502</v>
      </c>
      <c r="K3768">
        <v>68.873186642654204</v>
      </c>
      <c r="L3768">
        <v>65.369414498624295</v>
      </c>
      <c r="M3768">
        <v>50.982751278396798</v>
      </c>
      <c r="N3768">
        <v>0.27835489298524402</v>
      </c>
      <c r="O3768">
        <v>82.788605697151397</v>
      </c>
      <c r="P3768">
        <v>94.972230342005204</v>
      </c>
      <c r="Q3768">
        <v>4.7397346540985E-2</v>
      </c>
    </row>
    <row r="3769" spans="1:17" hidden="1" x14ac:dyDescent="0.3">
      <c r="A3769" t="s">
        <v>7767</v>
      </c>
      <c r="B3769" t="s">
        <v>7768</v>
      </c>
      <c r="C3769" t="str">
        <f>IFERROR(VLOOKUP(Table1[[#This Row],[Ticker]],[1]!Table1[[Symbol]:[Industry]],2,FALSE),"-")</f>
        <v>-</v>
      </c>
      <c r="D3769" t="s">
        <v>379</v>
      </c>
      <c r="E3769">
        <v>34.588460374</v>
      </c>
      <c r="F3769">
        <v>60.19</v>
      </c>
      <c r="G3769">
        <v>28.2686119368392</v>
      </c>
      <c r="H3769">
        <v>-3.58366248013686</v>
      </c>
      <c r="I3769">
        <v>20.158047813578101</v>
      </c>
      <c r="J3769">
        <v>-1.6796054046792801</v>
      </c>
      <c r="K3769">
        <v>56.924711676403597</v>
      </c>
      <c r="L3769">
        <v>49.684063298092099</v>
      </c>
      <c r="M3769">
        <v>60.151521870060101</v>
      </c>
      <c r="N3769">
        <v>2.2727272727272698</v>
      </c>
      <c r="O3769">
        <v>23.027080910450199</v>
      </c>
      <c r="P3769">
        <v>118.07971014492701</v>
      </c>
    </row>
    <row r="3770" spans="1:17" hidden="1" x14ac:dyDescent="0.3">
      <c r="A3770" t="s">
        <v>7769</v>
      </c>
      <c r="B3770" t="s">
        <v>7770</v>
      </c>
      <c r="C3770" t="str">
        <f>IFERROR(VLOOKUP(Table1[[#This Row],[Ticker]],[1]!Table1[[Symbol]:[Industry]],2,FALSE),"-")</f>
        <v>-</v>
      </c>
      <c r="D3770" t="s">
        <v>125</v>
      </c>
      <c r="E3770">
        <v>34.584808166999998</v>
      </c>
      <c r="F3770">
        <v>25.25</v>
      </c>
      <c r="G3770">
        <v>16.982338367008602</v>
      </c>
      <c r="H3770">
        <v>23.310238249072899</v>
      </c>
      <c r="I3770">
        <v>6.7339715120500001</v>
      </c>
      <c r="J3770">
        <v>-33.438487025815597</v>
      </c>
      <c r="K3770">
        <v>21.492475104495799</v>
      </c>
      <c r="L3770">
        <v>21.021412466225001</v>
      </c>
      <c r="M3770">
        <v>55.355899796642902</v>
      </c>
      <c r="N3770">
        <v>4.8141079989285203</v>
      </c>
      <c r="O3770">
        <v>48</v>
      </c>
      <c r="P3770">
        <v>62.7981947130883</v>
      </c>
      <c r="Q3770">
        <v>0.13687915372068099</v>
      </c>
    </row>
    <row r="3771" spans="1:17" hidden="1" x14ac:dyDescent="0.3">
      <c r="A3771" t="s">
        <v>7771</v>
      </c>
      <c r="B3771" t="s">
        <v>7772</v>
      </c>
      <c r="C3771" t="str">
        <f>IFERROR(VLOOKUP(Table1[[#This Row],[Ticker]],[1]!Table1[[Symbol]:[Industry]],2,FALSE),"-")</f>
        <v>-</v>
      </c>
      <c r="D3771" t="s">
        <v>604</v>
      </c>
      <c r="E3771">
        <v>34.503301727999997</v>
      </c>
      <c r="F3771">
        <v>87.1</v>
      </c>
      <c r="G3771">
        <v>-3.9140030101305698</v>
      </c>
      <c r="H3771">
        <v>-4.7507909060351503</v>
      </c>
      <c r="I3771">
        <v>-2.9741008566002698</v>
      </c>
      <c r="J3771">
        <v>-11.002145924562599</v>
      </c>
      <c r="K3771">
        <v>86.894841051684693</v>
      </c>
      <c r="L3771">
        <v>81.280447804023893</v>
      </c>
      <c r="M3771">
        <v>41.107950914262297</v>
      </c>
      <c r="N3771">
        <v>0.53226883994091101</v>
      </c>
      <c r="O3771">
        <v>34.316877152697998</v>
      </c>
      <c r="P3771">
        <v>37.1869585761537</v>
      </c>
      <c r="Q3771">
        <v>1.7588533055840998E-2</v>
      </c>
    </row>
    <row r="3772" spans="1:17" hidden="1" x14ac:dyDescent="0.3">
      <c r="A3772" t="s">
        <v>7773</v>
      </c>
      <c r="B3772" t="s">
        <v>7774</v>
      </c>
      <c r="C3772" t="str">
        <f>IFERROR(VLOOKUP(Table1[[#This Row],[Ticker]],[1]!Table1[[Symbol]:[Industry]],2,FALSE),"-")</f>
        <v>-</v>
      </c>
      <c r="D3772" t="s">
        <v>1602</v>
      </c>
      <c r="E3772">
        <v>34.431945130000003</v>
      </c>
      <c r="F3772">
        <v>52.03</v>
      </c>
      <c r="G3772">
        <v>-89.8482798451885</v>
      </c>
      <c r="H3772">
        <v>-16.421036099989699</v>
      </c>
      <c r="I3772">
        <v>-75.671410503973703</v>
      </c>
      <c r="J3772">
        <v>-5.4742133487006797</v>
      </c>
      <c r="K3772">
        <v>55.446899267817798</v>
      </c>
      <c r="M3772">
        <v>36.467222358954899</v>
      </c>
      <c r="N3772">
        <v>0.21819551962732001</v>
      </c>
      <c r="O3772">
        <v>130.05958101095499</v>
      </c>
      <c r="P3772">
        <v>13.8262962152701</v>
      </c>
    </row>
    <row r="3773" spans="1:17" hidden="1" x14ac:dyDescent="0.3">
      <c r="A3773" t="s">
        <v>7775</v>
      </c>
      <c r="B3773" t="s">
        <v>7776</v>
      </c>
      <c r="C3773" t="str">
        <f>IFERROR(VLOOKUP(Table1[[#This Row],[Ticker]],[1]!Table1[[Symbol]:[Industry]],2,FALSE),"-")</f>
        <v>-</v>
      </c>
      <c r="D3773" t="s">
        <v>609</v>
      </c>
      <c r="E3773">
        <v>34.391042489999997</v>
      </c>
      <c r="F3773">
        <v>3.43</v>
      </c>
      <c r="G3773">
        <v>-57.430324928398001</v>
      </c>
      <c r="H3773">
        <v>-9.47729066985187</v>
      </c>
      <c r="I3773">
        <v>-37.858790486315002</v>
      </c>
      <c r="J3773">
        <v>-5.6696403567131899</v>
      </c>
      <c r="K3773">
        <v>3.69149178532746</v>
      </c>
      <c r="L3773">
        <v>4.2577270522187201</v>
      </c>
      <c r="M3773">
        <v>9.3213555933449506</v>
      </c>
      <c r="N3773">
        <v>0.909472191483091</v>
      </c>
      <c r="O3773">
        <v>139.067055393586</v>
      </c>
      <c r="P3773">
        <v>3.6253776435045402</v>
      </c>
      <c r="Q3773">
        <v>0.10979780806846</v>
      </c>
    </row>
    <row r="3774" spans="1:17" hidden="1" x14ac:dyDescent="0.3">
      <c r="A3774" t="s">
        <v>7777</v>
      </c>
      <c r="B3774" t="s">
        <v>7778</v>
      </c>
      <c r="C3774" t="str">
        <f>IFERROR(VLOOKUP(Table1[[#This Row],[Ticker]],[1]!Table1[[Symbol]:[Industry]],2,FALSE),"-")</f>
        <v>-</v>
      </c>
      <c r="D3774" t="s">
        <v>217</v>
      </c>
      <c r="E3774">
        <v>34.292536550000001</v>
      </c>
      <c r="F3774">
        <v>49.45</v>
      </c>
      <c r="G3774">
        <v>-77.909118215624403</v>
      </c>
      <c r="H3774">
        <v>-24.5665918663145</v>
      </c>
      <c r="I3774">
        <v>-48.4955541965385</v>
      </c>
      <c r="J3774">
        <v>-8.0486319533518493</v>
      </c>
      <c r="K3774">
        <v>56.016687978429999</v>
      </c>
      <c r="L3774">
        <v>61.057452057034702</v>
      </c>
      <c r="M3774">
        <v>39.230452560380201</v>
      </c>
      <c r="N3774">
        <v>0.80883720930232506</v>
      </c>
      <c r="O3774">
        <v>138.62487360970599</v>
      </c>
      <c r="P3774">
        <v>4.6560846560846603</v>
      </c>
    </row>
    <row r="3775" spans="1:17" hidden="1" x14ac:dyDescent="0.3">
      <c r="A3775" t="s">
        <v>7779</v>
      </c>
      <c r="B3775" t="s">
        <v>7780</v>
      </c>
      <c r="C3775" t="str">
        <f>IFERROR(VLOOKUP(Table1[[#This Row],[Ticker]],[1]!Table1[[Symbol]:[Industry]],2,FALSE),"-")</f>
        <v>-</v>
      </c>
      <c r="D3775" t="s">
        <v>74</v>
      </c>
      <c r="E3775">
        <v>34.185828049999998</v>
      </c>
      <c r="F3775">
        <v>54.5</v>
      </c>
      <c r="G3775">
        <v>-32.0141654389747</v>
      </c>
      <c r="H3775">
        <v>-11.6502648978528</v>
      </c>
      <c r="I3775">
        <v>-18.399039805199699</v>
      </c>
      <c r="J3775">
        <v>-8.3727698843863294</v>
      </c>
      <c r="K3775">
        <v>52.5780259977291</v>
      </c>
      <c r="L3775">
        <v>53.111554070719798</v>
      </c>
      <c r="M3775">
        <v>47.561848868270999</v>
      </c>
      <c r="N3775">
        <v>0.57569631457741</v>
      </c>
      <c r="O3775">
        <v>138.073394495412</v>
      </c>
      <c r="P3775">
        <v>43.421052631578902</v>
      </c>
      <c r="Q3775">
        <v>7.6207531376733001E-2</v>
      </c>
    </row>
    <row r="3776" spans="1:17" hidden="1" x14ac:dyDescent="0.3">
      <c r="A3776" t="s">
        <v>7781</v>
      </c>
      <c r="B3776" t="s">
        <v>7782</v>
      </c>
      <c r="C3776" t="str">
        <f>IFERROR(VLOOKUP(Table1[[#This Row],[Ticker]],[1]!Table1[[Symbol]:[Industry]],2,FALSE),"-")</f>
        <v>-</v>
      </c>
      <c r="D3776" t="s">
        <v>545</v>
      </c>
      <c r="E3776">
        <v>34.137908000000003</v>
      </c>
      <c r="F3776">
        <v>1.03</v>
      </c>
      <c r="G3776">
        <v>-64.6486140139437</v>
      </c>
      <c r="H3776">
        <v>11.0893344858143</v>
      </c>
      <c r="I3776">
        <v>2.0380592488396299</v>
      </c>
      <c r="J3776">
        <v>-2.1585329434508602</v>
      </c>
      <c r="K3776">
        <v>0.91232897450888495</v>
      </c>
      <c r="L3776">
        <v>1.08060316431256</v>
      </c>
      <c r="M3776">
        <v>56.922735177665103</v>
      </c>
      <c r="N3776">
        <v>1.7235152088907899</v>
      </c>
      <c r="O3776">
        <v>187.378640776699</v>
      </c>
      <c r="P3776">
        <v>58.461538461538403</v>
      </c>
      <c r="Q3776">
        <v>7.7559842263591999E-2</v>
      </c>
    </row>
    <row r="3777" spans="1:17" hidden="1" x14ac:dyDescent="0.3">
      <c r="A3777" t="s">
        <v>7783</v>
      </c>
      <c r="B3777" t="s">
        <v>7784</v>
      </c>
      <c r="C3777" t="str">
        <f>IFERROR(VLOOKUP(Table1[[#This Row],[Ticker]],[1]!Table1[[Symbol]:[Industry]],2,FALSE),"-")</f>
        <v>-</v>
      </c>
      <c r="D3777" t="s">
        <v>225</v>
      </c>
      <c r="E3777">
        <v>34.124111999999997</v>
      </c>
      <c r="F3777">
        <v>86</v>
      </c>
      <c r="G3777">
        <v>-29.199057920319799</v>
      </c>
      <c r="H3777">
        <v>-6.8401877513128504</v>
      </c>
      <c r="I3777">
        <v>-6.5434912032343604</v>
      </c>
      <c r="J3777">
        <v>-3.3682597420468099</v>
      </c>
      <c r="K3777">
        <v>84.698384477469006</v>
      </c>
      <c r="L3777">
        <v>82.755282148159097</v>
      </c>
      <c r="M3777">
        <v>51.403108197755103</v>
      </c>
      <c r="N3777">
        <v>1.6490643142088</v>
      </c>
      <c r="O3777">
        <v>25.7558139534883</v>
      </c>
      <c r="P3777">
        <v>18.457300275482101</v>
      </c>
      <c r="Q3777">
        <v>-7.5609399962007995E-2</v>
      </c>
    </row>
    <row r="3778" spans="1:17" hidden="1" x14ac:dyDescent="0.3">
      <c r="A3778" t="s">
        <v>7785</v>
      </c>
      <c r="B3778" t="s">
        <v>7786</v>
      </c>
      <c r="C3778" t="str">
        <f>IFERROR(VLOOKUP(Table1[[#This Row],[Ticker]],[1]!Table1[[Symbol]:[Industry]],2,FALSE),"-")</f>
        <v>-</v>
      </c>
      <c r="D3778" t="s">
        <v>54</v>
      </c>
      <c r="E3778">
        <v>34.040607699999903</v>
      </c>
      <c r="F3778">
        <v>5.5</v>
      </c>
      <c r="G3778">
        <v>-5.5931859894901201</v>
      </c>
      <c r="H3778">
        <v>-1.87035303188851</v>
      </c>
      <c r="I3778">
        <v>-12.2495918825592</v>
      </c>
      <c r="J3778">
        <v>1.0670674632677399</v>
      </c>
      <c r="K3778">
        <v>3.84060084798248</v>
      </c>
      <c r="L3778">
        <v>2.670549716824</v>
      </c>
      <c r="M3778">
        <v>38.443217552922597</v>
      </c>
      <c r="N3778">
        <v>1</v>
      </c>
      <c r="Q3778">
        <v>2.0202940921462999E-2</v>
      </c>
    </row>
    <row r="3779" spans="1:17" hidden="1" x14ac:dyDescent="0.3">
      <c r="A3779" t="s">
        <v>7787</v>
      </c>
      <c r="B3779" t="s">
        <v>7788</v>
      </c>
      <c r="C3779" t="str">
        <f>IFERROR(VLOOKUP(Table1[[#This Row],[Ticker]],[1]!Table1[[Symbol]:[Industry]],2,FALSE),"-")</f>
        <v>-</v>
      </c>
      <c r="D3779" t="s">
        <v>545</v>
      </c>
      <c r="E3779">
        <v>33.978578669999997</v>
      </c>
      <c r="F3779">
        <v>16.8</v>
      </c>
      <c r="G3779">
        <v>283.26836955891002</v>
      </c>
      <c r="H3779">
        <v>-1.1928134180951799</v>
      </c>
      <c r="I3779">
        <v>240.06251784745299</v>
      </c>
      <c r="J3779">
        <v>12.961672836198201</v>
      </c>
      <c r="K3779">
        <v>13.4782987501472</v>
      </c>
      <c r="L3779">
        <v>9.9894582970763306</v>
      </c>
      <c r="M3779">
        <v>89.413668720934595</v>
      </c>
      <c r="N3779">
        <v>1.2630153918096101</v>
      </c>
      <c r="O3779">
        <v>0</v>
      </c>
      <c r="P3779">
        <v>366.96120794290403</v>
      </c>
      <c r="Q3779">
        <v>1.8148167814618001E-2</v>
      </c>
    </row>
    <row r="3780" spans="1:17" hidden="1" x14ac:dyDescent="0.3">
      <c r="A3780" t="s">
        <v>7789</v>
      </c>
      <c r="B3780" t="s">
        <v>7790</v>
      </c>
      <c r="C3780" t="str">
        <f>IFERROR(VLOOKUP(Table1[[#This Row],[Ticker]],[1]!Table1[[Symbol]:[Industry]],2,FALSE),"-")</f>
        <v>-</v>
      </c>
      <c r="D3780" t="s">
        <v>396</v>
      </c>
      <c r="E3780">
        <v>33.96893</v>
      </c>
      <c r="F3780">
        <v>56.5</v>
      </c>
      <c r="G3780">
        <v>108.03456981063199</v>
      </c>
      <c r="H3780">
        <v>-7.3243790489279004</v>
      </c>
      <c r="I3780">
        <v>108.592342388939</v>
      </c>
      <c r="J3780">
        <v>-5.65325457900322</v>
      </c>
      <c r="K3780">
        <v>54.985219394603398</v>
      </c>
      <c r="L3780">
        <v>42.714343842738998</v>
      </c>
      <c r="M3780">
        <v>46.303386819897902</v>
      </c>
      <c r="N3780">
        <v>0.309344409842229</v>
      </c>
      <c r="O3780">
        <v>20.353982300884901</v>
      </c>
      <c r="P3780">
        <v>167.645665561345</v>
      </c>
      <c r="Q3780">
        <v>9.0189883461097006E-2</v>
      </c>
    </row>
    <row r="3781" spans="1:17" hidden="1" x14ac:dyDescent="0.3">
      <c r="A3781" t="s">
        <v>7791</v>
      </c>
      <c r="B3781" t="s">
        <v>7792</v>
      </c>
      <c r="C3781" t="str">
        <f>IFERROR(VLOOKUP(Table1[[#This Row],[Ticker]],[1]!Table1[[Symbol]:[Industry]],2,FALSE),"-")</f>
        <v>-</v>
      </c>
      <c r="D3781" t="s">
        <v>501</v>
      </c>
      <c r="E3781">
        <v>33.966000000000001</v>
      </c>
      <c r="F3781">
        <v>111</v>
      </c>
      <c r="G3781">
        <v>40.122219319389501</v>
      </c>
      <c r="H3781">
        <v>-3.9106655141856201</v>
      </c>
      <c r="I3781">
        <v>-35.238184582026001</v>
      </c>
      <c r="J3781">
        <v>-3.1486319533518499</v>
      </c>
      <c r="K3781">
        <v>112.72968297217901</v>
      </c>
      <c r="L3781">
        <v>111.663920747823</v>
      </c>
      <c r="M3781">
        <v>72.915082355995196</v>
      </c>
      <c r="N3781">
        <v>0</v>
      </c>
      <c r="O3781">
        <v>25.135135135135101</v>
      </c>
      <c r="P3781">
        <v>73.4375</v>
      </c>
    </row>
    <row r="3782" spans="1:17" hidden="1" x14ac:dyDescent="0.3">
      <c r="A3782" t="s">
        <v>7793</v>
      </c>
      <c r="B3782" t="s">
        <v>7794</v>
      </c>
      <c r="C3782" t="str">
        <f>IFERROR(VLOOKUP(Table1[[#This Row],[Ticker]],[1]!Table1[[Symbol]:[Industry]],2,FALSE),"-")</f>
        <v>-</v>
      </c>
      <c r="D3782" t="s">
        <v>130</v>
      </c>
      <c r="E3782">
        <v>33.902135524999998</v>
      </c>
      <c r="F3782">
        <v>108.25</v>
      </c>
      <c r="G3782">
        <v>197.92706938058899</v>
      </c>
      <c r="H3782">
        <v>-23.0722143998068</v>
      </c>
      <c r="I3782">
        <v>35.261816873412698</v>
      </c>
      <c r="J3782">
        <v>12.564050425997101</v>
      </c>
      <c r="K3782">
        <v>95.542378879215903</v>
      </c>
      <c r="L3782">
        <v>70.509243735131193</v>
      </c>
      <c r="M3782">
        <v>71.865755232951301</v>
      </c>
      <c r="N3782">
        <v>2.0889968128699299</v>
      </c>
      <c r="O3782">
        <v>23.769053117782899</v>
      </c>
      <c r="P3782">
        <v>256.08552631578902</v>
      </c>
      <c r="Q3782">
        <v>0.174617840708442</v>
      </c>
    </row>
    <row r="3783" spans="1:17" hidden="1" x14ac:dyDescent="0.3">
      <c r="A3783" t="s">
        <v>7795</v>
      </c>
      <c r="B3783" t="s">
        <v>7796</v>
      </c>
      <c r="C3783" t="str">
        <f>IFERROR(VLOOKUP(Table1[[#This Row],[Ticker]],[1]!Table1[[Symbol]:[Industry]],2,FALSE),"-")</f>
        <v>-</v>
      </c>
      <c r="D3783" t="s">
        <v>21</v>
      </c>
      <c r="E3783">
        <v>33.9</v>
      </c>
      <c r="F3783">
        <v>45.15</v>
      </c>
      <c r="G3783">
        <v>-5.3390902044199597</v>
      </c>
      <c r="H3783">
        <v>0.40762285473566501</v>
      </c>
      <c r="I3783">
        <v>4.4248070514089202</v>
      </c>
      <c r="J3783">
        <v>-12.425107296925001</v>
      </c>
      <c r="K3783">
        <v>44.964191992334797</v>
      </c>
      <c r="L3783">
        <v>40.747194832955302</v>
      </c>
      <c r="M3783">
        <v>40.1822400835823</v>
      </c>
      <c r="N3783">
        <v>1.0344057932839399</v>
      </c>
      <c r="O3783">
        <v>16.722037652270199</v>
      </c>
      <c r="P3783">
        <v>47.790507364975397</v>
      </c>
      <c r="Q3783">
        <v>5.1087432992362999E-2</v>
      </c>
    </row>
    <row r="3784" spans="1:17" hidden="1" x14ac:dyDescent="0.3">
      <c r="A3784" t="s">
        <v>7797</v>
      </c>
      <c r="B3784" t="s">
        <v>7798</v>
      </c>
      <c r="C3784" t="str">
        <f>IFERROR(VLOOKUP(Table1[[#This Row],[Ticker]],[1]!Table1[[Symbol]:[Industry]],2,FALSE),"-")</f>
        <v>-</v>
      </c>
      <c r="D3784" t="s">
        <v>7454</v>
      </c>
      <c r="E3784">
        <v>33.831642629999997</v>
      </c>
      <c r="F3784">
        <v>591.85</v>
      </c>
      <c r="G3784">
        <v>-66.124499049231602</v>
      </c>
      <c r="H3784">
        <v>-4.3925782174250001</v>
      </c>
      <c r="I3784">
        <v>-46.607774084493698</v>
      </c>
      <c r="J3784">
        <v>6.1400269362192397</v>
      </c>
      <c r="K3784">
        <v>596.59547988223699</v>
      </c>
      <c r="L3784">
        <v>674.55518103052998</v>
      </c>
      <c r="M3784">
        <v>53.787337836850497</v>
      </c>
      <c r="N3784">
        <v>0.21640266872418601</v>
      </c>
      <c r="O3784">
        <v>113.576075019008</v>
      </c>
      <c r="P3784">
        <v>16.9664031620553</v>
      </c>
      <c r="Q3784">
        <v>8.7213673442376002E-2</v>
      </c>
    </row>
    <row r="3785" spans="1:17" hidden="1" x14ac:dyDescent="0.3">
      <c r="A3785" t="s">
        <v>7799</v>
      </c>
      <c r="B3785" t="s">
        <v>7800</v>
      </c>
      <c r="C3785" t="str">
        <f>IFERROR(VLOOKUP(Table1[[#This Row],[Ticker]],[1]!Table1[[Symbol]:[Industry]],2,FALSE),"-")</f>
        <v>-</v>
      </c>
      <c r="D3785" t="s">
        <v>604</v>
      </c>
      <c r="E3785">
        <v>33.811349999999997</v>
      </c>
      <c r="F3785">
        <v>66.25</v>
      </c>
      <c r="G3785">
        <v>-75.353775868711907</v>
      </c>
      <c r="H3785">
        <v>-18.361423089943202</v>
      </c>
      <c r="I3785">
        <v>-61.176906527497103</v>
      </c>
      <c r="J3785">
        <v>-10.5147033819232</v>
      </c>
      <c r="K3785">
        <v>73.540586645360094</v>
      </c>
      <c r="M3785">
        <v>44.640781807364498</v>
      </c>
      <c r="N3785">
        <v>0.68465402690001598</v>
      </c>
      <c r="O3785">
        <v>90.203773584905605</v>
      </c>
      <c r="P3785">
        <v>6.4257028112449701</v>
      </c>
    </row>
    <row r="3786" spans="1:17" hidden="1" x14ac:dyDescent="0.3">
      <c r="A3786" t="s">
        <v>7801</v>
      </c>
      <c r="B3786" t="s">
        <v>7802</v>
      </c>
      <c r="C3786" t="str">
        <f>IFERROR(VLOOKUP(Table1[[#This Row],[Ticker]],[1]!Table1[[Symbol]:[Industry]],2,FALSE),"-")</f>
        <v>-</v>
      </c>
      <c r="D3786" t="s">
        <v>545</v>
      </c>
      <c r="E3786">
        <v>33.5</v>
      </c>
      <c r="F3786">
        <v>67</v>
      </c>
      <c r="G3786">
        <v>186.18877272902199</v>
      </c>
      <c r="H3786">
        <v>12.542759670157301</v>
      </c>
      <c r="I3786">
        <v>91.487178097888204</v>
      </c>
      <c r="J3786">
        <v>14.8868841398778</v>
      </c>
      <c r="K3786">
        <v>51.680685970702498</v>
      </c>
      <c r="L3786">
        <v>41.243871861918798</v>
      </c>
      <c r="M3786">
        <v>91.555129667454594</v>
      </c>
      <c r="N3786">
        <v>1.5751064432070201</v>
      </c>
      <c r="O3786">
        <v>0</v>
      </c>
      <c r="P3786">
        <v>243.413634033828</v>
      </c>
      <c r="Q3786">
        <v>8.6829040399960006E-2</v>
      </c>
    </row>
    <row r="3787" spans="1:17" hidden="1" x14ac:dyDescent="0.3">
      <c r="A3787" t="s">
        <v>7803</v>
      </c>
      <c r="B3787" t="s">
        <v>7804</v>
      </c>
      <c r="C3787" t="str">
        <f>IFERROR(VLOOKUP(Table1[[#This Row],[Ticker]],[1]!Table1[[Symbol]:[Industry]],2,FALSE),"-")</f>
        <v>-</v>
      </c>
      <c r="D3787" t="s">
        <v>54</v>
      </c>
      <c r="E3787">
        <v>33.499766403999999</v>
      </c>
      <c r="F3787">
        <v>20.55</v>
      </c>
      <c r="G3787">
        <v>5.1618082681766397</v>
      </c>
      <c r="H3787">
        <v>-12.6916099701872</v>
      </c>
      <c r="I3787">
        <v>-4.46207205368139</v>
      </c>
      <c r="J3787">
        <v>-5.8082064214369602</v>
      </c>
      <c r="K3787">
        <v>20.637928204818</v>
      </c>
      <c r="L3787">
        <v>19.198365983328198</v>
      </c>
      <c r="M3787">
        <v>51.661976647026897</v>
      </c>
      <c r="N3787">
        <v>0.77651120520262196</v>
      </c>
      <c r="O3787">
        <v>21.605839416058298</v>
      </c>
      <c r="P3787">
        <v>68.442622950819597</v>
      </c>
      <c r="Q3787">
        <v>5.0070366276750003E-2</v>
      </c>
    </row>
    <row r="3788" spans="1:17" hidden="1" x14ac:dyDescent="0.3">
      <c r="A3788" t="s">
        <v>7805</v>
      </c>
      <c r="B3788" t="s">
        <v>7806</v>
      </c>
      <c r="C3788" t="str">
        <f>IFERROR(VLOOKUP(Table1[[#This Row],[Ticker]],[1]!Table1[[Symbol]:[Industry]],2,FALSE),"-")</f>
        <v>-</v>
      </c>
      <c r="D3788" t="s">
        <v>560</v>
      </c>
      <c r="E3788">
        <v>33.434199999999997</v>
      </c>
      <c r="F3788">
        <v>4.45</v>
      </c>
      <c r="K3788">
        <v>4.2784012200506201</v>
      </c>
      <c r="L3788">
        <v>4.6367428745490402</v>
      </c>
      <c r="M3788">
        <v>37.211772227299498</v>
      </c>
      <c r="N3788">
        <v>1</v>
      </c>
      <c r="Q3788">
        <v>4.2811073451381999E-2</v>
      </c>
    </row>
    <row r="3789" spans="1:17" hidden="1" x14ac:dyDescent="0.3">
      <c r="A3789" t="s">
        <v>7807</v>
      </c>
      <c r="B3789" t="s">
        <v>7808</v>
      </c>
      <c r="C3789" t="str">
        <f>IFERROR(VLOOKUP(Table1[[#This Row],[Ticker]],[1]!Table1[[Symbol]:[Industry]],2,FALSE),"-")</f>
        <v>-</v>
      </c>
      <c r="D3789" t="s">
        <v>225</v>
      </c>
      <c r="E3789">
        <v>33.430545000000002</v>
      </c>
      <c r="F3789">
        <v>26.5</v>
      </c>
      <c r="G3789">
        <v>32.309719319389501</v>
      </c>
      <c r="H3789">
        <v>-12.9823005928878</v>
      </c>
      <c r="I3789">
        <v>40.500142877471703</v>
      </c>
      <c r="J3789">
        <v>-0.785496860795736</v>
      </c>
      <c r="K3789">
        <v>25.5404859814156</v>
      </c>
      <c r="L3789">
        <v>22.6033119109624</v>
      </c>
      <c r="M3789">
        <v>71.208086050522795</v>
      </c>
      <c r="N3789">
        <v>0.47596848875945402</v>
      </c>
      <c r="O3789">
        <v>18.905660377358501</v>
      </c>
      <c r="P3789">
        <v>87.943262411347504</v>
      </c>
      <c r="Q3789">
        <v>0.10144308451293201</v>
      </c>
    </row>
    <row r="3790" spans="1:17" hidden="1" x14ac:dyDescent="0.3">
      <c r="A3790" t="s">
        <v>7809</v>
      </c>
      <c r="B3790" t="s">
        <v>7810</v>
      </c>
      <c r="C3790" t="str">
        <f>IFERROR(VLOOKUP(Table1[[#This Row],[Ticker]],[1]!Table1[[Symbol]:[Industry]],2,FALSE),"-")</f>
        <v>-</v>
      </c>
      <c r="D3790" t="s">
        <v>545</v>
      </c>
      <c r="E3790">
        <v>33.328097</v>
      </c>
      <c r="F3790">
        <v>64.900000000000006</v>
      </c>
      <c r="G3790">
        <v>-58.6918473127824</v>
      </c>
      <c r="H3790">
        <v>-6.6054707089907998</v>
      </c>
      <c r="I3790">
        <v>-18.658460882668599</v>
      </c>
      <c r="J3790">
        <v>1.8335744523421</v>
      </c>
      <c r="K3790">
        <v>64.690269121221107</v>
      </c>
      <c r="L3790">
        <v>66.963602439958393</v>
      </c>
      <c r="M3790">
        <v>59.673373256423403</v>
      </c>
      <c r="N3790">
        <v>0.102812012535308</v>
      </c>
      <c r="O3790">
        <v>34.052388289676401</v>
      </c>
      <c r="P3790">
        <v>18.973418881759802</v>
      </c>
      <c r="Q3790">
        <v>0.17177397826118901</v>
      </c>
    </row>
    <row r="3791" spans="1:17" hidden="1" x14ac:dyDescent="0.3">
      <c r="A3791" t="s">
        <v>7811</v>
      </c>
      <c r="B3791" t="s">
        <v>7812</v>
      </c>
      <c r="C3791" t="str">
        <f>IFERROR(VLOOKUP(Table1[[#This Row],[Ticker]],[1]!Table1[[Symbol]:[Industry]],2,FALSE),"-")</f>
        <v>-</v>
      </c>
      <c r="D3791" t="s">
        <v>1422</v>
      </c>
      <c r="E3791">
        <v>33.292899509999998</v>
      </c>
      <c r="F3791">
        <v>19.3</v>
      </c>
      <c r="G3791">
        <v>-58.363824369930803</v>
      </c>
      <c r="H3791">
        <v>-18.8922510927861</v>
      </c>
      <c r="I3791">
        <v>-30.808891888594701</v>
      </c>
      <c r="J3791">
        <v>-3.6424591138456801</v>
      </c>
      <c r="K3791">
        <v>21.7523182346598</v>
      </c>
      <c r="L3791">
        <v>21.133557576283501</v>
      </c>
      <c r="M3791">
        <v>33.790880945720701</v>
      </c>
      <c r="N3791">
        <v>0.42124673278670899</v>
      </c>
      <c r="O3791">
        <v>58.549222797927399</v>
      </c>
      <c r="P3791">
        <v>42.962962962962898</v>
      </c>
    </row>
    <row r="3792" spans="1:17" hidden="1" x14ac:dyDescent="0.3">
      <c r="A3792" t="s">
        <v>7813</v>
      </c>
      <c r="B3792" t="s">
        <v>7814</v>
      </c>
      <c r="C3792" t="str">
        <f>IFERROR(VLOOKUP(Table1[[#This Row],[Ticker]],[1]!Table1[[Symbol]:[Industry]],2,FALSE),"-")</f>
        <v>-</v>
      </c>
      <c r="E3792">
        <v>33.256999999999998</v>
      </c>
      <c r="F3792">
        <v>47.51</v>
      </c>
      <c r="G3792">
        <v>184.264933223132</v>
      </c>
      <c r="H3792">
        <v>-5.4950295116578696</v>
      </c>
      <c r="I3792">
        <v>-55.494740877238897</v>
      </c>
      <c r="J3792">
        <v>-6.1736464966910001</v>
      </c>
      <c r="K3792">
        <v>52.450476928651398</v>
      </c>
      <c r="L3792">
        <v>51.218403324767003</v>
      </c>
      <c r="M3792">
        <v>32.029960882618902</v>
      </c>
      <c r="N3792">
        <v>1.28615172814011</v>
      </c>
      <c r="O3792">
        <v>88.3392969901073</v>
      </c>
      <c r="P3792">
        <v>217.58021390374299</v>
      </c>
    </row>
    <row r="3793" spans="1:17" hidden="1" x14ac:dyDescent="0.3">
      <c r="A3793" t="s">
        <v>7815</v>
      </c>
      <c r="B3793" t="s">
        <v>7816</v>
      </c>
      <c r="C3793" t="str">
        <f>IFERROR(VLOOKUP(Table1[[#This Row],[Ticker]],[1]!Table1[[Symbol]:[Industry]],2,FALSE),"-")</f>
        <v>-</v>
      </c>
      <c r="D3793" t="s">
        <v>89</v>
      </c>
      <c r="E3793">
        <v>33.234707483999998</v>
      </c>
      <c r="F3793">
        <v>57.42</v>
      </c>
      <c r="G3793">
        <v>116.336893232433</v>
      </c>
      <c r="H3793">
        <v>83.288351684831596</v>
      </c>
      <c r="I3793">
        <v>85.786642193794904</v>
      </c>
      <c r="J3793">
        <v>40.455219490939697</v>
      </c>
      <c r="K3793">
        <v>32.0369772302613</v>
      </c>
      <c r="L3793">
        <v>28.5616711480906</v>
      </c>
      <c r="M3793">
        <v>91.005964339751898</v>
      </c>
      <c r="N3793">
        <v>4.4102672800627998</v>
      </c>
      <c r="O3793">
        <v>0</v>
      </c>
      <c r="P3793">
        <v>160.054347826086</v>
      </c>
      <c r="Q3793">
        <v>0.16254467625990501</v>
      </c>
    </row>
    <row r="3794" spans="1:17" hidden="1" x14ac:dyDescent="0.3">
      <c r="A3794" t="s">
        <v>7817</v>
      </c>
      <c r="B3794" t="s">
        <v>7818</v>
      </c>
      <c r="C3794" t="str">
        <f>IFERROR(VLOOKUP(Table1[[#This Row],[Ticker]],[1]!Table1[[Symbol]:[Industry]],2,FALSE),"-")</f>
        <v>-</v>
      </c>
      <c r="D3794" t="s">
        <v>470</v>
      </c>
      <c r="E3794">
        <v>33.200415999000001</v>
      </c>
      <c r="F3794">
        <v>4.93</v>
      </c>
      <c r="G3794">
        <v>-68.017267435577295</v>
      </c>
      <c r="H3794">
        <v>-10.429040755965101</v>
      </c>
      <c r="I3794">
        <v>-51.138411339395603</v>
      </c>
      <c r="J3794">
        <v>-7.4623574435479201</v>
      </c>
      <c r="K3794">
        <v>5.3764067641355</v>
      </c>
      <c r="L3794">
        <v>7.7974492332195302</v>
      </c>
      <c r="M3794">
        <v>45.526901745800799</v>
      </c>
      <c r="N3794">
        <v>0.37701909141604201</v>
      </c>
      <c r="O3794">
        <v>123.12373225152101</v>
      </c>
      <c r="P3794">
        <v>5.7939914163089998</v>
      </c>
      <c r="Q3794">
        <v>-0.233288762226355</v>
      </c>
    </row>
    <row r="3795" spans="1:17" hidden="1" x14ac:dyDescent="0.3">
      <c r="A3795" t="s">
        <v>7819</v>
      </c>
      <c r="B3795" t="s">
        <v>7820</v>
      </c>
      <c r="C3795" t="str">
        <f>IFERROR(VLOOKUP(Table1[[#This Row],[Ticker]],[1]!Table1[[Symbol]:[Industry]],2,FALSE),"-")</f>
        <v>-</v>
      </c>
      <c r="D3795" t="s">
        <v>21</v>
      </c>
      <c r="E3795">
        <v>33.155492369999997</v>
      </c>
      <c r="F3795">
        <v>21.45</v>
      </c>
      <c r="G3795">
        <v>17.2110351088632</v>
      </c>
      <c r="H3795">
        <v>-10.518363430452499</v>
      </c>
      <c r="I3795">
        <v>20.601002341386</v>
      </c>
      <c r="J3795">
        <v>-8.6877440040917993</v>
      </c>
      <c r="K3795">
        <v>21.4208264039911</v>
      </c>
      <c r="L3795">
        <v>18.392968204007801</v>
      </c>
      <c r="M3795">
        <v>32.299348849224103</v>
      </c>
      <c r="N3795">
        <v>0.75283384631891004</v>
      </c>
      <c r="O3795">
        <v>30.629370629370602</v>
      </c>
      <c r="P3795">
        <v>78.749999999999901</v>
      </c>
      <c r="Q3795">
        <v>-4.5302916346359997E-3</v>
      </c>
    </row>
    <row r="3796" spans="1:17" hidden="1" x14ac:dyDescent="0.3">
      <c r="A3796" t="s">
        <v>7821</v>
      </c>
      <c r="B3796" t="s">
        <v>7822</v>
      </c>
      <c r="C3796" t="str">
        <f>IFERROR(VLOOKUP(Table1[[#This Row],[Ticker]],[1]!Table1[[Symbol]:[Industry]],2,FALSE),"-")</f>
        <v>-</v>
      </c>
      <c r="D3796" t="s">
        <v>225</v>
      </c>
      <c r="E3796">
        <v>33.127299659999998</v>
      </c>
      <c r="F3796">
        <v>5.99</v>
      </c>
      <c r="G3796">
        <v>279.78816759525102</v>
      </c>
      <c r="H3796">
        <v>14.4784891907585</v>
      </c>
      <c r="I3796">
        <v>94.7901600891757</v>
      </c>
      <c r="J3796">
        <v>0.58018160597017698</v>
      </c>
      <c r="K3796">
        <v>5.4354922086443898</v>
      </c>
      <c r="L3796">
        <v>3.95698696348455</v>
      </c>
      <c r="M3796">
        <v>59.342722512690003</v>
      </c>
      <c r="N3796">
        <v>1.20561007351491</v>
      </c>
      <c r="O3796">
        <v>6.5108514190317104</v>
      </c>
      <c r="P3796">
        <v>470.47619047619003</v>
      </c>
      <c r="Q3796">
        <v>0.22093510459219301</v>
      </c>
    </row>
    <row r="3797" spans="1:17" hidden="1" x14ac:dyDescent="0.3">
      <c r="A3797" t="s">
        <v>7823</v>
      </c>
      <c r="B3797" t="s">
        <v>7824</v>
      </c>
      <c r="C3797" t="str">
        <f>IFERROR(VLOOKUP(Table1[[#This Row],[Ticker]],[1]!Table1[[Symbol]:[Industry]],2,FALSE),"-")</f>
        <v>-</v>
      </c>
      <c r="D3797" t="s">
        <v>1298</v>
      </c>
      <c r="E3797">
        <v>33.115982799999998</v>
      </c>
      <c r="F3797">
        <v>29.2</v>
      </c>
      <c r="G3797">
        <v>-79.490395887983695</v>
      </c>
      <c r="H3797">
        <v>-7.0778209394055596</v>
      </c>
      <c r="I3797">
        <v>-31.4507236517079</v>
      </c>
      <c r="J3797">
        <v>-5.4066964694808801</v>
      </c>
      <c r="K3797">
        <v>32.234771076083597</v>
      </c>
      <c r="M3797">
        <v>27.216858818365299</v>
      </c>
      <c r="N3797">
        <v>0.83943916779737604</v>
      </c>
      <c r="O3797">
        <v>101.36986301369799</v>
      </c>
      <c r="P3797">
        <v>0.68965517241379404</v>
      </c>
    </row>
    <row r="3798" spans="1:17" hidden="1" x14ac:dyDescent="0.3">
      <c r="A3798" t="s">
        <v>7825</v>
      </c>
      <c r="B3798" t="s">
        <v>7826</v>
      </c>
      <c r="C3798" t="str">
        <f>IFERROR(VLOOKUP(Table1[[#This Row],[Ticker]],[1]!Table1[[Symbol]:[Industry]],2,FALSE),"-")</f>
        <v>-</v>
      </c>
      <c r="D3798" t="s">
        <v>604</v>
      </c>
      <c r="E3798">
        <v>33.096086999999997</v>
      </c>
      <c r="F3798">
        <v>51.11</v>
      </c>
      <c r="G3798">
        <v>-49.2527806806104</v>
      </c>
      <c r="H3798">
        <v>-10.528452848672201</v>
      </c>
      <c r="I3798">
        <v>-4.5933642752988399</v>
      </c>
      <c r="J3798">
        <v>-4.9634467681666603</v>
      </c>
      <c r="K3798">
        <v>51.480216362641102</v>
      </c>
      <c r="L3798">
        <v>46.581736410447</v>
      </c>
      <c r="M3798">
        <v>45.469180638751801</v>
      </c>
      <c r="N3798">
        <v>0.181083294630665</v>
      </c>
      <c r="O3798">
        <v>26.7853648992369</v>
      </c>
      <c r="P3798">
        <v>65.270816491511695</v>
      </c>
      <c r="Q3798">
        <v>9.5850818722619996E-2</v>
      </c>
    </row>
    <row r="3799" spans="1:17" hidden="1" x14ac:dyDescent="0.3">
      <c r="A3799" t="s">
        <v>7827</v>
      </c>
      <c r="B3799" t="s">
        <v>7828</v>
      </c>
      <c r="C3799" t="str">
        <f>IFERROR(VLOOKUP(Table1[[#This Row],[Ticker]],[1]!Table1[[Symbol]:[Industry]],2,FALSE),"-")</f>
        <v>-</v>
      </c>
      <c r="D3799" t="s">
        <v>74</v>
      </c>
      <c r="E3799">
        <v>33.046176199999998</v>
      </c>
      <c r="F3799">
        <v>15.96</v>
      </c>
      <c r="G3799">
        <v>-23.246315163369001</v>
      </c>
      <c r="H3799">
        <v>32.210960300272902</v>
      </c>
      <c r="I3799">
        <v>13.1998971183157</v>
      </c>
      <c r="J3799">
        <v>-18.1750869798068</v>
      </c>
      <c r="K3799">
        <v>13.563658357418101</v>
      </c>
      <c r="L3799">
        <v>14.8841876645053</v>
      </c>
      <c r="M3799">
        <v>62.562891831345901</v>
      </c>
      <c r="N3799">
        <v>3.0635202228717802</v>
      </c>
      <c r="O3799">
        <v>18.421052631578899</v>
      </c>
      <c r="P3799">
        <v>55.707317073170699</v>
      </c>
      <c r="Q3799">
        <v>0.10065303562144</v>
      </c>
    </row>
    <row r="3800" spans="1:17" hidden="1" x14ac:dyDescent="0.3">
      <c r="A3800" t="s">
        <v>7829</v>
      </c>
      <c r="B3800" t="s">
        <v>7830</v>
      </c>
      <c r="C3800" t="str">
        <f>IFERROR(VLOOKUP(Table1[[#This Row],[Ticker]],[1]!Table1[[Symbol]:[Industry]],2,FALSE),"-")</f>
        <v>-</v>
      </c>
      <c r="D3800" t="s">
        <v>604</v>
      </c>
      <c r="E3800">
        <v>33.035583064000001</v>
      </c>
      <c r="F3800">
        <v>14.96</v>
      </c>
      <c r="G3800">
        <v>-8.1269961617819604</v>
      </c>
      <c r="H3800">
        <v>15.025204817033501</v>
      </c>
      <c r="I3800">
        <v>-7.0784862457626998</v>
      </c>
      <c r="J3800">
        <v>-2.5630756748872998</v>
      </c>
      <c r="K3800">
        <v>13.7144550083674</v>
      </c>
      <c r="L3800">
        <v>13.507791041585</v>
      </c>
      <c r="M3800">
        <v>51.647035410583797</v>
      </c>
      <c r="N3800">
        <v>2.1548577752847198</v>
      </c>
      <c r="O3800">
        <v>50.401069518716497</v>
      </c>
      <c r="P3800">
        <v>36.621004566209997</v>
      </c>
      <c r="Q3800">
        <v>1.1870641388170001E-2</v>
      </c>
    </row>
    <row r="3801" spans="1:17" hidden="1" x14ac:dyDescent="0.3">
      <c r="A3801" t="s">
        <v>7831</v>
      </c>
      <c r="B3801" t="s">
        <v>7832</v>
      </c>
      <c r="C3801" t="str">
        <f>IFERROR(VLOOKUP(Table1[[#This Row],[Ticker]],[1]!Table1[[Symbol]:[Industry]],2,FALSE),"-")</f>
        <v>-</v>
      </c>
      <c r="D3801" t="s">
        <v>448</v>
      </c>
      <c r="E3801">
        <v>33.010196999999998</v>
      </c>
      <c r="F3801">
        <v>2.15</v>
      </c>
      <c r="G3801">
        <v>-13.8708362361659</v>
      </c>
      <c r="H3801">
        <v>-13.533449369334599</v>
      </c>
      <c r="I3801">
        <v>-21.411138612122901</v>
      </c>
      <c r="J3801">
        <v>-8.3210457464552796</v>
      </c>
      <c r="K3801">
        <v>2.35565423683946</v>
      </c>
      <c r="L3801">
        <v>2.3868565718045698</v>
      </c>
      <c r="M3801">
        <v>24.495212066454702</v>
      </c>
      <c r="N3801">
        <v>0.93576790177762403</v>
      </c>
      <c r="O3801">
        <v>69.767441860465098</v>
      </c>
      <c r="P3801">
        <v>30.303030303030202</v>
      </c>
      <c r="Q3801">
        <v>5.0925940128446E-2</v>
      </c>
    </row>
    <row r="3802" spans="1:17" hidden="1" x14ac:dyDescent="0.3">
      <c r="A3802" t="s">
        <v>7833</v>
      </c>
      <c r="B3802" t="s">
        <v>7834</v>
      </c>
      <c r="C3802" t="str">
        <f>IFERROR(VLOOKUP(Table1[[#This Row],[Ticker]],[1]!Table1[[Symbol]:[Industry]],2,FALSE),"-")</f>
        <v>-</v>
      </c>
      <c r="D3802" t="s">
        <v>7835</v>
      </c>
      <c r="E3802">
        <v>32.988799999999998</v>
      </c>
      <c r="F3802">
        <v>244</v>
      </c>
      <c r="G3802">
        <v>47.559441335697898</v>
      </c>
      <c r="H3802">
        <v>18.641782038261901</v>
      </c>
      <c r="I3802">
        <v>61.736310676912602</v>
      </c>
      <c r="J3802">
        <v>-33.836891062663497</v>
      </c>
      <c r="K3802">
        <v>230.259716558409</v>
      </c>
      <c r="M3802">
        <v>40.980420484425302</v>
      </c>
      <c r="N3802">
        <v>1.90973262032085</v>
      </c>
      <c r="O3802">
        <v>52.868852459016402</v>
      </c>
      <c r="P3802">
        <v>100.328407224958</v>
      </c>
    </row>
    <row r="3803" spans="1:17" hidden="1" x14ac:dyDescent="0.3">
      <c r="A3803" t="s">
        <v>7836</v>
      </c>
      <c r="B3803" t="s">
        <v>7837</v>
      </c>
      <c r="C3803" t="str">
        <f>IFERROR(VLOOKUP(Table1[[#This Row],[Ticker]],[1]!Table1[[Symbol]:[Industry]],2,FALSE),"-")</f>
        <v>-</v>
      </c>
      <c r="D3803" t="s">
        <v>435</v>
      </c>
      <c r="E3803">
        <v>32.960340000000002</v>
      </c>
      <c r="F3803">
        <v>25.9</v>
      </c>
      <c r="G3803">
        <v>-49.7668935838362</v>
      </c>
      <c r="H3803">
        <v>-7.4513353706449603</v>
      </c>
      <c r="I3803">
        <v>-42.961940751160299</v>
      </c>
      <c r="J3803">
        <v>2.13592089217659</v>
      </c>
      <c r="K3803">
        <v>27.121282467872799</v>
      </c>
      <c r="M3803">
        <v>56.383610433448901</v>
      </c>
      <c r="N3803">
        <v>0.58991596638655397</v>
      </c>
      <c r="O3803">
        <v>98.648648648648603</v>
      </c>
      <c r="P3803">
        <v>11.158798283261699</v>
      </c>
    </row>
    <row r="3804" spans="1:17" hidden="1" x14ac:dyDescent="0.3">
      <c r="A3804" t="s">
        <v>7838</v>
      </c>
      <c r="B3804" t="s">
        <v>7839</v>
      </c>
      <c r="C3804" t="str">
        <f>IFERROR(VLOOKUP(Table1[[#This Row],[Ticker]],[1]!Table1[[Symbol]:[Industry]],2,FALSE),"-")</f>
        <v>-</v>
      </c>
      <c r="D3804" t="s">
        <v>604</v>
      </c>
      <c r="E3804">
        <v>32.945452262000003</v>
      </c>
      <c r="F3804">
        <v>37.99</v>
      </c>
      <c r="G3804">
        <v>66.526907641325295</v>
      </c>
      <c r="H3804">
        <v>30.810375672403499</v>
      </c>
      <c r="I3804">
        <v>4.6478382533055296</v>
      </c>
      <c r="J3804">
        <v>-18.519538614078002</v>
      </c>
      <c r="K3804">
        <v>33.2342748020926</v>
      </c>
      <c r="L3804">
        <v>30.430007596084</v>
      </c>
      <c r="M3804">
        <v>49.848358907768699</v>
      </c>
      <c r="N3804">
        <v>1.64250450644354</v>
      </c>
      <c r="O3804">
        <v>18.452224269544601</v>
      </c>
      <c r="P3804">
        <v>164.738675958188</v>
      </c>
      <c r="Q3804">
        <v>0.134125378704676</v>
      </c>
    </row>
    <row r="3805" spans="1:17" hidden="1" x14ac:dyDescent="0.3">
      <c r="A3805" t="s">
        <v>7840</v>
      </c>
      <c r="B3805" t="s">
        <v>7841</v>
      </c>
      <c r="C3805" t="str">
        <f>IFERROR(VLOOKUP(Table1[[#This Row],[Ticker]],[1]!Table1[[Symbol]:[Industry]],2,FALSE),"-")</f>
        <v>-</v>
      </c>
      <c r="D3805" t="s">
        <v>217</v>
      </c>
      <c r="E3805">
        <v>32.943899999999999</v>
      </c>
      <c r="F3805">
        <v>73.7</v>
      </c>
      <c r="G3805">
        <v>-43.492002191883998</v>
      </c>
      <c r="H3805">
        <v>-15.407991717394101</v>
      </c>
      <c r="I3805">
        <v>-29.315132850669201</v>
      </c>
      <c r="J3805">
        <v>-13.736867247469499</v>
      </c>
      <c r="O3805">
        <v>21.099050203527799</v>
      </c>
      <c r="P3805">
        <v>4.7619047619047601</v>
      </c>
    </row>
    <row r="3806" spans="1:17" hidden="1" x14ac:dyDescent="0.3">
      <c r="A3806" t="s">
        <v>7842</v>
      </c>
      <c r="B3806" t="s">
        <v>7843</v>
      </c>
      <c r="C3806" t="str">
        <f>IFERROR(VLOOKUP(Table1[[#This Row],[Ticker]],[1]!Table1[[Symbol]:[Industry]],2,FALSE),"-")</f>
        <v>-</v>
      </c>
      <c r="D3806" t="s">
        <v>263</v>
      </c>
      <c r="E3806">
        <v>32.917614553999996</v>
      </c>
      <c r="F3806">
        <v>44.02</v>
      </c>
      <c r="G3806">
        <v>-21.390541295916702</v>
      </c>
      <c r="H3806">
        <v>-4.18891530178119</v>
      </c>
      <c r="I3806">
        <v>-36.657616885582598</v>
      </c>
      <c r="J3806">
        <v>-6.3621150994192597</v>
      </c>
      <c r="K3806">
        <v>44.866661501639697</v>
      </c>
      <c r="L3806">
        <v>47.489064853847502</v>
      </c>
      <c r="M3806">
        <v>53.0019429823721</v>
      </c>
      <c r="N3806">
        <v>0.76506214907539805</v>
      </c>
      <c r="O3806">
        <v>52.135393003180297</v>
      </c>
      <c r="P3806">
        <v>23.443634324172699</v>
      </c>
      <c r="Q3806">
        <v>3.2650342094888998E-2</v>
      </c>
    </row>
    <row r="3807" spans="1:17" hidden="1" x14ac:dyDescent="0.3">
      <c r="A3807" t="s">
        <v>7844</v>
      </c>
      <c r="B3807" t="s">
        <v>7845</v>
      </c>
      <c r="C3807" t="str">
        <f>IFERROR(VLOOKUP(Table1[[#This Row],[Ticker]],[1]!Table1[[Symbol]:[Industry]],2,FALSE),"-")</f>
        <v>-</v>
      </c>
      <c r="D3807" t="s">
        <v>1004</v>
      </c>
      <c r="E3807">
        <v>32.914775599999999</v>
      </c>
      <c r="F3807">
        <v>1.62</v>
      </c>
      <c r="G3807">
        <v>-11.510769402414899</v>
      </c>
      <c r="H3807">
        <v>-13.1530897566098</v>
      </c>
      <c r="I3807">
        <v>4.5257107980089097</v>
      </c>
      <c r="J3807">
        <v>-6.6574038831764097</v>
      </c>
      <c r="K3807">
        <v>1.6214009796151301</v>
      </c>
      <c r="L3807">
        <v>1.6019202020932699</v>
      </c>
      <c r="M3807">
        <v>46.512928234158501</v>
      </c>
      <c r="N3807">
        <v>0.96061953104089703</v>
      </c>
      <c r="O3807">
        <v>22.2222222222222</v>
      </c>
      <c r="P3807">
        <v>47.272727272727202</v>
      </c>
      <c r="Q3807">
        <v>-7.9023876268540003E-2</v>
      </c>
    </row>
    <row r="3808" spans="1:17" hidden="1" x14ac:dyDescent="0.3">
      <c r="A3808" t="s">
        <v>7846</v>
      </c>
      <c r="B3808" t="s">
        <v>7847</v>
      </c>
      <c r="C3808" t="str">
        <f>IFERROR(VLOOKUP(Table1[[#This Row],[Ticker]],[1]!Table1[[Symbol]:[Industry]],2,FALSE),"-")</f>
        <v>-</v>
      </c>
      <c r="D3808" t="s">
        <v>46</v>
      </c>
      <c r="E3808">
        <v>32.899070000000002</v>
      </c>
      <c r="F3808">
        <v>950</v>
      </c>
      <c r="G3808">
        <v>6.3906016723307397</v>
      </c>
      <c r="H3808">
        <v>-7.5618616864344199</v>
      </c>
      <c r="I3808">
        <v>40.150656400376199</v>
      </c>
      <c r="J3808">
        <v>0.78859736213270804</v>
      </c>
      <c r="K3808">
        <v>920.95599399236596</v>
      </c>
      <c r="L3808">
        <v>824.00022350827896</v>
      </c>
      <c r="M3808">
        <v>60.716332861481497</v>
      </c>
      <c r="N3808">
        <v>0.41909336960988502</v>
      </c>
      <c r="O3808">
        <v>28.7</v>
      </c>
      <c r="P3808">
        <v>66.637432029468499</v>
      </c>
      <c r="Q3808">
        <v>9.8458682787803994E-2</v>
      </c>
    </row>
    <row r="3809" spans="1:17" hidden="1" x14ac:dyDescent="0.3">
      <c r="A3809" t="s">
        <v>7848</v>
      </c>
      <c r="B3809" t="s">
        <v>7849</v>
      </c>
      <c r="C3809" t="str">
        <f>IFERROR(VLOOKUP(Table1[[#This Row],[Ticker]],[1]!Table1[[Symbol]:[Industry]],2,FALSE),"-")</f>
        <v>-</v>
      </c>
      <c r="D3809" t="s">
        <v>545</v>
      </c>
      <c r="E3809">
        <v>32.868563199999997</v>
      </c>
      <c r="F3809">
        <v>119.02</v>
      </c>
      <c r="G3809">
        <v>146.73177814291799</v>
      </c>
      <c r="H3809">
        <v>40.314627265323999</v>
      </c>
      <c r="I3809">
        <v>186.041075840091</v>
      </c>
      <c r="J3809">
        <v>18.388038593795901</v>
      </c>
      <c r="K3809">
        <v>77.131667377399907</v>
      </c>
      <c r="L3809">
        <v>54.817985227409103</v>
      </c>
      <c r="M3809">
        <v>76.629733702611205</v>
      </c>
      <c r="N3809">
        <v>0.95468618069237199</v>
      </c>
      <c r="O3809">
        <v>10.5192404637876</v>
      </c>
      <c r="P3809">
        <v>226.08219178082101</v>
      </c>
    </row>
    <row r="3810" spans="1:17" hidden="1" x14ac:dyDescent="0.3">
      <c r="A3810" t="s">
        <v>7850</v>
      </c>
      <c r="B3810" t="s">
        <v>7851</v>
      </c>
      <c r="C3810" t="str">
        <f>IFERROR(VLOOKUP(Table1[[#This Row],[Ticker]],[1]!Table1[[Symbol]:[Industry]],2,FALSE),"-")</f>
        <v>-</v>
      </c>
      <c r="D3810" t="s">
        <v>438</v>
      </c>
      <c r="E3810">
        <v>32.777432955000002</v>
      </c>
      <c r="F3810">
        <v>11.45</v>
      </c>
      <c r="G3810">
        <v>67.561912301845695</v>
      </c>
      <c r="H3810">
        <v>-14.61781177107</v>
      </c>
      <c r="I3810">
        <v>-32.066167993388</v>
      </c>
      <c r="J3810">
        <v>-14.4721613651165</v>
      </c>
      <c r="K3810">
        <v>14.663766230871399</v>
      </c>
      <c r="L3810">
        <v>14.2061736873414</v>
      </c>
      <c r="M3810">
        <v>19.471564810240299</v>
      </c>
      <c r="N3810">
        <v>1.09915938519983</v>
      </c>
      <c r="O3810">
        <v>152.83842794759801</v>
      </c>
      <c r="P3810">
        <v>114.018691588785</v>
      </c>
      <c r="Q3810">
        <v>6.0578926979662003E-2</v>
      </c>
    </row>
    <row r="3811" spans="1:17" hidden="1" x14ac:dyDescent="0.3">
      <c r="A3811" t="s">
        <v>7852</v>
      </c>
      <c r="B3811" t="s">
        <v>7853</v>
      </c>
      <c r="C3811" t="str">
        <f>IFERROR(VLOOKUP(Table1[[#This Row],[Ticker]],[1]!Table1[[Symbol]:[Industry]],2,FALSE),"-")</f>
        <v>-</v>
      </c>
      <c r="D3811" t="s">
        <v>604</v>
      </c>
      <c r="E3811">
        <v>32.698625</v>
      </c>
      <c r="F3811">
        <v>170.75</v>
      </c>
      <c r="G3811">
        <v>8.9763859860562292</v>
      </c>
      <c r="H3811">
        <v>-11.300500115175501</v>
      </c>
      <c r="I3811">
        <v>12.005981901771699</v>
      </c>
      <c r="J3811">
        <v>-8.1405369722401399</v>
      </c>
      <c r="K3811">
        <v>176.865303793805</v>
      </c>
      <c r="L3811">
        <v>149.13874515699001</v>
      </c>
      <c r="M3811">
        <v>8.3830098564595694</v>
      </c>
      <c r="N3811">
        <v>0.18922237506577899</v>
      </c>
      <c r="O3811">
        <v>21.288433382137601</v>
      </c>
      <c r="P3811">
        <v>93.923906871095895</v>
      </c>
      <c r="Q3811">
        <v>0.17121321096540801</v>
      </c>
    </row>
    <row r="3812" spans="1:17" hidden="1" x14ac:dyDescent="0.3">
      <c r="A3812" t="s">
        <v>7854</v>
      </c>
      <c r="B3812" t="s">
        <v>7855</v>
      </c>
      <c r="C3812" t="str">
        <f>IFERROR(VLOOKUP(Table1[[#This Row],[Ticker]],[1]!Table1[[Symbol]:[Industry]],2,FALSE),"-")</f>
        <v>-</v>
      </c>
      <c r="D3812" t="s">
        <v>21</v>
      </c>
      <c r="E3812">
        <v>32.682000000000002</v>
      </c>
      <c r="F3812">
        <v>78</v>
      </c>
      <c r="G3812">
        <v>8.2455178674839402</v>
      </c>
      <c r="H3812">
        <v>4.4239410557150496</v>
      </c>
      <c r="I3812">
        <v>-17.177627025670098</v>
      </c>
      <c r="J3812">
        <v>1.83117962134532</v>
      </c>
      <c r="K3812">
        <v>72.472165446982103</v>
      </c>
      <c r="L3812">
        <v>70.236825539703105</v>
      </c>
      <c r="M3812">
        <v>91.3348611032592</v>
      </c>
      <c r="N3812">
        <v>1.08391608391608</v>
      </c>
      <c r="O3812">
        <v>0</v>
      </c>
      <c r="P3812">
        <v>41.560798548094297</v>
      </c>
    </row>
    <row r="3813" spans="1:17" hidden="1" x14ac:dyDescent="0.3">
      <c r="A3813" t="s">
        <v>7856</v>
      </c>
      <c r="B3813" t="s">
        <v>7857</v>
      </c>
      <c r="C3813" t="str">
        <f>IFERROR(VLOOKUP(Table1[[#This Row],[Ticker]],[1]!Table1[[Symbol]:[Industry]],2,FALSE),"-")</f>
        <v>-</v>
      </c>
      <c r="D3813" t="s">
        <v>86</v>
      </c>
      <c r="E3813">
        <v>32.607559799999997</v>
      </c>
      <c r="F3813">
        <v>50.13</v>
      </c>
      <c r="G3813">
        <v>-2.1535852332006802</v>
      </c>
      <c r="H3813">
        <v>4.3688150052949002</v>
      </c>
      <c r="I3813">
        <v>12.023284108014</v>
      </c>
      <c r="J3813">
        <v>13.363563168599301</v>
      </c>
      <c r="K3813">
        <v>43.854674349225498</v>
      </c>
      <c r="M3813">
        <v>85.025627238443803</v>
      </c>
      <c r="N3813">
        <v>0.42189808453675698</v>
      </c>
      <c r="O3813">
        <v>13.105924596050199</v>
      </c>
      <c r="P3813">
        <v>43.228571428571399</v>
      </c>
    </row>
    <row r="3814" spans="1:17" hidden="1" x14ac:dyDescent="0.3">
      <c r="A3814" t="s">
        <v>7858</v>
      </c>
      <c r="B3814" t="s">
        <v>7859</v>
      </c>
      <c r="C3814" t="str">
        <f>IFERROR(VLOOKUP(Table1[[#This Row],[Ticker]],[1]!Table1[[Symbol]:[Industry]],2,FALSE),"-")</f>
        <v>-</v>
      </c>
      <c r="E3814">
        <v>32.530625000000001</v>
      </c>
      <c r="F3814">
        <v>7.13</v>
      </c>
      <c r="G3814">
        <v>24.079862807248201</v>
      </c>
      <c r="H3814">
        <v>30.559304948564598</v>
      </c>
      <c r="I3814">
        <v>-34.559526404638802</v>
      </c>
      <c r="J3814">
        <v>19.0012051801986</v>
      </c>
      <c r="K3814">
        <v>6.1032678016253303</v>
      </c>
      <c r="L3814">
        <v>5.3659834370869604</v>
      </c>
      <c r="M3814">
        <v>69.134884073558595</v>
      </c>
      <c r="N3814">
        <v>1.7867728988612901</v>
      </c>
      <c r="O3814">
        <v>22.8611500701262</v>
      </c>
      <c r="P3814">
        <v>82.820512820512803</v>
      </c>
    </row>
    <row r="3815" spans="1:17" hidden="1" x14ac:dyDescent="0.3">
      <c r="A3815" t="s">
        <v>7860</v>
      </c>
      <c r="B3815" t="s">
        <v>7861</v>
      </c>
      <c r="C3815" t="str">
        <f>IFERROR(VLOOKUP(Table1[[#This Row],[Ticker]],[1]!Table1[[Symbol]:[Industry]],2,FALSE),"-")</f>
        <v>-</v>
      </c>
      <c r="D3815" t="s">
        <v>604</v>
      </c>
      <c r="E3815">
        <v>32.500735200000001</v>
      </c>
      <c r="F3815">
        <v>64.08</v>
      </c>
      <c r="G3815">
        <v>49.822758759229501</v>
      </c>
      <c r="H3815">
        <v>-41.837300282925597</v>
      </c>
      <c r="I3815">
        <v>21.141798818222501</v>
      </c>
      <c r="J3815">
        <v>-4.0578704660974303</v>
      </c>
      <c r="K3815">
        <v>79.912950838066706</v>
      </c>
      <c r="L3815">
        <v>66.915799800147298</v>
      </c>
      <c r="M3815">
        <v>41.978145502809603</v>
      </c>
      <c r="N3815">
        <v>1.58843685675284</v>
      </c>
      <c r="O3815">
        <v>102.87141073657899</v>
      </c>
      <c r="P3815">
        <v>87.862796833773004</v>
      </c>
      <c r="Q3815">
        <v>4.7194010945311997E-2</v>
      </c>
    </row>
    <row r="3816" spans="1:17" hidden="1" x14ac:dyDescent="0.3">
      <c r="A3816" t="s">
        <v>7862</v>
      </c>
      <c r="B3816" t="s">
        <v>7863</v>
      </c>
      <c r="C3816" t="str">
        <f>IFERROR(VLOOKUP(Table1[[#This Row],[Ticker]],[1]!Table1[[Symbol]:[Industry]],2,FALSE),"-")</f>
        <v>-</v>
      </c>
      <c r="D3816" t="s">
        <v>130</v>
      </c>
      <c r="E3816">
        <v>32.482247899999997</v>
      </c>
      <c r="F3816">
        <v>102.7</v>
      </c>
      <c r="G3816">
        <v>26.454476631150602</v>
      </c>
      <c r="H3816">
        <v>-1.3664892603319401</v>
      </c>
      <c r="I3816">
        <v>20.684597510161801</v>
      </c>
      <c r="J3816">
        <v>-8.2150456155909399</v>
      </c>
      <c r="K3816">
        <v>95.672015492333102</v>
      </c>
      <c r="L3816">
        <v>78.154342960965394</v>
      </c>
      <c r="M3816">
        <v>52.836256772125999</v>
      </c>
      <c r="N3816">
        <v>0.51084859021623596</v>
      </c>
      <c r="O3816">
        <v>24.5861733203505</v>
      </c>
      <c r="P3816">
        <v>148.72850569145001</v>
      </c>
      <c r="Q3816">
        <v>4.2654898809356002E-2</v>
      </c>
    </row>
    <row r="3817" spans="1:17" hidden="1" x14ac:dyDescent="0.3">
      <c r="A3817" t="s">
        <v>7864</v>
      </c>
      <c r="B3817" t="s">
        <v>7865</v>
      </c>
      <c r="C3817" t="str">
        <f>IFERROR(VLOOKUP(Table1[[#This Row],[Ticker]],[1]!Table1[[Symbol]:[Industry]],2,FALSE),"-")</f>
        <v>-</v>
      </c>
      <c r="D3817" t="s">
        <v>2542</v>
      </c>
      <c r="E3817">
        <v>32.439528011999997</v>
      </c>
      <c r="F3817">
        <v>22.38</v>
      </c>
      <c r="G3817">
        <v>288.94887026278502</v>
      </c>
      <c r="H3817">
        <v>-9.5506592010543105</v>
      </c>
      <c r="I3817">
        <v>87.700775351916604</v>
      </c>
      <c r="J3817">
        <v>-5.1575605247804202</v>
      </c>
      <c r="K3817">
        <v>23.042386748350498</v>
      </c>
      <c r="L3817">
        <v>15.4990636487916</v>
      </c>
      <c r="M3817">
        <v>42.131003924836001</v>
      </c>
      <c r="N3817">
        <v>0.70765250240293198</v>
      </c>
      <c r="O3817">
        <v>29.714030384271599</v>
      </c>
      <c r="P3817">
        <v>322.26415094339598</v>
      </c>
      <c r="Q3817">
        <v>0.16771767046045799</v>
      </c>
    </row>
    <row r="3818" spans="1:17" hidden="1" x14ac:dyDescent="0.3">
      <c r="A3818" t="s">
        <v>7866</v>
      </c>
      <c r="B3818" t="s">
        <v>7867</v>
      </c>
      <c r="C3818" t="str">
        <f>IFERROR(VLOOKUP(Table1[[#This Row],[Ticker]],[1]!Table1[[Symbol]:[Industry]],2,FALSE),"-")</f>
        <v>-</v>
      </c>
      <c r="D3818" t="s">
        <v>195</v>
      </c>
      <c r="E3818">
        <v>32.336376000000001</v>
      </c>
      <c r="F3818">
        <v>51.23</v>
      </c>
      <c r="G3818">
        <v>-10.6086938542631</v>
      </c>
      <c r="H3818">
        <v>-8.6487165787673099</v>
      </c>
      <c r="I3818">
        <v>-46.830719031703303</v>
      </c>
      <c r="J3818">
        <v>4.27646574530206</v>
      </c>
      <c r="K3818">
        <v>50.3273822887191</v>
      </c>
      <c r="L3818">
        <v>57.490437872725998</v>
      </c>
      <c r="M3818">
        <v>76.484055580664403</v>
      </c>
      <c r="N3818">
        <v>0.475073313782991</v>
      </c>
      <c r="O3818">
        <v>98.399375365996505</v>
      </c>
      <c r="P3818">
        <v>38.459459459459403</v>
      </c>
      <c r="Q3818">
        <v>-5.1871368423307002E-2</v>
      </c>
    </row>
    <row r="3819" spans="1:17" hidden="1" x14ac:dyDescent="0.3">
      <c r="A3819" t="s">
        <v>7868</v>
      </c>
      <c r="B3819" t="s">
        <v>7869</v>
      </c>
      <c r="C3819" t="str">
        <f>IFERROR(VLOOKUP(Table1[[#This Row],[Ticker]],[1]!Table1[[Symbol]:[Industry]],2,FALSE),"-")</f>
        <v>-</v>
      </c>
      <c r="D3819" t="s">
        <v>1814</v>
      </c>
      <c r="E3819">
        <v>32.301578499999998</v>
      </c>
      <c r="F3819">
        <v>32.590000000000003</v>
      </c>
      <c r="G3819">
        <v>-5.1091437805317401</v>
      </c>
      <c r="H3819">
        <v>-16.321786193235901</v>
      </c>
      <c r="I3819">
        <v>5.9191481387317397</v>
      </c>
      <c r="J3819">
        <v>-8.4209378629694598</v>
      </c>
      <c r="K3819">
        <v>33.223568039711097</v>
      </c>
      <c r="L3819">
        <v>29.898535968068401</v>
      </c>
      <c r="M3819">
        <v>45.411363423111901</v>
      </c>
      <c r="N3819">
        <v>0.80904602901048395</v>
      </c>
      <c r="O3819">
        <v>22.6756673826326</v>
      </c>
      <c r="P3819">
        <v>60.1474201474201</v>
      </c>
      <c r="Q3819">
        <v>0.10345597693984</v>
      </c>
    </row>
    <row r="3820" spans="1:17" hidden="1" x14ac:dyDescent="0.3">
      <c r="A3820" t="s">
        <v>7870</v>
      </c>
      <c r="B3820" t="s">
        <v>7871</v>
      </c>
      <c r="C3820" t="str">
        <f>IFERROR(VLOOKUP(Table1[[#This Row],[Ticker]],[1]!Table1[[Symbol]:[Industry]],2,FALSE),"-")</f>
        <v>-</v>
      </c>
      <c r="D3820" t="s">
        <v>604</v>
      </c>
      <c r="E3820">
        <v>32.293008</v>
      </c>
      <c r="F3820">
        <v>26.95</v>
      </c>
      <c r="G3820">
        <v>3.69539547597318</v>
      </c>
      <c r="H3820">
        <v>13.135799132279001</v>
      </c>
      <c r="I3820">
        <v>15.409766394004199</v>
      </c>
      <c r="J3820">
        <v>-4.8523356570555496</v>
      </c>
      <c r="K3820">
        <v>25.032366622997198</v>
      </c>
      <c r="L3820">
        <v>24.273688935497699</v>
      </c>
      <c r="M3820">
        <v>52.333112708101297</v>
      </c>
      <c r="N3820">
        <v>0.57473515922999496</v>
      </c>
      <c r="O3820">
        <v>58.293135435992497</v>
      </c>
      <c r="P3820">
        <v>63.234403391883603</v>
      </c>
      <c r="Q3820">
        <v>-6.0182745892077998E-2</v>
      </c>
    </row>
    <row r="3821" spans="1:17" hidden="1" x14ac:dyDescent="0.3">
      <c r="A3821" t="s">
        <v>7872</v>
      </c>
      <c r="B3821" t="s">
        <v>7873</v>
      </c>
      <c r="C3821" t="str">
        <f>IFERROR(VLOOKUP(Table1[[#This Row],[Ticker]],[1]!Table1[[Symbol]:[Industry]],2,FALSE),"-")</f>
        <v>-</v>
      </c>
      <c r="D3821" t="s">
        <v>396</v>
      </c>
      <c r="E3821">
        <v>32.261975999999997</v>
      </c>
      <c r="F3821">
        <v>0.81</v>
      </c>
      <c r="G3821">
        <v>-30.783635110990101</v>
      </c>
      <c r="H3821">
        <v>-15.572444595319499</v>
      </c>
      <c r="I3821">
        <v>-21.5480498936125</v>
      </c>
      <c r="J3821">
        <v>-9.89020498705972</v>
      </c>
      <c r="K3821">
        <v>0.89763582601414404</v>
      </c>
      <c r="L3821">
        <v>0.92335573455276199</v>
      </c>
      <c r="M3821">
        <v>24.492940046445401</v>
      </c>
      <c r="N3821">
        <v>0.64837733668616504</v>
      </c>
      <c r="O3821">
        <v>51.851851851851798</v>
      </c>
      <c r="P3821">
        <v>8</v>
      </c>
      <c r="Q3821">
        <v>9.1134794062773E-2</v>
      </c>
    </row>
    <row r="3822" spans="1:17" hidden="1" x14ac:dyDescent="0.3">
      <c r="A3822" t="s">
        <v>7874</v>
      </c>
      <c r="B3822" t="s">
        <v>7875</v>
      </c>
      <c r="C3822" t="str">
        <f>IFERROR(VLOOKUP(Table1[[#This Row],[Ticker]],[1]!Table1[[Symbol]:[Industry]],2,FALSE),"-")</f>
        <v>-</v>
      </c>
      <c r="D3822" t="s">
        <v>119</v>
      </c>
      <c r="E3822">
        <v>32.24</v>
      </c>
      <c r="F3822">
        <v>322.39999999999998</v>
      </c>
      <c r="G3822">
        <v>-23.655416735032201</v>
      </c>
      <c r="H3822">
        <v>-4.8197564232765302</v>
      </c>
      <c r="I3822">
        <v>-19.6629408056098</v>
      </c>
      <c r="J3822">
        <v>-3.1486319533518499</v>
      </c>
      <c r="K3822">
        <v>322.16093472661697</v>
      </c>
      <c r="L3822">
        <v>314.10692898241302</v>
      </c>
      <c r="M3822">
        <v>52.309979785624598</v>
      </c>
      <c r="N3822">
        <v>0</v>
      </c>
      <c r="O3822">
        <v>0.52729528535981895</v>
      </c>
      <c r="P3822">
        <v>9.6598639455782198</v>
      </c>
    </row>
    <row r="3823" spans="1:17" hidden="1" x14ac:dyDescent="0.3">
      <c r="A3823" t="s">
        <v>7876</v>
      </c>
      <c r="B3823" t="s">
        <v>7877</v>
      </c>
      <c r="C3823" t="str">
        <f>IFERROR(VLOOKUP(Table1[[#This Row],[Ticker]],[1]!Table1[[Symbol]:[Industry]],2,FALSE),"-")</f>
        <v>-</v>
      </c>
      <c r="D3823" t="s">
        <v>604</v>
      </c>
      <c r="E3823">
        <v>32.217675</v>
      </c>
      <c r="F3823">
        <v>163.5</v>
      </c>
      <c r="G3823">
        <v>-18.739247043609701</v>
      </c>
      <c r="H3823">
        <v>-3.3445524056996301</v>
      </c>
      <c r="I3823">
        <v>-28.831866186123101</v>
      </c>
      <c r="J3823">
        <v>-11.6658928475227</v>
      </c>
      <c r="K3823">
        <v>167.792935445951</v>
      </c>
      <c r="L3823">
        <v>164.34385955941701</v>
      </c>
      <c r="M3823">
        <v>40.736828613932801</v>
      </c>
      <c r="N3823">
        <v>3.9455633734076798</v>
      </c>
      <c r="O3823">
        <v>38.134556574923501</v>
      </c>
      <c r="P3823">
        <v>27.2868820552744</v>
      </c>
      <c r="Q3823">
        <v>-6.5876052011969999E-3</v>
      </c>
    </row>
    <row r="3824" spans="1:17" hidden="1" x14ac:dyDescent="0.3">
      <c r="A3824" t="s">
        <v>7878</v>
      </c>
      <c r="B3824" t="s">
        <v>7879</v>
      </c>
      <c r="C3824" t="str">
        <f>IFERROR(VLOOKUP(Table1[[#This Row],[Ticker]],[1]!Table1[[Symbol]:[Industry]],2,FALSE),"-")</f>
        <v>-</v>
      </c>
      <c r="D3824" t="s">
        <v>263</v>
      </c>
      <c r="E3824">
        <v>32.205959999999997</v>
      </c>
      <c r="F3824">
        <v>78.5</v>
      </c>
      <c r="G3824">
        <v>-2.5255439261952302</v>
      </c>
      <c r="H3824">
        <v>19.115177736289699</v>
      </c>
      <c r="I3824">
        <v>19.5786764853083</v>
      </c>
      <c r="J3824">
        <v>-4.3831998545864197</v>
      </c>
      <c r="K3824">
        <v>72.070589696480098</v>
      </c>
      <c r="L3824">
        <v>64.840492148253205</v>
      </c>
      <c r="M3824">
        <v>47.307846190551402</v>
      </c>
      <c r="N3824">
        <v>0.77608379845553899</v>
      </c>
      <c r="O3824">
        <v>22.687898089171899</v>
      </c>
      <c r="P3824">
        <v>61.3566289825282</v>
      </c>
      <c r="Q3824">
        <v>5.1237327968589999E-2</v>
      </c>
    </row>
    <row r="3825" spans="1:17" hidden="1" x14ac:dyDescent="0.3">
      <c r="A3825" t="s">
        <v>7880</v>
      </c>
      <c r="B3825" t="s">
        <v>7881</v>
      </c>
      <c r="C3825" t="str">
        <f>IFERROR(VLOOKUP(Table1[[#This Row],[Ticker]],[1]!Table1[[Symbol]:[Industry]],2,FALSE),"-")</f>
        <v>-</v>
      </c>
      <c r="D3825" t="s">
        <v>545</v>
      </c>
      <c r="E3825">
        <v>32.161470039999998</v>
      </c>
      <c r="F3825">
        <v>81.349999999999994</v>
      </c>
      <c r="G3825">
        <v>90.235145260582101</v>
      </c>
      <c r="H3825">
        <v>0.88024357672346898</v>
      </c>
      <c r="I3825">
        <v>42.559064311568299</v>
      </c>
      <c r="J3825">
        <v>10.967427425865401</v>
      </c>
      <c r="K3825">
        <v>75.8392428602493</v>
      </c>
      <c r="L3825">
        <v>63.722932958018198</v>
      </c>
      <c r="M3825">
        <v>57.710516790551502</v>
      </c>
      <c r="N3825">
        <v>0.54115360886820096</v>
      </c>
      <c r="O3825">
        <v>10.264290104486699</v>
      </c>
      <c r="P3825">
        <v>146.51515151515099</v>
      </c>
      <c r="Q3825">
        <v>8.9748062275808005E-2</v>
      </c>
    </row>
    <row r="3826" spans="1:17" hidden="1" x14ac:dyDescent="0.3">
      <c r="A3826" t="s">
        <v>7882</v>
      </c>
      <c r="B3826" t="s">
        <v>7883</v>
      </c>
      <c r="C3826" t="str">
        <f>IFERROR(VLOOKUP(Table1[[#This Row],[Ticker]],[1]!Table1[[Symbol]:[Industry]],2,FALSE),"-")</f>
        <v>-</v>
      </c>
      <c r="E3826">
        <v>32.136000000000003</v>
      </c>
      <c r="F3826">
        <v>53.56</v>
      </c>
      <c r="G3826">
        <v>166.06985067769</v>
      </c>
      <c r="H3826">
        <v>3.9581098187616699</v>
      </c>
      <c r="I3826">
        <v>72.764132551682707</v>
      </c>
      <c r="J3826">
        <v>-10.8811999087798</v>
      </c>
      <c r="K3826">
        <v>56.430336546505501</v>
      </c>
      <c r="L3826">
        <v>46.534865813195502</v>
      </c>
      <c r="M3826">
        <v>31.632254553745099</v>
      </c>
      <c r="N3826">
        <v>0.62791849147914403</v>
      </c>
      <c r="O3826">
        <v>37.135922330097003</v>
      </c>
      <c r="P3826">
        <v>199.38513135829999</v>
      </c>
      <c r="Q3826">
        <v>0.10374000441442401</v>
      </c>
    </row>
    <row r="3827" spans="1:17" hidden="1" x14ac:dyDescent="0.3">
      <c r="A3827" t="s">
        <v>7884</v>
      </c>
      <c r="B3827" t="s">
        <v>7885</v>
      </c>
      <c r="C3827" t="str">
        <f>IFERROR(VLOOKUP(Table1[[#This Row],[Ticker]],[1]!Table1[[Symbol]:[Industry]],2,FALSE),"-")</f>
        <v>-</v>
      </c>
      <c r="D3827" t="s">
        <v>2144</v>
      </c>
      <c r="E3827">
        <v>32.037084</v>
      </c>
      <c r="F3827">
        <v>171.2</v>
      </c>
      <c r="G3827">
        <v>-61.231070154294599</v>
      </c>
      <c r="H3827">
        <v>-6.0697564232765204</v>
      </c>
      <c r="I3827">
        <v>5.3706795696952296</v>
      </c>
      <c r="J3827">
        <v>-2.6862042076871</v>
      </c>
      <c r="K3827">
        <v>172.770460509853</v>
      </c>
      <c r="L3827">
        <v>171.137725488662</v>
      </c>
      <c r="M3827">
        <v>38.853661723235199</v>
      </c>
      <c r="N3827">
        <v>0.34125449019066001</v>
      </c>
      <c r="O3827">
        <v>48.948598130841098</v>
      </c>
      <c r="P3827">
        <v>40.327868852458998</v>
      </c>
    </row>
    <row r="3828" spans="1:17" hidden="1" x14ac:dyDescent="0.3">
      <c r="A3828" t="s">
        <v>7886</v>
      </c>
      <c r="B3828" t="s">
        <v>7887</v>
      </c>
      <c r="C3828" t="str">
        <f>IFERROR(VLOOKUP(Table1[[#This Row],[Ticker]],[1]!Table1[[Symbol]:[Industry]],2,FALSE),"-")</f>
        <v>-</v>
      </c>
      <c r="D3828" t="s">
        <v>217</v>
      </c>
      <c r="E3828">
        <v>32.015959872000003</v>
      </c>
      <c r="F3828">
        <v>115.31</v>
      </c>
      <c r="G3828">
        <v>193.24943186541</v>
      </c>
      <c r="H3828">
        <v>115.300484057685</v>
      </c>
      <c r="I3828">
        <v>-8.9941759778520591</v>
      </c>
      <c r="J3828">
        <v>18.382680283868702</v>
      </c>
      <c r="K3828">
        <v>68.815590056249803</v>
      </c>
      <c r="L3828">
        <v>58.967304531238597</v>
      </c>
      <c r="M3828">
        <v>99.798393501232297</v>
      </c>
      <c r="N3828">
        <v>3.8220804492384102</v>
      </c>
      <c r="O3828">
        <v>1.7344549475328801E-2</v>
      </c>
      <c r="P3828">
        <v>256.11488573193299</v>
      </c>
      <c r="Q3828">
        <v>0.15134438400556599</v>
      </c>
    </row>
    <row r="3829" spans="1:17" hidden="1" x14ac:dyDescent="0.3">
      <c r="A3829" t="s">
        <v>7888</v>
      </c>
      <c r="B3829" t="s">
        <v>7889</v>
      </c>
      <c r="C3829" t="str">
        <f>IFERROR(VLOOKUP(Table1[[#This Row],[Ticker]],[1]!Table1[[Symbol]:[Industry]],2,FALSE),"-")</f>
        <v>-</v>
      </c>
      <c r="D3829" t="s">
        <v>604</v>
      </c>
      <c r="E3829">
        <v>31.9827189999999</v>
      </c>
      <c r="F3829">
        <v>7.6</v>
      </c>
      <c r="G3829">
        <v>-5.5931859894901201</v>
      </c>
      <c r="H3829">
        <v>-1.87035303188851</v>
      </c>
      <c r="I3829">
        <v>-12.2495918825592</v>
      </c>
      <c r="J3829">
        <v>1.0670674632677399</v>
      </c>
      <c r="K3829">
        <v>10.0372087729983</v>
      </c>
      <c r="L3829">
        <v>10.066633630706701</v>
      </c>
      <c r="M3829">
        <v>25.7607462659657</v>
      </c>
      <c r="N3829">
        <v>1</v>
      </c>
      <c r="Q3829">
        <v>-9.4079221239847993E-2</v>
      </c>
    </row>
    <row r="3830" spans="1:17" hidden="1" x14ac:dyDescent="0.3">
      <c r="A3830" t="s">
        <v>7890</v>
      </c>
      <c r="B3830" t="s">
        <v>7891</v>
      </c>
      <c r="C3830" t="str">
        <f>IFERROR(VLOOKUP(Table1[[#This Row],[Ticker]],[1]!Table1[[Symbol]:[Industry]],2,FALSE),"-")</f>
        <v>-</v>
      </c>
      <c r="D3830" t="s">
        <v>604</v>
      </c>
      <c r="E3830">
        <v>31.96657622</v>
      </c>
      <c r="F3830">
        <v>14.9</v>
      </c>
      <c r="G3830">
        <v>-95.971922284620405</v>
      </c>
      <c r="H3830">
        <v>1.60881500529489</v>
      </c>
      <c r="I3830">
        <v>-49.185359696203101</v>
      </c>
      <c r="J3830">
        <v>-5.1223161638781596</v>
      </c>
      <c r="K3830">
        <v>15.732304626113599</v>
      </c>
      <c r="M3830">
        <v>38.3189973736498</v>
      </c>
      <c r="N3830">
        <v>0.54390054390054399</v>
      </c>
      <c r="O3830">
        <v>181.87919463087201</v>
      </c>
      <c r="P3830">
        <v>10.780669144981401</v>
      </c>
    </row>
    <row r="3831" spans="1:17" hidden="1" x14ac:dyDescent="0.3">
      <c r="A3831" t="s">
        <v>7892</v>
      </c>
      <c r="B3831" t="s">
        <v>7893</v>
      </c>
      <c r="C3831" t="str">
        <f>IFERROR(VLOOKUP(Table1[[#This Row],[Ticker]],[1]!Table1[[Symbol]:[Industry]],2,FALSE),"-")</f>
        <v>-</v>
      </c>
      <c r="D3831" t="s">
        <v>51</v>
      </c>
      <c r="E3831">
        <v>31.949079372</v>
      </c>
      <c r="F3831">
        <v>13.72</v>
      </c>
      <c r="G3831">
        <v>-105.38368458940499</v>
      </c>
      <c r="H3831">
        <v>-18.3063940864213</v>
      </c>
      <c r="I3831">
        <v>-71.433265303234293</v>
      </c>
      <c r="J3831">
        <v>0.42279661807672198</v>
      </c>
      <c r="K3831">
        <v>15.9294712588159</v>
      </c>
      <c r="L3831">
        <v>23.779577222056901</v>
      </c>
      <c r="M3831">
        <v>35.945277220103797</v>
      </c>
      <c r="N3831">
        <v>0.27026670716247803</v>
      </c>
      <c r="O3831">
        <v>262.90087463556802</v>
      </c>
      <c r="P3831">
        <v>12.459016393442599</v>
      </c>
      <c r="Q3831">
        <v>-6.4142149893140002E-2</v>
      </c>
    </row>
    <row r="3832" spans="1:17" hidden="1" x14ac:dyDescent="0.3">
      <c r="A3832" t="s">
        <v>7894</v>
      </c>
      <c r="B3832" t="s">
        <v>7895</v>
      </c>
      <c r="C3832" t="str">
        <f>IFERROR(VLOOKUP(Table1[[#This Row],[Ticker]],[1]!Table1[[Symbol]:[Industry]],2,FALSE),"-")</f>
        <v>-</v>
      </c>
      <c r="D3832" t="s">
        <v>751</v>
      </c>
      <c r="E3832">
        <v>31.948726656000002</v>
      </c>
      <c r="F3832">
        <v>344.3</v>
      </c>
      <c r="G3832">
        <v>9.3347027466351804</v>
      </c>
      <c r="H3832">
        <v>8.3066414114695897E-2</v>
      </c>
      <c r="I3832">
        <v>1.6898041370037</v>
      </c>
      <c r="J3832">
        <v>-0.178393858113751</v>
      </c>
      <c r="K3832">
        <v>328.321238662621</v>
      </c>
      <c r="L3832">
        <v>298.85396354491002</v>
      </c>
      <c r="M3832">
        <v>50.554369654686603</v>
      </c>
      <c r="N3832">
        <v>0.40958407667484398</v>
      </c>
      <c r="O3832">
        <v>2.02730177171071</v>
      </c>
      <c r="P3832">
        <v>50.777315524414199</v>
      </c>
    </row>
    <row r="3833" spans="1:17" hidden="1" x14ac:dyDescent="0.3">
      <c r="A3833" t="s">
        <v>7896</v>
      </c>
      <c r="B3833" t="s">
        <v>7897</v>
      </c>
      <c r="C3833" t="str">
        <f>IFERROR(VLOOKUP(Table1[[#This Row],[Ticker]],[1]!Table1[[Symbol]:[Industry]],2,FALSE),"-")</f>
        <v>-</v>
      </c>
      <c r="D3833" t="s">
        <v>46</v>
      </c>
      <c r="E3833">
        <v>31.873702699999999</v>
      </c>
      <c r="F3833">
        <v>1.33</v>
      </c>
      <c r="G3833">
        <v>23.155307554683699</v>
      </c>
      <c r="H3833">
        <v>28.1991115012517</v>
      </c>
      <c r="I3833">
        <v>-3.48623742635217</v>
      </c>
      <c r="J3833">
        <v>-0.974718909873589</v>
      </c>
      <c r="K3833">
        <v>1.2641370167803101</v>
      </c>
      <c r="L3833">
        <v>1.09148028055483</v>
      </c>
      <c r="M3833">
        <v>56.594100953968997</v>
      </c>
      <c r="N3833">
        <v>0.86620562342276397</v>
      </c>
      <c r="O3833">
        <v>24.060150375939799</v>
      </c>
      <c r="P3833">
        <v>77.3333333333333</v>
      </c>
      <c r="Q3833">
        <v>8.3879420925259005E-2</v>
      </c>
    </row>
    <row r="3834" spans="1:17" hidden="1" x14ac:dyDescent="0.3">
      <c r="A3834" t="s">
        <v>7898</v>
      </c>
      <c r="B3834" t="s">
        <v>7899</v>
      </c>
      <c r="C3834" t="str">
        <f>IFERROR(VLOOKUP(Table1[[#This Row],[Ticker]],[1]!Table1[[Symbol]:[Industry]],2,FALSE),"-")</f>
        <v>-</v>
      </c>
      <c r="D3834" t="s">
        <v>125</v>
      </c>
      <c r="E3834">
        <v>31.831240648000001</v>
      </c>
      <c r="F3834">
        <v>3.62</v>
      </c>
      <c r="G3834">
        <v>-31.3434496946949</v>
      </c>
      <c r="H3834">
        <v>-11.9102209709537</v>
      </c>
      <c r="I3834">
        <v>-14.210875107511599</v>
      </c>
      <c r="J3834">
        <v>-8.6212687692722394</v>
      </c>
      <c r="K3834">
        <v>3.7048331343638998</v>
      </c>
      <c r="L3834">
        <v>3.7660675256798499</v>
      </c>
      <c r="M3834">
        <v>39.058728880123198</v>
      </c>
      <c r="N3834">
        <v>0.66836144465700298</v>
      </c>
      <c r="O3834">
        <v>76.795580110497198</v>
      </c>
      <c r="P3834">
        <v>29.285714285714199</v>
      </c>
      <c r="Q3834">
        <v>9.4778152167411006E-2</v>
      </c>
    </row>
    <row r="3835" spans="1:17" hidden="1" x14ac:dyDescent="0.3">
      <c r="A3835" t="s">
        <v>7900</v>
      </c>
      <c r="B3835" t="s">
        <v>7901</v>
      </c>
      <c r="C3835" t="str">
        <f>IFERROR(VLOOKUP(Table1[[#This Row],[Ticker]],[1]!Table1[[Symbol]:[Industry]],2,FALSE),"-")</f>
        <v>-</v>
      </c>
      <c r="E3835">
        <v>31.8159752</v>
      </c>
      <c r="F3835">
        <v>12.35</v>
      </c>
      <c r="G3835">
        <v>-0.94657757235748297</v>
      </c>
      <c r="H3835">
        <v>-2.2244603973235701</v>
      </c>
      <c r="I3835">
        <v>6.7535356534687399</v>
      </c>
      <c r="J3835">
        <v>-9.7906983740160598</v>
      </c>
      <c r="K3835">
        <v>12.296311633586001</v>
      </c>
      <c r="L3835">
        <v>11.421025727227001</v>
      </c>
      <c r="M3835">
        <v>40.374361801243303</v>
      </c>
      <c r="N3835">
        <v>0.96190143453128296</v>
      </c>
      <c r="O3835">
        <v>20.242914979757</v>
      </c>
      <c r="P3835">
        <v>48.2593037214885</v>
      </c>
      <c r="Q3835">
        <v>-4.1359554643022003E-2</v>
      </c>
    </row>
    <row r="3836" spans="1:17" hidden="1" x14ac:dyDescent="0.3">
      <c r="A3836" t="s">
        <v>7902</v>
      </c>
      <c r="B3836" t="s">
        <v>7903</v>
      </c>
      <c r="C3836" t="str">
        <f>IFERROR(VLOOKUP(Table1[[#This Row],[Ticker]],[1]!Table1[[Symbol]:[Industry]],2,FALSE),"-")</f>
        <v>-</v>
      </c>
      <c r="D3836" t="s">
        <v>751</v>
      </c>
      <c r="E3836">
        <v>31.730069843999999</v>
      </c>
      <c r="F3836">
        <v>249.3</v>
      </c>
      <c r="G3836">
        <v>8.7117232503415494</v>
      </c>
      <c r="H3836">
        <v>-0.80870299838958704</v>
      </c>
      <c r="I3836">
        <v>7.3584427300177602</v>
      </c>
      <c r="J3836">
        <v>-2.9792771146421799</v>
      </c>
      <c r="K3836">
        <v>239.77821078450501</v>
      </c>
      <c r="L3836">
        <v>214.84680252762001</v>
      </c>
      <c r="M3836">
        <v>48.807085432446698</v>
      </c>
      <c r="N3836">
        <v>0.32634045878564699</v>
      </c>
      <c r="O3836">
        <v>3.1488166867227898</v>
      </c>
      <c r="P3836">
        <v>48.119541322559499</v>
      </c>
      <c r="Q3836">
        <v>5.0860317588420001E-3</v>
      </c>
    </row>
    <row r="3837" spans="1:17" hidden="1" x14ac:dyDescent="0.3">
      <c r="A3837" t="s">
        <v>7904</v>
      </c>
      <c r="B3837" t="s">
        <v>7905</v>
      </c>
      <c r="C3837" t="str">
        <f>IFERROR(VLOOKUP(Table1[[#This Row],[Ticker]],[1]!Table1[[Symbol]:[Industry]],2,FALSE),"-")</f>
        <v>-</v>
      </c>
      <c r="D3837" t="s">
        <v>266</v>
      </c>
      <c r="E3837">
        <v>31.707949500000002</v>
      </c>
      <c r="F3837">
        <v>105.57</v>
      </c>
      <c r="G3837">
        <v>330.11755514028499</v>
      </c>
      <c r="H3837">
        <v>-2.22928023280034</v>
      </c>
      <c r="I3837">
        <v>-1.34104468016783</v>
      </c>
      <c r="J3837">
        <v>18.596395171422099</v>
      </c>
      <c r="K3837">
        <v>100.76215971534501</v>
      </c>
      <c r="L3837">
        <v>91.072001213277005</v>
      </c>
      <c r="M3837">
        <v>64.542399525269701</v>
      </c>
      <c r="N3837">
        <v>1.6372206404677301</v>
      </c>
      <c r="O3837">
        <v>19.352088661551502</v>
      </c>
      <c r="P3837">
        <v>363.43283582089498</v>
      </c>
    </row>
    <row r="3838" spans="1:17" hidden="1" x14ac:dyDescent="0.3">
      <c r="A3838" t="s">
        <v>7906</v>
      </c>
      <c r="B3838" t="s">
        <v>7907</v>
      </c>
      <c r="C3838" t="str">
        <f>IFERROR(VLOOKUP(Table1[[#This Row],[Ticker]],[1]!Table1[[Symbol]:[Industry]],2,FALSE),"-")</f>
        <v>-</v>
      </c>
      <c r="D3838" t="s">
        <v>125</v>
      </c>
      <c r="E3838">
        <v>31.642679999999999</v>
      </c>
      <c r="F3838">
        <v>57.7</v>
      </c>
      <c r="G3838">
        <v>-35.931314435884602</v>
      </c>
      <c r="H3838">
        <v>-3.9708599886415499</v>
      </c>
      <c r="I3838">
        <v>-13.266851706368101</v>
      </c>
      <c r="J3838">
        <v>-7.5734107144137903</v>
      </c>
      <c r="K3838">
        <v>60.968401986297998</v>
      </c>
      <c r="L3838">
        <v>61.838211960354499</v>
      </c>
      <c r="M3838">
        <v>31.886544581292199</v>
      </c>
      <c r="N3838">
        <v>1.6681034482758601</v>
      </c>
      <c r="O3838">
        <v>107.885615251299</v>
      </c>
      <c r="P3838">
        <v>21.473684210526301</v>
      </c>
    </row>
    <row r="3839" spans="1:17" hidden="1" x14ac:dyDescent="0.3">
      <c r="A3839" t="s">
        <v>7908</v>
      </c>
      <c r="B3839" t="s">
        <v>7909</v>
      </c>
      <c r="C3839" t="str">
        <f>IFERROR(VLOOKUP(Table1[[#This Row],[Ticker]],[1]!Table1[[Symbol]:[Industry]],2,FALSE),"-")</f>
        <v>-</v>
      </c>
      <c r="D3839" t="s">
        <v>396</v>
      </c>
      <c r="E3839">
        <v>31.577696545999999</v>
      </c>
      <c r="F3839">
        <v>12.76</v>
      </c>
      <c r="G3839">
        <v>-45.918020406637801</v>
      </c>
      <c r="H3839">
        <v>-12.019756423276499</v>
      </c>
      <c r="I3839">
        <v>-30.833913069499399</v>
      </c>
      <c r="J3839">
        <v>-1.7983539549404099</v>
      </c>
      <c r="K3839">
        <v>13.4169013500315</v>
      </c>
      <c r="L3839">
        <v>14.204308361074</v>
      </c>
      <c r="M3839">
        <v>28.299602611267598</v>
      </c>
      <c r="N3839">
        <v>0.58791486869061305</v>
      </c>
      <c r="O3839">
        <v>90.438871473354197</v>
      </c>
      <c r="P3839">
        <v>6.6889632107023296</v>
      </c>
      <c r="Q3839">
        <v>-4.0657408305029001E-2</v>
      </c>
    </row>
    <row r="3840" spans="1:17" hidden="1" x14ac:dyDescent="0.3">
      <c r="A3840" t="s">
        <v>7910</v>
      </c>
      <c r="B3840" t="s">
        <v>7911</v>
      </c>
      <c r="C3840" t="str">
        <f>IFERROR(VLOOKUP(Table1[[#This Row],[Ticker]],[1]!Table1[[Symbol]:[Industry]],2,FALSE),"-")</f>
        <v>-</v>
      </c>
      <c r="D3840" t="s">
        <v>393</v>
      </c>
      <c r="E3840">
        <v>31.543599316000002</v>
      </c>
      <c r="F3840">
        <v>23.86</v>
      </c>
      <c r="G3840">
        <v>-33.260493504405098</v>
      </c>
      <c r="H3840">
        <v>-1.9825853706449399</v>
      </c>
      <c r="I3840">
        <v>-40.366539434476501</v>
      </c>
      <c r="J3840">
        <v>-13.8272033819232</v>
      </c>
      <c r="K3840">
        <v>26.5061966015957</v>
      </c>
      <c r="L3840">
        <v>26.437729047121099</v>
      </c>
      <c r="M3840">
        <v>32.5569448863425</v>
      </c>
      <c r="N3840">
        <v>1.2806498681107801</v>
      </c>
      <c r="O3840">
        <v>77.912824811399801</v>
      </c>
      <c r="P3840">
        <v>23.5629207664422</v>
      </c>
      <c r="Q3840">
        <v>0.112360621507124</v>
      </c>
    </row>
    <row r="3841" spans="1:17" hidden="1" x14ac:dyDescent="0.3">
      <c r="A3841" t="s">
        <v>7912</v>
      </c>
      <c r="B3841" t="s">
        <v>7913</v>
      </c>
      <c r="C3841" t="str">
        <f>IFERROR(VLOOKUP(Table1[[#This Row],[Ticker]],[1]!Table1[[Symbol]:[Industry]],2,FALSE),"-")</f>
        <v>-</v>
      </c>
      <c r="D3841" t="s">
        <v>604</v>
      </c>
      <c r="E3841">
        <v>31.516229891999998</v>
      </c>
      <c r="F3841">
        <v>30.09</v>
      </c>
      <c r="G3841">
        <v>-59.871297278120799</v>
      </c>
      <c r="H3841">
        <v>-26.981918585438599</v>
      </c>
      <c r="I3841">
        <v>-41.426634479891497</v>
      </c>
      <c r="J3841">
        <v>2.3458735411536402</v>
      </c>
      <c r="K3841">
        <v>32.984957080536802</v>
      </c>
      <c r="L3841">
        <v>35.941168438667297</v>
      </c>
      <c r="M3841">
        <v>59.819550498982899</v>
      </c>
      <c r="N3841">
        <v>2.6815841511259699</v>
      </c>
      <c r="O3841">
        <v>83.7819873712196</v>
      </c>
      <c r="P3841">
        <v>21.821862348178101</v>
      </c>
    </row>
    <row r="3842" spans="1:17" hidden="1" x14ac:dyDescent="0.3">
      <c r="A3842" t="s">
        <v>7914</v>
      </c>
      <c r="B3842" t="s">
        <v>7915</v>
      </c>
      <c r="C3842" t="str">
        <f>IFERROR(VLOOKUP(Table1[[#This Row],[Ticker]],[1]!Table1[[Symbol]:[Industry]],2,FALSE),"-")</f>
        <v>-</v>
      </c>
      <c r="D3842" t="s">
        <v>751</v>
      </c>
      <c r="E3842">
        <v>31.504857428999902</v>
      </c>
      <c r="F3842">
        <v>267.86</v>
      </c>
      <c r="G3842">
        <v>0.78234134692399904</v>
      </c>
      <c r="H3842">
        <v>-1.57836636561719</v>
      </c>
      <c r="I3842">
        <v>0.32994422012442398</v>
      </c>
      <c r="J3842">
        <v>-2.2731085426171602</v>
      </c>
      <c r="K3842">
        <v>255.71468613153101</v>
      </c>
      <c r="L3842">
        <v>236.14421515286</v>
      </c>
      <c r="M3842">
        <v>51.891311594454301</v>
      </c>
      <c r="N3842">
        <v>1.13370055684343</v>
      </c>
      <c r="O3842">
        <v>3.6511610542820701</v>
      </c>
      <c r="P3842">
        <v>40.645838802835399</v>
      </c>
      <c r="Q3842">
        <v>1.5187022887975E-2</v>
      </c>
    </row>
    <row r="3843" spans="1:17" hidden="1" x14ac:dyDescent="0.3">
      <c r="A3843" t="s">
        <v>7916</v>
      </c>
      <c r="B3843" t="s">
        <v>7917</v>
      </c>
      <c r="C3843" t="str">
        <f>IFERROR(VLOOKUP(Table1[[#This Row],[Ticker]],[1]!Table1[[Symbol]:[Industry]],2,FALSE),"-")</f>
        <v>-</v>
      </c>
      <c r="D3843" t="s">
        <v>646</v>
      </c>
      <c r="E3843">
        <v>31.5</v>
      </c>
      <c r="F3843">
        <v>5.18</v>
      </c>
      <c r="G3843">
        <v>-68.158047976207897</v>
      </c>
      <c r="H3843">
        <v>10.4457303023871</v>
      </c>
      <c r="I3843">
        <v>-16.360633561617899</v>
      </c>
      <c r="J3843">
        <v>-12.539936301177899</v>
      </c>
      <c r="K3843">
        <v>4.7509383557018197</v>
      </c>
      <c r="L3843">
        <v>5.8541791125281897</v>
      </c>
      <c r="M3843">
        <v>69.543610913360595</v>
      </c>
      <c r="N3843">
        <v>2.6494766143764301</v>
      </c>
      <c r="O3843">
        <v>130.30888030887999</v>
      </c>
      <c r="P3843">
        <v>29.177057356608401</v>
      </c>
      <c r="Q3843">
        <v>2.1686688240124999E-2</v>
      </c>
    </row>
    <row r="3844" spans="1:17" hidden="1" x14ac:dyDescent="0.3">
      <c r="A3844" t="s">
        <v>7918</v>
      </c>
      <c r="B3844" t="s">
        <v>7919</v>
      </c>
      <c r="C3844" t="str">
        <f>IFERROR(VLOOKUP(Table1[[#This Row],[Ticker]],[1]!Table1[[Symbol]:[Industry]],2,FALSE),"-")</f>
        <v>-</v>
      </c>
      <c r="E3844">
        <v>31.417874999999999</v>
      </c>
      <c r="F3844">
        <v>50</v>
      </c>
      <c r="G3844">
        <v>199.13152783002701</v>
      </c>
      <c r="H3844">
        <v>17.3944779404905</v>
      </c>
      <c r="I3844">
        <v>54.292043048394802</v>
      </c>
      <c r="J3844">
        <v>-16.280977380025298</v>
      </c>
      <c r="K3844">
        <v>47.773909611092897</v>
      </c>
      <c r="L3844">
        <v>39.0435389707499</v>
      </c>
      <c r="M3844">
        <v>38.964304468266</v>
      </c>
      <c r="N3844">
        <v>0.32277723056427499</v>
      </c>
      <c r="O3844">
        <v>17.419999999999899</v>
      </c>
      <c r="P3844">
        <v>232.44680851063799</v>
      </c>
      <c r="Q3844">
        <v>9.7196214014247995E-2</v>
      </c>
    </row>
    <row r="3845" spans="1:17" hidden="1" x14ac:dyDescent="0.3">
      <c r="A3845" t="s">
        <v>7920</v>
      </c>
      <c r="B3845" t="s">
        <v>7921</v>
      </c>
      <c r="C3845" t="str">
        <f>IFERROR(VLOOKUP(Table1[[#This Row],[Ticker]],[1]!Table1[[Symbol]:[Industry]],2,FALSE),"-")</f>
        <v>-</v>
      </c>
      <c r="D3845" t="s">
        <v>1180</v>
      </c>
      <c r="E3845">
        <v>31.400188241999999</v>
      </c>
      <c r="F3845">
        <v>4</v>
      </c>
      <c r="G3845">
        <v>-21.8946678672399</v>
      </c>
      <c r="H3845">
        <v>-12.9216082751283</v>
      </c>
      <c r="I3845">
        <v>-47.964034115196299</v>
      </c>
      <c r="J3845">
        <v>-18.319572124292002</v>
      </c>
      <c r="K3845">
        <v>4.2533788939579198</v>
      </c>
      <c r="L3845">
        <v>4.6437458986456299</v>
      </c>
      <c r="M3845">
        <v>46.8617350722444</v>
      </c>
      <c r="N3845">
        <v>1.3776983181917399</v>
      </c>
      <c r="O3845">
        <v>83.5</v>
      </c>
      <c r="P3845">
        <v>21.951219512195099</v>
      </c>
      <c r="Q3845">
        <v>7.3632031968582007E-2</v>
      </c>
    </row>
    <row r="3846" spans="1:17" hidden="1" x14ac:dyDescent="0.3">
      <c r="A3846" t="s">
        <v>7922</v>
      </c>
      <c r="B3846" t="s">
        <v>7923</v>
      </c>
      <c r="C3846" t="str">
        <f>IFERROR(VLOOKUP(Table1[[#This Row],[Ticker]],[1]!Table1[[Symbol]:[Industry]],2,FALSE),"-")</f>
        <v>-</v>
      </c>
      <c r="E3846">
        <v>31.396127100000001</v>
      </c>
      <c r="F3846">
        <v>10.14</v>
      </c>
      <c r="G3846">
        <v>7.3227220933146802</v>
      </c>
      <c r="H3846">
        <v>-21.486423089943202</v>
      </c>
      <c r="I3846">
        <v>-22.842115043099302</v>
      </c>
      <c r="J3846">
        <v>-7.4755550302749398</v>
      </c>
      <c r="K3846">
        <v>10.9676114652521</v>
      </c>
      <c r="L3846">
        <v>9.9645255467207399</v>
      </c>
      <c r="M3846">
        <v>34.830989058595101</v>
      </c>
      <c r="N3846">
        <v>0.94207794624518804</v>
      </c>
      <c r="O3846">
        <v>34.023668639053199</v>
      </c>
      <c r="P3846">
        <v>64.610389610389603</v>
      </c>
    </row>
    <row r="3847" spans="1:17" hidden="1" x14ac:dyDescent="0.3">
      <c r="A3847" t="s">
        <v>7924</v>
      </c>
      <c r="B3847" t="s">
        <v>7925</v>
      </c>
      <c r="C3847" t="str">
        <f>IFERROR(VLOOKUP(Table1[[#This Row],[Ticker]],[1]!Table1[[Symbol]:[Industry]],2,FALSE),"-")</f>
        <v>-</v>
      </c>
      <c r="D3847" t="s">
        <v>5865</v>
      </c>
      <c r="E3847">
        <v>31.330874999999999</v>
      </c>
      <c r="F3847">
        <v>58.29</v>
      </c>
      <c r="G3847">
        <v>-43.913440189812803</v>
      </c>
      <c r="H3847">
        <v>-8.3842411932052308</v>
      </c>
      <c r="I3847">
        <v>-29.073516407380801</v>
      </c>
      <c r="J3847">
        <v>-4.6055855957359499</v>
      </c>
      <c r="K3847">
        <v>59.882434034745899</v>
      </c>
      <c r="L3847">
        <v>61.985835807198399</v>
      </c>
      <c r="M3847">
        <v>47.132428758065601</v>
      </c>
      <c r="N3847">
        <v>0.89962087549704095</v>
      </c>
      <c r="O3847">
        <v>62.755189569394403</v>
      </c>
      <c r="P3847">
        <v>7.3480662983425402</v>
      </c>
      <c r="Q3847">
        <v>7.8104428192298E-2</v>
      </c>
    </row>
    <row r="3848" spans="1:17" hidden="1" x14ac:dyDescent="0.3">
      <c r="A3848" t="s">
        <v>7926</v>
      </c>
      <c r="B3848" t="s">
        <v>7927</v>
      </c>
      <c r="C3848" t="str">
        <f>IFERROR(VLOOKUP(Table1[[#This Row],[Ticker]],[1]!Table1[[Symbol]:[Industry]],2,FALSE),"-")</f>
        <v>-</v>
      </c>
      <c r="D3848" t="s">
        <v>266</v>
      </c>
      <c r="E3848">
        <v>31.3239017</v>
      </c>
      <c r="F3848">
        <v>70.45</v>
      </c>
      <c r="G3848">
        <v>-51.964241419640402</v>
      </c>
      <c r="H3848">
        <v>-24.031877635397699</v>
      </c>
      <c r="I3848">
        <v>-37.787372078425598</v>
      </c>
      <c r="J3848">
        <v>4.6120794451930198</v>
      </c>
      <c r="M3848">
        <v>55.092194998661398</v>
      </c>
      <c r="O3848">
        <v>22.9240596167494</v>
      </c>
      <c r="P3848">
        <v>22.3090277777777</v>
      </c>
    </row>
    <row r="3849" spans="1:17" hidden="1" x14ac:dyDescent="0.3">
      <c r="A3849" t="s">
        <v>7928</v>
      </c>
      <c r="B3849" t="s">
        <v>7929</v>
      </c>
      <c r="C3849" t="str">
        <f>IFERROR(VLOOKUP(Table1[[#This Row],[Ticker]],[1]!Table1[[Symbol]:[Industry]],2,FALSE),"-")</f>
        <v>-</v>
      </c>
      <c r="D3849" t="s">
        <v>604</v>
      </c>
      <c r="E3849">
        <v>31.318957137999998</v>
      </c>
      <c r="F3849">
        <v>1.07</v>
      </c>
      <c r="G3849">
        <v>-26.3152806806104</v>
      </c>
      <c r="H3849">
        <v>-5.7371876159370796</v>
      </c>
      <c r="I3849">
        <v>-21.8656840666684</v>
      </c>
      <c r="J3849">
        <v>-4.0660631460124002</v>
      </c>
      <c r="K3849">
        <v>1.0980732358162399</v>
      </c>
      <c r="L3849">
        <v>1.1126480564597501</v>
      </c>
      <c r="M3849">
        <v>42.266938987405403</v>
      </c>
      <c r="N3849">
        <v>1.31826250269546</v>
      </c>
      <c r="O3849">
        <v>96.261682242990602</v>
      </c>
      <c r="P3849">
        <v>25.8823529411764</v>
      </c>
      <c r="Q3849">
        <v>4.0342574355082997E-2</v>
      </c>
    </row>
    <row r="3850" spans="1:17" hidden="1" x14ac:dyDescent="0.3">
      <c r="A3850" t="s">
        <v>7930</v>
      </c>
      <c r="B3850" t="s">
        <v>7931</v>
      </c>
      <c r="C3850" t="str">
        <f>IFERROR(VLOOKUP(Table1[[#This Row],[Ticker]],[1]!Table1[[Symbol]:[Industry]],2,FALSE),"-")</f>
        <v>-</v>
      </c>
      <c r="D3850" t="s">
        <v>1422</v>
      </c>
      <c r="E3850">
        <v>31.311939200000001</v>
      </c>
      <c r="F3850">
        <v>2.02</v>
      </c>
      <c r="G3850">
        <v>119.184719319389</v>
      </c>
      <c r="H3850">
        <v>-0.69604508307034396</v>
      </c>
      <c r="I3850">
        <v>15.5282553272709</v>
      </c>
      <c r="J3850">
        <v>-14.1618478123826</v>
      </c>
      <c r="K3850">
        <v>1.94331995964941</v>
      </c>
      <c r="L3850">
        <v>1.57544517188505</v>
      </c>
      <c r="M3850">
        <v>32.497252443010098</v>
      </c>
      <c r="N3850">
        <v>0.38485466049376699</v>
      </c>
      <c r="O3850">
        <v>22.7722772277227</v>
      </c>
      <c r="P3850">
        <v>210.76923076923001</v>
      </c>
      <c r="Q3850">
        <v>7.8288765578830993E-2</v>
      </c>
    </row>
    <row r="3851" spans="1:17" hidden="1" x14ac:dyDescent="0.3">
      <c r="A3851" t="s">
        <v>7932</v>
      </c>
      <c r="B3851" t="s">
        <v>7933</v>
      </c>
      <c r="C3851" t="str">
        <f>IFERROR(VLOOKUP(Table1[[#This Row],[Ticker]],[1]!Table1[[Symbol]:[Industry]],2,FALSE),"-")</f>
        <v>-</v>
      </c>
      <c r="D3851" t="s">
        <v>2933</v>
      </c>
      <c r="E3851">
        <v>31.280711719999999</v>
      </c>
      <c r="F3851">
        <v>24.74</v>
      </c>
      <c r="G3851">
        <v>-71.123224370906996</v>
      </c>
      <c r="H3851">
        <v>-5.3824573879067596</v>
      </c>
      <c r="I3851">
        <v>-31.3767937445038</v>
      </c>
      <c r="J3851">
        <v>-4.1490321134158696</v>
      </c>
      <c r="K3851">
        <v>25.6424548754227</v>
      </c>
      <c r="L3851">
        <v>32.1187374159922</v>
      </c>
      <c r="M3851">
        <v>44.481412423405303</v>
      </c>
      <c r="N3851">
        <v>1.1098265895953701</v>
      </c>
      <c r="O3851">
        <v>176.879547291835</v>
      </c>
      <c r="P3851">
        <v>14.537037037037001</v>
      </c>
      <c r="Q3851">
        <v>2.6852180511624999E-2</v>
      </c>
    </row>
    <row r="3852" spans="1:17" hidden="1" x14ac:dyDescent="0.3">
      <c r="A3852" t="s">
        <v>7934</v>
      </c>
      <c r="B3852" t="s">
        <v>7935</v>
      </c>
      <c r="C3852" t="str">
        <f>IFERROR(VLOOKUP(Table1[[#This Row],[Ticker]],[1]!Table1[[Symbol]:[Industry]],2,FALSE),"-")</f>
        <v>-</v>
      </c>
      <c r="D3852" t="s">
        <v>1361</v>
      </c>
      <c r="E3852">
        <v>31.257184429999999</v>
      </c>
      <c r="F3852">
        <v>58.13</v>
      </c>
      <c r="G3852">
        <v>-23.7807037068022</v>
      </c>
      <c r="H3852">
        <v>-4.1083214067920597</v>
      </c>
      <c r="I3852">
        <v>-13.581846966778899</v>
      </c>
      <c r="J3852">
        <v>-2.7334070398570298</v>
      </c>
      <c r="K3852">
        <v>57.432015456415002</v>
      </c>
      <c r="L3852">
        <v>55.875001372204402</v>
      </c>
      <c r="M3852">
        <v>56.093149880285502</v>
      </c>
      <c r="N3852">
        <v>0.87492102198111998</v>
      </c>
      <c r="O3852">
        <v>4.9372097023911703</v>
      </c>
      <c r="P3852">
        <v>12.8737864077669</v>
      </c>
    </row>
    <row r="3853" spans="1:17" hidden="1" x14ac:dyDescent="0.3">
      <c r="A3853" t="s">
        <v>7936</v>
      </c>
      <c r="B3853" t="s">
        <v>7937</v>
      </c>
      <c r="C3853" t="str">
        <f>IFERROR(VLOOKUP(Table1[[#This Row],[Ticker]],[1]!Table1[[Symbol]:[Industry]],2,FALSE),"-")</f>
        <v>-</v>
      </c>
      <c r="D3853" t="s">
        <v>2261</v>
      </c>
      <c r="E3853">
        <v>31.246840800000001</v>
      </c>
      <c r="F3853">
        <v>44.49</v>
      </c>
      <c r="G3853">
        <v>12.649286248523399</v>
      </c>
      <c r="H3853">
        <v>-2.9443222950060899</v>
      </c>
      <c r="I3853">
        <v>-26.758843233083301</v>
      </c>
      <c r="J3853">
        <v>-3.7585257866475401</v>
      </c>
      <c r="K3853">
        <v>44.148080169154497</v>
      </c>
      <c r="L3853">
        <v>43.950908424375299</v>
      </c>
      <c r="M3853">
        <v>48.226322222487902</v>
      </c>
      <c r="N3853">
        <v>0.43297616853513099</v>
      </c>
      <c r="O3853">
        <v>55.832771409305401</v>
      </c>
      <c r="P3853">
        <v>48.250583138953601</v>
      </c>
      <c r="Q3853">
        <v>7.0224522649245003E-2</v>
      </c>
    </row>
    <row r="3854" spans="1:17" hidden="1" x14ac:dyDescent="0.3">
      <c r="A3854" t="s">
        <v>7938</v>
      </c>
      <c r="B3854" t="s">
        <v>7939</v>
      </c>
      <c r="C3854" t="str">
        <f>IFERROR(VLOOKUP(Table1[[#This Row],[Ticker]],[1]!Table1[[Symbol]:[Industry]],2,FALSE),"-")</f>
        <v>-</v>
      </c>
      <c r="D3854" t="s">
        <v>604</v>
      </c>
      <c r="E3854">
        <v>31.241232</v>
      </c>
      <c r="F3854">
        <v>53.79</v>
      </c>
      <c r="G3854">
        <v>265.12916376383401</v>
      </c>
      <c r="H3854">
        <v>113.044475414754</v>
      </c>
      <c r="I3854">
        <v>130.931323667577</v>
      </c>
      <c r="J3854">
        <v>10.263230001597501</v>
      </c>
      <c r="K3854">
        <v>32.8317976863745</v>
      </c>
      <c r="L3854">
        <v>23.2758526825457</v>
      </c>
      <c r="M3854">
        <v>83.334621499128403</v>
      </c>
      <c r="N3854">
        <v>2.4341645842309299</v>
      </c>
      <c r="O3854">
        <v>4.1085703662390802</v>
      </c>
      <c r="P3854">
        <v>412.77407054337402</v>
      </c>
    </row>
    <row r="3855" spans="1:17" hidden="1" x14ac:dyDescent="0.3">
      <c r="A3855" t="s">
        <v>7940</v>
      </c>
      <c r="B3855" t="s">
        <v>7941</v>
      </c>
      <c r="C3855" t="str">
        <f>IFERROR(VLOOKUP(Table1[[#This Row],[Ticker]],[1]!Table1[[Symbol]:[Industry]],2,FALSE),"-")</f>
        <v>-</v>
      </c>
      <c r="D3855" t="s">
        <v>274</v>
      </c>
      <c r="E3855">
        <v>31.197678839999998</v>
      </c>
      <c r="F3855">
        <v>41.77</v>
      </c>
      <c r="G3855">
        <v>19.408668131089701</v>
      </c>
      <c r="H3855">
        <v>-0.17873078225088701</v>
      </c>
      <c r="I3855">
        <v>8.7942073436058692</v>
      </c>
      <c r="J3855">
        <v>-9.7619042645646594</v>
      </c>
      <c r="K3855">
        <v>38.5222830433014</v>
      </c>
      <c r="L3855">
        <v>35.944634319257702</v>
      </c>
      <c r="M3855">
        <v>58.050113981511402</v>
      </c>
      <c r="N3855">
        <v>1.85062341499564</v>
      </c>
      <c r="O3855">
        <v>30.835527890830701</v>
      </c>
      <c r="P3855">
        <v>81.608695652173907</v>
      </c>
      <c r="Q3855">
        <v>2.7786589563679E-2</v>
      </c>
    </row>
    <row r="3856" spans="1:17" hidden="1" x14ac:dyDescent="0.3">
      <c r="A3856" t="s">
        <v>7942</v>
      </c>
      <c r="B3856" t="s">
        <v>7943</v>
      </c>
      <c r="C3856" t="str">
        <f>IFERROR(VLOOKUP(Table1[[#This Row],[Ticker]],[1]!Table1[[Symbol]:[Industry]],2,FALSE),"-")</f>
        <v>-</v>
      </c>
      <c r="D3856" t="s">
        <v>473</v>
      </c>
      <c r="E3856">
        <v>31.154179500000001</v>
      </c>
      <c r="F3856">
        <v>102</v>
      </c>
      <c r="G3856">
        <v>30.962380778561698</v>
      </c>
      <c r="H3856">
        <v>-1.4084199698183899</v>
      </c>
      <c r="I3856">
        <v>29.225225024240601</v>
      </c>
      <c r="J3856">
        <v>-6.6146513708275698</v>
      </c>
      <c r="K3856">
        <v>88.664820584592505</v>
      </c>
      <c r="L3856">
        <v>76.494408469641598</v>
      </c>
      <c r="M3856">
        <v>60.510518590298297</v>
      </c>
      <c r="N3856">
        <v>1.7906364366504399</v>
      </c>
      <c r="O3856">
        <v>7.8431372549019498</v>
      </c>
      <c r="P3856">
        <v>75.650077492681206</v>
      </c>
      <c r="Q3856">
        <v>-5.8821658628210004E-3</v>
      </c>
    </row>
    <row r="3857" spans="1:17" hidden="1" x14ac:dyDescent="0.3">
      <c r="A3857" t="s">
        <v>7944</v>
      </c>
      <c r="B3857" t="s">
        <v>7945</v>
      </c>
      <c r="C3857" t="str">
        <f>IFERROR(VLOOKUP(Table1[[#This Row],[Ticker]],[1]!Table1[[Symbol]:[Industry]],2,FALSE),"-")</f>
        <v>-</v>
      </c>
      <c r="D3857" t="s">
        <v>393</v>
      </c>
      <c r="E3857">
        <v>31.065173099999999</v>
      </c>
      <c r="F3857">
        <v>51.69</v>
      </c>
      <c r="G3857">
        <v>2.8902529162274999</v>
      </c>
      <c r="H3857">
        <v>-13.910665514185601</v>
      </c>
      <c r="I3857">
        <v>-24.381307764693499</v>
      </c>
      <c r="J3857">
        <v>-8.7912060239312098</v>
      </c>
      <c r="K3857">
        <v>54.829182842506299</v>
      </c>
      <c r="L3857">
        <v>54.3440563688442</v>
      </c>
      <c r="M3857">
        <v>34.695555083514201</v>
      </c>
      <c r="N3857">
        <v>0.52402097277897397</v>
      </c>
      <c r="O3857">
        <v>82.627200619075197</v>
      </c>
      <c r="Q3857">
        <v>3.6743408262022E-2</v>
      </c>
    </row>
    <row r="3858" spans="1:17" hidden="1" x14ac:dyDescent="0.3">
      <c r="A3858" t="s">
        <v>7946</v>
      </c>
      <c r="B3858" t="s">
        <v>7947</v>
      </c>
      <c r="C3858" t="str">
        <f>IFERROR(VLOOKUP(Table1[[#This Row],[Ticker]],[1]!Table1[[Symbol]:[Industry]],2,FALSE),"-")</f>
        <v>-</v>
      </c>
      <c r="D3858" t="s">
        <v>396</v>
      </c>
      <c r="E3858">
        <v>31.006030760000002</v>
      </c>
      <c r="F3858">
        <v>9.1999999999999993</v>
      </c>
      <c r="G3858">
        <v>-37.080971057179397</v>
      </c>
      <c r="H3858">
        <v>-3.3817033259313898</v>
      </c>
      <c r="I3858">
        <v>-16.802482529607001</v>
      </c>
      <c r="J3858">
        <v>-3.4747189098735798</v>
      </c>
      <c r="K3858">
        <v>9.0079730156489894</v>
      </c>
      <c r="L3858">
        <v>9.1303333031526108</v>
      </c>
      <c r="M3858">
        <v>49.5489560380393</v>
      </c>
      <c r="N3858">
        <v>0.87710292626258102</v>
      </c>
      <c r="O3858">
        <v>18.9130434782608</v>
      </c>
      <c r="P3858">
        <v>9.5238095238095095</v>
      </c>
      <c r="Q3858">
        <v>0.115485734422451</v>
      </c>
    </row>
    <row r="3859" spans="1:17" hidden="1" x14ac:dyDescent="0.3">
      <c r="A3859" t="s">
        <v>7948</v>
      </c>
      <c r="B3859" t="s">
        <v>7949</v>
      </c>
      <c r="C3859" t="str">
        <f>IFERROR(VLOOKUP(Table1[[#This Row],[Ticker]],[1]!Table1[[Symbol]:[Industry]],2,FALSE),"-")</f>
        <v>-</v>
      </c>
      <c r="D3859" t="s">
        <v>604</v>
      </c>
      <c r="E3859">
        <v>30.812324400000001</v>
      </c>
      <c r="F3859">
        <v>33</v>
      </c>
      <c r="G3859">
        <v>13.026182734023701</v>
      </c>
      <c r="H3859">
        <v>-3.4255865880420502</v>
      </c>
      <c r="I3859">
        <v>-6.6256257955838596</v>
      </c>
      <c r="J3859">
        <v>-6.1789349836548801</v>
      </c>
      <c r="K3859">
        <v>32.550731244113798</v>
      </c>
      <c r="L3859">
        <v>31.876009371869898</v>
      </c>
      <c r="M3859">
        <v>61.671687864522298</v>
      </c>
      <c r="N3859">
        <v>0.63044776004806402</v>
      </c>
      <c r="O3859">
        <v>22.848484848484802</v>
      </c>
      <c r="P3859">
        <v>46.341463414634099</v>
      </c>
      <c r="Q3859">
        <v>5.0473586786486002E-2</v>
      </c>
    </row>
    <row r="3860" spans="1:17" hidden="1" x14ac:dyDescent="0.3">
      <c r="A3860" t="s">
        <v>7950</v>
      </c>
      <c r="B3860" t="s">
        <v>7951</v>
      </c>
      <c r="C3860" t="str">
        <f>IFERROR(VLOOKUP(Table1[[#This Row],[Ticker]],[1]!Table1[[Symbol]:[Industry]],2,FALSE),"-")</f>
        <v>-</v>
      </c>
      <c r="D3860" t="s">
        <v>1004</v>
      </c>
      <c r="E3860">
        <v>30.768124400000001</v>
      </c>
      <c r="F3860">
        <v>32.840000000000003</v>
      </c>
      <c r="G3860">
        <v>329.21993058699502</v>
      </c>
      <c r="H3860">
        <v>-16.657411440187399</v>
      </c>
      <c r="I3860">
        <v>215.62203718251999</v>
      </c>
      <c r="J3860">
        <v>-6.9024781071980001</v>
      </c>
      <c r="K3860">
        <v>30.143814402805301</v>
      </c>
      <c r="L3860">
        <v>20.1399302603871</v>
      </c>
      <c r="M3860">
        <v>48.913424739492697</v>
      </c>
      <c r="N3860">
        <v>0.45966965472952198</v>
      </c>
      <c r="O3860">
        <v>16.8696711327649</v>
      </c>
      <c r="P3860">
        <v>385.79881656804702</v>
      </c>
      <c r="Q3860">
        <v>0.22867065131985401</v>
      </c>
    </row>
    <row r="3861" spans="1:17" hidden="1" x14ac:dyDescent="0.3">
      <c r="A3861" t="s">
        <v>7952</v>
      </c>
      <c r="B3861" t="s">
        <v>7953</v>
      </c>
      <c r="C3861" t="str">
        <f>IFERROR(VLOOKUP(Table1[[#This Row],[Ticker]],[1]!Table1[[Symbol]:[Industry]],2,FALSE),"-")</f>
        <v>-</v>
      </c>
      <c r="E3861">
        <v>30.7392</v>
      </c>
      <c r="F3861">
        <v>16.010000000000002</v>
      </c>
      <c r="G3861">
        <v>112.85317607461801</v>
      </c>
      <c r="H3861">
        <v>-32.913107369995998</v>
      </c>
      <c r="I3861">
        <v>-84.143875820269997</v>
      </c>
      <c r="J3861">
        <v>-10.784378559686701</v>
      </c>
      <c r="K3861">
        <v>20.670076953328302</v>
      </c>
      <c r="L3861">
        <v>24.3609739117435</v>
      </c>
      <c r="M3861">
        <v>7.5216040059305698</v>
      </c>
      <c r="N3861">
        <v>0.33796835958562899</v>
      </c>
      <c r="O3861">
        <v>354.40349781386601</v>
      </c>
      <c r="P3861">
        <v>169.59536427120901</v>
      </c>
    </row>
    <row r="3862" spans="1:17" hidden="1" x14ac:dyDescent="0.3">
      <c r="A3862" t="s">
        <v>7954</v>
      </c>
      <c r="B3862" t="s">
        <v>7955</v>
      </c>
      <c r="C3862" t="str">
        <f>IFERROR(VLOOKUP(Table1[[#This Row],[Ticker]],[1]!Table1[[Symbol]:[Industry]],2,FALSE),"-")</f>
        <v>-</v>
      </c>
      <c r="D3862" t="s">
        <v>604</v>
      </c>
      <c r="E3862">
        <v>30.698514150000001</v>
      </c>
      <c r="F3862">
        <v>42.99</v>
      </c>
      <c r="G3862">
        <v>47.583234170874697</v>
      </c>
      <c r="H3862">
        <v>-29.1426898423823</v>
      </c>
      <c r="I3862">
        <v>52.176637887045899</v>
      </c>
      <c r="J3862">
        <v>-6.0031008349615798</v>
      </c>
      <c r="K3862">
        <v>47.6406441901213</v>
      </c>
      <c r="L3862">
        <v>37.458750078522101</v>
      </c>
      <c r="M3862">
        <v>41.474595548283901</v>
      </c>
      <c r="N3862">
        <v>0.32217243347462199</v>
      </c>
      <c r="O3862">
        <v>37.1591204520887</v>
      </c>
      <c r="P3862">
        <v>113.38102189781</v>
      </c>
      <c r="Q3862">
        <v>5.5545503357489999E-2</v>
      </c>
    </row>
    <row r="3863" spans="1:17" hidden="1" x14ac:dyDescent="0.3">
      <c r="A3863" t="s">
        <v>7956</v>
      </c>
      <c r="B3863" t="s">
        <v>7957</v>
      </c>
      <c r="C3863" t="str">
        <f>IFERROR(VLOOKUP(Table1[[#This Row],[Ticker]],[1]!Table1[[Symbol]:[Industry]],2,FALSE),"-")</f>
        <v>-</v>
      </c>
      <c r="D3863" t="s">
        <v>4737</v>
      </c>
      <c r="E3863">
        <v>30.638439000000002</v>
      </c>
      <c r="F3863">
        <v>45</v>
      </c>
      <c r="G3863">
        <v>-56.914601563462703</v>
      </c>
      <c r="H3863">
        <v>-15.2318607434039</v>
      </c>
      <c r="I3863">
        <v>-34.232750962037102</v>
      </c>
      <c r="J3863">
        <v>-3.1486319533518499</v>
      </c>
      <c r="K3863">
        <v>48.368725898586497</v>
      </c>
      <c r="L3863">
        <v>57.345541926630901</v>
      </c>
      <c r="M3863">
        <v>35.977955146845098</v>
      </c>
      <c r="N3863">
        <v>0.415584415584415</v>
      </c>
      <c r="O3863">
        <v>99.5555555555555</v>
      </c>
      <c r="P3863">
        <v>3.4482758620689702</v>
      </c>
    </row>
    <row r="3864" spans="1:17" hidden="1" x14ac:dyDescent="0.3">
      <c r="A3864" t="s">
        <v>7958</v>
      </c>
      <c r="B3864" t="s">
        <v>7959</v>
      </c>
      <c r="C3864" t="str">
        <f>IFERROR(VLOOKUP(Table1[[#This Row],[Ticker]],[1]!Table1[[Symbol]:[Industry]],2,FALSE),"-")</f>
        <v>-</v>
      </c>
      <c r="D3864" t="s">
        <v>143</v>
      </c>
      <c r="E3864">
        <v>30.629908499999999</v>
      </c>
      <c r="F3864">
        <v>86.65</v>
      </c>
      <c r="G3864">
        <v>70.375363419060406</v>
      </c>
      <c r="H3864">
        <v>28.927233760090701</v>
      </c>
      <c r="I3864">
        <v>66.965540550638593</v>
      </c>
      <c r="J3864">
        <v>33.1223625739174</v>
      </c>
      <c r="K3864">
        <v>54.468786991200403</v>
      </c>
      <c r="L3864">
        <v>50.811867139491497</v>
      </c>
      <c r="M3864">
        <v>90.888296081702805</v>
      </c>
      <c r="N3864">
        <v>3.3398484591983801</v>
      </c>
      <c r="O3864">
        <v>0</v>
      </c>
      <c r="P3864">
        <v>148.994252873563</v>
      </c>
      <c r="Q3864">
        <v>9.0189708984092995E-2</v>
      </c>
    </row>
    <row r="3865" spans="1:17" hidden="1" x14ac:dyDescent="0.3">
      <c r="A3865" t="s">
        <v>7960</v>
      </c>
      <c r="B3865" t="s">
        <v>7961</v>
      </c>
      <c r="C3865" t="str">
        <f>IFERROR(VLOOKUP(Table1[[#This Row],[Ticker]],[1]!Table1[[Symbol]:[Industry]],2,FALSE),"-")</f>
        <v>-</v>
      </c>
      <c r="D3865" t="s">
        <v>396</v>
      </c>
      <c r="E3865">
        <v>30.6182425199998</v>
      </c>
      <c r="F3865">
        <v>244.45</v>
      </c>
      <c r="G3865">
        <v>-33.3152806806104</v>
      </c>
      <c r="H3865">
        <v>-4.8197564232765302</v>
      </c>
      <c r="I3865">
        <v>-19.138411339395599</v>
      </c>
      <c r="J3865">
        <v>-3.1486319533518499</v>
      </c>
      <c r="K3865">
        <v>244.45</v>
      </c>
      <c r="L3865">
        <v>244.44999999999899</v>
      </c>
      <c r="M3865">
        <v>50</v>
      </c>
      <c r="O3865">
        <v>0</v>
      </c>
      <c r="P3865">
        <v>0</v>
      </c>
    </row>
    <row r="3866" spans="1:17" hidden="1" x14ac:dyDescent="0.3">
      <c r="A3866" t="s">
        <v>7962</v>
      </c>
      <c r="B3866" t="s">
        <v>7963</v>
      </c>
      <c r="C3866" t="str">
        <f>IFERROR(VLOOKUP(Table1[[#This Row],[Ticker]],[1]!Table1[[Symbol]:[Industry]],2,FALSE),"-")</f>
        <v>-</v>
      </c>
      <c r="D3866" t="s">
        <v>130</v>
      </c>
      <c r="E3866">
        <v>30.551817750000001</v>
      </c>
      <c r="F3866">
        <v>23.63</v>
      </c>
      <c r="G3866">
        <v>29.6502365607688</v>
      </c>
      <c r="H3866">
        <v>19.880243576723402</v>
      </c>
      <c r="I3866">
        <v>34.104130813652297</v>
      </c>
      <c r="J3866">
        <v>15.7264872077539</v>
      </c>
      <c r="K3866">
        <v>20.653783945064198</v>
      </c>
      <c r="L3866">
        <v>19.4497867278908</v>
      </c>
      <c r="M3866">
        <v>65.378711357379103</v>
      </c>
      <c r="N3866">
        <v>0.89871603970151304</v>
      </c>
      <c r="O3866">
        <v>33.093525179856101</v>
      </c>
      <c r="P3866">
        <v>81.769230769230703</v>
      </c>
      <c r="Q3866">
        <v>5.0465755312169999E-2</v>
      </c>
    </row>
    <row r="3867" spans="1:17" hidden="1" x14ac:dyDescent="0.3">
      <c r="A3867" t="s">
        <v>7964</v>
      </c>
      <c r="B3867" t="s">
        <v>7965</v>
      </c>
      <c r="C3867" t="str">
        <f>IFERROR(VLOOKUP(Table1[[#This Row],[Ticker]],[1]!Table1[[Symbol]:[Industry]],2,FALSE),"-")</f>
        <v>-</v>
      </c>
      <c r="D3867" t="s">
        <v>545</v>
      </c>
      <c r="E3867">
        <v>30.504999999999999</v>
      </c>
      <c r="F3867">
        <v>60.01</v>
      </c>
      <c r="G3867">
        <v>84.902901137571305</v>
      </c>
      <c r="H3867">
        <v>-11.6280690783633</v>
      </c>
      <c r="I3867">
        <v>2.5857265916388101</v>
      </c>
      <c r="J3867">
        <v>-7.7676795723994596</v>
      </c>
      <c r="K3867">
        <v>57.430838430516502</v>
      </c>
      <c r="L3867">
        <v>50.259090791193998</v>
      </c>
      <c r="M3867">
        <v>56.242086997215999</v>
      </c>
      <c r="N3867">
        <v>0.52265080285816201</v>
      </c>
      <c r="O3867">
        <v>17.647058823529399</v>
      </c>
      <c r="P3867">
        <v>130.718954248366</v>
      </c>
      <c r="Q3867">
        <v>0.107570279313828</v>
      </c>
    </row>
    <row r="3868" spans="1:17" hidden="1" x14ac:dyDescent="0.3">
      <c r="A3868" t="s">
        <v>7966</v>
      </c>
      <c r="B3868" t="s">
        <v>7967</v>
      </c>
      <c r="C3868" t="str">
        <f>IFERROR(VLOOKUP(Table1[[#This Row],[Ticker]],[1]!Table1[[Symbol]:[Industry]],2,FALSE),"-")</f>
        <v>-</v>
      </c>
      <c r="D3868" t="s">
        <v>2542</v>
      </c>
      <c r="E3868">
        <v>30.396000000000001</v>
      </c>
      <c r="F3868">
        <v>74.5</v>
      </c>
      <c r="G3868">
        <v>-42.461622144025</v>
      </c>
      <c r="H3868">
        <v>-14.1115345370106</v>
      </c>
      <c r="I3868">
        <v>16.193105463510701</v>
      </c>
      <c r="J3868">
        <v>9.8948463075177102</v>
      </c>
      <c r="K3868">
        <v>71.8212971785223</v>
      </c>
      <c r="L3868">
        <v>71.200513846058996</v>
      </c>
      <c r="M3868">
        <v>52.944569014355103</v>
      </c>
      <c r="N3868">
        <v>0.71660890429218804</v>
      </c>
      <c r="O3868">
        <v>32.885906040268402</v>
      </c>
      <c r="P3868">
        <v>46.798029556650199</v>
      </c>
    </row>
    <row r="3869" spans="1:17" hidden="1" x14ac:dyDescent="0.3">
      <c r="A3869" t="s">
        <v>7968</v>
      </c>
      <c r="B3869" t="s">
        <v>7969</v>
      </c>
      <c r="C3869" t="str">
        <f>IFERROR(VLOOKUP(Table1[[#This Row],[Ticker]],[1]!Table1[[Symbol]:[Industry]],2,FALSE),"-")</f>
        <v>-</v>
      </c>
      <c r="D3869" t="s">
        <v>7080</v>
      </c>
      <c r="E3869">
        <v>30.396000000000001</v>
      </c>
      <c r="F3869">
        <v>29.8</v>
      </c>
      <c r="G3869">
        <v>-67.892668166889194</v>
      </c>
      <c r="H3869">
        <v>-7.91447352236999</v>
      </c>
      <c r="I3869">
        <v>-25.545446515275</v>
      </c>
      <c r="J3869">
        <v>-7.1733997552094202</v>
      </c>
      <c r="K3869">
        <v>32.567969103909</v>
      </c>
      <c r="L3869">
        <v>37.881330418777203</v>
      </c>
      <c r="M3869">
        <v>34.653956641131401</v>
      </c>
      <c r="N3869">
        <v>1.62025316455696</v>
      </c>
      <c r="O3869">
        <v>94.295302013422798</v>
      </c>
      <c r="P3869">
        <v>2.7586206896551699</v>
      </c>
    </row>
    <row r="3870" spans="1:17" hidden="1" x14ac:dyDescent="0.3">
      <c r="A3870" t="s">
        <v>7970</v>
      </c>
      <c r="B3870" t="s">
        <v>7971</v>
      </c>
      <c r="C3870" t="str">
        <f>IFERROR(VLOOKUP(Table1[[#This Row],[Ticker]],[1]!Table1[[Symbol]:[Industry]],2,FALSE),"-")</f>
        <v>-</v>
      </c>
      <c r="D3870" t="s">
        <v>143</v>
      </c>
      <c r="E3870">
        <v>30.304312500000002</v>
      </c>
      <c r="F3870">
        <v>16.5</v>
      </c>
      <c r="G3870">
        <v>-38.759406755108898</v>
      </c>
      <c r="H3870">
        <v>-14.5153595799845</v>
      </c>
      <c r="I3870">
        <v>-19.077768525569098</v>
      </c>
      <c r="J3870">
        <v>-0.65343041784322198</v>
      </c>
      <c r="K3870">
        <v>16.679592767767801</v>
      </c>
      <c r="L3870">
        <v>17.677621298357298</v>
      </c>
      <c r="M3870">
        <v>57.656691408413302</v>
      </c>
      <c r="N3870">
        <v>0.43745570897846098</v>
      </c>
      <c r="O3870">
        <v>117.212121212121</v>
      </c>
      <c r="P3870">
        <v>9.4890510948905096</v>
      </c>
      <c r="Q3870">
        <v>1.1088521187778E-2</v>
      </c>
    </row>
    <row r="3871" spans="1:17" hidden="1" x14ac:dyDescent="0.3">
      <c r="A3871" t="s">
        <v>7972</v>
      </c>
      <c r="B3871" t="s">
        <v>7973</v>
      </c>
      <c r="C3871" t="str">
        <f>IFERROR(VLOOKUP(Table1[[#This Row],[Ticker]],[1]!Table1[[Symbol]:[Industry]],2,FALSE),"-")</f>
        <v>-</v>
      </c>
      <c r="D3871" t="s">
        <v>185</v>
      </c>
      <c r="E3871">
        <v>30.248000000000001</v>
      </c>
      <c r="F3871">
        <v>0.45</v>
      </c>
      <c r="G3871">
        <v>-5.5931859894901201</v>
      </c>
      <c r="H3871">
        <v>-1.87035303188851</v>
      </c>
      <c r="I3871">
        <v>-12.2495918825592</v>
      </c>
      <c r="J3871">
        <v>1.0670674632677399</v>
      </c>
      <c r="K3871">
        <v>0.59267168328142406</v>
      </c>
      <c r="L3871">
        <v>0.50771284078795198</v>
      </c>
      <c r="M3871">
        <v>92.112121951265095</v>
      </c>
      <c r="N3871">
        <v>1</v>
      </c>
      <c r="Q3871">
        <v>4.6288916988924997E-2</v>
      </c>
    </row>
    <row r="3872" spans="1:17" hidden="1" x14ac:dyDescent="0.3">
      <c r="A3872" t="s">
        <v>7974</v>
      </c>
      <c r="B3872" t="s">
        <v>7975</v>
      </c>
      <c r="C3872" t="str">
        <f>IFERROR(VLOOKUP(Table1[[#This Row],[Ticker]],[1]!Table1[[Symbol]:[Industry]],2,FALSE),"-")</f>
        <v>-</v>
      </c>
      <c r="D3872" t="s">
        <v>4285</v>
      </c>
      <c r="E3872">
        <v>30.24</v>
      </c>
      <c r="F3872">
        <v>56</v>
      </c>
      <c r="G3872">
        <v>-74.676537225112995</v>
      </c>
      <c r="H3872">
        <v>-13.529433842631301</v>
      </c>
      <c r="I3872">
        <v>-41.736890952388002</v>
      </c>
      <c r="J3872">
        <v>-6.8901285519912996</v>
      </c>
      <c r="K3872">
        <v>60.658330816556202</v>
      </c>
      <c r="L3872">
        <v>71.523428898501905</v>
      </c>
      <c r="M3872">
        <v>33.2581937809613</v>
      </c>
      <c r="N3872">
        <v>0.67526796347757001</v>
      </c>
      <c r="O3872">
        <v>76.785714285714207</v>
      </c>
      <c r="P3872">
        <v>1.5228426395939201</v>
      </c>
    </row>
    <row r="3873" spans="1:17" hidden="1" x14ac:dyDescent="0.3">
      <c r="A3873" t="s">
        <v>7976</v>
      </c>
      <c r="B3873" t="s">
        <v>7977</v>
      </c>
      <c r="C3873" t="str">
        <f>IFERROR(VLOOKUP(Table1[[#This Row],[Ticker]],[1]!Table1[[Symbol]:[Industry]],2,FALSE),"-")</f>
        <v>-</v>
      </c>
      <c r="D3873" t="s">
        <v>1153</v>
      </c>
      <c r="E3873">
        <v>30.184000000000001</v>
      </c>
      <c r="F3873">
        <v>27.5</v>
      </c>
      <c r="G3873">
        <v>-69.613636019966407</v>
      </c>
      <c r="H3873">
        <v>9.2670576635375408</v>
      </c>
      <c r="I3873">
        <v>-15.8714192252387</v>
      </c>
      <c r="J3873">
        <v>-13.2486642218255</v>
      </c>
      <c r="K3873">
        <v>27.8233608831395</v>
      </c>
      <c r="L3873">
        <v>30.619189833901</v>
      </c>
      <c r="M3873">
        <v>38.151564745315603</v>
      </c>
      <c r="N3873">
        <v>0.80664410344858495</v>
      </c>
      <c r="O3873">
        <v>78.181818181818102</v>
      </c>
      <c r="P3873">
        <v>24.886466848319699</v>
      </c>
      <c r="Q3873">
        <v>1.7767024660847001E-2</v>
      </c>
    </row>
    <row r="3874" spans="1:17" hidden="1" x14ac:dyDescent="0.3">
      <c r="A3874" t="s">
        <v>7978</v>
      </c>
      <c r="B3874" t="s">
        <v>7979</v>
      </c>
      <c r="C3874" t="str">
        <f>IFERROR(VLOOKUP(Table1[[#This Row],[Ticker]],[1]!Table1[[Symbol]:[Industry]],2,FALSE),"-")</f>
        <v>-</v>
      </c>
      <c r="D3874" t="s">
        <v>281</v>
      </c>
      <c r="E3874">
        <v>30.1615</v>
      </c>
      <c r="F3874">
        <v>17.95</v>
      </c>
      <c r="G3874">
        <v>-47.224153582288999</v>
      </c>
      <c r="H3874">
        <v>-7.0272619420403402</v>
      </c>
      <c r="I3874">
        <v>-4.2951611794468603</v>
      </c>
      <c r="J3874">
        <v>-7.77726489199555</v>
      </c>
      <c r="K3874">
        <v>17.846908636735101</v>
      </c>
      <c r="L3874">
        <v>19.882591826322699</v>
      </c>
      <c r="M3874">
        <v>46.667823754659203</v>
      </c>
      <c r="N3874">
        <v>0.386245781824964</v>
      </c>
      <c r="O3874">
        <v>72.701949860724199</v>
      </c>
      <c r="P3874">
        <v>23.793103448275801</v>
      </c>
      <c r="Q3874">
        <v>-2.9009052708243999E-2</v>
      </c>
    </row>
    <row r="3875" spans="1:17" hidden="1" x14ac:dyDescent="0.3">
      <c r="A3875" t="s">
        <v>7980</v>
      </c>
      <c r="B3875" t="s">
        <v>7981</v>
      </c>
      <c r="C3875" t="str">
        <f>IFERROR(VLOOKUP(Table1[[#This Row],[Ticker]],[1]!Table1[[Symbol]:[Industry]],2,FALSE),"-")</f>
        <v>-</v>
      </c>
      <c r="D3875" t="s">
        <v>7563</v>
      </c>
      <c r="E3875">
        <v>30.096684</v>
      </c>
      <c r="F3875">
        <v>15.4</v>
      </c>
      <c r="G3875">
        <v>-81.930562629225705</v>
      </c>
      <c r="H3875">
        <v>-16.654075949903699</v>
      </c>
      <c r="I3875">
        <v>-42.749522450506703</v>
      </c>
      <c r="J3875">
        <v>-9.3789654964607205</v>
      </c>
      <c r="K3875">
        <v>16.337179351947899</v>
      </c>
      <c r="L3875">
        <v>19.7505819968498</v>
      </c>
      <c r="M3875">
        <v>53.385636907782498</v>
      </c>
      <c r="N3875">
        <v>1.1293560535668501</v>
      </c>
      <c r="O3875">
        <v>125.324675324675</v>
      </c>
      <c r="P3875">
        <v>9.5305832147937402</v>
      </c>
      <c r="Q3875">
        <v>3.8716759151976997E-2</v>
      </c>
    </row>
    <row r="3876" spans="1:17" hidden="1" x14ac:dyDescent="0.3">
      <c r="A3876" t="s">
        <v>7982</v>
      </c>
      <c r="B3876" t="s">
        <v>7983</v>
      </c>
      <c r="C3876" t="str">
        <f>IFERROR(VLOOKUP(Table1[[#This Row],[Ticker]],[1]!Table1[[Symbol]:[Industry]],2,FALSE),"-")</f>
        <v>-</v>
      </c>
      <c r="E3876">
        <v>30.096026999999999</v>
      </c>
      <c r="F3876">
        <v>91.65</v>
      </c>
      <c r="G3876">
        <v>254.70334760050699</v>
      </c>
      <c r="H3876">
        <v>-10.584723163853001</v>
      </c>
      <c r="I3876">
        <v>268.88021694172198</v>
      </c>
      <c r="J3876">
        <v>-10.802952941006099</v>
      </c>
      <c r="K3876">
        <v>83.393288826388996</v>
      </c>
      <c r="M3876">
        <v>14.2690398280184</v>
      </c>
      <c r="O3876">
        <v>31.805782869612599</v>
      </c>
      <c r="P3876">
        <v>307.33333333333297</v>
      </c>
    </row>
    <row r="3877" spans="1:17" hidden="1" x14ac:dyDescent="0.3">
      <c r="A3877" t="s">
        <v>7984</v>
      </c>
      <c r="B3877" t="s">
        <v>7985</v>
      </c>
      <c r="C3877" t="str">
        <f>IFERROR(VLOOKUP(Table1[[#This Row],[Ticker]],[1]!Table1[[Symbol]:[Industry]],2,FALSE),"-")</f>
        <v>-</v>
      </c>
      <c r="D3877" t="s">
        <v>604</v>
      </c>
      <c r="E3877">
        <v>30.042999999999999</v>
      </c>
      <c r="F3877">
        <v>44.69</v>
      </c>
      <c r="G3877">
        <v>45.444719319389499</v>
      </c>
      <c r="H3877">
        <v>-0.86681524680594602</v>
      </c>
      <c r="I3877">
        <v>55.363736259198603</v>
      </c>
      <c r="J3877">
        <v>2.2928954929488601</v>
      </c>
      <c r="K3877">
        <v>37.596498259121802</v>
      </c>
      <c r="L3877">
        <v>31.300611192879401</v>
      </c>
      <c r="M3877">
        <v>76.992594628747796</v>
      </c>
      <c r="N3877">
        <v>3.8412891219523</v>
      </c>
      <c r="O3877">
        <v>13.5377041843812</v>
      </c>
      <c r="P3877">
        <v>100.31376064545</v>
      </c>
      <c r="Q3877">
        <v>0.13060553298433</v>
      </c>
    </row>
    <row r="3878" spans="1:17" hidden="1" x14ac:dyDescent="0.3">
      <c r="A3878" t="s">
        <v>7986</v>
      </c>
      <c r="B3878" t="s">
        <v>7987</v>
      </c>
      <c r="C3878" t="str">
        <f>IFERROR(VLOOKUP(Table1[[#This Row],[Ticker]],[1]!Table1[[Symbol]:[Industry]],2,FALSE),"-")</f>
        <v>-</v>
      </c>
      <c r="D3878" t="s">
        <v>396</v>
      </c>
      <c r="E3878">
        <v>30.0078</v>
      </c>
      <c r="F3878">
        <v>58.4</v>
      </c>
      <c r="G3878">
        <v>86.729934089547797</v>
      </c>
      <c r="H3878">
        <v>-6.5741423881888101</v>
      </c>
      <c r="I3878">
        <v>26.861588660604301</v>
      </c>
      <c r="J3878">
        <v>-0.30198365215810102</v>
      </c>
      <c r="K3878">
        <v>58.058505617909802</v>
      </c>
      <c r="L3878">
        <v>49.956293873409599</v>
      </c>
      <c r="M3878">
        <v>37.6929274989795</v>
      </c>
      <c r="N3878">
        <v>0.54985924379944595</v>
      </c>
      <c r="O3878">
        <v>45.582191780821901</v>
      </c>
      <c r="P3878">
        <v>137.39837398373899</v>
      </c>
      <c r="Q3878">
        <v>0.20548432994127699</v>
      </c>
    </row>
    <row r="3879" spans="1:17" hidden="1" x14ac:dyDescent="0.3">
      <c r="A3879" t="s">
        <v>7988</v>
      </c>
      <c r="B3879" t="s">
        <v>7989</v>
      </c>
      <c r="C3879" t="str">
        <f>IFERROR(VLOOKUP(Table1[[#This Row],[Ticker]],[1]!Table1[[Symbol]:[Industry]],2,FALSE),"-")</f>
        <v>-</v>
      </c>
      <c r="E3879">
        <v>29.888954339999898</v>
      </c>
      <c r="F3879">
        <v>51</v>
      </c>
      <c r="G3879">
        <v>-69.644868695591697</v>
      </c>
      <c r="H3879">
        <v>-9.8465148330624697</v>
      </c>
      <c r="I3879">
        <v>-2.3801695811539099</v>
      </c>
      <c r="J3879">
        <v>-8.22981628955052</v>
      </c>
      <c r="K3879">
        <v>53.3378633760871</v>
      </c>
      <c r="L3879">
        <v>60.630067715080102</v>
      </c>
      <c r="M3879">
        <v>32.0867716943037</v>
      </c>
      <c r="N3879">
        <v>0.146262791792653</v>
      </c>
      <c r="O3879">
        <v>76.470588235294102</v>
      </c>
      <c r="P3879">
        <v>20.652945351312901</v>
      </c>
      <c r="Q3879">
        <v>7.0400400750740999E-2</v>
      </c>
    </row>
    <row r="3880" spans="1:17" hidden="1" x14ac:dyDescent="0.3">
      <c r="A3880" t="s">
        <v>7990</v>
      </c>
      <c r="B3880" t="s">
        <v>7991</v>
      </c>
      <c r="C3880" t="str">
        <f>IFERROR(VLOOKUP(Table1[[#This Row],[Ticker]],[1]!Table1[[Symbol]:[Industry]],2,FALSE),"-")</f>
        <v>-</v>
      </c>
      <c r="D3880" t="s">
        <v>2336</v>
      </c>
      <c r="E3880">
        <v>29.826546749999999</v>
      </c>
      <c r="F3880">
        <v>1.87</v>
      </c>
      <c r="G3880">
        <v>178.35138598605599</v>
      </c>
      <c r="H3880">
        <v>106.291354687834</v>
      </c>
      <c r="I3880">
        <v>168.55389635291201</v>
      </c>
      <c r="J3880">
        <v>17.1045326036101</v>
      </c>
      <c r="K3880">
        <v>1.1067978082632</v>
      </c>
      <c r="L3880">
        <v>0.82104976200037405</v>
      </c>
      <c r="M3880">
        <v>91.634481305994697</v>
      </c>
      <c r="N3880">
        <v>1.3599083888608601</v>
      </c>
      <c r="O3880">
        <v>1.6042780748662899</v>
      </c>
      <c r="P3880">
        <v>289.58333333333297</v>
      </c>
      <c r="Q3880">
        <v>0.139751019258535</v>
      </c>
    </row>
    <row r="3881" spans="1:17" hidden="1" x14ac:dyDescent="0.3">
      <c r="A3881" t="s">
        <v>7992</v>
      </c>
      <c r="B3881" t="s">
        <v>7993</v>
      </c>
      <c r="C3881" t="str">
        <f>IFERROR(VLOOKUP(Table1[[#This Row],[Ticker]],[1]!Table1[[Symbol]:[Industry]],2,FALSE),"-")</f>
        <v>-</v>
      </c>
      <c r="D3881" t="s">
        <v>3504</v>
      </c>
      <c r="E3881">
        <v>29.811599999999999</v>
      </c>
      <c r="F3881">
        <v>76.489999999999995</v>
      </c>
      <c r="G3881">
        <v>29.0493977316162</v>
      </c>
      <c r="H3881">
        <v>-14.795336398856501</v>
      </c>
      <c r="I3881">
        <v>8.4299675798838294</v>
      </c>
      <c r="J3881">
        <v>-9.8195180293012108</v>
      </c>
      <c r="K3881">
        <v>74.7364111371745</v>
      </c>
      <c r="L3881">
        <v>67.440671908113401</v>
      </c>
      <c r="M3881">
        <v>46.247965108021901</v>
      </c>
      <c r="N3881">
        <v>0.99661195143938797</v>
      </c>
      <c r="O3881">
        <v>20.277160413125898</v>
      </c>
      <c r="P3881">
        <v>69.977777777777703</v>
      </c>
      <c r="Q3881">
        <v>5.1026389825793002E-2</v>
      </c>
    </row>
    <row r="3882" spans="1:17" hidden="1" x14ac:dyDescent="0.3">
      <c r="A3882" t="s">
        <v>7994</v>
      </c>
      <c r="B3882" t="s">
        <v>7995</v>
      </c>
      <c r="C3882" t="str">
        <f>IFERROR(VLOOKUP(Table1[[#This Row],[Ticker]],[1]!Table1[[Symbol]:[Industry]],2,FALSE),"-")</f>
        <v>-</v>
      </c>
      <c r="D3882" t="s">
        <v>396</v>
      </c>
      <c r="E3882">
        <v>29.786363650999998</v>
      </c>
      <c r="F3882">
        <v>17.77</v>
      </c>
      <c r="G3882">
        <v>318.84756919216301</v>
      </c>
      <c r="H3882">
        <v>1.0797762870038199</v>
      </c>
      <c r="I3882">
        <v>-66.688588435027299</v>
      </c>
      <c r="J3882">
        <v>-10.221927699123199</v>
      </c>
      <c r="K3882">
        <v>20.992346739771101</v>
      </c>
      <c r="L3882">
        <v>20.096347540731202</v>
      </c>
      <c r="M3882">
        <v>14.8384601046164</v>
      </c>
      <c r="N3882">
        <v>8.7016249815564994E-2</v>
      </c>
      <c r="O3882">
        <v>128.362408553742</v>
      </c>
      <c r="P3882">
        <v>380.27027027026998</v>
      </c>
    </row>
    <row r="3883" spans="1:17" hidden="1" x14ac:dyDescent="0.3">
      <c r="A3883" t="s">
        <v>7996</v>
      </c>
      <c r="B3883" t="s">
        <v>7997</v>
      </c>
      <c r="C3883" t="str">
        <f>IFERROR(VLOOKUP(Table1[[#This Row],[Ticker]],[1]!Table1[[Symbol]:[Industry]],2,FALSE),"-")</f>
        <v>-</v>
      </c>
      <c r="D3883" t="s">
        <v>4178</v>
      </c>
      <c r="E3883">
        <v>29.712105000000001</v>
      </c>
      <c r="F3883">
        <v>175</v>
      </c>
      <c r="G3883">
        <v>-49.503020144211902</v>
      </c>
      <c r="H3883">
        <v>-13.3197564232765</v>
      </c>
      <c r="I3883">
        <v>0.97140334831881903</v>
      </c>
      <c r="J3883">
        <v>-9.1248353065157293</v>
      </c>
      <c r="K3883">
        <v>174.72533701565999</v>
      </c>
      <c r="L3883">
        <v>175.478232408992</v>
      </c>
      <c r="M3883">
        <v>55.348682122727702</v>
      </c>
      <c r="N3883">
        <v>1.3166144200626899</v>
      </c>
      <c r="O3883">
        <v>29.1428571428571</v>
      </c>
      <c r="P3883">
        <v>43.442622950819597</v>
      </c>
      <c r="Q3883">
        <v>-1.2214901914253E-2</v>
      </c>
    </row>
    <row r="3884" spans="1:17" hidden="1" x14ac:dyDescent="0.3">
      <c r="A3884" t="s">
        <v>7998</v>
      </c>
      <c r="B3884" t="s">
        <v>7999</v>
      </c>
      <c r="C3884" t="str">
        <f>IFERROR(VLOOKUP(Table1[[#This Row],[Ticker]],[1]!Table1[[Symbol]:[Industry]],2,FALSE),"-")</f>
        <v>-</v>
      </c>
      <c r="D3884" t="s">
        <v>396</v>
      </c>
      <c r="E3884">
        <v>29.693999999999999</v>
      </c>
      <c r="F3884">
        <v>424.2</v>
      </c>
      <c r="G3884">
        <v>41.180811462540497</v>
      </c>
      <c r="H3884">
        <v>7.8474149115707998</v>
      </c>
      <c r="I3884">
        <v>-17.105939902233899</v>
      </c>
      <c r="J3884">
        <v>-11.0012787390292</v>
      </c>
      <c r="K3884">
        <v>423.65642865271701</v>
      </c>
      <c r="L3884">
        <v>390.39751902656798</v>
      </c>
      <c r="M3884">
        <v>37.483794152425901</v>
      </c>
      <c r="N3884">
        <v>0.238680885834607</v>
      </c>
      <c r="O3884">
        <v>25.412541254125401</v>
      </c>
      <c r="P3884">
        <v>111.14982578397201</v>
      </c>
      <c r="Q3884">
        <v>0.124349540085104</v>
      </c>
    </row>
    <row r="3885" spans="1:17" hidden="1" x14ac:dyDescent="0.3">
      <c r="A3885" t="s">
        <v>8000</v>
      </c>
      <c r="B3885" t="s">
        <v>8001</v>
      </c>
      <c r="C3885" t="str">
        <f>IFERROR(VLOOKUP(Table1[[#This Row],[Ticker]],[1]!Table1[[Symbol]:[Industry]],2,FALSE),"-")</f>
        <v>-</v>
      </c>
      <c r="E3885">
        <v>29.687345919999999</v>
      </c>
      <c r="F3885">
        <v>195.1</v>
      </c>
      <c r="G3885">
        <v>-11.643936745468499</v>
      </c>
      <c r="H3885">
        <v>16.760790689185399</v>
      </c>
      <c r="I3885">
        <v>27.003910757982599</v>
      </c>
      <c r="J3885">
        <v>-11.405512687296801</v>
      </c>
      <c r="K3885">
        <v>193.760078296551</v>
      </c>
      <c r="L3885">
        <v>167.212738777021</v>
      </c>
      <c r="M3885">
        <v>24.523922246666402</v>
      </c>
      <c r="N3885">
        <v>0.626453904080711</v>
      </c>
      <c r="O3885">
        <v>38.390568939005597</v>
      </c>
      <c r="P3885">
        <v>49.616564417177898</v>
      </c>
      <c r="Q3885">
        <v>0.111481515250413</v>
      </c>
    </row>
    <row r="3886" spans="1:17" hidden="1" x14ac:dyDescent="0.3">
      <c r="A3886" t="s">
        <v>8002</v>
      </c>
      <c r="B3886" t="s">
        <v>8003</v>
      </c>
      <c r="C3886" t="str">
        <f>IFERROR(VLOOKUP(Table1[[#This Row],[Ticker]],[1]!Table1[[Symbol]:[Industry]],2,FALSE),"-")</f>
        <v>-</v>
      </c>
      <c r="D3886" t="s">
        <v>5865</v>
      </c>
      <c r="E3886">
        <v>29.636846999999999</v>
      </c>
      <c r="F3886">
        <v>34.270000000000003</v>
      </c>
      <c r="G3886">
        <v>9.4763859860562505</v>
      </c>
      <c r="H3886">
        <v>-2.3713788421555901</v>
      </c>
      <c r="I3886">
        <v>-17.295915054105901</v>
      </c>
      <c r="J3886">
        <v>-5.9745972583322802</v>
      </c>
      <c r="K3886">
        <v>34.416287957842897</v>
      </c>
      <c r="L3886">
        <v>32.877815751502403</v>
      </c>
      <c r="M3886">
        <v>47.8846511945194</v>
      </c>
      <c r="N3886">
        <v>0.58770338339114403</v>
      </c>
      <c r="O3886">
        <v>25.2699153778815</v>
      </c>
      <c r="P3886">
        <v>58.144900784494702</v>
      </c>
      <c r="Q3886">
        <v>-1.6298524906524999E-2</v>
      </c>
    </row>
    <row r="3887" spans="1:17" hidden="1" x14ac:dyDescent="0.3">
      <c r="A3887" t="s">
        <v>8004</v>
      </c>
      <c r="B3887" t="s">
        <v>8005</v>
      </c>
      <c r="C3887" t="str">
        <f>IFERROR(VLOOKUP(Table1[[#This Row],[Ticker]],[1]!Table1[[Symbol]:[Industry]],2,FALSE),"-")</f>
        <v>-</v>
      </c>
      <c r="D3887" t="s">
        <v>604</v>
      </c>
      <c r="E3887">
        <v>29.62275288</v>
      </c>
      <c r="F3887">
        <v>37.35</v>
      </c>
      <c r="G3887">
        <v>-46.616116335206499</v>
      </c>
      <c r="H3887">
        <v>-31.3140092968397</v>
      </c>
      <c r="I3887">
        <v>-12.0262805679588</v>
      </c>
      <c r="J3887">
        <v>-5.0658098674622796</v>
      </c>
      <c r="K3887">
        <v>40.810916739054797</v>
      </c>
      <c r="L3887">
        <v>40.8360508115979</v>
      </c>
      <c r="M3887">
        <v>29.550524028331701</v>
      </c>
      <c r="N3887">
        <v>0.55844644475036298</v>
      </c>
      <c r="O3887">
        <v>60.5890227576974</v>
      </c>
      <c r="P3887">
        <v>16.71875</v>
      </c>
      <c r="Q3887">
        <v>-3.3000185902476997E-2</v>
      </c>
    </row>
    <row r="3888" spans="1:17" hidden="1" x14ac:dyDescent="0.3">
      <c r="A3888" t="s">
        <v>8006</v>
      </c>
      <c r="B3888" t="s">
        <v>8007</v>
      </c>
      <c r="C3888" t="str">
        <f>IFERROR(VLOOKUP(Table1[[#This Row],[Ticker]],[1]!Table1[[Symbol]:[Industry]],2,FALSE),"-")</f>
        <v>-</v>
      </c>
      <c r="D3888" t="s">
        <v>2336</v>
      </c>
      <c r="E3888">
        <v>29.5988094</v>
      </c>
      <c r="F3888">
        <v>93.96</v>
      </c>
      <c r="G3888">
        <v>-19.424371589701298</v>
      </c>
      <c r="H3888">
        <v>33.668954988181</v>
      </c>
      <c r="I3888">
        <v>-53.661059423019303</v>
      </c>
      <c r="J3888">
        <v>18.357903553992099</v>
      </c>
      <c r="K3888">
        <v>85.657570722086106</v>
      </c>
      <c r="L3888">
        <v>102.358759540901</v>
      </c>
      <c r="M3888">
        <v>82.265476126384101</v>
      </c>
      <c r="N3888">
        <v>1.56094276094276</v>
      </c>
      <c r="O3888">
        <v>112.32439335887599</v>
      </c>
      <c r="P3888">
        <v>59.497538618231196</v>
      </c>
    </row>
    <row r="3889" spans="1:17" hidden="1" x14ac:dyDescent="0.3">
      <c r="A3889" t="s">
        <v>8008</v>
      </c>
      <c r="B3889" t="s">
        <v>8009</v>
      </c>
      <c r="C3889" t="str">
        <f>IFERROR(VLOOKUP(Table1[[#This Row],[Ticker]],[1]!Table1[[Symbol]:[Industry]],2,FALSE),"-")</f>
        <v>-</v>
      </c>
      <c r="D3889" t="s">
        <v>751</v>
      </c>
      <c r="E3889">
        <v>29.575091889999999</v>
      </c>
      <c r="F3889">
        <v>44.16</v>
      </c>
      <c r="G3889">
        <v>-0.861771382470081</v>
      </c>
      <c r="H3889">
        <v>-5.2117324435670396</v>
      </c>
      <c r="I3889">
        <v>2.2469652411430601</v>
      </c>
      <c r="J3889">
        <v>-6.8704951135925301</v>
      </c>
      <c r="K3889">
        <v>42.840867753915497</v>
      </c>
      <c r="L3889">
        <v>38.666294181213999</v>
      </c>
      <c r="M3889">
        <v>56.725246441840902</v>
      </c>
      <c r="N3889">
        <v>0.32206847253491899</v>
      </c>
      <c r="O3889">
        <v>10.9601449275362</v>
      </c>
      <c r="P3889">
        <v>65.828013518587994</v>
      </c>
    </row>
    <row r="3890" spans="1:17" hidden="1" x14ac:dyDescent="0.3">
      <c r="A3890" t="s">
        <v>8010</v>
      </c>
      <c r="B3890" t="s">
        <v>8011</v>
      </c>
      <c r="C3890" t="str">
        <f>IFERROR(VLOOKUP(Table1[[#This Row],[Ticker]],[1]!Table1[[Symbol]:[Industry]],2,FALSE),"-")</f>
        <v>-</v>
      </c>
      <c r="D3890" t="s">
        <v>54</v>
      </c>
      <c r="E3890">
        <v>29.448972000000001</v>
      </c>
      <c r="F3890">
        <v>5.49</v>
      </c>
      <c r="G3890">
        <v>-0.70658502843649895</v>
      </c>
      <c r="H3890">
        <v>-6.2038394682592299</v>
      </c>
      <c r="I3890">
        <v>5.6343159333315898</v>
      </c>
      <c r="J3890">
        <v>-9.5525728400513508</v>
      </c>
      <c r="K3890">
        <v>5.63169011105804</v>
      </c>
      <c r="L3890">
        <v>5.0402517551024699</v>
      </c>
      <c r="M3890">
        <v>29.7643357244804</v>
      </c>
      <c r="N3890">
        <v>0.72249379852622897</v>
      </c>
      <c r="O3890">
        <v>24.772313296903398</v>
      </c>
      <c r="P3890">
        <v>52.077562326869803</v>
      </c>
      <c r="Q3890">
        <v>-2.4382931755209999E-2</v>
      </c>
    </row>
    <row r="3891" spans="1:17" hidden="1" x14ac:dyDescent="0.3">
      <c r="A3891" t="s">
        <v>8012</v>
      </c>
      <c r="B3891" t="s">
        <v>8013</v>
      </c>
      <c r="C3891" t="str">
        <f>IFERROR(VLOOKUP(Table1[[#This Row],[Ticker]],[1]!Table1[[Symbol]:[Industry]],2,FALSE),"-")</f>
        <v>-</v>
      </c>
      <c r="D3891" t="s">
        <v>149</v>
      </c>
      <c r="E3891">
        <v>29.41047</v>
      </c>
      <c r="F3891">
        <v>103.05</v>
      </c>
      <c r="G3891">
        <v>-30.828955469272699</v>
      </c>
      <c r="H3891">
        <v>-3.7903446585706502</v>
      </c>
      <c r="I3891">
        <v>-14.9422536043097</v>
      </c>
      <c r="J3891">
        <v>-4.06209349181339</v>
      </c>
      <c r="K3891">
        <v>108.494370152115</v>
      </c>
      <c r="L3891">
        <v>109.63778068149</v>
      </c>
      <c r="M3891">
        <v>38.111407148734003</v>
      </c>
      <c r="N3891">
        <v>0.53979238754325198</v>
      </c>
      <c r="O3891">
        <v>61.766132945172203</v>
      </c>
      <c r="P3891">
        <v>26.441717791411001</v>
      </c>
    </row>
    <row r="3892" spans="1:17" hidden="1" x14ac:dyDescent="0.3">
      <c r="A3892" t="s">
        <v>8014</v>
      </c>
      <c r="B3892" t="s">
        <v>8015</v>
      </c>
      <c r="C3892" t="str">
        <f>IFERROR(VLOOKUP(Table1[[#This Row],[Ticker]],[1]!Table1[[Symbol]:[Industry]],2,FALSE),"-")</f>
        <v>-</v>
      </c>
      <c r="D3892" t="s">
        <v>21</v>
      </c>
      <c r="E3892">
        <v>29.367840000000001</v>
      </c>
      <c r="F3892">
        <v>100.3</v>
      </c>
      <c r="G3892">
        <v>-53.075280680610398</v>
      </c>
      <c r="H3892">
        <v>-23.827020345794701</v>
      </c>
      <c r="I3892">
        <v>-43.809834546305098</v>
      </c>
      <c r="J3892">
        <v>-8.8347221789157704</v>
      </c>
      <c r="K3892">
        <v>124.11777415095</v>
      </c>
      <c r="L3892">
        <v>142.92478740445301</v>
      </c>
      <c r="M3892">
        <v>32.761488111741201</v>
      </c>
      <c r="N3892">
        <v>1.4786533559898001</v>
      </c>
      <c r="O3892">
        <v>104.386839481555</v>
      </c>
      <c r="P3892">
        <v>3.18930041152263</v>
      </c>
    </row>
    <row r="3893" spans="1:17" hidden="1" x14ac:dyDescent="0.3">
      <c r="A3893" t="s">
        <v>8016</v>
      </c>
      <c r="B3893" t="s">
        <v>8017</v>
      </c>
      <c r="C3893" t="str">
        <f>IFERROR(VLOOKUP(Table1[[#This Row],[Ticker]],[1]!Table1[[Symbol]:[Industry]],2,FALSE),"-")</f>
        <v>-</v>
      </c>
      <c r="D3893" t="s">
        <v>545</v>
      </c>
      <c r="E3893">
        <v>29.324601000000001</v>
      </c>
      <c r="F3893">
        <v>10.9</v>
      </c>
      <c r="G3893">
        <v>79.575344319389501</v>
      </c>
      <c r="H3893">
        <v>0.59896278854611495</v>
      </c>
      <c r="I3893">
        <v>6.5824652465328199</v>
      </c>
      <c r="J3893">
        <v>5.59120544502212</v>
      </c>
      <c r="K3893">
        <v>9.7448924673621207</v>
      </c>
      <c r="L3893">
        <v>8.8375626612343705</v>
      </c>
      <c r="M3893">
        <v>78.499030875350797</v>
      </c>
      <c r="N3893">
        <v>0.90298081023074706</v>
      </c>
      <c r="O3893">
        <v>22.844036697247699</v>
      </c>
      <c r="P3893">
        <v>126.141078838174</v>
      </c>
      <c r="Q3893">
        <v>9.5909905230613005E-2</v>
      </c>
    </row>
    <row r="3894" spans="1:17" hidden="1" x14ac:dyDescent="0.3">
      <c r="A3894" t="s">
        <v>8018</v>
      </c>
      <c r="B3894" t="s">
        <v>8019</v>
      </c>
      <c r="C3894" t="str">
        <f>IFERROR(VLOOKUP(Table1[[#This Row],[Ticker]],[1]!Table1[[Symbol]:[Industry]],2,FALSE),"-")</f>
        <v>-</v>
      </c>
      <c r="D3894" t="s">
        <v>501</v>
      </c>
      <c r="E3894">
        <v>29.318999999999999</v>
      </c>
      <c r="F3894">
        <v>5.8</v>
      </c>
      <c r="G3894">
        <v>-35.8362890839717</v>
      </c>
      <c r="H3894">
        <v>-16.270138102665801</v>
      </c>
      <c r="I3894">
        <v>-3.1384113393956699</v>
      </c>
      <c r="J3894">
        <v>-7.2808633583105298</v>
      </c>
      <c r="K3894">
        <v>5.9457281754028397</v>
      </c>
      <c r="L3894">
        <v>5.9179565482693404</v>
      </c>
      <c r="M3894">
        <v>42.900544697337097</v>
      </c>
      <c r="N3894">
        <v>0.64363636363636301</v>
      </c>
      <c r="O3894">
        <v>51.724137931034498</v>
      </c>
      <c r="P3894">
        <v>20.8333333333333</v>
      </c>
      <c r="Q3894">
        <v>-3.7597963189048997E-2</v>
      </c>
    </row>
    <row r="3895" spans="1:17" hidden="1" x14ac:dyDescent="0.3">
      <c r="A3895" t="s">
        <v>8020</v>
      </c>
      <c r="B3895" t="s">
        <v>8021</v>
      </c>
      <c r="C3895" t="str">
        <f>IFERROR(VLOOKUP(Table1[[#This Row],[Ticker]],[1]!Table1[[Symbol]:[Industry]],2,FALSE),"-")</f>
        <v>-</v>
      </c>
      <c r="D3895" t="s">
        <v>1153</v>
      </c>
      <c r="E3895">
        <v>29.291047800000001</v>
      </c>
      <c r="F3895">
        <v>17.22</v>
      </c>
      <c r="G3895">
        <v>-50.922936183002697</v>
      </c>
      <c r="H3895">
        <v>-28.362879966400001</v>
      </c>
      <c r="I3895">
        <v>-25.296449486534598</v>
      </c>
      <c r="J3895">
        <v>-13.433095848319001</v>
      </c>
      <c r="K3895">
        <v>18.887037308282299</v>
      </c>
      <c r="L3895">
        <v>22.9858660982581</v>
      </c>
      <c r="M3895">
        <v>36.478590062182001</v>
      </c>
      <c r="N3895">
        <v>0.115065553009067</v>
      </c>
      <c r="O3895">
        <v>145.354239256678</v>
      </c>
      <c r="P3895">
        <v>15.8815612382234</v>
      </c>
      <c r="Q3895">
        <v>4.0545221705959996E-3</v>
      </c>
    </row>
    <row r="3896" spans="1:17" hidden="1" x14ac:dyDescent="0.3">
      <c r="A3896" t="s">
        <v>8022</v>
      </c>
      <c r="B3896" t="s">
        <v>8023</v>
      </c>
      <c r="C3896" t="str">
        <f>IFERROR(VLOOKUP(Table1[[#This Row],[Ticker]],[1]!Table1[[Symbol]:[Industry]],2,FALSE),"-")</f>
        <v>-</v>
      </c>
      <c r="D3896" t="s">
        <v>751</v>
      </c>
      <c r="E3896">
        <v>29.289530723999999</v>
      </c>
      <c r="F3896">
        <v>18.98</v>
      </c>
      <c r="G3896">
        <v>22.654807247731998</v>
      </c>
      <c r="H3896">
        <v>-1.78288006752816</v>
      </c>
      <c r="I3896">
        <v>9.10483190384757</v>
      </c>
      <c r="J3896">
        <v>-2.6726932965565</v>
      </c>
      <c r="K3896">
        <v>18.3263702111234</v>
      </c>
      <c r="L3896">
        <v>16.2202778196942</v>
      </c>
      <c r="M3896">
        <v>37.603805705755697</v>
      </c>
      <c r="N3896">
        <v>1.10693533700567</v>
      </c>
      <c r="O3896">
        <v>5.3740779768177003</v>
      </c>
      <c r="P3896">
        <v>65.691837625491004</v>
      </c>
      <c r="Q3896">
        <v>3.3034621500889999E-3</v>
      </c>
    </row>
    <row r="3897" spans="1:17" hidden="1" x14ac:dyDescent="0.3">
      <c r="A3897" t="s">
        <v>8024</v>
      </c>
      <c r="B3897" t="s">
        <v>8025</v>
      </c>
      <c r="C3897" t="str">
        <f>IFERROR(VLOOKUP(Table1[[#This Row],[Ticker]],[1]!Table1[[Symbol]:[Industry]],2,FALSE),"-")</f>
        <v>-</v>
      </c>
      <c r="D3897" t="s">
        <v>4448</v>
      </c>
      <c r="E3897">
        <v>29.2</v>
      </c>
      <c r="F3897">
        <v>146</v>
      </c>
      <c r="G3897">
        <v>-53.859498367685198</v>
      </c>
      <c r="H3897">
        <v>-4.8554197613649599</v>
      </c>
      <c r="I3897">
        <v>-13.3413098901203</v>
      </c>
      <c r="J3897">
        <v>-4.5209050005017302</v>
      </c>
      <c r="K3897">
        <v>139.26725923242199</v>
      </c>
      <c r="M3897">
        <v>60.013711023596997</v>
      </c>
      <c r="N3897">
        <v>1.845756139595</v>
      </c>
      <c r="O3897">
        <v>31.369863013698598</v>
      </c>
      <c r="P3897">
        <v>22.8956228956229</v>
      </c>
    </row>
    <row r="3898" spans="1:17" hidden="1" x14ac:dyDescent="0.3">
      <c r="A3898" t="s">
        <v>8026</v>
      </c>
      <c r="B3898" t="s">
        <v>8027</v>
      </c>
      <c r="C3898" t="str">
        <f>IFERROR(VLOOKUP(Table1[[#This Row],[Ticker]],[1]!Table1[[Symbol]:[Industry]],2,FALSE),"-")</f>
        <v>-</v>
      </c>
      <c r="E3898">
        <v>28.852848000000002</v>
      </c>
      <c r="F3898">
        <v>36.9</v>
      </c>
      <c r="G3898">
        <v>18.536571171241398</v>
      </c>
      <c r="H3898">
        <v>-3.8871451116038598</v>
      </c>
      <c r="I3898">
        <v>32.713440512456103</v>
      </c>
      <c r="J3898">
        <v>-9.9541875089074097</v>
      </c>
      <c r="M3898">
        <v>57.228767970327603</v>
      </c>
      <c r="O3898">
        <v>23.5772357723577</v>
      </c>
      <c r="P3898">
        <v>72.027972027971998</v>
      </c>
    </row>
    <row r="3899" spans="1:17" hidden="1" x14ac:dyDescent="0.3">
      <c r="A3899" t="s">
        <v>8028</v>
      </c>
      <c r="B3899" t="s">
        <v>8029</v>
      </c>
      <c r="C3899" t="str">
        <f>IFERROR(VLOOKUP(Table1[[#This Row],[Ticker]],[1]!Table1[[Symbol]:[Industry]],2,FALSE),"-")</f>
        <v>-</v>
      </c>
      <c r="D3899" t="s">
        <v>396</v>
      </c>
      <c r="E3899">
        <v>28.755532800000001</v>
      </c>
      <c r="F3899">
        <v>18.22</v>
      </c>
      <c r="G3899">
        <v>66.904499539169706</v>
      </c>
      <c r="H3899">
        <v>41.146630131345297</v>
      </c>
      <c r="I3899">
        <v>23.9880615592688</v>
      </c>
      <c r="J3899">
        <v>-3.43565835978124</v>
      </c>
      <c r="K3899">
        <v>14.2132662788802</v>
      </c>
      <c r="L3899">
        <v>13.2092926585733</v>
      </c>
      <c r="M3899">
        <v>84.463922211412395</v>
      </c>
      <c r="N3899">
        <v>3.52941176470588</v>
      </c>
      <c r="O3899">
        <v>0</v>
      </c>
      <c r="P3899">
        <v>150.964187327823</v>
      </c>
    </row>
    <row r="3900" spans="1:17" hidden="1" x14ac:dyDescent="0.3">
      <c r="A3900" t="s">
        <v>8030</v>
      </c>
      <c r="B3900" t="s">
        <v>8031</v>
      </c>
      <c r="C3900" t="str">
        <f>IFERROR(VLOOKUP(Table1[[#This Row],[Ticker]],[1]!Table1[[Symbol]:[Industry]],2,FALSE),"-")</f>
        <v>-</v>
      </c>
      <c r="D3900" t="s">
        <v>149</v>
      </c>
      <c r="E3900">
        <v>28.7233661</v>
      </c>
      <c r="F3900">
        <v>71.5</v>
      </c>
      <c r="G3900">
        <v>80.117555140285006</v>
      </c>
      <c r="H3900">
        <v>-16.7245183280384</v>
      </c>
      <c r="I3900">
        <v>-1.9252965852973101</v>
      </c>
      <c r="J3900">
        <v>1.22372347683149</v>
      </c>
      <c r="K3900">
        <v>76.906046850848895</v>
      </c>
      <c r="L3900">
        <v>67.880233544321896</v>
      </c>
      <c r="M3900">
        <v>49.162682664163597</v>
      </c>
      <c r="N3900">
        <v>0.20323740962217901</v>
      </c>
      <c r="O3900">
        <v>91.132867132867105</v>
      </c>
      <c r="P3900">
        <v>123.158551810237</v>
      </c>
      <c r="Q3900">
        <v>9.4260028612282998E-2</v>
      </c>
    </row>
    <row r="3901" spans="1:17" hidden="1" x14ac:dyDescent="0.3">
      <c r="A3901" t="s">
        <v>8032</v>
      </c>
      <c r="B3901" t="s">
        <v>8033</v>
      </c>
      <c r="C3901" t="str">
        <f>IFERROR(VLOOKUP(Table1[[#This Row],[Ticker]],[1]!Table1[[Symbol]:[Industry]],2,FALSE),"-")</f>
        <v>-</v>
      </c>
      <c r="D3901" t="s">
        <v>40</v>
      </c>
      <c r="E3901">
        <v>28.602</v>
      </c>
      <c r="F3901">
        <v>715.05</v>
      </c>
      <c r="G3901">
        <v>43.022573820006002</v>
      </c>
      <c r="H3901">
        <v>-6.0490381912323299</v>
      </c>
      <c r="I3901">
        <v>34.933986850649497</v>
      </c>
      <c r="J3901">
        <v>-13.1423386871466</v>
      </c>
      <c r="K3901">
        <v>736.89750897235501</v>
      </c>
      <c r="L3901">
        <v>594.864988237175</v>
      </c>
      <c r="M3901">
        <v>23.302458427790199</v>
      </c>
      <c r="N3901">
        <v>0.43524664463873203</v>
      </c>
      <c r="O3901">
        <v>22.3201174743024</v>
      </c>
      <c r="P3901">
        <v>93.492084968204495</v>
      </c>
    </row>
    <row r="3902" spans="1:17" hidden="1" x14ac:dyDescent="0.3">
      <c r="A3902" t="s">
        <v>8034</v>
      </c>
      <c r="B3902" t="s">
        <v>8035</v>
      </c>
      <c r="C3902" t="str">
        <f>IFERROR(VLOOKUP(Table1[[#This Row],[Ticker]],[1]!Table1[[Symbol]:[Industry]],2,FALSE),"-")</f>
        <v>-</v>
      </c>
      <c r="D3902" t="s">
        <v>281</v>
      </c>
      <c r="E3902">
        <v>28.595822399999999</v>
      </c>
      <c r="F3902">
        <v>17.61</v>
      </c>
      <c r="G3902">
        <v>17.973379113203901</v>
      </c>
      <c r="H3902">
        <v>-11.119809813559501</v>
      </c>
      <c r="I3902">
        <v>-12.411138612122899</v>
      </c>
      <c r="J3902">
        <v>-5.3225449968301097</v>
      </c>
      <c r="K3902">
        <v>17.906233943466901</v>
      </c>
      <c r="L3902">
        <v>17.046763956397299</v>
      </c>
      <c r="M3902">
        <v>42.540527240275402</v>
      </c>
      <c r="N3902">
        <v>0.74552601006392805</v>
      </c>
      <c r="O3902">
        <v>18.341851220897201</v>
      </c>
      <c r="P3902">
        <v>67.714285714285694</v>
      </c>
      <c r="Q3902">
        <v>9.3152717090116993E-2</v>
      </c>
    </row>
    <row r="3903" spans="1:17" hidden="1" x14ac:dyDescent="0.3">
      <c r="A3903" t="s">
        <v>8036</v>
      </c>
      <c r="B3903" t="s">
        <v>8037</v>
      </c>
      <c r="C3903" t="str">
        <f>IFERROR(VLOOKUP(Table1[[#This Row],[Ticker]],[1]!Table1[[Symbol]:[Industry]],2,FALSE),"-")</f>
        <v>-</v>
      </c>
      <c r="D3903" t="s">
        <v>604</v>
      </c>
      <c r="E3903">
        <v>28.565720515999999</v>
      </c>
      <c r="F3903">
        <v>4.04</v>
      </c>
      <c r="G3903">
        <v>-86.063818692306299</v>
      </c>
      <c r="H3903">
        <v>-10.7423076761239</v>
      </c>
      <c r="I3903">
        <v>13.320605054046901</v>
      </c>
      <c r="J3903">
        <v>-3.6305596641952298</v>
      </c>
      <c r="K3903">
        <v>4.0941960230841596</v>
      </c>
      <c r="L3903">
        <v>4.1116134730593998</v>
      </c>
      <c r="M3903">
        <v>29.8709926351052</v>
      </c>
      <c r="N3903">
        <v>1.1575380993384099</v>
      </c>
      <c r="O3903">
        <v>122.772277227722</v>
      </c>
      <c r="P3903">
        <v>36.949152542372801</v>
      </c>
    </row>
    <row r="3904" spans="1:17" hidden="1" x14ac:dyDescent="0.3">
      <c r="A3904" t="s">
        <v>8038</v>
      </c>
      <c r="B3904" t="s">
        <v>8039</v>
      </c>
      <c r="C3904" t="str">
        <f>IFERROR(VLOOKUP(Table1[[#This Row],[Ticker]],[1]!Table1[[Symbol]:[Industry]],2,FALSE),"-")</f>
        <v>-</v>
      </c>
      <c r="D3904" t="s">
        <v>292</v>
      </c>
      <c r="E3904">
        <v>28.50553523</v>
      </c>
      <c r="F3904">
        <v>79.39</v>
      </c>
      <c r="G3904">
        <v>114.778469319389</v>
      </c>
      <c r="H3904">
        <v>16.1646995352726</v>
      </c>
      <c r="I3904">
        <v>40.279259343335198</v>
      </c>
      <c r="J3904">
        <v>-3.1486319533518499</v>
      </c>
      <c r="K3904">
        <v>69.492173323050807</v>
      </c>
      <c r="L3904">
        <v>55.474617518833398</v>
      </c>
      <c r="M3904">
        <v>93.323800628913901</v>
      </c>
      <c r="N3904">
        <v>0</v>
      </c>
      <c r="O3904">
        <v>0</v>
      </c>
      <c r="P3904">
        <v>219.476861167001</v>
      </c>
    </row>
    <row r="3905" spans="1:17" hidden="1" x14ac:dyDescent="0.3">
      <c r="A3905" t="s">
        <v>8040</v>
      </c>
      <c r="B3905" t="s">
        <v>8041</v>
      </c>
      <c r="C3905" t="str">
        <f>IFERROR(VLOOKUP(Table1[[#This Row],[Ticker]],[1]!Table1[[Symbol]:[Industry]],2,FALSE),"-")</f>
        <v>-</v>
      </c>
      <c r="D3905" t="s">
        <v>396</v>
      </c>
      <c r="E3905">
        <v>28.464099999999998</v>
      </c>
      <c r="F3905">
        <v>18.13</v>
      </c>
      <c r="G3905">
        <v>143.05667053890099</v>
      </c>
      <c r="H3905">
        <v>-20.190296221995599</v>
      </c>
      <c r="I3905">
        <v>81.859371365704106</v>
      </c>
      <c r="J3905">
        <v>-10.3237448484848</v>
      </c>
      <c r="K3905">
        <v>20.558175535531699</v>
      </c>
      <c r="L3905">
        <v>15.257608977330699</v>
      </c>
      <c r="M3905">
        <v>15.551056420569299</v>
      </c>
      <c r="N3905">
        <v>0.34492189874187001</v>
      </c>
      <c r="O3905">
        <v>70.601213458356298</v>
      </c>
      <c r="P3905">
        <v>239.51310861423201</v>
      </c>
      <c r="Q3905">
        <v>9.9996134302606995E-2</v>
      </c>
    </row>
    <row r="3906" spans="1:17" hidden="1" x14ac:dyDescent="0.3">
      <c r="A3906" t="s">
        <v>8042</v>
      </c>
      <c r="B3906" t="s">
        <v>8043</v>
      </c>
      <c r="C3906" t="str">
        <f>IFERROR(VLOOKUP(Table1[[#This Row],[Ticker]],[1]!Table1[[Symbol]:[Industry]],2,FALSE),"-")</f>
        <v>-</v>
      </c>
      <c r="D3906" t="s">
        <v>1361</v>
      </c>
      <c r="E3906">
        <v>28.388294607999999</v>
      </c>
      <c r="F3906">
        <v>240.39</v>
      </c>
      <c r="G3906">
        <v>-23.658315075282399</v>
      </c>
      <c r="H3906">
        <v>-3.5978806332706301</v>
      </c>
      <c r="I3906">
        <v>-13.426010283986701</v>
      </c>
      <c r="J3906">
        <v>-3.04863195335184</v>
      </c>
      <c r="K3906">
        <v>236.89875112138699</v>
      </c>
      <c r="L3906">
        <v>230.29426960287199</v>
      </c>
      <c r="M3906">
        <v>54.0220772595234</v>
      </c>
      <c r="N3906">
        <v>2.1352903495642699</v>
      </c>
      <c r="O3906">
        <v>11.069512042930199</v>
      </c>
      <c r="P3906">
        <v>12.436856875584599</v>
      </c>
      <c r="Q3906">
        <v>-6.2435120747125997E-2</v>
      </c>
    </row>
    <row r="3907" spans="1:17" hidden="1" x14ac:dyDescent="0.3">
      <c r="A3907" t="s">
        <v>8044</v>
      </c>
      <c r="B3907" t="s">
        <v>8045</v>
      </c>
      <c r="C3907" t="str">
        <f>IFERROR(VLOOKUP(Table1[[#This Row],[Ticker]],[1]!Table1[[Symbol]:[Industry]],2,FALSE),"-")</f>
        <v>-</v>
      </c>
      <c r="D3907" t="s">
        <v>1004</v>
      </c>
      <c r="E3907">
        <v>28.356839999999998</v>
      </c>
      <c r="F3907">
        <v>13.98</v>
      </c>
      <c r="G3907">
        <v>-25.776819142148799</v>
      </c>
      <c r="H3907">
        <v>2.0741829706628598</v>
      </c>
      <c r="I3907">
        <v>34.996098032158898</v>
      </c>
      <c r="J3907">
        <v>-12.931240649004</v>
      </c>
      <c r="K3907">
        <v>12.4433176594145</v>
      </c>
      <c r="L3907">
        <v>12.236841257383</v>
      </c>
      <c r="M3907">
        <v>47.567760823239396</v>
      </c>
      <c r="N3907">
        <v>1.54744449162674</v>
      </c>
      <c r="O3907">
        <v>25.8941344778254</v>
      </c>
      <c r="P3907">
        <v>70.280146163215505</v>
      </c>
      <c r="Q3907">
        <v>-4.3949110516256003E-2</v>
      </c>
    </row>
    <row r="3908" spans="1:17" hidden="1" x14ac:dyDescent="0.3">
      <c r="A3908" t="s">
        <v>8046</v>
      </c>
      <c r="B3908" t="s">
        <v>8047</v>
      </c>
      <c r="C3908" t="str">
        <f>IFERROR(VLOOKUP(Table1[[#This Row],[Ticker]],[1]!Table1[[Symbol]:[Industry]],2,FALSE),"-")</f>
        <v>-</v>
      </c>
      <c r="D3908" t="s">
        <v>292</v>
      </c>
      <c r="E3908">
        <v>28.325676135999998</v>
      </c>
      <c r="F3908">
        <v>13.99</v>
      </c>
      <c r="G3908">
        <v>24.052548340761799</v>
      </c>
      <c r="H3908">
        <v>5.3632189148300604</v>
      </c>
      <c r="I3908">
        <v>35.447224019720302</v>
      </c>
      <c r="J3908">
        <v>-6.8343065013351696</v>
      </c>
      <c r="K3908">
        <v>12.303537724045899</v>
      </c>
      <c r="L3908">
        <v>10.859983297145501</v>
      </c>
      <c r="M3908">
        <v>55.207006774986098</v>
      </c>
      <c r="N3908">
        <v>2.22852033113824</v>
      </c>
      <c r="O3908">
        <v>16.0114367405289</v>
      </c>
      <c r="P3908">
        <v>86.533333333333303</v>
      </c>
    </row>
    <row r="3909" spans="1:17" hidden="1" x14ac:dyDescent="0.3">
      <c r="A3909" t="s">
        <v>8048</v>
      </c>
      <c r="B3909" t="s">
        <v>8049</v>
      </c>
      <c r="C3909" t="str">
        <f>IFERROR(VLOOKUP(Table1[[#This Row],[Ticker]],[1]!Table1[[Symbol]:[Industry]],2,FALSE),"-")</f>
        <v>-</v>
      </c>
      <c r="D3909" t="s">
        <v>1517</v>
      </c>
      <c r="E3909">
        <v>28.289915808</v>
      </c>
      <c r="F3909">
        <v>2.31</v>
      </c>
      <c r="G3909">
        <v>-39.029566394896101</v>
      </c>
      <c r="H3909">
        <v>-13.632016959674999</v>
      </c>
      <c r="I3909">
        <v>-53.138411339395603</v>
      </c>
      <c r="J3909">
        <v>-6.00577481049472</v>
      </c>
      <c r="K3909">
        <v>2.9966873054050498</v>
      </c>
      <c r="L3909">
        <v>3.1461500528450799</v>
      </c>
      <c r="M3909">
        <v>40.312927788694701</v>
      </c>
      <c r="N3909">
        <v>1.03972852303824</v>
      </c>
      <c r="O3909">
        <v>99.134199134199093</v>
      </c>
      <c r="P3909">
        <v>28.3333333333333</v>
      </c>
      <c r="Q3909">
        <v>6.5401693372410001E-3</v>
      </c>
    </row>
    <row r="3910" spans="1:17" hidden="1" x14ac:dyDescent="0.3">
      <c r="A3910" t="s">
        <v>8050</v>
      </c>
      <c r="B3910" t="s">
        <v>8051</v>
      </c>
      <c r="C3910" t="str">
        <f>IFERROR(VLOOKUP(Table1[[#This Row],[Ticker]],[1]!Table1[[Symbol]:[Industry]],2,FALSE),"-")</f>
        <v>-</v>
      </c>
      <c r="D3910" t="s">
        <v>54</v>
      </c>
      <c r="E3910">
        <v>28.2534651</v>
      </c>
      <c r="F3910">
        <v>43.4</v>
      </c>
      <c r="G3910">
        <v>-13.5250515886976</v>
      </c>
      <c r="H3910">
        <v>7.0505677662496398</v>
      </c>
      <c r="I3910">
        <v>-15.459481573509301</v>
      </c>
      <c r="J3910">
        <v>-7.1297963369134898</v>
      </c>
      <c r="K3910">
        <v>42.005868553449197</v>
      </c>
      <c r="L3910">
        <v>42.619018887301799</v>
      </c>
      <c r="M3910">
        <v>48.727757876649797</v>
      </c>
      <c r="N3910">
        <v>1.34382599169608</v>
      </c>
      <c r="O3910">
        <v>61.290322580645103</v>
      </c>
      <c r="P3910">
        <v>38.658146964856201</v>
      </c>
      <c r="Q3910">
        <v>2.2017836632555E-2</v>
      </c>
    </row>
    <row r="3911" spans="1:17" hidden="1" x14ac:dyDescent="0.3">
      <c r="A3911" t="s">
        <v>8052</v>
      </c>
      <c r="B3911" t="s">
        <v>8053</v>
      </c>
      <c r="C3911" t="str">
        <f>IFERROR(VLOOKUP(Table1[[#This Row],[Ticker]],[1]!Table1[[Symbol]:[Industry]],2,FALSE),"-")</f>
        <v>-</v>
      </c>
      <c r="D3911" t="s">
        <v>1004</v>
      </c>
      <c r="E3911">
        <v>28.251719999999999</v>
      </c>
      <c r="F3911">
        <v>27.27</v>
      </c>
      <c r="G3911">
        <v>-38.594891656643703</v>
      </c>
      <c r="H3911">
        <v>-10.411861686434399</v>
      </c>
      <c r="I3911">
        <v>-17.536324901243599</v>
      </c>
      <c r="J3911">
        <v>-8.1469768722528801</v>
      </c>
      <c r="K3911">
        <v>29.610707674098698</v>
      </c>
      <c r="L3911">
        <v>27.327288822676799</v>
      </c>
      <c r="M3911">
        <v>5.2374564148931002</v>
      </c>
      <c r="N3911">
        <v>0.256198347107438</v>
      </c>
      <c r="O3911">
        <v>39.310597726439298</v>
      </c>
      <c r="P3911">
        <v>41.222164681512098</v>
      </c>
    </row>
    <row r="3912" spans="1:17" hidden="1" x14ac:dyDescent="0.3">
      <c r="A3912" t="s">
        <v>8054</v>
      </c>
      <c r="B3912" t="s">
        <v>8055</v>
      </c>
      <c r="C3912" t="str">
        <f>IFERROR(VLOOKUP(Table1[[#This Row],[Ticker]],[1]!Table1[[Symbol]:[Industry]],2,FALSE),"-")</f>
        <v>-</v>
      </c>
      <c r="D3912" t="s">
        <v>46</v>
      </c>
      <c r="E3912">
        <v>28.208281120999999</v>
      </c>
      <c r="F3912">
        <v>1.67</v>
      </c>
      <c r="G3912">
        <v>-40.019191295135499</v>
      </c>
      <c r="H3912">
        <v>9.7635769100567895</v>
      </c>
      <c r="I3912">
        <v>-26.360633561617899</v>
      </c>
      <c r="J3912">
        <v>-15.847044651764501</v>
      </c>
      <c r="K3912">
        <v>1.58300765859373</v>
      </c>
      <c r="L3912">
        <v>1.7722693330718899</v>
      </c>
      <c r="M3912">
        <v>46.556304194773702</v>
      </c>
      <c r="N3912">
        <v>1.9527785761465899</v>
      </c>
      <c r="O3912">
        <v>115.56886227544901</v>
      </c>
      <c r="P3912">
        <v>29.457364341085199</v>
      </c>
      <c r="Q3912">
        <v>5.5131201405410002E-2</v>
      </c>
    </row>
    <row r="3913" spans="1:17" hidden="1" x14ac:dyDescent="0.3">
      <c r="A3913" t="s">
        <v>8056</v>
      </c>
      <c r="B3913" t="s">
        <v>8057</v>
      </c>
      <c r="C3913" t="str">
        <f>IFERROR(VLOOKUP(Table1[[#This Row],[Ticker]],[1]!Table1[[Symbol]:[Industry]],2,FALSE),"-")</f>
        <v>-</v>
      </c>
      <c r="D3913" t="s">
        <v>756</v>
      </c>
      <c r="E3913">
        <v>28.179375</v>
      </c>
      <c r="F3913">
        <v>66.5</v>
      </c>
      <c r="G3913">
        <v>-49.825010749662503</v>
      </c>
      <c r="H3913">
        <v>-12.968927693994701</v>
      </c>
      <c r="I3913">
        <v>-40.903117221748602</v>
      </c>
      <c r="J3913">
        <v>-3.1486319533518499</v>
      </c>
      <c r="K3913">
        <v>72.973890128853199</v>
      </c>
      <c r="M3913">
        <v>15.073289640473501</v>
      </c>
      <c r="N3913">
        <v>0.202898550724637</v>
      </c>
      <c r="O3913">
        <v>38.4962406015037</v>
      </c>
      <c r="P3913">
        <v>9.375</v>
      </c>
    </row>
    <row r="3914" spans="1:17" hidden="1" x14ac:dyDescent="0.3">
      <c r="A3914" t="s">
        <v>8058</v>
      </c>
      <c r="B3914" t="s">
        <v>8059</v>
      </c>
      <c r="C3914" t="str">
        <f>IFERROR(VLOOKUP(Table1[[#This Row],[Ticker]],[1]!Table1[[Symbol]:[Industry]],2,FALSE),"-")</f>
        <v>-</v>
      </c>
      <c r="D3914" t="s">
        <v>393</v>
      </c>
      <c r="E3914">
        <v>28.12</v>
      </c>
      <c r="F3914">
        <v>14.04</v>
      </c>
      <c r="G3914">
        <v>-28.695310486869701</v>
      </c>
      <c r="H3914">
        <v>-4.40596331982825</v>
      </c>
      <c r="I3914">
        <v>-19.067135501904499</v>
      </c>
      <c r="J3914">
        <v>-11.5186760062152</v>
      </c>
      <c r="K3914">
        <v>15.1070386598408</v>
      </c>
      <c r="L3914">
        <v>14.885360496003599</v>
      </c>
      <c r="M3914">
        <v>27.533682717154999</v>
      </c>
      <c r="N3914">
        <v>1.1793030402262501</v>
      </c>
      <c r="O3914">
        <v>49.572649572649503</v>
      </c>
      <c r="P3914">
        <v>26.486486486486399</v>
      </c>
      <c r="Q3914">
        <v>1.1789134160799001E-2</v>
      </c>
    </row>
    <row r="3915" spans="1:17" hidden="1" x14ac:dyDescent="0.3">
      <c r="A3915" t="s">
        <v>8060</v>
      </c>
      <c r="B3915" t="s">
        <v>8061</v>
      </c>
      <c r="C3915" t="str">
        <f>IFERROR(VLOOKUP(Table1[[#This Row],[Ticker]],[1]!Table1[[Symbol]:[Industry]],2,FALSE),"-")</f>
        <v>-</v>
      </c>
      <c r="D3915" t="s">
        <v>4448</v>
      </c>
      <c r="E3915">
        <v>28.099743749999998</v>
      </c>
      <c r="F3915">
        <v>11.25</v>
      </c>
      <c r="G3915">
        <v>-30.5755546532131</v>
      </c>
      <c r="H3915">
        <v>-22.994991759988999</v>
      </c>
      <c r="I3915">
        <v>-25.388411339395599</v>
      </c>
      <c r="J3915">
        <v>-4.97313238775671</v>
      </c>
      <c r="K3915">
        <v>12.875676585163401</v>
      </c>
      <c r="L3915">
        <v>12.906646935555701</v>
      </c>
      <c r="M3915">
        <v>24.161682440622702</v>
      </c>
      <c r="N3915">
        <v>0.70553359683794403</v>
      </c>
      <c r="O3915">
        <v>89.155555555555495</v>
      </c>
      <c r="P3915">
        <v>2.83363802559415</v>
      </c>
      <c r="Q3915">
        <v>-1.5449633005299E-2</v>
      </c>
    </row>
    <row r="3916" spans="1:17" hidden="1" x14ac:dyDescent="0.3">
      <c r="A3916" t="s">
        <v>8062</v>
      </c>
      <c r="B3916" t="s">
        <v>8063</v>
      </c>
      <c r="C3916" t="str">
        <f>IFERROR(VLOOKUP(Table1[[#This Row],[Ticker]],[1]!Table1[[Symbol]:[Industry]],2,FALSE),"-")</f>
        <v>-</v>
      </c>
      <c r="D3916" t="s">
        <v>89</v>
      </c>
      <c r="E3916">
        <v>28.093819624000002</v>
      </c>
      <c r="F3916">
        <v>18.78</v>
      </c>
      <c r="G3916">
        <v>20.871911437616099</v>
      </c>
      <c r="H3916">
        <v>12.6659578624377</v>
      </c>
      <c r="I3916">
        <v>3.3664810285104001</v>
      </c>
      <c r="J3916">
        <v>7.0926549099189202</v>
      </c>
      <c r="K3916">
        <v>17.6252890065774</v>
      </c>
      <c r="L3916">
        <v>16.9845883224855</v>
      </c>
      <c r="M3916">
        <v>54.127428713309001</v>
      </c>
      <c r="N3916">
        <v>2.7078491886961702</v>
      </c>
      <c r="O3916">
        <v>34.451544195953097</v>
      </c>
      <c r="P3916">
        <v>62.4567474048443</v>
      </c>
      <c r="Q3916">
        <v>3.0501708496399001E-2</v>
      </c>
    </row>
    <row r="3917" spans="1:17" hidden="1" x14ac:dyDescent="0.3">
      <c r="A3917" t="s">
        <v>8064</v>
      </c>
      <c r="B3917" t="s">
        <v>8065</v>
      </c>
      <c r="C3917" t="str">
        <f>IFERROR(VLOOKUP(Table1[[#This Row],[Ticker]],[1]!Table1[[Symbol]:[Industry]],2,FALSE),"-")</f>
        <v>-</v>
      </c>
      <c r="D3917" t="s">
        <v>2738</v>
      </c>
      <c r="E3917">
        <v>28.075182300000002</v>
      </c>
      <c r="F3917">
        <v>69</v>
      </c>
      <c r="G3917">
        <v>-62.181260062053703</v>
      </c>
      <c r="H3917">
        <v>10.264989339435299</v>
      </c>
      <c r="I3917">
        <v>-20.566982767967001</v>
      </c>
      <c r="J3917">
        <v>-3.29569077688125</v>
      </c>
      <c r="K3917">
        <v>66.341268071061094</v>
      </c>
      <c r="L3917">
        <v>69.6011879849341</v>
      </c>
      <c r="M3917">
        <v>58.8451374415679</v>
      </c>
      <c r="N3917">
        <v>0.36206896551724099</v>
      </c>
      <c r="O3917">
        <v>40.579710144927503</v>
      </c>
      <c r="P3917">
        <v>16.949152542372801</v>
      </c>
    </row>
    <row r="3918" spans="1:17" hidden="1" x14ac:dyDescent="0.3">
      <c r="A3918" t="s">
        <v>8066</v>
      </c>
      <c r="B3918" t="s">
        <v>8067</v>
      </c>
      <c r="C3918" t="str">
        <f>IFERROR(VLOOKUP(Table1[[#This Row],[Ticker]],[1]!Table1[[Symbol]:[Industry]],2,FALSE),"-")</f>
        <v>-</v>
      </c>
      <c r="D3918" t="s">
        <v>1517</v>
      </c>
      <c r="E3918">
        <v>28.024484951999899</v>
      </c>
      <c r="F3918">
        <v>3.88</v>
      </c>
      <c r="G3918">
        <v>-58.699896065225801</v>
      </c>
      <c r="H3918">
        <v>-5.0768258320168904</v>
      </c>
      <c r="I3918">
        <v>2.1115886606043102</v>
      </c>
      <c r="J3918">
        <v>-3.1486319533518499</v>
      </c>
      <c r="K3918">
        <v>3.6182648313583599</v>
      </c>
      <c r="L3918">
        <v>3.7164188112563301</v>
      </c>
      <c r="M3918">
        <v>17.0595097076109</v>
      </c>
      <c r="N3918">
        <v>0.225228038684152</v>
      </c>
      <c r="O3918">
        <v>37.886597938144298</v>
      </c>
      <c r="P3918">
        <v>38.571428571428498</v>
      </c>
      <c r="Q3918">
        <v>-6.0288534574970999E-2</v>
      </c>
    </row>
    <row r="3919" spans="1:17" hidden="1" x14ac:dyDescent="0.3">
      <c r="A3919" t="s">
        <v>8068</v>
      </c>
      <c r="B3919" t="s">
        <v>8069</v>
      </c>
      <c r="C3919" t="str">
        <f>IFERROR(VLOOKUP(Table1[[#This Row],[Ticker]],[1]!Table1[[Symbol]:[Industry]],2,FALSE),"-")</f>
        <v>-</v>
      </c>
      <c r="D3919" t="s">
        <v>324</v>
      </c>
      <c r="E3919">
        <v>27.977524767999999</v>
      </c>
      <c r="F3919">
        <v>48.52</v>
      </c>
      <c r="G3919">
        <v>406.39550908579599</v>
      </c>
      <c r="H3919">
        <v>14.223282768836899</v>
      </c>
      <c r="I3919">
        <v>339.02967175786603</v>
      </c>
      <c r="J3919">
        <v>-10.899703315379</v>
      </c>
      <c r="K3919">
        <v>41.717292847295397</v>
      </c>
      <c r="L3919">
        <v>23.685147262725302</v>
      </c>
      <c r="M3919">
        <v>30.648518499588999</v>
      </c>
      <c r="N3919">
        <v>0.61586324140016102</v>
      </c>
      <c r="O3919">
        <v>17.497938994229099</v>
      </c>
      <c r="P3919">
        <v>502.73291925465799</v>
      </c>
      <c r="Q3919">
        <v>0.14086363891213399</v>
      </c>
    </row>
    <row r="3920" spans="1:17" hidden="1" x14ac:dyDescent="0.3">
      <c r="A3920" t="s">
        <v>8070</v>
      </c>
      <c r="B3920" t="s">
        <v>8071</v>
      </c>
      <c r="C3920" t="str">
        <f>IFERROR(VLOOKUP(Table1[[#This Row],[Ticker]],[1]!Table1[[Symbol]:[Industry]],2,FALSE),"-")</f>
        <v>-</v>
      </c>
      <c r="D3920" t="s">
        <v>228</v>
      </c>
      <c r="E3920">
        <v>27.976749999999999</v>
      </c>
      <c r="F3920">
        <v>23.81</v>
      </c>
      <c r="G3920">
        <v>43.055089689759903</v>
      </c>
      <c r="H3920">
        <v>38.700436464004902</v>
      </c>
      <c r="I3920">
        <v>51.542592244833699</v>
      </c>
      <c r="J3920">
        <v>-12.822380056538501</v>
      </c>
      <c r="K3920">
        <v>17.956722228930399</v>
      </c>
      <c r="L3920">
        <v>13.8909914680013</v>
      </c>
      <c r="M3920">
        <v>61.2436486183597</v>
      </c>
      <c r="N3920">
        <v>0.915858582783731</v>
      </c>
      <c r="O3920">
        <v>10.7097858042839</v>
      </c>
      <c r="Q3920">
        <v>0.1018918973151</v>
      </c>
    </row>
    <row r="3921" spans="1:17" hidden="1" x14ac:dyDescent="0.3">
      <c r="A3921" t="s">
        <v>8072</v>
      </c>
      <c r="B3921" t="s">
        <v>8073</v>
      </c>
      <c r="C3921" t="str">
        <f>IFERROR(VLOOKUP(Table1[[#This Row],[Ticker]],[1]!Table1[[Symbol]:[Industry]],2,FALSE),"-")</f>
        <v>-</v>
      </c>
      <c r="D3921" t="s">
        <v>51</v>
      </c>
      <c r="E3921">
        <v>27.939</v>
      </c>
      <c r="F3921">
        <v>2.79</v>
      </c>
      <c r="G3921">
        <v>-2.32936518765267</v>
      </c>
      <c r="H3921">
        <v>15.869898749137199</v>
      </c>
      <c r="I3921">
        <v>10.0282553272709</v>
      </c>
      <c r="J3921">
        <v>-9.5031470035190893</v>
      </c>
      <c r="K3921">
        <v>2.5978949539927401</v>
      </c>
      <c r="L3921">
        <v>2.7610463401217702</v>
      </c>
      <c r="M3921">
        <v>45.8099206385534</v>
      </c>
      <c r="N3921">
        <v>2.6635793335953202</v>
      </c>
      <c r="O3921">
        <v>46.236559139784902</v>
      </c>
      <c r="P3921">
        <v>46.842105263157897</v>
      </c>
      <c r="Q3921">
        <v>7.7378342238519998E-2</v>
      </c>
    </row>
    <row r="3922" spans="1:17" hidden="1" x14ac:dyDescent="0.3">
      <c r="A3922" t="s">
        <v>8074</v>
      </c>
      <c r="B3922" t="s">
        <v>8075</v>
      </c>
      <c r="C3922" t="str">
        <f>IFERROR(VLOOKUP(Table1[[#This Row],[Ticker]],[1]!Table1[[Symbol]:[Industry]],2,FALSE),"-")</f>
        <v>-</v>
      </c>
      <c r="D3922" t="s">
        <v>396</v>
      </c>
      <c r="E3922">
        <v>27.93</v>
      </c>
      <c r="F3922">
        <v>0.35</v>
      </c>
      <c r="G3922">
        <v>-47.949427022073799</v>
      </c>
      <c r="H3922">
        <v>-10.375311978832</v>
      </c>
      <c r="I3922">
        <v>-24.543816744800999</v>
      </c>
      <c r="J3922">
        <v>-3.1486319533518499</v>
      </c>
      <c r="K3922">
        <v>0.35443007997280501</v>
      </c>
      <c r="L3922">
        <v>0.37398192451203799</v>
      </c>
      <c r="M3922">
        <v>53.040494564236703</v>
      </c>
      <c r="N3922">
        <v>0.60752900531672605</v>
      </c>
      <c r="O3922">
        <v>62.857142857142797</v>
      </c>
      <c r="P3922">
        <v>12.9032258064516</v>
      </c>
      <c r="Q3922">
        <v>-0.191444628165583</v>
      </c>
    </row>
    <row r="3923" spans="1:17" hidden="1" x14ac:dyDescent="0.3">
      <c r="A3923" t="s">
        <v>8076</v>
      </c>
      <c r="B3923" t="s">
        <v>8077</v>
      </c>
      <c r="C3923" t="str">
        <f>IFERROR(VLOOKUP(Table1[[#This Row],[Ticker]],[1]!Table1[[Symbol]:[Industry]],2,FALSE),"-")</f>
        <v>-</v>
      </c>
      <c r="D3923" t="s">
        <v>396</v>
      </c>
      <c r="E3923">
        <v>27.877639599999998</v>
      </c>
      <c r="F3923">
        <v>46</v>
      </c>
      <c r="G3923">
        <v>25.524498324914401</v>
      </c>
      <c r="H3923">
        <v>13.108815005294799</v>
      </c>
      <c r="I3923">
        <v>14.660308846758999</v>
      </c>
      <c r="J3923">
        <v>28.9313680466481</v>
      </c>
      <c r="K3923">
        <v>42.231230621230502</v>
      </c>
      <c r="L3923">
        <v>38.212354037168303</v>
      </c>
      <c r="M3923">
        <v>56.775408107395201</v>
      </c>
      <c r="N3923">
        <v>2.89255675296166</v>
      </c>
      <c r="O3923">
        <v>23.152173913043399</v>
      </c>
      <c r="P3923">
        <v>80.392156862745097</v>
      </c>
      <c r="Q3923">
        <v>2.6975668547367999E-2</v>
      </c>
    </row>
    <row r="3924" spans="1:17" hidden="1" x14ac:dyDescent="0.3">
      <c r="A3924" t="s">
        <v>8078</v>
      </c>
      <c r="B3924" t="s">
        <v>8079</v>
      </c>
      <c r="C3924" t="str">
        <f>IFERROR(VLOOKUP(Table1[[#This Row],[Ticker]],[1]!Table1[[Symbol]:[Industry]],2,FALSE),"-")</f>
        <v>-</v>
      </c>
      <c r="D3924" t="s">
        <v>396</v>
      </c>
      <c r="E3924">
        <v>27.843756800000001</v>
      </c>
      <c r="F3924">
        <v>14.19</v>
      </c>
      <c r="G3924">
        <v>-12.033229398559101</v>
      </c>
      <c r="H3924">
        <v>-9.2051384830771994</v>
      </c>
      <c r="I3924">
        <v>-35.667823104101501</v>
      </c>
      <c r="J3924">
        <v>-6.8300241889609401</v>
      </c>
      <c r="K3924">
        <v>15.280249928976399</v>
      </c>
      <c r="L3924">
        <v>15.6532708071767</v>
      </c>
      <c r="M3924">
        <v>42.833464798311503</v>
      </c>
      <c r="N3924">
        <v>0.44525229762754498</v>
      </c>
      <c r="O3924">
        <v>60.9584214235377</v>
      </c>
      <c r="P3924">
        <v>64.426419466975602</v>
      </c>
      <c r="Q3924">
        <v>9.9526830162318003E-2</v>
      </c>
    </row>
    <row r="3925" spans="1:17" hidden="1" x14ac:dyDescent="0.3">
      <c r="A3925" t="s">
        <v>8080</v>
      </c>
      <c r="B3925" t="s">
        <v>8081</v>
      </c>
      <c r="C3925" t="str">
        <f>IFERROR(VLOOKUP(Table1[[#This Row],[Ticker]],[1]!Table1[[Symbol]:[Industry]],2,FALSE),"-")</f>
        <v>-</v>
      </c>
      <c r="D3925" t="s">
        <v>751</v>
      </c>
      <c r="E3925">
        <v>27.800666394</v>
      </c>
      <c r="F3925">
        <v>45.12</v>
      </c>
      <c r="G3925">
        <v>-0.60939832766926105</v>
      </c>
      <c r="H3925">
        <v>-2.9628723653055098</v>
      </c>
      <c r="I3925">
        <v>2.87348698402239</v>
      </c>
      <c r="J3925">
        <v>-3.6353576170686699</v>
      </c>
      <c r="K3925">
        <v>43.624569174003703</v>
      </c>
      <c r="L3925">
        <v>39.336415989220797</v>
      </c>
      <c r="M3925">
        <v>53.1716620480071</v>
      </c>
      <c r="N3925">
        <v>1.42214371197441</v>
      </c>
      <c r="O3925">
        <v>3.5460992907801301</v>
      </c>
      <c r="P3925">
        <v>45.5483870967741</v>
      </c>
    </row>
    <row r="3926" spans="1:17" hidden="1" x14ac:dyDescent="0.3">
      <c r="A3926" t="s">
        <v>8082</v>
      </c>
      <c r="B3926" t="s">
        <v>8083</v>
      </c>
      <c r="C3926" t="str">
        <f>IFERROR(VLOOKUP(Table1[[#This Row],[Ticker]],[1]!Table1[[Symbol]:[Industry]],2,FALSE),"-")</f>
        <v>-</v>
      </c>
      <c r="D3926" t="s">
        <v>54</v>
      </c>
      <c r="E3926">
        <v>27.4815</v>
      </c>
      <c r="F3926">
        <v>19.7</v>
      </c>
      <c r="G3926">
        <v>-47.289079807247901</v>
      </c>
      <c r="H3926">
        <v>-12.3197564232765</v>
      </c>
      <c r="I3926">
        <v>-17.065872479292</v>
      </c>
      <c r="J3926">
        <v>-10.648631953351799</v>
      </c>
      <c r="K3926">
        <v>18.867617799262</v>
      </c>
      <c r="L3926">
        <v>21.0007898871653</v>
      </c>
      <c r="M3926">
        <v>67.442128980312205</v>
      </c>
      <c r="N3926">
        <v>0.91719745222929905</v>
      </c>
      <c r="O3926">
        <v>54.568527918781697</v>
      </c>
      <c r="P3926">
        <v>27.9220779220779</v>
      </c>
    </row>
    <row r="3927" spans="1:17" hidden="1" x14ac:dyDescent="0.3">
      <c r="A3927" t="s">
        <v>8084</v>
      </c>
      <c r="B3927" t="s">
        <v>8085</v>
      </c>
      <c r="C3927" t="str">
        <f>IFERROR(VLOOKUP(Table1[[#This Row],[Ticker]],[1]!Table1[[Symbol]:[Industry]],2,FALSE),"-")</f>
        <v>-</v>
      </c>
      <c r="D3927" t="s">
        <v>573</v>
      </c>
      <c r="E3927">
        <v>27.44</v>
      </c>
      <c r="F3927">
        <v>39.200000000000003</v>
      </c>
      <c r="G3927">
        <v>-83.442507143714707</v>
      </c>
      <c r="H3927">
        <v>-16.807278704916399</v>
      </c>
      <c r="I3927">
        <v>-22.3721807790401</v>
      </c>
      <c r="J3927">
        <v>-4.3986319533518499</v>
      </c>
      <c r="K3927">
        <v>40.081100591674101</v>
      </c>
      <c r="L3927">
        <v>44.118610703835401</v>
      </c>
      <c r="M3927">
        <v>50.499057613132003</v>
      </c>
      <c r="N3927">
        <v>0.65578233235379002</v>
      </c>
      <c r="O3927">
        <v>100.510204081632</v>
      </c>
      <c r="P3927">
        <v>16.9800059683676</v>
      </c>
      <c r="Q3927">
        <v>-2.5795146182289999E-3</v>
      </c>
    </row>
    <row r="3928" spans="1:17" hidden="1" x14ac:dyDescent="0.3">
      <c r="A3928" t="s">
        <v>8086</v>
      </c>
      <c r="B3928" t="s">
        <v>8087</v>
      </c>
      <c r="C3928" t="str">
        <f>IFERROR(VLOOKUP(Table1[[#This Row],[Ticker]],[1]!Table1[[Symbol]:[Industry]],2,FALSE),"-")</f>
        <v>-</v>
      </c>
      <c r="E3928">
        <v>27.423154989999901</v>
      </c>
      <c r="F3928">
        <v>370.15</v>
      </c>
      <c r="G3928">
        <v>544.61512224979197</v>
      </c>
      <c r="H3928">
        <v>-17.7388444876484</v>
      </c>
      <c r="I3928">
        <v>40.719070845877397</v>
      </c>
      <c r="J3928">
        <v>-9.0877917795227692</v>
      </c>
      <c r="K3928">
        <v>416.931016655338</v>
      </c>
      <c r="L3928">
        <v>292.74170162659698</v>
      </c>
      <c r="M3928">
        <v>22.530014131429599</v>
      </c>
      <c r="N3928">
        <v>1.12316756770573</v>
      </c>
      <c r="O3928">
        <v>39.092259894637301</v>
      </c>
      <c r="P3928">
        <v>577.93040293040201</v>
      </c>
    </row>
    <row r="3929" spans="1:17" hidden="1" x14ac:dyDescent="0.3">
      <c r="A3929" t="s">
        <v>8088</v>
      </c>
      <c r="B3929" t="s">
        <v>8089</v>
      </c>
      <c r="C3929" t="str">
        <f>IFERROR(VLOOKUP(Table1[[#This Row],[Ticker]],[1]!Table1[[Symbol]:[Industry]],2,FALSE),"-")</f>
        <v>-</v>
      </c>
      <c r="D3929" t="s">
        <v>263</v>
      </c>
      <c r="E3929">
        <v>27.390910838</v>
      </c>
      <c r="F3929">
        <v>9.1999999999999993</v>
      </c>
      <c r="G3929">
        <v>-20.845843027798601</v>
      </c>
      <c r="H3929">
        <v>-8.8197564232765302</v>
      </c>
      <c r="I3929">
        <v>-20.531766108956202</v>
      </c>
      <c r="J3929">
        <v>-4.5860036165962104</v>
      </c>
      <c r="K3929">
        <v>9.5573839196803991</v>
      </c>
      <c r="L3929">
        <v>9.4875883728351393</v>
      </c>
      <c r="M3929">
        <v>39.527125396102598</v>
      </c>
      <c r="N3929">
        <v>0.82228349985767601</v>
      </c>
      <c r="O3929">
        <v>49.456521739130402</v>
      </c>
      <c r="P3929">
        <v>31.241084165477801</v>
      </c>
      <c r="Q3929">
        <v>3.8019607518704E-2</v>
      </c>
    </row>
    <row r="3930" spans="1:17" hidden="1" x14ac:dyDescent="0.3">
      <c r="A3930" t="s">
        <v>8090</v>
      </c>
      <c r="B3930" t="s">
        <v>8091</v>
      </c>
      <c r="C3930" t="str">
        <f>IFERROR(VLOOKUP(Table1[[#This Row],[Ticker]],[1]!Table1[[Symbol]:[Industry]],2,FALSE),"-")</f>
        <v>-</v>
      </c>
      <c r="D3930" t="s">
        <v>604</v>
      </c>
      <c r="E3930">
        <v>27.331871045</v>
      </c>
      <c r="F3930">
        <v>14.05</v>
      </c>
      <c r="G3930">
        <v>89.700592335262598</v>
      </c>
      <c r="H3930">
        <v>12.107112927586201</v>
      </c>
      <c r="I3930">
        <v>21.925845688716699</v>
      </c>
      <c r="J3930">
        <v>-11.1046474772845</v>
      </c>
      <c r="K3930">
        <v>15.1095977330273</v>
      </c>
      <c r="L3930">
        <v>13.3616081061458</v>
      </c>
      <c r="M3930">
        <v>29.465429329604</v>
      </c>
      <c r="N3930">
        <v>0.13632457604068299</v>
      </c>
      <c r="O3930">
        <v>66.192170818505303</v>
      </c>
      <c r="P3930">
        <v>134.166666666666</v>
      </c>
      <c r="Q3930">
        <v>7.6337643276167003E-2</v>
      </c>
    </row>
    <row r="3931" spans="1:17" hidden="1" x14ac:dyDescent="0.3">
      <c r="A3931" t="s">
        <v>8092</v>
      </c>
      <c r="B3931" t="s">
        <v>8093</v>
      </c>
      <c r="C3931" t="str">
        <f>IFERROR(VLOOKUP(Table1[[#This Row],[Ticker]],[1]!Table1[[Symbol]:[Industry]],2,FALSE),"-")</f>
        <v>-</v>
      </c>
      <c r="D3931" t="s">
        <v>7454</v>
      </c>
      <c r="E3931">
        <v>27.224981280000002</v>
      </c>
      <c r="F3931">
        <v>75.599999999999994</v>
      </c>
      <c r="G3931">
        <v>-78.532671984958199</v>
      </c>
      <c r="H3931">
        <v>-14.0743477088365</v>
      </c>
      <c r="I3931">
        <v>-69.678156187285694</v>
      </c>
      <c r="J3931">
        <v>-3.1486319533518499</v>
      </c>
      <c r="K3931">
        <v>93.258607038749105</v>
      </c>
      <c r="L3931">
        <v>115.775797356892</v>
      </c>
      <c r="M3931">
        <v>18.418552665168399</v>
      </c>
      <c r="N3931">
        <v>0.495867768595041</v>
      </c>
      <c r="O3931">
        <v>110.31746031746</v>
      </c>
      <c r="P3931">
        <v>0</v>
      </c>
    </row>
    <row r="3932" spans="1:17" hidden="1" x14ac:dyDescent="0.3">
      <c r="A3932" t="s">
        <v>8094</v>
      </c>
      <c r="B3932" t="s">
        <v>8095</v>
      </c>
      <c r="C3932" t="str">
        <f>IFERROR(VLOOKUP(Table1[[#This Row],[Ticker]],[1]!Table1[[Symbol]:[Industry]],2,FALSE),"-")</f>
        <v>-</v>
      </c>
      <c r="D3932" t="s">
        <v>8096</v>
      </c>
      <c r="E3932">
        <v>27.219644945999999</v>
      </c>
      <c r="F3932">
        <v>73.180000000000007</v>
      </c>
      <c r="G3932">
        <v>32.625762403289798</v>
      </c>
      <c r="H3932">
        <v>-16.5777211264624</v>
      </c>
      <c r="I3932">
        <v>46.802631744504502</v>
      </c>
      <c r="J3932">
        <v>-9.2461929289615998</v>
      </c>
      <c r="K3932">
        <v>78.6675433412708</v>
      </c>
      <c r="M3932">
        <v>4.4704666916604499</v>
      </c>
      <c r="N3932">
        <v>0.105021332458155</v>
      </c>
      <c r="O3932">
        <v>22.984421973216701</v>
      </c>
      <c r="P3932">
        <v>127.267080745341</v>
      </c>
    </row>
    <row r="3933" spans="1:17" hidden="1" x14ac:dyDescent="0.3">
      <c r="A3933" t="s">
        <v>8097</v>
      </c>
      <c r="B3933" t="s">
        <v>8098</v>
      </c>
      <c r="C3933" t="str">
        <f>IFERROR(VLOOKUP(Table1[[#This Row],[Ticker]],[1]!Table1[[Symbol]:[Industry]],2,FALSE),"-")</f>
        <v>-</v>
      </c>
      <c r="D3933" t="s">
        <v>8099</v>
      </c>
      <c r="E3933">
        <v>27.205100000000002</v>
      </c>
      <c r="F3933">
        <v>22.1</v>
      </c>
      <c r="G3933">
        <v>72.649304594319602</v>
      </c>
      <c r="H3933">
        <v>-30.563654785028401</v>
      </c>
      <c r="I3933">
        <v>71.543210748611202</v>
      </c>
      <c r="J3933">
        <v>22.829813877618001</v>
      </c>
      <c r="K3933">
        <v>24.462299828001701</v>
      </c>
      <c r="L3933">
        <v>18.637894921580902</v>
      </c>
      <c r="M3933">
        <v>47.729258220549099</v>
      </c>
      <c r="N3933">
        <v>0.78802761273482802</v>
      </c>
      <c r="O3933">
        <v>65.113122171945605</v>
      </c>
      <c r="P3933">
        <v>250.79365079364999</v>
      </c>
      <c r="Q3933">
        <v>9.4575052032021004E-2</v>
      </c>
    </row>
    <row r="3934" spans="1:17" hidden="1" x14ac:dyDescent="0.3">
      <c r="A3934" t="s">
        <v>8100</v>
      </c>
      <c r="B3934" t="s">
        <v>8101</v>
      </c>
      <c r="C3934" t="str">
        <f>IFERROR(VLOOKUP(Table1[[#This Row],[Ticker]],[1]!Table1[[Symbol]:[Industry]],2,FALSE),"-")</f>
        <v>-</v>
      </c>
      <c r="D3934" t="s">
        <v>263</v>
      </c>
      <c r="E3934">
        <v>27.1736766</v>
      </c>
      <c r="F3934">
        <v>28.98</v>
      </c>
      <c r="G3934">
        <v>-19.220792491634</v>
      </c>
      <c r="H3934">
        <v>-1.4299259148019501</v>
      </c>
      <c r="I3934">
        <v>-5.0439231504192801</v>
      </c>
      <c r="J3934">
        <v>0.48711388422884799</v>
      </c>
      <c r="K3934">
        <v>28.4787150981082</v>
      </c>
      <c r="L3934">
        <v>26.966756618167999</v>
      </c>
      <c r="M3934">
        <v>38.907903154632997</v>
      </c>
      <c r="N3934">
        <v>0.42657342657342601</v>
      </c>
      <c r="O3934">
        <v>10.4899930986887</v>
      </c>
      <c r="P3934">
        <v>33.856812933025402</v>
      </c>
    </row>
    <row r="3935" spans="1:17" hidden="1" x14ac:dyDescent="0.3">
      <c r="A3935" t="s">
        <v>8102</v>
      </c>
      <c r="B3935" t="s">
        <v>8103</v>
      </c>
      <c r="C3935" t="str">
        <f>IFERROR(VLOOKUP(Table1[[#This Row],[Ticker]],[1]!Table1[[Symbol]:[Industry]],2,FALSE),"-")</f>
        <v>-</v>
      </c>
      <c r="D3935" t="s">
        <v>263</v>
      </c>
      <c r="E3935">
        <v>27.0228</v>
      </c>
      <c r="F3935">
        <v>64</v>
      </c>
      <c r="G3935">
        <v>13.305566971165</v>
      </c>
      <c r="H3935">
        <v>-9.5096202659391498</v>
      </c>
      <c r="I3935">
        <v>-34.347738313428501</v>
      </c>
      <c r="J3935">
        <v>-0.207455482763621</v>
      </c>
      <c r="K3935">
        <v>67.067297573180994</v>
      </c>
      <c r="L3935">
        <v>65.978017809059395</v>
      </c>
      <c r="M3935">
        <v>53.101765447490699</v>
      </c>
      <c r="N3935">
        <v>0.455485430374647</v>
      </c>
      <c r="O3935">
        <v>48.4375</v>
      </c>
      <c r="P3935">
        <v>84.544405997693104</v>
      </c>
      <c r="Q3935">
        <v>6.9806652589560994E-2</v>
      </c>
    </row>
    <row r="3936" spans="1:17" hidden="1" x14ac:dyDescent="0.3">
      <c r="A3936" t="s">
        <v>8104</v>
      </c>
      <c r="B3936" t="s">
        <v>8105</v>
      </c>
      <c r="C3936" t="str">
        <f>IFERROR(VLOOKUP(Table1[[#This Row],[Ticker]],[1]!Table1[[Symbol]:[Industry]],2,FALSE),"-")</f>
        <v>-</v>
      </c>
      <c r="D3936" t="s">
        <v>2336</v>
      </c>
      <c r="E3936">
        <v>27.020223359999999</v>
      </c>
      <c r="F3936">
        <v>26.43</v>
      </c>
      <c r="G3936">
        <v>52.549698222343103</v>
      </c>
      <c r="H3936">
        <v>14.4845914028104</v>
      </c>
      <c r="I3936">
        <v>27.531954920315702</v>
      </c>
      <c r="J3936">
        <v>-11.6819652866851</v>
      </c>
      <c r="K3936">
        <v>23.621759046494901</v>
      </c>
      <c r="L3936">
        <v>20.346824600772599</v>
      </c>
      <c r="M3936">
        <v>56.006935899728802</v>
      </c>
      <c r="N3936">
        <v>2.74251137695587</v>
      </c>
      <c r="O3936">
        <v>16.912599318955699</v>
      </c>
      <c r="P3936">
        <v>100.22727272727199</v>
      </c>
      <c r="Q3936">
        <v>2.847946116893E-2</v>
      </c>
    </row>
    <row r="3937" spans="1:17" hidden="1" x14ac:dyDescent="0.3">
      <c r="A3937" t="s">
        <v>8106</v>
      </c>
      <c r="B3937" t="s">
        <v>8107</v>
      </c>
      <c r="C3937" t="str">
        <f>IFERROR(VLOOKUP(Table1[[#This Row],[Ticker]],[1]!Table1[[Symbol]:[Industry]],2,FALSE),"-")</f>
        <v>-</v>
      </c>
      <c r="D3937" t="s">
        <v>185</v>
      </c>
      <c r="E3937">
        <v>27.003614200000001</v>
      </c>
      <c r="F3937">
        <v>15.25</v>
      </c>
      <c r="G3937">
        <v>-43.609398327669197</v>
      </c>
      <c r="H3937">
        <v>-12.952286543758399</v>
      </c>
      <c r="I3937">
        <v>-32.3921087227858</v>
      </c>
      <c r="J3937">
        <v>-6.2617196280659497</v>
      </c>
      <c r="K3937">
        <v>16.132604815054201</v>
      </c>
      <c r="L3937">
        <v>16.105631818629899</v>
      </c>
      <c r="M3937">
        <v>32.083613329057698</v>
      </c>
      <c r="N3937">
        <v>0.65656565656565602</v>
      </c>
      <c r="O3937">
        <v>75.4098360655737</v>
      </c>
      <c r="P3937">
        <v>17.307692307692299</v>
      </c>
      <c r="Q3937">
        <v>4.1277901249430003E-2</v>
      </c>
    </row>
    <row r="3938" spans="1:17" hidden="1" x14ac:dyDescent="0.3">
      <c r="A3938" t="s">
        <v>8108</v>
      </c>
      <c r="B3938" t="s">
        <v>8109</v>
      </c>
      <c r="C3938" t="str">
        <f>IFERROR(VLOOKUP(Table1[[#This Row],[Ticker]],[1]!Table1[[Symbol]:[Industry]],2,FALSE),"-")</f>
        <v>-</v>
      </c>
      <c r="D3938" t="s">
        <v>51</v>
      </c>
      <c r="E3938">
        <v>26.995099679999999</v>
      </c>
      <c r="F3938">
        <v>45.6</v>
      </c>
      <c r="G3938">
        <v>-33.3152806806104</v>
      </c>
      <c r="H3938">
        <v>-4.8197564232765302</v>
      </c>
      <c r="I3938">
        <v>-19.138411339395599</v>
      </c>
      <c r="J3938">
        <v>-3.1486319533518499</v>
      </c>
      <c r="K3938">
        <v>45.6000000178989</v>
      </c>
      <c r="L3938">
        <v>45.601329613523397</v>
      </c>
      <c r="M3938">
        <v>0</v>
      </c>
      <c r="O3938">
        <v>5.26315789473683</v>
      </c>
      <c r="P3938">
        <v>0</v>
      </c>
    </row>
    <row r="3939" spans="1:17" hidden="1" x14ac:dyDescent="0.3">
      <c r="A3939" t="s">
        <v>8110</v>
      </c>
      <c r="B3939" t="s">
        <v>8111</v>
      </c>
      <c r="C3939" t="str">
        <f>IFERROR(VLOOKUP(Table1[[#This Row],[Ticker]],[1]!Table1[[Symbol]:[Industry]],2,FALSE),"-")</f>
        <v>-</v>
      </c>
      <c r="D3939" t="s">
        <v>751</v>
      </c>
      <c r="E3939">
        <v>26.973934176</v>
      </c>
      <c r="F3939">
        <v>149.25</v>
      </c>
      <c r="G3939">
        <v>22.461778081522901</v>
      </c>
      <c r="H3939">
        <v>4.0004761674478599</v>
      </c>
      <c r="I3939">
        <v>4.68968125166049</v>
      </c>
      <c r="J3939">
        <v>1.8111626273630601</v>
      </c>
      <c r="K3939">
        <v>142.86779035397899</v>
      </c>
      <c r="L3939">
        <v>126.32356873575399</v>
      </c>
      <c r="M3939">
        <v>49.068310851650402</v>
      </c>
      <c r="N3939">
        <v>0.34296703589567301</v>
      </c>
      <c r="O3939">
        <v>4.7035175879396904</v>
      </c>
      <c r="P3939">
        <v>74.154025670945103</v>
      </c>
    </row>
    <row r="3940" spans="1:17" hidden="1" x14ac:dyDescent="0.3">
      <c r="A3940" t="s">
        <v>8112</v>
      </c>
      <c r="B3940" t="s">
        <v>8113</v>
      </c>
      <c r="C3940" t="str">
        <f>IFERROR(VLOOKUP(Table1[[#This Row],[Ticker]],[1]!Table1[[Symbol]:[Industry]],2,FALSE),"-")</f>
        <v>-</v>
      </c>
      <c r="D3940" t="s">
        <v>604</v>
      </c>
      <c r="E3940">
        <v>26.9724</v>
      </c>
      <c r="F3940">
        <v>64.22</v>
      </c>
      <c r="G3940">
        <v>-17.540988270298499</v>
      </c>
      <c r="H3940">
        <v>-5.8453974489175602</v>
      </c>
      <c r="I3940">
        <v>10.311296380822</v>
      </c>
      <c r="J3940">
        <v>-15.421359226079099</v>
      </c>
      <c r="K3940">
        <v>72.498228370606</v>
      </c>
      <c r="L3940">
        <v>65.382432818898096</v>
      </c>
      <c r="M3940">
        <v>19.8938869510209</v>
      </c>
      <c r="N3940">
        <v>0.75345849802371501</v>
      </c>
      <c r="O3940">
        <v>45.920274057925802</v>
      </c>
      <c r="P3940">
        <v>59.394390667659401</v>
      </c>
      <c r="Q3940">
        <v>0.12775058390867</v>
      </c>
    </row>
    <row r="3941" spans="1:17" hidden="1" x14ac:dyDescent="0.3">
      <c r="A3941" t="s">
        <v>8114</v>
      </c>
      <c r="B3941" t="s">
        <v>8115</v>
      </c>
      <c r="C3941" t="str">
        <f>IFERROR(VLOOKUP(Table1[[#This Row],[Ticker]],[1]!Table1[[Symbol]:[Industry]],2,FALSE),"-")</f>
        <v>-</v>
      </c>
      <c r="D3941" t="s">
        <v>751</v>
      </c>
      <c r="E3941">
        <v>26.947385721</v>
      </c>
      <c r="F3941">
        <v>43.39</v>
      </c>
      <c r="G3941">
        <v>-1.01256083672699</v>
      </c>
      <c r="H3941">
        <v>-3.7671248443291501</v>
      </c>
      <c r="I3941">
        <v>2.5385376230272199</v>
      </c>
      <c r="J3941">
        <v>-5.4110753922658699</v>
      </c>
      <c r="K3941">
        <v>42.150501534385697</v>
      </c>
      <c r="L3941">
        <v>38.001773902693103</v>
      </c>
      <c r="N3941">
        <v>0.53668077143805104</v>
      </c>
      <c r="O3941">
        <v>9.2417607743719703</v>
      </c>
      <c r="P3941">
        <v>41.936539090611703</v>
      </c>
    </row>
    <row r="3942" spans="1:17" hidden="1" x14ac:dyDescent="0.3">
      <c r="A3942" t="s">
        <v>8116</v>
      </c>
      <c r="B3942" t="s">
        <v>8117</v>
      </c>
      <c r="C3942" t="str">
        <f>IFERROR(VLOOKUP(Table1[[#This Row],[Ticker]],[1]!Table1[[Symbol]:[Industry]],2,FALSE),"-")</f>
        <v>-</v>
      </c>
      <c r="D3942" t="s">
        <v>281</v>
      </c>
      <c r="E3942">
        <v>26.861973419999899</v>
      </c>
      <c r="F3942">
        <v>37.21</v>
      </c>
      <c r="G3942">
        <v>-23.8741042100221</v>
      </c>
      <c r="H3942">
        <v>-4.8197564232765302</v>
      </c>
      <c r="I3942">
        <v>-19.3796982026664</v>
      </c>
      <c r="J3942">
        <v>-3.1486319533518499</v>
      </c>
      <c r="K3942">
        <v>37.890250551496699</v>
      </c>
      <c r="L3942">
        <v>36.923438342107602</v>
      </c>
      <c r="M3942">
        <v>2.18205780612E-4</v>
      </c>
      <c r="N3942">
        <v>0</v>
      </c>
      <c r="O3942">
        <v>5.2405267401235998</v>
      </c>
      <c r="P3942">
        <v>15.201238390092801</v>
      </c>
    </row>
    <row r="3943" spans="1:17" hidden="1" x14ac:dyDescent="0.3">
      <c r="A3943" t="s">
        <v>8118</v>
      </c>
      <c r="B3943" t="s">
        <v>8119</v>
      </c>
      <c r="C3943" t="str">
        <f>IFERROR(VLOOKUP(Table1[[#This Row],[Ticker]],[1]!Table1[[Symbol]:[Industry]],2,FALSE),"-")</f>
        <v>-</v>
      </c>
      <c r="D3943" t="s">
        <v>396</v>
      </c>
      <c r="E3943">
        <v>26.82</v>
      </c>
      <c r="F3943">
        <v>26.82</v>
      </c>
      <c r="G3943">
        <v>3.5214540132671099</v>
      </c>
      <c r="H3943">
        <v>-14.9892479487002</v>
      </c>
      <c r="I3943">
        <v>-23.112632606849999</v>
      </c>
      <c r="J3943">
        <v>0.165208202593572</v>
      </c>
      <c r="K3943">
        <v>28.8877581283399</v>
      </c>
      <c r="L3943">
        <v>28.8547170953772</v>
      </c>
      <c r="M3943">
        <v>41.3196540535236</v>
      </c>
      <c r="N3943">
        <v>0.55912180529292999</v>
      </c>
      <c r="O3943">
        <v>54.772557792691998</v>
      </c>
      <c r="P3943">
        <v>43.422459893048099</v>
      </c>
      <c r="Q3943">
        <v>3.4954398688567E-2</v>
      </c>
    </row>
    <row r="3944" spans="1:17" hidden="1" x14ac:dyDescent="0.3">
      <c r="A3944" t="s">
        <v>8120</v>
      </c>
      <c r="B3944" t="s">
        <v>8121</v>
      </c>
      <c r="C3944" t="str">
        <f>IFERROR(VLOOKUP(Table1[[#This Row],[Ticker]],[1]!Table1[[Symbol]:[Industry]],2,FALSE),"-")</f>
        <v>-</v>
      </c>
      <c r="D3944" t="s">
        <v>74</v>
      </c>
      <c r="E3944">
        <v>26.774999999999999</v>
      </c>
      <c r="F3944">
        <v>1.06</v>
      </c>
      <c r="G3944">
        <v>-31.392203757533501</v>
      </c>
      <c r="H3944">
        <v>-11.899402440975599</v>
      </c>
      <c r="I3944">
        <v>-25.333101604882302</v>
      </c>
      <c r="J3944">
        <v>-5.9264097311296302</v>
      </c>
      <c r="K3944">
        <v>1.1176406825920699</v>
      </c>
      <c r="L3944">
        <v>1.13250930908277</v>
      </c>
      <c r="M3944">
        <v>41.7909785118215</v>
      </c>
      <c r="N3944">
        <v>0.32191515791874298</v>
      </c>
      <c r="O3944">
        <v>98.113207547169793</v>
      </c>
      <c r="P3944">
        <v>12.7659574468085</v>
      </c>
      <c r="Q3944">
        <v>6.1495022482973997E-2</v>
      </c>
    </row>
    <row r="3945" spans="1:17" hidden="1" x14ac:dyDescent="0.3">
      <c r="A3945" t="s">
        <v>8122</v>
      </c>
      <c r="B3945" t="s">
        <v>8123</v>
      </c>
      <c r="C3945" t="str">
        <f>IFERROR(VLOOKUP(Table1[[#This Row],[Ticker]],[1]!Table1[[Symbol]:[Industry]],2,FALSE),"-")</f>
        <v>-</v>
      </c>
      <c r="D3945" t="s">
        <v>21</v>
      </c>
      <c r="E3945">
        <v>26.740046795000001</v>
      </c>
      <c r="F3945">
        <v>359</v>
      </c>
      <c r="G3945">
        <v>-2.6272573824669898</v>
      </c>
      <c r="H3945">
        <v>-9.0166476149863701</v>
      </c>
      <c r="I3945">
        <v>-9.5535517545360893</v>
      </c>
      <c r="J3945">
        <v>-4.5615884982732098</v>
      </c>
      <c r="K3945">
        <v>367.84197202973399</v>
      </c>
      <c r="L3945">
        <v>338.38922758410001</v>
      </c>
      <c r="M3945">
        <v>74.284915173060398</v>
      </c>
      <c r="N3945">
        <v>0.45803631610122703</v>
      </c>
      <c r="O3945">
        <v>19.777158774373198</v>
      </c>
      <c r="P3945">
        <v>70.911687693406293</v>
      </c>
      <c r="Q3945">
        <v>2.0518194718030999E-2</v>
      </c>
    </row>
    <row r="3946" spans="1:17" hidden="1" x14ac:dyDescent="0.3">
      <c r="A3946" t="s">
        <v>8124</v>
      </c>
      <c r="B3946" t="s">
        <v>8125</v>
      </c>
      <c r="C3946" t="str">
        <f>IFERROR(VLOOKUP(Table1[[#This Row],[Ticker]],[1]!Table1[[Symbol]:[Industry]],2,FALSE),"-")</f>
        <v>-</v>
      </c>
      <c r="D3946" t="s">
        <v>51</v>
      </c>
      <c r="E3946">
        <v>26.712262500000001</v>
      </c>
      <c r="F3946">
        <v>2.3199999999999998</v>
      </c>
      <c r="G3946">
        <v>-22.8390902044199</v>
      </c>
      <c r="H3946">
        <v>7.80160280002442</v>
      </c>
      <c r="I3946">
        <v>-8.6622208632051994</v>
      </c>
      <c r="J3946">
        <v>7.8561527356433603</v>
      </c>
      <c r="K3946">
        <v>2.1147683551908001</v>
      </c>
      <c r="L3946">
        <v>2.1074616376382802</v>
      </c>
      <c r="M3946">
        <v>68.623486559696801</v>
      </c>
      <c r="N3946">
        <v>1.32341918016431</v>
      </c>
      <c r="O3946">
        <v>37.931034482758598</v>
      </c>
      <c r="P3946">
        <v>44.099378881987498</v>
      </c>
      <c r="Q3946">
        <v>2.3708531112186002E-2</v>
      </c>
    </row>
    <row r="3947" spans="1:17" hidden="1" x14ac:dyDescent="0.3">
      <c r="A3947" t="s">
        <v>8126</v>
      </c>
      <c r="B3947" t="s">
        <v>8127</v>
      </c>
      <c r="C3947" t="str">
        <f>IFERROR(VLOOKUP(Table1[[#This Row],[Ticker]],[1]!Table1[[Symbol]:[Industry]],2,FALSE),"-")</f>
        <v>-</v>
      </c>
      <c r="E3947">
        <v>26.696601699999999</v>
      </c>
      <c r="F3947">
        <v>54.38</v>
      </c>
      <c r="G3947">
        <v>44.979801286602701</v>
      </c>
      <c r="H3947">
        <v>-11.1598140601641</v>
      </c>
      <c r="I3947">
        <v>22.734795026375199</v>
      </c>
      <c r="J3947">
        <v>0.97631798657606605</v>
      </c>
      <c r="K3947">
        <v>53.1847126268812</v>
      </c>
      <c r="L3947">
        <v>45.403882649679304</v>
      </c>
      <c r="M3947">
        <v>59.2752724035781</v>
      </c>
      <c r="N3947">
        <v>0.120689981362812</v>
      </c>
      <c r="O3947">
        <v>49.301213681500499</v>
      </c>
      <c r="P3947">
        <v>93.7990021382751</v>
      </c>
      <c r="Q3947">
        <v>9.8399483614283995E-2</v>
      </c>
    </row>
    <row r="3948" spans="1:17" hidden="1" x14ac:dyDescent="0.3">
      <c r="A3948" t="s">
        <v>8128</v>
      </c>
      <c r="B3948" t="s">
        <v>8129</v>
      </c>
      <c r="C3948" t="str">
        <f>IFERROR(VLOOKUP(Table1[[#This Row],[Ticker]],[1]!Table1[[Symbol]:[Industry]],2,FALSE),"-")</f>
        <v>-</v>
      </c>
      <c r="D3948" t="s">
        <v>2261</v>
      </c>
      <c r="E3948">
        <v>26.665171999999998</v>
      </c>
      <c r="F3948">
        <v>3.89</v>
      </c>
      <c r="G3948">
        <v>-34.080586803059397</v>
      </c>
      <c r="H3948">
        <v>-25.718193923276498</v>
      </c>
      <c r="I3948">
        <v>-15.680964530884999</v>
      </c>
      <c r="J3948">
        <v>-6.4899207361680897</v>
      </c>
      <c r="K3948">
        <v>4.3054120489469403</v>
      </c>
      <c r="L3948">
        <v>4.6295644552005202</v>
      </c>
      <c r="M3948">
        <v>31.9279737478832</v>
      </c>
      <c r="N3948">
        <v>1.04146379933891</v>
      </c>
      <c r="O3948">
        <v>91.516709511568095</v>
      </c>
      <c r="P3948">
        <v>18.597560975609699</v>
      </c>
      <c r="Q3948">
        <v>-1.669871084755E-3</v>
      </c>
    </row>
    <row r="3949" spans="1:17" hidden="1" x14ac:dyDescent="0.3">
      <c r="A3949" t="s">
        <v>8130</v>
      </c>
      <c r="B3949" t="s">
        <v>8131</v>
      </c>
      <c r="C3949" t="str">
        <f>IFERROR(VLOOKUP(Table1[[#This Row],[Ticker]],[1]!Table1[[Symbol]:[Industry]],2,FALSE),"-")</f>
        <v>-</v>
      </c>
      <c r="D3949" t="s">
        <v>130</v>
      </c>
      <c r="E3949">
        <v>26.660912607</v>
      </c>
      <c r="F3949">
        <v>54.4</v>
      </c>
      <c r="G3949">
        <v>-3.5133241070003001</v>
      </c>
      <c r="H3949">
        <v>-6.3890994889699604</v>
      </c>
      <c r="I3949">
        <v>0.42202822104388799</v>
      </c>
      <c r="J3949">
        <v>0.58213727741737398</v>
      </c>
      <c r="K3949">
        <v>54.929163774013603</v>
      </c>
      <c r="L3949">
        <v>52.634576543740501</v>
      </c>
      <c r="M3949">
        <v>38.415099911743503</v>
      </c>
      <c r="N3949">
        <v>0.13611527633881301</v>
      </c>
      <c r="O3949">
        <v>41.176470588235297</v>
      </c>
      <c r="P3949">
        <v>46.630727762803197</v>
      </c>
      <c r="Q3949">
        <v>8.7846473143249997E-3</v>
      </c>
    </row>
    <row r="3950" spans="1:17" hidden="1" x14ac:dyDescent="0.3">
      <c r="A3950" t="s">
        <v>8132</v>
      </c>
      <c r="B3950" t="s">
        <v>8133</v>
      </c>
      <c r="C3950" t="str">
        <f>IFERROR(VLOOKUP(Table1[[#This Row],[Ticker]],[1]!Table1[[Symbol]:[Industry]],2,FALSE),"-")</f>
        <v>-</v>
      </c>
      <c r="D3950" t="s">
        <v>545</v>
      </c>
      <c r="E3950">
        <v>26.615863344000001</v>
      </c>
      <c r="F3950">
        <v>25.11</v>
      </c>
      <c r="G3950">
        <v>88.7006344387529</v>
      </c>
      <c r="H3950">
        <v>-11.8594676146122</v>
      </c>
      <c r="I3950">
        <v>-31.708049222404</v>
      </c>
      <c r="J3950">
        <v>-7.6013221203277297</v>
      </c>
      <c r="K3950">
        <v>28.0468618598916</v>
      </c>
      <c r="L3950">
        <v>26.354597106636302</v>
      </c>
      <c r="M3950">
        <v>33.738578791732998</v>
      </c>
      <c r="N3950">
        <v>1.15325562498926</v>
      </c>
      <c r="O3950">
        <v>71.246515332536802</v>
      </c>
      <c r="P3950">
        <v>175.02738225629699</v>
      </c>
      <c r="Q3950">
        <v>0.198226045954386</v>
      </c>
    </row>
    <row r="3951" spans="1:17" hidden="1" x14ac:dyDescent="0.3">
      <c r="A3951" t="s">
        <v>8134</v>
      </c>
      <c r="B3951" t="s">
        <v>8135</v>
      </c>
      <c r="C3951" t="str">
        <f>IFERROR(VLOOKUP(Table1[[#This Row],[Ticker]],[1]!Table1[[Symbol]:[Industry]],2,FALSE),"-")</f>
        <v>-</v>
      </c>
      <c r="D3951" t="s">
        <v>51</v>
      </c>
      <c r="E3951">
        <v>26.609249999999999</v>
      </c>
      <c r="F3951">
        <v>64.45</v>
      </c>
      <c r="G3951">
        <v>59.302770724051797</v>
      </c>
      <c r="H3951">
        <v>-13.3197564232765</v>
      </c>
      <c r="I3951">
        <v>19.2851281795046</v>
      </c>
      <c r="J3951">
        <v>-0.211131953351859</v>
      </c>
      <c r="K3951">
        <v>68.465338196858696</v>
      </c>
      <c r="L3951">
        <v>58.451893425770997</v>
      </c>
      <c r="M3951">
        <v>31.432116161778701</v>
      </c>
      <c r="N3951">
        <v>0.19884069447234101</v>
      </c>
      <c r="O3951">
        <v>54.538401861908397</v>
      </c>
      <c r="P3951">
        <v>122.241379310344</v>
      </c>
      <c r="Q3951">
        <v>0.12333771204555399</v>
      </c>
    </row>
    <row r="3952" spans="1:17" hidden="1" x14ac:dyDescent="0.3">
      <c r="A3952" t="s">
        <v>8136</v>
      </c>
      <c r="B3952" t="s">
        <v>8137</v>
      </c>
      <c r="C3952" t="str">
        <f>IFERROR(VLOOKUP(Table1[[#This Row],[Ticker]],[1]!Table1[[Symbol]:[Industry]],2,FALSE),"-")</f>
        <v>-</v>
      </c>
      <c r="D3952" t="s">
        <v>54</v>
      </c>
      <c r="E3952">
        <v>26.583984000000001</v>
      </c>
      <c r="F3952">
        <v>61.95</v>
      </c>
      <c r="G3952">
        <v>-55.683701733242003</v>
      </c>
      <c r="H3952">
        <v>-10.268474371994399</v>
      </c>
      <c r="I3952">
        <v>-22.190054531883899</v>
      </c>
      <c r="J3952">
        <v>-4.3211612665846797</v>
      </c>
      <c r="K3952">
        <v>63.357659565454803</v>
      </c>
      <c r="M3952">
        <v>54.117870603769802</v>
      </c>
      <c r="N3952">
        <v>0.88353413654618396</v>
      </c>
      <c r="O3952">
        <v>35.593220338983002</v>
      </c>
      <c r="P3952">
        <v>9.4522968197879802</v>
      </c>
    </row>
    <row r="3953" spans="1:17" hidden="1" x14ac:dyDescent="0.3">
      <c r="A3953" t="s">
        <v>8138</v>
      </c>
      <c r="B3953" t="s">
        <v>8139</v>
      </c>
      <c r="C3953" t="str">
        <f>IFERROR(VLOOKUP(Table1[[#This Row],[Ticker]],[1]!Table1[[Symbol]:[Industry]],2,FALSE),"-")</f>
        <v>-</v>
      </c>
      <c r="D3953" t="s">
        <v>604</v>
      </c>
      <c r="E3953">
        <v>26.537567899999999</v>
      </c>
      <c r="F3953">
        <v>60.49</v>
      </c>
      <c r="G3953">
        <v>289.39610995530802</v>
      </c>
      <c r="H3953">
        <v>53.424640588462999</v>
      </c>
      <c r="I3953">
        <v>164.852198989242</v>
      </c>
      <c r="J3953">
        <v>5.0615486706218702</v>
      </c>
      <c r="K3953">
        <v>43.693114398149199</v>
      </c>
      <c r="L3953">
        <v>29.941316839147401</v>
      </c>
      <c r="M3953">
        <v>99.493076659752404</v>
      </c>
      <c r="N3953">
        <v>0.52892561983470998</v>
      </c>
      <c r="O3953">
        <v>0</v>
      </c>
      <c r="P3953">
        <v>344.779411764705</v>
      </c>
    </row>
    <row r="3954" spans="1:17" hidden="1" x14ac:dyDescent="0.3">
      <c r="A3954" t="s">
        <v>8140</v>
      </c>
      <c r="B3954" t="s">
        <v>8141</v>
      </c>
      <c r="C3954" t="str">
        <f>IFERROR(VLOOKUP(Table1[[#This Row],[Ticker]],[1]!Table1[[Symbol]:[Industry]],2,FALSE),"-")</f>
        <v>-</v>
      </c>
      <c r="D3954" t="s">
        <v>604</v>
      </c>
      <c r="E3954">
        <v>26.512699680000001</v>
      </c>
      <c r="F3954">
        <v>4.32</v>
      </c>
      <c r="G3954">
        <v>-38.161095658583903</v>
      </c>
      <c r="H3954">
        <v>16.188646938068</v>
      </c>
      <c r="I3954">
        <v>-1.10562445414976</v>
      </c>
      <c r="J3954">
        <v>1.70573697868698</v>
      </c>
      <c r="K3954">
        <v>3.7482532195708602</v>
      </c>
      <c r="L3954">
        <v>4.0409033693765304</v>
      </c>
      <c r="M3954">
        <v>99.983377032169301</v>
      </c>
      <c r="N3954">
        <v>1.65289256198347</v>
      </c>
      <c r="O3954">
        <v>70.1388888888888</v>
      </c>
      <c r="P3954">
        <v>32.515337423312801</v>
      </c>
    </row>
    <row r="3955" spans="1:17" hidden="1" x14ac:dyDescent="0.3">
      <c r="A3955" t="s">
        <v>8142</v>
      </c>
      <c r="B3955" t="s">
        <v>8143</v>
      </c>
      <c r="C3955" t="str">
        <f>IFERROR(VLOOKUP(Table1[[#This Row],[Ticker]],[1]!Table1[[Symbol]:[Industry]],2,FALSE),"-")</f>
        <v>-</v>
      </c>
      <c r="D3955" t="s">
        <v>281</v>
      </c>
      <c r="E3955">
        <v>26.4970374</v>
      </c>
      <c r="F3955">
        <v>23.97</v>
      </c>
      <c r="G3955">
        <v>80.702576462246697</v>
      </c>
      <c r="H3955">
        <v>-1.6742780484403601</v>
      </c>
      <c r="I3955">
        <v>-27.3696517681858</v>
      </c>
      <c r="J3955">
        <v>-5.3846567980723403</v>
      </c>
      <c r="K3955">
        <v>23.198600404034298</v>
      </c>
      <c r="L3955">
        <v>21.3147787551951</v>
      </c>
      <c r="M3955">
        <v>54.057391300829302</v>
      </c>
      <c r="N3955">
        <v>0.40455529971401399</v>
      </c>
      <c r="O3955">
        <v>35.294117647058798</v>
      </c>
      <c r="P3955">
        <v>133.85365853658499</v>
      </c>
      <c r="Q3955">
        <v>4.5818648577314998E-2</v>
      </c>
    </row>
    <row r="3956" spans="1:17" hidden="1" x14ac:dyDescent="0.3">
      <c r="A3956" t="s">
        <v>8144</v>
      </c>
      <c r="B3956" t="s">
        <v>8145</v>
      </c>
      <c r="C3956" t="str">
        <f>IFERROR(VLOOKUP(Table1[[#This Row],[Ticker]],[1]!Table1[[Symbol]:[Industry]],2,FALSE),"-")</f>
        <v>-</v>
      </c>
      <c r="D3956" t="s">
        <v>1941</v>
      </c>
      <c r="E3956">
        <v>26.437010399999998</v>
      </c>
      <c r="F3956">
        <v>26.82</v>
      </c>
      <c r="G3956">
        <v>137.04762254519599</v>
      </c>
      <c r="H3956">
        <v>47.610049192274197</v>
      </c>
      <c r="I3956">
        <v>95.593374088947002</v>
      </c>
      <c r="J3956">
        <v>-13.586449212234999</v>
      </c>
      <c r="K3956">
        <v>24.6168595478387</v>
      </c>
      <c r="L3956">
        <v>17.989030691531799</v>
      </c>
      <c r="M3956">
        <v>39.525056241901197</v>
      </c>
      <c r="N3956">
        <v>1.3154923005683501</v>
      </c>
      <c r="O3956">
        <v>24.533929903057398</v>
      </c>
      <c r="P3956">
        <v>189.945945945945</v>
      </c>
      <c r="Q3956">
        <v>7.5114157997041006E-2</v>
      </c>
    </row>
    <row r="3957" spans="1:17" hidden="1" x14ac:dyDescent="0.3">
      <c r="A3957" t="s">
        <v>8146</v>
      </c>
      <c r="B3957" t="s">
        <v>8147</v>
      </c>
      <c r="C3957" t="str">
        <f>IFERROR(VLOOKUP(Table1[[#This Row],[Ticker]],[1]!Table1[[Symbol]:[Industry]],2,FALSE),"-")</f>
        <v>-</v>
      </c>
      <c r="E3957">
        <v>26.32161</v>
      </c>
      <c r="F3957">
        <v>51.51</v>
      </c>
      <c r="G3957">
        <v>250.514823641297</v>
      </c>
      <c r="H3957">
        <v>44.809873206352997</v>
      </c>
      <c r="I3957">
        <v>264.69169298251097</v>
      </c>
      <c r="J3957">
        <v>0.88927492757109905</v>
      </c>
      <c r="K3957">
        <v>35.253885339861398</v>
      </c>
      <c r="M3957">
        <v>100</v>
      </c>
      <c r="N3957">
        <v>3.20351591905415</v>
      </c>
      <c r="O3957">
        <v>0</v>
      </c>
      <c r="P3957">
        <v>283.83010432190702</v>
      </c>
    </row>
    <row r="3958" spans="1:17" hidden="1" x14ac:dyDescent="0.3">
      <c r="A3958" t="s">
        <v>8148</v>
      </c>
      <c r="B3958" t="s">
        <v>8149</v>
      </c>
      <c r="C3958" t="str">
        <f>IFERROR(VLOOKUP(Table1[[#This Row],[Ticker]],[1]!Table1[[Symbol]:[Industry]],2,FALSE),"-")</f>
        <v>-</v>
      </c>
      <c r="D3958" t="s">
        <v>7080</v>
      </c>
      <c r="E3958">
        <v>26.301316</v>
      </c>
      <c r="F3958">
        <v>0.73</v>
      </c>
      <c r="G3958">
        <v>-39.725537090866801</v>
      </c>
      <c r="H3958">
        <v>-16.212161486567599</v>
      </c>
      <c r="I3958">
        <v>-23.0857797604483</v>
      </c>
      <c r="J3958">
        <v>-7.2582209944477398</v>
      </c>
      <c r="K3958">
        <v>0.74832877253198504</v>
      </c>
      <c r="L3958">
        <v>0.750419703411775</v>
      </c>
      <c r="M3958">
        <v>51.863952650827301</v>
      </c>
      <c r="N3958">
        <v>0.76324312153740304</v>
      </c>
      <c r="O3958">
        <v>52.054794520547901</v>
      </c>
      <c r="P3958">
        <v>37.735849056603698</v>
      </c>
      <c r="Q3958">
        <v>6.7120684912057998E-2</v>
      </c>
    </row>
    <row r="3959" spans="1:17" hidden="1" x14ac:dyDescent="0.3">
      <c r="A3959" t="s">
        <v>8150</v>
      </c>
      <c r="B3959" t="s">
        <v>8151</v>
      </c>
      <c r="C3959" t="str">
        <f>IFERROR(VLOOKUP(Table1[[#This Row],[Ticker]],[1]!Table1[[Symbol]:[Industry]],2,FALSE),"-")</f>
        <v>-</v>
      </c>
      <c r="D3959" t="s">
        <v>435</v>
      </c>
      <c r="E3959">
        <v>26.037455000000001</v>
      </c>
      <c r="F3959">
        <v>72.25</v>
      </c>
      <c r="G3959">
        <v>-78.991972409933695</v>
      </c>
      <c r="H3959">
        <v>-14.6308472215702</v>
      </c>
      <c r="I3959">
        <v>-10.898710964863801</v>
      </c>
      <c r="J3959">
        <v>-9.4777458774024801</v>
      </c>
      <c r="K3959">
        <v>80.9249448828498</v>
      </c>
      <c r="L3959">
        <v>77.785267183980594</v>
      </c>
      <c r="M3959">
        <v>29.577721291779799</v>
      </c>
      <c r="N3959">
        <v>0.31202346041055701</v>
      </c>
      <c r="O3959">
        <v>93.771626297577797</v>
      </c>
      <c r="P3959">
        <v>33.548983364140398</v>
      </c>
    </row>
    <row r="3960" spans="1:17" hidden="1" x14ac:dyDescent="0.3">
      <c r="A3960" t="s">
        <v>8152</v>
      </c>
      <c r="B3960" t="s">
        <v>8153</v>
      </c>
      <c r="C3960" t="str">
        <f>IFERROR(VLOOKUP(Table1[[#This Row],[Ticker]],[1]!Table1[[Symbol]:[Industry]],2,FALSE),"-")</f>
        <v>-</v>
      </c>
      <c r="D3960" t="s">
        <v>396</v>
      </c>
      <c r="E3960">
        <v>26.022500000000001</v>
      </c>
      <c r="F3960">
        <v>74.349999999999994</v>
      </c>
      <c r="G3960">
        <v>68.887602104268495</v>
      </c>
      <c r="H3960">
        <v>-18.751279445708601</v>
      </c>
      <c r="I3960">
        <v>-21.630214618084199</v>
      </c>
      <c r="J3960">
        <v>-2.52751394092948</v>
      </c>
      <c r="K3960">
        <v>83.133148767238694</v>
      </c>
      <c r="L3960">
        <v>75.233588510883195</v>
      </c>
      <c r="M3960">
        <v>54.198451590726599</v>
      </c>
      <c r="N3960">
        <v>2.2330887093839999</v>
      </c>
      <c r="O3960">
        <v>104.425016812373</v>
      </c>
      <c r="P3960">
        <v>102.202882784878</v>
      </c>
      <c r="Q3960">
        <v>0.18878705408549801</v>
      </c>
    </row>
    <row r="3961" spans="1:17" hidden="1" x14ac:dyDescent="0.3">
      <c r="A3961" t="s">
        <v>8154</v>
      </c>
      <c r="B3961" t="s">
        <v>8155</v>
      </c>
      <c r="C3961" t="str">
        <f>IFERROR(VLOOKUP(Table1[[#This Row],[Ticker]],[1]!Table1[[Symbol]:[Industry]],2,FALSE),"-")</f>
        <v>-</v>
      </c>
      <c r="D3961" t="s">
        <v>74</v>
      </c>
      <c r="E3961">
        <v>26.017040000000001</v>
      </c>
      <c r="F3961">
        <v>28</v>
      </c>
      <c r="G3961">
        <v>-19.029566394896101</v>
      </c>
      <c r="H3961">
        <v>21.335961338280601</v>
      </c>
      <c r="I3961">
        <v>-10.7792782124606</v>
      </c>
      <c r="J3961">
        <v>29.234346770052401</v>
      </c>
      <c r="K3961">
        <v>25.136220573897599</v>
      </c>
      <c r="L3961">
        <v>26.458868707096102</v>
      </c>
      <c r="M3961">
        <v>54.458911049237699</v>
      </c>
      <c r="N3961">
        <v>4.7109669501183404</v>
      </c>
      <c r="O3961">
        <v>35.749999999999901</v>
      </c>
      <c r="P3961">
        <v>27.041742286751301</v>
      </c>
      <c r="Q3961">
        <v>-6.0956680363837001E-2</v>
      </c>
    </row>
    <row r="3962" spans="1:17" hidden="1" x14ac:dyDescent="0.3">
      <c r="A3962" t="s">
        <v>8156</v>
      </c>
      <c r="B3962" t="s">
        <v>8157</v>
      </c>
      <c r="C3962" t="str">
        <f>IFERROR(VLOOKUP(Table1[[#This Row],[Ticker]],[1]!Table1[[Symbol]:[Industry]],2,FALSE),"-")</f>
        <v>-</v>
      </c>
      <c r="E3962">
        <v>26.006572800000001</v>
      </c>
      <c r="F3962">
        <v>39.78</v>
      </c>
      <c r="G3962">
        <v>83.115622474993501</v>
      </c>
      <c r="H3962">
        <v>8.2237218375930308</v>
      </c>
      <c r="I3962">
        <v>41.914220239551703</v>
      </c>
      <c r="J3962">
        <v>-2.5294369069122098</v>
      </c>
      <c r="K3962">
        <v>34.634048707300003</v>
      </c>
      <c r="L3962">
        <v>24.056043303091101</v>
      </c>
      <c r="M3962">
        <v>84.072673225839907</v>
      </c>
      <c r="N3962">
        <v>0.70853316901811003</v>
      </c>
      <c r="O3962">
        <v>0</v>
      </c>
      <c r="P3962">
        <v>214.71518987341699</v>
      </c>
      <c r="Q3962">
        <v>0.19999860042913101</v>
      </c>
    </row>
    <row r="3963" spans="1:17" hidden="1" x14ac:dyDescent="0.3">
      <c r="A3963" t="s">
        <v>8158</v>
      </c>
      <c r="B3963" t="s">
        <v>8159</v>
      </c>
      <c r="C3963" t="str">
        <f>IFERROR(VLOOKUP(Table1[[#This Row],[Ticker]],[1]!Table1[[Symbol]:[Industry]],2,FALSE),"-")</f>
        <v>-</v>
      </c>
      <c r="D3963" t="s">
        <v>74</v>
      </c>
      <c r="E3963">
        <v>25.94</v>
      </c>
      <c r="F3963">
        <v>25.94</v>
      </c>
      <c r="G3963">
        <v>-28.718506487062001</v>
      </c>
      <c r="H3963">
        <v>-1.25811258766009</v>
      </c>
      <c r="I3963">
        <v>-20.3569947361968</v>
      </c>
      <c r="J3963">
        <v>-5.0396219422283703</v>
      </c>
      <c r="K3963">
        <v>25.838395589731299</v>
      </c>
      <c r="L3963">
        <v>25.766498109803301</v>
      </c>
      <c r="M3963">
        <v>39.806564844705399</v>
      </c>
      <c r="N3963">
        <v>0.32934464532595198</v>
      </c>
      <c r="O3963">
        <v>76.5227447956823</v>
      </c>
      <c r="P3963">
        <v>24.0554758488761</v>
      </c>
    </row>
    <row r="3964" spans="1:17" hidden="1" x14ac:dyDescent="0.3">
      <c r="A3964" t="s">
        <v>8160</v>
      </c>
      <c r="B3964" t="s">
        <v>8161</v>
      </c>
      <c r="C3964" t="str">
        <f>IFERROR(VLOOKUP(Table1[[#This Row],[Ticker]],[1]!Table1[[Symbol]:[Industry]],2,FALSE),"-")</f>
        <v>-</v>
      </c>
      <c r="D3964" t="s">
        <v>604</v>
      </c>
      <c r="E3964">
        <v>25.898399999999999</v>
      </c>
      <c r="F3964">
        <v>48.05</v>
      </c>
      <c r="G3964">
        <v>-3.3098694251991798</v>
      </c>
      <c r="H3964">
        <v>-11.2181862564463</v>
      </c>
      <c r="I3964">
        <v>35.861588660604298</v>
      </c>
      <c r="J3964">
        <v>-3.58704531452095</v>
      </c>
      <c r="K3964">
        <v>46.3041482931391</v>
      </c>
      <c r="L3964">
        <v>41.757192871538301</v>
      </c>
      <c r="M3964">
        <v>56.361169270463598</v>
      </c>
      <c r="N3964">
        <v>1.4736072759515899</v>
      </c>
      <c r="O3964">
        <v>10.905306971904199</v>
      </c>
      <c r="P3964">
        <v>97.168649979482893</v>
      </c>
      <c r="Q3964">
        <v>3.9089654248540004E-3</v>
      </c>
    </row>
    <row r="3965" spans="1:17" hidden="1" x14ac:dyDescent="0.3">
      <c r="A3965" t="s">
        <v>8162</v>
      </c>
      <c r="B3965" t="s">
        <v>8163</v>
      </c>
      <c r="C3965" t="str">
        <f>IFERROR(VLOOKUP(Table1[[#This Row],[Ticker]],[1]!Table1[[Symbol]:[Industry]],2,FALSE),"-")</f>
        <v>-</v>
      </c>
      <c r="D3965" t="s">
        <v>3321</v>
      </c>
      <c r="E3965">
        <v>25.789072608000001</v>
      </c>
      <c r="F3965">
        <v>48.36</v>
      </c>
      <c r="G3965">
        <v>-85.7402683835125</v>
      </c>
      <c r="H3965">
        <v>-7.7490493525694601</v>
      </c>
      <c r="I3965">
        <v>4.0403966076242002</v>
      </c>
      <c r="J3965">
        <v>-5.0874074635559303</v>
      </c>
      <c r="K3965">
        <v>48.216840320674898</v>
      </c>
      <c r="L3965">
        <v>51.606564423280503</v>
      </c>
      <c r="M3965">
        <v>48.029688255638497</v>
      </c>
      <c r="N3965">
        <v>1.7607655502392301</v>
      </c>
      <c r="O3965">
        <v>121.257237386269</v>
      </c>
      <c r="P3965">
        <v>51.125</v>
      </c>
    </row>
    <row r="3966" spans="1:17" hidden="1" x14ac:dyDescent="0.3">
      <c r="A3966" t="s">
        <v>8164</v>
      </c>
      <c r="B3966" t="s">
        <v>8165</v>
      </c>
      <c r="C3966" t="str">
        <f>IFERROR(VLOOKUP(Table1[[#This Row],[Ticker]],[1]!Table1[[Symbol]:[Industry]],2,FALSE),"-")</f>
        <v>-</v>
      </c>
      <c r="D3966" t="s">
        <v>646</v>
      </c>
      <c r="E3966">
        <v>25.658567999999999</v>
      </c>
      <c r="F3966">
        <v>83.28</v>
      </c>
      <c r="G3966">
        <v>-14.3438521091818</v>
      </c>
      <c r="H3966">
        <v>22.4996657276062</v>
      </c>
      <c r="I3966">
        <v>6.09467136737124</v>
      </c>
      <c r="J3966">
        <v>18.358720987824601</v>
      </c>
      <c r="K3966">
        <v>65.703954556563104</v>
      </c>
      <c r="L3966">
        <v>66.941434131015299</v>
      </c>
      <c r="M3966">
        <v>94.593745194636</v>
      </c>
      <c r="N3966">
        <v>5.1169895678092399</v>
      </c>
      <c r="O3966">
        <v>0</v>
      </c>
      <c r="P3966">
        <v>55.373134328358198</v>
      </c>
    </row>
    <row r="3967" spans="1:17" hidden="1" x14ac:dyDescent="0.3">
      <c r="A3967" t="s">
        <v>8166</v>
      </c>
      <c r="B3967" t="s">
        <v>8167</v>
      </c>
      <c r="C3967" t="str">
        <f>IFERROR(VLOOKUP(Table1[[#This Row],[Ticker]],[1]!Table1[[Symbol]:[Industry]],2,FALSE),"-")</f>
        <v>-</v>
      </c>
      <c r="D3967" t="s">
        <v>604</v>
      </c>
      <c r="E3967">
        <v>25.577856000000001</v>
      </c>
      <c r="F3967">
        <v>9.57</v>
      </c>
      <c r="G3967">
        <v>-15.8919677971748</v>
      </c>
      <c r="H3967">
        <v>-9.4289748601502907</v>
      </c>
      <c r="I3967">
        <v>-2.1457463027208399</v>
      </c>
      <c r="J3967">
        <v>-14.093440185344299</v>
      </c>
      <c r="K3967">
        <v>9.9283281806037191</v>
      </c>
      <c r="L3967">
        <v>9.5827488692015503</v>
      </c>
      <c r="M3967">
        <v>39.873470893074803</v>
      </c>
      <c r="N3967">
        <v>1.07340309276473</v>
      </c>
      <c r="O3967">
        <v>46.290491118077298</v>
      </c>
      <c r="P3967">
        <v>30.9165526675786</v>
      </c>
      <c r="Q3967">
        <v>2.3464108503231999E-2</v>
      </c>
    </row>
    <row r="3968" spans="1:17" hidden="1" x14ac:dyDescent="0.3">
      <c r="A3968" t="s">
        <v>8168</v>
      </c>
      <c r="B3968" t="s">
        <v>8169</v>
      </c>
      <c r="C3968" t="str">
        <f>IFERROR(VLOOKUP(Table1[[#This Row],[Ticker]],[1]!Table1[[Symbol]:[Industry]],2,FALSE),"-")</f>
        <v>-</v>
      </c>
      <c r="D3968" t="s">
        <v>1180</v>
      </c>
      <c r="E3968">
        <v>25.534011735</v>
      </c>
      <c r="F3968">
        <v>32.29</v>
      </c>
      <c r="G3968">
        <v>-0.87065393737827101</v>
      </c>
      <c r="H3968">
        <v>22.456554179797902</v>
      </c>
      <c r="I3968">
        <v>11.2735434263555</v>
      </c>
      <c r="J3968">
        <v>1.89365822231503</v>
      </c>
      <c r="K3968">
        <v>28.580941323740898</v>
      </c>
      <c r="L3968">
        <v>26.059419457121098</v>
      </c>
      <c r="M3968">
        <v>62.867209549248102</v>
      </c>
      <c r="N3968">
        <v>0.114666463150824</v>
      </c>
      <c r="O3968">
        <v>9.8482502322700505</v>
      </c>
      <c r="P3968">
        <v>60.646766169154198</v>
      </c>
      <c r="Q3968">
        <v>-1.7569686933356001E-2</v>
      </c>
    </row>
    <row r="3969" spans="1:17" hidden="1" x14ac:dyDescent="0.3">
      <c r="A3969" t="s">
        <v>8170</v>
      </c>
      <c r="B3969" t="s">
        <v>8171</v>
      </c>
      <c r="C3969" t="str">
        <f>IFERROR(VLOOKUP(Table1[[#This Row],[Ticker]],[1]!Table1[[Symbol]:[Industry]],2,FALSE),"-")</f>
        <v>-</v>
      </c>
      <c r="D3969" t="s">
        <v>604</v>
      </c>
      <c r="E3969">
        <v>25.531800199999999</v>
      </c>
      <c r="F3969">
        <v>21.86</v>
      </c>
      <c r="G3969">
        <v>-10.506291916565401</v>
      </c>
      <c r="H3969">
        <v>-25.454677058197099</v>
      </c>
      <c r="I3969">
        <v>11.7597922534187</v>
      </c>
      <c r="J3969">
        <v>-5.9264097311296302</v>
      </c>
      <c r="K3969">
        <v>22.1059380631979</v>
      </c>
      <c r="L3969">
        <v>19.658624600446299</v>
      </c>
      <c r="M3969">
        <v>53.108407674145703</v>
      </c>
      <c r="N3969">
        <v>2.82666256999596</v>
      </c>
      <c r="O3969">
        <v>21.043000914913002</v>
      </c>
      <c r="P3969">
        <v>52.867132867132803</v>
      </c>
      <c r="Q3969">
        <v>0.19669203047066899</v>
      </c>
    </row>
    <row r="3970" spans="1:17" hidden="1" x14ac:dyDescent="0.3">
      <c r="A3970" t="s">
        <v>8172</v>
      </c>
      <c r="B3970" t="s">
        <v>8173</v>
      </c>
      <c r="C3970" t="str">
        <f>IFERROR(VLOOKUP(Table1[[#This Row],[Ticker]],[1]!Table1[[Symbol]:[Industry]],2,FALSE),"-")</f>
        <v>-</v>
      </c>
      <c r="D3970" t="s">
        <v>545</v>
      </c>
      <c r="E3970">
        <v>25.5283868</v>
      </c>
      <c r="F3970">
        <v>84.97</v>
      </c>
      <c r="G3970">
        <v>75.251238710651194</v>
      </c>
      <c r="H3970">
        <v>8.7309585306189597</v>
      </c>
      <c r="I3970">
        <v>80.087848918517494</v>
      </c>
      <c r="J3970">
        <v>-3.1486319533518499</v>
      </c>
      <c r="K3970">
        <v>80.706578804461003</v>
      </c>
      <c r="L3970">
        <v>62.661700395679297</v>
      </c>
      <c r="M3970">
        <v>69.874291965703605</v>
      </c>
      <c r="N3970">
        <v>0.13352289620351701</v>
      </c>
      <c r="O3970">
        <v>34.270919147934499</v>
      </c>
      <c r="P3970">
        <v>130.583446404341</v>
      </c>
    </row>
    <row r="3971" spans="1:17" hidden="1" x14ac:dyDescent="0.3">
      <c r="A3971" t="s">
        <v>8174</v>
      </c>
      <c r="B3971" t="s">
        <v>8175</v>
      </c>
      <c r="C3971" t="str">
        <f>IFERROR(VLOOKUP(Table1[[#This Row],[Ticker]],[1]!Table1[[Symbol]:[Industry]],2,FALSE),"-")</f>
        <v>-</v>
      </c>
      <c r="D3971" t="s">
        <v>379</v>
      </c>
      <c r="E3971">
        <v>25.510580000000001</v>
      </c>
      <c r="F3971">
        <v>58.4</v>
      </c>
      <c r="G3971">
        <v>-78.7868026227206</v>
      </c>
      <c r="H3971">
        <v>-46.396111103079399</v>
      </c>
      <c r="I3971">
        <v>-64.609933281505803</v>
      </c>
      <c r="J3971">
        <v>-8.0403721297752693</v>
      </c>
      <c r="M3971">
        <v>12.2161657284779</v>
      </c>
      <c r="O3971">
        <v>92.551369863013704</v>
      </c>
      <c r="P3971">
        <v>0.68965517241379404</v>
      </c>
    </row>
    <row r="3972" spans="1:17" hidden="1" x14ac:dyDescent="0.3">
      <c r="A3972" t="s">
        <v>8176</v>
      </c>
      <c r="B3972" t="s">
        <v>8177</v>
      </c>
      <c r="C3972" t="str">
        <f>IFERROR(VLOOKUP(Table1[[#This Row],[Ticker]],[1]!Table1[[Symbol]:[Industry]],2,FALSE),"-")</f>
        <v>-</v>
      </c>
      <c r="D3972" t="s">
        <v>51</v>
      </c>
      <c r="E3972">
        <v>25.489750000000001</v>
      </c>
      <c r="F3972">
        <v>3.41</v>
      </c>
      <c r="G3972">
        <v>188.382832526936</v>
      </c>
      <c r="H3972">
        <v>-8.9980294037779203</v>
      </c>
      <c r="I3972">
        <v>169.84463950806199</v>
      </c>
      <c r="J3972">
        <v>-4.8629176676375598</v>
      </c>
      <c r="K3972">
        <v>2.9968698892977601</v>
      </c>
      <c r="L3972">
        <v>2.0310616251085398</v>
      </c>
      <c r="M3972">
        <v>52.797616510717297</v>
      </c>
      <c r="N3972">
        <v>1.6292004551996699</v>
      </c>
      <c r="O3972">
        <v>39.5894428152492</v>
      </c>
      <c r="P3972">
        <v>326.25</v>
      </c>
      <c r="Q3972">
        <v>7.8780951642373004E-2</v>
      </c>
    </row>
    <row r="3973" spans="1:17" hidden="1" x14ac:dyDescent="0.3">
      <c r="A3973" t="s">
        <v>8178</v>
      </c>
      <c r="B3973" t="s">
        <v>8179</v>
      </c>
      <c r="C3973" t="str">
        <f>IFERROR(VLOOKUP(Table1[[#This Row],[Ticker]],[1]!Table1[[Symbol]:[Industry]],2,FALSE),"-")</f>
        <v>-</v>
      </c>
      <c r="D3973" t="s">
        <v>473</v>
      </c>
      <c r="E3973">
        <v>25.437999999999999</v>
      </c>
      <c r="F3973">
        <v>56.8</v>
      </c>
      <c r="G3973">
        <v>-50.213598164151001</v>
      </c>
      <c r="H3973">
        <v>-0.18713823455430501</v>
      </c>
      <c r="I3973">
        <v>-8.3091430467127392</v>
      </c>
      <c r="J3973">
        <v>-3.07599712495163</v>
      </c>
      <c r="K3973">
        <v>53.306136179325698</v>
      </c>
      <c r="L3973">
        <v>55.185997901907903</v>
      </c>
      <c r="M3973">
        <v>60.693630606190403</v>
      </c>
      <c r="N3973">
        <v>2.4198721761931701</v>
      </c>
      <c r="O3973">
        <v>25.704225352112601</v>
      </c>
      <c r="P3973">
        <v>28.564961521050201</v>
      </c>
      <c r="Q3973">
        <v>-8.2651047073989993E-3</v>
      </c>
    </row>
    <row r="3974" spans="1:17" hidden="1" x14ac:dyDescent="0.3">
      <c r="A3974" t="s">
        <v>8180</v>
      </c>
      <c r="B3974" t="s">
        <v>8181</v>
      </c>
      <c r="C3974" t="str">
        <f>IFERROR(VLOOKUP(Table1[[#This Row],[Ticker]],[1]!Table1[[Symbol]:[Industry]],2,FALSE),"-")</f>
        <v>-</v>
      </c>
      <c r="E3974">
        <v>25.426593138999898</v>
      </c>
      <c r="F3974">
        <v>12.37</v>
      </c>
      <c r="G3974">
        <v>55.251792490121197</v>
      </c>
      <c r="H3974">
        <v>-28.102431195312999</v>
      </c>
      <c r="I3974">
        <v>19.850352705548101</v>
      </c>
      <c r="J3974">
        <v>-10.762101938710501</v>
      </c>
      <c r="K3974">
        <v>13.860900472612199</v>
      </c>
      <c r="L3974">
        <v>10.912464567076</v>
      </c>
      <c r="M3974">
        <v>9.4924509873009999</v>
      </c>
      <c r="N3974">
        <v>0.69767104733186802</v>
      </c>
      <c r="O3974">
        <v>44.462409054163302</v>
      </c>
      <c r="P3974">
        <v>108.952702702702</v>
      </c>
      <c r="Q3974">
        <v>0.116109320494996</v>
      </c>
    </row>
    <row r="3975" spans="1:17" hidden="1" x14ac:dyDescent="0.3">
      <c r="A3975" t="s">
        <v>8182</v>
      </c>
      <c r="B3975" t="s">
        <v>8183</v>
      </c>
      <c r="C3975" t="str">
        <f>IFERROR(VLOOKUP(Table1[[#This Row],[Ticker]],[1]!Table1[[Symbol]:[Industry]],2,FALSE),"-")</f>
        <v>-</v>
      </c>
      <c r="D3975" t="s">
        <v>396</v>
      </c>
      <c r="E3975">
        <v>25.40006</v>
      </c>
      <c r="F3975">
        <v>55.58</v>
      </c>
      <c r="G3975">
        <v>58.141832650426402</v>
      </c>
      <c r="H3975">
        <v>0.92861667867574305</v>
      </c>
      <c r="I3975">
        <v>16.092732212915699</v>
      </c>
      <c r="J3975">
        <v>-2.8915625446114901</v>
      </c>
      <c r="K3975">
        <v>55.774821207806703</v>
      </c>
      <c r="L3975">
        <v>47.617059424268497</v>
      </c>
      <c r="M3975">
        <v>32.925412478545503</v>
      </c>
      <c r="N3975">
        <v>0.29196302193453599</v>
      </c>
      <c r="O3975">
        <v>16.9665347247211</v>
      </c>
      <c r="P3975">
        <v>103.963302752293</v>
      </c>
      <c r="Q3975">
        <v>6.8769927861734997E-2</v>
      </c>
    </row>
    <row r="3976" spans="1:17" hidden="1" x14ac:dyDescent="0.3">
      <c r="A3976" t="s">
        <v>8184</v>
      </c>
      <c r="B3976" t="s">
        <v>8185</v>
      </c>
      <c r="C3976" t="str">
        <f>IFERROR(VLOOKUP(Table1[[#This Row],[Ticker]],[1]!Table1[[Symbol]:[Industry]],2,FALSE),"-")</f>
        <v>-</v>
      </c>
      <c r="D3976" t="s">
        <v>604</v>
      </c>
      <c r="E3976">
        <v>25.398</v>
      </c>
      <c r="F3976">
        <v>68</v>
      </c>
      <c r="G3976">
        <v>32.5383778559749</v>
      </c>
      <c r="H3976">
        <v>34.765359060042499</v>
      </c>
      <c r="I3976">
        <v>7.4910113794125097</v>
      </c>
      <c r="J3976">
        <v>12.578318401258</v>
      </c>
      <c r="K3976">
        <v>50.674372375985399</v>
      </c>
      <c r="L3976">
        <v>48.9037346622219</v>
      </c>
      <c r="M3976">
        <v>97.8570461621878</v>
      </c>
      <c r="N3976">
        <v>1.8479623824451401</v>
      </c>
      <c r="O3976">
        <v>0.77941176470588402</v>
      </c>
      <c r="P3976">
        <v>78.712220762154999</v>
      </c>
      <c r="Q3976">
        <v>0.12265493498854101</v>
      </c>
    </row>
    <row r="3977" spans="1:17" hidden="1" x14ac:dyDescent="0.3">
      <c r="A3977" t="s">
        <v>8186</v>
      </c>
      <c r="B3977" t="s">
        <v>8187</v>
      </c>
      <c r="C3977" t="str">
        <f>IFERROR(VLOOKUP(Table1[[#This Row],[Ticker]],[1]!Table1[[Symbol]:[Industry]],2,FALSE),"-")</f>
        <v>-</v>
      </c>
      <c r="D3977" t="s">
        <v>74</v>
      </c>
      <c r="E3977">
        <v>25.36784355</v>
      </c>
      <c r="F3977">
        <v>50.74</v>
      </c>
      <c r="G3977">
        <v>54.4715438937789</v>
      </c>
      <c r="H3977">
        <v>-7.24283334635345</v>
      </c>
      <c r="I3977">
        <v>-18.663163814643099</v>
      </c>
      <c r="J3977">
        <v>-13.120243025033799</v>
      </c>
      <c r="K3977">
        <v>50.513366327538598</v>
      </c>
      <c r="L3977">
        <v>45.932169067761897</v>
      </c>
      <c r="M3977">
        <v>47.184093043714903</v>
      </c>
      <c r="N3977">
        <v>0.92667550108865604</v>
      </c>
      <c r="O3977">
        <v>34.016554986204099</v>
      </c>
      <c r="P3977">
        <v>93.664122137404604</v>
      </c>
      <c r="Q3977">
        <v>6.3099654448235995E-2</v>
      </c>
    </row>
    <row r="3978" spans="1:17" hidden="1" x14ac:dyDescent="0.3">
      <c r="A3978" t="s">
        <v>8188</v>
      </c>
      <c r="B3978" t="s">
        <v>8189</v>
      </c>
      <c r="C3978" t="str">
        <f>IFERROR(VLOOKUP(Table1[[#This Row],[Ticker]],[1]!Table1[[Symbol]:[Industry]],2,FALSE),"-")</f>
        <v>-</v>
      </c>
      <c r="D3978" t="s">
        <v>604</v>
      </c>
      <c r="E3978">
        <v>25.327259099999999</v>
      </c>
      <c r="F3978">
        <v>71.13</v>
      </c>
      <c r="G3978">
        <v>-41.593810661268002</v>
      </c>
      <c r="H3978">
        <v>-10.935731553336099</v>
      </c>
      <c r="I3978">
        <v>-30.003072993530999</v>
      </c>
      <c r="J3978">
        <v>-3.1486319533518499</v>
      </c>
      <c r="K3978">
        <v>76.221972690564598</v>
      </c>
      <c r="L3978">
        <v>59.7383343456764</v>
      </c>
      <c r="M3978">
        <v>0.244543637690356</v>
      </c>
      <c r="N3978">
        <v>0.142292490118577</v>
      </c>
      <c r="O3978">
        <v>22.01602699283</v>
      </c>
      <c r="P3978">
        <v>0</v>
      </c>
    </row>
    <row r="3979" spans="1:17" hidden="1" x14ac:dyDescent="0.3">
      <c r="A3979" t="s">
        <v>8190</v>
      </c>
      <c r="B3979" t="s">
        <v>8191</v>
      </c>
      <c r="C3979" t="str">
        <f>IFERROR(VLOOKUP(Table1[[#This Row],[Ticker]],[1]!Table1[[Symbol]:[Industry]],2,FALSE),"-")</f>
        <v>-</v>
      </c>
      <c r="D3979" t="s">
        <v>292</v>
      </c>
      <c r="E3979">
        <v>25.293299999999999</v>
      </c>
      <c r="F3979">
        <v>29.5</v>
      </c>
      <c r="G3979">
        <v>-77.916219647746502</v>
      </c>
      <c r="H3979">
        <v>-4.4853082627414098</v>
      </c>
      <c r="I3979">
        <v>-7.8176566224145301</v>
      </c>
      <c r="J3979">
        <v>-1.10781562682123</v>
      </c>
      <c r="K3979">
        <v>29.7898227899225</v>
      </c>
      <c r="L3979">
        <v>35.279894304195203</v>
      </c>
      <c r="M3979">
        <v>47.135907398445902</v>
      </c>
      <c r="N3979">
        <v>1.40350877192982</v>
      </c>
      <c r="O3979">
        <v>98.474576271186393</v>
      </c>
      <c r="P3979">
        <v>20.408163265306101</v>
      </c>
    </row>
    <row r="3980" spans="1:17" hidden="1" x14ac:dyDescent="0.3">
      <c r="A3980" t="s">
        <v>8192</v>
      </c>
      <c r="B3980" t="s">
        <v>8193</v>
      </c>
      <c r="C3980" t="str">
        <f>IFERROR(VLOOKUP(Table1[[#This Row],[Ticker]],[1]!Table1[[Symbol]:[Industry]],2,FALSE),"-")</f>
        <v>-</v>
      </c>
      <c r="D3980" t="s">
        <v>130</v>
      </c>
      <c r="E3980">
        <v>25.286465190000001</v>
      </c>
      <c r="F3980">
        <v>21.64</v>
      </c>
      <c r="G3980">
        <v>-16.971194659104999</v>
      </c>
      <c r="H3980">
        <v>7.00082405165751</v>
      </c>
      <c r="I3980">
        <v>-1.2734875921189699</v>
      </c>
      <c r="J3980">
        <v>-7.0488587107214604</v>
      </c>
      <c r="K3980">
        <v>19.3048393892253</v>
      </c>
      <c r="L3980">
        <v>18.6472311861571</v>
      </c>
      <c r="M3980">
        <v>53.513024731787802</v>
      </c>
      <c r="N3980">
        <v>3.1780876541126601</v>
      </c>
      <c r="O3980">
        <v>36.321626617375202</v>
      </c>
      <c r="P3980">
        <v>39.612903225806399</v>
      </c>
      <c r="Q3980">
        <v>8.6911060827733005E-2</v>
      </c>
    </row>
    <row r="3981" spans="1:17" hidden="1" x14ac:dyDescent="0.3">
      <c r="A3981" t="s">
        <v>8194</v>
      </c>
      <c r="B3981" t="s">
        <v>8195</v>
      </c>
      <c r="C3981" t="str">
        <f>IFERROR(VLOOKUP(Table1[[#This Row],[Ticker]],[1]!Table1[[Symbol]:[Industry]],2,FALSE),"-")</f>
        <v>-</v>
      </c>
      <c r="D3981" t="s">
        <v>190</v>
      </c>
      <c r="E3981">
        <v>25.282709100000002</v>
      </c>
      <c r="F3981">
        <v>52.3</v>
      </c>
      <c r="G3981">
        <v>30.122219319389501</v>
      </c>
      <c r="H3981">
        <v>1.3731369777386799</v>
      </c>
      <c r="I3981">
        <v>3.9783494892295601</v>
      </c>
      <c r="J3981">
        <v>-3.1486319533518499</v>
      </c>
      <c r="K3981">
        <v>50.0589907751759</v>
      </c>
      <c r="L3981">
        <v>43.476609108810003</v>
      </c>
      <c r="M3981">
        <v>64.915401731875406</v>
      </c>
      <c r="N3981">
        <v>0.32620320855614898</v>
      </c>
      <c r="O3981">
        <v>8.6998087954110996</v>
      </c>
      <c r="P3981">
        <v>104.29687499999901</v>
      </c>
    </row>
    <row r="3982" spans="1:17" hidden="1" x14ac:dyDescent="0.3">
      <c r="A3982" t="s">
        <v>8196</v>
      </c>
      <c r="B3982" t="s">
        <v>8197</v>
      </c>
      <c r="C3982" t="str">
        <f>IFERROR(VLOOKUP(Table1[[#This Row],[Ticker]],[1]!Table1[[Symbol]:[Industry]],2,FALSE),"-")</f>
        <v>-</v>
      </c>
      <c r="D3982" t="s">
        <v>545</v>
      </c>
      <c r="E3982">
        <v>25.27712</v>
      </c>
      <c r="F3982">
        <v>18.920000000000002</v>
      </c>
      <c r="G3982">
        <v>-12.805726540483001</v>
      </c>
      <c r="H3982">
        <v>-4.1814585509361004</v>
      </c>
      <c r="I3982">
        <v>-43.458411339395603</v>
      </c>
      <c r="J3982">
        <v>-12.6223161638781</v>
      </c>
      <c r="K3982">
        <v>18.439954273266</v>
      </c>
      <c r="L3982">
        <v>17.779287868912</v>
      </c>
      <c r="M3982">
        <v>41.758357559877403</v>
      </c>
      <c r="N3982">
        <v>1.63154703718844</v>
      </c>
      <c r="O3982">
        <v>75.739957716701795</v>
      </c>
      <c r="P3982">
        <v>45.538461538461497</v>
      </c>
      <c r="Q3982">
        <v>2.8149761361974002E-2</v>
      </c>
    </row>
    <row r="3983" spans="1:17" hidden="1" x14ac:dyDescent="0.3">
      <c r="A3983" t="s">
        <v>8198</v>
      </c>
      <c r="B3983" t="s">
        <v>8199</v>
      </c>
      <c r="C3983" t="str">
        <f>IFERROR(VLOOKUP(Table1[[#This Row],[Ticker]],[1]!Table1[[Symbol]:[Industry]],2,FALSE),"-")</f>
        <v>-</v>
      </c>
      <c r="D3983" t="s">
        <v>89</v>
      </c>
      <c r="E3983">
        <v>25.267787999999999</v>
      </c>
      <c r="F3983">
        <v>8.57</v>
      </c>
      <c r="G3983">
        <v>25.3884230230932</v>
      </c>
      <c r="H3983">
        <v>-17.640269243789302</v>
      </c>
      <c r="I3983">
        <v>26.1158259487399</v>
      </c>
      <c r="J3983">
        <v>-8.7041875089074008</v>
      </c>
      <c r="K3983">
        <v>8.2193478846022803</v>
      </c>
      <c r="L3983">
        <v>6.8393442682010503</v>
      </c>
      <c r="M3983">
        <v>38.486854845465501</v>
      </c>
      <c r="N3983">
        <v>0.38299541449442598</v>
      </c>
      <c r="O3983">
        <v>40.606767794632397</v>
      </c>
      <c r="P3983">
        <v>82.340425531914804</v>
      </c>
      <c r="Q3983">
        <v>6.2946010404199004E-2</v>
      </c>
    </row>
    <row r="3984" spans="1:17" hidden="1" x14ac:dyDescent="0.3">
      <c r="A3984" t="s">
        <v>8200</v>
      </c>
      <c r="B3984" t="s">
        <v>8201</v>
      </c>
      <c r="C3984" t="str">
        <f>IFERROR(VLOOKUP(Table1[[#This Row],[Ticker]],[1]!Table1[[Symbol]:[Industry]],2,FALSE),"-")</f>
        <v>-</v>
      </c>
      <c r="E3984">
        <v>25.265766240000001</v>
      </c>
      <c r="F3984">
        <v>2.4</v>
      </c>
      <c r="G3984">
        <v>-28.0521227858735</v>
      </c>
      <c r="H3984">
        <v>-6.0442462191949096</v>
      </c>
      <c r="I3984">
        <v>-24.276751260344199</v>
      </c>
      <c r="J3984">
        <v>-4.7746482135144497</v>
      </c>
      <c r="K3984">
        <v>2.4043691101808098</v>
      </c>
      <c r="L3984">
        <v>2.3946128024554598</v>
      </c>
      <c r="M3984">
        <v>39.562932842953899</v>
      </c>
      <c r="N3984">
        <v>0.69281994099410804</v>
      </c>
      <c r="O3984">
        <v>28.75</v>
      </c>
      <c r="P3984">
        <v>22.4489795918367</v>
      </c>
      <c r="Q3984">
        <v>2.4679557546589001E-2</v>
      </c>
    </row>
    <row r="3985" spans="1:17" hidden="1" x14ac:dyDescent="0.3">
      <c r="A3985" t="s">
        <v>8202</v>
      </c>
      <c r="B3985" t="s">
        <v>8203</v>
      </c>
      <c r="C3985" t="str">
        <f>IFERROR(VLOOKUP(Table1[[#This Row],[Ticker]],[1]!Table1[[Symbol]:[Industry]],2,FALSE),"-")</f>
        <v>-</v>
      </c>
      <c r="D3985" t="s">
        <v>46</v>
      </c>
      <c r="E3985">
        <v>25.232550377999999</v>
      </c>
      <c r="F3985">
        <v>19.39</v>
      </c>
      <c r="G3985">
        <v>106.65996684414201</v>
      </c>
      <c r="H3985">
        <v>2.9623447440386501</v>
      </c>
      <c r="I3985">
        <v>54.141302690988603</v>
      </c>
      <c r="J3985">
        <v>-8.0529968380992702</v>
      </c>
      <c r="K3985">
        <v>17.4705123033707</v>
      </c>
      <c r="L3985">
        <v>13.7559516880437</v>
      </c>
      <c r="M3985">
        <v>39.372599678620702</v>
      </c>
      <c r="N3985">
        <v>0.22493134802949499</v>
      </c>
      <c r="O3985">
        <v>36.565239814337197</v>
      </c>
      <c r="P3985">
        <v>153.46405228758101</v>
      </c>
      <c r="Q3985">
        <v>5.8159694320370998E-2</v>
      </c>
    </row>
    <row r="3986" spans="1:17" hidden="1" x14ac:dyDescent="0.3">
      <c r="A3986" t="s">
        <v>8204</v>
      </c>
      <c r="B3986" t="s">
        <v>8205</v>
      </c>
      <c r="C3986" t="str">
        <f>IFERROR(VLOOKUP(Table1[[#This Row],[Ticker]],[1]!Table1[[Symbol]:[Industry]],2,FALSE),"-")</f>
        <v>-</v>
      </c>
      <c r="D3986" t="s">
        <v>1004</v>
      </c>
      <c r="E3986">
        <v>25.219075</v>
      </c>
      <c r="F3986">
        <v>0.49</v>
      </c>
      <c r="G3986">
        <v>-56.7527806806104</v>
      </c>
      <c r="H3986">
        <v>-8.7413250507275109</v>
      </c>
      <c r="I3986">
        <v>-28.397670598654901</v>
      </c>
      <c r="J3986">
        <v>-8.9178627225826208</v>
      </c>
      <c r="K3986">
        <v>0.51101242216965004</v>
      </c>
      <c r="L3986">
        <v>0.567916805851023</v>
      </c>
      <c r="M3986">
        <v>33.530074511744203</v>
      </c>
      <c r="N3986">
        <v>0.83846927557537299</v>
      </c>
      <c r="O3986">
        <v>59.183673469387699</v>
      </c>
      <c r="P3986">
        <v>13.953488372093</v>
      </c>
      <c r="Q3986">
        <v>-9.9835887047540997E-2</v>
      </c>
    </row>
    <row r="3987" spans="1:17" hidden="1" x14ac:dyDescent="0.3">
      <c r="A3987" t="s">
        <v>8206</v>
      </c>
      <c r="B3987" t="s">
        <v>8207</v>
      </c>
      <c r="C3987" t="str">
        <f>IFERROR(VLOOKUP(Table1[[#This Row],[Ticker]],[1]!Table1[[Symbol]:[Industry]],2,FALSE),"-")</f>
        <v>-</v>
      </c>
      <c r="D3987" t="s">
        <v>190</v>
      </c>
      <c r="E3987">
        <v>25.202304999999999</v>
      </c>
      <c r="F3987">
        <v>50.52</v>
      </c>
      <c r="G3987">
        <v>-13.0009201185718</v>
      </c>
      <c r="H3987">
        <v>8.6937570902369803</v>
      </c>
      <c r="I3987">
        <v>11.1013411741387</v>
      </c>
      <c r="J3987">
        <v>-2.12881282693276</v>
      </c>
      <c r="K3987">
        <v>49.555190561323002</v>
      </c>
      <c r="L3987">
        <v>44.703322476748703</v>
      </c>
      <c r="M3987">
        <v>50.212943854075903</v>
      </c>
      <c r="N3987">
        <v>0.59558749899973196</v>
      </c>
      <c r="O3987">
        <v>30.641330166270698</v>
      </c>
      <c r="P3987">
        <v>49.0265486725663</v>
      </c>
      <c r="Q3987">
        <v>5.2737860471818998E-2</v>
      </c>
    </row>
    <row r="3988" spans="1:17" hidden="1" x14ac:dyDescent="0.3">
      <c r="A3988" t="s">
        <v>8208</v>
      </c>
      <c r="B3988" t="s">
        <v>8209</v>
      </c>
      <c r="C3988" t="str">
        <f>IFERROR(VLOOKUP(Table1[[#This Row],[Ticker]],[1]!Table1[[Symbol]:[Industry]],2,FALSE),"-")</f>
        <v>-</v>
      </c>
      <c r="D3988" t="s">
        <v>114</v>
      </c>
      <c r="E3988">
        <v>25.2</v>
      </c>
      <c r="F3988">
        <v>7.2</v>
      </c>
      <c r="G3988">
        <v>-37.697750800132297</v>
      </c>
      <c r="H3988">
        <v>-6.1971668915960798</v>
      </c>
      <c r="I3988">
        <v>-44.216455043870099</v>
      </c>
      <c r="J3988">
        <v>-9.6760470969549797</v>
      </c>
      <c r="K3988">
        <v>7.3051117633317304</v>
      </c>
      <c r="L3988">
        <v>8.0843606842562998</v>
      </c>
      <c r="M3988">
        <v>45.384983346716297</v>
      </c>
      <c r="N3988">
        <v>2.2891906686227599</v>
      </c>
      <c r="O3988">
        <v>72.7777777777777</v>
      </c>
      <c r="P3988">
        <v>17.647058823529399</v>
      </c>
      <c r="Q3988">
        <v>8.8840945096589994E-3</v>
      </c>
    </row>
    <row r="3989" spans="1:17" hidden="1" x14ac:dyDescent="0.3">
      <c r="A3989" t="s">
        <v>8210</v>
      </c>
      <c r="B3989" t="s">
        <v>8211</v>
      </c>
      <c r="C3989" t="str">
        <f>IFERROR(VLOOKUP(Table1[[#This Row],[Ticker]],[1]!Table1[[Symbol]:[Industry]],2,FALSE),"-")</f>
        <v>-</v>
      </c>
      <c r="D3989" t="s">
        <v>646</v>
      </c>
      <c r="E3989">
        <v>25.186979999999998</v>
      </c>
      <c r="F3989">
        <v>13.26</v>
      </c>
      <c r="G3989">
        <v>13.854530640144199</v>
      </c>
      <c r="H3989">
        <v>27.053970664299801</v>
      </c>
      <c r="I3989">
        <v>17.281341747024001</v>
      </c>
      <c r="J3989">
        <v>-2.6831548393099598</v>
      </c>
      <c r="K3989">
        <v>10.8168242734492</v>
      </c>
      <c r="L3989">
        <v>10.5588918570504</v>
      </c>
      <c r="M3989">
        <v>66.357294464683505</v>
      </c>
      <c r="N3989">
        <v>4.4289741529101896</v>
      </c>
      <c r="O3989">
        <v>20.5128205128205</v>
      </c>
      <c r="P3989">
        <v>68.274111675126903</v>
      </c>
      <c r="Q3989">
        <v>9.6161772556677003E-2</v>
      </c>
    </row>
    <row r="3990" spans="1:17" hidden="1" x14ac:dyDescent="0.3">
      <c r="A3990" t="s">
        <v>8212</v>
      </c>
      <c r="B3990" t="s">
        <v>8213</v>
      </c>
      <c r="C3990" t="str">
        <f>IFERROR(VLOOKUP(Table1[[#This Row],[Ticker]],[1]!Table1[[Symbol]:[Industry]],2,FALSE),"-")</f>
        <v>-</v>
      </c>
      <c r="D3990" t="s">
        <v>771</v>
      </c>
      <c r="E3990">
        <v>24.960822</v>
      </c>
      <c r="F3990">
        <v>10.02</v>
      </c>
      <c r="G3990">
        <v>80.787283421953603</v>
      </c>
      <c r="H3990">
        <v>-13.432196614664001</v>
      </c>
      <c r="I3990">
        <v>44.587078856682702</v>
      </c>
      <c r="J3990">
        <v>12.6089438042239</v>
      </c>
      <c r="K3990">
        <v>8.8719673617814099</v>
      </c>
      <c r="L3990">
        <v>7.2771230343885804</v>
      </c>
      <c r="M3990">
        <v>74.989969964606004</v>
      </c>
      <c r="N3990">
        <v>0.61272819239435306</v>
      </c>
      <c r="O3990">
        <v>47.504990019959997</v>
      </c>
      <c r="P3990">
        <v>150.5</v>
      </c>
      <c r="Q3990">
        <v>-7.1965289205210003E-3</v>
      </c>
    </row>
    <row r="3991" spans="1:17" hidden="1" x14ac:dyDescent="0.3">
      <c r="A3991" t="s">
        <v>8214</v>
      </c>
      <c r="B3991" t="s">
        <v>8215</v>
      </c>
      <c r="C3991" t="str">
        <f>IFERROR(VLOOKUP(Table1[[#This Row],[Ticker]],[1]!Table1[[Symbol]:[Industry]],2,FALSE),"-")</f>
        <v>-</v>
      </c>
      <c r="D3991" t="s">
        <v>438</v>
      </c>
      <c r="E3991">
        <v>24.902149999999999</v>
      </c>
      <c r="F3991">
        <v>22.35</v>
      </c>
      <c r="G3991">
        <v>168.71174634641599</v>
      </c>
      <c r="H3991">
        <v>4.2432236074454197</v>
      </c>
      <c r="I3991">
        <v>47.032592378076401</v>
      </c>
      <c r="J3991">
        <v>-4.8560615795631996</v>
      </c>
      <c r="K3991">
        <v>20.326259094843302</v>
      </c>
      <c r="L3991">
        <v>16.260069178274701</v>
      </c>
      <c r="M3991">
        <v>50.3017615551516</v>
      </c>
      <c r="N3991">
        <v>0.524462923125111</v>
      </c>
      <c r="O3991">
        <v>16.241610738255002</v>
      </c>
      <c r="P3991">
        <v>228.67647058823499</v>
      </c>
      <c r="Q3991">
        <v>0.14380075853298099</v>
      </c>
    </row>
    <row r="3992" spans="1:17" hidden="1" x14ac:dyDescent="0.3">
      <c r="A3992" t="s">
        <v>8216</v>
      </c>
      <c r="B3992" t="s">
        <v>8217</v>
      </c>
      <c r="C3992" t="str">
        <f>IFERROR(VLOOKUP(Table1[[#This Row],[Ticker]],[1]!Table1[[Symbol]:[Industry]],2,FALSE),"-")</f>
        <v>-</v>
      </c>
      <c r="D3992" t="s">
        <v>2799</v>
      </c>
      <c r="E3992">
        <v>24.872904413999901</v>
      </c>
      <c r="F3992">
        <v>19.72</v>
      </c>
      <c r="G3992">
        <v>-26.547549224194601</v>
      </c>
      <c r="H3992">
        <v>-9.8197564232765302</v>
      </c>
      <c r="I3992">
        <v>-33.175028601819299</v>
      </c>
      <c r="J3992">
        <v>-5.2104876234549504</v>
      </c>
      <c r="K3992">
        <v>20.614659383916301</v>
      </c>
      <c r="L3992">
        <v>21.767936902105699</v>
      </c>
      <c r="M3992">
        <v>40.972017625234699</v>
      </c>
      <c r="N3992">
        <v>0.63568167057603797</v>
      </c>
      <c r="O3992">
        <v>95.233265720081107</v>
      </c>
      <c r="P3992">
        <v>25.525143220878299</v>
      </c>
      <c r="Q3992">
        <v>0.10470685972860901</v>
      </c>
    </row>
    <row r="3993" spans="1:17" hidden="1" x14ac:dyDescent="0.3">
      <c r="A3993" t="s">
        <v>8218</v>
      </c>
      <c r="B3993" t="s">
        <v>8219</v>
      </c>
      <c r="C3993" t="str">
        <f>IFERROR(VLOOKUP(Table1[[#This Row],[Ticker]],[1]!Table1[[Symbol]:[Industry]],2,FALSE),"-")</f>
        <v>-</v>
      </c>
      <c r="D3993" t="s">
        <v>545</v>
      </c>
      <c r="E3993">
        <v>24.860018</v>
      </c>
      <c r="F3993">
        <v>110.05</v>
      </c>
      <c r="G3993">
        <v>42.652100195628698</v>
      </c>
      <c r="H3993">
        <v>-4.5464079039143499</v>
      </c>
      <c r="I3993">
        <v>11.873493422509</v>
      </c>
      <c r="J3993">
        <v>0.33044656098759601</v>
      </c>
      <c r="K3993">
        <v>108.621979081999</v>
      </c>
      <c r="L3993">
        <v>95.382127492291502</v>
      </c>
      <c r="M3993">
        <v>49.052453754412902</v>
      </c>
      <c r="N3993">
        <v>0.88616329493403501</v>
      </c>
      <c r="O3993">
        <v>28.677873693775499</v>
      </c>
      <c r="P3993">
        <v>92.227074235807805</v>
      </c>
      <c r="Q3993">
        <v>4.8333112254330998E-2</v>
      </c>
    </row>
    <row r="3994" spans="1:17" hidden="1" x14ac:dyDescent="0.3">
      <c r="A3994" t="s">
        <v>8220</v>
      </c>
      <c r="B3994" t="s">
        <v>8221</v>
      </c>
      <c r="C3994" t="str">
        <f>IFERROR(VLOOKUP(Table1[[#This Row],[Ticker]],[1]!Table1[[Symbol]:[Industry]],2,FALSE),"-")</f>
        <v>-</v>
      </c>
      <c r="D3994" t="s">
        <v>751</v>
      </c>
      <c r="E3994">
        <v>24.859794348000001</v>
      </c>
      <c r="F3994">
        <v>811.58</v>
      </c>
      <c r="G3994">
        <v>37.8391332550258</v>
      </c>
      <c r="H3994">
        <v>-1.8489455577288201</v>
      </c>
      <c r="I3994">
        <v>9.7451840234755291</v>
      </c>
      <c r="J3994">
        <v>-1.2049742175689999</v>
      </c>
      <c r="K3994">
        <v>782.265008707074</v>
      </c>
      <c r="L3994">
        <v>691.22378868323005</v>
      </c>
      <c r="M3994">
        <v>42.579740679890797</v>
      </c>
      <c r="N3994">
        <v>0.98463375378072304</v>
      </c>
      <c r="O3994">
        <v>1.04980408585722</v>
      </c>
      <c r="P3994">
        <v>82.111522495231696</v>
      </c>
      <c r="Q3994">
        <v>-2.2826330923839998E-3</v>
      </c>
    </row>
    <row r="3995" spans="1:17" hidden="1" x14ac:dyDescent="0.3">
      <c r="A3995" t="s">
        <v>8222</v>
      </c>
      <c r="B3995" t="s">
        <v>8223</v>
      </c>
      <c r="C3995" t="str">
        <f>IFERROR(VLOOKUP(Table1[[#This Row],[Ticker]],[1]!Table1[[Symbol]:[Industry]],2,FALSE),"-")</f>
        <v>-</v>
      </c>
      <c r="D3995" t="s">
        <v>1422</v>
      </c>
      <c r="E3995">
        <v>24.8061072</v>
      </c>
      <c r="F3995">
        <v>46</v>
      </c>
      <c r="G3995">
        <v>-5.3597869393030599</v>
      </c>
      <c r="H3995">
        <v>-13.6140826644112</v>
      </c>
      <c r="I3995">
        <v>-15.883641417959</v>
      </c>
      <c r="J3995">
        <v>-9.1624135361457597</v>
      </c>
      <c r="K3995">
        <v>47.937777144952697</v>
      </c>
      <c r="L3995">
        <v>45.067739730329798</v>
      </c>
      <c r="M3995">
        <v>39.824960111428297</v>
      </c>
      <c r="N3995">
        <v>0.16030880685755</v>
      </c>
      <c r="O3995">
        <v>37.826086956521699</v>
      </c>
      <c r="P3995">
        <v>49.350649350649299</v>
      </c>
      <c r="Q3995">
        <v>8.2760463088340005E-3</v>
      </c>
    </row>
    <row r="3996" spans="1:17" hidden="1" x14ac:dyDescent="0.3">
      <c r="A3996" t="s">
        <v>8224</v>
      </c>
      <c r="B3996" t="s">
        <v>8225</v>
      </c>
      <c r="C3996" t="str">
        <f>IFERROR(VLOOKUP(Table1[[#This Row],[Ticker]],[1]!Table1[[Symbol]:[Industry]],2,FALSE),"-")</f>
        <v>-</v>
      </c>
      <c r="D3996" t="s">
        <v>1675</v>
      </c>
      <c r="E3996">
        <v>24.773126000000001</v>
      </c>
      <c r="F3996">
        <v>56.3</v>
      </c>
      <c r="G3996">
        <v>47.771885610801498</v>
      </c>
      <c r="H3996">
        <v>-12.6100790039216</v>
      </c>
      <c r="I3996">
        <v>-0.86110041502593404</v>
      </c>
      <c r="J3996">
        <v>-12.388193788563701</v>
      </c>
      <c r="K3996">
        <v>57.768366762638301</v>
      </c>
      <c r="L3996">
        <v>50.428019472567399</v>
      </c>
      <c r="M3996">
        <v>33.7308185686935</v>
      </c>
      <c r="N3996">
        <v>0.206682751134008</v>
      </c>
      <c r="O3996">
        <v>61.509769094138498</v>
      </c>
      <c r="P3996">
        <v>81.087166291412004</v>
      </c>
    </row>
    <row r="3997" spans="1:17" hidden="1" x14ac:dyDescent="0.3">
      <c r="A3997" t="s">
        <v>8226</v>
      </c>
      <c r="B3997" t="s">
        <v>8227</v>
      </c>
      <c r="C3997" t="str">
        <f>IFERROR(VLOOKUP(Table1[[#This Row],[Ticker]],[1]!Table1[[Symbol]:[Industry]],2,FALSE),"-")</f>
        <v>-</v>
      </c>
      <c r="D3997" t="s">
        <v>46</v>
      </c>
      <c r="E3997">
        <v>24.748383659999998</v>
      </c>
      <c r="F3997">
        <v>46.2</v>
      </c>
      <c r="G3997">
        <v>-80.934328299658006</v>
      </c>
      <c r="H3997">
        <v>-23.564455320647099</v>
      </c>
      <c r="I3997">
        <v>-66.757458958443294</v>
      </c>
      <c r="J3997">
        <v>-11.736418212893801</v>
      </c>
      <c r="K3997">
        <v>60.067759011939003</v>
      </c>
      <c r="M3997">
        <v>6.1037118440570897</v>
      </c>
      <c r="N3997">
        <v>0.33286188060866101</v>
      </c>
      <c r="O3997">
        <v>98.809523809523796</v>
      </c>
      <c r="P3997">
        <v>0</v>
      </c>
    </row>
    <row r="3998" spans="1:17" hidden="1" x14ac:dyDescent="0.3">
      <c r="A3998" t="s">
        <v>8228</v>
      </c>
      <c r="B3998" t="s">
        <v>8229</v>
      </c>
      <c r="C3998" t="str">
        <f>IFERROR(VLOOKUP(Table1[[#This Row],[Ticker]],[1]!Table1[[Symbol]:[Industry]],2,FALSE),"-")</f>
        <v>-</v>
      </c>
      <c r="D3998" t="s">
        <v>506</v>
      </c>
      <c r="E3998">
        <v>24.74145</v>
      </c>
      <c r="F3998">
        <v>81</v>
      </c>
      <c r="G3998">
        <v>218.85863236286701</v>
      </c>
      <c r="H3998">
        <v>24.7802435767234</v>
      </c>
      <c r="I3998">
        <v>113.620209350259</v>
      </c>
      <c r="J3998">
        <v>2.04617324145334</v>
      </c>
      <c r="K3998">
        <v>66.094204061454505</v>
      </c>
      <c r="L3998">
        <v>47.430488769830603</v>
      </c>
      <c r="M3998">
        <v>83.062339295877393</v>
      </c>
      <c r="N3998">
        <v>1.3567310544268101</v>
      </c>
      <c r="O3998">
        <v>0.74074074074073004</v>
      </c>
      <c r="P3998">
        <v>285.71428571428498</v>
      </c>
    </row>
    <row r="3999" spans="1:17" hidden="1" x14ac:dyDescent="0.3">
      <c r="A3999" t="s">
        <v>8230</v>
      </c>
      <c r="B3999" t="s">
        <v>8231</v>
      </c>
      <c r="C3999" t="str">
        <f>IFERROR(VLOOKUP(Table1[[#This Row],[Ticker]],[1]!Table1[[Symbol]:[Industry]],2,FALSE),"-")</f>
        <v>-</v>
      </c>
      <c r="D3999" t="s">
        <v>435</v>
      </c>
      <c r="E3999">
        <v>24.660358200000001</v>
      </c>
      <c r="F3999">
        <v>21.31</v>
      </c>
      <c r="G3999">
        <v>117.39060167233001</v>
      </c>
      <c r="H3999">
        <v>65.482256999542201</v>
      </c>
      <c r="I3999">
        <v>87.5541201833977</v>
      </c>
      <c r="J3999">
        <v>18.262851300236601</v>
      </c>
      <c r="K3999">
        <v>12.3222263293576</v>
      </c>
      <c r="L3999">
        <v>7.8485958513018002</v>
      </c>
      <c r="M3999">
        <v>100</v>
      </c>
      <c r="N3999">
        <v>1.08652340078942</v>
      </c>
      <c r="O3999">
        <v>0</v>
      </c>
      <c r="P3999">
        <v>150.70588235294099</v>
      </c>
      <c r="Q3999">
        <v>0.16774885569992901</v>
      </c>
    </row>
    <row r="4000" spans="1:17" hidden="1" x14ac:dyDescent="0.3">
      <c r="A4000" t="s">
        <v>8232</v>
      </c>
      <c r="B4000" t="s">
        <v>8233</v>
      </c>
      <c r="C4000" t="str">
        <f>IFERROR(VLOOKUP(Table1[[#This Row],[Ticker]],[1]!Table1[[Symbol]:[Industry]],2,FALSE),"-")</f>
        <v>-</v>
      </c>
      <c r="D4000" t="s">
        <v>751</v>
      </c>
      <c r="E4000">
        <v>24.652576575000001</v>
      </c>
      <c r="F4000">
        <v>15.01</v>
      </c>
      <c r="G4000">
        <v>23.038885986056201</v>
      </c>
      <c r="H4000">
        <v>-1.2136537880476801</v>
      </c>
      <c r="I4000">
        <v>4.7064731490531804</v>
      </c>
      <c r="J4000">
        <v>-3.28232179292405</v>
      </c>
      <c r="K4000">
        <v>14.401367267072199</v>
      </c>
      <c r="L4000">
        <v>12.7215233257888</v>
      </c>
      <c r="M4000">
        <v>43.246163025678499</v>
      </c>
      <c r="N4000">
        <v>1.0164478981471301</v>
      </c>
      <c r="O4000">
        <v>3.86409060626249</v>
      </c>
      <c r="P4000">
        <v>81.499395405078602</v>
      </c>
    </row>
    <row r="4001" spans="1:17" hidden="1" x14ac:dyDescent="0.3">
      <c r="A4001" t="s">
        <v>8234</v>
      </c>
      <c r="B4001" t="s">
        <v>8235</v>
      </c>
      <c r="C4001" t="str">
        <f>IFERROR(VLOOKUP(Table1[[#This Row],[Ticker]],[1]!Table1[[Symbol]:[Industry]],2,FALSE),"-")</f>
        <v>-</v>
      </c>
      <c r="E4001">
        <v>24.635029584000002</v>
      </c>
      <c r="F4001">
        <v>53.68</v>
      </c>
      <c r="G4001">
        <v>118.585235508971</v>
      </c>
      <c r="H4001">
        <v>0.16997663627171899</v>
      </c>
      <c r="I4001">
        <v>78.432438863033397</v>
      </c>
      <c r="J4001">
        <v>-3.1486319533518499</v>
      </c>
      <c r="K4001">
        <v>47.2151527690244</v>
      </c>
      <c r="L4001">
        <v>34.538747724690403</v>
      </c>
      <c r="M4001">
        <v>100</v>
      </c>
      <c r="N4001">
        <v>1.7275559331634001</v>
      </c>
      <c r="O4001">
        <v>0</v>
      </c>
      <c r="P4001">
        <v>151.90051618958199</v>
      </c>
    </row>
    <row r="4002" spans="1:17" hidden="1" x14ac:dyDescent="0.3">
      <c r="A4002" t="s">
        <v>8236</v>
      </c>
      <c r="B4002" t="s">
        <v>8237</v>
      </c>
      <c r="C4002" t="str">
        <f>IFERROR(VLOOKUP(Table1[[#This Row],[Ticker]],[1]!Table1[[Symbol]:[Industry]],2,FALSE),"-")</f>
        <v>-</v>
      </c>
      <c r="D4002" t="s">
        <v>130</v>
      </c>
      <c r="E4002">
        <v>24.601600000000001</v>
      </c>
      <c r="F4002">
        <v>198.4</v>
      </c>
      <c r="G4002">
        <v>349.05768309279</v>
      </c>
      <c r="H4002">
        <v>-37.014061280897899</v>
      </c>
      <c r="I4002">
        <v>44.220995824046</v>
      </c>
      <c r="J4002">
        <v>-10.6863203955629</v>
      </c>
      <c r="K4002">
        <v>212.735729915582</v>
      </c>
      <c r="L4002">
        <v>147.57017305451501</v>
      </c>
      <c r="M4002">
        <v>8.18696005051771</v>
      </c>
      <c r="N4002">
        <v>0.37523867373917802</v>
      </c>
      <c r="O4002">
        <v>56.552419354838698</v>
      </c>
      <c r="P4002">
        <v>382.37296377340101</v>
      </c>
    </row>
    <row r="4003" spans="1:17" hidden="1" x14ac:dyDescent="0.3">
      <c r="A4003" t="s">
        <v>8238</v>
      </c>
      <c r="B4003" t="s">
        <v>8239</v>
      </c>
      <c r="C4003" t="str">
        <f>IFERROR(VLOOKUP(Table1[[#This Row],[Ticker]],[1]!Table1[[Symbol]:[Industry]],2,FALSE),"-")</f>
        <v>-</v>
      </c>
      <c r="D4003" t="s">
        <v>130</v>
      </c>
      <c r="E4003">
        <v>24.53</v>
      </c>
      <c r="F4003">
        <v>22.3</v>
      </c>
      <c r="G4003">
        <v>-126.862734384314</v>
      </c>
      <c r="H4003">
        <v>-23.22354651074</v>
      </c>
      <c r="I4003">
        <v>-48.096678303396899</v>
      </c>
      <c r="J4003">
        <v>-5.9276158873509797</v>
      </c>
      <c r="K4003">
        <v>25.921799009825499</v>
      </c>
      <c r="L4003">
        <v>62.876256661938299</v>
      </c>
      <c r="M4003">
        <v>28.059334685088899</v>
      </c>
      <c r="N4003">
        <v>1.4744080828339501</v>
      </c>
      <c r="O4003">
        <v>1531.3901345291399</v>
      </c>
      <c r="P4003">
        <v>3.24074074074074</v>
      </c>
    </row>
    <row r="4004" spans="1:17" hidden="1" x14ac:dyDescent="0.3">
      <c r="A4004" t="s">
        <v>8240</v>
      </c>
      <c r="B4004" t="s">
        <v>8241</v>
      </c>
      <c r="C4004" t="str">
        <f>IFERROR(VLOOKUP(Table1[[#This Row],[Ticker]],[1]!Table1[[Symbol]:[Industry]],2,FALSE),"-")</f>
        <v>-</v>
      </c>
      <c r="D4004" t="s">
        <v>6068</v>
      </c>
      <c r="E4004">
        <v>24.484058399999999</v>
      </c>
      <c r="F4004">
        <v>33.270000000000003</v>
      </c>
      <c r="G4004">
        <v>60.565838200508402</v>
      </c>
      <c r="H4004">
        <v>-4.66685122449978</v>
      </c>
      <c r="I4004">
        <v>18.968687041675299</v>
      </c>
      <c r="J4004">
        <v>23.986461214350001</v>
      </c>
      <c r="K4004">
        <v>28.862602615395801</v>
      </c>
      <c r="L4004">
        <v>26.143168874010101</v>
      </c>
      <c r="M4004">
        <v>83.079458979223006</v>
      </c>
      <c r="N4004">
        <v>1.38844633268425</v>
      </c>
      <c r="O4004">
        <v>5.1998797715659704</v>
      </c>
      <c r="P4004">
        <v>125.559322033898</v>
      </c>
      <c r="Q4004">
        <v>0.10142878794905499</v>
      </c>
    </row>
    <row r="4005" spans="1:17" hidden="1" x14ac:dyDescent="0.3">
      <c r="A4005" t="s">
        <v>8242</v>
      </c>
      <c r="B4005" t="s">
        <v>8243</v>
      </c>
      <c r="C4005" t="str">
        <f>IFERROR(VLOOKUP(Table1[[#This Row],[Ticker]],[1]!Table1[[Symbol]:[Industry]],2,FALSE),"-")</f>
        <v>-</v>
      </c>
      <c r="D4005" t="s">
        <v>125</v>
      </c>
      <c r="E4005">
        <v>24.423317879999999</v>
      </c>
      <c r="F4005">
        <v>16.399999999999999</v>
      </c>
      <c r="G4005">
        <v>-5.5931859894901201</v>
      </c>
      <c r="H4005">
        <v>-1.87035303188851</v>
      </c>
      <c r="I4005">
        <v>-12.2495918825592</v>
      </c>
      <c r="J4005">
        <v>1.0670674632677399</v>
      </c>
      <c r="K4005">
        <v>20.078539679257499</v>
      </c>
      <c r="L4005">
        <v>20.567302919445201</v>
      </c>
      <c r="M4005">
        <v>33.686981725690302</v>
      </c>
      <c r="N4005">
        <v>1</v>
      </c>
      <c r="Q4005">
        <v>-3.2586267451102997E-2</v>
      </c>
    </row>
    <row r="4006" spans="1:17" hidden="1" x14ac:dyDescent="0.3">
      <c r="A4006" t="s">
        <v>8244</v>
      </c>
      <c r="B4006" t="s">
        <v>8245</v>
      </c>
      <c r="C4006" t="str">
        <f>IFERROR(VLOOKUP(Table1[[#This Row],[Ticker]],[1]!Table1[[Symbol]:[Industry]],2,FALSE),"-")</f>
        <v>-</v>
      </c>
      <c r="E4006">
        <v>24.410250000000001</v>
      </c>
      <c r="F4006">
        <v>542.45000000000005</v>
      </c>
      <c r="G4006">
        <v>46.244467747062501</v>
      </c>
      <c r="H4006">
        <v>-9.8114369557224492</v>
      </c>
      <c r="I4006">
        <v>-11.1881625831767</v>
      </c>
      <c r="J4006">
        <v>-8.1403124857977698</v>
      </c>
      <c r="K4006">
        <v>556.11884947801104</v>
      </c>
      <c r="L4006">
        <v>491.898481455357</v>
      </c>
      <c r="M4006">
        <v>1.19957607797248</v>
      </c>
      <c r="N4006">
        <v>0.32620320855614898</v>
      </c>
      <c r="O4006">
        <v>10.784404092542999</v>
      </c>
      <c r="P4006">
        <v>79.559748427672901</v>
      </c>
    </row>
    <row r="4007" spans="1:17" hidden="1" x14ac:dyDescent="0.3">
      <c r="A4007" t="s">
        <v>8246</v>
      </c>
      <c r="B4007" t="s">
        <v>8247</v>
      </c>
      <c r="C4007" t="str">
        <f>IFERROR(VLOOKUP(Table1[[#This Row],[Ticker]],[1]!Table1[[Symbol]:[Industry]],2,FALSE),"-")</f>
        <v>-</v>
      </c>
      <c r="D4007" t="s">
        <v>281</v>
      </c>
      <c r="E4007">
        <v>24.386923199999998</v>
      </c>
      <c r="F4007">
        <v>26.01</v>
      </c>
      <c r="G4007">
        <v>42.4279625626328</v>
      </c>
      <c r="H4007">
        <v>-1.14788142327654</v>
      </c>
      <c r="I4007">
        <v>1.8383328466508499</v>
      </c>
      <c r="J4007">
        <v>-1.46280819856258</v>
      </c>
      <c r="K4007">
        <v>25.479588093139402</v>
      </c>
      <c r="L4007">
        <v>22.963955990372099</v>
      </c>
      <c r="M4007">
        <v>56.435467015414901</v>
      </c>
      <c r="N4007">
        <v>0.80277040777783604</v>
      </c>
      <c r="O4007">
        <v>22.991157247212499</v>
      </c>
      <c r="P4007">
        <v>82.911392405063197</v>
      </c>
      <c r="Q4007">
        <v>0.11404270795166301</v>
      </c>
    </row>
    <row r="4008" spans="1:17" hidden="1" x14ac:dyDescent="0.3">
      <c r="A4008" t="s">
        <v>8248</v>
      </c>
      <c r="B4008" t="s">
        <v>8249</v>
      </c>
      <c r="C4008" t="str">
        <f>IFERROR(VLOOKUP(Table1[[#This Row],[Ticker]],[1]!Table1[[Symbol]:[Industry]],2,FALSE),"-")</f>
        <v>-</v>
      </c>
      <c r="D4008" t="s">
        <v>111</v>
      </c>
      <c r="E4008">
        <v>24.361096</v>
      </c>
      <c r="F4008">
        <v>18.5</v>
      </c>
      <c r="G4008">
        <v>-67.243852109181802</v>
      </c>
      <c r="H4008">
        <v>-11.8549323026735</v>
      </c>
      <c r="I4008">
        <v>-27.098610344370801</v>
      </c>
      <c r="J4008">
        <v>1.3711420579475799</v>
      </c>
      <c r="K4008">
        <v>19.5312436928164</v>
      </c>
      <c r="L4008">
        <v>23.070880412210801</v>
      </c>
      <c r="M4008">
        <v>51.844847181549902</v>
      </c>
      <c r="N4008">
        <v>1.10708963167979</v>
      </c>
      <c r="O4008">
        <v>91.351351351351298</v>
      </c>
      <c r="P4008">
        <v>15.264797507788099</v>
      </c>
    </row>
    <row r="4009" spans="1:17" hidden="1" x14ac:dyDescent="0.3">
      <c r="A4009" t="s">
        <v>8250</v>
      </c>
      <c r="B4009" t="s">
        <v>8251</v>
      </c>
      <c r="C4009" t="str">
        <f>IFERROR(VLOOKUP(Table1[[#This Row],[Ticker]],[1]!Table1[[Symbol]:[Industry]],2,FALSE),"-")</f>
        <v>-</v>
      </c>
      <c r="D4009" t="s">
        <v>21</v>
      </c>
      <c r="E4009">
        <v>24.297000000000001</v>
      </c>
      <c r="F4009">
        <v>80.989999999999995</v>
      </c>
      <c r="G4009">
        <v>76.340427318354003</v>
      </c>
      <c r="H4009">
        <v>-11.7163081474144</v>
      </c>
      <c r="I4009">
        <v>31.456605395449898</v>
      </c>
      <c r="J4009">
        <v>-8.8529392874612807</v>
      </c>
      <c r="K4009">
        <v>82.491535566644103</v>
      </c>
      <c r="L4009">
        <v>72.597699312908006</v>
      </c>
      <c r="M4009">
        <v>43.687488512678399</v>
      </c>
      <c r="N4009">
        <v>0.36545962288536499</v>
      </c>
      <c r="O4009">
        <v>45.425361155698198</v>
      </c>
      <c r="P4009">
        <v>121.28415300546401</v>
      </c>
      <c r="Q4009">
        <v>0.121466452272132</v>
      </c>
    </row>
    <row r="4010" spans="1:17" hidden="1" x14ac:dyDescent="0.3">
      <c r="A4010" t="s">
        <v>8252</v>
      </c>
      <c r="B4010" t="s">
        <v>8253</v>
      </c>
      <c r="C4010" t="str">
        <f>IFERROR(VLOOKUP(Table1[[#This Row],[Ticker]],[1]!Table1[[Symbol]:[Industry]],2,FALSE),"-")</f>
        <v>-</v>
      </c>
      <c r="D4010" t="s">
        <v>51</v>
      </c>
      <c r="E4010">
        <v>24.254999999999999</v>
      </c>
      <c r="F4010">
        <v>990</v>
      </c>
      <c r="G4010">
        <v>-27.872741539061799</v>
      </c>
      <c r="H4010">
        <v>-4.8197564232765302</v>
      </c>
      <c r="I4010">
        <v>-13.695872197847001</v>
      </c>
      <c r="J4010">
        <v>-3.1486319533518499</v>
      </c>
      <c r="K4010">
        <v>975.74166631125399</v>
      </c>
      <c r="L4010">
        <v>926.61821379481205</v>
      </c>
      <c r="M4010">
        <v>100</v>
      </c>
      <c r="N4010">
        <v>0</v>
      </c>
      <c r="O4010">
        <v>2.5656565656565702</v>
      </c>
      <c r="P4010">
        <v>5.4425391415486102</v>
      </c>
    </row>
    <row r="4011" spans="1:17" hidden="1" x14ac:dyDescent="0.3">
      <c r="A4011" t="s">
        <v>8254</v>
      </c>
      <c r="B4011" t="s">
        <v>8255</v>
      </c>
      <c r="C4011" t="str">
        <f>IFERROR(VLOOKUP(Table1[[#This Row],[Ticker]],[1]!Table1[[Symbol]:[Industry]],2,FALSE),"-")</f>
        <v>-</v>
      </c>
      <c r="D4011" t="s">
        <v>5031</v>
      </c>
      <c r="E4011">
        <v>24.19614</v>
      </c>
      <c r="F4011">
        <v>36</v>
      </c>
      <c r="G4011">
        <v>-19.355166720496399</v>
      </c>
      <c r="H4011">
        <v>30.420095975247399</v>
      </c>
      <c r="I4011">
        <v>41.217936099357097</v>
      </c>
      <c r="J4011">
        <v>-8.1265941000980302</v>
      </c>
      <c r="K4011">
        <v>32.373833134486901</v>
      </c>
      <c r="L4011">
        <v>29.994646406993901</v>
      </c>
      <c r="M4011">
        <v>38.863917401148498</v>
      </c>
      <c r="N4011">
        <v>0.29648379574658601</v>
      </c>
      <c r="O4011">
        <v>49.9722222222222</v>
      </c>
      <c r="P4011">
        <v>83.673469387755006</v>
      </c>
      <c r="Q4011">
        <v>0.115910489093264</v>
      </c>
    </row>
    <row r="4012" spans="1:17" hidden="1" x14ac:dyDescent="0.3">
      <c r="A4012" t="s">
        <v>8256</v>
      </c>
      <c r="B4012" t="s">
        <v>8257</v>
      </c>
      <c r="C4012" t="str">
        <f>IFERROR(VLOOKUP(Table1[[#This Row],[Ticker]],[1]!Table1[[Symbol]:[Industry]],2,FALSE),"-")</f>
        <v>-</v>
      </c>
      <c r="D4012" t="s">
        <v>4362</v>
      </c>
      <c r="E4012">
        <v>24.1409792</v>
      </c>
      <c r="F4012">
        <v>80.400000000000006</v>
      </c>
      <c r="G4012">
        <v>18.727079379903898</v>
      </c>
      <c r="H4012">
        <v>-15.575667179187199</v>
      </c>
      <c r="I4012">
        <v>-4.5432003929874396</v>
      </c>
      <c r="J4012">
        <v>-12.8115533016664</v>
      </c>
      <c r="K4012">
        <v>85.938742069404498</v>
      </c>
      <c r="L4012">
        <v>73.826964324086703</v>
      </c>
      <c r="M4012">
        <v>24.866978389780499</v>
      </c>
      <c r="N4012">
        <v>0.12838220310200299</v>
      </c>
      <c r="O4012">
        <v>48.582089552238699</v>
      </c>
      <c r="P4012">
        <v>68.694922366764601</v>
      </c>
      <c r="Q4012">
        <v>8.1718883631719003E-2</v>
      </c>
    </row>
    <row r="4013" spans="1:17" hidden="1" x14ac:dyDescent="0.3">
      <c r="A4013" t="s">
        <v>8258</v>
      </c>
      <c r="B4013" t="s">
        <v>8259</v>
      </c>
      <c r="C4013" t="str">
        <f>IFERROR(VLOOKUP(Table1[[#This Row],[Ticker]],[1]!Table1[[Symbol]:[Industry]],2,FALSE),"-")</f>
        <v>-</v>
      </c>
      <c r="D4013" t="s">
        <v>545</v>
      </c>
      <c r="E4013">
        <v>24.055</v>
      </c>
      <c r="F4013">
        <v>14.15</v>
      </c>
      <c r="G4013">
        <v>-16.3731319202798</v>
      </c>
      <c r="H4013">
        <v>-11.556876634637099</v>
      </c>
      <c r="I4013">
        <v>-9.7875612621159096</v>
      </c>
      <c r="J4013">
        <v>-5.3646984353463099</v>
      </c>
      <c r="K4013">
        <v>14.3510408848572</v>
      </c>
      <c r="L4013">
        <v>14.003438999366001</v>
      </c>
      <c r="M4013">
        <v>42.990191028466597</v>
      </c>
      <c r="N4013">
        <v>0.936456370985144</v>
      </c>
      <c r="O4013">
        <v>27.208480565371001</v>
      </c>
      <c r="P4013">
        <v>30.655586334256601</v>
      </c>
      <c r="Q4013">
        <v>4.1902808013861002E-2</v>
      </c>
    </row>
    <row r="4014" spans="1:17" hidden="1" x14ac:dyDescent="0.3">
      <c r="A4014" t="s">
        <v>8260</v>
      </c>
      <c r="B4014" t="s">
        <v>8261</v>
      </c>
      <c r="C4014" t="str">
        <f>IFERROR(VLOOKUP(Table1[[#This Row],[Ticker]],[1]!Table1[[Symbol]:[Industry]],2,FALSE),"-")</f>
        <v>-</v>
      </c>
      <c r="D4014" t="s">
        <v>409</v>
      </c>
      <c r="E4014">
        <v>23.983488000000001</v>
      </c>
      <c r="F4014">
        <v>46.34</v>
      </c>
      <c r="G4014">
        <v>-11.3679122595577</v>
      </c>
      <c r="H4014">
        <v>-0.81975642327653597</v>
      </c>
      <c r="I4014">
        <v>8.1692809682966505</v>
      </c>
      <c r="J4014">
        <v>-16.144740902768099</v>
      </c>
      <c r="K4014">
        <v>43.588228349285799</v>
      </c>
      <c r="L4014">
        <v>40.604130842246597</v>
      </c>
      <c r="M4014">
        <v>57.729232488774599</v>
      </c>
      <c r="N4014">
        <v>0.63658694603349597</v>
      </c>
      <c r="O4014">
        <v>10.9192921881743</v>
      </c>
      <c r="P4014">
        <v>49.243156199677898</v>
      </c>
      <c r="Q4014">
        <v>-1.6344768535053001E-2</v>
      </c>
    </row>
    <row r="4015" spans="1:17" hidden="1" x14ac:dyDescent="0.3">
      <c r="A4015" t="s">
        <v>8262</v>
      </c>
      <c r="B4015" t="s">
        <v>8263</v>
      </c>
      <c r="C4015" t="str">
        <f>IFERROR(VLOOKUP(Table1[[#This Row],[Ticker]],[1]!Table1[[Symbol]:[Industry]],2,FALSE),"-")</f>
        <v>-</v>
      </c>
      <c r="D4015" t="s">
        <v>2933</v>
      </c>
      <c r="E4015">
        <v>23.982613538999999</v>
      </c>
      <c r="F4015">
        <v>1.83</v>
      </c>
      <c r="G4015">
        <v>-63.733531631180703</v>
      </c>
      <c r="H4015">
        <v>-22.363616072399299</v>
      </c>
      <c r="I4015">
        <v>22.7220537768833</v>
      </c>
      <c r="J4015">
        <v>-8.6762701443066295</v>
      </c>
      <c r="K4015">
        <v>1.96534558839852</v>
      </c>
      <c r="L4015">
        <v>1.97606465385388</v>
      </c>
      <c r="M4015">
        <v>26.5669667461781</v>
      </c>
      <c r="N4015">
        <v>0.26717097335654</v>
      </c>
      <c r="O4015">
        <v>50.819672131147499</v>
      </c>
      <c r="P4015">
        <v>52.5</v>
      </c>
    </row>
    <row r="4016" spans="1:17" hidden="1" x14ac:dyDescent="0.3">
      <c r="A4016" t="s">
        <v>8264</v>
      </c>
      <c r="B4016" t="s">
        <v>8265</v>
      </c>
      <c r="C4016" t="str">
        <f>IFERROR(VLOOKUP(Table1[[#This Row],[Ticker]],[1]!Table1[[Symbol]:[Industry]],2,FALSE),"-")</f>
        <v>-</v>
      </c>
      <c r="D4016" t="s">
        <v>46</v>
      </c>
      <c r="E4016">
        <v>23.974720000000001</v>
      </c>
      <c r="F4016">
        <v>26.95</v>
      </c>
      <c r="G4016">
        <v>87.044490374172796</v>
      </c>
      <c r="H4016">
        <v>-7.52733765071335</v>
      </c>
      <c r="I4016">
        <v>49.615502248581699</v>
      </c>
      <c r="J4016">
        <v>-3.1486319533518499</v>
      </c>
      <c r="K4016">
        <v>26.952668514886899</v>
      </c>
      <c r="L4016">
        <v>21.3722492075938</v>
      </c>
      <c r="M4016">
        <v>2.48165326066606</v>
      </c>
      <c r="N4016">
        <v>4.3988269794721403E-2</v>
      </c>
      <c r="O4016">
        <v>5.1576994434137298</v>
      </c>
      <c r="P4016">
        <v>231.48831488314801</v>
      </c>
    </row>
    <row r="4017" spans="1:17" hidden="1" x14ac:dyDescent="0.3">
      <c r="A4017" t="s">
        <v>8266</v>
      </c>
      <c r="B4017" t="s">
        <v>8267</v>
      </c>
      <c r="C4017" t="str">
        <f>IFERROR(VLOOKUP(Table1[[#This Row],[Ticker]],[1]!Table1[[Symbol]:[Industry]],2,FALSE),"-")</f>
        <v>-</v>
      </c>
      <c r="D4017" t="s">
        <v>771</v>
      </c>
      <c r="E4017">
        <v>23.955709800000001</v>
      </c>
      <c r="F4017">
        <v>23.46</v>
      </c>
      <c r="G4017">
        <v>-2.9819473472770799</v>
      </c>
      <c r="H4017">
        <v>-15.9736025771226</v>
      </c>
      <c r="I4017">
        <v>42.654692108880198</v>
      </c>
      <c r="J4017">
        <v>-6.08980842394008</v>
      </c>
      <c r="K4017">
        <v>22.706233053548001</v>
      </c>
      <c r="L4017">
        <v>19.939705313396999</v>
      </c>
      <c r="M4017">
        <v>47.936108391496496</v>
      </c>
      <c r="N4017">
        <v>0.23044573477460101</v>
      </c>
      <c r="O4017">
        <v>14.663256606990601</v>
      </c>
      <c r="P4017">
        <v>77.056603773584897</v>
      </c>
      <c r="Q4017">
        <v>1.8755767326082001E-2</v>
      </c>
    </row>
    <row r="4018" spans="1:17" hidden="1" x14ac:dyDescent="0.3">
      <c r="A4018" t="s">
        <v>8268</v>
      </c>
      <c r="B4018" t="s">
        <v>8269</v>
      </c>
      <c r="C4018" t="str">
        <f>IFERROR(VLOOKUP(Table1[[#This Row],[Ticker]],[1]!Table1[[Symbol]:[Industry]],2,FALSE),"-")</f>
        <v>-</v>
      </c>
      <c r="D4018" t="s">
        <v>130</v>
      </c>
      <c r="E4018">
        <v>23.923908000000001</v>
      </c>
      <c r="F4018">
        <v>40.68</v>
      </c>
      <c r="G4018">
        <v>101.829227989909</v>
      </c>
      <c r="H4018">
        <v>0.26454283910491899</v>
      </c>
      <c r="I4018">
        <v>75.409651788294397</v>
      </c>
      <c r="J4018">
        <v>-3.2237822539530501</v>
      </c>
      <c r="K4018">
        <v>36.792792829931997</v>
      </c>
      <c r="L4018">
        <v>26.834050561981101</v>
      </c>
      <c r="M4018">
        <v>47.690249871740399</v>
      </c>
      <c r="N4018">
        <v>0.78237717157942699</v>
      </c>
      <c r="O4018">
        <v>24.975417895771798</v>
      </c>
      <c r="P4018">
        <v>212.44239631336399</v>
      </c>
      <c r="Q4018">
        <v>0.12924502565264701</v>
      </c>
    </row>
    <row r="4019" spans="1:17" hidden="1" x14ac:dyDescent="0.3">
      <c r="A4019" t="s">
        <v>8270</v>
      </c>
      <c r="B4019" t="s">
        <v>8271</v>
      </c>
      <c r="C4019" t="str">
        <f>IFERROR(VLOOKUP(Table1[[#This Row],[Ticker]],[1]!Table1[[Symbol]:[Industry]],2,FALSE),"-")</f>
        <v>-</v>
      </c>
      <c r="D4019" t="s">
        <v>604</v>
      </c>
      <c r="E4019">
        <v>23.905473000000001</v>
      </c>
      <c r="F4019">
        <v>1.84</v>
      </c>
      <c r="G4019">
        <v>-19.029566394896101</v>
      </c>
      <c r="H4019">
        <v>-9.5072564232765195</v>
      </c>
      <c r="I4019">
        <v>-22.296306076237698</v>
      </c>
      <c r="J4019">
        <v>-6.3232351279550096</v>
      </c>
      <c r="K4019">
        <v>1.88573072148039</v>
      </c>
      <c r="L4019">
        <v>1.86294126902639</v>
      </c>
      <c r="M4019">
        <v>37.728284607109401</v>
      </c>
      <c r="N4019">
        <v>0.75450901719546504</v>
      </c>
      <c r="O4019">
        <v>46.739130434782602</v>
      </c>
      <c r="P4019">
        <v>37.313432835820798</v>
      </c>
      <c r="Q4019">
        <v>4.8317521118632002E-2</v>
      </c>
    </row>
    <row r="4020" spans="1:17" hidden="1" x14ac:dyDescent="0.3">
      <c r="A4020" t="s">
        <v>8272</v>
      </c>
      <c r="B4020" t="s">
        <v>8273</v>
      </c>
      <c r="C4020" t="str">
        <f>IFERROR(VLOOKUP(Table1[[#This Row],[Ticker]],[1]!Table1[[Symbol]:[Industry]],2,FALSE),"-")</f>
        <v>-</v>
      </c>
      <c r="D4020" t="s">
        <v>4119</v>
      </c>
      <c r="E4020">
        <v>23.891310799999999</v>
      </c>
      <c r="F4020">
        <v>92.33</v>
      </c>
      <c r="G4020">
        <v>-68.522298224470006</v>
      </c>
      <c r="H4020">
        <v>-1.66927044405634</v>
      </c>
      <c r="I4020">
        <v>-54.345428883255302</v>
      </c>
      <c r="J4020">
        <v>-3.8690620608787301</v>
      </c>
      <c r="K4020">
        <v>92.7987728946038</v>
      </c>
      <c r="M4020">
        <v>48.879629670724803</v>
      </c>
      <c r="N4020">
        <v>1.2549019607843099</v>
      </c>
      <c r="O4020">
        <v>69.8256254738438</v>
      </c>
      <c r="P4020">
        <v>18.981958762886599</v>
      </c>
    </row>
    <row r="4021" spans="1:17" hidden="1" x14ac:dyDescent="0.3">
      <c r="A4021" t="s">
        <v>8274</v>
      </c>
      <c r="B4021" t="s">
        <v>8275</v>
      </c>
      <c r="C4021" t="str">
        <f>IFERROR(VLOOKUP(Table1[[#This Row],[Ticker]],[1]!Table1[[Symbol]:[Industry]],2,FALSE),"-")</f>
        <v>-</v>
      </c>
      <c r="D4021" t="s">
        <v>396</v>
      </c>
      <c r="E4021">
        <v>23.802510000000002</v>
      </c>
      <c r="F4021">
        <v>47.51</v>
      </c>
      <c r="G4021">
        <v>137.55130996933201</v>
      </c>
      <c r="H4021">
        <v>-4.8197564232765302</v>
      </c>
      <c r="I4021">
        <v>-19.138411339395599</v>
      </c>
      <c r="J4021">
        <v>-3.1486319533518499</v>
      </c>
      <c r="K4021">
        <v>47.5030061895716</v>
      </c>
      <c r="L4021">
        <v>44.818932359161998</v>
      </c>
      <c r="M4021">
        <v>100</v>
      </c>
      <c r="O4021">
        <v>0</v>
      </c>
      <c r="P4021">
        <v>170.86659064994299</v>
      </c>
    </row>
    <row r="4022" spans="1:17" hidden="1" x14ac:dyDescent="0.3">
      <c r="A4022" t="s">
        <v>8276</v>
      </c>
      <c r="B4022" t="s">
        <v>8277</v>
      </c>
      <c r="C4022" t="str">
        <f>IFERROR(VLOOKUP(Table1[[#This Row],[Ticker]],[1]!Table1[[Symbol]:[Industry]],2,FALSE),"-")</f>
        <v>-</v>
      </c>
      <c r="D4022" t="s">
        <v>2261</v>
      </c>
      <c r="E4022">
        <v>23.789254079999999</v>
      </c>
      <c r="F4022">
        <v>17.28</v>
      </c>
      <c r="G4022">
        <v>0.74212816345474397</v>
      </c>
      <c r="H4022">
        <v>-18.0263597249273</v>
      </c>
      <c r="I4022">
        <v>-15.912604887782701</v>
      </c>
      <c r="J4022">
        <v>-7.6089843762593299</v>
      </c>
      <c r="K4022">
        <v>17.538555974966901</v>
      </c>
      <c r="L4022">
        <v>16.311627413499401</v>
      </c>
      <c r="M4022">
        <v>33.632862514430798</v>
      </c>
      <c r="N4022">
        <v>0.13898859517749701</v>
      </c>
      <c r="O4022">
        <v>36.8055555555555</v>
      </c>
      <c r="P4022">
        <v>53.6</v>
      </c>
      <c r="Q4022">
        <v>5.0796506400825003E-2</v>
      </c>
    </row>
    <row r="4023" spans="1:17" hidden="1" x14ac:dyDescent="0.3">
      <c r="A4023" t="s">
        <v>8278</v>
      </c>
      <c r="B4023" t="s">
        <v>8279</v>
      </c>
      <c r="C4023" t="str">
        <f>IFERROR(VLOOKUP(Table1[[#This Row],[Ticker]],[1]!Table1[[Symbol]:[Industry]],2,FALSE),"-")</f>
        <v>-</v>
      </c>
      <c r="D4023" t="s">
        <v>3218</v>
      </c>
      <c r="E4023">
        <v>23.662170724999999</v>
      </c>
      <c r="F4023">
        <v>45.25</v>
      </c>
      <c r="G4023">
        <v>-39.044447347277</v>
      </c>
      <c r="H4023">
        <v>4.6987493293573601E-2</v>
      </c>
      <c r="I4023">
        <v>-26.791472563885399</v>
      </c>
      <c r="J4023">
        <v>1.71811196321825</v>
      </c>
      <c r="K4023">
        <v>44.255506816349502</v>
      </c>
      <c r="L4023">
        <v>46.138332533314802</v>
      </c>
      <c r="M4023">
        <v>99.756283161921502</v>
      </c>
      <c r="N4023">
        <v>0.21376918957979099</v>
      </c>
      <c r="O4023">
        <v>25.3038674033149</v>
      </c>
      <c r="P4023">
        <v>6.7720622935346801</v>
      </c>
    </row>
    <row r="4024" spans="1:17" hidden="1" x14ac:dyDescent="0.3">
      <c r="A4024" t="s">
        <v>8280</v>
      </c>
      <c r="B4024" t="s">
        <v>8281</v>
      </c>
      <c r="C4024" t="str">
        <f>IFERROR(VLOOKUP(Table1[[#This Row],[Ticker]],[1]!Table1[[Symbol]:[Industry]],2,FALSE),"-")</f>
        <v>-</v>
      </c>
      <c r="D4024" t="s">
        <v>266</v>
      </c>
      <c r="E4024">
        <v>23.658912000000001</v>
      </c>
      <c r="F4024">
        <v>72</v>
      </c>
      <c r="G4024">
        <v>23.274540980981499</v>
      </c>
      <c r="H4024">
        <v>-3.8346817964108602</v>
      </c>
      <c r="I4024">
        <v>28.9183437500552</v>
      </c>
      <c r="J4024">
        <v>10.565653760933801</v>
      </c>
      <c r="K4024">
        <v>60.817215346576901</v>
      </c>
      <c r="L4024">
        <v>54.813675524495203</v>
      </c>
      <c r="M4024">
        <v>75.699956265102003</v>
      </c>
      <c r="N4024">
        <v>0.97570358516898903</v>
      </c>
      <c r="O4024">
        <v>5.5416666666666599</v>
      </c>
      <c r="P4024">
        <v>68.618266978922705</v>
      </c>
      <c r="Q4024">
        <v>1.8361910021988E-2</v>
      </c>
    </row>
    <row r="4025" spans="1:17" hidden="1" x14ac:dyDescent="0.3">
      <c r="A4025" t="s">
        <v>8282</v>
      </c>
      <c r="B4025" t="s">
        <v>8283</v>
      </c>
      <c r="C4025" t="str">
        <f>IFERROR(VLOOKUP(Table1[[#This Row],[Ticker]],[1]!Table1[[Symbol]:[Industry]],2,FALSE),"-")</f>
        <v>-</v>
      </c>
      <c r="D4025" t="s">
        <v>21</v>
      </c>
      <c r="E4025">
        <v>23.6450526</v>
      </c>
      <c r="F4025">
        <v>2.14</v>
      </c>
      <c r="G4025">
        <v>28.805931440601601</v>
      </c>
      <c r="H4025">
        <v>-7.0821998621905502</v>
      </c>
      <c r="I4025">
        <v>-6.5068323920272304</v>
      </c>
      <c r="J4025">
        <v>-3.6094614464393899</v>
      </c>
      <c r="K4025">
        <v>2.2687777537384402</v>
      </c>
      <c r="L4025">
        <v>2.12222736294984</v>
      </c>
      <c r="M4025">
        <v>37.882989687722699</v>
      </c>
      <c r="N4025">
        <v>0.96184004317148997</v>
      </c>
      <c r="O4025">
        <v>71.495327102803699</v>
      </c>
      <c r="P4025">
        <v>89.3805309734513</v>
      </c>
      <c r="Q4025">
        <v>5.6165762904282997E-2</v>
      </c>
    </row>
    <row r="4026" spans="1:17" hidden="1" x14ac:dyDescent="0.3">
      <c r="A4026" t="s">
        <v>8284</v>
      </c>
      <c r="B4026" t="s">
        <v>8285</v>
      </c>
      <c r="C4026" t="str">
        <f>IFERROR(VLOOKUP(Table1[[#This Row],[Ticker]],[1]!Table1[[Symbol]:[Industry]],2,FALSE),"-")</f>
        <v>-</v>
      </c>
      <c r="D4026" t="s">
        <v>54</v>
      </c>
      <c r="E4026">
        <v>23.605428199999999</v>
      </c>
      <c r="F4026">
        <v>79.98</v>
      </c>
      <c r="G4026">
        <v>-22.860923547617698</v>
      </c>
      <c r="H4026">
        <v>-11.2149660041148</v>
      </c>
      <c r="I4026">
        <v>8.2385595158360605</v>
      </c>
      <c r="J4026">
        <v>-6.6548047928580196</v>
      </c>
      <c r="K4026">
        <v>78.164797267990096</v>
      </c>
      <c r="L4026">
        <v>72.830602948522298</v>
      </c>
      <c r="M4026">
        <v>48.039842540707497</v>
      </c>
      <c r="N4026">
        <v>0.53552214584748903</v>
      </c>
      <c r="O4026">
        <v>30.970242560640099</v>
      </c>
      <c r="P4026">
        <v>42.821428571428498</v>
      </c>
      <c r="Q4026">
        <v>6.1593351536912998E-2</v>
      </c>
    </row>
    <row r="4027" spans="1:17" hidden="1" x14ac:dyDescent="0.3">
      <c r="A4027" t="s">
        <v>8286</v>
      </c>
      <c r="B4027" t="s">
        <v>8287</v>
      </c>
      <c r="C4027" t="str">
        <f>IFERROR(VLOOKUP(Table1[[#This Row],[Ticker]],[1]!Table1[[Symbol]:[Industry]],2,FALSE),"-")</f>
        <v>-</v>
      </c>
      <c r="D4027" t="s">
        <v>604</v>
      </c>
      <c r="E4027">
        <v>23.572714035000001</v>
      </c>
      <c r="F4027">
        <v>3.05</v>
      </c>
      <c r="G4027">
        <v>-32.986333312189302</v>
      </c>
      <c r="H4027">
        <v>-15.9634514379393</v>
      </c>
      <c r="I4027">
        <v>-18.809463970974601</v>
      </c>
      <c r="J4027">
        <v>-10.770583172864001</v>
      </c>
      <c r="K4027">
        <v>3.16217690434009</v>
      </c>
      <c r="L4027">
        <v>3.1444325070089998</v>
      </c>
      <c r="M4027">
        <v>39.430913038208203</v>
      </c>
      <c r="N4027">
        <v>0.60179758313870801</v>
      </c>
      <c r="O4027">
        <v>48.524590163934398</v>
      </c>
      <c r="P4027">
        <v>26.5560165975103</v>
      </c>
      <c r="Q4027">
        <v>2.1275887687477998E-2</v>
      </c>
    </row>
    <row r="4028" spans="1:17" hidden="1" x14ac:dyDescent="0.3">
      <c r="A4028" t="s">
        <v>8288</v>
      </c>
      <c r="B4028" t="s">
        <v>8289</v>
      </c>
      <c r="C4028" t="str">
        <f>IFERROR(VLOOKUP(Table1[[#This Row],[Ticker]],[1]!Table1[[Symbol]:[Industry]],2,FALSE),"-")</f>
        <v>-</v>
      </c>
      <c r="D4028" t="s">
        <v>604</v>
      </c>
      <c r="E4028">
        <v>23.521560000000001</v>
      </c>
      <c r="F4028">
        <v>46.97</v>
      </c>
      <c r="G4028">
        <v>190.61575380214799</v>
      </c>
      <c r="H4028">
        <v>-2.0494257709083401</v>
      </c>
      <c r="I4028">
        <v>20.197097411716701</v>
      </c>
      <c r="J4028">
        <v>7.8016816018821</v>
      </c>
      <c r="K4028">
        <v>44.247719980945</v>
      </c>
      <c r="L4028">
        <v>36.675804118663201</v>
      </c>
      <c r="M4028">
        <v>70.316875388460502</v>
      </c>
      <c r="N4028">
        <v>1.74035846730812</v>
      </c>
      <c r="O4028">
        <v>12.6250798381945</v>
      </c>
      <c r="P4028">
        <v>288.18181818181802</v>
      </c>
      <c r="Q4028">
        <v>8.1359263417022001E-2</v>
      </c>
    </row>
    <row r="4029" spans="1:17" hidden="1" x14ac:dyDescent="0.3">
      <c r="A4029" t="s">
        <v>8290</v>
      </c>
      <c r="B4029" t="s">
        <v>8291</v>
      </c>
      <c r="C4029" t="str">
        <f>IFERROR(VLOOKUP(Table1[[#This Row],[Ticker]],[1]!Table1[[Symbol]:[Industry]],2,FALSE),"-")</f>
        <v>-</v>
      </c>
      <c r="D4029" t="s">
        <v>5485</v>
      </c>
      <c r="E4029">
        <v>23.52</v>
      </c>
      <c r="F4029">
        <v>39.200000000000003</v>
      </c>
      <c r="G4029">
        <v>-29.5017213585765</v>
      </c>
      <c r="H4029">
        <v>-5.0778875538908803</v>
      </c>
      <c r="I4029">
        <v>-31.638411339395599</v>
      </c>
      <c r="J4029">
        <v>-7.9762181602483997</v>
      </c>
      <c r="K4029">
        <v>40.307458456755597</v>
      </c>
      <c r="L4029">
        <v>42.703532526837499</v>
      </c>
      <c r="M4029">
        <v>47.634308730577999</v>
      </c>
      <c r="N4029">
        <v>1.11713366489516</v>
      </c>
      <c r="O4029">
        <v>64.260204081632594</v>
      </c>
      <c r="P4029">
        <v>5.9459459459459501</v>
      </c>
      <c r="Q4029">
        <v>3.7244460666130998E-2</v>
      </c>
    </row>
    <row r="4030" spans="1:17" hidden="1" x14ac:dyDescent="0.3">
      <c r="A4030" t="s">
        <v>8292</v>
      </c>
      <c r="B4030" t="s">
        <v>8293</v>
      </c>
      <c r="C4030" t="str">
        <f>IFERROR(VLOOKUP(Table1[[#This Row],[Ticker]],[1]!Table1[[Symbol]:[Industry]],2,FALSE),"-")</f>
        <v>-</v>
      </c>
      <c r="D4030" t="s">
        <v>114</v>
      </c>
      <c r="E4030">
        <v>23.454689999999999</v>
      </c>
      <c r="F4030">
        <v>67</v>
      </c>
      <c r="G4030">
        <v>103.852860912309</v>
      </c>
      <c r="H4030">
        <v>11.9863802573371</v>
      </c>
      <c r="I4030">
        <v>61.9426697416854</v>
      </c>
      <c r="J4030">
        <v>-7.8834535088758004</v>
      </c>
      <c r="K4030">
        <v>64.933574119074905</v>
      </c>
      <c r="L4030">
        <v>52.656373726352598</v>
      </c>
      <c r="M4030">
        <v>41.886532365797699</v>
      </c>
      <c r="N4030">
        <v>0.57893254120707804</v>
      </c>
      <c r="O4030">
        <v>37.820895522388</v>
      </c>
      <c r="P4030">
        <v>143.636363636363</v>
      </c>
      <c r="Q4030">
        <v>8.8819340528692003E-2</v>
      </c>
    </row>
    <row r="4031" spans="1:17" hidden="1" x14ac:dyDescent="0.3">
      <c r="A4031" t="s">
        <v>8294</v>
      </c>
      <c r="B4031" t="s">
        <v>8295</v>
      </c>
      <c r="C4031" t="str">
        <f>IFERROR(VLOOKUP(Table1[[#This Row],[Ticker]],[1]!Table1[[Symbol]:[Industry]],2,FALSE),"-")</f>
        <v>-</v>
      </c>
      <c r="D4031" t="s">
        <v>54</v>
      </c>
      <c r="E4031">
        <v>23.419330949999999</v>
      </c>
      <c r="F4031">
        <v>58.25</v>
      </c>
      <c r="G4031">
        <v>-46.633733061562801</v>
      </c>
      <c r="H4031">
        <v>14.3008979734514</v>
      </c>
      <c r="I4031">
        <v>20.885627122142701</v>
      </c>
      <c r="J4031">
        <v>-3.1486319533518499</v>
      </c>
      <c r="K4031">
        <v>52.651882788701997</v>
      </c>
      <c r="M4031">
        <v>47.738327818622402</v>
      </c>
      <c r="N4031">
        <v>0.46363636363636301</v>
      </c>
      <c r="O4031">
        <v>21.4592274678111</v>
      </c>
      <c r="P4031">
        <v>75.981873111782406</v>
      </c>
    </row>
    <row r="4032" spans="1:17" hidden="1" x14ac:dyDescent="0.3">
      <c r="A4032" t="s">
        <v>8296</v>
      </c>
      <c r="B4032" t="s">
        <v>8297</v>
      </c>
      <c r="C4032" t="str">
        <f>IFERROR(VLOOKUP(Table1[[#This Row],[Ticker]],[1]!Table1[[Symbol]:[Industry]],2,FALSE),"-")</f>
        <v>-</v>
      </c>
      <c r="D4032" t="s">
        <v>604</v>
      </c>
      <c r="E4032">
        <v>23.3795</v>
      </c>
      <c r="F4032">
        <v>24.61</v>
      </c>
      <c r="G4032">
        <v>-5.8023273127347803</v>
      </c>
      <c r="H4032">
        <v>2.9893542057907099</v>
      </c>
      <c r="I4032">
        <v>4.5921065087692297</v>
      </c>
      <c r="J4032">
        <v>-0.88525746775514103</v>
      </c>
      <c r="K4032">
        <v>23.479015184627301</v>
      </c>
      <c r="L4032">
        <v>22.2851265897791</v>
      </c>
      <c r="M4032">
        <v>60.207404704101101</v>
      </c>
      <c r="N4032">
        <v>0.98257000671777905</v>
      </c>
      <c r="O4032">
        <v>35.067045916294099</v>
      </c>
      <c r="P4032">
        <v>47.807807807807798</v>
      </c>
      <c r="Q4032">
        <v>7.2695377895630006E-2</v>
      </c>
    </row>
    <row r="4033" spans="1:17" hidden="1" x14ac:dyDescent="0.3">
      <c r="A4033" t="s">
        <v>8298</v>
      </c>
      <c r="B4033" t="s">
        <v>8299</v>
      </c>
      <c r="C4033" t="str">
        <f>IFERROR(VLOOKUP(Table1[[#This Row],[Ticker]],[1]!Table1[[Symbol]:[Industry]],2,FALSE),"-")</f>
        <v>-</v>
      </c>
      <c r="D4033" t="s">
        <v>751</v>
      </c>
      <c r="E4033">
        <v>23.31605892</v>
      </c>
      <c r="F4033">
        <v>89.01</v>
      </c>
      <c r="G4033">
        <v>-7.2923442513310697</v>
      </c>
      <c r="H4033">
        <v>1.6728166481178099</v>
      </c>
      <c r="I4033">
        <v>3.1616711008351599</v>
      </c>
      <c r="J4033">
        <v>1.9341103634330301</v>
      </c>
      <c r="K4033">
        <v>83.844233188221693</v>
      </c>
      <c r="L4033">
        <v>79.967756230982602</v>
      </c>
      <c r="M4033">
        <v>58.062255720738897</v>
      </c>
      <c r="N4033">
        <v>1.2233586826703899</v>
      </c>
      <c r="O4033">
        <v>4.5388158633861302</v>
      </c>
      <c r="P4033">
        <v>34.7411444141689</v>
      </c>
    </row>
    <row r="4034" spans="1:17" hidden="1" x14ac:dyDescent="0.3">
      <c r="A4034" t="s">
        <v>8300</v>
      </c>
      <c r="B4034" t="s">
        <v>8301</v>
      </c>
      <c r="C4034" t="str">
        <f>IFERROR(VLOOKUP(Table1[[#This Row],[Ticker]],[1]!Table1[[Symbol]:[Industry]],2,FALSE),"-")</f>
        <v>-</v>
      </c>
      <c r="E4034">
        <v>23.298926399999999</v>
      </c>
      <c r="F4034">
        <v>205.85</v>
      </c>
      <c r="G4034">
        <v>3349.76424554612</v>
      </c>
      <c r="H4034">
        <v>52.421031922910203</v>
      </c>
      <c r="I4034">
        <v>899.920994601198</v>
      </c>
      <c r="J4034">
        <v>5.0529225896660899</v>
      </c>
      <c r="K4034">
        <v>139.33648851218899</v>
      </c>
      <c r="L4034">
        <v>69.395078687631496</v>
      </c>
      <c r="M4034">
        <v>100</v>
      </c>
      <c r="N4034">
        <v>1.55288746448967</v>
      </c>
      <c r="O4034">
        <v>0</v>
      </c>
      <c r="P4034">
        <v>3383.0795262267302</v>
      </c>
    </row>
    <row r="4035" spans="1:17" hidden="1" x14ac:dyDescent="0.3">
      <c r="A4035" t="s">
        <v>8302</v>
      </c>
      <c r="B4035" t="s">
        <v>8303</v>
      </c>
      <c r="C4035" t="str">
        <f>IFERROR(VLOOKUP(Table1[[#This Row],[Ticker]],[1]!Table1[[Symbol]:[Industry]],2,FALSE),"-")</f>
        <v>-</v>
      </c>
      <c r="D4035" t="s">
        <v>2336</v>
      </c>
      <c r="E4035">
        <v>23.297923024999999</v>
      </c>
      <c r="F4035">
        <v>12.35</v>
      </c>
      <c r="G4035">
        <v>-53.586423353302401</v>
      </c>
      <c r="H4035">
        <v>-11.5215636521921</v>
      </c>
      <c r="I4035">
        <v>-12.9475256988109</v>
      </c>
      <c r="J4035">
        <v>4.1240953193754102</v>
      </c>
      <c r="K4035">
        <v>13.0086057988627</v>
      </c>
      <c r="L4035">
        <v>14.063332177649899</v>
      </c>
      <c r="M4035">
        <v>60.254585523315498</v>
      </c>
      <c r="N4035">
        <v>0.16539981757373001</v>
      </c>
      <c r="O4035">
        <v>49.797570850202398</v>
      </c>
      <c r="P4035">
        <v>15.420560747663499</v>
      </c>
      <c r="Q4035">
        <v>-7.1771509712862003E-2</v>
      </c>
    </row>
    <row r="4036" spans="1:17" hidden="1" x14ac:dyDescent="0.3">
      <c r="A4036" t="s">
        <v>8304</v>
      </c>
      <c r="B4036" t="s">
        <v>8305</v>
      </c>
      <c r="C4036" t="str">
        <f>IFERROR(VLOOKUP(Table1[[#This Row],[Ticker]],[1]!Table1[[Symbol]:[Industry]],2,FALSE),"-")</f>
        <v>-</v>
      </c>
      <c r="D4036" t="s">
        <v>396</v>
      </c>
      <c r="E4036">
        <v>23.1997</v>
      </c>
      <c r="F4036">
        <v>22.97</v>
      </c>
      <c r="G4036">
        <v>1.8023663782130901</v>
      </c>
      <c r="H4036">
        <v>13.573371419068</v>
      </c>
      <c r="I4036">
        <v>32.980793958617497</v>
      </c>
      <c r="J4036">
        <v>-7.51597889212736</v>
      </c>
      <c r="K4036">
        <v>22.327865917114298</v>
      </c>
      <c r="L4036">
        <v>19.485332239177101</v>
      </c>
      <c r="M4036">
        <v>37.1422261907909</v>
      </c>
      <c r="N4036">
        <v>0.54379977246871403</v>
      </c>
      <c r="O4036">
        <v>20.940356987374798</v>
      </c>
      <c r="P4036">
        <v>77.101002313029994</v>
      </c>
      <c r="Q4036">
        <v>0.10796292521008501</v>
      </c>
    </row>
    <row r="4037" spans="1:17" hidden="1" x14ac:dyDescent="0.3">
      <c r="A4037" t="s">
        <v>8306</v>
      </c>
      <c r="B4037" t="s">
        <v>8307</v>
      </c>
      <c r="C4037" t="str">
        <f>IFERROR(VLOOKUP(Table1[[#This Row],[Ticker]],[1]!Table1[[Symbol]:[Industry]],2,FALSE),"-")</f>
        <v>-</v>
      </c>
      <c r="D4037" t="s">
        <v>7454</v>
      </c>
      <c r="E4037">
        <v>23.173899550000002</v>
      </c>
      <c r="F4037">
        <v>11.5</v>
      </c>
      <c r="G4037">
        <v>4.7399414082250999</v>
      </c>
      <c r="H4037">
        <v>-7.0457838205368004</v>
      </c>
      <c r="I4037">
        <v>16.3150633366938</v>
      </c>
      <c r="J4037">
        <v>-4.78515219452325</v>
      </c>
      <c r="K4037">
        <v>12.0801067407796</v>
      </c>
      <c r="L4037">
        <v>11.125736955715899</v>
      </c>
      <c r="M4037">
        <v>41.900191140492097</v>
      </c>
      <c r="N4037">
        <v>0.42841075129706702</v>
      </c>
      <c r="O4037">
        <v>34.173913043478201</v>
      </c>
      <c r="P4037">
        <v>48.771021992237998</v>
      </c>
      <c r="Q4037">
        <v>7.2870406250109002E-2</v>
      </c>
    </row>
    <row r="4038" spans="1:17" hidden="1" x14ac:dyDescent="0.3">
      <c r="A4038" t="s">
        <v>8308</v>
      </c>
      <c r="B4038" t="s">
        <v>8309</v>
      </c>
      <c r="C4038" t="str">
        <f>IFERROR(VLOOKUP(Table1[[#This Row],[Ticker]],[1]!Table1[[Symbol]:[Industry]],2,FALSE),"-")</f>
        <v>-</v>
      </c>
      <c r="D4038" t="s">
        <v>89</v>
      </c>
      <c r="E4038">
        <v>23.113552769999998</v>
      </c>
      <c r="F4038">
        <v>4.5999999999999996</v>
      </c>
      <c r="G4038">
        <v>18.000508793073699</v>
      </c>
      <c r="H4038">
        <v>-6.5004286921840899</v>
      </c>
      <c r="I4038">
        <v>-6.6689736865839304</v>
      </c>
      <c r="J4038">
        <v>-10.291489096209</v>
      </c>
      <c r="K4038">
        <v>4.6501992279924096</v>
      </c>
      <c r="L4038">
        <v>4.2571506404438102</v>
      </c>
      <c r="M4038">
        <v>34.7902215860233</v>
      </c>
      <c r="N4038">
        <v>1.0238974119319</v>
      </c>
      <c r="O4038">
        <v>40.869565217391298</v>
      </c>
      <c r="P4038">
        <v>76.245210727969294</v>
      </c>
      <c r="Q4038">
        <v>-5.6531814948302998E-2</v>
      </c>
    </row>
    <row r="4039" spans="1:17" hidden="1" x14ac:dyDescent="0.3">
      <c r="A4039" t="s">
        <v>8310</v>
      </c>
      <c r="B4039" t="s">
        <v>8311</v>
      </c>
      <c r="C4039" t="str">
        <f>IFERROR(VLOOKUP(Table1[[#This Row],[Ticker]],[1]!Table1[[Symbol]:[Industry]],2,FALSE),"-")</f>
        <v>-</v>
      </c>
      <c r="D4039" t="s">
        <v>130</v>
      </c>
      <c r="E4039">
        <v>23.1097684</v>
      </c>
      <c r="F4039">
        <v>11.77</v>
      </c>
      <c r="G4039">
        <v>16.050201552892101</v>
      </c>
      <c r="H4039">
        <v>-15.501574605094699</v>
      </c>
      <c r="I4039">
        <v>50.702858501874097</v>
      </c>
      <c r="J4039">
        <v>-4.8986319533518596</v>
      </c>
      <c r="K4039">
        <v>10.977182917191399</v>
      </c>
      <c r="L4039">
        <v>9.2836240449958698</v>
      </c>
      <c r="M4039">
        <v>41.831453460819802</v>
      </c>
      <c r="N4039">
        <v>0.25235958035655598</v>
      </c>
      <c r="O4039">
        <v>37.213254035683903</v>
      </c>
      <c r="P4039">
        <v>88.32</v>
      </c>
      <c r="Q4039">
        <v>9.9216289236012001E-2</v>
      </c>
    </row>
    <row r="4040" spans="1:17" hidden="1" x14ac:dyDescent="0.3">
      <c r="A4040" t="s">
        <v>8312</v>
      </c>
      <c r="B4040" t="s">
        <v>8313</v>
      </c>
      <c r="C4040" t="str">
        <f>IFERROR(VLOOKUP(Table1[[#This Row],[Ticker]],[1]!Table1[[Symbol]:[Industry]],2,FALSE),"-")</f>
        <v>-</v>
      </c>
      <c r="D4040" t="s">
        <v>771</v>
      </c>
      <c r="E4040">
        <v>23.091247410000001</v>
      </c>
      <c r="F4040">
        <v>2.6</v>
      </c>
      <c r="K4040">
        <v>2.9214051989229399</v>
      </c>
      <c r="L4040">
        <v>4.2861502767889696</v>
      </c>
      <c r="M4040">
        <v>64.437260219561196</v>
      </c>
      <c r="N4040">
        <v>1</v>
      </c>
      <c r="Q4040">
        <v>-8.2544193203107005E-2</v>
      </c>
    </row>
    <row r="4041" spans="1:17" hidden="1" x14ac:dyDescent="0.3">
      <c r="A4041" t="s">
        <v>8314</v>
      </c>
      <c r="B4041" t="s">
        <v>8315</v>
      </c>
      <c r="C4041" t="str">
        <f>IFERROR(VLOOKUP(Table1[[#This Row],[Ticker]],[1]!Table1[[Symbol]:[Industry]],2,FALSE),"-")</f>
        <v>-</v>
      </c>
      <c r="D4041" t="s">
        <v>396</v>
      </c>
      <c r="E4041">
        <v>23.068790530000001</v>
      </c>
      <c r="F4041">
        <v>32.869999999999997</v>
      </c>
      <c r="G4041">
        <v>64.696767512160605</v>
      </c>
      <c r="H4041">
        <v>3.3052435767234698</v>
      </c>
      <c r="I4041">
        <v>-16.419661339395599</v>
      </c>
      <c r="J4041">
        <v>-7.7003560912828801</v>
      </c>
      <c r="K4041">
        <v>32.988623974785497</v>
      </c>
      <c r="L4041">
        <v>28.608352898083201</v>
      </c>
      <c r="M4041">
        <v>36.779912898611499</v>
      </c>
      <c r="N4041">
        <v>1.05589909288173</v>
      </c>
      <c r="O4041">
        <v>27.289321569820501</v>
      </c>
      <c r="P4041">
        <v>108.03797468354399</v>
      </c>
      <c r="Q4041">
        <v>8.0675394825188998E-2</v>
      </c>
    </row>
    <row r="4042" spans="1:17" hidden="1" x14ac:dyDescent="0.3">
      <c r="A4042" t="s">
        <v>8316</v>
      </c>
      <c r="B4042" t="s">
        <v>8317</v>
      </c>
      <c r="C4042" t="str">
        <f>IFERROR(VLOOKUP(Table1[[#This Row],[Ticker]],[1]!Table1[[Symbol]:[Industry]],2,FALSE),"-")</f>
        <v>-</v>
      </c>
      <c r="D4042" t="s">
        <v>21</v>
      </c>
      <c r="E4042">
        <v>23.065785209999898</v>
      </c>
      <c r="F4042">
        <v>180.1</v>
      </c>
      <c r="G4042">
        <v>58.484506326844198</v>
      </c>
      <c r="H4042">
        <v>-18.5521507894737</v>
      </c>
      <c r="I4042">
        <v>29.3976711348311</v>
      </c>
      <c r="J4042">
        <v>-7.0953125597292699</v>
      </c>
      <c r="K4042">
        <v>186.38825506600801</v>
      </c>
      <c r="L4042">
        <v>151.23517842044299</v>
      </c>
      <c r="M4042">
        <v>28.583942422131699</v>
      </c>
      <c r="N4042">
        <v>0.19021556390015101</v>
      </c>
      <c r="O4042">
        <v>35.980011104941703</v>
      </c>
      <c r="P4042">
        <v>104.65909090909</v>
      </c>
      <c r="Q4042">
        <v>0.207622579632631</v>
      </c>
    </row>
    <row r="4043" spans="1:17" hidden="1" x14ac:dyDescent="0.3">
      <c r="A4043" t="s">
        <v>8318</v>
      </c>
      <c r="B4043" t="s">
        <v>8319</v>
      </c>
      <c r="C4043" t="str">
        <f>IFERROR(VLOOKUP(Table1[[#This Row],[Ticker]],[1]!Table1[[Symbol]:[Industry]],2,FALSE),"-")</f>
        <v>-</v>
      </c>
      <c r="D4043" t="s">
        <v>7541</v>
      </c>
      <c r="E4043">
        <v>22.95818328</v>
      </c>
      <c r="F4043">
        <v>22.2</v>
      </c>
      <c r="G4043">
        <v>-40.544699819766301</v>
      </c>
      <c r="H4043">
        <v>-4.6354246260415097</v>
      </c>
      <c r="I4043">
        <v>-28.747531860568301</v>
      </c>
      <c r="J4043">
        <v>-7.7140402062052402</v>
      </c>
      <c r="K4043">
        <v>22.209734311479998</v>
      </c>
      <c r="L4043">
        <v>22.0594774659845</v>
      </c>
      <c r="M4043">
        <v>52.3017388320037</v>
      </c>
      <c r="N4043">
        <v>1.2916896586114499</v>
      </c>
      <c r="O4043">
        <v>30.630630630630598</v>
      </c>
      <c r="P4043">
        <v>20.0648999459167</v>
      </c>
      <c r="Q4043">
        <v>-3.5836922135284E-2</v>
      </c>
    </row>
    <row r="4044" spans="1:17" hidden="1" x14ac:dyDescent="0.3">
      <c r="A4044" t="s">
        <v>8320</v>
      </c>
      <c r="B4044" t="s">
        <v>8321</v>
      </c>
      <c r="C4044" t="str">
        <f>IFERROR(VLOOKUP(Table1[[#This Row],[Ticker]],[1]!Table1[[Symbol]:[Industry]],2,FALSE),"-")</f>
        <v>-</v>
      </c>
      <c r="D4044" t="s">
        <v>470</v>
      </c>
      <c r="E4044">
        <v>22.946000000000002</v>
      </c>
      <c r="F4044">
        <v>3.04</v>
      </c>
      <c r="G4044">
        <v>-11.2269272669558</v>
      </c>
      <c r="H4044">
        <v>1.36581058703273</v>
      </c>
      <c r="I4044">
        <v>19.674374048732101</v>
      </c>
      <c r="J4044">
        <v>-5.9788206325971398</v>
      </c>
      <c r="K4044">
        <v>3.0289697407179799</v>
      </c>
      <c r="L4044">
        <v>2.66130112613375</v>
      </c>
      <c r="M4044">
        <v>35.762546151214103</v>
      </c>
      <c r="N4044">
        <v>0.41996332264699598</v>
      </c>
      <c r="O4044">
        <v>39.473684210526301</v>
      </c>
      <c r="P4044">
        <v>65.2173913043478</v>
      </c>
      <c r="Q4044">
        <v>8.5979312811022002E-2</v>
      </c>
    </row>
    <row r="4045" spans="1:17" hidden="1" x14ac:dyDescent="0.3">
      <c r="A4045" t="s">
        <v>8322</v>
      </c>
      <c r="B4045" t="s">
        <v>8323</v>
      </c>
      <c r="C4045" t="str">
        <f>IFERROR(VLOOKUP(Table1[[#This Row],[Ticker]],[1]!Table1[[Symbol]:[Industry]],2,FALSE),"-")</f>
        <v>-</v>
      </c>
      <c r="D4045" t="s">
        <v>263</v>
      </c>
      <c r="E4045">
        <v>22.904457315999998</v>
      </c>
      <c r="F4045">
        <v>26.8</v>
      </c>
      <c r="G4045">
        <v>-58.329270607862803</v>
      </c>
      <c r="H4045">
        <v>-5.6905837091981502</v>
      </c>
      <c r="I4045">
        <v>-14.369060283883501</v>
      </c>
      <c r="J4045">
        <v>-1.58729366338902</v>
      </c>
      <c r="K4045">
        <v>26.9955843342698</v>
      </c>
      <c r="L4045">
        <v>29.1698847076673</v>
      </c>
      <c r="M4045">
        <v>47.115721596768097</v>
      </c>
      <c r="N4045">
        <v>0.49167988175484101</v>
      </c>
      <c r="O4045">
        <v>39.925373134328296</v>
      </c>
      <c r="P4045">
        <v>15.6169111302847</v>
      </c>
      <c r="Q4045">
        <v>-3.4774277850360001E-3</v>
      </c>
    </row>
    <row r="4046" spans="1:17" hidden="1" x14ac:dyDescent="0.3">
      <c r="A4046" t="s">
        <v>8324</v>
      </c>
      <c r="B4046" t="s">
        <v>8325</v>
      </c>
      <c r="C4046" t="str">
        <f>IFERROR(VLOOKUP(Table1[[#This Row],[Ticker]],[1]!Table1[[Symbol]:[Industry]],2,FALSE),"-")</f>
        <v>-</v>
      </c>
      <c r="E4046">
        <v>22.8572442</v>
      </c>
      <c r="F4046">
        <v>21.05</v>
      </c>
      <c r="G4046">
        <v>-2.6510969438009799</v>
      </c>
      <c r="H4046">
        <v>1.16516346362261</v>
      </c>
      <c r="I4046">
        <v>-18.6610843704219</v>
      </c>
      <c r="J4046">
        <v>-5.1529892518268001</v>
      </c>
      <c r="K4046">
        <v>22.0696582475463</v>
      </c>
      <c r="L4046">
        <v>21.807750705981501</v>
      </c>
      <c r="M4046">
        <v>42.50177260137</v>
      </c>
      <c r="N4046">
        <v>0.58536865038413</v>
      </c>
      <c r="O4046">
        <v>47.173396674584303</v>
      </c>
      <c r="P4046">
        <v>35.806451612903203</v>
      </c>
      <c r="Q4046">
        <v>6.270149548159E-3</v>
      </c>
    </row>
    <row r="4047" spans="1:17" hidden="1" x14ac:dyDescent="0.3">
      <c r="A4047" t="s">
        <v>8326</v>
      </c>
      <c r="B4047" t="s">
        <v>8327</v>
      </c>
      <c r="C4047" t="str">
        <f>IFERROR(VLOOKUP(Table1[[#This Row],[Ticker]],[1]!Table1[[Symbol]:[Industry]],2,FALSE),"-")</f>
        <v>-</v>
      </c>
      <c r="D4047" t="s">
        <v>604</v>
      </c>
      <c r="E4047">
        <v>22.843281265000002</v>
      </c>
      <c r="F4047">
        <v>33.950000000000003</v>
      </c>
      <c r="G4047">
        <v>-62.5861140139437</v>
      </c>
      <c r="H4047">
        <v>4.6257625967105804</v>
      </c>
      <c r="I4047">
        <v>-43.4247628112957</v>
      </c>
      <c r="J4047">
        <v>-3.1486319533518499</v>
      </c>
      <c r="K4047">
        <v>31.608300215260599</v>
      </c>
      <c r="L4047">
        <v>34.993865502963899</v>
      </c>
      <c r="M4047">
        <v>95.081897676480096</v>
      </c>
      <c r="N4047">
        <v>0.330578512396694</v>
      </c>
      <c r="O4047">
        <v>53.166421207658303</v>
      </c>
      <c r="P4047">
        <v>34.402216943784602</v>
      </c>
    </row>
    <row r="4048" spans="1:17" hidden="1" x14ac:dyDescent="0.3">
      <c r="A4048" t="s">
        <v>8328</v>
      </c>
      <c r="B4048" t="s">
        <v>8329</v>
      </c>
      <c r="C4048" t="str">
        <f>IFERROR(VLOOKUP(Table1[[#This Row],[Ticker]],[1]!Table1[[Symbol]:[Industry]],2,FALSE),"-")</f>
        <v>-</v>
      </c>
      <c r="D4048" t="s">
        <v>435</v>
      </c>
      <c r="E4048">
        <v>22.834780200000001</v>
      </c>
      <c r="F4048">
        <v>45.98</v>
      </c>
      <c r="G4048">
        <v>-13.137549368535099</v>
      </c>
      <c r="H4048">
        <v>-6.2582603791624098</v>
      </c>
      <c r="I4048">
        <v>5.1318589308745803</v>
      </c>
      <c r="J4048">
        <v>-2.4381958925973199</v>
      </c>
      <c r="K4048">
        <v>41.248161457104601</v>
      </c>
      <c r="L4048">
        <v>39.616586427322602</v>
      </c>
      <c r="M4048">
        <v>64.994335132378197</v>
      </c>
      <c r="N4048">
        <v>1.1017883660597301</v>
      </c>
      <c r="O4048">
        <v>27.011744236624601</v>
      </c>
      <c r="P4048">
        <v>37.253731343283498</v>
      </c>
      <c r="Q4048">
        <v>8.8278505672895996E-2</v>
      </c>
    </row>
    <row r="4049" spans="1:17" hidden="1" x14ac:dyDescent="0.3">
      <c r="A4049" t="s">
        <v>8330</v>
      </c>
      <c r="B4049" t="s">
        <v>8331</v>
      </c>
      <c r="C4049" t="str">
        <f>IFERROR(VLOOKUP(Table1[[#This Row],[Ticker]],[1]!Table1[[Symbol]:[Industry]],2,FALSE),"-")</f>
        <v>-</v>
      </c>
      <c r="D4049" t="s">
        <v>545</v>
      </c>
      <c r="E4049">
        <v>22.788182484</v>
      </c>
      <c r="F4049">
        <v>38.31</v>
      </c>
      <c r="G4049">
        <v>8.4161288643396208</v>
      </c>
      <c r="H4049">
        <v>-2.2556538591739601</v>
      </c>
      <c r="I4049">
        <v>-63.382335076842899</v>
      </c>
      <c r="J4049">
        <v>0.74747194275204398</v>
      </c>
      <c r="K4049">
        <v>41.205765422577997</v>
      </c>
      <c r="L4049">
        <v>42.264450888238201</v>
      </c>
      <c r="M4049">
        <v>37.842781456863598</v>
      </c>
      <c r="N4049">
        <v>0.62683011217645901</v>
      </c>
      <c r="O4049">
        <v>133.07230488123199</v>
      </c>
      <c r="P4049">
        <v>121.317157712305</v>
      </c>
      <c r="Q4049">
        <v>2.245178207973E-2</v>
      </c>
    </row>
    <row r="4050" spans="1:17" hidden="1" x14ac:dyDescent="0.3">
      <c r="A4050" t="s">
        <v>8332</v>
      </c>
      <c r="B4050" t="s">
        <v>8333</v>
      </c>
      <c r="C4050" t="str">
        <f>IFERROR(VLOOKUP(Table1[[#This Row],[Ticker]],[1]!Table1[[Symbol]:[Industry]],2,FALSE),"-")</f>
        <v>-</v>
      </c>
      <c r="D4050" t="s">
        <v>125</v>
      </c>
      <c r="E4050">
        <v>22.768560000000001</v>
      </c>
      <c r="F4050">
        <v>41.5</v>
      </c>
      <c r="G4050">
        <v>63.274013492767097</v>
      </c>
      <c r="H4050">
        <v>5.0088456120742801</v>
      </c>
      <c r="I4050">
        <v>-1.6079667061473</v>
      </c>
      <c r="J4050">
        <v>-7.1963624166181202</v>
      </c>
      <c r="K4050">
        <v>37.543789906328101</v>
      </c>
      <c r="L4050">
        <v>32.632060780874802</v>
      </c>
      <c r="M4050">
        <v>57.697696268178397</v>
      </c>
      <c r="N4050">
        <v>1.81073683504801</v>
      </c>
      <c r="O4050">
        <v>28.5301204819277</v>
      </c>
      <c r="P4050">
        <v>130.555555555555</v>
      </c>
      <c r="Q4050">
        <v>6.0405445280470003E-2</v>
      </c>
    </row>
    <row r="4051" spans="1:17" hidden="1" x14ac:dyDescent="0.3">
      <c r="A4051" t="s">
        <v>8334</v>
      </c>
      <c r="B4051" t="s">
        <v>8335</v>
      </c>
      <c r="C4051" t="str">
        <f>IFERROR(VLOOKUP(Table1[[#This Row],[Ticker]],[1]!Table1[[Symbol]:[Industry]],2,FALSE),"-")</f>
        <v>-</v>
      </c>
      <c r="D4051" t="s">
        <v>46</v>
      </c>
      <c r="E4051">
        <v>22.744800000000001</v>
      </c>
      <c r="F4051">
        <v>31.2</v>
      </c>
      <c r="G4051">
        <v>-87.701245592891098</v>
      </c>
      <c r="H4051">
        <v>-8.7061540316472392</v>
      </c>
      <c r="I4051">
        <v>-31.251087395733698</v>
      </c>
      <c r="J4051">
        <v>-5.8717787007043398</v>
      </c>
      <c r="K4051">
        <v>34.1282488291588</v>
      </c>
      <c r="M4051">
        <v>31.997415442486901</v>
      </c>
      <c r="N4051">
        <v>0.71230643846780695</v>
      </c>
      <c r="O4051">
        <v>140.064102564102</v>
      </c>
      <c r="P4051">
        <v>1.9607843137254799</v>
      </c>
    </row>
    <row r="4052" spans="1:17" hidden="1" x14ac:dyDescent="0.3">
      <c r="A4052" t="s">
        <v>8336</v>
      </c>
      <c r="B4052" t="s">
        <v>8337</v>
      </c>
      <c r="C4052" t="str">
        <f>IFERROR(VLOOKUP(Table1[[#This Row],[Ticker]],[1]!Table1[[Symbol]:[Industry]],2,FALSE),"-")</f>
        <v>-</v>
      </c>
      <c r="D4052" t="s">
        <v>604</v>
      </c>
      <c r="E4052">
        <v>22.612500000000001</v>
      </c>
      <c r="F4052">
        <v>13.5</v>
      </c>
      <c r="G4052">
        <v>-13.3152806806104</v>
      </c>
      <c r="H4052">
        <v>-0.16859363257886201</v>
      </c>
      <c r="I4052">
        <v>21.486588660604301</v>
      </c>
      <c r="J4052">
        <v>-6.0961517233015297</v>
      </c>
      <c r="K4052">
        <v>13.0076036531115</v>
      </c>
      <c r="L4052">
        <v>11.972084556398199</v>
      </c>
      <c r="M4052">
        <v>59.956557434924299</v>
      </c>
      <c r="N4052">
        <v>0.21543560606060599</v>
      </c>
      <c r="O4052">
        <v>14.074074074074</v>
      </c>
      <c r="P4052">
        <v>58.823529411764603</v>
      </c>
      <c r="Q4052">
        <v>9.4556534178788995E-2</v>
      </c>
    </row>
    <row r="4053" spans="1:17" hidden="1" x14ac:dyDescent="0.3">
      <c r="A4053" t="s">
        <v>8338</v>
      </c>
      <c r="B4053" t="s">
        <v>8339</v>
      </c>
      <c r="C4053" t="str">
        <f>IFERROR(VLOOKUP(Table1[[#This Row],[Ticker]],[1]!Table1[[Symbol]:[Industry]],2,FALSE),"-")</f>
        <v>-</v>
      </c>
      <c r="D4053" t="s">
        <v>545</v>
      </c>
      <c r="E4053">
        <v>22.551639999999999</v>
      </c>
      <c r="F4053">
        <v>41</v>
      </c>
      <c r="G4053">
        <v>571.15207327127905</v>
      </c>
      <c r="H4053">
        <v>52.395730475432899</v>
      </c>
      <c r="I4053">
        <v>476.791821218743</v>
      </c>
      <c r="J4053">
        <v>5.0322076591347003</v>
      </c>
      <c r="K4053">
        <v>27.663477496433</v>
      </c>
      <c r="L4053">
        <v>14.820770888122199</v>
      </c>
      <c r="M4053">
        <v>99.999918588833793</v>
      </c>
      <c r="N4053">
        <v>2.0664756599962599</v>
      </c>
      <c r="O4053">
        <v>0</v>
      </c>
      <c r="P4053">
        <v>1035.73407202216</v>
      </c>
    </row>
    <row r="4054" spans="1:17" hidden="1" x14ac:dyDescent="0.3">
      <c r="A4054" t="s">
        <v>8340</v>
      </c>
      <c r="B4054" t="s">
        <v>8341</v>
      </c>
      <c r="C4054" t="str">
        <f>IFERROR(VLOOKUP(Table1[[#This Row],[Ticker]],[1]!Table1[[Symbol]:[Industry]],2,FALSE),"-")</f>
        <v>-</v>
      </c>
      <c r="D4054" t="s">
        <v>8342</v>
      </c>
      <c r="E4054">
        <v>22.544750000000001</v>
      </c>
      <c r="F4054">
        <v>62.01</v>
      </c>
      <c r="G4054">
        <v>-86.813593391521493</v>
      </c>
      <c r="H4054">
        <v>-16.754784671864002</v>
      </c>
      <c r="I4054">
        <v>-72.636724050306796</v>
      </c>
      <c r="J4054">
        <v>-4.1803779850978797</v>
      </c>
      <c r="K4054">
        <v>65.227478203975494</v>
      </c>
      <c r="M4054">
        <v>43.8970022479715</v>
      </c>
      <c r="N4054">
        <v>0.73056044040064205</v>
      </c>
      <c r="O4054">
        <v>161.32881793259099</v>
      </c>
      <c r="P4054">
        <v>29.999999999999901</v>
      </c>
    </row>
    <row r="4055" spans="1:17" hidden="1" x14ac:dyDescent="0.3">
      <c r="A4055" t="s">
        <v>8343</v>
      </c>
      <c r="B4055" t="s">
        <v>8344</v>
      </c>
      <c r="C4055" t="str">
        <f>IFERROR(VLOOKUP(Table1[[#This Row],[Ticker]],[1]!Table1[[Symbol]:[Industry]],2,FALSE),"-")</f>
        <v>-</v>
      </c>
      <c r="D4055" t="s">
        <v>135</v>
      </c>
      <c r="E4055">
        <v>22.52703</v>
      </c>
      <c r="F4055">
        <v>68.89</v>
      </c>
      <c r="G4055">
        <v>79.834471794637096</v>
      </c>
      <c r="H4055">
        <v>23.2285707142699</v>
      </c>
      <c r="I4055">
        <v>274.069351217681</v>
      </c>
      <c r="J4055">
        <v>-1.1498164366210299</v>
      </c>
      <c r="K4055">
        <v>55.004870944902201</v>
      </c>
      <c r="L4055">
        <v>35.916250079059601</v>
      </c>
      <c r="M4055">
        <v>99.988014737745402</v>
      </c>
      <c r="N4055">
        <v>0.29836901692635298</v>
      </c>
      <c r="O4055">
        <v>0</v>
      </c>
      <c r="P4055">
        <v>353.22368421052602</v>
      </c>
    </row>
    <row r="4056" spans="1:17" hidden="1" x14ac:dyDescent="0.3">
      <c r="A4056" t="s">
        <v>8345</v>
      </c>
      <c r="B4056" t="s">
        <v>8346</v>
      </c>
      <c r="C4056" t="str">
        <f>IFERROR(VLOOKUP(Table1[[#This Row],[Ticker]],[1]!Table1[[Symbol]:[Industry]],2,FALSE),"-")</f>
        <v>-</v>
      </c>
      <c r="D4056" t="s">
        <v>751</v>
      </c>
      <c r="E4056">
        <v>22.46870916</v>
      </c>
      <c r="F4056">
        <v>133.31</v>
      </c>
      <c r="G4056">
        <v>20.818145148965201</v>
      </c>
      <c r="H4056">
        <v>1.60987077330748</v>
      </c>
      <c r="I4056">
        <v>12.7080924683384</v>
      </c>
      <c r="J4056">
        <v>-2.0487879595920799</v>
      </c>
      <c r="K4056">
        <v>123.235318351014</v>
      </c>
      <c r="L4056">
        <v>109.78533994716</v>
      </c>
      <c r="M4056">
        <v>31.967359018905899</v>
      </c>
      <c r="N4056">
        <v>0.51763715578857905</v>
      </c>
      <c r="O4056">
        <v>0.78763783662141296</v>
      </c>
      <c r="P4056">
        <v>60.595109023009201</v>
      </c>
    </row>
    <row r="4057" spans="1:17" hidden="1" x14ac:dyDescent="0.3">
      <c r="A4057" t="s">
        <v>8347</v>
      </c>
      <c r="B4057" t="s">
        <v>8348</v>
      </c>
      <c r="C4057" t="str">
        <f>IFERROR(VLOOKUP(Table1[[#This Row],[Ticker]],[1]!Table1[[Symbol]:[Industry]],2,FALSE),"-")</f>
        <v>-</v>
      </c>
      <c r="D4057" t="s">
        <v>4448</v>
      </c>
      <c r="E4057">
        <v>22.464700000000001</v>
      </c>
      <c r="F4057">
        <v>69.25</v>
      </c>
      <c r="G4057">
        <v>-45.767872336741902</v>
      </c>
      <c r="H4057">
        <v>-1.4615474680526499</v>
      </c>
      <c r="I4057">
        <v>-12.5999498009341</v>
      </c>
      <c r="J4057">
        <v>-14.138349177002199</v>
      </c>
      <c r="K4057">
        <v>68.565914579177303</v>
      </c>
      <c r="L4057">
        <v>68.875572779753099</v>
      </c>
      <c r="M4057">
        <v>53.369856030746497</v>
      </c>
      <c r="N4057">
        <v>1.29484029484029</v>
      </c>
      <c r="O4057">
        <v>17.8339350180505</v>
      </c>
      <c r="P4057">
        <v>23.660714285714199</v>
      </c>
    </row>
    <row r="4058" spans="1:17" hidden="1" x14ac:dyDescent="0.3">
      <c r="A4058" t="s">
        <v>8349</v>
      </c>
      <c r="B4058" t="s">
        <v>8350</v>
      </c>
      <c r="C4058" t="str">
        <f>IFERROR(VLOOKUP(Table1[[#This Row],[Ticker]],[1]!Table1[[Symbol]:[Industry]],2,FALSE),"-")</f>
        <v>-</v>
      </c>
      <c r="D4058" t="s">
        <v>266</v>
      </c>
      <c r="E4058">
        <v>22.349194560000001</v>
      </c>
      <c r="F4058">
        <v>32.49</v>
      </c>
      <c r="G4058">
        <v>21.768251538959898</v>
      </c>
      <c r="H4058">
        <v>7.3718942901902701E-2</v>
      </c>
      <c r="I4058">
        <v>-15.897229261225901</v>
      </c>
      <c r="J4058">
        <v>-10.4721613651165</v>
      </c>
      <c r="K4058">
        <v>31.664226941155899</v>
      </c>
      <c r="L4058">
        <v>30.090575180940299</v>
      </c>
      <c r="M4058">
        <v>44.608280496815603</v>
      </c>
      <c r="N4058">
        <v>0.51240079337466404</v>
      </c>
      <c r="O4058">
        <v>19.1135734072022</v>
      </c>
      <c r="P4058">
        <v>67.647058823529406</v>
      </c>
      <c r="Q4058">
        <v>7.7908950358845999E-2</v>
      </c>
    </row>
    <row r="4059" spans="1:17" hidden="1" x14ac:dyDescent="0.3">
      <c r="A4059" t="s">
        <v>8351</v>
      </c>
      <c r="B4059" t="s">
        <v>8352</v>
      </c>
      <c r="C4059" t="str">
        <f>IFERROR(VLOOKUP(Table1[[#This Row],[Ticker]],[1]!Table1[[Symbol]:[Industry]],2,FALSE),"-")</f>
        <v>-</v>
      </c>
      <c r="D4059" t="s">
        <v>1013</v>
      </c>
      <c r="E4059">
        <v>22.248230395</v>
      </c>
      <c r="F4059">
        <v>19.55</v>
      </c>
      <c r="G4059">
        <v>-28.320651249890702</v>
      </c>
      <c r="H4059">
        <v>-10.380732033032601</v>
      </c>
      <c r="I4059">
        <v>-56.073895210363403</v>
      </c>
      <c r="J4059">
        <v>-1.2538951112465899</v>
      </c>
      <c r="K4059">
        <v>21.855651135117</v>
      </c>
      <c r="L4059">
        <v>24.148658489044799</v>
      </c>
      <c r="M4059">
        <v>48.433287906826003</v>
      </c>
      <c r="N4059">
        <v>2.64042340638085</v>
      </c>
      <c r="O4059">
        <v>106.700767263427</v>
      </c>
      <c r="P4059">
        <v>15.5437352245862</v>
      </c>
      <c r="Q4059">
        <v>8.0750044176850999E-2</v>
      </c>
    </row>
    <row r="4060" spans="1:17" hidden="1" x14ac:dyDescent="0.3">
      <c r="A4060" t="s">
        <v>8353</v>
      </c>
      <c r="B4060" t="s">
        <v>8354</v>
      </c>
      <c r="C4060" t="str">
        <f>IFERROR(VLOOKUP(Table1[[#This Row],[Ticker]],[1]!Table1[[Symbol]:[Industry]],2,FALSE),"-")</f>
        <v>-</v>
      </c>
      <c r="E4060">
        <v>22.205256800000001</v>
      </c>
      <c r="F4060">
        <v>57.67</v>
      </c>
      <c r="G4060">
        <v>55.272031287996498</v>
      </c>
      <c r="H4060">
        <v>53.662644038350699</v>
      </c>
      <c r="I4060">
        <v>36.138917685913903</v>
      </c>
      <c r="J4060">
        <v>-5.7550149320752499</v>
      </c>
      <c r="K4060">
        <v>40.384829873764602</v>
      </c>
      <c r="L4060">
        <v>24.603631967449999</v>
      </c>
      <c r="M4060">
        <v>74.070153647311898</v>
      </c>
      <c r="N4060">
        <v>1.4145664804118001</v>
      </c>
      <c r="O4060">
        <v>7.2828160221952398</v>
      </c>
      <c r="P4060">
        <v>88.587311968606897</v>
      </c>
      <c r="Q4060">
        <v>0.110133970388996</v>
      </c>
    </row>
    <row r="4061" spans="1:17" hidden="1" x14ac:dyDescent="0.3">
      <c r="A4061" t="s">
        <v>8355</v>
      </c>
      <c r="B4061" t="s">
        <v>8356</v>
      </c>
      <c r="C4061" t="str">
        <f>IFERROR(VLOOKUP(Table1[[#This Row],[Ticker]],[1]!Table1[[Symbol]:[Industry]],2,FALSE),"-")</f>
        <v>-</v>
      </c>
      <c r="D4061" t="s">
        <v>74</v>
      </c>
      <c r="E4061">
        <v>22.081358000000002</v>
      </c>
      <c r="F4061">
        <v>36.79</v>
      </c>
      <c r="G4061">
        <v>-5.2163948867385503</v>
      </c>
      <c r="H4061">
        <v>20.518996964257301</v>
      </c>
      <c r="I4061">
        <v>28.316498480243599</v>
      </c>
      <c r="J4061">
        <v>1.22372347683149</v>
      </c>
      <c r="K4061">
        <v>29.910616511669001</v>
      </c>
      <c r="L4061">
        <v>26.755422344030599</v>
      </c>
      <c r="M4061">
        <v>63.315739886032702</v>
      </c>
      <c r="N4061">
        <v>0.99382989290032797</v>
      </c>
      <c r="O4061">
        <v>8.7251970644196692</v>
      </c>
      <c r="P4061">
        <v>84.874371859296403</v>
      </c>
      <c r="Q4061">
        <v>8.6419531298688998E-2</v>
      </c>
    </row>
    <row r="4062" spans="1:17" hidden="1" x14ac:dyDescent="0.3">
      <c r="A4062" t="s">
        <v>8357</v>
      </c>
      <c r="B4062" t="s">
        <v>8358</v>
      </c>
      <c r="C4062" t="str">
        <f>IFERROR(VLOOKUP(Table1[[#This Row],[Ticker]],[1]!Table1[[Symbol]:[Industry]],2,FALSE),"-")</f>
        <v>-</v>
      </c>
      <c r="D4062" t="s">
        <v>74</v>
      </c>
      <c r="E4062">
        <v>22.040139957000001</v>
      </c>
      <c r="F4062">
        <v>68.7</v>
      </c>
      <c r="G4062">
        <v>288.41584270797102</v>
      </c>
      <c r="H4062">
        <v>-13.8915141586287</v>
      </c>
      <c r="I4062">
        <v>63.574354618051103</v>
      </c>
      <c r="J4062">
        <v>-7.2186416769245598</v>
      </c>
      <c r="K4062">
        <v>65.538837986048804</v>
      </c>
      <c r="L4062">
        <v>49.947791426921</v>
      </c>
      <c r="M4062">
        <v>46.323999881273302</v>
      </c>
      <c r="N4062">
        <v>0.99692040989708297</v>
      </c>
      <c r="O4062">
        <v>29.3740902474526</v>
      </c>
      <c r="P4062">
        <v>390.36402569593099</v>
      </c>
      <c r="Q4062">
        <v>0.14153011935887899</v>
      </c>
    </row>
    <row r="4063" spans="1:17" hidden="1" x14ac:dyDescent="0.3">
      <c r="A4063" t="s">
        <v>8359</v>
      </c>
      <c r="B4063" t="s">
        <v>8360</v>
      </c>
      <c r="C4063" t="str">
        <f>IFERROR(VLOOKUP(Table1[[#This Row],[Ticker]],[1]!Table1[[Symbol]:[Industry]],2,FALSE),"-")</f>
        <v>-</v>
      </c>
      <c r="D4063" t="s">
        <v>1361</v>
      </c>
      <c r="E4063">
        <v>21.997200029999998</v>
      </c>
      <c r="F4063">
        <v>58.53</v>
      </c>
      <c r="G4063">
        <v>-23.399787722863898</v>
      </c>
      <c r="H4063">
        <v>-2.31756919667985</v>
      </c>
      <c r="I4063">
        <v>-12.9133659673448</v>
      </c>
      <c r="J4063">
        <v>-2.0091291909209099</v>
      </c>
      <c r="K4063">
        <v>57.667424464422197</v>
      </c>
      <c r="L4063">
        <v>56.140665520239203</v>
      </c>
      <c r="M4063">
        <v>48.752273491280398</v>
      </c>
      <c r="N4063">
        <v>1.11844513240639</v>
      </c>
      <c r="O4063">
        <v>12.762685802152699</v>
      </c>
      <c r="P4063">
        <v>10.9573459715639</v>
      </c>
    </row>
    <row r="4064" spans="1:17" hidden="1" x14ac:dyDescent="0.3">
      <c r="A4064" t="s">
        <v>8361</v>
      </c>
      <c r="B4064" t="s">
        <v>8362</v>
      </c>
      <c r="C4064" t="str">
        <f>IFERROR(VLOOKUP(Table1[[#This Row],[Ticker]],[1]!Table1[[Symbol]:[Industry]],2,FALSE),"-")</f>
        <v>-</v>
      </c>
      <c r="D4064" t="s">
        <v>545</v>
      </c>
      <c r="E4064">
        <v>21.96</v>
      </c>
      <c r="F4064">
        <v>29.28</v>
      </c>
      <c r="G4064">
        <v>-52.027107443519903</v>
      </c>
      <c r="H4064">
        <v>7.8898969498132896</v>
      </c>
      <c r="I4064">
        <v>-7.9344614723238696</v>
      </c>
      <c r="J4064">
        <v>2.3642780257130398</v>
      </c>
      <c r="K4064">
        <v>28.0861825209907</v>
      </c>
      <c r="L4064">
        <v>32.004310378447897</v>
      </c>
      <c r="M4064">
        <v>57.307735427994302</v>
      </c>
      <c r="N4064">
        <v>1.14315982783385</v>
      </c>
      <c r="O4064">
        <v>101.502732240437</v>
      </c>
      <c r="P4064">
        <v>22.561741314357398</v>
      </c>
    </row>
    <row r="4065" spans="1:17" hidden="1" x14ac:dyDescent="0.3">
      <c r="A4065" t="s">
        <v>8363</v>
      </c>
      <c r="B4065" t="s">
        <v>8364</v>
      </c>
      <c r="C4065" t="str">
        <f>IFERROR(VLOOKUP(Table1[[#This Row],[Ticker]],[1]!Table1[[Symbol]:[Industry]],2,FALSE),"-")</f>
        <v>-</v>
      </c>
      <c r="E4065">
        <v>21.882899999999999</v>
      </c>
      <c r="F4065">
        <v>70.010000000000005</v>
      </c>
      <c r="G4065">
        <v>154.79171520416301</v>
      </c>
      <c r="H4065">
        <v>-10.1887927152433</v>
      </c>
      <c r="I4065">
        <v>1.29854032067658</v>
      </c>
      <c r="J4065">
        <v>-6.3197028852016404</v>
      </c>
      <c r="K4065">
        <v>75.101801879198305</v>
      </c>
      <c r="L4065">
        <v>64.813708026737103</v>
      </c>
      <c r="M4065">
        <v>53.169614609840004</v>
      </c>
      <c r="N4065">
        <v>1.5261148469061201</v>
      </c>
      <c r="O4065">
        <v>45.222111126981801</v>
      </c>
      <c r="P4065">
        <v>191.708333333333</v>
      </c>
      <c r="Q4065">
        <v>9.9493918704063003E-2</v>
      </c>
    </row>
    <row r="4066" spans="1:17" hidden="1" x14ac:dyDescent="0.3">
      <c r="A4066" t="s">
        <v>8365</v>
      </c>
      <c r="B4066" t="s">
        <v>8366</v>
      </c>
      <c r="C4066" t="str">
        <f>IFERROR(VLOOKUP(Table1[[#This Row],[Ticker]],[1]!Table1[[Symbol]:[Industry]],2,FALSE),"-")</f>
        <v>-</v>
      </c>
      <c r="D4066" t="s">
        <v>1013</v>
      </c>
      <c r="E4066">
        <v>21.870856319999898</v>
      </c>
      <c r="F4066">
        <v>2.5499999999999998</v>
      </c>
      <c r="G4066">
        <v>-112.83335296976701</v>
      </c>
      <c r="H4066">
        <v>-21.5410678986863</v>
      </c>
      <c r="I4066">
        <v>-63.703628730699997</v>
      </c>
      <c r="J4066">
        <v>-3.1486319533518499</v>
      </c>
      <c r="K4066">
        <v>4.0852665595554001</v>
      </c>
      <c r="L4066">
        <v>8.0044414834858699</v>
      </c>
      <c r="M4066">
        <v>2.63915421707557</v>
      </c>
      <c r="N4066">
        <v>1.565433502506</v>
      </c>
      <c r="O4066">
        <v>419.60784313725401</v>
      </c>
      <c r="P4066">
        <v>0.39370078740157399</v>
      </c>
      <c r="Q4066">
        <v>-0.16872759959279601</v>
      </c>
    </row>
    <row r="4067" spans="1:17" hidden="1" x14ac:dyDescent="0.3">
      <c r="A4067" t="s">
        <v>8367</v>
      </c>
      <c r="B4067" t="s">
        <v>8368</v>
      </c>
      <c r="C4067" t="str">
        <f>IFERROR(VLOOKUP(Table1[[#This Row],[Ticker]],[1]!Table1[[Symbol]:[Industry]],2,FALSE),"-")</f>
        <v>-</v>
      </c>
      <c r="D4067" t="s">
        <v>281</v>
      </c>
      <c r="E4067">
        <v>21.833586499999999</v>
      </c>
      <c r="F4067">
        <v>55</v>
      </c>
      <c r="G4067">
        <v>-19.678917044246699</v>
      </c>
      <c r="H4067">
        <v>7.4251415359071302</v>
      </c>
      <c r="I4067">
        <v>8.1764034754191304</v>
      </c>
      <c r="J4067">
        <v>0.86044520247265099</v>
      </c>
      <c r="K4067">
        <v>48.529559895093698</v>
      </c>
      <c r="L4067">
        <v>45.377925882906297</v>
      </c>
      <c r="M4067">
        <v>93.633863141125104</v>
      </c>
      <c r="N4067">
        <v>0.54137407477699695</v>
      </c>
      <c r="O4067">
        <v>30.927272727272701</v>
      </c>
      <c r="P4067">
        <v>85.372430064037701</v>
      </c>
      <c r="Q4067">
        <v>5.7286996559672003E-2</v>
      </c>
    </row>
    <row r="4068" spans="1:17" hidden="1" x14ac:dyDescent="0.3">
      <c r="A4068" t="s">
        <v>8369</v>
      </c>
      <c r="B4068" t="s">
        <v>8370</v>
      </c>
      <c r="C4068" t="str">
        <f>IFERROR(VLOOKUP(Table1[[#This Row],[Ticker]],[1]!Table1[[Symbol]:[Industry]],2,FALSE),"-")</f>
        <v>-</v>
      </c>
      <c r="D4068" t="s">
        <v>125</v>
      </c>
      <c r="E4068">
        <v>21.787880000000001</v>
      </c>
      <c r="F4068">
        <v>7.16</v>
      </c>
      <c r="G4068">
        <v>-29.547164738581401</v>
      </c>
      <c r="H4068">
        <v>-18.899178805948001</v>
      </c>
      <c r="I4068">
        <v>-36.363844865407202</v>
      </c>
      <c r="J4068">
        <v>-3.1486319533518499</v>
      </c>
      <c r="K4068">
        <v>8.0485228248095595</v>
      </c>
      <c r="L4068">
        <v>5.9717312308672996</v>
      </c>
      <c r="M4068">
        <v>3.6166958955959998E-2</v>
      </c>
      <c r="N4068">
        <v>1.32510847302977</v>
      </c>
      <c r="O4068">
        <v>32.681564245810002</v>
      </c>
      <c r="P4068">
        <v>3.7681159420289698</v>
      </c>
      <c r="Q4068">
        <v>8.7022979854794E-2</v>
      </c>
    </row>
    <row r="4069" spans="1:17" hidden="1" x14ac:dyDescent="0.3">
      <c r="A4069" t="s">
        <v>8371</v>
      </c>
      <c r="B4069" t="s">
        <v>8372</v>
      </c>
      <c r="C4069" t="str">
        <f>IFERROR(VLOOKUP(Table1[[#This Row],[Ticker]],[1]!Table1[[Symbol]:[Industry]],2,FALSE),"-")</f>
        <v>-</v>
      </c>
      <c r="D4069" t="s">
        <v>1433</v>
      </c>
      <c r="E4069">
        <v>21.734931400000001</v>
      </c>
      <c r="F4069">
        <v>74.900000000000006</v>
      </c>
      <c r="G4069">
        <v>-92.050336600394402</v>
      </c>
      <c r="H4069">
        <v>-5.9333735645226398</v>
      </c>
      <c r="I4069">
        <v>3.58811659768446</v>
      </c>
      <c r="J4069">
        <v>0.47027498904106102</v>
      </c>
      <c r="K4069">
        <v>70.797934177521</v>
      </c>
      <c r="M4069">
        <v>63.231957305975001</v>
      </c>
      <c r="N4069">
        <v>0.46345811051693397</v>
      </c>
      <c r="O4069">
        <v>166.35514018691501</v>
      </c>
      <c r="P4069">
        <v>36.181818181818102</v>
      </c>
    </row>
    <row r="4070" spans="1:17" hidden="1" x14ac:dyDescent="0.3">
      <c r="A4070" t="s">
        <v>8373</v>
      </c>
      <c r="B4070" t="s">
        <v>8374</v>
      </c>
      <c r="C4070" t="str">
        <f>IFERROR(VLOOKUP(Table1[[#This Row],[Ticker]],[1]!Table1[[Symbol]:[Industry]],2,FALSE),"-")</f>
        <v>-</v>
      </c>
      <c r="D4070" t="s">
        <v>1013</v>
      </c>
      <c r="E4070">
        <v>21.611519999999999</v>
      </c>
      <c r="F4070">
        <v>4.0199999999999996</v>
      </c>
      <c r="G4070">
        <v>-117.817979215691</v>
      </c>
      <c r="H4070">
        <v>-39.2197564232765</v>
      </c>
      <c r="I4070">
        <v>-103.641109874476</v>
      </c>
      <c r="J4070">
        <v>-10.388450957876699</v>
      </c>
      <c r="K4070">
        <v>7.3486685922740902</v>
      </c>
      <c r="M4070">
        <v>9.4276869256799999E-4</v>
      </c>
      <c r="N4070">
        <v>2.49978354948863</v>
      </c>
      <c r="O4070">
        <v>612.93532338308398</v>
      </c>
      <c r="P4070">
        <v>0</v>
      </c>
    </row>
    <row r="4071" spans="1:17" hidden="1" x14ac:dyDescent="0.3">
      <c r="A4071" t="s">
        <v>8375</v>
      </c>
      <c r="B4071" t="s">
        <v>8376</v>
      </c>
      <c r="C4071" t="str">
        <f>IFERROR(VLOOKUP(Table1[[#This Row],[Ticker]],[1]!Table1[[Symbol]:[Industry]],2,FALSE),"-")</f>
        <v>-</v>
      </c>
      <c r="D4071" t="s">
        <v>756</v>
      </c>
      <c r="E4071">
        <v>21.541396800000001</v>
      </c>
      <c r="F4071">
        <v>12.32</v>
      </c>
      <c r="G4071">
        <v>-96.528180053557506</v>
      </c>
      <c r="H4071">
        <v>38.226601192617501</v>
      </c>
      <c r="I4071">
        <v>-68.749863282135905</v>
      </c>
      <c r="J4071">
        <v>5.3032508918364396</v>
      </c>
      <c r="K4071">
        <v>11.2868180211486</v>
      </c>
      <c r="M4071">
        <v>51.549447665470197</v>
      </c>
      <c r="N4071">
        <v>0.36458867482235702</v>
      </c>
      <c r="O4071">
        <v>186.12012987012901</v>
      </c>
      <c r="P4071">
        <v>72.067039106145202</v>
      </c>
    </row>
    <row r="4072" spans="1:17" hidden="1" x14ac:dyDescent="0.3">
      <c r="A4072" t="s">
        <v>8377</v>
      </c>
      <c r="B4072" t="s">
        <v>8378</v>
      </c>
      <c r="C4072" t="str">
        <f>IFERROR(VLOOKUP(Table1[[#This Row],[Ticker]],[1]!Table1[[Symbol]:[Industry]],2,FALSE),"-")</f>
        <v>-</v>
      </c>
      <c r="D4072" t="s">
        <v>751</v>
      </c>
      <c r="E4072">
        <v>21.450464595</v>
      </c>
      <c r="F4072">
        <v>45.08</v>
      </c>
      <c r="G4072">
        <v>-1.2707581264218</v>
      </c>
      <c r="H4072">
        <v>-3.8746619138255798</v>
      </c>
      <c r="I4072">
        <v>2.33827957949411</v>
      </c>
      <c r="J4072">
        <v>-5.3078467843224102</v>
      </c>
      <c r="K4072">
        <v>43.827788789458097</v>
      </c>
      <c r="L4072">
        <v>39.539145157563397</v>
      </c>
      <c r="M4072">
        <v>53.954400247966703</v>
      </c>
      <c r="N4072">
        <v>0.97227292089388095</v>
      </c>
      <c r="O4072">
        <v>4.0150842945874103</v>
      </c>
      <c r="P4072">
        <v>41.805599245045599</v>
      </c>
      <c r="Q4072">
        <v>5.7901449305412002E-2</v>
      </c>
    </row>
    <row r="4073" spans="1:17" hidden="1" x14ac:dyDescent="0.3">
      <c r="A4073" t="s">
        <v>8379</v>
      </c>
      <c r="B4073" t="s">
        <v>8380</v>
      </c>
      <c r="C4073" t="str">
        <f>IFERROR(VLOOKUP(Table1[[#This Row],[Ticker]],[1]!Table1[[Symbol]:[Industry]],2,FALSE),"-")</f>
        <v>-</v>
      </c>
      <c r="D4073" t="s">
        <v>646</v>
      </c>
      <c r="E4073">
        <v>21.45</v>
      </c>
      <c r="F4073">
        <v>19.5</v>
      </c>
      <c r="G4073">
        <v>-0.209478632828862</v>
      </c>
      <c r="H4073">
        <v>-4.8197564232765302</v>
      </c>
      <c r="I4073">
        <v>-7.1338162790855</v>
      </c>
      <c r="J4073">
        <v>3.1791688765236601</v>
      </c>
      <c r="K4073">
        <v>19.956519127588201</v>
      </c>
      <c r="L4073">
        <v>19.1251078116114</v>
      </c>
      <c r="M4073">
        <v>41.705783902639702</v>
      </c>
      <c r="N4073">
        <v>0.89358123038847304</v>
      </c>
      <c r="O4073">
        <v>17.897435897435798</v>
      </c>
      <c r="P4073">
        <v>49.425287356321803</v>
      </c>
      <c r="Q4073">
        <v>4.0658317405276E-2</v>
      </c>
    </row>
    <row r="4074" spans="1:17" hidden="1" x14ac:dyDescent="0.3">
      <c r="A4074" t="s">
        <v>8381</v>
      </c>
      <c r="B4074" t="s">
        <v>8382</v>
      </c>
      <c r="C4074" t="str">
        <f>IFERROR(VLOOKUP(Table1[[#This Row],[Ticker]],[1]!Table1[[Symbol]:[Industry]],2,FALSE),"-")</f>
        <v>-</v>
      </c>
      <c r="D4074" t="s">
        <v>6068</v>
      </c>
      <c r="E4074">
        <v>21.434200319999999</v>
      </c>
      <c r="F4074">
        <v>31.2</v>
      </c>
      <c r="G4074">
        <v>-67.283534648864304</v>
      </c>
      <c r="H4074">
        <v>-18.366484059744099</v>
      </c>
      <c r="I4074">
        <v>-53.1066653076496</v>
      </c>
      <c r="J4074">
        <v>-0.60625907199592</v>
      </c>
      <c r="K4074">
        <v>35.103394672301299</v>
      </c>
      <c r="M4074">
        <v>56.113092406420002</v>
      </c>
      <c r="N4074">
        <v>0.21196893558702601</v>
      </c>
      <c r="O4074">
        <v>93.237179487179404</v>
      </c>
      <c r="P4074">
        <v>9.4736842105263204</v>
      </c>
    </row>
    <row r="4075" spans="1:17" hidden="1" x14ac:dyDescent="0.3">
      <c r="A4075" t="s">
        <v>8383</v>
      </c>
      <c r="B4075" t="s">
        <v>8384</v>
      </c>
      <c r="C4075" t="str">
        <f>IFERROR(VLOOKUP(Table1[[#This Row],[Ticker]],[1]!Table1[[Symbol]:[Industry]],2,FALSE),"-")</f>
        <v>-</v>
      </c>
      <c r="D4075" t="s">
        <v>54</v>
      </c>
      <c r="E4075">
        <v>21.414000000000001</v>
      </c>
      <c r="F4075">
        <v>8.6</v>
      </c>
      <c r="G4075">
        <v>-75.207172572502301</v>
      </c>
      <c r="H4075">
        <v>-9.27143937658815</v>
      </c>
      <c r="I4075">
        <v>-28.325317358403002</v>
      </c>
      <c r="J4075">
        <v>-4.2722274589698204</v>
      </c>
      <c r="K4075">
        <v>9.2468110950389093</v>
      </c>
      <c r="L4075">
        <v>10.7213737509514</v>
      </c>
      <c r="M4075">
        <v>27.5018713840612</v>
      </c>
      <c r="N4075">
        <v>0.50955414012738798</v>
      </c>
      <c r="O4075">
        <v>126.04651162790699</v>
      </c>
      <c r="P4075">
        <v>1.1764705882352899</v>
      </c>
      <c r="Q4075">
        <v>-5.6390818463888999E-2</v>
      </c>
    </row>
    <row r="4076" spans="1:17" hidden="1" x14ac:dyDescent="0.3">
      <c r="A4076" t="s">
        <v>8385</v>
      </c>
      <c r="B4076" t="s">
        <v>8386</v>
      </c>
      <c r="C4076" t="str">
        <f>IFERROR(VLOOKUP(Table1[[#This Row],[Ticker]],[1]!Table1[[Symbol]:[Industry]],2,FALSE),"-")</f>
        <v>-</v>
      </c>
      <c r="D4076" t="s">
        <v>21</v>
      </c>
      <c r="E4076">
        <v>21.373870883999999</v>
      </c>
      <c r="F4076">
        <v>13.8</v>
      </c>
      <c r="G4076">
        <v>-23.791471156800799</v>
      </c>
      <c r="H4076">
        <v>-20.3610835478399</v>
      </c>
      <c r="I4076">
        <v>22.836897302579601</v>
      </c>
      <c r="J4076">
        <v>-8.5593229572631895</v>
      </c>
      <c r="K4076">
        <v>14.7706220119944</v>
      </c>
      <c r="L4076">
        <v>14.5244479949582</v>
      </c>
      <c r="M4076">
        <v>35.598662774560502</v>
      </c>
      <c r="N4076">
        <v>1.20306334363359</v>
      </c>
      <c r="O4076">
        <v>48.405797101449203</v>
      </c>
      <c r="P4076">
        <v>49.1891891891892</v>
      </c>
      <c r="Q4076">
        <v>2.9660631334753999E-2</v>
      </c>
    </row>
    <row r="4077" spans="1:17" hidden="1" x14ac:dyDescent="0.3">
      <c r="A4077" t="s">
        <v>8387</v>
      </c>
      <c r="B4077" t="s">
        <v>8388</v>
      </c>
      <c r="C4077" t="str">
        <f>IFERROR(VLOOKUP(Table1[[#This Row],[Ticker]],[1]!Table1[[Symbol]:[Industry]],2,FALSE),"-")</f>
        <v>-</v>
      </c>
      <c r="D4077" t="s">
        <v>1602</v>
      </c>
      <c r="E4077">
        <v>21.29665</v>
      </c>
      <c r="F4077">
        <v>32.64</v>
      </c>
      <c r="G4077">
        <v>-2.75528068061042</v>
      </c>
      <c r="H4077">
        <v>-4.8197564232765302</v>
      </c>
      <c r="I4077">
        <v>-14.152885446825699</v>
      </c>
      <c r="J4077">
        <v>-3.1486319533518499</v>
      </c>
      <c r="K4077">
        <v>32.606318463904401</v>
      </c>
      <c r="L4077">
        <v>30.788014575267201</v>
      </c>
      <c r="M4077">
        <v>1.5738798927461899</v>
      </c>
      <c r="O4077">
        <v>0.24509803921568499</v>
      </c>
      <c r="P4077">
        <v>94.285714285714207</v>
      </c>
    </row>
    <row r="4078" spans="1:17" hidden="1" x14ac:dyDescent="0.3">
      <c r="A4078" t="s">
        <v>8389</v>
      </c>
      <c r="B4078" t="s">
        <v>8390</v>
      </c>
      <c r="C4078" t="str">
        <f>IFERROR(VLOOKUP(Table1[[#This Row],[Ticker]],[1]!Table1[[Symbol]:[Industry]],2,FALSE),"-")</f>
        <v>-</v>
      </c>
      <c r="D4078" t="s">
        <v>5258</v>
      </c>
      <c r="E4078">
        <v>21.288015000000001</v>
      </c>
      <c r="F4078">
        <v>40.5</v>
      </c>
      <c r="G4078">
        <v>11.586329337278601</v>
      </c>
      <c r="H4078">
        <v>2.0928118827343898</v>
      </c>
      <c r="I4078">
        <v>15.547321949596601</v>
      </c>
      <c r="J4078">
        <v>-14.2168137715336</v>
      </c>
      <c r="K4078">
        <v>39.620267037761998</v>
      </c>
      <c r="L4078">
        <v>36.721192168233202</v>
      </c>
      <c r="M4078">
        <v>51.763705682062401</v>
      </c>
      <c r="N4078">
        <v>4.58077510118747</v>
      </c>
      <c r="O4078">
        <v>24.8641975308641</v>
      </c>
      <c r="P4078">
        <v>52.714932126696802</v>
      </c>
      <c r="Q4078">
        <v>5.3637666585180002E-2</v>
      </c>
    </row>
    <row r="4079" spans="1:17" hidden="1" x14ac:dyDescent="0.3">
      <c r="A4079" t="s">
        <v>8391</v>
      </c>
      <c r="B4079" t="s">
        <v>8392</v>
      </c>
      <c r="C4079" t="str">
        <f>IFERROR(VLOOKUP(Table1[[#This Row],[Ticker]],[1]!Table1[[Symbol]:[Industry]],2,FALSE),"-")</f>
        <v>-</v>
      </c>
      <c r="D4079" t="s">
        <v>51</v>
      </c>
      <c r="E4079">
        <v>21.2663151</v>
      </c>
      <c r="F4079">
        <v>22.57</v>
      </c>
      <c r="G4079">
        <v>-4.3438521091818503</v>
      </c>
      <c r="H4079">
        <v>-10.307061910582</v>
      </c>
      <c r="I4079">
        <v>18.988883642244399</v>
      </c>
      <c r="J4079">
        <v>-2.36260575247849</v>
      </c>
      <c r="K4079">
        <v>22.994184656121501</v>
      </c>
      <c r="L4079">
        <v>21.268642176015501</v>
      </c>
      <c r="M4079">
        <v>54.149167951750002</v>
      </c>
      <c r="N4079">
        <v>0.53840897810265997</v>
      </c>
      <c r="O4079">
        <v>33.717323881258203</v>
      </c>
      <c r="P4079">
        <v>50.466666666666598</v>
      </c>
      <c r="Q4079">
        <v>0.13423910573652201</v>
      </c>
    </row>
    <row r="4080" spans="1:17" hidden="1" x14ac:dyDescent="0.3">
      <c r="A4080" t="s">
        <v>8393</v>
      </c>
      <c r="B4080" t="s">
        <v>8394</v>
      </c>
      <c r="C4080" t="str">
        <f>IFERROR(VLOOKUP(Table1[[#This Row],[Ticker]],[1]!Table1[[Symbol]:[Industry]],2,FALSE),"-")</f>
        <v>-</v>
      </c>
      <c r="D4080" t="s">
        <v>54</v>
      </c>
      <c r="E4080">
        <v>21.253409399999999</v>
      </c>
      <c r="F4080">
        <v>42.99</v>
      </c>
      <c r="G4080">
        <v>40.944954422753902</v>
      </c>
      <c r="H4080">
        <v>-6.8531623782511204</v>
      </c>
      <c r="I4080">
        <v>27.335183209156199</v>
      </c>
      <c r="J4080">
        <v>2.7937764236114799</v>
      </c>
      <c r="K4080">
        <v>41.053158544059499</v>
      </c>
      <c r="L4080">
        <v>37.337926735366601</v>
      </c>
      <c r="M4080">
        <v>65.580164584445299</v>
      </c>
      <c r="N4080">
        <v>0.504151528640845</v>
      </c>
      <c r="O4080">
        <v>25.6106071179343</v>
      </c>
      <c r="P4080">
        <v>103.74407582938299</v>
      </c>
      <c r="Q4080">
        <v>2.5279252886983E-2</v>
      </c>
    </row>
    <row r="4081" spans="1:17" hidden="1" x14ac:dyDescent="0.3">
      <c r="A4081" t="s">
        <v>8395</v>
      </c>
      <c r="B4081" t="s">
        <v>8396</v>
      </c>
      <c r="C4081" t="str">
        <f>IFERROR(VLOOKUP(Table1[[#This Row],[Ticker]],[1]!Table1[[Symbol]:[Industry]],2,FALSE),"-")</f>
        <v>-</v>
      </c>
      <c r="D4081" t="s">
        <v>545</v>
      </c>
      <c r="E4081">
        <v>21.22168765</v>
      </c>
      <c r="F4081">
        <v>0.73</v>
      </c>
      <c r="G4081">
        <v>110.01805265272201</v>
      </c>
      <c r="H4081">
        <v>-6.1711077746278802</v>
      </c>
      <c r="I4081">
        <v>-46.138411339395603</v>
      </c>
      <c r="J4081">
        <v>-8.3434371481570508</v>
      </c>
      <c r="K4081">
        <v>0.75339771952360302</v>
      </c>
      <c r="L4081">
        <v>0.75277062985225396</v>
      </c>
      <c r="M4081">
        <v>39.128853421551</v>
      </c>
      <c r="N4081">
        <v>0.43490746145098302</v>
      </c>
      <c r="O4081">
        <v>56.164383561643803</v>
      </c>
      <c r="P4081">
        <v>143.333333333333</v>
      </c>
    </row>
    <row r="4082" spans="1:17" hidden="1" x14ac:dyDescent="0.3">
      <c r="A4082" t="s">
        <v>8397</v>
      </c>
      <c r="B4082" t="s">
        <v>8398</v>
      </c>
      <c r="C4082" t="str">
        <f>IFERROR(VLOOKUP(Table1[[#This Row],[Ticker]],[1]!Table1[[Symbol]:[Industry]],2,FALSE),"-")</f>
        <v>-</v>
      </c>
      <c r="D4082" t="s">
        <v>2336</v>
      </c>
      <c r="E4082">
        <v>21.155100000000001</v>
      </c>
      <c r="F4082">
        <v>45.1</v>
      </c>
      <c r="G4082">
        <v>-39.356947347277</v>
      </c>
      <c r="H4082">
        <v>-51.735432710769402</v>
      </c>
      <c r="I4082">
        <v>-33.233649434633698</v>
      </c>
      <c r="J4082">
        <v>-23.657106529623</v>
      </c>
      <c r="K4082">
        <v>67.704368369532602</v>
      </c>
      <c r="L4082">
        <v>58.489251279956598</v>
      </c>
      <c r="M4082">
        <v>2.86985730027618</v>
      </c>
      <c r="N4082">
        <v>1.0645933014354001</v>
      </c>
      <c r="O4082">
        <v>109.20177383591999</v>
      </c>
      <c r="P4082">
        <v>0</v>
      </c>
    </row>
    <row r="4083" spans="1:17" hidden="1" x14ac:dyDescent="0.3">
      <c r="A4083" t="s">
        <v>8399</v>
      </c>
      <c r="B4083" t="s">
        <v>8400</v>
      </c>
      <c r="C4083" t="str">
        <f>IFERROR(VLOOKUP(Table1[[#This Row],[Ticker]],[1]!Table1[[Symbol]:[Industry]],2,FALSE),"-")</f>
        <v>-</v>
      </c>
      <c r="D4083" t="s">
        <v>545</v>
      </c>
      <c r="E4083">
        <v>21.125937</v>
      </c>
      <c r="F4083">
        <v>19.100000000000001</v>
      </c>
      <c r="G4083">
        <v>4.1937185994471697</v>
      </c>
      <c r="H4083">
        <v>4.8747206625049104</v>
      </c>
      <c r="I4083">
        <v>-0.79888221919739799</v>
      </c>
      <c r="J4083">
        <v>-14.3706956718492</v>
      </c>
      <c r="K4083">
        <v>18.390055101907102</v>
      </c>
      <c r="L4083">
        <v>17.3565212321862</v>
      </c>
      <c r="M4083">
        <v>53.456468172262198</v>
      </c>
      <c r="N4083">
        <v>1.56718584720887</v>
      </c>
      <c r="O4083">
        <v>62.303664921465902</v>
      </c>
      <c r="P4083">
        <v>54.530744336569498</v>
      </c>
    </row>
    <row r="4084" spans="1:17" hidden="1" x14ac:dyDescent="0.3">
      <c r="A4084" t="s">
        <v>8401</v>
      </c>
      <c r="B4084" t="s">
        <v>8402</v>
      </c>
      <c r="C4084" t="str">
        <f>IFERROR(VLOOKUP(Table1[[#This Row],[Ticker]],[1]!Table1[[Symbol]:[Industry]],2,FALSE),"-")</f>
        <v>-</v>
      </c>
      <c r="D4084" t="s">
        <v>1121</v>
      </c>
      <c r="E4084">
        <v>21.065195880000001</v>
      </c>
      <c r="F4084">
        <v>5.13</v>
      </c>
      <c r="G4084">
        <v>-104.084511449841</v>
      </c>
      <c r="H4084">
        <v>-14.664316008768701</v>
      </c>
      <c r="I4084">
        <v>-89.740130537103397</v>
      </c>
      <c r="J4084">
        <v>-11.2472235026476</v>
      </c>
      <c r="K4084">
        <v>7.2107269011391999</v>
      </c>
      <c r="L4084">
        <v>13.4466707084175</v>
      </c>
      <c r="M4084">
        <v>12.615449971554799</v>
      </c>
      <c r="N4084">
        <v>0.38745695905531902</v>
      </c>
      <c r="O4084">
        <v>395.12670565302102</v>
      </c>
      <c r="P4084">
        <v>0</v>
      </c>
      <c r="Q4084">
        <v>4.2059053925666001E-2</v>
      </c>
    </row>
    <row r="4085" spans="1:17" hidden="1" x14ac:dyDescent="0.3">
      <c r="A4085" t="s">
        <v>8403</v>
      </c>
      <c r="B4085" t="s">
        <v>8404</v>
      </c>
      <c r="C4085" t="str">
        <f>IFERROR(VLOOKUP(Table1[[#This Row],[Ticker]],[1]!Table1[[Symbol]:[Industry]],2,FALSE),"-")</f>
        <v>-</v>
      </c>
      <c r="D4085" t="s">
        <v>8405</v>
      </c>
      <c r="E4085">
        <v>20.99776</v>
      </c>
      <c r="F4085">
        <v>34.880000000000003</v>
      </c>
      <c r="G4085">
        <v>-56.078788209396897</v>
      </c>
      <c r="H4085">
        <v>-9.0489515119531898</v>
      </c>
      <c r="I4085">
        <v>-41.901918868182101</v>
      </c>
      <c r="J4085">
        <v>-3.0059786009980498</v>
      </c>
      <c r="K4085">
        <v>37.892778972325203</v>
      </c>
      <c r="M4085">
        <v>38.400314972630902</v>
      </c>
      <c r="N4085">
        <v>0.401306370794559</v>
      </c>
      <c r="O4085">
        <v>49.827981651376099</v>
      </c>
      <c r="P4085">
        <v>1.9286966686148499</v>
      </c>
    </row>
    <row r="4086" spans="1:17" hidden="1" x14ac:dyDescent="0.3">
      <c r="A4086" t="s">
        <v>8406</v>
      </c>
      <c r="B4086" t="s">
        <v>8407</v>
      </c>
      <c r="C4086" t="str">
        <f>IFERROR(VLOOKUP(Table1[[#This Row],[Ticker]],[1]!Table1[[Symbol]:[Industry]],2,FALSE),"-")</f>
        <v>-</v>
      </c>
      <c r="D4086" t="s">
        <v>751</v>
      </c>
      <c r="E4086">
        <v>20.996392725</v>
      </c>
      <c r="F4086">
        <v>143.97</v>
      </c>
      <c r="G4086">
        <v>20.8777149282575</v>
      </c>
      <c r="H4086">
        <v>2.30859909217574</v>
      </c>
      <c r="I4086">
        <v>12.173153782822499</v>
      </c>
      <c r="J4086">
        <v>-0.28220596057206898</v>
      </c>
      <c r="K4086">
        <v>133.26578957043</v>
      </c>
      <c r="L4086">
        <v>118.681299746701</v>
      </c>
      <c r="M4086">
        <v>31.0272649847048</v>
      </c>
      <c r="N4086">
        <v>1.47586824028537</v>
      </c>
      <c r="O4086">
        <v>1.0279919427658299</v>
      </c>
      <c r="P4086">
        <v>59.382265028229803</v>
      </c>
      <c r="Q4086">
        <v>7.1200898966220002E-3</v>
      </c>
    </row>
    <row r="4087" spans="1:17" hidden="1" x14ac:dyDescent="0.3">
      <c r="A4087" t="s">
        <v>8408</v>
      </c>
      <c r="B4087" t="s">
        <v>8409</v>
      </c>
      <c r="C4087" t="str">
        <f>IFERROR(VLOOKUP(Table1[[#This Row],[Ticker]],[1]!Table1[[Symbol]:[Industry]],2,FALSE),"-")</f>
        <v>-</v>
      </c>
      <c r="D4087" t="s">
        <v>74</v>
      </c>
      <c r="E4087">
        <v>20.993711569999999</v>
      </c>
      <c r="F4087">
        <v>6.29</v>
      </c>
      <c r="G4087">
        <v>-92.603306570577999</v>
      </c>
      <c r="H4087">
        <v>-4.8197564232765302</v>
      </c>
      <c r="I4087">
        <v>-49.941491647426403</v>
      </c>
      <c r="J4087">
        <v>-1.9935164418006901</v>
      </c>
      <c r="K4087">
        <v>6.1697800347203504</v>
      </c>
      <c r="L4087">
        <v>7.7296113538225102</v>
      </c>
      <c r="M4087">
        <v>68.357763767256699</v>
      </c>
      <c r="N4087">
        <v>1.1138977410553601</v>
      </c>
      <c r="O4087">
        <v>195.54848966613599</v>
      </c>
      <c r="P4087">
        <v>23.3333333333333</v>
      </c>
      <c r="Q4087">
        <v>8.2574195818589005E-2</v>
      </c>
    </row>
    <row r="4088" spans="1:17" hidden="1" x14ac:dyDescent="0.3">
      <c r="A4088" t="s">
        <v>8410</v>
      </c>
      <c r="B4088" t="s">
        <v>8411</v>
      </c>
      <c r="C4088" t="str">
        <f>IFERROR(VLOOKUP(Table1[[#This Row],[Ticker]],[1]!Table1[[Symbol]:[Industry]],2,FALSE),"-")</f>
        <v>-</v>
      </c>
      <c r="D4088" t="s">
        <v>396</v>
      </c>
      <c r="E4088">
        <v>20.969329999999999</v>
      </c>
      <c r="F4088">
        <v>21.08</v>
      </c>
      <c r="G4088">
        <v>28.8385654732357</v>
      </c>
      <c r="H4088">
        <v>3.48102482672346</v>
      </c>
      <c r="I4088">
        <v>-4.1983895291448601</v>
      </c>
      <c r="J4088">
        <v>-3.6867485452800999</v>
      </c>
      <c r="K4088">
        <v>20.449596204571002</v>
      </c>
      <c r="L4088">
        <v>18.745321117331802</v>
      </c>
      <c r="M4088">
        <v>38.688204766382803</v>
      </c>
      <c r="N4088">
        <v>0.16464326888914099</v>
      </c>
      <c r="O4088">
        <v>10.4838709677419</v>
      </c>
      <c r="P4088">
        <v>70.137207425342993</v>
      </c>
      <c r="Q4088">
        <v>5.8012213844571003E-2</v>
      </c>
    </row>
    <row r="4089" spans="1:17" hidden="1" x14ac:dyDescent="0.3">
      <c r="A4089" t="s">
        <v>8412</v>
      </c>
      <c r="B4089" t="s">
        <v>8413</v>
      </c>
      <c r="C4089" t="str">
        <f>IFERROR(VLOOKUP(Table1[[#This Row],[Ticker]],[1]!Table1[[Symbol]:[Industry]],2,FALSE),"-")</f>
        <v>-</v>
      </c>
      <c r="D4089" t="s">
        <v>327</v>
      </c>
      <c r="E4089">
        <v>20.885852159999999</v>
      </c>
      <c r="F4089">
        <v>34.24</v>
      </c>
      <c r="G4089">
        <v>-48.772070804067198</v>
      </c>
      <c r="H4089">
        <v>-7.9205316170749702</v>
      </c>
      <c r="I4089">
        <v>-21.309839910824198</v>
      </c>
      <c r="J4089">
        <v>-2.8333553698035501</v>
      </c>
      <c r="K4089">
        <v>37.227488783442901</v>
      </c>
      <c r="L4089">
        <v>37.918987269568298</v>
      </c>
      <c r="M4089">
        <v>30.243055558993401</v>
      </c>
      <c r="N4089">
        <v>0.538304301696235</v>
      </c>
      <c r="O4089">
        <v>68.107476635514004</v>
      </c>
      <c r="P4089">
        <v>5.6138186304750004</v>
      </c>
      <c r="Q4089">
        <v>9.8588388506787E-2</v>
      </c>
    </row>
    <row r="4090" spans="1:17" hidden="1" x14ac:dyDescent="0.3">
      <c r="A4090" t="s">
        <v>8414</v>
      </c>
      <c r="B4090" t="s">
        <v>8415</v>
      </c>
      <c r="C4090" t="str">
        <f>IFERROR(VLOOKUP(Table1[[#This Row],[Ticker]],[1]!Table1[[Symbol]:[Industry]],2,FALSE),"-")</f>
        <v>-</v>
      </c>
      <c r="D4090" t="s">
        <v>281</v>
      </c>
      <c r="E4090">
        <v>20.840399999999999</v>
      </c>
      <c r="F4090">
        <v>57.89</v>
      </c>
      <c r="G4090">
        <v>-41.4263917917215</v>
      </c>
      <c r="H4090">
        <v>1.16935428452745</v>
      </c>
      <c r="I4090">
        <v>-3.35841133939567</v>
      </c>
      <c r="J4090">
        <v>-2.4589767809380598</v>
      </c>
      <c r="K4090">
        <v>56.683541771741403</v>
      </c>
      <c r="L4090">
        <v>55.803077739395597</v>
      </c>
      <c r="M4090">
        <v>52.223513789779403</v>
      </c>
      <c r="N4090">
        <v>0.57572299698713603</v>
      </c>
      <c r="O4090">
        <v>32.147175678010001</v>
      </c>
      <c r="P4090">
        <v>28.5016648168701</v>
      </c>
      <c r="Q4090">
        <v>0.112025012425379</v>
      </c>
    </row>
    <row r="4091" spans="1:17" hidden="1" x14ac:dyDescent="0.3">
      <c r="A4091" t="s">
        <v>8416</v>
      </c>
      <c r="B4091" t="s">
        <v>8417</v>
      </c>
      <c r="C4091" t="str">
        <f>IFERROR(VLOOKUP(Table1[[#This Row],[Ticker]],[1]!Table1[[Symbol]:[Industry]],2,FALSE),"-")</f>
        <v>-</v>
      </c>
      <c r="D4091" t="s">
        <v>393</v>
      </c>
      <c r="E4091">
        <v>20.834855999999998</v>
      </c>
      <c r="F4091">
        <v>18.760000000000002</v>
      </c>
      <c r="G4091">
        <v>-23.6076783414291</v>
      </c>
      <c r="H4091">
        <v>22.012541713369401</v>
      </c>
      <c r="I4091">
        <v>0.35203452047695499</v>
      </c>
      <c r="J4091">
        <v>21.0606137887406</v>
      </c>
      <c r="K4091">
        <v>16.402277788006199</v>
      </c>
      <c r="L4091">
        <v>16.912411113120701</v>
      </c>
      <c r="M4091">
        <v>62.2163136137899</v>
      </c>
      <c r="N4091">
        <v>3.9231626288579098</v>
      </c>
      <c r="O4091">
        <v>83.368869936034102</v>
      </c>
      <c r="P4091">
        <v>38.962962962962898</v>
      </c>
      <c r="Q4091">
        <v>1.0289606723039999E-2</v>
      </c>
    </row>
    <row r="4092" spans="1:17" hidden="1" x14ac:dyDescent="0.3">
      <c r="A4092" t="s">
        <v>8418</v>
      </c>
      <c r="B4092" t="s">
        <v>8419</v>
      </c>
      <c r="C4092" t="str">
        <f>IFERROR(VLOOKUP(Table1[[#This Row],[Ticker]],[1]!Table1[[Symbol]:[Industry]],2,FALSE),"-")</f>
        <v>-</v>
      </c>
      <c r="D4092" t="s">
        <v>422</v>
      </c>
      <c r="E4092">
        <v>20.831759999999999</v>
      </c>
      <c r="F4092">
        <v>20</v>
      </c>
      <c r="G4092">
        <v>-12.2499053779469</v>
      </c>
      <c r="H4092">
        <v>-9.1717411195940794</v>
      </c>
      <c r="I4092">
        <v>-11.6115296189655</v>
      </c>
      <c r="J4092">
        <v>4.8427287377928501</v>
      </c>
      <c r="K4092">
        <v>20.052497630013701</v>
      </c>
      <c r="L4092">
        <v>21.188511582002199</v>
      </c>
      <c r="M4092">
        <v>65.290267619448798</v>
      </c>
      <c r="N4092">
        <v>0.831894362620619</v>
      </c>
      <c r="O4092">
        <v>39.399999999999899</v>
      </c>
      <c r="P4092">
        <v>27.7955271565495</v>
      </c>
      <c r="Q4092">
        <v>0.11997012404601699</v>
      </c>
    </row>
    <row r="4093" spans="1:17" hidden="1" x14ac:dyDescent="0.3">
      <c r="A4093" t="s">
        <v>8420</v>
      </c>
      <c r="B4093" t="s">
        <v>8421</v>
      </c>
      <c r="C4093" t="str">
        <f>IFERROR(VLOOKUP(Table1[[#This Row],[Ticker]],[1]!Table1[[Symbol]:[Industry]],2,FALSE),"-")</f>
        <v>-</v>
      </c>
      <c r="D4093" t="s">
        <v>396</v>
      </c>
      <c r="E4093">
        <v>20.831122473000001</v>
      </c>
      <c r="F4093">
        <v>18.829999999999998</v>
      </c>
      <c r="G4093">
        <v>181.567662463202</v>
      </c>
      <c r="H4093">
        <v>-10.8438528088186</v>
      </c>
      <c r="I4093">
        <v>-23.066982767967101</v>
      </c>
      <c r="J4093">
        <v>-0.340609030715737</v>
      </c>
      <c r="K4093">
        <v>19.187827663029001</v>
      </c>
      <c r="L4093">
        <v>17.876754803670199</v>
      </c>
      <c r="M4093">
        <v>63.825240484730003</v>
      </c>
      <c r="N4093">
        <v>1.79838523583284</v>
      </c>
      <c r="O4093">
        <v>59.054699946893201</v>
      </c>
      <c r="P4093">
        <v>249.99999999999901</v>
      </c>
      <c r="Q4093">
        <v>0.159053872809472</v>
      </c>
    </row>
    <row r="4094" spans="1:17" hidden="1" x14ac:dyDescent="0.3">
      <c r="A4094" t="s">
        <v>8422</v>
      </c>
      <c r="B4094" t="s">
        <v>8423</v>
      </c>
      <c r="C4094" t="str">
        <f>IFERROR(VLOOKUP(Table1[[#This Row],[Ticker]],[1]!Table1[[Symbol]:[Industry]],2,FALSE),"-")</f>
        <v>-</v>
      </c>
      <c r="D4094" t="s">
        <v>751</v>
      </c>
      <c r="E4094">
        <v>20.802747875000001</v>
      </c>
      <c r="F4094">
        <v>89.2</v>
      </c>
      <c r="G4094">
        <v>-7.5397589660024202</v>
      </c>
      <c r="H4094">
        <v>0.20965181102906799</v>
      </c>
      <c r="I4094">
        <v>3.3385898963588301</v>
      </c>
      <c r="J4094">
        <v>-0.388796369088793</v>
      </c>
      <c r="K4094">
        <v>83.970128107951496</v>
      </c>
      <c r="L4094">
        <v>80.133404623611696</v>
      </c>
      <c r="M4094">
        <v>59.256974662123497</v>
      </c>
      <c r="N4094">
        <v>0.17837342432710701</v>
      </c>
      <c r="O4094">
        <v>5.8295964125560404</v>
      </c>
      <c r="P4094">
        <v>34.7432024169184</v>
      </c>
    </row>
    <row r="4095" spans="1:17" hidden="1" x14ac:dyDescent="0.3">
      <c r="A4095" t="s">
        <v>8424</v>
      </c>
      <c r="B4095" t="s">
        <v>8425</v>
      </c>
      <c r="C4095" t="str">
        <f>IFERROR(VLOOKUP(Table1[[#This Row],[Ticker]],[1]!Table1[[Symbol]:[Industry]],2,FALSE),"-")</f>
        <v>-</v>
      </c>
      <c r="D4095" t="s">
        <v>396</v>
      </c>
      <c r="E4095">
        <v>20.783934500000001</v>
      </c>
      <c r="F4095">
        <v>69.13</v>
      </c>
      <c r="G4095">
        <v>86.563854179440398</v>
      </c>
      <c r="H4095">
        <v>133.004804980232</v>
      </c>
      <c r="I4095">
        <v>155.18698548600099</v>
      </c>
      <c r="J4095">
        <v>5.1261284300347203</v>
      </c>
      <c r="K4095">
        <v>42.8542191647716</v>
      </c>
      <c r="L4095">
        <v>30.853846443578799</v>
      </c>
      <c r="M4095">
        <v>99.732691366798406</v>
      </c>
      <c r="N4095">
        <v>1.8776984743452501</v>
      </c>
      <c r="O4095">
        <v>0</v>
      </c>
      <c r="P4095">
        <v>230.92388702728499</v>
      </c>
      <c r="Q4095">
        <v>0.168156312109802</v>
      </c>
    </row>
    <row r="4096" spans="1:17" hidden="1" x14ac:dyDescent="0.3">
      <c r="A4096" t="s">
        <v>8426</v>
      </c>
      <c r="B4096" t="s">
        <v>8427</v>
      </c>
      <c r="C4096" t="str">
        <f>IFERROR(VLOOKUP(Table1[[#This Row],[Ticker]],[1]!Table1[[Symbol]:[Industry]],2,FALSE),"-")</f>
        <v>-</v>
      </c>
      <c r="D4096" t="s">
        <v>1602</v>
      </c>
      <c r="E4096">
        <v>20.712789999999998</v>
      </c>
      <c r="F4096">
        <v>49</v>
      </c>
      <c r="G4096">
        <v>-51.6486140139437</v>
      </c>
      <c r="H4096">
        <v>3.7672000984626002</v>
      </c>
      <c r="I4096">
        <v>-4.8126997201702801</v>
      </c>
      <c r="J4096">
        <v>7.9501224950467204</v>
      </c>
      <c r="K4096">
        <v>47.345487436498303</v>
      </c>
      <c r="L4096">
        <v>51.0354110172226</v>
      </c>
      <c r="M4096">
        <v>70.620542026376398</v>
      </c>
      <c r="N4096">
        <v>1.30197075651621</v>
      </c>
      <c r="O4096">
        <v>36.224489795918302</v>
      </c>
      <c r="P4096">
        <v>32.791327913279098</v>
      </c>
    </row>
    <row r="4097" spans="1:17" hidden="1" x14ac:dyDescent="0.3">
      <c r="A4097" t="s">
        <v>8428</v>
      </c>
      <c r="B4097" t="s">
        <v>8429</v>
      </c>
      <c r="C4097" t="str">
        <f>IFERROR(VLOOKUP(Table1[[#This Row],[Ticker]],[1]!Table1[[Symbol]:[Industry]],2,FALSE),"-")</f>
        <v>-</v>
      </c>
      <c r="D4097" t="s">
        <v>396</v>
      </c>
      <c r="E4097">
        <v>20.709612</v>
      </c>
      <c r="F4097">
        <v>40.89</v>
      </c>
      <c r="G4097">
        <v>-44.520492406994698</v>
      </c>
      <c r="H4097">
        <v>-23.2483278518479</v>
      </c>
      <c r="I4097">
        <v>-37.894620359860497</v>
      </c>
      <c r="J4097">
        <v>6.8101025720951798</v>
      </c>
      <c r="K4097">
        <v>43.210939567850197</v>
      </c>
      <c r="L4097">
        <v>48.227687721546303</v>
      </c>
      <c r="M4097">
        <v>61.031730462133297</v>
      </c>
      <c r="N4097">
        <v>1.6182502557940399</v>
      </c>
      <c r="O4097">
        <v>168.207385668867</v>
      </c>
      <c r="P4097">
        <v>22.169106662682999</v>
      </c>
    </row>
    <row r="4098" spans="1:17" hidden="1" x14ac:dyDescent="0.3">
      <c r="A4098" t="s">
        <v>8430</v>
      </c>
      <c r="B4098" t="s">
        <v>8431</v>
      </c>
      <c r="C4098" t="str">
        <f>IFERROR(VLOOKUP(Table1[[#This Row],[Ticker]],[1]!Table1[[Symbol]:[Industry]],2,FALSE),"-")</f>
        <v>-</v>
      </c>
      <c r="D4098" t="s">
        <v>545</v>
      </c>
      <c r="E4098">
        <v>20.68264692</v>
      </c>
      <c r="F4098">
        <v>1.1000000000000001</v>
      </c>
      <c r="G4098">
        <v>-117.467116177287</v>
      </c>
      <c r="H4098">
        <v>-51.962613566133598</v>
      </c>
      <c r="I4098">
        <v>-68.232185965085193</v>
      </c>
      <c r="J4098">
        <v>-15.053393858113701</v>
      </c>
      <c r="K4098">
        <v>1.72897522479737</v>
      </c>
      <c r="L4098">
        <v>3.0554847861934999</v>
      </c>
      <c r="M4098">
        <v>64.754587480939804</v>
      </c>
      <c r="N4098">
        <v>3.55572784696222</v>
      </c>
      <c r="O4098">
        <v>638.13678581480394</v>
      </c>
      <c r="P4098">
        <v>3.7735849056603699</v>
      </c>
      <c r="Q4098">
        <v>0.20595045173530299</v>
      </c>
    </row>
    <row r="4099" spans="1:17" hidden="1" x14ac:dyDescent="0.3">
      <c r="A4099" t="s">
        <v>8432</v>
      </c>
      <c r="B4099" t="s">
        <v>8433</v>
      </c>
      <c r="C4099" t="str">
        <f>IFERROR(VLOOKUP(Table1[[#This Row],[Ticker]],[1]!Table1[[Symbol]:[Industry]],2,FALSE),"-")</f>
        <v>-</v>
      </c>
      <c r="D4099" t="s">
        <v>438</v>
      </c>
      <c r="E4099">
        <v>20.656220000000001</v>
      </c>
      <c r="F4099">
        <v>29.9</v>
      </c>
      <c r="G4099">
        <v>-8.7319473472770994</v>
      </c>
      <c r="H4099">
        <v>-12.939159408351101</v>
      </c>
      <c r="I4099">
        <v>-19.670680135137498</v>
      </c>
      <c r="J4099">
        <v>-10.0170131938964</v>
      </c>
      <c r="K4099">
        <v>31.610629485581502</v>
      </c>
      <c r="L4099">
        <v>29.8758128261527</v>
      </c>
      <c r="M4099">
        <v>36.498139951539002</v>
      </c>
      <c r="N4099">
        <v>0.220705754772202</v>
      </c>
      <c r="O4099">
        <v>41.003344481605303</v>
      </c>
      <c r="P4099">
        <v>39.005113900511297</v>
      </c>
      <c r="Q4099">
        <v>1.2797175989558001E-2</v>
      </c>
    </row>
    <row r="4100" spans="1:17" hidden="1" x14ac:dyDescent="0.3">
      <c r="A4100" t="s">
        <v>8434</v>
      </c>
      <c r="B4100" t="s">
        <v>8435</v>
      </c>
      <c r="C4100" t="str">
        <f>IFERROR(VLOOKUP(Table1[[#This Row],[Ticker]],[1]!Table1[[Symbol]:[Industry]],2,FALSE),"-")</f>
        <v>-</v>
      </c>
      <c r="E4100">
        <v>20.63</v>
      </c>
      <c r="F4100">
        <v>21.15</v>
      </c>
      <c r="G4100">
        <v>-46.634952811757898</v>
      </c>
      <c r="H4100">
        <v>-8.92113891175579</v>
      </c>
      <c r="I4100">
        <v>-11.1200252311219</v>
      </c>
      <c r="J4100">
        <v>-7.8211010326005903</v>
      </c>
      <c r="K4100">
        <v>20.383664152214902</v>
      </c>
      <c r="L4100">
        <v>20.733609386812098</v>
      </c>
      <c r="M4100">
        <v>38.474813784652</v>
      </c>
      <c r="N4100">
        <v>0.39265286137636801</v>
      </c>
      <c r="O4100">
        <v>32.387706855791897</v>
      </c>
      <c r="P4100">
        <v>34.200507614213102</v>
      </c>
      <c r="Q4100">
        <v>6.7946771685624005E-2</v>
      </c>
    </row>
    <row r="4101" spans="1:17" hidden="1" x14ac:dyDescent="0.3">
      <c r="A4101" t="s">
        <v>8436</v>
      </c>
      <c r="B4101" t="s">
        <v>8437</v>
      </c>
      <c r="C4101" t="str">
        <f>IFERROR(VLOOKUP(Table1[[#This Row],[Ticker]],[1]!Table1[[Symbol]:[Industry]],2,FALSE),"-")</f>
        <v>-</v>
      </c>
      <c r="D4101" t="s">
        <v>604</v>
      </c>
      <c r="E4101">
        <v>20.583044040000001</v>
      </c>
      <c r="F4101">
        <v>6860.1</v>
      </c>
      <c r="G4101">
        <v>124.689909435603</v>
      </c>
      <c r="H4101">
        <v>42.099581679503203</v>
      </c>
      <c r="I4101">
        <v>192.57804895823</v>
      </c>
      <c r="J4101">
        <v>5.0930997598532697</v>
      </c>
      <c r="K4101">
        <v>5129.6580150612299</v>
      </c>
      <c r="L4101">
        <v>4025.9499310154001</v>
      </c>
      <c r="M4101">
        <v>96.942874851422999</v>
      </c>
      <c r="N4101">
        <v>1.5071770334928201</v>
      </c>
      <c r="O4101">
        <v>0</v>
      </c>
      <c r="P4101">
        <v>233.662451361867</v>
      </c>
      <c r="Q4101">
        <v>0.143441439786619</v>
      </c>
    </row>
    <row r="4102" spans="1:17" hidden="1" x14ac:dyDescent="0.3">
      <c r="A4102" t="s">
        <v>8438</v>
      </c>
      <c r="B4102" t="s">
        <v>8439</v>
      </c>
      <c r="C4102" t="str">
        <f>IFERROR(VLOOKUP(Table1[[#This Row],[Ticker]],[1]!Table1[[Symbol]:[Industry]],2,FALSE),"-")</f>
        <v>-</v>
      </c>
      <c r="D4102" t="s">
        <v>604</v>
      </c>
      <c r="E4102">
        <v>20.580844079999999</v>
      </c>
      <c r="F4102">
        <v>24.89</v>
      </c>
      <c r="G4102">
        <v>27.2653644806798</v>
      </c>
      <c r="H4102">
        <v>-7.0907340984112501</v>
      </c>
      <c r="I4102">
        <v>-4.5435678771488801</v>
      </c>
      <c r="J4102">
        <v>-10.8213592260791</v>
      </c>
      <c r="K4102">
        <v>25.7953786445206</v>
      </c>
      <c r="L4102">
        <v>22.989999093392999</v>
      </c>
      <c r="M4102">
        <v>12.433620650084499</v>
      </c>
      <c r="N4102">
        <v>0.59317786408449402</v>
      </c>
      <c r="O4102">
        <v>47.8505423865005</v>
      </c>
      <c r="P4102">
        <v>65.933333333333294</v>
      </c>
      <c r="Q4102">
        <v>6.6490766887919994E-2</v>
      </c>
    </row>
    <row r="4103" spans="1:17" hidden="1" x14ac:dyDescent="0.3">
      <c r="A4103" t="s">
        <v>8440</v>
      </c>
      <c r="B4103" t="s">
        <v>8441</v>
      </c>
      <c r="C4103" t="str">
        <f>IFERROR(VLOOKUP(Table1[[#This Row],[Ticker]],[1]!Table1[[Symbol]:[Industry]],2,FALSE),"-")</f>
        <v>-</v>
      </c>
      <c r="D4103" t="s">
        <v>281</v>
      </c>
      <c r="E4103">
        <v>20.539564253999998</v>
      </c>
      <c r="F4103">
        <v>9.18</v>
      </c>
      <c r="G4103">
        <v>-40.022597753781099</v>
      </c>
      <c r="H4103">
        <v>3.0523222975106501</v>
      </c>
      <c r="I4103">
        <v>-35.683865884850199</v>
      </c>
      <c r="J4103">
        <v>-13.6588360349845</v>
      </c>
      <c r="K4103">
        <v>8.9654425703637504</v>
      </c>
      <c r="L4103">
        <v>9.4451547144816299</v>
      </c>
      <c r="M4103">
        <v>45.063629092648398</v>
      </c>
      <c r="N4103">
        <v>1.4759627557929</v>
      </c>
      <c r="O4103">
        <v>54.684095860566401</v>
      </c>
      <c r="P4103">
        <v>26.098901098900999</v>
      </c>
      <c r="Q4103">
        <v>4.5139233762912997E-2</v>
      </c>
    </row>
    <row r="4104" spans="1:17" hidden="1" x14ac:dyDescent="0.3">
      <c r="A4104" t="s">
        <v>8442</v>
      </c>
      <c r="B4104" t="s">
        <v>8443</v>
      </c>
      <c r="C4104" t="str">
        <f>IFERROR(VLOOKUP(Table1[[#This Row],[Ticker]],[1]!Table1[[Symbol]:[Industry]],2,FALSE),"-")</f>
        <v>-</v>
      </c>
      <c r="D4104" t="s">
        <v>21</v>
      </c>
      <c r="E4104">
        <v>20.520889199999999</v>
      </c>
      <c r="F4104">
        <v>6.85</v>
      </c>
      <c r="G4104">
        <v>-6.9315168429720497</v>
      </c>
      <c r="H4104">
        <v>-20.0924836960038</v>
      </c>
      <c r="I4104">
        <v>48.343251252291303</v>
      </c>
      <c r="J4104">
        <v>0.56056685970452702</v>
      </c>
      <c r="K4104">
        <v>7.3697412934851503</v>
      </c>
      <c r="L4104">
        <v>6.2090352068326498</v>
      </c>
      <c r="M4104">
        <v>37.7603084284315</v>
      </c>
      <c r="N4104">
        <v>0.55990886113502503</v>
      </c>
      <c r="O4104">
        <v>69.781021897810206</v>
      </c>
      <c r="P4104">
        <v>85.135135135135101</v>
      </c>
      <c r="Q4104">
        <v>0.12451721949193099</v>
      </c>
    </row>
    <row r="4105" spans="1:17" hidden="1" x14ac:dyDescent="0.3">
      <c r="A4105" t="s">
        <v>8444</v>
      </c>
      <c r="B4105" t="s">
        <v>5520</v>
      </c>
      <c r="C4105" t="str">
        <f>IFERROR(VLOOKUP(Table1[[#This Row],[Ticker]],[1]!Table1[[Symbol]:[Industry]],2,FALSE),"-")</f>
        <v>-</v>
      </c>
      <c r="D4105" t="s">
        <v>266</v>
      </c>
      <c r="E4105">
        <v>20.499860000000002</v>
      </c>
      <c r="F4105">
        <v>29.2</v>
      </c>
      <c r="G4105">
        <v>51.494845901668</v>
      </c>
      <c r="H4105">
        <v>0.10298881567424301</v>
      </c>
      <c r="I4105">
        <v>55.816651572527597</v>
      </c>
      <c r="J4105">
        <v>1.7741132855989199</v>
      </c>
      <c r="K4105">
        <v>25.672773276916899</v>
      </c>
      <c r="L4105">
        <v>20.1942160882897</v>
      </c>
      <c r="M4105">
        <v>82.0091541119141</v>
      </c>
      <c r="N4105">
        <v>0.83448177541225099</v>
      </c>
      <c r="O4105">
        <v>6.8493150684934001E-2</v>
      </c>
      <c r="P4105">
        <v>175.471698113207</v>
      </c>
    </row>
    <row r="4106" spans="1:17" hidden="1" x14ac:dyDescent="0.3">
      <c r="A4106" t="s">
        <v>8445</v>
      </c>
      <c r="B4106" t="s">
        <v>8446</v>
      </c>
      <c r="C4106" t="str">
        <f>IFERROR(VLOOKUP(Table1[[#This Row],[Ticker]],[1]!Table1[[Symbol]:[Industry]],2,FALSE),"-")</f>
        <v>-</v>
      </c>
      <c r="D4106" t="s">
        <v>545</v>
      </c>
      <c r="E4106">
        <v>20.488627999999999</v>
      </c>
      <c r="F4106">
        <v>20.079999999999998</v>
      </c>
      <c r="G4106">
        <v>8.8943510474348901</v>
      </c>
      <c r="H4106">
        <v>1.68850803953339</v>
      </c>
      <c r="I4106">
        <v>-4.5919196109301996</v>
      </c>
      <c r="J4106">
        <v>-3.53510538330353</v>
      </c>
      <c r="K4106">
        <v>19.817173111041502</v>
      </c>
      <c r="L4106">
        <v>18.725710934552001</v>
      </c>
      <c r="M4106">
        <v>30.363671206592301</v>
      </c>
      <c r="N4106">
        <v>0.63412292758087796</v>
      </c>
      <c r="O4106">
        <v>31.972111553784799</v>
      </c>
      <c r="P4106">
        <v>61.5446500402252</v>
      </c>
      <c r="Q4106">
        <v>-4.0450017241551998E-2</v>
      </c>
    </row>
    <row r="4107" spans="1:17" hidden="1" x14ac:dyDescent="0.3">
      <c r="A4107" t="s">
        <v>8447</v>
      </c>
      <c r="B4107" t="s">
        <v>8448</v>
      </c>
      <c r="C4107" t="str">
        <f>IFERROR(VLOOKUP(Table1[[#This Row],[Ticker]],[1]!Table1[[Symbol]:[Industry]],2,FALSE),"-")</f>
        <v>-</v>
      </c>
      <c r="D4107" t="s">
        <v>545</v>
      </c>
      <c r="E4107">
        <v>20.472000000000001</v>
      </c>
      <c r="F4107">
        <v>8.64</v>
      </c>
      <c r="G4107">
        <v>-69.3152806806104</v>
      </c>
      <c r="H4107">
        <v>-2.2616168883927998</v>
      </c>
      <c r="I4107">
        <v>-42.542666658544597</v>
      </c>
      <c r="J4107">
        <v>-2.3486319533518398</v>
      </c>
      <c r="K4107">
        <v>8.9937472244710204</v>
      </c>
      <c r="L4107">
        <v>11.1998206422784</v>
      </c>
      <c r="M4107">
        <v>54.408916081664202</v>
      </c>
      <c r="N4107">
        <v>0.46326368090678899</v>
      </c>
      <c r="O4107">
        <v>118.287037037037</v>
      </c>
      <c r="P4107">
        <v>44.723618090452199</v>
      </c>
      <c r="Q4107">
        <v>-0.102936562410866</v>
      </c>
    </row>
    <row r="4108" spans="1:17" hidden="1" x14ac:dyDescent="0.3">
      <c r="A4108" t="s">
        <v>8449</v>
      </c>
      <c r="B4108" t="s">
        <v>8450</v>
      </c>
      <c r="C4108" t="str">
        <f>IFERROR(VLOOKUP(Table1[[#This Row],[Ticker]],[1]!Table1[[Symbol]:[Industry]],2,FALSE),"-")</f>
        <v>-</v>
      </c>
      <c r="D4108" t="s">
        <v>263</v>
      </c>
      <c r="E4108">
        <v>20.45736956</v>
      </c>
      <c r="F4108">
        <v>32.9</v>
      </c>
      <c r="G4108">
        <v>7.70486505449459</v>
      </c>
      <c r="H4108">
        <v>12.291354687834501</v>
      </c>
      <c r="I4108">
        <v>-2.0565608055878499</v>
      </c>
      <c r="J4108">
        <v>-17.689172493892301</v>
      </c>
      <c r="K4108">
        <v>29.895072758808698</v>
      </c>
      <c r="L4108">
        <v>28.138859580494099</v>
      </c>
      <c r="M4108">
        <v>43.981909850052602</v>
      </c>
      <c r="N4108">
        <v>1.46468602952543</v>
      </c>
      <c r="O4108">
        <v>21.580547112462</v>
      </c>
      <c r="P4108">
        <v>46.2222222222222</v>
      </c>
      <c r="Q4108">
        <v>1.1775433236917E-2</v>
      </c>
    </row>
    <row r="4109" spans="1:17" hidden="1" x14ac:dyDescent="0.3">
      <c r="A4109" t="s">
        <v>8451</v>
      </c>
      <c r="B4109" t="s">
        <v>8452</v>
      </c>
      <c r="C4109" t="str">
        <f>IFERROR(VLOOKUP(Table1[[#This Row],[Ticker]],[1]!Table1[[Symbol]:[Industry]],2,FALSE),"-")</f>
        <v>-</v>
      </c>
      <c r="D4109" t="s">
        <v>130</v>
      </c>
      <c r="E4109">
        <v>20.448225000000001</v>
      </c>
      <c r="F4109">
        <v>78.75</v>
      </c>
      <c r="G4109">
        <v>-71.7918431806104</v>
      </c>
      <c r="H4109">
        <v>-19.035442697786301</v>
      </c>
      <c r="I4109">
        <v>-50.059463970974598</v>
      </c>
      <c r="J4109">
        <v>-12.8493543475726</v>
      </c>
      <c r="K4109">
        <v>90.274004249693505</v>
      </c>
      <c r="L4109">
        <v>107.431848493827</v>
      </c>
      <c r="M4109">
        <v>2.0821321563180002E-3</v>
      </c>
      <c r="N4109">
        <v>3.8181818181818099</v>
      </c>
      <c r="O4109">
        <v>70.6666666666666</v>
      </c>
      <c r="P4109">
        <v>0</v>
      </c>
    </row>
    <row r="4110" spans="1:17" hidden="1" x14ac:dyDescent="0.3">
      <c r="A4110" t="s">
        <v>8453</v>
      </c>
      <c r="B4110" t="s">
        <v>8454</v>
      </c>
      <c r="C4110" t="str">
        <f>IFERROR(VLOOKUP(Table1[[#This Row],[Ticker]],[1]!Table1[[Symbol]:[Industry]],2,FALSE),"-")</f>
        <v>-</v>
      </c>
      <c r="D4110" t="s">
        <v>388</v>
      </c>
      <c r="E4110">
        <v>20.444927359999902</v>
      </c>
      <c r="F4110">
        <v>14.3</v>
      </c>
      <c r="G4110">
        <v>-106.231947347277</v>
      </c>
      <c r="H4110">
        <v>10.039681327727401</v>
      </c>
      <c r="I4110">
        <v>-43.477035678020002</v>
      </c>
      <c r="J4110">
        <v>-3.8430763977962901</v>
      </c>
      <c r="K4110">
        <v>17.531178507000501</v>
      </c>
      <c r="L4110">
        <v>35.501376399262597</v>
      </c>
      <c r="M4110">
        <v>98.284136062892998</v>
      </c>
      <c r="N4110">
        <v>2.3206096116524599</v>
      </c>
      <c r="O4110">
        <v>290.20979020979001</v>
      </c>
      <c r="P4110">
        <v>20.981387478849399</v>
      </c>
      <c r="Q4110">
        <v>-7.5693094896330998E-2</v>
      </c>
    </row>
    <row r="4111" spans="1:17" hidden="1" x14ac:dyDescent="0.3">
      <c r="A4111" t="s">
        <v>8455</v>
      </c>
      <c r="B4111" t="s">
        <v>8456</v>
      </c>
      <c r="C4111" t="str">
        <f>IFERROR(VLOOKUP(Table1[[#This Row],[Ticker]],[1]!Table1[[Symbol]:[Industry]],2,FALSE),"-")</f>
        <v>-</v>
      </c>
      <c r="D4111" t="s">
        <v>396</v>
      </c>
      <c r="E4111">
        <v>20.43</v>
      </c>
      <c r="F4111">
        <v>68.099999999999994</v>
      </c>
      <c r="G4111">
        <v>148.20600910855799</v>
      </c>
      <c r="H4111">
        <v>-3.14573420443616</v>
      </c>
      <c r="I4111">
        <v>39.602847401863002</v>
      </c>
      <c r="J4111">
        <v>-5.21547452151367</v>
      </c>
      <c r="K4111">
        <v>61.353110937207802</v>
      </c>
      <c r="L4111">
        <v>47.7505247209522</v>
      </c>
      <c r="M4111">
        <v>60.498293066201498</v>
      </c>
      <c r="N4111">
        <v>0.53571966691109196</v>
      </c>
      <c r="O4111">
        <v>4.9926578560939898</v>
      </c>
      <c r="P4111">
        <v>198.422436459246</v>
      </c>
      <c r="Q4111">
        <v>0.12537809525482799</v>
      </c>
    </row>
    <row r="4112" spans="1:17" hidden="1" x14ac:dyDescent="0.3">
      <c r="A4112" t="s">
        <v>8457</v>
      </c>
      <c r="B4112" t="s">
        <v>8458</v>
      </c>
      <c r="C4112" t="str">
        <f>IFERROR(VLOOKUP(Table1[[#This Row],[Ticker]],[1]!Table1[[Symbol]:[Industry]],2,FALSE),"-")</f>
        <v>-</v>
      </c>
      <c r="D4112" t="s">
        <v>545</v>
      </c>
      <c r="E4112">
        <v>20.399999999999999</v>
      </c>
      <c r="F4112">
        <v>51</v>
      </c>
      <c r="G4112">
        <v>-23.920171285500999</v>
      </c>
      <c r="H4112">
        <v>7.0322547619245697</v>
      </c>
      <c r="I4112">
        <v>-35.463267779100299</v>
      </c>
      <c r="J4112">
        <v>0.169468583107519</v>
      </c>
      <c r="K4112">
        <v>49.919642195312697</v>
      </c>
      <c r="L4112">
        <v>52.180373913854403</v>
      </c>
      <c r="M4112">
        <v>59.4784619181032</v>
      </c>
      <c r="N4112">
        <v>0.23063404836955001</v>
      </c>
      <c r="O4112">
        <v>37.529411764705799</v>
      </c>
      <c r="P4112">
        <v>28.269617706237401</v>
      </c>
      <c r="Q4112">
        <v>0.136076614621052</v>
      </c>
    </row>
    <row r="4113" spans="1:17" hidden="1" x14ac:dyDescent="0.3">
      <c r="A4113" t="s">
        <v>8459</v>
      </c>
      <c r="B4113" t="s">
        <v>8460</v>
      </c>
      <c r="C4113" t="str">
        <f>IFERROR(VLOOKUP(Table1[[#This Row],[Ticker]],[1]!Table1[[Symbol]:[Industry]],2,FALSE),"-")</f>
        <v>-</v>
      </c>
      <c r="D4113" t="s">
        <v>396</v>
      </c>
      <c r="E4113">
        <v>20.377500000000001</v>
      </c>
      <c r="F4113">
        <v>37.049999999999997</v>
      </c>
      <c r="G4113">
        <v>65.664311156124199</v>
      </c>
      <c r="H4113">
        <v>8.1255085636913105</v>
      </c>
      <c r="I4113">
        <v>76.893334692350294</v>
      </c>
      <c r="J4113">
        <v>5.78991553268167</v>
      </c>
      <c r="K4113">
        <v>33.958582896078902</v>
      </c>
      <c r="L4113">
        <v>26.767669838152401</v>
      </c>
      <c r="M4113">
        <v>53.447771164130899</v>
      </c>
      <c r="N4113">
        <v>0.69421176608575796</v>
      </c>
      <c r="O4113">
        <v>12.010796221322501</v>
      </c>
      <c r="P4113">
        <v>178.57142857142799</v>
      </c>
      <c r="Q4113">
        <v>0.12076106783898501</v>
      </c>
    </row>
    <row r="4114" spans="1:17" hidden="1" x14ac:dyDescent="0.3">
      <c r="A4114" t="s">
        <v>8461</v>
      </c>
      <c r="B4114" t="s">
        <v>8462</v>
      </c>
      <c r="C4114" t="str">
        <f>IFERROR(VLOOKUP(Table1[[#This Row],[Ticker]],[1]!Table1[[Symbol]:[Industry]],2,FALSE),"-")</f>
        <v>-</v>
      </c>
      <c r="D4114" t="s">
        <v>1433</v>
      </c>
      <c r="E4114">
        <v>20.329249999999998</v>
      </c>
      <c r="F4114">
        <v>17.45</v>
      </c>
      <c r="G4114">
        <v>-8.9389442586574592</v>
      </c>
      <c r="H4114">
        <v>-21.494432059989599</v>
      </c>
      <c r="I4114">
        <v>-5.8267230277073603</v>
      </c>
      <c r="J4114">
        <v>1.30919937194934</v>
      </c>
      <c r="K4114">
        <v>18.554713958653</v>
      </c>
      <c r="L4114">
        <v>17.143988870423598</v>
      </c>
      <c r="M4114">
        <v>52.419519690268999</v>
      </c>
      <c r="N4114">
        <v>0.25186181510167299</v>
      </c>
      <c r="O4114">
        <v>63.839541547277904</v>
      </c>
      <c r="P4114">
        <v>45.295587010824299</v>
      </c>
      <c r="Q4114">
        <v>8.9201838738430003E-2</v>
      </c>
    </row>
    <row r="4115" spans="1:17" hidden="1" x14ac:dyDescent="0.3">
      <c r="A4115" t="s">
        <v>8463</v>
      </c>
      <c r="B4115" t="s">
        <v>8464</v>
      </c>
      <c r="C4115" t="str">
        <f>IFERROR(VLOOKUP(Table1[[#This Row],[Ticker]],[1]!Table1[[Symbol]:[Industry]],2,FALSE),"-")</f>
        <v>-</v>
      </c>
      <c r="D4115" t="s">
        <v>1153</v>
      </c>
      <c r="E4115">
        <v>20.310577500000001</v>
      </c>
      <c r="F4115">
        <v>3.75</v>
      </c>
      <c r="G4115">
        <v>54.184719319389501</v>
      </c>
      <c r="H4115">
        <v>69.814389918186905</v>
      </c>
      <c r="I4115">
        <v>59.433017232032803</v>
      </c>
      <c r="J4115">
        <v>17.797313992594098</v>
      </c>
      <c r="K4115">
        <v>2.4704991625372998</v>
      </c>
      <c r="L4115">
        <v>2.03207184407007</v>
      </c>
      <c r="M4115">
        <v>98.223187797772994</v>
      </c>
      <c r="N4115">
        <v>1.04234029066294</v>
      </c>
      <c r="O4115">
        <v>0</v>
      </c>
      <c r="P4115">
        <v>167.85714285714201</v>
      </c>
      <c r="Q4115">
        <v>0.14045327122816201</v>
      </c>
    </row>
    <row r="4116" spans="1:17" hidden="1" x14ac:dyDescent="0.3">
      <c r="A4116" t="s">
        <v>8465</v>
      </c>
      <c r="B4116" t="s">
        <v>8466</v>
      </c>
      <c r="C4116" t="str">
        <f>IFERROR(VLOOKUP(Table1[[#This Row],[Ticker]],[1]!Table1[[Symbol]:[Industry]],2,FALSE),"-")</f>
        <v>-</v>
      </c>
      <c r="D4116" t="s">
        <v>860</v>
      </c>
      <c r="E4116">
        <v>20.25</v>
      </c>
      <c r="F4116">
        <v>45</v>
      </c>
      <c r="G4116">
        <v>17.691430728785502</v>
      </c>
      <c r="H4116">
        <v>36.745116472068403</v>
      </c>
      <c r="I4116">
        <v>55.6188702140023</v>
      </c>
      <c r="J4116">
        <v>1.6668165922360301</v>
      </c>
      <c r="K4116">
        <v>34.360151347182502</v>
      </c>
      <c r="L4116">
        <v>30.678763736207401</v>
      </c>
      <c r="M4116">
        <v>77.754563891735003</v>
      </c>
      <c r="N4116">
        <v>1.7450431403919699</v>
      </c>
      <c r="O4116">
        <v>5</v>
      </c>
      <c r="P4116">
        <v>83.748468762760297</v>
      </c>
    </row>
    <row r="4117" spans="1:17" hidden="1" x14ac:dyDescent="0.3">
      <c r="A4117" t="s">
        <v>8467</v>
      </c>
      <c r="B4117" t="s">
        <v>8468</v>
      </c>
      <c r="C4117" t="str">
        <f>IFERROR(VLOOKUP(Table1[[#This Row],[Ticker]],[1]!Table1[[Symbol]:[Industry]],2,FALSE),"-")</f>
        <v>-</v>
      </c>
      <c r="D4117" t="s">
        <v>2933</v>
      </c>
      <c r="E4117">
        <v>20.21</v>
      </c>
      <c r="F4117">
        <v>47</v>
      </c>
      <c r="G4117">
        <v>116.153933756756</v>
      </c>
      <c r="H4117">
        <v>7.0850054814853696</v>
      </c>
      <c r="I4117">
        <v>6.1615086819319798</v>
      </c>
      <c r="J4117">
        <v>-7.6201766687990098</v>
      </c>
      <c r="K4117">
        <v>46.3496878752863</v>
      </c>
      <c r="L4117">
        <v>37.660145818450097</v>
      </c>
      <c r="M4117">
        <v>46.1996598765977</v>
      </c>
      <c r="N4117">
        <v>0.44317268092373402</v>
      </c>
      <c r="O4117">
        <v>20.595744680850999</v>
      </c>
      <c r="P4117">
        <v>179.59547888161799</v>
      </c>
      <c r="Q4117">
        <v>0.15673995075775901</v>
      </c>
    </row>
    <row r="4118" spans="1:17" hidden="1" x14ac:dyDescent="0.3">
      <c r="A4118" t="s">
        <v>8469</v>
      </c>
      <c r="B4118" t="s">
        <v>8470</v>
      </c>
      <c r="C4118" t="str">
        <f>IFERROR(VLOOKUP(Table1[[#This Row],[Ticker]],[1]!Table1[[Symbol]:[Industry]],2,FALSE),"-")</f>
        <v>-</v>
      </c>
      <c r="D4118" t="s">
        <v>751</v>
      </c>
      <c r="E4118">
        <v>20.204048429</v>
      </c>
      <c r="F4118">
        <v>202.26</v>
      </c>
      <c r="G4118">
        <v>-34.613348219161999</v>
      </c>
      <c r="K4118">
        <v>199.64482088527899</v>
      </c>
      <c r="L4118">
        <v>192.56798235863999</v>
      </c>
      <c r="M4118">
        <v>61.144137814655998</v>
      </c>
      <c r="N4118">
        <v>1</v>
      </c>
      <c r="O4118">
        <v>3.7773163255215998</v>
      </c>
      <c r="P4118">
        <v>3.1938775510204001</v>
      </c>
      <c r="Q4118">
        <v>-1.293132028575E-3</v>
      </c>
    </row>
    <row r="4119" spans="1:17" hidden="1" x14ac:dyDescent="0.3">
      <c r="A4119" t="s">
        <v>8471</v>
      </c>
      <c r="B4119" t="s">
        <v>8472</v>
      </c>
      <c r="C4119" t="str">
        <f>IFERROR(VLOOKUP(Table1[[#This Row],[Ticker]],[1]!Table1[[Symbol]:[Industry]],2,FALSE),"-")</f>
        <v>-</v>
      </c>
      <c r="D4119" t="s">
        <v>130</v>
      </c>
      <c r="E4119">
        <v>20.188190500000001</v>
      </c>
      <c r="F4119">
        <v>40</v>
      </c>
      <c r="G4119">
        <v>96.305844462902698</v>
      </c>
      <c r="H4119">
        <v>-9.9149945185146304</v>
      </c>
      <c r="I4119">
        <v>-48.077832195675597</v>
      </c>
      <c r="J4119">
        <v>6.8099887363033096</v>
      </c>
      <c r="K4119">
        <v>41.094413582209398</v>
      </c>
      <c r="L4119">
        <v>38.258944103840797</v>
      </c>
      <c r="M4119">
        <v>66.259997207724297</v>
      </c>
      <c r="N4119">
        <v>0.63238391902017399</v>
      </c>
      <c r="O4119">
        <v>68.049999999999898</v>
      </c>
      <c r="P4119">
        <v>166.666666666666</v>
      </c>
      <c r="Q4119">
        <v>5.951164610233E-2</v>
      </c>
    </row>
    <row r="4120" spans="1:17" hidden="1" x14ac:dyDescent="0.3">
      <c r="A4120" t="s">
        <v>8473</v>
      </c>
      <c r="B4120" t="s">
        <v>8474</v>
      </c>
      <c r="C4120" t="str">
        <f>IFERROR(VLOOKUP(Table1[[#This Row],[Ticker]],[1]!Table1[[Symbol]:[Industry]],2,FALSE),"-")</f>
        <v>-</v>
      </c>
      <c r="D4120" t="s">
        <v>393</v>
      </c>
      <c r="E4120">
        <v>20.142250000000001</v>
      </c>
      <c r="F4120">
        <v>25.99</v>
      </c>
      <c r="G4120">
        <v>223.69021382488401</v>
      </c>
      <c r="H4120">
        <v>106.44222440739399</v>
      </c>
      <c r="I4120">
        <v>113.955759064191</v>
      </c>
      <c r="J4120">
        <v>8.1260840752556298</v>
      </c>
      <c r="K4120">
        <v>16.0692463768419</v>
      </c>
      <c r="L4120">
        <v>11.481988677228999</v>
      </c>
      <c r="M4120">
        <v>91.146768943954797</v>
      </c>
      <c r="N4120">
        <v>3.36433032616238</v>
      </c>
      <c r="O4120">
        <v>3.7706810311658399</v>
      </c>
      <c r="P4120">
        <v>257.98898071625302</v>
      </c>
      <c r="Q4120">
        <v>0.17671612438252701</v>
      </c>
    </row>
    <row r="4121" spans="1:17" hidden="1" x14ac:dyDescent="0.3">
      <c r="A4121" t="s">
        <v>8475</v>
      </c>
      <c r="B4121" t="s">
        <v>8476</v>
      </c>
      <c r="C4121" t="str">
        <f>IFERROR(VLOOKUP(Table1[[#This Row],[Ticker]],[1]!Table1[[Symbol]:[Industry]],2,FALSE),"-")</f>
        <v>-</v>
      </c>
      <c r="D4121" t="s">
        <v>7342</v>
      </c>
      <c r="E4121">
        <v>20.127587680000001</v>
      </c>
      <c r="F4121">
        <v>10.87</v>
      </c>
      <c r="G4121">
        <v>-5.4329277394339597</v>
      </c>
      <c r="H4121">
        <v>22.291354687834499</v>
      </c>
      <c r="I4121">
        <v>-29.893747956801199</v>
      </c>
      <c r="J4121">
        <v>-3.1486319533518499</v>
      </c>
      <c r="K4121">
        <v>10.656440054596001</v>
      </c>
      <c r="L4121">
        <v>10.284210383344799</v>
      </c>
      <c r="M4121">
        <v>41.911968751075797</v>
      </c>
      <c r="N4121">
        <v>0.41077441077441001</v>
      </c>
      <c r="O4121">
        <v>63.753449862005503</v>
      </c>
      <c r="P4121">
        <v>44.933333333333302</v>
      </c>
    </row>
    <row r="4122" spans="1:17" hidden="1" x14ac:dyDescent="0.3">
      <c r="A4122" t="s">
        <v>8477</v>
      </c>
      <c r="B4122" t="s">
        <v>8478</v>
      </c>
      <c r="C4122" t="str">
        <f>IFERROR(VLOOKUP(Table1[[#This Row],[Ticker]],[1]!Table1[[Symbol]:[Industry]],2,FALSE),"-")</f>
        <v>-</v>
      </c>
      <c r="D4122" t="s">
        <v>185</v>
      </c>
      <c r="E4122">
        <v>20.111046699999999</v>
      </c>
      <c r="F4122">
        <v>12.15</v>
      </c>
      <c r="G4122">
        <v>13.246842359196499</v>
      </c>
      <c r="H4122">
        <v>-12.103519700970001</v>
      </c>
      <c r="I4122">
        <v>5.0947174949601699</v>
      </c>
      <c r="J4122">
        <v>-6.7003288752145096</v>
      </c>
      <c r="K4122">
        <v>13.035190927693399</v>
      </c>
      <c r="L4122">
        <v>11.7418112517755</v>
      </c>
      <c r="M4122">
        <v>36.490977742220302</v>
      </c>
      <c r="N4122">
        <v>0.94447949004887699</v>
      </c>
      <c r="O4122">
        <v>48.148148148148103</v>
      </c>
      <c r="P4122">
        <v>67.586206896551701</v>
      </c>
      <c r="Q4122">
        <v>5.5056378661771002E-2</v>
      </c>
    </row>
    <row r="4123" spans="1:17" hidden="1" x14ac:dyDescent="0.3">
      <c r="A4123" t="s">
        <v>8479</v>
      </c>
      <c r="B4123" t="s">
        <v>8480</v>
      </c>
      <c r="C4123" t="str">
        <f>IFERROR(VLOOKUP(Table1[[#This Row],[Ticker]],[1]!Table1[[Symbol]:[Industry]],2,FALSE),"-")</f>
        <v>-</v>
      </c>
      <c r="D4123" t="s">
        <v>393</v>
      </c>
      <c r="E4123">
        <v>20.100000000000001</v>
      </c>
      <c r="F4123">
        <v>67</v>
      </c>
      <c r="G4123">
        <v>27.394721718046299</v>
      </c>
      <c r="H4123">
        <v>-11.5868594116687</v>
      </c>
      <c r="I4123">
        <v>-26.173238590679102</v>
      </c>
      <c r="J4123">
        <v>-3.81959630014833</v>
      </c>
      <c r="K4123">
        <v>77.573093469217</v>
      </c>
      <c r="L4123">
        <v>70.477312663961698</v>
      </c>
      <c r="M4123">
        <v>26.194729855615801</v>
      </c>
      <c r="N4123">
        <v>0.60753413762784803</v>
      </c>
      <c r="O4123">
        <v>47.671641791044699</v>
      </c>
      <c r="P4123">
        <v>86.1111111111111</v>
      </c>
      <c r="Q4123">
        <v>2.7293085243441002E-2</v>
      </c>
    </row>
    <row r="4124" spans="1:17" hidden="1" x14ac:dyDescent="0.3">
      <c r="A4124" t="s">
        <v>8481</v>
      </c>
      <c r="B4124" t="s">
        <v>8482</v>
      </c>
      <c r="C4124" t="str">
        <f>IFERROR(VLOOKUP(Table1[[#This Row],[Ticker]],[1]!Table1[[Symbol]:[Industry]],2,FALSE),"-")</f>
        <v>-</v>
      </c>
      <c r="D4124" t="s">
        <v>393</v>
      </c>
      <c r="E4124">
        <v>20.098607783999999</v>
      </c>
      <c r="F4124">
        <v>13.01</v>
      </c>
      <c r="G4124">
        <v>-1.9011392664690101</v>
      </c>
      <c r="H4124">
        <v>-15.290592684696</v>
      </c>
      <c r="I4124">
        <v>-13.3660536158184</v>
      </c>
      <c r="J4124">
        <v>-7.4311263184908398</v>
      </c>
      <c r="K4124">
        <v>13.465223133959601</v>
      </c>
      <c r="L4124">
        <v>12.919692145409501</v>
      </c>
      <c r="M4124">
        <v>47.480845990089698</v>
      </c>
      <c r="N4124">
        <v>0.584140685868342</v>
      </c>
      <c r="O4124">
        <v>28.823981552651802</v>
      </c>
      <c r="P4124">
        <v>52.163742690058399</v>
      </c>
      <c r="Q4124">
        <v>4.8804227515895998E-2</v>
      </c>
    </row>
    <row r="4125" spans="1:17" hidden="1" x14ac:dyDescent="0.3">
      <c r="A4125" t="s">
        <v>8483</v>
      </c>
      <c r="B4125" t="s">
        <v>8484</v>
      </c>
      <c r="C4125" t="str">
        <f>IFERROR(VLOOKUP(Table1[[#This Row],[Ticker]],[1]!Table1[[Symbol]:[Industry]],2,FALSE),"-")</f>
        <v>-</v>
      </c>
      <c r="D4125" t="s">
        <v>21</v>
      </c>
      <c r="E4125">
        <v>20.04945</v>
      </c>
      <c r="F4125">
        <v>109.5</v>
      </c>
      <c r="G4125">
        <v>71.166512036476405</v>
      </c>
      <c r="H4125">
        <v>35.403340689584297</v>
      </c>
      <c r="I4125">
        <v>76.397302946318604</v>
      </c>
      <c r="J4125">
        <v>-3.84565797565668</v>
      </c>
      <c r="K4125">
        <v>91.322646004256498</v>
      </c>
      <c r="L4125">
        <v>78.340742752978699</v>
      </c>
      <c r="M4125">
        <v>76.038477025308296</v>
      </c>
      <c r="N4125">
        <v>0.67283347962634099</v>
      </c>
      <c r="O4125">
        <v>13.6894977168949</v>
      </c>
      <c r="P4125">
        <v>141.66850584859799</v>
      </c>
      <c r="Q4125">
        <v>8.4211704891442002E-2</v>
      </c>
    </row>
    <row r="4126" spans="1:17" hidden="1" x14ac:dyDescent="0.3">
      <c r="A4126" t="s">
        <v>8485</v>
      </c>
      <c r="B4126" t="s">
        <v>8486</v>
      </c>
      <c r="C4126" t="str">
        <f>IFERROR(VLOOKUP(Table1[[#This Row],[Ticker]],[1]!Table1[[Symbol]:[Industry]],2,FALSE),"-")</f>
        <v>-</v>
      </c>
      <c r="D4126" t="s">
        <v>545</v>
      </c>
      <c r="E4126">
        <v>20.0374865</v>
      </c>
      <c r="F4126">
        <v>102.73</v>
      </c>
      <c r="G4126">
        <v>224.255203134217</v>
      </c>
      <c r="H4126">
        <v>49.745804398208399</v>
      </c>
      <c r="I4126">
        <v>121.165682227855</v>
      </c>
      <c r="J4126">
        <v>-8.4617065686620094</v>
      </c>
      <c r="K4126">
        <v>71.318908025994105</v>
      </c>
      <c r="L4126">
        <v>52.801905430340099</v>
      </c>
      <c r="M4126">
        <v>78.178552255861106</v>
      </c>
      <c r="N4126">
        <v>2.9046681758608299</v>
      </c>
      <c r="O4126">
        <v>0.58405529056750805</v>
      </c>
      <c r="P4126">
        <v>260.45614035087698</v>
      </c>
      <c r="Q4126">
        <v>0.138254523580017</v>
      </c>
    </row>
    <row r="4127" spans="1:17" hidden="1" x14ac:dyDescent="0.3">
      <c r="A4127" t="s">
        <v>8487</v>
      </c>
      <c r="B4127" t="s">
        <v>8488</v>
      </c>
      <c r="C4127" t="str">
        <f>IFERROR(VLOOKUP(Table1[[#This Row],[Ticker]],[1]!Table1[[Symbol]:[Industry]],2,FALSE),"-")</f>
        <v>-</v>
      </c>
      <c r="D4127" t="s">
        <v>751</v>
      </c>
      <c r="E4127">
        <v>20.010432867999999</v>
      </c>
      <c r="F4127">
        <v>92.4</v>
      </c>
      <c r="G4127">
        <v>23.4011372298373</v>
      </c>
      <c r="H4127">
        <v>-2.27389761282629</v>
      </c>
      <c r="I4127">
        <v>7.9242949312314002</v>
      </c>
      <c r="J4127">
        <v>-0.67112945362960996</v>
      </c>
      <c r="K4127">
        <v>89.090111848633597</v>
      </c>
      <c r="L4127">
        <v>79.321219482675104</v>
      </c>
      <c r="M4127">
        <v>57.664030131014698</v>
      </c>
      <c r="N4127">
        <v>1.11929263929025</v>
      </c>
      <c r="O4127">
        <v>2.55411255411255</v>
      </c>
      <c r="P4127">
        <v>71.1111111111111</v>
      </c>
      <c r="Q4127">
        <v>6.2739406014718002E-2</v>
      </c>
    </row>
    <row r="4128" spans="1:17" hidden="1" x14ac:dyDescent="0.3">
      <c r="A4128" t="s">
        <v>8489</v>
      </c>
      <c r="B4128" t="s">
        <v>8490</v>
      </c>
      <c r="C4128" t="str">
        <f>IFERROR(VLOOKUP(Table1[[#This Row],[Ticker]],[1]!Table1[[Symbol]:[Industry]],2,FALSE),"-")</f>
        <v>-</v>
      </c>
      <c r="D4128" t="s">
        <v>604</v>
      </c>
      <c r="E4128">
        <v>19.9387881</v>
      </c>
      <c r="F4128">
        <v>29.26</v>
      </c>
      <c r="G4128">
        <v>-32.4187289564724</v>
      </c>
      <c r="H4128">
        <v>-14.328958877264199</v>
      </c>
      <c r="I4128">
        <v>-19.138411339395599</v>
      </c>
      <c r="J4128">
        <v>-2.12123469307787</v>
      </c>
      <c r="K4128">
        <v>29.976525838852201</v>
      </c>
      <c r="L4128">
        <v>28.889378127727301</v>
      </c>
      <c r="M4128">
        <v>40.664198172240503</v>
      </c>
      <c r="N4128">
        <v>0.18289861335191901</v>
      </c>
      <c r="O4128">
        <v>21.462747778537199</v>
      </c>
      <c r="P4128">
        <v>21.9166666666666</v>
      </c>
      <c r="Q4128">
        <v>-6.0139962044644002E-2</v>
      </c>
    </row>
    <row r="4129" spans="1:17" hidden="1" x14ac:dyDescent="0.3">
      <c r="A4129" t="s">
        <v>8491</v>
      </c>
      <c r="B4129" t="s">
        <v>8492</v>
      </c>
      <c r="C4129" t="str">
        <f>IFERROR(VLOOKUP(Table1[[#This Row],[Ticker]],[1]!Table1[[Symbol]:[Industry]],2,FALSE),"-")</f>
        <v>-</v>
      </c>
      <c r="D4129" t="s">
        <v>1602</v>
      </c>
      <c r="E4129">
        <v>19.934799999999999</v>
      </c>
      <c r="F4129">
        <v>8.6</v>
      </c>
      <c r="G4129">
        <v>-39.326209642358997</v>
      </c>
      <c r="H4129">
        <v>-3.65696572560211</v>
      </c>
      <c r="I4129">
        <v>-12.040030268411799</v>
      </c>
      <c r="J4129">
        <v>-5.3958229645878104</v>
      </c>
      <c r="K4129">
        <v>8.6993475077975209</v>
      </c>
      <c r="L4129">
        <v>9.0137946832625104</v>
      </c>
      <c r="M4129">
        <v>43.962470563231598</v>
      </c>
      <c r="N4129">
        <v>1.5295220243673799</v>
      </c>
      <c r="O4129">
        <v>62.209302325581397</v>
      </c>
      <c r="P4129">
        <v>15.5913978494623</v>
      </c>
    </row>
    <row r="4130" spans="1:17" hidden="1" x14ac:dyDescent="0.3">
      <c r="A4130" t="s">
        <v>8493</v>
      </c>
      <c r="B4130" t="s">
        <v>8494</v>
      </c>
      <c r="C4130" t="str">
        <f>IFERROR(VLOOKUP(Table1[[#This Row],[Ticker]],[1]!Table1[[Symbol]:[Industry]],2,FALSE),"-")</f>
        <v>-</v>
      </c>
      <c r="D4130" t="s">
        <v>396</v>
      </c>
      <c r="E4130">
        <v>19.900874177999999</v>
      </c>
      <c r="F4130">
        <v>15.46</v>
      </c>
      <c r="G4130">
        <v>373.56996522102799</v>
      </c>
      <c r="H4130">
        <v>22.948838618045698</v>
      </c>
      <c r="I4130">
        <v>175.33777913679401</v>
      </c>
      <c r="J4130">
        <v>8.8803535538945209</v>
      </c>
      <c r="K4130">
        <v>12.9258885533118</v>
      </c>
      <c r="L4130">
        <v>9.5246847478508592</v>
      </c>
      <c r="M4130">
        <v>76.140470108844099</v>
      </c>
      <c r="N4130">
        <v>1.2172963395505201</v>
      </c>
      <c r="O4130">
        <v>13.712807244501899</v>
      </c>
      <c r="P4130">
        <v>442.45614035087698</v>
      </c>
      <c r="Q4130">
        <v>9.0790199210404002E-2</v>
      </c>
    </row>
    <row r="4131" spans="1:17" hidden="1" x14ac:dyDescent="0.3">
      <c r="A4131" t="s">
        <v>8495</v>
      </c>
      <c r="B4131" t="s">
        <v>8496</v>
      </c>
      <c r="C4131" t="str">
        <f>IFERROR(VLOOKUP(Table1[[#This Row],[Ticker]],[1]!Table1[[Symbol]:[Industry]],2,FALSE),"-")</f>
        <v>-</v>
      </c>
      <c r="D4131" t="s">
        <v>125</v>
      </c>
      <c r="E4131">
        <v>19.860240000000001</v>
      </c>
      <c r="F4131">
        <v>29.91</v>
      </c>
      <c r="G4131">
        <v>9.2391041066640797E-2</v>
      </c>
      <c r="H4131">
        <v>-4.4080926153863</v>
      </c>
      <c r="I4131">
        <v>4.2017948461713299</v>
      </c>
      <c r="J4131">
        <v>-14.4516622563821</v>
      </c>
      <c r="K4131">
        <v>29.024943486039501</v>
      </c>
      <c r="L4131">
        <v>27.371718612741201</v>
      </c>
      <c r="M4131">
        <v>41.769862400079397</v>
      </c>
      <c r="N4131">
        <v>4.3543295805700701</v>
      </c>
      <c r="O4131">
        <v>37.0779003677699</v>
      </c>
      <c r="P4131">
        <v>46.4740450538687</v>
      </c>
      <c r="Q4131">
        <v>7.4977760535903007E-2</v>
      </c>
    </row>
    <row r="4132" spans="1:17" hidden="1" x14ac:dyDescent="0.3">
      <c r="A4132" t="s">
        <v>8497</v>
      </c>
      <c r="B4132" t="s">
        <v>8498</v>
      </c>
      <c r="C4132" t="str">
        <f>IFERROR(VLOOKUP(Table1[[#This Row],[Ticker]],[1]!Table1[[Symbol]:[Industry]],2,FALSE),"-")</f>
        <v>-</v>
      </c>
      <c r="D4132" t="s">
        <v>281</v>
      </c>
      <c r="E4132">
        <v>19.849717899000002</v>
      </c>
      <c r="F4132">
        <v>6.2</v>
      </c>
      <c r="G4132">
        <v>-30.496043533015001</v>
      </c>
      <c r="H4132">
        <v>1.97141505380326</v>
      </c>
      <c r="I4132">
        <v>-13.336363557825701</v>
      </c>
      <c r="J4132">
        <v>6.2426723944742299</v>
      </c>
      <c r="K4132">
        <v>6.07289611275732</v>
      </c>
      <c r="L4132">
        <v>6.2903037561549002</v>
      </c>
      <c r="M4132">
        <v>57.464077292163203</v>
      </c>
      <c r="N4132">
        <v>1.4602667507936</v>
      </c>
      <c r="O4132">
        <v>36.935483870967701</v>
      </c>
      <c r="P4132">
        <v>22.5296442687747</v>
      </c>
      <c r="Q4132">
        <v>3.7564531406671001E-2</v>
      </c>
    </row>
    <row r="4133" spans="1:17" hidden="1" x14ac:dyDescent="0.3">
      <c r="A4133" t="s">
        <v>8499</v>
      </c>
      <c r="B4133" t="s">
        <v>8500</v>
      </c>
      <c r="C4133" t="str">
        <f>IFERROR(VLOOKUP(Table1[[#This Row],[Ticker]],[1]!Table1[[Symbol]:[Industry]],2,FALSE),"-")</f>
        <v>-</v>
      </c>
      <c r="D4133" t="s">
        <v>46</v>
      </c>
      <c r="E4133">
        <v>19.844352399999998</v>
      </c>
      <c r="F4133">
        <v>12.24</v>
      </c>
      <c r="G4133">
        <v>164.49493829749099</v>
      </c>
      <c r="H4133">
        <v>0.76488581058034899</v>
      </c>
      <c r="I4133">
        <v>165.51275145130199</v>
      </c>
      <c r="J4133">
        <v>5.2743071147484999</v>
      </c>
      <c r="K4133">
        <v>11.814580060919999</v>
      </c>
      <c r="L4133">
        <v>8.7510792168988907</v>
      </c>
      <c r="M4133">
        <v>51.5342334340367</v>
      </c>
      <c r="N4133">
        <v>0.72128907243047002</v>
      </c>
      <c r="O4133">
        <v>27.205882352941099</v>
      </c>
      <c r="P4133">
        <v>230.81081081081001</v>
      </c>
      <c r="Q4133">
        <v>6.2967608661132005E-2</v>
      </c>
    </row>
    <row r="4134" spans="1:17" hidden="1" x14ac:dyDescent="0.3">
      <c r="A4134" t="s">
        <v>8501</v>
      </c>
      <c r="B4134" t="s">
        <v>8502</v>
      </c>
      <c r="C4134" t="str">
        <f>IFERROR(VLOOKUP(Table1[[#This Row],[Ticker]],[1]!Table1[[Symbol]:[Industry]],2,FALSE),"-")</f>
        <v>-</v>
      </c>
      <c r="D4134" t="s">
        <v>46</v>
      </c>
      <c r="E4134">
        <v>19.808759999999999</v>
      </c>
      <c r="F4134">
        <v>3.82</v>
      </c>
      <c r="G4134">
        <v>-85.624893664380707</v>
      </c>
      <c r="H4134">
        <v>-46.870276482711901</v>
      </c>
      <c r="I4134">
        <v>-58.018411339395598</v>
      </c>
      <c r="J4134">
        <v>8.5992190495134597</v>
      </c>
      <c r="K4134">
        <v>5.0352197826050897</v>
      </c>
      <c r="L4134">
        <v>5.9791885163821803</v>
      </c>
      <c r="M4134">
        <v>44.655283449933002</v>
      </c>
      <c r="N4134">
        <v>0.50890292053289099</v>
      </c>
      <c r="O4134">
        <v>131.30890052356</v>
      </c>
      <c r="P4134">
        <v>17.538461538461501</v>
      </c>
      <c r="Q4134">
        <v>-2.5085235239300001E-2</v>
      </c>
    </row>
    <row r="4135" spans="1:17" hidden="1" x14ac:dyDescent="0.3">
      <c r="A4135" t="s">
        <v>8503</v>
      </c>
      <c r="B4135" t="s">
        <v>8504</v>
      </c>
      <c r="C4135" t="str">
        <f>IFERROR(VLOOKUP(Table1[[#This Row],[Ticker]],[1]!Table1[[Symbol]:[Industry]],2,FALSE),"-")</f>
        <v>-</v>
      </c>
      <c r="D4135" t="s">
        <v>263</v>
      </c>
      <c r="E4135">
        <v>19.776166799999999</v>
      </c>
      <c r="F4135">
        <v>47.01</v>
      </c>
      <c r="G4135">
        <v>37.941549920482402</v>
      </c>
      <c r="H4135">
        <v>-16.341287523755</v>
      </c>
      <c r="I4135">
        <v>19.166972597056201</v>
      </c>
      <c r="J4135">
        <v>-8.5119891693191008</v>
      </c>
      <c r="K4135">
        <v>48.145769143541003</v>
      </c>
      <c r="L4135">
        <v>39.881424780465402</v>
      </c>
      <c r="M4135">
        <v>45.601557726376697</v>
      </c>
      <c r="N4135">
        <v>0.96849558188216001</v>
      </c>
      <c r="O4135">
        <v>19.527760051052901</v>
      </c>
      <c r="P4135">
        <v>89.480048367593696</v>
      </c>
      <c r="Q4135">
        <v>0.10510397741737</v>
      </c>
    </row>
    <row r="4136" spans="1:17" hidden="1" x14ac:dyDescent="0.3">
      <c r="A4136" t="s">
        <v>8505</v>
      </c>
      <c r="B4136" t="s">
        <v>8506</v>
      </c>
      <c r="C4136" t="str">
        <f>IFERROR(VLOOKUP(Table1[[#This Row],[Ticker]],[1]!Table1[[Symbol]:[Industry]],2,FALSE),"-")</f>
        <v>-</v>
      </c>
      <c r="D4136" t="s">
        <v>771</v>
      </c>
      <c r="E4136">
        <v>19.766999999999999</v>
      </c>
      <c r="F4136">
        <v>17.97</v>
      </c>
      <c r="G4136">
        <v>-53.448614013943697</v>
      </c>
      <c r="H4136">
        <v>-27.3536930748602</v>
      </c>
      <c r="I4136">
        <v>-29.063223369470801</v>
      </c>
      <c r="J4136">
        <v>-8.1430825637846898</v>
      </c>
      <c r="K4136">
        <v>20.3856399844076</v>
      </c>
      <c r="L4136">
        <v>21.012182031000599</v>
      </c>
      <c r="M4136">
        <v>32.164579558701398</v>
      </c>
      <c r="N4136">
        <v>4.9090909090909003</v>
      </c>
      <c r="O4136">
        <v>25.208681135225302</v>
      </c>
      <c r="P4136">
        <v>10.2453987730061</v>
      </c>
    </row>
    <row r="4137" spans="1:17" hidden="1" x14ac:dyDescent="0.3">
      <c r="A4137" t="s">
        <v>8507</v>
      </c>
      <c r="B4137" t="s">
        <v>8508</v>
      </c>
      <c r="C4137" t="str">
        <f>IFERROR(VLOOKUP(Table1[[#This Row],[Ticker]],[1]!Table1[[Symbol]:[Industry]],2,FALSE),"-")</f>
        <v>-</v>
      </c>
      <c r="D4137" t="s">
        <v>751</v>
      </c>
      <c r="E4137">
        <v>19.692535094</v>
      </c>
      <c r="F4137">
        <v>69.19</v>
      </c>
      <c r="G4137">
        <v>-4.0316751647092302</v>
      </c>
      <c r="H4137">
        <v>-1.29353580844831</v>
      </c>
      <c r="I4137">
        <v>5.1698890558612396</v>
      </c>
      <c r="J4137">
        <v>-2.1192201886459601</v>
      </c>
      <c r="K4137">
        <v>66.049724054483903</v>
      </c>
      <c r="L4137">
        <v>60.454827378804701</v>
      </c>
      <c r="M4137">
        <v>43.249617568739502</v>
      </c>
      <c r="N4137">
        <v>1.1844084590953801</v>
      </c>
      <c r="O4137">
        <v>2.9050440815146801</v>
      </c>
      <c r="P4137">
        <v>33.1498729889923</v>
      </c>
    </row>
    <row r="4138" spans="1:17" hidden="1" x14ac:dyDescent="0.3">
      <c r="A4138" t="s">
        <v>8509</v>
      </c>
      <c r="B4138" t="s">
        <v>8510</v>
      </c>
      <c r="C4138" t="str">
        <f>IFERROR(VLOOKUP(Table1[[#This Row],[Ticker]],[1]!Table1[[Symbol]:[Industry]],2,FALSE),"-")</f>
        <v>-</v>
      </c>
      <c r="D4138" t="s">
        <v>2933</v>
      </c>
      <c r="E4138">
        <v>19.686500039999999</v>
      </c>
      <c r="F4138">
        <v>47.1</v>
      </c>
      <c r="G4138">
        <v>6.11224225516938</v>
      </c>
      <c r="H4138">
        <v>-15.5470291505492</v>
      </c>
      <c r="I4138">
        <v>-6.7010754597107702</v>
      </c>
      <c r="J4138">
        <v>-10.785953247558</v>
      </c>
      <c r="K4138">
        <v>51.2689477060078</v>
      </c>
      <c r="L4138">
        <v>46.881851001609597</v>
      </c>
      <c r="M4138">
        <v>26.2574314407317</v>
      </c>
      <c r="N4138">
        <v>0.23145030552437901</v>
      </c>
      <c r="O4138">
        <v>48.895966029723901</v>
      </c>
      <c r="P4138">
        <v>45.237003058103902</v>
      </c>
    </row>
    <row r="4139" spans="1:17" hidden="1" x14ac:dyDescent="0.3">
      <c r="A4139" t="s">
        <v>8511</v>
      </c>
      <c r="B4139" t="s">
        <v>8512</v>
      </c>
      <c r="C4139" t="str">
        <f>IFERROR(VLOOKUP(Table1[[#This Row],[Ticker]],[1]!Table1[[Symbol]:[Industry]],2,FALSE),"-")</f>
        <v>-</v>
      </c>
      <c r="D4139" t="s">
        <v>396</v>
      </c>
      <c r="E4139">
        <v>19.663080999999998</v>
      </c>
      <c r="F4139">
        <v>63.5</v>
      </c>
      <c r="G4139">
        <v>-21.7355934551667</v>
      </c>
      <c r="H4139">
        <v>-33.201181130219702</v>
      </c>
      <c r="I4139">
        <v>15.9679716393277</v>
      </c>
      <c r="J4139">
        <v>-8.2986543447535404</v>
      </c>
      <c r="K4139">
        <v>62.972992621265398</v>
      </c>
      <c r="L4139">
        <v>55.8422695481677</v>
      </c>
      <c r="M4139">
        <v>35.067625106178902</v>
      </c>
      <c r="N4139">
        <v>0.231096745140247</v>
      </c>
      <c r="O4139">
        <v>39.716535433070803</v>
      </c>
      <c r="P4139">
        <v>56.790123456790099</v>
      </c>
      <c r="Q4139">
        <v>0.11899101968162799</v>
      </c>
    </row>
    <row r="4140" spans="1:17" hidden="1" x14ac:dyDescent="0.3">
      <c r="A4140" t="s">
        <v>8513</v>
      </c>
      <c r="B4140" t="s">
        <v>8514</v>
      </c>
      <c r="C4140" t="str">
        <f>IFERROR(VLOOKUP(Table1[[#This Row],[Ticker]],[1]!Table1[[Symbol]:[Industry]],2,FALSE),"-")</f>
        <v>-</v>
      </c>
      <c r="D4140" t="s">
        <v>396</v>
      </c>
      <c r="E4140">
        <v>19.654211249999999</v>
      </c>
      <c r="F4140">
        <v>33.26</v>
      </c>
      <c r="G4140">
        <v>35.517206629034199</v>
      </c>
      <c r="H4140">
        <v>-7.14533781862536</v>
      </c>
      <c r="I4140">
        <v>-16.705396248542499</v>
      </c>
      <c r="J4140">
        <v>-11.5705452812341</v>
      </c>
      <c r="K4140">
        <v>34.864535458920002</v>
      </c>
      <c r="L4140">
        <v>32.853109966832903</v>
      </c>
      <c r="M4140">
        <v>48.822048963882601</v>
      </c>
      <c r="N4140">
        <v>0.385647751357025</v>
      </c>
      <c r="O4140">
        <v>29.945880938063699</v>
      </c>
      <c r="P4140">
        <v>84.7777777777777</v>
      </c>
      <c r="Q4140">
        <v>5.3875907329348001E-2</v>
      </c>
    </row>
    <row r="4141" spans="1:17" hidden="1" x14ac:dyDescent="0.3">
      <c r="A4141" t="s">
        <v>8515</v>
      </c>
      <c r="B4141" t="s">
        <v>8516</v>
      </c>
      <c r="C4141" t="str">
        <f>IFERROR(VLOOKUP(Table1[[#This Row],[Ticker]],[1]!Table1[[Symbol]:[Industry]],2,FALSE),"-")</f>
        <v>-</v>
      </c>
      <c r="D4141" t="s">
        <v>396</v>
      </c>
      <c r="E4141">
        <v>19.645</v>
      </c>
      <c r="F4141">
        <v>39</v>
      </c>
      <c r="G4141">
        <v>28.510445460468301</v>
      </c>
      <c r="H4141">
        <v>33.934691975299899</v>
      </c>
      <c r="I4141">
        <v>-7.4865361604663798</v>
      </c>
      <c r="J4141">
        <v>-3.1742729789928701</v>
      </c>
      <c r="K4141">
        <v>34.089015246566198</v>
      </c>
      <c r="L4141">
        <v>30.309422987626402</v>
      </c>
      <c r="M4141">
        <v>78.413501536389404</v>
      </c>
      <c r="N4141">
        <v>0.81830094196024705</v>
      </c>
      <c r="O4141">
        <v>5</v>
      </c>
      <c r="P4141">
        <v>96.7709384460141</v>
      </c>
      <c r="Q4141">
        <v>0.14556792320280301</v>
      </c>
    </row>
    <row r="4142" spans="1:17" hidden="1" x14ac:dyDescent="0.3">
      <c r="A4142" t="s">
        <v>8517</v>
      </c>
      <c r="B4142" t="s">
        <v>8518</v>
      </c>
      <c r="C4142" t="str">
        <f>IFERROR(VLOOKUP(Table1[[#This Row],[Ticker]],[1]!Table1[[Symbol]:[Industry]],2,FALSE),"-")</f>
        <v>-</v>
      </c>
      <c r="D4142" t="s">
        <v>60</v>
      </c>
      <c r="E4142">
        <v>19.609999680000001</v>
      </c>
      <c r="F4142">
        <v>71.22</v>
      </c>
      <c r="G4142">
        <v>153.16903146741799</v>
      </c>
      <c r="H4142">
        <v>-4.8197564232765302</v>
      </c>
      <c r="I4142">
        <v>65.752554392691493</v>
      </c>
      <c r="J4142">
        <v>-3.1486319533518499</v>
      </c>
      <c r="K4142">
        <v>69.265856015133593</v>
      </c>
      <c r="L4142">
        <v>53.4894418990297</v>
      </c>
      <c r="M4142">
        <v>100</v>
      </c>
      <c r="N4142">
        <v>0</v>
      </c>
      <c r="O4142">
        <v>0</v>
      </c>
      <c r="P4142">
        <v>186.48431214802801</v>
      </c>
    </row>
    <row r="4143" spans="1:17" hidden="1" x14ac:dyDescent="0.3">
      <c r="A4143" t="s">
        <v>8519</v>
      </c>
      <c r="B4143" t="s">
        <v>8520</v>
      </c>
      <c r="C4143" t="str">
        <f>IFERROR(VLOOKUP(Table1[[#This Row],[Ticker]],[1]!Table1[[Symbol]:[Industry]],2,FALSE),"-")</f>
        <v>-</v>
      </c>
      <c r="D4143" t="s">
        <v>1422</v>
      </c>
      <c r="E4143">
        <v>19.600959312000001</v>
      </c>
      <c r="F4143">
        <v>8.9</v>
      </c>
      <c r="G4143">
        <v>-55.313527832231799</v>
      </c>
      <c r="H4143">
        <v>-6.67971265960038</v>
      </c>
      <c r="I4143">
        <v>-31.539986142545199</v>
      </c>
      <c r="J4143">
        <v>-5.4362136526982399</v>
      </c>
      <c r="K4143">
        <v>9.18582825920247</v>
      </c>
      <c r="L4143">
        <v>10.9732080476967</v>
      </c>
      <c r="M4143">
        <v>40.102409626364398</v>
      </c>
      <c r="N4143">
        <v>1.2524731705549801</v>
      </c>
      <c r="O4143">
        <v>86.516853932584198</v>
      </c>
      <c r="P4143">
        <v>18.193891102257599</v>
      </c>
      <c r="Q4143">
        <v>-5.3685973886753002E-2</v>
      </c>
    </row>
    <row r="4144" spans="1:17" hidden="1" x14ac:dyDescent="0.3">
      <c r="A4144" t="s">
        <v>8521</v>
      </c>
      <c r="B4144" t="s">
        <v>8522</v>
      </c>
      <c r="C4144" t="str">
        <f>IFERROR(VLOOKUP(Table1[[#This Row],[Ticker]],[1]!Table1[[Symbol]:[Industry]],2,FALSE),"-")</f>
        <v>-</v>
      </c>
      <c r="D4144" t="s">
        <v>130</v>
      </c>
      <c r="E4144">
        <v>19.587358559999998</v>
      </c>
      <c r="F4144">
        <v>46.2</v>
      </c>
      <c r="G4144">
        <v>-28.243640926232398</v>
      </c>
      <c r="H4144">
        <v>15.8515275404954</v>
      </c>
      <c r="I4144">
        <v>16.9841579004393</v>
      </c>
      <c r="J4144">
        <v>20.284610553460102</v>
      </c>
      <c r="K4144">
        <v>38.023372031837702</v>
      </c>
      <c r="L4144">
        <v>35.214102015202997</v>
      </c>
      <c r="M4144">
        <v>75.623301861744096</v>
      </c>
      <c r="N4144">
        <v>0.51254329222480799</v>
      </c>
      <c r="O4144">
        <v>27.056277056277001</v>
      </c>
      <c r="P4144">
        <v>72.452407614781606</v>
      </c>
      <c r="Q4144">
        <v>8.5288986012425003E-2</v>
      </c>
    </row>
    <row r="4145" spans="1:17" hidden="1" x14ac:dyDescent="0.3">
      <c r="A4145" t="s">
        <v>8523</v>
      </c>
      <c r="B4145" t="s">
        <v>8524</v>
      </c>
      <c r="C4145" t="str">
        <f>IFERROR(VLOOKUP(Table1[[#This Row],[Ticker]],[1]!Table1[[Symbol]:[Industry]],2,FALSE),"-")</f>
        <v>-</v>
      </c>
      <c r="D4145" t="s">
        <v>5485</v>
      </c>
      <c r="E4145">
        <v>19.505050883999999</v>
      </c>
      <c r="F4145">
        <v>5.94</v>
      </c>
      <c r="G4145">
        <v>46.6847193193896</v>
      </c>
      <c r="H4145">
        <v>-6.9335775614879198</v>
      </c>
      <c r="I4145">
        <v>44.048401847417502</v>
      </c>
      <c r="J4145">
        <v>-8.0459463293392197</v>
      </c>
      <c r="K4145">
        <v>5.8101430547460602</v>
      </c>
      <c r="L4145">
        <v>4.8190530389375201</v>
      </c>
      <c r="M4145">
        <v>31.787288083395602</v>
      </c>
      <c r="N4145">
        <v>0.839488716993399</v>
      </c>
      <c r="O4145">
        <v>18.0134680134679</v>
      </c>
      <c r="P4145">
        <v>127.586206896551</v>
      </c>
      <c r="Q4145">
        <v>8.8139210793217002E-2</v>
      </c>
    </row>
    <row r="4146" spans="1:17" hidden="1" x14ac:dyDescent="0.3">
      <c r="A4146" t="s">
        <v>8525</v>
      </c>
      <c r="B4146" t="s">
        <v>8526</v>
      </c>
      <c r="C4146" t="str">
        <f>IFERROR(VLOOKUP(Table1[[#This Row],[Ticker]],[1]!Table1[[Symbol]:[Industry]],2,FALSE),"-")</f>
        <v>-</v>
      </c>
      <c r="D4146" t="s">
        <v>5554</v>
      </c>
      <c r="E4146">
        <v>19.4766525</v>
      </c>
      <c r="F4146">
        <v>8.15</v>
      </c>
      <c r="G4146">
        <v>-71.935353145571796</v>
      </c>
      <c r="H4146">
        <v>-21.7428333463534</v>
      </c>
      <c r="I4146">
        <v>-38.043883976211497</v>
      </c>
      <c r="J4146">
        <v>-4.0054250990066897</v>
      </c>
      <c r="K4146">
        <v>8.1001167613970306</v>
      </c>
      <c r="L4146">
        <v>9.5466947113430702</v>
      </c>
      <c r="M4146">
        <v>45.342449435201303</v>
      </c>
      <c r="N4146">
        <v>0.62534081171613298</v>
      </c>
      <c r="O4146">
        <v>103.649637625662</v>
      </c>
      <c r="P4146">
        <v>16.428571428571399</v>
      </c>
      <c r="Q4146">
        <v>-9.4810901736867001E-2</v>
      </c>
    </row>
    <row r="4147" spans="1:17" hidden="1" x14ac:dyDescent="0.3">
      <c r="A4147" t="s">
        <v>8527</v>
      </c>
      <c r="B4147" t="s">
        <v>8528</v>
      </c>
      <c r="C4147" t="str">
        <f>IFERROR(VLOOKUP(Table1[[#This Row],[Ticker]],[1]!Table1[[Symbol]:[Industry]],2,FALSE),"-")</f>
        <v>-</v>
      </c>
      <c r="D4147" t="s">
        <v>1121</v>
      </c>
      <c r="E4147">
        <v>19.424843750000001</v>
      </c>
      <c r="F4147">
        <v>85.15</v>
      </c>
      <c r="G4147">
        <v>-5.5931859894901201</v>
      </c>
      <c r="H4147">
        <v>-1.87035303188851</v>
      </c>
      <c r="I4147">
        <v>-12.2495918825592</v>
      </c>
      <c r="J4147">
        <v>1.0670674632677399</v>
      </c>
      <c r="K4147">
        <v>87.130260937810405</v>
      </c>
      <c r="M4147">
        <v>46.234414810174101</v>
      </c>
      <c r="N4147">
        <v>1</v>
      </c>
    </row>
    <row r="4148" spans="1:17" hidden="1" x14ac:dyDescent="0.3">
      <c r="A4148" t="s">
        <v>8529</v>
      </c>
      <c r="B4148" t="s">
        <v>8530</v>
      </c>
      <c r="C4148" t="str">
        <f>IFERROR(VLOOKUP(Table1[[#This Row],[Ticker]],[1]!Table1[[Symbol]:[Industry]],2,FALSE),"-")</f>
        <v>-</v>
      </c>
      <c r="D4148" t="s">
        <v>5225</v>
      </c>
      <c r="E4148">
        <v>19.393599999999999</v>
      </c>
      <c r="F4148">
        <v>71.3</v>
      </c>
      <c r="G4148">
        <v>-79.891033715227493</v>
      </c>
      <c r="H4148">
        <v>-6.6103900320919502</v>
      </c>
      <c r="I4148">
        <v>-12.241859615257701</v>
      </c>
      <c r="J4148">
        <v>-3.0784565147553602</v>
      </c>
      <c r="K4148">
        <v>72.689804453524701</v>
      </c>
      <c r="L4148">
        <v>82.726041534959805</v>
      </c>
      <c r="M4148">
        <v>43.5344776954746</v>
      </c>
      <c r="N4148">
        <v>1.3144560357675099</v>
      </c>
      <c r="O4148">
        <v>87.180925666199101</v>
      </c>
      <c r="P4148">
        <v>11.843137254901899</v>
      </c>
    </row>
    <row r="4149" spans="1:17" hidden="1" x14ac:dyDescent="0.3">
      <c r="A4149" t="s">
        <v>8531</v>
      </c>
      <c r="B4149" t="s">
        <v>8532</v>
      </c>
      <c r="C4149" t="str">
        <f>IFERROR(VLOOKUP(Table1[[#This Row],[Ticker]],[1]!Table1[[Symbol]:[Industry]],2,FALSE),"-")</f>
        <v>-</v>
      </c>
      <c r="E4149">
        <v>19.327555799999999</v>
      </c>
      <c r="F4149">
        <v>51.66</v>
      </c>
      <c r="G4149">
        <v>25.834442055064201</v>
      </c>
      <c r="H4149">
        <v>39.886125929664601</v>
      </c>
      <c r="I4149">
        <v>59.492294054795103</v>
      </c>
      <c r="J4149">
        <v>6.3550404259047699</v>
      </c>
      <c r="K4149">
        <v>38.425440092636101</v>
      </c>
      <c r="L4149">
        <v>34.001188091382502</v>
      </c>
      <c r="M4149">
        <v>86.883223649784597</v>
      </c>
      <c r="N4149">
        <v>1.18531948873728</v>
      </c>
      <c r="O4149">
        <v>0</v>
      </c>
      <c r="P4149">
        <v>113.6476426799</v>
      </c>
      <c r="Q4149">
        <v>2.2023324212898002E-2</v>
      </c>
    </row>
    <row r="4150" spans="1:17" hidden="1" x14ac:dyDescent="0.3">
      <c r="A4150" t="s">
        <v>8533</v>
      </c>
      <c r="B4150" t="s">
        <v>8534</v>
      </c>
      <c r="C4150" t="str">
        <f>IFERROR(VLOOKUP(Table1[[#This Row],[Ticker]],[1]!Table1[[Symbol]:[Industry]],2,FALSE),"-")</f>
        <v>-</v>
      </c>
      <c r="D4150" t="s">
        <v>4178</v>
      </c>
      <c r="E4150">
        <v>19.324960000000001</v>
      </c>
      <c r="F4150">
        <v>35.93</v>
      </c>
      <c r="G4150">
        <v>-8.7745527776641605</v>
      </c>
      <c r="H4150">
        <v>-10.3342682966274</v>
      </c>
      <c r="I4150">
        <v>-7.9344497176067499</v>
      </c>
      <c r="J4150">
        <v>-4.6612832184783501</v>
      </c>
      <c r="K4150">
        <v>34.973910037408601</v>
      </c>
      <c r="L4150">
        <v>34.333953743627397</v>
      </c>
      <c r="M4150">
        <v>60.0932282790465</v>
      </c>
      <c r="N4150">
        <v>0.62666546597809702</v>
      </c>
      <c r="O4150">
        <v>30.4759254105204</v>
      </c>
      <c r="P4150">
        <v>34.720659917510297</v>
      </c>
      <c r="Q4150">
        <v>3.6106561094716001E-2</v>
      </c>
    </row>
    <row r="4151" spans="1:17" hidden="1" x14ac:dyDescent="0.3">
      <c r="A4151" t="s">
        <v>8535</v>
      </c>
      <c r="B4151" t="s">
        <v>8536</v>
      </c>
      <c r="C4151" t="str">
        <f>IFERROR(VLOOKUP(Table1[[#This Row],[Ticker]],[1]!Table1[[Symbol]:[Industry]],2,FALSE),"-")</f>
        <v>-</v>
      </c>
      <c r="D4151" t="s">
        <v>7071</v>
      </c>
      <c r="E4151">
        <v>19.233450000000001</v>
      </c>
      <c r="F4151">
        <v>79.150000000000006</v>
      </c>
      <c r="G4151">
        <v>-3.2413283387862601</v>
      </c>
      <c r="H4151">
        <v>-30.256283086797001</v>
      </c>
      <c r="I4151">
        <v>-2.6557034659593102</v>
      </c>
      <c r="J4151">
        <v>-9.6575076929968198</v>
      </c>
      <c r="K4151">
        <v>82.691398235896301</v>
      </c>
      <c r="L4151">
        <v>83.246683469598906</v>
      </c>
      <c r="M4151">
        <v>42.768227002512099</v>
      </c>
      <c r="N4151">
        <v>1.01388888888888</v>
      </c>
      <c r="O4151">
        <v>45.293746051800298</v>
      </c>
      <c r="P4151">
        <v>58.3</v>
      </c>
      <c r="Q4151">
        <v>2.1073644234859999E-2</v>
      </c>
    </row>
    <row r="4152" spans="1:17" hidden="1" x14ac:dyDescent="0.3">
      <c r="A4152" t="s">
        <v>8537</v>
      </c>
      <c r="B4152" t="s">
        <v>8538</v>
      </c>
      <c r="C4152" t="str">
        <f>IFERROR(VLOOKUP(Table1[[#This Row],[Ticker]],[1]!Table1[[Symbol]:[Industry]],2,FALSE),"-")</f>
        <v>-</v>
      </c>
      <c r="D4152" t="s">
        <v>751</v>
      </c>
      <c r="E4152">
        <v>19.229981756999901</v>
      </c>
      <c r="F4152">
        <v>30.04</v>
      </c>
      <c r="G4152">
        <v>6.45115490306795</v>
      </c>
      <c r="H4152">
        <v>-0.28539995309865701</v>
      </c>
      <c r="I4152">
        <v>1.6011384998326199</v>
      </c>
      <c r="J4152">
        <v>-0.82702048185987598</v>
      </c>
      <c r="K4152">
        <v>28.686915725180501</v>
      </c>
      <c r="L4152">
        <v>26.318448153042102</v>
      </c>
      <c r="M4152">
        <v>53.416699079583402</v>
      </c>
      <c r="N4152">
        <v>1.37800350759237</v>
      </c>
      <c r="O4152">
        <v>15.0798934753661</v>
      </c>
      <c r="P4152">
        <v>48.1993093241243</v>
      </c>
      <c r="Q4152">
        <v>2.8878510423630001E-3</v>
      </c>
    </row>
    <row r="4153" spans="1:17" hidden="1" x14ac:dyDescent="0.3">
      <c r="A4153" t="s">
        <v>8539</v>
      </c>
      <c r="B4153" t="s">
        <v>8540</v>
      </c>
      <c r="C4153" t="str">
        <f>IFERROR(VLOOKUP(Table1[[#This Row],[Ticker]],[1]!Table1[[Symbol]:[Industry]],2,FALSE),"-")</f>
        <v>-</v>
      </c>
      <c r="D4153" t="s">
        <v>51</v>
      </c>
      <c r="E4153">
        <v>19.21485384</v>
      </c>
      <c r="F4153">
        <v>16.36</v>
      </c>
      <c r="G4153">
        <v>-81.0469100735816</v>
      </c>
      <c r="H4153">
        <v>-19.0679162550325</v>
      </c>
      <c r="I4153">
        <v>-55.207188205358896</v>
      </c>
      <c r="J4153">
        <v>-5.4839612946692204</v>
      </c>
      <c r="K4153">
        <v>16.504141076099199</v>
      </c>
      <c r="L4153">
        <v>20.791569259054501</v>
      </c>
      <c r="M4153">
        <v>51.547939133959503</v>
      </c>
      <c r="N4153">
        <v>0.86956106429689195</v>
      </c>
      <c r="O4153">
        <v>124.08312958435199</v>
      </c>
      <c r="P4153">
        <v>12.9834254143646</v>
      </c>
      <c r="Q4153">
        <v>-4.8281322438617998E-2</v>
      </c>
    </row>
    <row r="4154" spans="1:17" hidden="1" x14ac:dyDescent="0.3">
      <c r="A4154" t="s">
        <v>8541</v>
      </c>
      <c r="B4154" t="s">
        <v>8542</v>
      </c>
      <c r="C4154" t="str">
        <f>IFERROR(VLOOKUP(Table1[[#This Row],[Ticker]],[1]!Table1[[Symbol]:[Industry]],2,FALSE),"-")</f>
        <v>-</v>
      </c>
      <c r="D4154" t="s">
        <v>1468</v>
      </c>
      <c r="E4154">
        <v>19.029672000000001</v>
      </c>
      <c r="F4154">
        <v>14.4</v>
      </c>
      <c r="G4154">
        <v>121.551975956557</v>
      </c>
      <c r="H4154">
        <v>-3.4864230899431998</v>
      </c>
      <c r="I4154">
        <v>29.468399806115102</v>
      </c>
      <c r="J4154">
        <v>-0.445929250649159</v>
      </c>
      <c r="K4154">
        <v>14.400490040594899</v>
      </c>
      <c r="L4154">
        <v>12.731585204641201</v>
      </c>
      <c r="M4154">
        <v>45.446019293771499</v>
      </c>
      <c r="N4154">
        <v>0.97114624505928804</v>
      </c>
      <c r="O4154">
        <v>11.1111111111111</v>
      </c>
      <c r="P4154">
        <v>154.867256637168</v>
      </c>
    </row>
    <row r="4155" spans="1:17" hidden="1" x14ac:dyDescent="0.3">
      <c r="A4155" t="s">
        <v>8543</v>
      </c>
      <c r="B4155" t="s">
        <v>8544</v>
      </c>
      <c r="C4155" t="str">
        <f>IFERROR(VLOOKUP(Table1[[#This Row],[Ticker]],[1]!Table1[[Symbol]:[Industry]],2,FALSE),"-")</f>
        <v>-</v>
      </c>
      <c r="D4155" t="s">
        <v>3218</v>
      </c>
      <c r="E4155">
        <v>19.002712819999999</v>
      </c>
      <c r="F4155">
        <v>13.5</v>
      </c>
      <c r="G4155">
        <v>11.5345047271148</v>
      </c>
      <c r="H4155">
        <v>-5.6273922529387903</v>
      </c>
      <c r="I4155">
        <v>-8.9343297067426093</v>
      </c>
      <c r="J4155">
        <v>1.25631395082125</v>
      </c>
      <c r="K4155">
        <v>13.2566455655779</v>
      </c>
      <c r="L4155">
        <v>12.166088632498001</v>
      </c>
      <c r="M4155">
        <v>50.403279095030904</v>
      </c>
      <c r="N4155">
        <v>0.74035968068218605</v>
      </c>
      <c r="O4155">
        <v>28.2222222222222</v>
      </c>
      <c r="P4155">
        <v>54.285714285714199</v>
      </c>
      <c r="Q4155">
        <v>0.102187402771325</v>
      </c>
    </row>
    <row r="4156" spans="1:17" hidden="1" x14ac:dyDescent="0.3">
      <c r="A4156" t="s">
        <v>8545</v>
      </c>
      <c r="B4156" t="s">
        <v>8546</v>
      </c>
      <c r="C4156" t="str">
        <f>IFERROR(VLOOKUP(Table1[[#This Row],[Ticker]],[1]!Table1[[Symbol]:[Industry]],2,FALSE),"-")</f>
        <v>-</v>
      </c>
      <c r="D4156" t="s">
        <v>604</v>
      </c>
      <c r="E4156">
        <v>19.000800000000002</v>
      </c>
      <c r="F4156">
        <v>12.11</v>
      </c>
      <c r="G4156">
        <v>-14.7060740204733</v>
      </c>
      <c r="H4156">
        <v>-22.097941880247799</v>
      </c>
      <c r="I4156">
        <v>-10.528545868543601</v>
      </c>
      <c r="J4156">
        <v>-10.611318520516001</v>
      </c>
      <c r="K4156">
        <v>14.2749361337127</v>
      </c>
      <c r="L4156">
        <v>13.070236743096</v>
      </c>
      <c r="M4156">
        <v>29.949483939031602</v>
      </c>
      <c r="N4156">
        <v>1.0653645464852</v>
      </c>
      <c r="O4156">
        <v>79.686209744013198</v>
      </c>
      <c r="P4156">
        <v>26.409185803757801</v>
      </c>
      <c r="Q4156">
        <v>0.21603690763015601</v>
      </c>
    </row>
    <row r="4157" spans="1:17" hidden="1" x14ac:dyDescent="0.3">
      <c r="A4157" t="s">
        <v>8547</v>
      </c>
      <c r="B4157" t="s">
        <v>8548</v>
      </c>
      <c r="C4157" t="str">
        <f>IFERROR(VLOOKUP(Table1[[#This Row],[Ticker]],[1]!Table1[[Symbol]:[Industry]],2,FALSE),"-")</f>
        <v>-</v>
      </c>
      <c r="D4157" t="s">
        <v>438</v>
      </c>
      <c r="E4157">
        <v>18.994499999999999</v>
      </c>
      <c r="F4157">
        <v>54.27</v>
      </c>
      <c r="G4157">
        <v>182.20797513334301</v>
      </c>
      <c r="H4157">
        <v>-28.730708738791101</v>
      </c>
      <c r="I4157">
        <v>72.155208681753393</v>
      </c>
      <c r="J4157">
        <v>-9.3011743262332107</v>
      </c>
      <c r="K4157">
        <v>64.253259631948595</v>
      </c>
      <c r="L4157">
        <v>49.351041946791099</v>
      </c>
      <c r="M4157">
        <v>15.241569078404501</v>
      </c>
      <c r="N4157">
        <v>0.43981318455871299</v>
      </c>
      <c r="O4157">
        <v>75.695596093605999</v>
      </c>
      <c r="P4157">
        <v>215.523255813953</v>
      </c>
      <c r="Q4157">
        <v>0.120467890279382</v>
      </c>
    </row>
    <row r="4158" spans="1:17" hidden="1" x14ac:dyDescent="0.3">
      <c r="A4158" t="s">
        <v>8549</v>
      </c>
      <c r="B4158" t="s">
        <v>8550</v>
      </c>
      <c r="C4158" t="str">
        <f>IFERROR(VLOOKUP(Table1[[#This Row],[Ticker]],[1]!Table1[[Symbol]:[Industry]],2,FALSE),"-")</f>
        <v>-</v>
      </c>
      <c r="E4158">
        <v>18.962399999999999</v>
      </c>
      <c r="F4158">
        <v>60</v>
      </c>
      <c r="G4158">
        <v>-66.8332862207766</v>
      </c>
      <c r="H4158">
        <v>-37.061861686434398</v>
      </c>
      <c r="I4158">
        <v>-52.656416879561803</v>
      </c>
      <c r="J4158">
        <v>-1.0712453374305</v>
      </c>
      <c r="O4158">
        <v>65.8333333333333</v>
      </c>
      <c r="P4158">
        <v>5.26315789473683</v>
      </c>
    </row>
    <row r="4159" spans="1:17" hidden="1" x14ac:dyDescent="0.3">
      <c r="A4159" t="s">
        <v>8551</v>
      </c>
      <c r="B4159" t="s">
        <v>8552</v>
      </c>
      <c r="C4159" t="str">
        <f>IFERROR(VLOOKUP(Table1[[#This Row],[Ticker]],[1]!Table1[[Symbol]:[Industry]],2,FALSE),"-")</f>
        <v>-</v>
      </c>
      <c r="D4159" t="s">
        <v>501</v>
      </c>
      <c r="E4159">
        <v>18.90234272</v>
      </c>
      <c r="F4159">
        <v>28.64</v>
      </c>
      <c r="G4159">
        <v>-51.486709252038999</v>
      </c>
      <c r="H4159">
        <v>-16.8320452097588</v>
      </c>
      <c r="I4159">
        <v>-70.372874135241005</v>
      </c>
      <c r="J4159">
        <v>-3.1486319533518499</v>
      </c>
      <c r="K4159">
        <v>31.995290358735101</v>
      </c>
      <c r="L4159">
        <v>38.9278665554043</v>
      </c>
      <c r="M4159">
        <v>43.814985542465998</v>
      </c>
      <c r="N4159">
        <v>0.40259740259740201</v>
      </c>
      <c r="O4159">
        <v>159.60195530726199</v>
      </c>
      <c r="P4159">
        <v>29.592760180995398</v>
      </c>
    </row>
    <row r="4160" spans="1:17" hidden="1" x14ac:dyDescent="0.3">
      <c r="A4160" t="s">
        <v>8553</v>
      </c>
      <c r="B4160" t="s">
        <v>8554</v>
      </c>
      <c r="C4160" t="str">
        <f>IFERROR(VLOOKUP(Table1[[#This Row],[Ticker]],[1]!Table1[[Symbol]:[Industry]],2,FALSE),"-")</f>
        <v>-</v>
      </c>
      <c r="D4160" t="s">
        <v>2336</v>
      </c>
      <c r="E4160">
        <v>18.899999999999999</v>
      </c>
      <c r="F4160">
        <v>48</v>
      </c>
      <c r="G4160">
        <v>-20.480301837168899</v>
      </c>
      <c r="H4160">
        <v>6.8081505534676499</v>
      </c>
      <c r="I4160">
        <v>71.337779136794794</v>
      </c>
      <c r="J4160">
        <v>-0.188528993248886</v>
      </c>
      <c r="K4160">
        <v>43.958677726324197</v>
      </c>
      <c r="L4160">
        <v>36.450092470379801</v>
      </c>
      <c r="M4160">
        <v>60.019806239472203</v>
      </c>
      <c r="N4160">
        <v>0.447552447552447</v>
      </c>
      <c r="O4160">
        <v>9.375</v>
      </c>
      <c r="P4160">
        <v>112.860310421286</v>
      </c>
    </row>
    <row r="4161" spans="1:17" hidden="1" x14ac:dyDescent="0.3">
      <c r="A4161" t="s">
        <v>8555</v>
      </c>
      <c r="B4161" t="s">
        <v>8556</v>
      </c>
      <c r="C4161" t="str">
        <f>IFERROR(VLOOKUP(Table1[[#This Row],[Ticker]],[1]!Table1[[Symbol]:[Industry]],2,FALSE),"-")</f>
        <v>-</v>
      </c>
      <c r="E4161">
        <v>18.771263999999999</v>
      </c>
      <c r="F4161">
        <v>26</v>
      </c>
      <c r="G4161">
        <v>-28.518827637482602</v>
      </c>
      <c r="H4161">
        <v>4.8168299385037896</v>
      </c>
      <c r="I4161">
        <v>14.537681205591401</v>
      </c>
      <c r="J4161">
        <v>-7.0842312377883303</v>
      </c>
      <c r="K4161">
        <v>26.112349736500001</v>
      </c>
      <c r="L4161">
        <v>23.989008972006701</v>
      </c>
      <c r="M4161">
        <v>47.414332331595297</v>
      </c>
      <c r="N4161">
        <v>0.72205063971994898</v>
      </c>
      <c r="O4161">
        <v>53.846153846153797</v>
      </c>
      <c r="P4161">
        <v>60</v>
      </c>
      <c r="Q4161">
        <v>9.2304012141114999E-2</v>
      </c>
    </row>
    <row r="4162" spans="1:17" hidden="1" x14ac:dyDescent="0.3">
      <c r="A4162" t="s">
        <v>8557</v>
      </c>
      <c r="B4162" t="s">
        <v>8558</v>
      </c>
      <c r="C4162" t="str">
        <f>IFERROR(VLOOKUP(Table1[[#This Row],[Ticker]],[1]!Table1[[Symbol]:[Industry]],2,FALSE),"-")</f>
        <v>-</v>
      </c>
      <c r="D4162" t="s">
        <v>51</v>
      </c>
      <c r="E4162">
        <v>18.743904997000001</v>
      </c>
      <c r="F4162">
        <v>6.91</v>
      </c>
      <c r="G4162">
        <v>55.999787812540198</v>
      </c>
      <c r="H4162">
        <v>-27.8966795001996</v>
      </c>
      <c r="I4162">
        <v>-42.784820179174602</v>
      </c>
      <c r="J4162">
        <v>-5.7911910632266803</v>
      </c>
      <c r="K4162">
        <v>7.7407418144769</v>
      </c>
      <c r="L4162">
        <v>7.4792220849473496</v>
      </c>
      <c r="M4162">
        <v>21.357464994733501</v>
      </c>
      <c r="N4162">
        <v>0.42892595429293801</v>
      </c>
      <c r="O4162">
        <v>69.319826338639601</v>
      </c>
      <c r="Q4162">
        <v>0.10397983898778899</v>
      </c>
    </row>
    <row r="4163" spans="1:17" hidden="1" x14ac:dyDescent="0.3">
      <c r="A4163" t="s">
        <v>8559</v>
      </c>
      <c r="B4163" t="s">
        <v>8560</v>
      </c>
      <c r="C4163" t="str">
        <f>IFERROR(VLOOKUP(Table1[[#This Row],[Ticker]],[1]!Table1[[Symbol]:[Industry]],2,FALSE),"-")</f>
        <v>-</v>
      </c>
      <c r="D4163" t="s">
        <v>604</v>
      </c>
      <c r="E4163">
        <v>18.73873</v>
      </c>
      <c r="F4163">
        <v>46.73</v>
      </c>
      <c r="G4163">
        <v>624.05911153981003</v>
      </c>
      <c r="H4163">
        <v>52.313302561634302</v>
      </c>
      <c r="I4163">
        <v>269.95401164145301</v>
      </c>
      <c r="J4163">
        <v>5.01945114390971</v>
      </c>
      <c r="K4163">
        <v>32.213620385049602</v>
      </c>
      <c r="L4163">
        <v>20.071322810238399</v>
      </c>
      <c r="M4163">
        <v>99.956810203958099</v>
      </c>
      <c r="N4163">
        <v>1.0366175484644</v>
      </c>
      <c r="O4163">
        <v>0</v>
      </c>
      <c r="P4163">
        <v>798.65384615384596</v>
      </c>
      <c r="Q4163">
        <v>0.22098739305491</v>
      </c>
    </row>
    <row r="4164" spans="1:17" hidden="1" x14ac:dyDescent="0.3">
      <c r="A4164" t="s">
        <v>8561</v>
      </c>
      <c r="B4164" t="s">
        <v>8562</v>
      </c>
      <c r="C4164" t="str">
        <f>IFERROR(VLOOKUP(Table1[[#This Row],[Ticker]],[1]!Table1[[Symbol]:[Industry]],2,FALSE),"-")</f>
        <v>-</v>
      </c>
      <c r="D4164" t="s">
        <v>7080</v>
      </c>
      <c r="E4164">
        <v>18.730965000000001</v>
      </c>
      <c r="F4164">
        <v>61</v>
      </c>
      <c r="G4164">
        <v>-58.155103253306301</v>
      </c>
      <c r="H4164">
        <v>0.35265736982691398</v>
      </c>
      <c r="I4164">
        <v>1.05863299557969</v>
      </c>
      <c r="J4164">
        <v>2.0237818397515901</v>
      </c>
      <c r="K4164">
        <v>57.6168883226742</v>
      </c>
      <c r="M4164">
        <v>54.055964622987602</v>
      </c>
      <c r="N4164">
        <v>0.679561573178594</v>
      </c>
      <c r="O4164">
        <v>47.540983606557297</v>
      </c>
      <c r="P4164">
        <v>29.787234042553099</v>
      </c>
    </row>
    <row r="4165" spans="1:17" hidden="1" x14ac:dyDescent="0.3">
      <c r="A4165" t="s">
        <v>8563</v>
      </c>
      <c r="B4165" t="s">
        <v>8564</v>
      </c>
      <c r="C4165" t="str">
        <f>IFERROR(VLOOKUP(Table1[[#This Row],[Ticker]],[1]!Table1[[Symbol]:[Industry]],2,FALSE),"-")</f>
        <v>-</v>
      </c>
      <c r="D4165" t="s">
        <v>1422</v>
      </c>
      <c r="E4165">
        <v>18.696708319999999</v>
      </c>
      <c r="F4165">
        <v>20.6</v>
      </c>
      <c r="G4165">
        <v>53.787353288508498</v>
      </c>
      <c r="H4165">
        <v>48.576028120048903</v>
      </c>
      <c r="I4165">
        <v>45.661588660604302</v>
      </c>
      <c r="J4165">
        <v>7.5555933987608102</v>
      </c>
      <c r="K4165">
        <v>15.1108500169853</v>
      </c>
      <c r="L4165">
        <v>13.164240833053899</v>
      </c>
      <c r="M4165">
        <v>81.111872052030904</v>
      </c>
      <c r="N4165">
        <v>2.9677130684471398</v>
      </c>
      <c r="O4165">
        <v>3.7864077669902798</v>
      </c>
      <c r="P4165">
        <v>114.137214137214</v>
      </c>
      <c r="Q4165">
        <v>8.9987853115175001E-2</v>
      </c>
    </row>
    <row r="4166" spans="1:17" hidden="1" x14ac:dyDescent="0.3">
      <c r="A4166" t="s">
        <v>8565</v>
      </c>
      <c r="B4166" t="s">
        <v>8566</v>
      </c>
      <c r="C4166" t="str">
        <f>IFERROR(VLOOKUP(Table1[[#This Row],[Ticker]],[1]!Table1[[Symbol]:[Industry]],2,FALSE),"-")</f>
        <v>-</v>
      </c>
      <c r="D4166" t="s">
        <v>393</v>
      </c>
      <c r="E4166">
        <v>18.671301</v>
      </c>
      <c r="F4166">
        <v>49.83</v>
      </c>
      <c r="G4166">
        <v>-35.934002587978</v>
      </c>
      <c r="H4166">
        <v>-4.4710384745585801</v>
      </c>
      <c r="I4166">
        <v>0.78938649453934995</v>
      </c>
      <c r="J4166">
        <v>-3.2915182566790602</v>
      </c>
      <c r="K4166">
        <v>48.958514083327501</v>
      </c>
      <c r="L4166">
        <v>48.678629551210797</v>
      </c>
      <c r="M4166">
        <v>57.455207144878798</v>
      </c>
      <c r="N4166">
        <v>0.73939379384799098</v>
      </c>
      <c r="O4166">
        <v>38.089504314669803</v>
      </c>
      <c r="P4166">
        <v>29.428571428571399</v>
      </c>
      <c r="Q4166">
        <v>-1.9778548162748998E-2</v>
      </c>
    </row>
    <row r="4167" spans="1:17" hidden="1" x14ac:dyDescent="0.3">
      <c r="A4167" t="s">
        <v>8567</v>
      </c>
      <c r="B4167" t="s">
        <v>8568</v>
      </c>
      <c r="C4167" t="str">
        <f>IFERROR(VLOOKUP(Table1[[#This Row],[Ticker]],[1]!Table1[[Symbol]:[Industry]],2,FALSE),"-")</f>
        <v>-</v>
      </c>
      <c r="D4167" t="s">
        <v>54</v>
      </c>
      <c r="E4167">
        <v>18.651305499999999</v>
      </c>
      <c r="F4167">
        <v>18.850000000000001</v>
      </c>
      <c r="G4167">
        <v>35.743015283515099</v>
      </c>
      <c r="H4167">
        <v>31.392364788844599</v>
      </c>
      <c r="I4167">
        <v>27.440126763248202</v>
      </c>
      <c r="J4167">
        <v>-12.432183921061201</v>
      </c>
      <c r="K4167">
        <v>15.8994958480289</v>
      </c>
      <c r="L4167">
        <v>14.530405604090999</v>
      </c>
      <c r="M4167">
        <v>62.917202831096503</v>
      </c>
      <c r="N4167">
        <v>1.5092338095640101</v>
      </c>
      <c r="O4167">
        <v>45.941644562334197</v>
      </c>
      <c r="P4167">
        <v>78.503787878787804</v>
      </c>
      <c r="Q4167">
        <v>7.4601253721587005E-2</v>
      </c>
    </row>
    <row r="4168" spans="1:17" hidden="1" x14ac:dyDescent="0.3">
      <c r="A4168" t="s">
        <v>8569</v>
      </c>
      <c r="B4168" t="s">
        <v>8570</v>
      </c>
      <c r="C4168" t="str">
        <f>IFERROR(VLOOKUP(Table1[[#This Row],[Ticker]],[1]!Table1[[Symbol]:[Industry]],2,FALSE),"-")</f>
        <v>-</v>
      </c>
      <c r="D4168" t="s">
        <v>545</v>
      </c>
      <c r="E4168">
        <v>18.615496400000001</v>
      </c>
      <c r="F4168">
        <v>49.64</v>
      </c>
      <c r="G4168">
        <v>360.12408313648598</v>
      </c>
      <c r="H4168">
        <v>-16.260434389378201</v>
      </c>
      <c r="I4168">
        <v>-3.6696976850574501</v>
      </c>
      <c r="J4168">
        <v>-9.6781489479851199</v>
      </c>
      <c r="K4168">
        <v>56.041476131347302</v>
      </c>
      <c r="L4168">
        <v>45.957864602043799</v>
      </c>
      <c r="M4168">
        <v>20.255315076068602</v>
      </c>
      <c r="N4168">
        <v>0.57517811515261796</v>
      </c>
      <c r="O4168">
        <v>56.8896051571313</v>
      </c>
      <c r="P4168">
        <v>393.43936381709699</v>
      </c>
    </row>
    <row r="4169" spans="1:17" hidden="1" x14ac:dyDescent="0.3">
      <c r="A4169" t="s">
        <v>8571</v>
      </c>
      <c r="B4169" t="s">
        <v>8572</v>
      </c>
      <c r="C4169" t="str">
        <f>IFERROR(VLOOKUP(Table1[[#This Row],[Ticker]],[1]!Table1[[Symbol]:[Industry]],2,FALSE),"-")</f>
        <v>-</v>
      </c>
      <c r="D4169" t="s">
        <v>5485</v>
      </c>
      <c r="E4169">
        <v>18.512672999999999</v>
      </c>
      <c r="F4169">
        <v>42.47</v>
      </c>
      <c r="G4169">
        <v>-48.205060239728603</v>
      </c>
      <c r="H4169">
        <v>3.0974492688321398</v>
      </c>
      <c r="I4169">
        <v>-6.8433293721825503</v>
      </c>
      <c r="J4169">
        <v>8.8846745199224006</v>
      </c>
      <c r="K4169">
        <v>38.080193311534302</v>
      </c>
      <c r="L4169">
        <v>37.900946258645497</v>
      </c>
      <c r="M4169">
        <v>76.430016286247493</v>
      </c>
      <c r="N4169">
        <v>2.2950677261581598</v>
      </c>
      <c r="O4169">
        <v>34.565575700494399</v>
      </c>
      <c r="P4169">
        <v>50.389518413597699</v>
      </c>
      <c r="Q4169">
        <v>0.175604357123017</v>
      </c>
    </row>
    <row r="4170" spans="1:17" hidden="1" x14ac:dyDescent="0.3">
      <c r="A4170" t="s">
        <v>8573</v>
      </c>
      <c r="B4170" t="s">
        <v>8574</v>
      </c>
      <c r="C4170" t="str">
        <f>IFERROR(VLOOKUP(Table1[[#This Row],[Ticker]],[1]!Table1[[Symbol]:[Industry]],2,FALSE),"-")</f>
        <v>-</v>
      </c>
      <c r="D4170" t="s">
        <v>54</v>
      </c>
      <c r="E4170">
        <v>18.501561599999999</v>
      </c>
      <c r="F4170">
        <v>36.479999999999997</v>
      </c>
      <c r="G4170">
        <v>38.355307554683598</v>
      </c>
      <c r="H4170">
        <v>6.2448368781588801</v>
      </c>
      <c r="I4170">
        <v>6.6546921088801803</v>
      </c>
      <c r="J4170">
        <v>-2.9057169735947501</v>
      </c>
      <c r="K4170">
        <v>34.393642336257102</v>
      </c>
      <c r="L4170">
        <v>31.141599186942901</v>
      </c>
      <c r="M4170">
        <v>49.914837700202298</v>
      </c>
      <c r="N4170">
        <v>0.61750401918267395</v>
      </c>
      <c r="O4170">
        <v>23.355263157894701</v>
      </c>
      <c r="P4170">
        <v>88.527131782945702</v>
      </c>
      <c r="Q4170">
        <v>7.1498733589789004E-2</v>
      </c>
    </row>
    <row r="4171" spans="1:17" hidden="1" x14ac:dyDescent="0.3">
      <c r="A4171" t="s">
        <v>8575</v>
      </c>
      <c r="B4171" t="s">
        <v>8576</v>
      </c>
      <c r="C4171" t="str">
        <f>IFERROR(VLOOKUP(Table1[[#This Row],[Ticker]],[1]!Table1[[Symbol]:[Industry]],2,FALSE),"-")</f>
        <v>-</v>
      </c>
      <c r="D4171" t="s">
        <v>263</v>
      </c>
      <c r="E4171">
        <v>18.463881743999998</v>
      </c>
      <c r="F4171">
        <v>41.56</v>
      </c>
      <c r="G4171">
        <v>-41.469976813207097</v>
      </c>
      <c r="H4171">
        <v>-21.3030530826084</v>
      </c>
      <c r="I4171">
        <v>-19.973534221762598</v>
      </c>
      <c r="J4171">
        <v>-3.7438700485899399</v>
      </c>
      <c r="K4171">
        <v>43.393967124767798</v>
      </c>
      <c r="L4171">
        <v>44.1936826107653</v>
      </c>
      <c r="M4171">
        <v>37.4521035053125</v>
      </c>
      <c r="N4171">
        <v>1.07557458097986</v>
      </c>
      <c r="O4171">
        <v>34.047160731472502</v>
      </c>
      <c r="P4171">
        <v>6.29156010230178</v>
      </c>
      <c r="Q4171">
        <v>1.6494561642078999E-2</v>
      </c>
    </row>
    <row r="4172" spans="1:17" hidden="1" x14ac:dyDescent="0.3">
      <c r="A4172" t="s">
        <v>8577</v>
      </c>
      <c r="B4172" t="s">
        <v>8578</v>
      </c>
      <c r="C4172" t="str">
        <f>IFERROR(VLOOKUP(Table1[[#This Row],[Ticker]],[1]!Table1[[Symbol]:[Industry]],2,FALSE),"-")</f>
        <v>-</v>
      </c>
      <c r="D4172" t="s">
        <v>470</v>
      </c>
      <c r="E4172">
        <v>18.427499999999998</v>
      </c>
      <c r="F4172">
        <v>13.65</v>
      </c>
      <c r="G4172">
        <v>249.03766049586</v>
      </c>
      <c r="H4172">
        <v>-1.26213848050777</v>
      </c>
      <c r="I4172">
        <v>-31.469817890455399</v>
      </c>
      <c r="J4172">
        <v>-10.740074327402899</v>
      </c>
      <c r="K4172">
        <v>12.6743331439008</v>
      </c>
      <c r="L4172">
        <v>9.7839218943084898</v>
      </c>
      <c r="M4172">
        <v>31.543611490458201</v>
      </c>
      <c r="N4172">
        <v>0.61773855757304597</v>
      </c>
      <c r="O4172">
        <v>33.699633699633601</v>
      </c>
      <c r="P4172">
        <v>282.35294117646998</v>
      </c>
      <c r="Q4172">
        <v>0.13687405968564201</v>
      </c>
    </row>
    <row r="4173" spans="1:17" hidden="1" x14ac:dyDescent="0.3">
      <c r="A4173" t="s">
        <v>8579</v>
      </c>
      <c r="B4173" t="s">
        <v>8580</v>
      </c>
      <c r="C4173" t="str">
        <f>IFERROR(VLOOKUP(Table1[[#This Row],[Ticker]],[1]!Table1[[Symbol]:[Industry]],2,FALSE),"-")</f>
        <v>-</v>
      </c>
      <c r="E4173">
        <v>18.418978575000001</v>
      </c>
      <c r="F4173">
        <v>69.349999999999994</v>
      </c>
      <c r="G4173">
        <v>-65.788503660162505</v>
      </c>
      <c r="H4173">
        <v>-37.3440282679367</v>
      </c>
      <c r="I4173">
        <v>-51.611634318947701</v>
      </c>
      <c r="J4173">
        <v>-6.6208541755740704</v>
      </c>
      <c r="M4173">
        <v>22.4587856477145</v>
      </c>
      <c r="O4173">
        <v>48.521989906272502</v>
      </c>
      <c r="P4173">
        <v>1.98529411764705</v>
      </c>
    </row>
    <row r="4174" spans="1:17" hidden="1" x14ac:dyDescent="0.3">
      <c r="A4174" t="s">
        <v>8581</v>
      </c>
      <c r="B4174" t="s">
        <v>8582</v>
      </c>
      <c r="C4174" t="str">
        <f>IFERROR(VLOOKUP(Table1[[#This Row],[Ticker]],[1]!Table1[[Symbol]:[Industry]],2,FALSE),"-")</f>
        <v>-</v>
      </c>
      <c r="D4174" t="s">
        <v>143</v>
      </c>
      <c r="E4174">
        <v>18.404764331999999</v>
      </c>
      <c r="F4174">
        <v>12.52</v>
      </c>
      <c r="G4174">
        <v>85.565838200508395</v>
      </c>
      <c r="H4174">
        <v>37.2454609680278</v>
      </c>
      <c r="I4174">
        <v>25.434336928502699</v>
      </c>
      <c r="J4174">
        <v>-14.956999024876801</v>
      </c>
      <c r="K4174">
        <v>11.4902747044738</v>
      </c>
      <c r="L4174">
        <v>9.9861368092641296</v>
      </c>
      <c r="M4174">
        <v>43.528059071022497</v>
      </c>
      <c r="N4174">
        <v>0.89583307033014703</v>
      </c>
      <c r="O4174">
        <v>33.386581469648497</v>
      </c>
      <c r="P4174">
        <v>140.30710172744699</v>
      </c>
      <c r="Q4174">
        <v>5.9546003394083002E-2</v>
      </c>
    </row>
    <row r="4175" spans="1:17" hidden="1" x14ac:dyDescent="0.3">
      <c r="A4175" t="s">
        <v>8583</v>
      </c>
      <c r="B4175" t="s">
        <v>8584</v>
      </c>
      <c r="C4175" t="str">
        <f>IFERROR(VLOOKUP(Table1[[#This Row],[Ticker]],[1]!Table1[[Symbol]:[Industry]],2,FALSE),"-")</f>
        <v>-</v>
      </c>
      <c r="D4175" t="s">
        <v>51</v>
      </c>
      <c r="E4175">
        <v>18.390200700000001</v>
      </c>
      <c r="F4175">
        <v>43.13</v>
      </c>
      <c r="G4175">
        <v>53.799686781428598</v>
      </c>
      <c r="H4175">
        <v>25.561138377207101</v>
      </c>
      <c r="I4175">
        <v>18.437346236361901</v>
      </c>
      <c r="J4175">
        <v>1.8416309483034601</v>
      </c>
      <c r="K4175">
        <v>36.5764990480099</v>
      </c>
      <c r="L4175">
        <v>33.772318442814701</v>
      </c>
      <c r="M4175">
        <v>99.667354808146499</v>
      </c>
      <c r="N4175">
        <v>4.3177396533427601E-2</v>
      </c>
      <c r="O4175">
        <v>1.36795733827961</v>
      </c>
      <c r="P4175">
        <v>111.42156862745099</v>
      </c>
      <c r="Q4175">
        <v>0.12532709219567501</v>
      </c>
    </row>
    <row r="4176" spans="1:17" hidden="1" x14ac:dyDescent="0.3">
      <c r="A4176" t="s">
        <v>8585</v>
      </c>
      <c r="B4176" t="s">
        <v>8586</v>
      </c>
      <c r="C4176" t="str">
        <f>IFERROR(VLOOKUP(Table1[[#This Row],[Ticker]],[1]!Table1[[Symbol]:[Industry]],2,FALSE),"-")</f>
        <v>-</v>
      </c>
      <c r="D4176" t="s">
        <v>646</v>
      </c>
      <c r="E4176">
        <v>18.349097499999999</v>
      </c>
      <c r="F4176">
        <v>21.16</v>
      </c>
      <c r="G4176">
        <v>-15.7597251250548</v>
      </c>
      <c r="H4176">
        <v>-5.78516613717718E-2</v>
      </c>
      <c r="I4176">
        <v>32.873082913477802</v>
      </c>
      <c r="J4176">
        <v>-9.5316106767561006</v>
      </c>
      <c r="K4176">
        <v>21.282771825034899</v>
      </c>
      <c r="L4176">
        <v>19.355439280164902</v>
      </c>
      <c r="M4176">
        <v>39.613831955814497</v>
      </c>
      <c r="N4176">
        <v>0.272443935147684</v>
      </c>
      <c r="O4176">
        <v>29.725897920604901</v>
      </c>
      <c r="P4176">
        <v>76.3333333333333</v>
      </c>
      <c r="Q4176">
        <v>-5.4317755168214001E-2</v>
      </c>
    </row>
    <row r="4177" spans="1:17" hidden="1" x14ac:dyDescent="0.3">
      <c r="A4177" t="s">
        <v>8587</v>
      </c>
      <c r="B4177" t="s">
        <v>8588</v>
      </c>
      <c r="C4177" t="str">
        <f>IFERROR(VLOOKUP(Table1[[#This Row],[Ticker]],[1]!Table1[[Symbol]:[Industry]],2,FALSE),"-")</f>
        <v>-</v>
      </c>
      <c r="D4177" t="s">
        <v>21</v>
      </c>
      <c r="E4177">
        <v>18.319395</v>
      </c>
      <c r="F4177">
        <v>43.95</v>
      </c>
      <c r="G4177">
        <v>-66.945603845817303</v>
      </c>
      <c r="H4177">
        <v>-7.4909892999888497</v>
      </c>
      <c r="I4177">
        <v>-10.860510378567801</v>
      </c>
      <c r="J4177">
        <v>3.7470551078316898</v>
      </c>
      <c r="K4177">
        <v>41.300728482756497</v>
      </c>
      <c r="L4177">
        <v>44.007539625535102</v>
      </c>
      <c r="M4177">
        <v>66.349121837277806</v>
      </c>
      <c r="N4177">
        <v>2.7101213280588001</v>
      </c>
      <c r="O4177">
        <v>59.044368600682603</v>
      </c>
      <c r="P4177">
        <v>55.300353356890398</v>
      </c>
      <c r="Q4177">
        <v>0.11513344894958499</v>
      </c>
    </row>
    <row r="4178" spans="1:17" hidden="1" x14ac:dyDescent="0.3">
      <c r="A4178" t="s">
        <v>8589</v>
      </c>
      <c r="B4178" t="s">
        <v>8590</v>
      </c>
      <c r="C4178" t="str">
        <f>IFERROR(VLOOKUP(Table1[[#This Row],[Ticker]],[1]!Table1[[Symbol]:[Industry]],2,FALSE),"-")</f>
        <v>-</v>
      </c>
      <c r="D4178" t="s">
        <v>545</v>
      </c>
      <c r="E4178">
        <v>18.306107600000001</v>
      </c>
      <c r="F4178">
        <v>13.05</v>
      </c>
      <c r="G4178">
        <v>-26.1724235377532</v>
      </c>
      <c r="H4178">
        <v>14.6500790429026</v>
      </c>
      <c r="I4178">
        <v>3.3967999282099601</v>
      </c>
      <c r="J4178">
        <v>-4.2832764314153904</v>
      </c>
      <c r="K4178">
        <v>11.566914840337899</v>
      </c>
      <c r="L4178">
        <v>11.342092749868501</v>
      </c>
      <c r="M4178">
        <v>58.714264232859598</v>
      </c>
      <c r="N4178">
        <v>3.3749919602666099</v>
      </c>
      <c r="O4178">
        <v>18.237547892720201</v>
      </c>
      <c r="P4178">
        <v>51.567944250871101</v>
      </c>
      <c r="Q4178">
        <v>3.7573682907420997E-2</v>
      </c>
    </row>
    <row r="4179" spans="1:17" hidden="1" x14ac:dyDescent="0.3">
      <c r="A4179" t="s">
        <v>8591</v>
      </c>
      <c r="B4179" t="s">
        <v>8592</v>
      </c>
      <c r="C4179" t="str">
        <f>IFERROR(VLOOKUP(Table1[[#This Row],[Ticker]],[1]!Table1[[Symbol]:[Industry]],2,FALSE),"-")</f>
        <v>-</v>
      </c>
      <c r="D4179" t="s">
        <v>266</v>
      </c>
      <c r="E4179">
        <v>18.279934600000001</v>
      </c>
      <c r="F4179">
        <v>63.62</v>
      </c>
      <c r="G4179">
        <v>364.10457858443999</v>
      </c>
      <c r="H4179">
        <v>-22.8247505092273</v>
      </c>
      <c r="I4179">
        <v>50.741428446986099</v>
      </c>
      <c r="J4179">
        <v>-7.1196955211523703</v>
      </c>
      <c r="K4179">
        <v>68.672136370687397</v>
      </c>
      <c r="L4179">
        <v>53.736667998384902</v>
      </c>
      <c r="M4179">
        <v>40.179608277322899</v>
      </c>
      <c r="N4179">
        <v>3.0435465172447098</v>
      </c>
      <c r="O4179">
        <v>46.667714555171301</v>
      </c>
      <c r="P4179">
        <v>397.41985926504998</v>
      </c>
    </row>
    <row r="4180" spans="1:17" hidden="1" x14ac:dyDescent="0.3">
      <c r="A4180" t="s">
        <v>8593</v>
      </c>
      <c r="B4180" t="s">
        <v>8594</v>
      </c>
      <c r="C4180" t="str">
        <f>IFERROR(VLOOKUP(Table1[[#This Row],[Ticker]],[1]!Table1[[Symbol]:[Industry]],2,FALSE),"-")</f>
        <v>-</v>
      </c>
      <c r="D4180" t="s">
        <v>1581</v>
      </c>
      <c r="E4180">
        <v>18.271999999999998</v>
      </c>
      <c r="F4180">
        <v>40</v>
      </c>
      <c r="G4180">
        <v>-42.4061897715195</v>
      </c>
      <c r="H4180">
        <v>5.9835676764464498</v>
      </c>
      <c r="I4180">
        <v>2.81280817279946</v>
      </c>
      <c r="J4180">
        <v>-0.58452938924928699</v>
      </c>
      <c r="K4180">
        <v>38.223348282030997</v>
      </c>
      <c r="L4180">
        <v>37.641905589124001</v>
      </c>
      <c r="M4180">
        <v>62.552494729156699</v>
      </c>
      <c r="N4180">
        <v>0.82921348314606702</v>
      </c>
      <c r="O4180">
        <v>26.249999999999901</v>
      </c>
      <c r="P4180">
        <v>33.1114808652246</v>
      </c>
    </row>
    <row r="4181" spans="1:17" hidden="1" x14ac:dyDescent="0.3">
      <c r="A4181" t="s">
        <v>8595</v>
      </c>
      <c r="B4181" t="s">
        <v>8596</v>
      </c>
      <c r="C4181" t="str">
        <f>IFERROR(VLOOKUP(Table1[[#This Row],[Ticker]],[1]!Table1[[Symbol]:[Industry]],2,FALSE),"-")</f>
        <v>-</v>
      </c>
      <c r="D4181" t="s">
        <v>545</v>
      </c>
      <c r="E4181">
        <v>18.232500000000002</v>
      </c>
      <c r="F4181">
        <v>121.55</v>
      </c>
      <c r="G4181">
        <v>171.32131079808599</v>
      </c>
      <c r="H4181">
        <v>7.4889112698671996</v>
      </c>
      <c r="I4181">
        <v>113.493167607972</v>
      </c>
      <c r="J4181">
        <v>11.084440363552799</v>
      </c>
      <c r="K4181">
        <v>105.661478610873</v>
      </c>
      <c r="L4181">
        <v>83.474099573347999</v>
      </c>
      <c r="M4181">
        <v>77.710899741302001</v>
      </c>
      <c r="N4181">
        <v>2.1324820430965601</v>
      </c>
      <c r="O4181">
        <v>16.1908679555738</v>
      </c>
      <c r="P4181">
        <v>269.79008214176997</v>
      </c>
      <c r="Q4181">
        <v>8.3792835128608995E-2</v>
      </c>
    </row>
    <row r="4182" spans="1:17" hidden="1" x14ac:dyDescent="0.3">
      <c r="A4182" t="s">
        <v>8597</v>
      </c>
      <c r="B4182" t="s">
        <v>8598</v>
      </c>
      <c r="C4182" t="str">
        <f>IFERROR(VLOOKUP(Table1[[#This Row],[Ticker]],[1]!Table1[[Symbol]:[Industry]],2,FALSE),"-")</f>
        <v>-</v>
      </c>
      <c r="E4182">
        <v>18.21114</v>
      </c>
      <c r="F4182">
        <v>30</v>
      </c>
      <c r="G4182">
        <v>-73.158874023301394</v>
      </c>
      <c r="H4182">
        <v>-44.518248885588001</v>
      </c>
      <c r="I4182">
        <v>-58.982004682086597</v>
      </c>
      <c r="J4182">
        <v>3.5370010480706102</v>
      </c>
      <c r="M4182">
        <v>40.264965990958899</v>
      </c>
      <c r="O4182">
        <v>74.533333333333303</v>
      </c>
      <c r="P4182">
        <v>11.069974083672699</v>
      </c>
    </row>
    <row r="4183" spans="1:17" hidden="1" x14ac:dyDescent="0.3">
      <c r="A4183" t="s">
        <v>8599</v>
      </c>
      <c r="B4183" t="s">
        <v>8600</v>
      </c>
      <c r="C4183" t="str">
        <f>IFERROR(VLOOKUP(Table1[[#This Row],[Ticker]],[1]!Table1[[Symbol]:[Industry]],2,FALSE),"-")</f>
        <v>-</v>
      </c>
      <c r="D4183" t="s">
        <v>51</v>
      </c>
      <c r="E4183">
        <v>18.1546764</v>
      </c>
      <c r="F4183">
        <v>59.43</v>
      </c>
      <c r="G4183">
        <v>98.470990770247596</v>
      </c>
      <c r="H4183">
        <v>6.8437596447763998</v>
      </c>
      <c r="I4183">
        <v>73.253948647655093</v>
      </c>
      <c r="J4183">
        <v>-4.6986319533518497</v>
      </c>
      <c r="K4183">
        <v>52.160132966644198</v>
      </c>
      <c r="L4183">
        <v>39.862844912059103</v>
      </c>
      <c r="M4183">
        <v>59.269418531177301</v>
      </c>
      <c r="N4183">
        <v>1.0766606260984599</v>
      </c>
      <c r="O4183">
        <v>7.1849234393404</v>
      </c>
      <c r="P4183">
        <v>176.41860465116201</v>
      </c>
      <c r="Q4183">
        <v>0.133702193924607</v>
      </c>
    </row>
    <row r="4184" spans="1:17" hidden="1" x14ac:dyDescent="0.3">
      <c r="A4184" t="s">
        <v>8601</v>
      </c>
      <c r="B4184" t="s">
        <v>8602</v>
      </c>
      <c r="C4184" t="str">
        <f>IFERROR(VLOOKUP(Table1[[#This Row],[Ticker]],[1]!Table1[[Symbol]:[Industry]],2,FALSE),"-")</f>
        <v>-</v>
      </c>
      <c r="D4184" t="s">
        <v>751</v>
      </c>
      <c r="E4184">
        <v>18.095091273000001</v>
      </c>
      <c r="F4184">
        <v>997.67</v>
      </c>
      <c r="G4184">
        <v>21.944764761202201</v>
      </c>
      <c r="H4184">
        <v>-1.1857923160761401</v>
      </c>
      <c r="I4184">
        <v>-1.4192372980977399</v>
      </c>
      <c r="J4184">
        <v>7.2375916278217796E-3</v>
      </c>
      <c r="K4184">
        <v>960.45669705537705</v>
      </c>
      <c r="L4184">
        <v>875.47004196653097</v>
      </c>
      <c r="M4184">
        <v>55.6599041266266</v>
      </c>
      <c r="N4184">
        <v>0.72110421734257302</v>
      </c>
      <c r="O4184">
        <v>4.7290186133691403</v>
      </c>
      <c r="P4184">
        <v>61.437887344455397</v>
      </c>
      <c r="Q4184">
        <v>1.8114824755041999E-2</v>
      </c>
    </row>
    <row r="4185" spans="1:17" hidden="1" x14ac:dyDescent="0.3">
      <c r="A4185" t="s">
        <v>8603</v>
      </c>
      <c r="B4185" t="s">
        <v>8604</v>
      </c>
      <c r="C4185" t="str">
        <f>IFERROR(VLOOKUP(Table1[[#This Row],[Ticker]],[1]!Table1[[Symbol]:[Industry]],2,FALSE),"-")</f>
        <v>-</v>
      </c>
      <c r="D4185" t="s">
        <v>545</v>
      </c>
      <c r="E4185">
        <v>18.064767790000001</v>
      </c>
      <c r="F4185">
        <v>580.20000000000005</v>
      </c>
      <c r="G4185">
        <v>75.277205388057595</v>
      </c>
      <c r="H4185">
        <v>14.938138313565499</v>
      </c>
      <c r="I4185">
        <v>7.8200131682629799</v>
      </c>
      <c r="J4185">
        <v>6.2455988158789202</v>
      </c>
      <c r="K4185">
        <v>492.444673117359</v>
      </c>
      <c r="L4185">
        <v>450.16408215974599</v>
      </c>
      <c r="M4185">
        <v>91.679028379286294</v>
      </c>
      <c r="N4185">
        <v>1.2502398819042899</v>
      </c>
      <c r="O4185">
        <v>5.9548431575318697</v>
      </c>
      <c r="P4185">
        <v>115.687732342007</v>
      </c>
      <c r="Q4185">
        <v>7.838271740911E-2</v>
      </c>
    </row>
    <row r="4186" spans="1:17" hidden="1" x14ac:dyDescent="0.3">
      <c r="A4186" t="s">
        <v>8605</v>
      </c>
      <c r="B4186" t="s">
        <v>8606</v>
      </c>
      <c r="C4186" t="str">
        <f>IFERROR(VLOOKUP(Table1[[#This Row],[Ticker]],[1]!Table1[[Symbol]:[Industry]],2,FALSE),"-")</f>
        <v>-</v>
      </c>
      <c r="D4186" t="s">
        <v>51</v>
      </c>
      <c r="E4186">
        <v>17.965543847999999</v>
      </c>
      <c r="F4186">
        <v>8.1199999999999992</v>
      </c>
      <c r="G4186">
        <v>53.351385986056201</v>
      </c>
      <c r="H4186">
        <v>-20.236423089943202</v>
      </c>
      <c r="I4186">
        <v>46.575874374889999</v>
      </c>
      <c r="J4186">
        <v>-13.0265453828746</v>
      </c>
      <c r="K4186">
        <v>8.5254042780219397</v>
      </c>
      <c r="L4186">
        <v>6.5695518594863804</v>
      </c>
      <c r="M4186">
        <v>13.534337380415201</v>
      </c>
      <c r="N4186">
        <v>0.13055371531318199</v>
      </c>
      <c r="O4186">
        <v>48.275862068965502</v>
      </c>
      <c r="Q4186">
        <v>0.100380705038065</v>
      </c>
    </row>
    <row r="4187" spans="1:17" hidden="1" x14ac:dyDescent="0.3">
      <c r="A4187" t="s">
        <v>8607</v>
      </c>
      <c r="B4187" t="s">
        <v>8608</v>
      </c>
      <c r="C4187" t="str">
        <f>IFERROR(VLOOKUP(Table1[[#This Row],[Ticker]],[1]!Table1[[Symbol]:[Industry]],2,FALSE),"-")</f>
        <v>-</v>
      </c>
      <c r="E4187">
        <v>17.936240399999999</v>
      </c>
      <c r="F4187">
        <v>40.479999999999997</v>
      </c>
      <c r="G4187">
        <v>501.16747794007898</v>
      </c>
      <c r="H4187">
        <v>5.9205688711710396</v>
      </c>
      <c r="I4187">
        <v>-60.548166730913898</v>
      </c>
      <c r="J4187">
        <v>-2.0218713899715501</v>
      </c>
      <c r="K4187">
        <v>37.6869299044385</v>
      </c>
      <c r="L4187">
        <v>32.837565997440798</v>
      </c>
      <c r="M4187">
        <v>68.100119712076506</v>
      </c>
      <c r="N4187">
        <v>0.56292571721607099</v>
      </c>
      <c r="O4187">
        <v>70.676877470355706</v>
      </c>
      <c r="P4187">
        <v>534.48275862068897</v>
      </c>
    </row>
    <row r="4188" spans="1:17" hidden="1" x14ac:dyDescent="0.3">
      <c r="A4188" t="s">
        <v>8609</v>
      </c>
      <c r="B4188" t="s">
        <v>8610</v>
      </c>
      <c r="C4188" t="str">
        <f>IFERROR(VLOOKUP(Table1[[#This Row],[Ticker]],[1]!Table1[[Symbol]:[Industry]],2,FALSE),"-")</f>
        <v>-</v>
      </c>
      <c r="E4188">
        <v>17.924208</v>
      </c>
      <c r="F4188">
        <v>51.4</v>
      </c>
      <c r="G4188">
        <v>-19.774304316572401</v>
      </c>
      <c r="H4188">
        <v>-4.5270734964472599</v>
      </c>
      <c r="I4188">
        <v>44.036191835207497</v>
      </c>
      <c r="J4188">
        <v>-4.7754262117250601</v>
      </c>
      <c r="K4188">
        <v>55.884054070552999</v>
      </c>
      <c r="L4188">
        <v>50.498307143478897</v>
      </c>
      <c r="M4188">
        <v>45.810367439645198</v>
      </c>
      <c r="N4188">
        <v>0.99629378255332401</v>
      </c>
      <c r="O4188">
        <v>71.089494163424106</v>
      </c>
      <c r="P4188">
        <v>104.13026211278699</v>
      </c>
    </row>
    <row r="4189" spans="1:17" hidden="1" x14ac:dyDescent="0.3">
      <c r="A4189" t="s">
        <v>8611</v>
      </c>
      <c r="B4189" t="s">
        <v>8612</v>
      </c>
      <c r="C4189" t="str">
        <f>IFERROR(VLOOKUP(Table1[[#This Row],[Ticker]],[1]!Table1[[Symbol]:[Industry]],2,FALSE),"-")</f>
        <v>-</v>
      </c>
      <c r="D4189" t="s">
        <v>396</v>
      </c>
      <c r="E4189">
        <v>17.898399999999999</v>
      </c>
      <c r="F4189">
        <v>17</v>
      </c>
      <c r="G4189">
        <v>66.684719319389501</v>
      </c>
      <c r="H4189">
        <v>-5.4574375826968202</v>
      </c>
      <c r="I4189">
        <v>36.112730213115697</v>
      </c>
      <c r="J4189">
        <v>-0.69794456542596905</v>
      </c>
      <c r="K4189">
        <v>16.926776219379501</v>
      </c>
      <c r="L4189">
        <v>13.9544114830521</v>
      </c>
      <c r="M4189">
        <v>51.842622492636302</v>
      </c>
      <c r="N4189">
        <v>0.31754537379167003</v>
      </c>
      <c r="O4189">
        <v>49.941176470588204</v>
      </c>
      <c r="P4189">
        <v>134.482758620689</v>
      </c>
      <c r="Q4189">
        <v>0.123712795446077</v>
      </c>
    </row>
    <row r="4190" spans="1:17" hidden="1" x14ac:dyDescent="0.3">
      <c r="A4190" t="s">
        <v>8613</v>
      </c>
      <c r="B4190" t="s">
        <v>8614</v>
      </c>
      <c r="C4190" t="str">
        <f>IFERROR(VLOOKUP(Table1[[#This Row],[Ticker]],[1]!Table1[[Symbol]:[Industry]],2,FALSE),"-")</f>
        <v>-</v>
      </c>
      <c r="D4190" t="s">
        <v>143</v>
      </c>
      <c r="E4190">
        <v>17.86</v>
      </c>
      <c r="F4190">
        <v>1.88</v>
      </c>
      <c r="G4190">
        <v>-58.712106077435799</v>
      </c>
      <c r="H4190">
        <v>-9.5317983080932702</v>
      </c>
      <c r="I4190">
        <v>-24.188916389900701</v>
      </c>
      <c r="J4190">
        <v>-11.2294400341599</v>
      </c>
      <c r="K4190">
        <v>1.91422645843738</v>
      </c>
      <c r="L4190">
        <v>2.04198672479537</v>
      </c>
      <c r="M4190">
        <v>47.222413955573899</v>
      </c>
      <c r="N4190">
        <v>1.0801355278320901</v>
      </c>
      <c r="O4190">
        <v>59.574468085106403</v>
      </c>
      <c r="P4190">
        <v>17.499999999999901</v>
      </c>
      <c r="Q4190">
        <v>-1.0448155319335E-2</v>
      </c>
    </row>
    <row r="4191" spans="1:17" hidden="1" x14ac:dyDescent="0.3">
      <c r="A4191" t="s">
        <v>8615</v>
      </c>
      <c r="B4191" t="s">
        <v>8616</v>
      </c>
      <c r="C4191" t="str">
        <f>IFERROR(VLOOKUP(Table1[[#This Row],[Ticker]],[1]!Table1[[Symbol]:[Industry]],2,FALSE),"-")</f>
        <v>-</v>
      </c>
      <c r="D4191" t="s">
        <v>1004</v>
      </c>
      <c r="E4191">
        <v>17.844668603999999</v>
      </c>
      <c r="F4191">
        <v>29.7</v>
      </c>
      <c r="G4191">
        <v>-34.050574798257401</v>
      </c>
      <c r="H4191">
        <v>11.223436789218599</v>
      </c>
      <c r="I4191">
        <v>11.9874164751738</v>
      </c>
      <c r="J4191">
        <v>-9.1173819533518508</v>
      </c>
      <c r="K4191">
        <v>27.520446040437601</v>
      </c>
      <c r="L4191">
        <v>26.353472400024199</v>
      </c>
      <c r="M4191">
        <v>46.237768393892701</v>
      </c>
      <c r="N4191">
        <v>2.4451306736899001</v>
      </c>
      <c r="O4191">
        <v>31.986531986532</v>
      </c>
      <c r="P4191">
        <v>55.823714585519397</v>
      </c>
      <c r="Q4191">
        <v>0.119521558188856</v>
      </c>
    </row>
    <row r="4192" spans="1:17" hidden="1" x14ac:dyDescent="0.3">
      <c r="A4192" t="s">
        <v>8617</v>
      </c>
      <c r="B4192" t="s">
        <v>8618</v>
      </c>
      <c r="C4192" t="str">
        <f>IFERROR(VLOOKUP(Table1[[#This Row],[Ticker]],[1]!Table1[[Symbol]:[Industry]],2,FALSE),"-")</f>
        <v>-</v>
      </c>
      <c r="D4192" t="s">
        <v>473</v>
      </c>
      <c r="E4192">
        <v>17.820547999999999</v>
      </c>
      <c r="F4192">
        <v>8.66</v>
      </c>
      <c r="G4192">
        <v>-31.4329277394339</v>
      </c>
      <c r="H4192">
        <v>-23.001574605094699</v>
      </c>
      <c r="I4192">
        <v>19.4215886606043</v>
      </c>
      <c r="J4192">
        <v>-7.7085471177208804</v>
      </c>
      <c r="K4192">
        <v>8.3436083996862003</v>
      </c>
      <c r="L4192">
        <v>8.4107753588129999</v>
      </c>
      <c r="M4192">
        <v>38.558783198351101</v>
      </c>
      <c r="N4192">
        <v>0.77131844495316104</v>
      </c>
      <c r="O4192">
        <v>37.413394919168503</v>
      </c>
      <c r="P4192">
        <v>53.274336283185797</v>
      </c>
      <c r="Q4192">
        <v>-7.07574167255E-3</v>
      </c>
    </row>
    <row r="4193" spans="1:17" hidden="1" x14ac:dyDescent="0.3">
      <c r="A4193" t="s">
        <v>8619</v>
      </c>
      <c r="B4193" t="s">
        <v>8620</v>
      </c>
      <c r="C4193" t="str">
        <f>IFERROR(VLOOKUP(Table1[[#This Row],[Ticker]],[1]!Table1[[Symbol]:[Industry]],2,FALSE),"-")</f>
        <v>-</v>
      </c>
      <c r="D4193" t="s">
        <v>545</v>
      </c>
      <c r="E4193">
        <v>17.7872734</v>
      </c>
      <c r="F4193">
        <v>18.190000000000001</v>
      </c>
      <c r="G4193">
        <v>5.4337658487564697</v>
      </c>
      <c r="H4193">
        <v>-4.8197564232765302</v>
      </c>
      <c r="I4193">
        <v>-19.138411339395599</v>
      </c>
      <c r="J4193">
        <v>-3.1486319533518499</v>
      </c>
      <c r="K4193">
        <v>18.181536283280099</v>
      </c>
      <c r="L4193">
        <v>17.330188675023599</v>
      </c>
      <c r="M4193">
        <v>100</v>
      </c>
      <c r="O4193">
        <v>0</v>
      </c>
      <c r="P4193">
        <v>38.7490465293669</v>
      </c>
    </row>
    <row r="4194" spans="1:17" hidden="1" x14ac:dyDescent="0.3">
      <c r="A4194" t="s">
        <v>8621</v>
      </c>
      <c r="B4194" t="s">
        <v>8622</v>
      </c>
      <c r="C4194" t="str">
        <f>IFERROR(VLOOKUP(Table1[[#This Row],[Ticker]],[1]!Table1[[Symbol]:[Industry]],2,FALSE),"-")</f>
        <v>-</v>
      </c>
      <c r="D4194" t="s">
        <v>46</v>
      </c>
      <c r="E4194">
        <v>17.767133999999999</v>
      </c>
      <c r="F4194">
        <v>42</v>
      </c>
      <c r="G4194">
        <v>-62.786313426202298</v>
      </c>
      <c r="H4194">
        <v>-5.9962270115118201</v>
      </c>
      <c r="I4194">
        <v>-19.730127315727</v>
      </c>
      <c r="J4194">
        <v>-4.09202817976694</v>
      </c>
      <c r="K4194">
        <v>42.633172930779601</v>
      </c>
      <c r="L4194">
        <v>51.1198751989225</v>
      </c>
      <c r="M4194">
        <v>48.402070181905799</v>
      </c>
      <c r="N4194">
        <v>0.50602409638554202</v>
      </c>
      <c r="O4194">
        <v>83.095238095238102</v>
      </c>
      <c r="P4194">
        <v>10.9643328929986</v>
      </c>
    </row>
    <row r="4195" spans="1:17" hidden="1" x14ac:dyDescent="0.3">
      <c r="A4195" t="s">
        <v>8623</v>
      </c>
      <c r="B4195" t="s">
        <v>8624</v>
      </c>
      <c r="C4195" t="str">
        <f>IFERROR(VLOOKUP(Table1[[#This Row],[Ticker]],[1]!Table1[[Symbol]:[Industry]],2,FALSE),"-")</f>
        <v>-</v>
      </c>
      <c r="D4195" t="s">
        <v>190</v>
      </c>
      <c r="E4195">
        <v>17.764479033000001</v>
      </c>
      <c r="F4195">
        <v>37.799999999999997</v>
      </c>
      <c r="G4195">
        <v>-16.1786212446017</v>
      </c>
      <c r="H4195">
        <v>10.608815005294799</v>
      </c>
      <c r="I4195">
        <v>5.7377036259165104</v>
      </c>
      <c r="J4195">
        <v>4.5847013799814702</v>
      </c>
      <c r="K4195">
        <v>37.063111891109699</v>
      </c>
      <c r="L4195">
        <v>37.5016254419033</v>
      </c>
      <c r="M4195">
        <v>50.432025042366902</v>
      </c>
      <c r="N4195">
        <v>2.6526181310152599</v>
      </c>
      <c r="O4195">
        <v>21.428571428571399</v>
      </c>
      <c r="P4195">
        <v>27.016129032258</v>
      </c>
      <c r="Q4195">
        <v>-8.6923505820326E-2</v>
      </c>
    </row>
    <row r="4196" spans="1:17" hidden="1" x14ac:dyDescent="0.3">
      <c r="A4196" t="s">
        <v>8625</v>
      </c>
      <c r="B4196" t="s">
        <v>8626</v>
      </c>
      <c r="C4196" t="str">
        <f>IFERROR(VLOOKUP(Table1[[#This Row],[Ticker]],[1]!Table1[[Symbol]:[Industry]],2,FALSE),"-")</f>
        <v>-</v>
      </c>
      <c r="D4196" t="s">
        <v>396</v>
      </c>
      <c r="E4196">
        <v>17.713317499999999</v>
      </c>
      <c r="F4196">
        <v>27.25</v>
      </c>
      <c r="G4196">
        <v>-20.478841757214902</v>
      </c>
      <c r="H4196">
        <v>-4.8197564232765302</v>
      </c>
      <c r="I4196">
        <v>-56.966383048270799</v>
      </c>
      <c r="J4196">
        <v>-3.1486319533518499</v>
      </c>
      <c r="K4196">
        <v>28.628976314735201</v>
      </c>
      <c r="L4196">
        <v>32.590405533580302</v>
      </c>
      <c r="M4196">
        <v>4.0868257539999996E-6</v>
      </c>
      <c r="N4196">
        <v>0.77922077922077904</v>
      </c>
      <c r="O4196">
        <v>60.844036697247603</v>
      </c>
      <c r="P4196">
        <v>12.8364389233954</v>
      </c>
    </row>
    <row r="4197" spans="1:17" hidden="1" x14ac:dyDescent="0.3">
      <c r="A4197" t="s">
        <v>8627</v>
      </c>
      <c r="B4197" t="s">
        <v>8628</v>
      </c>
      <c r="C4197" t="str">
        <f>IFERROR(VLOOKUP(Table1[[#This Row],[Ticker]],[1]!Table1[[Symbol]:[Industry]],2,FALSE),"-")</f>
        <v>-</v>
      </c>
      <c r="D4197" t="s">
        <v>2614</v>
      </c>
      <c r="E4197">
        <v>17.680792499999999</v>
      </c>
      <c r="F4197">
        <v>18.27</v>
      </c>
      <c r="G4197">
        <v>-57.819412912015302</v>
      </c>
      <c r="H4197">
        <v>-11.7479275898582</v>
      </c>
      <c r="I4197">
        <v>-46.029167641916601</v>
      </c>
      <c r="J4197">
        <v>-3.1486319533518499</v>
      </c>
      <c r="K4197">
        <v>20.634879457425299</v>
      </c>
      <c r="L4197">
        <v>23.1436528074676</v>
      </c>
      <c r="M4197">
        <v>28.149840177210599</v>
      </c>
      <c r="N4197">
        <v>0.94214876033057804</v>
      </c>
      <c r="O4197">
        <v>77.887246852764093</v>
      </c>
      <c r="P4197">
        <v>5.4241200230813602</v>
      </c>
      <c r="Q4197">
        <v>7.5810832822965996E-2</v>
      </c>
    </row>
    <row r="4198" spans="1:17" hidden="1" x14ac:dyDescent="0.3">
      <c r="A4198" t="s">
        <v>8629</v>
      </c>
      <c r="B4198" t="s">
        <v>8630</v>
      </c>
      <c r="C4198" t="str">
        <f>IFERROR(VLOOKUP(Table1[[#This Row],[Ticker]],[1]!Table1[[Symbol]:[Industry]],2,FALSE),"-")</f>
        <v>-</v>
      </c>
      <c r="D4198" t="s">
        <v>1153</v>
      </c>
      <c r="E4198">
        <v>17.6754949</v>
      </c>
      <c r="F4198">
        <v>7.07</v>
      </c>
      <c r="G4198">
        <v>-92.683096772564397</v>
      </c>
      <c r="H4198">
        <v>-12.316220355384001</v>
      </c>
      <c r="I4198">
        <v>-37.874043523303698</v>
      </c>
      <c r="J4198">
        <v>17.962479157759201</v>
      </c>
      <c r="K4198">
        <v>6.3836749932092696</v>
      </c>
      <c r="L4198">
        <v>9.5751045566123203</v>
      </c>
      <c r="M4198">
        <v>77.077363334438104</v>
      </c>
      <c r="N4198">
        <v>2.5218506407086601</v>
      </c>
      <c r="O4198">
        <v>168.741159830268</v>
      </c>
      <c r="P4198">
        <v>50.425531914893597</v>
      </c>
      <c r="Q4198">
        <v>9.9775321004219996E-3</v>
      </c>
    </row>
    <row r="4199" spans="1:17" hidden="1" x14ac:dyDescent="0.3">
      <c r="A4199" t="s">
        <v>8631</v>
      </c>
      <c r="B4199" t="s">
        <v>8632</v>
      </c>
      <c r="C4199" t="str">
        <f>IFERROR(VLOOKUP(Table1[[#This Row],[Ticker]],[1]!Table1[[Symbol]:[Industry]],2,FALSE),"-")</f>
        <v>-</v>
      </c>
      <c r="E4199">
        <v>17.672423999999999</v>
      </c>
      <c r="F4199">
        <v>32.119999999999997</v>
      </c>
      <c r="G4199">
        <v>108.188478717885</v>
      </c>
      <c r="H4199">
        <v>-15.124140673485901</v>
      </c>
      <c r="I4199">
        <v>46.856420701947897</v>
      </c>
      <c r="J4199">
        <v>-3.1174890072291501</v>
      </c>
      <c r="K4199">
        <v>31.5245528899436</v>
      </c>
      <c r="L4199">
        <v>25.287364039620201</v>
      </c>
      <c r="M4199">
        <v>31.457051168287901</v>
      </c>
      <c r="N4199">
        <v>0.106909875688725</v>
      </c>
      <c r="O4199">
        <v>15.8156911581569</v>
      </c>
      <c r="P4199">
        <v>194.94949494949401</v>
      </c>
      <c r="Q4199">
        <v>2.6362379079458001E-2</v>
      </c>
    </row>
    <row r="4200" spans="1:17" hidden="1" x14ac:dyDescent="0.3">
      <c r="A4200" t="s">
        <v>8633</v>
      </c>
      <c r="B4200" t="s">
        <v>8634</v>
      </c>
      <c r="C4200" t="str">
        <f>IFERROR(VLOOKUP(Table1[[#This Row],[Ticker]],[1]!Table1[[Symbol]:[Industry]],2,FALSE),"-")</f>
        <v>-</v>
      </c>
      <c r="E4200">
        <v>17.665776000000001</v>
      </c>
      <c r="F4200">
        <v>77.400000000000006</v>
      </c>
      <c r="G4200">
        <v>-69.215901798622795</v>
      </c>
      <c r="H4200">
        <v>-8.1216432157293603</v>
      </c>
      <c r="I4200">
        <v>-55.039032457407998</v>
      </c>
      <c r="J4200">
        <v>1.9795731748532699</v>
      </c>
      <c r="M4200">
        <v>35.470479944412197</v>
      </c>
      <c r="O4200">
        <v>56.007751937984402</v>
      </c>
      <c r="P4200">
        <v>0</v>
      </c>
    </row>
    <row r="4201" spans="1:17" hidden="1" x14ac:dyDescent="0.3">
      <c r="A4201" t="s">
        <v>8635</v>
      </c>
      <c r="B4201" t="s">
        <v>8636</v>
      </c>
      <c r="C4201" t="str">
        <f>IFERROR(VLOOKUP(Table1[[#This Row],[Ticker]],[1]!Table1[[Symbol]:[Industry]],2,FALSE),"-")</f>
        <v>-</v>
      </c>
      <c r="D4201" t="s">
        <v>185</v>
      </c>
      <c r="E4201">
        <v>17.63775</v>
      </c>
      <c r="F4201">
        <v>4.05</v>
      </c>
      <c r="G4201">
        <v>-38.021163033551602</v>
      </c>
      <c r="I4201">
        <v>-21.5480498936125</v>
      </c>
      <c r="K4201">
        <v>4.4249445457001002</v>
      </c>
      <c r="L4201">
        <v>4.0278917604158799</v>
      </c>
      <c r="M4201">
        <v>29.723467083117001</v>
      </c>
      <c r="N4201">
        <v>1</v>
      </c>
      <c r="O4201">
        <v>33.3333333333333</v>
      </c>
      <c r="P4201">
        <v>24.615384615384599</v>
      </c>
      <c r="Q4201">
        <v>-2.0192540060606001E-2</v>
      </c>
    </row>
    <row r="4202" spans="1:17" hidden="1" x14ac:dyDescent="0.3">
      <c r="A4202" t="s">
        <v>8637</v>
      </c>
      <c r="B4202" t="s">
        <v>8638</v>
      </c>
      <c r="C4202" t="str">
        <f>IFERROR(VLOOKUP(Table1[[#This Row],[Ticker]],[1]!Table1[[Symbol]:[Industry]],2,FALSE),"-")</f>
        <v>-</v>
      </c>
      <c r="D4202" t="s">
        <v>604</v>
      </c>
      <c r="E4202">
        <v>17.603999999999999</v>
      </c>
      <c r="F4202">
        <v>10.8</v>
      </c>
      <c r="G4202">
        <v>2.1928749028274699</v>
      </c>
      <c r="H4202">
        <v>-8.9425634408203898</v>
      </c>
      <c r="I4202">
        <v>42.296566239079603</v>
      </c>
      <c r="J4202">
        <v>-6.1654908708318796</v>
      </c>
      <c r="K4202">
        <v>11.2703772322812</v>
      </c>
      <c r="L4202">
        <v>10.282859013405099</v>
      </c>
      <c r="M4202">
        <v>24.7070258282636</v>
      </c>
      <c r="N4202">
        <v>0.56360213971941897</v>
      </c>
      <c r="O4202">
        <v>33.0555555555555</v>
      </c>
      <c r="P4202">
        <v>74.757281553398002</v>
      </c>
      <c r="Q4202">
        <v>7.3593584243504997E-2</v>
      </c>
    </row>
    <row r="4203" spans="1:17" hidden="1" x14ac:dyDescent="0.3">
      <c r="A4203" t="s">
        <v>8639</v>
      </c>
      <c r="B4203" t="s">
        <v>8640</v>
      </c>
      <c r="C4203" t="str">
        <f>IFERROR(VLOOKUP(Table1[[#This Row],[Ticker]],[1]!Table1[[Symbol]:[Industry]],2,FALSE),"-")</f>
        <v>-</v>
      </c>
      <c r="D4203" t="s">
        <v>501</v>
      </c>
      <c r="E4203">
        <v>17.603936999999998</v>
      </c>
      <c r="F4203">
        <v>4.62</v>
      </c>
      <c r="G4203">
        <v>-4.6244728811675202</v>
      </c>
      <c r="H4203">
        <v>-7.0646543824602102</v>
      </c>
      <c r="I4203">
        <v>-17.599949800934102</v>
      </c>
      <c r="J4203">
        <v>-8.2971468048369896</v>
      </c>
      <c r="K4203">
        <v>4.81304820768006</v>
      </c>
      <c r="L4203">
        <v>4.7749875293744797</v>
      </c>
      <c r="M4203">
        <v>43.286017038866497</v>
      </c>
      <c r="N4203">
        <v>1.0098002078689601</v>
      </c>
      <c r="O4203">
        <v>48.268398268398201</v>
      </c>
      <c r="P4203">
        <v>43.478260869565197</v>
      </c>
      <c r="Q4203">
        <v>1.7092880786722001E-2</v>
      </c>
    </row>
    <row r="4204" spans="1:17" hidden="1" x14ac:dyDescent="0.3">
      <c r="A4204" t="s">
        <v>8641</v>
      </c>
      <c r="B4204" t="s">
        <v>8642</v>
      </c>
      <c r="C4204" t="str">
        <f>IFERROR(VLOOKUP(Table1[[#This Row],[Ticker]],[1]!Table1[[Symbol]:[Industry]],2,FALSE),"-")</f>
        <v>-</v>
      </c>
      <c r="D4204" t="s">
        <v>51</v>
      </c>
      <c r="E4204">
        <v>17.491242909</v>
      </c>
      <c r="F4204">
        <v>32.83</v>
      </c>
      <c r="G4204">
        <v>70.724495577935201</v>
      </c>
      <c r="H4204">
        <v>-3.3046049081250102</v>
      </c>
      <c r="I4204">
        <v>47.0053133569605</v>
      </c>
      <c r="J4204">
        <v>-0.38789575703283802</v>
      </c>
      <c r="K4204">
        <v>31.9221501095478</v>
      </c>
      <c r="L4204">
        <v>26.621876575856401</v>
      </c>
      <c r="M4204">
        <v>52.511832645164702</v>
      </c>
      <c r="N4204">
        <v>0.46335538314754299</v>
      </c>
      <c r="O4204">
        <v>19.402985074626798</v>
      </c>
      <c r="P4204">
        <v>126.413793103448</v>
      </c>
      <c r="Q4204">
        <v>7.6676227449702997E-2</v>
      </c>
    </row>
    <row r="4205" spans="1:17" hidden="1" x14ac:dyDescent="0.3">
      <c r="A4205" t="s">
        <v>8643</v>
      </c>
      <c r="B4205" t="s">
        <v>8644</v>
      </c>
      <c r="C4205" t="str">
        <f>IFERROR(VLOOKUP(Table1[[#This Row],[Ticker]],[1]!Table1[[Symbol]:[Industry]],2,FALSE),"-")</f>
        <v>-</v>
      </c>
      <c r="D4205" t="s">
        <v>266</v>
      </c>
      <c r="E4205">
        <v>17.482368000000001</v>
      </c>
      <c r="F4205">
        <v>64</v>
      </c>
      <c r="G4205">
        <v>139.02514485130399</v>
      </c>
      <c r="H4205">
        <v>33.202465798945603</v>
      </c>
      <c r="I4205">
        <v>22.1419418614873</v>
      </c>
      <c r="J4205">
        <v>-1.32895982220431</v>
      </c>
      <c r="K4205">
        <v>51.513552329948098</v>
      </c>
      <c r="L4205">
        <v>44.521627446681201</v>
      </c>
      <c r="M4205">
        <v>89.278685620104596</v>
      </c>
      <c r="N4205">
        <v>0.302706137300016</v>
      </c>
      <c r="O4205">
        <v>0.78125</v>
      </c>
      <c r="P4205">
        <v>184.444444444444</v>
      </c>
      <c r="Q4205">
        <v>0.13192042328755199</v>
      </c>
    </row>
    <row r="4206" spans="1:17" hidden="1" x14ac:dyDescent="0.3">
      <c r="A4206" t="s">
        <v>8645</v>
      </c>
      <c r="B4206" t="s">
        <v>8646</v>
      </c>
      <c r="C4206" t="str">
        <f>IFERROR(VLOOKUP(Table1[[#This Row],[Ticker]],[1]!Table1[[Symbol]:[Industry]],2,FALSE),"-")</f>
        <v>-</v>
      </c>
      <c r="D4206" t="s">
        <v>545</v>
      </c>
      <c r="E4206">
        <v>17.476320000000001</v>
      </c>
      <c r="F4206">
        <v>0.92</v>
      </c>
      <c r="G4206">
        <v>-67.600994966324706</v>
      </c>
      <c r="H4206">
        <v>-5.8835862105105603</v>
      </c>
      <c r="I4206">
        <v>-6.9432893881761402</v>
      </c>
      <c r="J4206">
        <v>-4.21246174058588</v>
      </c>
      <c r="K4206">
        <v>0.93820708490138105</v>
      </c>
      <c r="L4206">
        <v>1.0642067351359501</v>
      </c>
      <c r="M4206">
        <v>45.381441479462801</v>
      </c>
      <c r="N4206">
        <v>0.72939560317686303</v>
      </c>
      <c r="O4206">
        <v>77.173913043478194</v>
      </c>
      <c r="P4206">
        <v>22.6666666666666</v>
      </c>
      <c r="Q4206">
        <v>-4.1107144213041999E-2</v>
      </c>
    </row>
    <row r="4207" spans="1:17" hidden="1" x14ac:dyDescent="0.3">
      <c r="A4207" t="s">
        <v>8647</v>
      </c>
      <c r="B4207" t="s">
        <v>8648</v>
      </c>
      <c r="C4207" t="str">
        <f>IFERROR(VLOOKUP(Table1[[#This Row],[Ticker]],[1]!Table1[[Symbol]:[Industry]],2,FALSE),"-")</f>
        <v>-</v>
      </c>
      <c r="D4207" t="s">
        <v>501</v>
      </c>
      <c r="E4207">
        <v>17.468186559999999</v>
      </c>
      <c r="F4207">
        <v>3.2</v>
      </c>
      <c r="G4207">
        <v>-66.6486140139437</v>
      </c>
      <c r="H4207">
        <v>-10.1294909365508</v>
      </c>
      <c r="I4207">
        <v>-20.6768728778572</v>
      </c>
      <c r="J4207">
        <v>-4.3794011841210798</v>
      </c>
      <c r="K4207">
        <v>3.3669998884906298</v>
      </c>
      <c r="L4207">
        <v>4.3712391618730502</v>
      </c>
      <c r="M4207">
        <v>37.424697043429603</v>
      </c>
      <c r="N4207">
        <v>0.90100066935619605</v>
      </c>
      <c r="O4207">
        <v>96.5625</v>
      </c>
      <c r="P4207">
        <v>14.285714285714301</v>
      </c>
      <c r="Q4207">
        <v>-0.151226249237669</v>
      </c>
    </row>
    <row r="4208" spans="1:17" hidden="1" x14ac:dyDescent="0.3">
      <c r="A4208" t="s">
        <v>8649</v>
      </c>
      <c r="B4208" t="s">
        <v>8650</v>
      </c>
      <c r="C4208" t="str">
        <f>IFERROR(VLOOKUP(Table1[[#This Row],[Ticker]],[1]!Table1[[Symbol]:[Industry]],2,FALSE),"-")</f>
        <v>-</v>
      </c>
      <c r="D4208" t="s">
        <v>2713</v>
      </c>
      <c r="E4208">
        <v>17.386584599999999</v>
      </c>
      <c r="F4208">
        <v>39</v>
      </c>
      <c r="G4208">
        <v>25.156885105655299</v>
      </c>
      <c r="H4208">
        <v>24.5746789286056</v>
      </c>
      <c r="I4208">
        <v>3.8899798277967599</v>
      </c>
      <c r="J4208">
        <v>-3.0726825862632401</v>
      </c>
      <c r="K4208">
        <v>36.194290985460697</v>
      </c>
      <c r="L4208">
        <v>33.317277489847399</v>
      </c>
      <c r="M4208">
        <v>45.935650121376199</v>
      </c>
      <c r="N4208">
        <v>1.10200964302163</v>
      </c>
      <c r="O4208">
        <v>31.205128205128201</v>
      </c>
      <c r="P4208">
        <v>62.5</v>
      </c>
      <c r="Q4208">
        <v>8.7214826858617006E-2</v>
      </c>
    </row>
    <row r="4209" spans="1:17" hidden="1" x14ac:dyDescent="0.3">
      <c r="A4209" t="s">
        <v>8651</v>
      </c>
      <c r="B4209" t="s">
        <v>8652</v>
      </c>
      <c r="C4209" t="str">
        <f>IFERROR(VLOOKUP(Table1[[#This Row],[Ticker]],[1]!Table1[[Symbol]:[Industry]],2,FALSE),"-")</f>
        <v>-</v>
      </c>
      <c r="D4209" t="s">
        <v>263</v>
      </c>
      <c r="E4209">
        <v>17.3834661</v>
      </c>
      <c r="F4209">
        <v>13.86</v>
      </c>
      <c r="G4209">
        <v>-60.291044642675701</v>
      </c>
      <c r="H4209">
        <v>-7.0312284343338902</v>
      </c>
      <c r="I4209">
        <v>-30.7455541965385</v>
      </c>
      <c r="J4209">
        <v>-0.23954104426094</v>
      </c>
      <c r="K4209">
        <v>14.3445594201305</v>
      </c>
      <c r="L4209">
        <v>15.5445579201794</v>
      </c>
      <c r="M4209">
        <v>44.670366569215602</v>
      </c>
      <c r="N4209">
        <v>1.0465386295193699</v>
      </c>
      <c r="O4209">
        <v>75.685425685425699</v>
      </c>
      <c r="P4209">
        <v>12.866449511400599</v>
      </c>
      <c r="Q4209">
        <v>8.5315948884690004E-2</v>
      </c>
    </row>
    <row r="4210" spans="1:17" hidden="1" x14ac:dyDescent="0.3">
      <c r="A4210" t="s">
        <v>8653</v>
      </c>
      <c r="B4210" t="s">
        <v>8654</v>
      </c>
      <c r="C4210" t="str">
        <f>IFERROR(VLOOKUP(Table1[[#This Row],[Ticker]],[1]!Table1[[Symbol]:[Industry]],2,FALSE),"-")</f>
        <v>-</v>
      </c>
      <c r="D4210" t="s">
        <v>545</v>
      </c>
      <c r="E4210">
        <v>17.3565</v>
      </c>
      <c r="F4210">
        <v>17.350000000000001</v>
      </c>
      <c r="G4210">
        <v>67.727593015797396</v>
      </c>
      <c r="H4210">
        <v>23.358682238433399</v>
      </c>
      <c r="I4210">
        <v>58.083243410348999</v>
      </c>
      <c r="J4210">
        <v>-7.3708541755740802</v>
      </c>
      <c r="K4210">
        <v>14.393054516421801</v>
      </c>
      <c r="L4210">
        <v>11.548886973735501</v>
      </c>
      <c r="M4210">
        <v>46.8083517755488</v>
      </c>
      <c r="N4210">
        <v>2.00926744115106</v>
      </c>
      <c r="O4210">
        <v>8.29971181556194</v>
      </c>
      <c r="P4210">
        <v>108.28331332533</v>
      </c>
      <c r="Q4210">
        <v>7.6772486471939003E-2</v>
      </c>
    </row>
    <row r="4211" spans="1:17" hidden="1" x14ac:dyDescent="0.3">
      <c r="A4211" t="s">
        <v>8655</v>
      </c>
      <c r="B4211" t="s">
        <v>8656</v>
      </c>
      <c r="C4211" t="str">
        <f>IFERROR(VLOOKUP(Table1[[#This Row],[Ticker]],[1]!Table1[[Symbol]:[Industry]],2,FALSE),"-")</f>
        <v>-</v>
      </c>
      <c r="D4211" t="s">
        <v>167</v>
      </c>
      <c r="E4211">
        <v>17.3565</v>
      </c>
      <c r="F4211">
        <v>100.1</v>
      </c>
      <c r="G4211">
        <v>-37.845562034926097</v>
      </c>
      <c r="H4211">
        <v>-6.0674740130513403</v>
      </c>
      <c r="I4211">
        <v>31.4105433906389</v>
      </c>
      <c r="J4211">
        <v>-12.463955660850599</v>
      </c>
      <c r="K4211">
        <v>91.847332637096301</v>
      </c>
      <c r="L4211">
        <v>88.283963070191504</v>
      </c>
      <c r="M4211">
        <v>47.582656271968503</v>
      </c>
      <c r="N4211">
        <v>0.64298558715116505</v>
      </c>
      <c r="O4211">
        <v>25.4745254745254</v>
      </c>
      <c r="P4211">
        <v>74.9694109421429</v>
      </c>
      <c r="Q4211">
        <v>7.1495315766681E-2</v>
      </c>
    </row>
    <row r="4212" spans="1:17" hidden="1" x14ac:dyDescent="0.3">
      <c r="A4212" t="s">
        <v>8657</v>
      </c>
      <c r="B4212" t="s">
        <v>8658</v>
      </c>
      <c r="C4212" t="str">
        <f>IFERROR(VLOOKUP(Table1[[#This Row],[Ticker]],[1]!Table1[[Symbol]:[Industry]],2,FALSE),"-")</f>
        <v>-</v>
      </c>
      <c r="D4212" t="s">
        <v>545</v>
      </c>
      <c r="E4212">
        <v>17.324361249999999</v>
      </c>
      <c r="F4212">
        <v>54.95</v>
      </c>
      <c r="G4212">
        <v>95.547693080322503</v>
      </c>
      <c r="H4212">
        <v>40.167050964586203</v>
      </c>
      <c r="I4212">
        <v>10.5524076362946</v>
      </c>
      <c r="J4212">
        <v>-8.1451741386907095</v>
      </c>
      <c r="K4212">
        <v>47.735556192279901</v>
      </c>
      <c r="L4212">
        <v>39.815445191051602</v>
      </c>
      <c r="M4212">
        <v>47.414677229642002</v>
      </c>
      <c r="N4212">
        <v>8.0519480519480505E-2</v>
      </c>
      <c r="O4212">
        <v>5.2593266606005296</v>
      </c>
      <c r="P4212">
        <v>185.90010405827201</v>
      </c>
    </row>
    <row r="4213" spans="1:17" hidden="1" x14ac:dyDescent="0.3">
      <c r="A4213" t="s">
        <v>8659</v>
      </c>
      <c r="B4213" t="s">
        <v>8660</v>
      </c>
      <c r="C4213" t="str">
        <f>IFERROR(VLOOKUP(Table1[[#This Row],[Ticker]],[1]!Table1[[Symbol]:[Industry]],2,FALSE),"-")</f>
        <v>-</v>
      </c>
      <c r="D4213" t="s">
        <v>545</v>
      </c>
      <c r="E4213">
        <v>17.2788</v>
      </c>
      <c r="F4213">
        <v>10.08</v>
      </c>
      <c r="G4213">
        <v>2.7171079833571801</v>
      </c>
      <c r="H4213">
        <v>23.309275834787901</v>
      </c>
      <c r="I4213">
        <v>73.965036936466404</v>
      </c>
      <c r="J4213">
        <v>18.096789292069399</v>
      </c>
      <c r="K4213">
        <v>7.0685120027105102</v>
      </c>
      <c r="L4213">
        <v>6.4480740019620901</v>
      </c>
      <c r="M4213">
        <v>92.923323472915101</v>
      </c>
      <c r="N4213">
        <v>2.2229681699707702</v>
      </c>
      <c r="O4213">
        <v>14.5833333333333</v>
      </c>
      <c r="P4213">
        <v>103.225806451612</v>
      </c>
      <c r="Q4213">
        <v>0.121951183627548</v>
      </c>
    </row>
    <row r="4214" spans="1:17" hidden="1" x14ac:dyDescent="0.3">
      <c r="A4214" t="s">
        <v>8661</v>
      </c>
      <c r="B4214" t="s">
        <v>8662</v>
      </c>
      <c r="C4214" t="str">
        <f>IFERROR(VLOOKUP(Table1[[#This Row],[Ticker]],[1]!Table1[[Symbol]:[Industry]],2,FALSE),"-")</f>
        <v>-</v>
      </c>
      <c r="D4214" t="s">
        <v>89</v>
      </c>
      <c r="E4214">
        <v>17.270088000000001</v>
      </c>
      <c r="F4214">
        <v>4.17</v>
      </c>
      <c r="G4214">
        <v>-42.2672457461126</v>
      </c>
      <c r="H4214">
        <v>-9.1183989572131701</v>
      </c>
      <c r="I4214">
        <v>-10.826723027707301</v>
      </c>
      <c r="J4214">
        <v>-7.8783616830815797</v>
      </c>
      <c r="K4214">
        <v>4.0760956086717499</v>
      </c>
      <c r="L4214">
        <v>4.13321090200375</v>
      </c>
      <c r="M4214">
        <v>45.852341231202601</v>
      </c>
      <c r="N4214">
        <v>0.93871662917966303</v>
      </c>
      <c r="O4214">
        <v>48.441247002398001</v>
      </c>
      <c r="P4214">
        <v>30.312499999999901</v>
      </c>
      <c r="Q4214">
        <v>2.8463061099183E-2</v>
      </c>
    </row>
    <row r="4215" spans="1:17" hidden="1" x14ac:dyDescent="0.3">
      <c r="A4215" t="s">
        <v>8663</v>
      </c>
      <c r="B4215" t="s">
        <v>8664</v>
      </c>
      <c r="C4215" t="str">
        <f>IFERROR(VLOOKUP(Table1[[#This Row],[Ticker]],[1]!Table1[[Symbol]:[Industry]],2,FALSE),"-")</f>
        <v>-</v>
      </c>
      <c r="E4215">
        <v>17.2636425</v>
      </c>
      <c r="F4215">
        <v>65</v>
      </c>
      <c r="G4215">
        <v>-80.405227770557502</v>
      </c>
      <c r="H4215">
        <v>-49.178730782250803</v>
      </c>
      <c r="I4215">
        <v>-66.228358429342705</v>
      </c>
      <c r="J4215">
        <v>-21.773631953351799</v>
      </c>
      <c r="M4215">
        <v>13.104261732930199</v>
      </c>
      <c r="O4215">
        <v>96.923076923076906</v>
      </c>
      <c r="P4215">
        <v>1.9607843137254799</v>
      </c>
    </row>
    <row r="4216" spans="1:17" hidden="1" x14ac:dyDescent="0.3">
      <c r="A4216" t="s">
        <v>8665</v>
      </c>
      <c r="B4216" t="s">
        <v>3530</v>
      </c>
      <c r="C4216" t="str">
        <f>IFERROR(VLOOKUP(Table1[[#This Row],[Ticker]],[1]!Table1[[Symbol]:[Industry]],2,FALSE),"-")</f>
        <v>-</v>
      </c>
      <c r="D4216" t="s">
        <v>266</v>
      </c>
      <c r="E4216">
        <v>17.249310000000001</v>
      </c>
      <c r="F4216">
        <v>6.9</v>
      </c>
      <c r="G4216">
        <v>-4.3433180637879802</v>
      </c>
      <c r="H4216">
        <v>-18.569756423276498</v>
      </c>
      <c r="I4216">
        <v>-39.369625212228001</v>
      </c>
      <c r="J4216">
        <v>-3.1486319533518499</v>
      </c>
      <c r="K4216">
        <v>7.8576390397839102</v>
      </c>
      <c r="L4216">
        <v>7.8124992072678499</v>
      </c>
      <c r="M4216">
        <v>4.2704341644290498</v>
      </c>
      <c r="N4216">
        <v>0.16176470588235201</v>
      </c>
      <c r="O4216">
        <v>81.159420289855007</v>
      </c>
      <c r="P4216">
        <v>45.2631578947368</v>
      </c>
      <c r="Q4216">
        <v>4.6761128303540997E-2</v>
      </c>
    </row>
    <row r="4217" spans="1:17" hidden="1" x14ac:dyDescent="0.3">
      <c r="A4217" t="s">
        <v>8666</v>
      </c>
      <c r="B4217" t="s">
        <v>8667</v>
      </c>
      <c r="C4217" t="str">
        <f>IFERROR(VLOOKUP(Table1[[#This Row],[Ticker]],[1]!Table1[[Symbol]:[Industry]],2,FALSE),"-")</f>
        <v>-</v>
      </c>
      <c r="D4217" t="s">
        <v>3363</v>
      </c>
      <c r="E4217">
        <v>17.238054000000002</v>
      </c>
      <c r="F4217">
        <v>16.91</v>
      </c>
      <c r="G4217">
        <v>-95.040043016509003</v>
      </c>
      <c r="H4217">
        <v>-17.4779842713778</v>
      </c>
      <c r="I4217">
        <v>-58.507360783640898</v>
      </c>
      <c r="J4217">
        <v>-5.5255419703297903</v>
      </c>
      <c r="K4217">
        <v>18.434971647203</v>
      </c>
      <c r="L4217">
        <v>27.386301225606001</v>
      </c>
      <c r="M4217">
        <v>26.200482133356601</v>
      </c>
      <c r="N4217">
        <v>0.40239565774131603</v>
      </c>
      <c r="O4217">
        <v>327.735068007096</v>
      </c>
      <c r="P4217">
        <v>3.0469226081657399</v>
      </c>
      <c r="Q4217">
        <v>2.9864113418335999E-2</v>
      </c>
    </row>
    <row r="4218" spans="1:17" hidden="1" x14ac:dyDescent="0.3">
      <c r="A4218" t="s">
        <v>8668</v>
      </c>
      <c r="B4218" t="s">
        <v>8669</v>
      </c>
      <c r="C4218" t="str">
        <f>IFERROR(VLOOKUP(Table1[[#This Row],[Ticker]],[1]!Table1[[Symbol]:[Industry]],2,FALSE),"-")</f>
        <v>-</v>
      </c>
      <c r="D4218" t="s">
        <v>751</v>
      </c>
      <c r="E4218">
        <v>17.228399594999999</v>
      </c>
      <c r="F4218">
        <v>92.48</v>
      </c>
      <c r="G4218">
        <v>-6.9074075258810499</v>
      </c>
      <c r="H4218">
        <v>1.0081806720055999</v>
      </c>
      <c r="I4218">
        <v>3.6443820753680201</v>
      </c>
      <c r="J4218">
        <v>0.85136804664814303</v>
      </c>
      <c r="K4218">
        <v>86.8946228932721</v>
      </c>
      <c r="L4218">
        <v>82.9610001147595</v>
      </c>
      <c r="M4218">
        <v>59.689646094536798</v>
      </c>
      <c r="N4218">
        <v>1.3498393998367499</v>
      </c>
      <c r="O4218">
        <v>4.7577854671280102</v>
      </c>
      <c r="P4218">
        <v>34.614264919941697</v>
      </c>
    </row>
    <row r="4219" spans="1:17" hidden="1" x14ac:dyDescent="0.3">
      <c r="A4219" t="s">
        <v>8670</v>
      </c>
      <c r="B4219" t="s">
        <v>8671</v>
      </c>
      <c r="C4219" t="str">
        <f>IFERROR(VLOOKUP(Table1[[#This Row],[Ticker]],[1]!Table1[[Symbol]:[Industry]],2,FALSE),"-")</f>
        <v>-</v>
      </c>
      <c r="E4219">
        <v>17.215193599999999</v>
      </c>
      <c r="F4219">
        <v>28</v>
      </c>
      <c r="G4219">
        <v>-85.230101219851306</v>
      </c>
      <c r="H4219">
        <v>-23.6520403385598</v>
      </c>
      <c r="I4219">
        <v>-39.592956793941099</v>
      </c>
      <c r="J4219">
        <v>-5.3555285050759904</v>
      </c>
      <c r="K4219">
        <v>31.9176318044527</v>
      </c>
      <c r="L4219">
        <v>34.293412602402</v>
      </c>
      <c r="M4219">
        <v>34.708045796002502</v>
      </c>
      <c r="N4219">
        <v>2.0096418442232298</v>
      </c>
      <c r="O4219">
        <v>114.928571428571</v>
      </c>
      <c r="P4219">
        <v>3.6653091447611899</v>
      </c>
      <c r="Q4219">
        <v>0.17395021599190499</v>
      </c>
    </row>
    <row r="4220" spans="1:17" hidden="1" x14ac:dyDescent="0.3">
      <c r="A4220" t="s">
        <v>8672</v>
      </c>
      <c r="B4220" t="s">
        <v>8673</v>
      </c>
      <c r="C4220" t="str">
        <f>IFERROR(VLOOKUP(Table1[[#This Row],[Ticker]],[1]!Table1[[Symbol]:[Industry]],2,FALSE),"-")</f>
        <v>-</v>
      </c>
      <c r="D4220" t="s">
        <v>751</v>
      </c>
      <c r="E4220">
        <v>17.1837348</v>
      </c>
      <c r="F4220">
        <v>149.32</v>
      </c>
      <c r="G4220">
        <v>22.080702252056799</v>
      </c>
      <c r="H4220">
        <v>-0.53095881831935399</v>
      </c>
      <c r="I4220">
        <v>4.3584044740192596</v>
      </c>
      <c r="J4220">
        <v>-2.5509153650375498</v>
      </c>
      <c r="K4220">
        <v>143.53560542307801</v>
      </c>
      <c r="L4220">
        <v>126.83785376047599</v>
      </c>
      <c r="M4220">
        <v>42.376869448986099</v>
      </c>
      <c r="N4220">
        <v>1.3835188881573901</v>
      </c>
      <c r="O4220">
        <v>4.2727029199035496</v>
      </c>
      <c r="P4220">
        <v>62.057738224441003</v>
      </c>
    </row>
    <row r="4221" spans="1:17" hidden="1" x14ac:dyDescent="0.3">
      <c r="A4221" t="s">
        <v>8674</v>
      </c>
      <c r="B4221" t="s">
        <v>8675</v>
      </c>
      <c r="C4221" t="str">
        <f>IFERROR(VLOOKUP(Table1[[#This Row],[Ticker]],[1]!Table1[[Symbol]:[Industry]],2,FALSE),"-")</f>
        <v>-</v>
      </c>
      <c r="D4221" t="s">
        <v>54</v>
      </c>
      <c r="E4221">
        <v>17.149105727999999</v>
      </c>
      <c r="F4221">
        <v>21.09</v>
      </c>
      <c r="G4221">
        <v>-24.0406692816467</v>
      </c>
      <c r="H4221">
        <v>-1.4848120056834999</v>
      </c>
      <c r="I4221">
        <v>3.47786773037177</v>
      </c>
      <c r="J4221">
        <v>-7.2311801812567396</v>
      </c>
      <c r="K4221">
        <v>20.8218204821993</v>
      </c>
      <c r="L4221">
        <v>20.214340852284401</v>
      </c>
      <c r="M4221">
        <v>45.618273415128698</v>
      </c>
      <c r="N4221">
        <v>0.44184288461864002</v>
      </c>
      <c r="O4221">
        <v>24.940730203887998</v>
      </c>
      <c r="P4221">
        <v>30.185185185185102</v>
      </c>
      <c r="Q4221">
        <v>-3.2294061376194998E-2</v>
      </c>
    </row>
    <row r="4222" spans="1:17" hidden="1" x14ac:dyDescent="0.3">
      <c r="A4222" t="s">
        <v>8676</v>
      </c>
      <c r="B4222" t="s">
        <v>8677</v>
      </c>
      <c r="C4222" t="str">
        <f>IFERROR(VLOOKUP(Table1[[#This Row],[Ticker]],[1]!Table1[[Symbol]:[Industry]],2,FALSE),"-")</f>
        <v>-</v>
      </c>
      <c r="D4222" t="s">
        <v>396</v>
      </c>
      <c r="E4222">
        <v>17.095680000000002</v>
      </c>
      <c r="F4222">
        <v>12.72</v>
      </c>
      <c r="G4222">
        <v>-28.364785631105399</v>
      </c>
      <c r="H4222">
        <v>-4.8197564232765302</v>
      </c>
      <c r="I4222">
        <v>-19.138411339395599</v>
      </c>
      <c r="J4222">
        <v>-3.1486319533518499</v>
      </c>
      <c r="K4222">
        <v>12.719358688801099</v>
      </c>
      <c r="L4222">
        <v>12.635982225211499</v>
      </c>
      <c r="M4222">
        <v>100</v>
      </c>
      <c r="O4222">
        <v>0</v>
      </c>
      <c r="P4222">
        <v>4.9504950495049496</v>
      </c>
    </row>
    <row r="4223" spans="1:17" hidden="1" x14ac:dyDescent="0.3">
      <c r="A4223" t="s">
        <v>8678</v>
      </c>
      <c r="B4223" t="s">
        <v>8679</v>
      </c>
      <c r="C4223" t="str">
        <f>IFERROR(VLOOKUP(Table1[[#This Row],[Ticker]],[1]!Table1[[Symbol]:[Industry]],2,FALSE),"-")</f>
        <v>-</v>
      </c>
      <c r="D4223" t="s">
        <v>2261</v>
      </c>
      <c r="E4223">
        <v>17.090994425999899</v>
      </c>
      <c r="F4223">
        <v>1.0900000000000001</v>
      </c>
      <c r="G4223">
        <v>10.105771950968499</v>
      </c>
      <c r="H4223">
        <v>-18.882256423276498</v>
      </c>
      <c r="I4223">
        <v>15.4294898951722</v>
      </c>
      <c r="J4223">
        <v>-4.9343462390661301</v>
      </c>
      <c r="K4223">
        <v>1.09845297660639</v>
      </c>
      <c r="L4223">
        <v>0.95631397241595795</v>
      </c>
      <c r="M4223">
        <v>38.327801091637603</v>
      </c>
      <c r="N4223">
        <v>0.66386267853308401</v>
      </c>
      <c r="O4223">
        <v>33.0275229357798</v>
      </c>
      <c r="P4223">
        <v>65.151515151515099</v>
      </c>
      <c r="Q4223">
        <v>6.2848277996002996E-2</v>
      </c>
    </row>
    <row r="4224" spans="1:17" hidden="1" x14ac:dyDescent="0.3">
      <c r="A4224" t="s">
        <v>8680</v>
      </c>
      <c r="B4224" t="s">
        <v>8681</v>
      </c>
      <c r="C4224" t="str">
        <f>IFERROR(VLOOKUP(Table1[[#This Row],[Ticker]],[1]!Table1[[Symbol]:[Industry]],2,FALSE),"-")</f>
        <v>-</v>
      </c>
      <c r="D4224" t="s">
        <v>8096</v>
      </c>
      <c r="E4224">
        <v>17.087994365</v>
      </c>
      <c r="F4224">
        <v>41.21</v>
      </c>
      <c r="G4224">
        <v>56.417684328597602</v>
      </c>
      <c r="H4224">
        <v>10.833576910056699</v>
      </c>
      <c r="I4224">
        <v>-30.2279474774754</v>
      </c>
      <c r="J4224">
        <v>-8.1639626585642908</v>
      </c>
      <c r="K4224">
        <v>40.715613764834501</v>
      </c>
      <c r="L4224">
        <v>36.608515640857703</v>
      </c>
      <c r="M4224">
        <v>32.960722302118</v>
      </c>
      <c r="N4224">
        <v>1.47904577691811</v>
      </c>
      <c r="O4224">
        <v>34.506187818490602</v>
      </c>
      <c r="P4224">
        <v>96.238095238095198</v>
      </c>
      <c r="Q4224">
        <v>0.112530160000731</v>
      </c>
    </row>
    <row r="4225" spans="1:17" hidden="1" x14ac:dyDescent="0.3">
      <c r="A4225" t="s">
        <v>8682</v>
      </c>
      <c r="B4225" t="s">
        <v>8683</v>
      </c>
      <c r="C4225" t="str">
        <f>IFERROR(VLOOKUP(Table1[[#This Row],[Ticker]],[1]!Table1[[Symbol]:[Industry]],2,FALSE),"-")</f>
        <v>-</v>
      </c>
      <c r="D4225" t="s">
        <v>2336</v>
      </c>
      <c r="E4225">
        <v>17.05091024</v>
      </c>
      <c r="F4225">
        <v>3.38</v>
      </c>
      <c r="G4225">
        <v>-60.313120853396597</v>
      </c>
      <c r="H4225">
        <v>-14.17804519333</v>
      </c>
      <c r="I4225">
        <v>-26.7886845634393</v>
      </c>
      <c r="J4225">
        <v>-5.7348388499035696</v>
      </c>
      <c r="K4225">
        <v>3.76345765220035</v>
      </c>
      <c r="L4225">
        <v>4.2101253450765803</v>
      </c>
      <c r="M4225">
        <v>38.446615004382799</v>
      </c>
      <c r="N4225">
        <v>0.47740306544474898</v>
      </c>
      <c r="O4225">
        <v>121.005917159763</v>
      </c>
      <c r="P4225">
        <v>8.6816720257234703</v>
      </c>
      <c r="Q4225">
        <v>2.8823663747607999E-2</v>
      </c>
    </row>
    <row r="4226" spans="1:17" hidden="1" x14ac:dyDescent="0.3">
      <c r="A4226" t="s">
        <v>8684</v>
      </c>
      <c r="B4226" t="s">
        <v>8685</v>
      </c>
      <c r="C4226" t="str">
        <f>IFERROR(VLOOKUP(Table1[[#This Row],[Ticker]],[1]!Table1[[Symbol]:[Industry]],2,FALSE),"-")</f>
        <v>-</v>
      </c>
      <c r="D4226" t="s">
        <v>751</v>
      </c>
      <c r="E4226">
        <v>17.035611191999902</v>
      </c>
      <c r="F4226">
        <v>28.02</v>
      </c>
      <c r="G4226">
        <v>36.482319610263303</v>
      </c>
      <c r="H4226">
        <v>-0.87737583191943402</v>
      </c>
      <c r="I4226">
        <v>11.979978927333301</v>
      </c>
      <c r="J4226">
        <v>0.44033669039579698</v>
      </c>
      <c r="K4226">
        <v>26.254869515631398</v>
      </c>
      <c r="L4226">
        <v>23.224792651467499</v>
      </c>
      <c r="M4226">
        <v>32.576819102165203</v>
      </c>
      <c r="N4226">
        <v>0.81008932866298899</v>
      </c>
      <c r="O4226">
        <v>0.21413276231263501</v>
      </c>
      <c r="P4226">
        <v>75.399061032863798</v>
      </c>
    </row>
    <row r="4227" spans="1:17" hidden="1" x14ac:dyDescent="0.3">
      <c r="A4227" t="s">
        <v>8686</v>
      </c>
      <c r="B4227" t="s">
        <v>8687</v>
      </c>
      <c r="C4227" t="str">
        <f>IFERROR(VLOOKUP(Table1[[#This Row],[Ticker]],[1]!Table1[[Symbol]:[Industry]],2,FALSE),"-")</f>
        <v>-</v>
      </c>
      <c r="D4227" t="s">
        <v>248</v>
      </c>
      <c r="E4227">
        <v>17.003470176</v>
      </c>
      <c r="F4227">
        <v>12.21</v>
      </c>
      <c r="G4227">
        <v>-58.2590725209539</v>
      </c>
      <c r="H4227">
        <v>-19.445606763412499</v>
      </c>
      <c r="I4227">
        <v>-60.379989780204099</v>
      </c>
      <c r="J4227">
        <v>-8.00079268117595</v>
      </c>
      <c r="K4227">
        <v>13.725399023053701</v>
      </c>
      <c r="L4227">
        <v>15.325581765790901</v>
      </c>
      <c r="M4227">
        <v>24.703337485456402</v>
      </c>
      <c r="N4227">
        <v>0.451394371305747</v>
      </c>
      <c r="O4227">
        <v>103.67877217192201</v>
      </c>
      <c r="P4227">
        <v>1.8348623853211099</v>
      </c>
      <c r="Q4227">
        <v>4.0326364271892998E-2</v>
      </c>
    </row>
    <row r="4228" spans="1:17" hidden="1" x14ac:dyDescent="0.3">
      <c r="A4228" t="s">
        <v>8688</v>
      </c>
      <c r="B4228" t="s">
        <v>8689</v>
      </c>
      <c r="C4228" t="str">
        <f>IFERROR(VLOOKUP(Table1[[#This Row],[Ticker]],[1]!Table1[[Symbol]:[Industry]],2,FALSE),"-")</f>
        <v>-</v>
      </c>
      <c r="D4228" t="s">
        <v>604</v>
      </c>
      <c r="E4228">
        <v>16.984999999999999</v>
      </c>
      <c r="F4228">
        <v>39.5</v>
      </c>
      <c r="G4228">
        <v>-15.228584118577499</v>
      </c>
      <c r="H4228">
        <v>7.3040368759852496</v>
      </c>
      <c r="I4228">
        <v>12.003686934176701</v>
      </c>
      <c r="J4228">
        <v>-6.3594162670773304</v>
      </c>
      <c r="K4228">
        <v>37.568514641458698</v>
      </c>
      <c r="L4228">
        <v>36.456434827652203</v>
      </c>
      <c r="M4228">
        <v>55.071328817632299</v>
      </c>
      <c r="N4228">
        <v>2.03523991459714</v>
      </c>
      <c r="O4228">
        <v>39.240506329113899</v>
      </c>
      <c r="P4228">
        <v>41.222738648552003</v>
      </c>
      <c r="Q4228">
        <v>-1.1641131074159001E-2</v>
      </c>
    </row>
    <row r="4229" spans="1:17" hidden="1" x14ac:dyDescent="0.3">
      <c r="A4229" t="s">
        <v>8690</v>
      </c>
      <c r="B4229" t="s">
        <v>8691</v>
      </c>
      <c r="C4229" t="str">
        <f>IFERROR(VLOOKUP(Table1[[#This Row],[Ticker]],[1]!Table1[[Symbol]:[Industry]],2,FALSE),"-")</f>
        <v>-</v>
      </c>
      <c r="D4229" t="s">
        <v>114</v>
      </c>
      <c r="E4229">
        <v>16.974720000000001</v>
      </c>
      <c r="F4229">
        <v>32</v>
      </c>
      <c r="G4229">
        <v>-54.536354043485801</v>
      </c>
      <c r="H4229">
        <v>-9.1259765189702993</v>
      </c>
      <c r="I4229">
        <v>-31.658914346503298</v>
      </c>
      <c r="J4229">
        <v>-3.1486319533518499</v>
      </c>
      <c r="K4229">
        <v>32.823697222440202</v>
      </c>
      <c r="L4229">
        <v>34.067459242545397</v>
      </c>
      <c r="M4229">
        <v>4.2172308284340003</v>
      </c>
      <c r="N4229">
        <v>0</v>
      </c>
      <c r="O4229">
        <v>26.937499999999901</v>
      </c>
      <c r="P4229">
        <v>12.994350282485801</v>
      </c>
    </row>
    <row r="4230" spans="1:17" hidden="1" x14ac:dyDescent="0.3">
      <c r="A4230" t="s">
        <v>8692</v>
      </c>
      <c r="B4230" t="s">
        <v>8693</v>
      </c>
      <c r="C4230" t="str">
        <f>IFERROR(VLOOKUP(Table1[[#This Row],[Ticker]],[1]!Table1[[Symbol]:[Industry]],2,FALSE),"-")</f>
        <v>-</v>
      </c>
      <c r="D4230" t="s">
        <v>143</v>
      </c>
      <c r="E4230">
        <v>16.973867715000001</v>
      </c>
      <c r="F4230">
        <v>11.78</v>
      </c>
      <c r="G4230">
        <v>-62.265823503288303</v>
      </c>
      <c r="H4230">
        <v>-5.4908973628738398</v>
      </c>
      <c r="I4230">
        <v>-31.554768216719001</v>
      </c>
      <c r="J4230">
        <v>0.80220211161741295</v>
      </c>
      <c r="K4230">
        <v>11.666132054161899</v>
      </c>
      <c r="L4230">
        <v>13.479738276352199</v>
      </c>
      <c r="M4230">
        <v>61.199479438455199</v>
      </c>
      <c r="N4230">
        <v>0.61732237434303805</v>
      </c>
      <c r="O4230">
        <v>156.36672325976201</v>
      </c>
      <c r="P4230">
        <v>18.989898989898901</v>
      </c>
      <c r="Q4230">
        <v>2.6261743814385001E-2</v>
      </c>
    </row>
    <row r="4231" spans="1:17" hidden="1" x14ac:dyDescent="0.3">
      <c r="A4231" t="s">
        <v>8694</v>
      </c>
      <c r="B4231" t="s">
        <v>8695</v>
      </c>
      <c r="C4231" t="str">
        <f>IFERROR(VLOOKUP(Table1[[#This Row],[Ticker]],[1]!Table1[[Symbol]:[Industry]],2,FALSE),"-")</f>
        <v>-</v>
      </c>
      <c r="D4231" t="s">
        <v>130</v>
      </c>
      <c r="E4231">
        <v>16.952759100000002</v>
      </c>
      <c r="F4231">
        <v>16.350000000000001</v>
      </c>
      <c r="G4231">
        <v>-63.651880595395198</v>
      </c>
      <c r="H4231">
        <v>-16.6993762754412</v>
      </c>
      <c r="I4231">
        <v>-28.1027765955203</v>
      </c>
      <c r="J4231">
        <v>-8.5877254377711001</v>
      </c>
      <c r="K4231">
        <v>19.0077226180913</v>
      </c>
      <c r="L4231">
        <v>21.6590726848457</v>
      </c>
      <c r="M4231">
        <v>11.3216485841956</v>
      </c>
      <c r="N4231">
        <v>0.81908216265523404</v>
      </c>
      <c r="O4231">
        <v>137.43119266055001</v>
      </c>
      <c r="P4231">
        <v>1.1757425742574299</v>
      </c>
      <c r="Q4231">
        <v>-4.1518961749928002E-2</v>
      </c>
    </row>
    <row r="4232" spans="1:17" hidden="1" x14ac:dyDescent="0.3">
      <c r="A4232" t="s">
        <v>8696</v>
      </c>
      <c r="B4232" t="s">
        <v>8697</v>
      </c>
      <c r="C4232" t="str">
        <f>IFERROR(VLOOKUP(Table1[[#This Row],[Ticker]],[1]!Table1[[Symbol]:[Industry]],2,FALSE),"-")</f>
        <v>-</v>
      </c>
      <c r="D4232" t="s">
        <v>545</v>
      </c>
      <c r="E4232">
        <v>16.909900986</v>
      </c>
      <c r="F4232">
        <v>53</v>
      </c>
      <c r="G4232">
        <v>-43.097532669379603</v>
      </c>
      <c r="H4232">
        <v>-8.8023651189286998</v>
      </c>
      <c r="I4232">
        <v>-38.965335987229402</v>
      </c>
      <c r="J4232">
        <v>-2.3084493049500199</v>
      </c>
      <c r="K4232">
        <v>57.290657758159</v>
      </c>
      <c r="L4232">
        <v>61.110898416912796</v>
      </c>
      <c r="M4232">
        <v>49.949043295069202</v>
      </c>
      <c r="N4232">
        <v>0.80115576950385703</v>
      </c>
      <c r="O4232">
        <v>46.490566037735803</v>
      </c>
      <c r="P4232">
        <v>8.1632653061224492</v>
      </c>
      <c r="Q4232">
        <v>7.6954160120092999E-2</v>
      </c>
    </row>
    <row r="4233" spans="1:17" hidden="1" x14ac:dyDescent="0.3">
      <c r="A4233" t="s">
        <v>8698</v>
      </c>
      <c r="B4233" t="s">
        <v>8699</v>
      </c>
      <c r="C4233" t="str">
        <f>IFERROR(VLOOKUP(Table1[[#This Row],[Ticker]],[1]!Table1[[Symbol]:[Industry]],2,FALSE),"-")</f>
        <v>-</v>
      </c>
      <c r="D4233" t="s">
        <v>54</v>
      </c>
      <c r="E4233">
        <v>16.897300000000001</v>
      </c>
      <c r="F4233">
        <v>16.73</v>
      </c>
      <c r="G4233">
        <v>-31.9827549386358</v>
      </c>
      <c r="H4233">
        <v>-10.3753119788321</v>
      </c>
      <c r="I4233">
        <v>-11.133246717058601</v>
      </c>
      <c r="J4233">
        <v>-9.0211151748283598</v>
      </c>
      <c r="K4233">
        <v>17.321207892725301</v>
      </c>
      <c r="L4233">
        <v>17.717314933226099</v>
      </c>
      <c r="M4233">
        <v>27.052043744551501</v>
      </c>
      <c r="N4233">
        <v>0.70044185379031898</v>
      </c>
      <c r="O4233">
        <v>53.915122534369303</v>
      </c>
      <c r="P4233">
        <v>15.858725761772799</v>
      </c>
      <c r="Q4233">
        <v>-1.8844575320998001E-2</v>
      </c>
    </row>
    <row r="4234" spans="1:17" hidden="1" x14ac:dyDescent="0.3">
      <c r="A4234" t="s">
        <v>8700</v>
      </c>
      <c r="B4234" t="s">
        <v>8701</v>
      </c>
      <c r="C4234" t="str">
        <f>IFERROR(VLOOKUP(Table1[[#This Row],[Ticker]],[1]!Table1[[Symbol]:[Industry]],2,FALSE),"-")</f>
        <v>-</v>
      </c>
      <c r="D4234" t="s">
        <v>217</v>
      </c>
      <c r="E4234">
        <v>16.853549999999998</v>
      </c>
      <c r="F4234">
        <v>68.790000000000006</v>
      </c>
      <c r="G4234">
        <v>1.6729453790441999</v>
      </c>
      <c r="H4234">
        <v>-14.6767814438979</v>
      </c>
      <c r="I4234">
        <v>-2.89981721976064</v>
      </c>
      <c r="J4234">
        <v>-12.079187508907401</v>
      </c>
      <c r="K4234">
        <v>72.367660190625003</v>
      </c>
      <c r="L4234">
        <v>72.1770120571814</v>
      </c>
      <c r="M4234">
        <v>49.032719164735703</v>
      </c>
      <c r="N4234">
        <v>0.60061727811545795</v>
      </c>
      <c r="O4234">
        <v>42.462567233609498</v>
      </c>
      <c r="P4234">
        <v>40.502450980392098</v>
      </c>
      <c r="Q4234">
        <v>5.2537735915881997E-2</v>
      </c>
    </row>
    <row r="4235" spans="1:17" hidden="1" x14ac:dyDescent="0.3">
      <c r="A4235" t="s">
        <v>8702</v>
      </c>
      <c r="B4235" t="s">
        <v>8703</v>
      </c>
      <c r="C4235" t="str">
        <f>IFERROR(VLOOKUP(Table1[[#This Row],[Ticker]],[1]!Table1[[Symbol]:[Industry]],2,FALSE),"-")</f>
        <v>-</v>
      </c>
      <c r="D4235" t="s">
        <v>292</v>
      </c>
      <c r="E4235">
        <v>16.827017999999999</v>
      </c>
      <c r="F4235">
        <v>74.819999999999993</v>
      </c>
      <c r="G4235">
        <v>-23.285868915904501</v>
      </c>
      <c r="H4235">
        <v>0.180243576723466</v>
      </c>
      <c r="I4235">
        <v>-14.421826314903001</v>
      </c>
      <c r="J4235">
        <v>-3.4650876495543801</v>
      </c>
      <c r="K4235">
        <v>76.006938040526705</v>
      </c>
      <c r="L4235">
        <v>74.196230934251801</v>
      </c>
      <c r="M4235">
        <v>38.523419958016198</v>
      </c>
      <c r="N4235">
        <v>0.24338092846380099</v>
      </c>
      <c r="O4235">
        <v>16.439454691259002</v>
      </c>
      <c r="P4235">
        <v>33.1316725978647</v>
      </c>
      <c r="Q4235">
        <v>-0.125484698011952</v>
      </c>
    </row>
    <row r="4236" spans="1:17" hidden="1" x14ac:dyDescent="0.3">
      <c r="A4236" t="s">
        <v>8704</v>
      </c>
      <c r="B4236" t="s">
        <v>8705</v>
      </c>
      <c r="C4236" t="str">
        <f>IFERROR(VLOOKUP(Table1[[#This Row],[Ticker]],[1]!Table1[[Symbol]:[Industry]],2,FALSE),"-")</f>
        <v>-</v>
      </c>
      <c r="D4236" t="s">
        <v>545</v>
      </c>
      <c r="E4236">
        <v>16.8026175</v>
      </c>
      <c r="F4236">
        <v>9</v>
      </c>
      <c r="G4236">
        <v>-27.557348835721999</v>
      </c>
      <c r="H4236">
        <v>-19.8946627903177</v>
      </c>
      <c r="I4236">
        <v>28.161097662240898</v>
      </c>
      <c r="J4236">
        <v>-9.6434773141765806</v>
      </c>
      <c r="K4236">
        <v>9.4362530794668107</v>
      </c>
      <c r="L4236">
        <v>8.4562672326465496</v>
      </c>
      <c r="M4236">
        <v>35.457624411468501</v>
      </c>
      <c r="N4236">
        <v>0.33186768994492799</v>
      </c>
      <c r="O4236">
        <v>32.2222222222222</v>
      </c>
      <c r="P4236">
        <v>65.137614678898998</v>
      </c>
      <c r="Q4236">
        <v>7.7682848689710995E-2</v>
      </c>
    </row>
    <row r="4237" spans="1:17" hidden="1" x14ac:dyDescent="0.3">
      <c r="A4237" t="s">
        <v>8706</v>
      </c>
      <c r="B4237" t="s">
        <v>8707</v>
      </c>
      <c r="C4237" t="str">
        <f>IFERROR(VLOOKUP(Table1[[#This Row],[Ticker]],[1]!Table1[[Symbol]:[Industry]],2,FALSE),"-")</f>
        <v>-</v>
      </c>
      <c r="D4237" t="s">
        <v>1517</v>
      </c>
      <c r="E4237">
        <v>16.800455796000001</v>
      </c>
      <c r="F4237">
        <v>6.36</v>
      </c>
      <c r="G4237">
        <v>-34.710629517819697</v>
      </c>
      <c r="H4237">
        <v>-20.4361947794409</v>
      </c>
      <c r="I4237">
        <v>9.3464371454528106</v>
      </c>
      <c r="J4237">
        <v>-7.19847619011197</v>
      </c>
      <c r="K4237">
        <v>7.0034006074365802</v>
      </c>
      <c r="L4237">
        <v>6.33380676601152</v>
      </c>
      <c r="M4237">
        <v>39.469366271525502</v>
      </c>
      <c r="N4237">
        <v>0.68032628822545704</v>
      </c>
      <c r="O4237">
        <v>61.320754716981099</v>
      </c>
      <c r="Q4237">
        <v>6.3749494633662002E-2</v>
      </c>
    </row>
    <row r="4238" spans="1:17" hidden="1" x14ac:dyDescent="0.3">
      <c r="A4238" t="s">
        <v>8708</v>
      </c>
      <c r="B4238" t="s">
        <v>8709</v>
      </c>
      <c r="C4238" t="str">
        <f>IFERROR(VLOOKUP(Table1[[#This Row],[Ticker]],[1]!Table1[[Symbol]:[Industry]],2,FALSE),"-")</f>
        <v>-</v>
      </c>
      <c r="D4238" t="s">
        <v>396</v>
      </c>
      <c r="E4238">
        <v>16.669750000000001</v>
      </c>
      <c r="F4238">
        <v>127.25</v>
      </c>
      <c r="G4238">
        <v>10.7966284486933</v>
      </c>
      <c r="H4238">
        <v>21.468198866826299</v>
      </c>
      <c r="I4238">
        <v>20.0758599758896</v>
      </c>
      <c r="J4238">
        <v>-3.1486319533518499</v>
      </c>
      <c r="K4238">
        <v>110.22057455902301</v>
      </c>
      <c r="L4238">
        <v>95.763314996116904</v>
      </c>
      <c r="M4238">
        <v>99.999997869479003</v>
      </c>
      <c r="N4238">
        <v>0</v>
      </c>
      <c r="O4238">
        <v>0</v>
      </c>
      <c r="P4238">
        <v>44.141826486399303</v>
      </c>
    </row>
    <row r="4239" spans="1:17" hidden="1" x14ac:dyDescent="0.3">
      <c r="A4239" t="s">
        <v>8710</v>
      </c>
      <c r="B4239" t="s">
        <v>8711</v>
      </c>
      <c r="C4239" t="str">
        <f>IFERROR(VLOOKUP(Table1[[#This Row],[Ticker]],[1]!Table1[[Symbol]:[Industry]],2,FALSE),"-")</f>
        <v>-</v>
      </c>
      <c r="D4239" t="s">
        <v>51</v>
      </c>
      <c r="E4239">
        <v>16.658539000000001</v>
      </c>
      <c r="F4239">
        <v>23.9</v>
      </c>
      <c r="G4239">
        <v>50.956114847531403</v>
      </c>
      <c r="H4239">
        <v>0.65969563151799904</v>
      </c>
      <c r="I4239">
        <v>2.55201635917865</v>
      </c>
      <c r="J4239">
        <v>-2.71384934465619</v>
      </c>
      <c r="K4239">
        <v>23.148676326995201</v>
      </c>
      <c r="L4239">
        <v>20.992929084784102</v>
      </c>
      <c r="M4239">
        <v>52.172765102963297</v>
      </c>
      <c r="N4239">
        <v>0.44871100575270501</v>
      </c>
      <c r="O4239">
        <v>22.552301255230098</v>
      </c>
      <c r="P4239">
        <v>95.102040816326493</v>
      </c>
      <c r="Q4239">
        <v>9.0962934072103999E-2</v>
      </c>
    </row>
    <row r="4240" spans="1:17" hidden="1" x14ac:dyDescent="0.3">
      <c r="A4240" t="s">
        <v>8712</v>
      </c>
      <c r="B4240" t="s">
        <v>8713</v>
      </c>
      <c r="C4240" t="str">
        <f>IFERROR(VLOOKUP(Table1[[#This Row],[Ticker]],[1]!Table1[[Symbol]:[Industry]],2,FALSE),"-")</f>
        <v>-</v>
      </c>
      <c r="D4240" t="s">
        <v>1180</v>
      </c>
      <c r="E4240">
        <v>16.551947699999999</v>
      </c>
      <c r="F4240">
        <v>4.7699999999999996</v>
      </c>
      <c r="G4240">
        <v>124.522557157227</v>
      </c>
      <c r="H4240">
        <v>9.9608440386172195</v>
      </c>
      <c r="I4240">
        <v>88.252893008430405</v>
      </c>
      <c r="J4240">
        <v>-18.480829568343299</v>
      </c>
      <c r="K4240">
        <v>4.38708281452924</v>
      </c>
      <c r="L4240">
        <v>3.1942878102773502</v>
      </c>
      <c r="M4240">
        <v>37.100313105331999</v>
      </c>
      <c r="N4240">
        <v>0.74239032141650496</v>
      </c>
      <c r="O4240">
        <v>23.0607966457023</v>
      </c>
      <c r="P4240">
        <v>207.74193548387001</v>
      </c>
      <c r="Q4240">
        <v>7.6038223227258006E-2</v>
      </c>
    </row>
    <row r="4241" spans="1:17" hidden="1" x14ac:dyDescent="0.3">
      <c r="A4241" t="s">
        <v>8714</v>
      </c>
      <c r="B4241" t="s">
        <v>8715</v>
      </c>
      <c r="C4241" t="str">
        <f>IFERROR(VLOOKUP(Table1[[#This Row],[Ticker]],[1]!Table1[[Symbol]:[Industry]],2,FALSE),"-")</f>
        <v>-</v>
      </c>
      <c r="D4241" t="s">
        <v>393</v>
      </c>
      <c r="E4241">
        <v>16.504879719999899</v>
      </c>
      <c r="F4241">
        <v>9.3699999999999992</v>
      </c>
      <c r="G4241">
        <v>54.0847193193895</v>
      </c>
      <c r="H4241">
        <v>-19.253718687427401</v>
      </c>
      <c r="I4241">
        <v>-35.849522450506697</v>
      </c>
      <c r="J4241">
        <v>-5.8310353868282396</v>
      </c>
      <c r="K4241">
        <v>9.74673116362057</v>
      </c>
      <c r="L4241">
        <v>9.6758941549651798</v>
      </c>
      <c r="M4241">
        <v>44.923501536157197</v>
      </c>
      <c r="N4241">
        <v>0.84366803652327504</v>
      </c>
      <c r="O4241">
        <v>98.185699039487702</v>
      </c>
      <c r="P4241">
        <v>113.92694063926901</v>
      </c>
      <c r="Q4241">
        <v>5.1857013725232E-2</v>
      </c>
    </row>
    <row r="4242" spans="1:17" hidden="1" x14ac:dyDescent="0.3">
      <c r="A4242" t="s">
        <v>8716</v>
      </c>
      <c r="B4242" t="s">
        <v>8717</v>
      </c>
      <c r="C4242" t="str">
        <f>IFERROR(VLOOKUP(Table1[[#This Row],[Ticker]],[1]!Table1[[Symbol]:[Industry]],2,FALSE),"-")</f>
        <v>-</v>
      </c>
      <c r="D4242" t="s">
        <v>190</v>
      </c>
      <c r="E4242">
        <v>16.459375000000001</v>
      </c>
      <c r="F4242">
        <v>263.35000000000002</v>
      </c>
      <c r="G4242">
        <v>17.558394484098802</v>
      </c>
      <c r="H4242">
        <v>-5.5560818089707702</v>
      </c>
      <c r="I4242">
        <v>9.7336219368460792</v>
      </c>
      <c r="J4242">
        <v>10.912608981378201</v>
      </c>
      <c r="K4242">
        <v>271.73911086171398</v>
      </c>
      <c r="L4242">
        <v>247.32487813737899</v>
      </c>
      <c r="M4242">
        <v>44.522583058004301</v>
      </c>
      <c r="N4242">
        <v>1.4016700664208099</v>
      </c>
      <c r="O4242">
        <v>29.8651984051642</v>
      </c>
      <c r="P4242">
        <v>52.578215527230597</v>
      </c>
      <c r="Q4242">
        <v>7.1360132400806006E-2</v>
      </c>
    </row>
    <row r="4243" spans="1:17" hidden="1" x14ac:dyDescent="0.3">
      <c r="A4243" t="s">
        <v>8718</v>
      </c>
      <c r="B4243" t="s">
        <v>8719</v>
      </c>
      <c r="C4243" t="str">
        <f>IFERROR(VLOOKUP(Table1[[#This Row],[Ticker]],[1]!Table1[[Symbol]:[Industry]],2,FALSE),"-")</f>
        <v>-</v>
      </c>
      <c r="D4243" t="s">
        <v>751</v>
      </c>
      <c r="E4243">
        <v>16.390346701999999</v>
      </c>
      <c r="F4243">
        <v>133.07</v>
      </c>
      <c r="G4243">
        <v>20.132597548171798</v>
      </c>
      <c r="H4243">
        <v>1.20160971463217</v>
      </c>
      <c r="I4243">
        <v>12.4316895109108</v>
      </c>
      <c r="J4243">
        <v>-1.2823800093394</v>
      </c>
      <c r="K4243">
        <v>123.358071748725</v>
      </c>
      <c r="L4243">
        <v>109.824531828343</v>
      </c>
      <c r="M4243">
        <v>36.790095614213499</v>
      </c>
      <c r="N4243">
        <v>1.66023882459383</v>
      </c>
      <c r="O4243">
        <v>2.2018486510858999</v>
      </c>
      <c r="P4243">
        <v>59.060482907004499</v>
      </c>
    </row>
    <row r="4244" spans="1:17" hidden="1" x14ac:dyDescent="0.3">
      <c r="A4244" t="s">
        <v>8720</v>
      </c>
      <c r="B4244" t="s">
        <v>8721</v>
      </c>
      <c r="C4244" t="str">
        <f>IFERROR(VLOOKUP(Table1[[#This Row],[Ticker]],[1]!Table1[[Symbol]:[Industry]],2,FALSE),"-")</f>
        <v>-</v>
      </c>
      <c r="D4244" t="s">
        <v>379</v>
      </c>
      <c r="E4244">
        <v>16.378485000000001</v>
      </c>
      <c r="F4244">
        <v>33.5</v>
      </c>
      <c r="G4244">
        <v>112.105964740635</v>
      </c>
      <c r="H4244">
        <v>32.680243576723399</v>
      </c>
      <c r="I4244">
        <v>65.434591415425203</v>
      </c>
      <c r="J4244">
        <v>-0.440882186778564</v>
      </c>
      <c r="K4244">
        <v>26.5954657718225</v>
      </c>
      <c r="L4244">
        <v>20.364452163857301</v>
      </c>
      <c r="M4244">
        <v>84.199684010814806</v>
      </c>
      <c r="N4244">
        <v>1.61238761238761</v>
      </c>
      <c r="O4244">
        <v>0.47761194029849402</v>
      </c>
      <c r="P4244">
        <v>191.304347826086</v>
      </c>
      <c r="Q4244">
        <v>0.181049614210782</v>
      </c>
    </row>
    <row r="4245" spans="1:17" hidden="1" x14ac:dyDescent="0.3">
      <c r="A4245" t="s">
        <v>8722</v>
      </c>
      <c r="B4245" t="s">
        <v>8723</v>
      </c>
      <c r="C4245" t="str">
        <f>IFERROR(VLOOKUP(Table1[[#This Row],[Ticker]],[1]!Table1[[Symbol]:[Industry]],2,FALSE),"-")</f>
        <v>-</v>
      </c>
      <c r="D4245" t="s">
        <v>604</v>
      </c>
      <c r="E4245">
        <v>16.343208000000001</v>
      </c>
      <c r="F4245">
        <v>48.6</v>
      </c>
      <c r="G4245">
        <v>-23.1111990479573</v>
      </c>
      <c r="H4245">
        <v>-21.884602839658701</v>
      </c>
      <c r="I4245">
        <v>5.1264825496352699</v>
      </c>
      <c r="J4245">
        <v>-8.1339691967536005</v>
      </c>
      <c r="K4245">
        <v>49.894515969777501</v>
      </c>
      <c r="L4245">
        <v>44.484125100101501</v>
      </c>
      <c r="M4245">
        <v>18.9451565110774</v>
      </c>
      <c r="N4245">
        <v>5.4881783657968801E-2</v>
      </c>
      <c r="O4245">
        <v>46.543209876543202</v>
      </c>
      <c r="P4245">
        <v>39.175257731958702</v>
      </c>
      <c r="Q4245">
        <v>1.7080389493511001E-2</v>
      </c>
    </row>
    <row r="4246" spans="1:17" hidden="1" x14ac:dyDescent="0.3">
      <c r="A4246" t="s">
        <v>8724</v>
      </c>
      <c r="B4246" t="s">
        <v>8725</v>
      </c>
      <c r="C4246" t="str">
        <f>IFERROR(VLOOKUP(Table1[[#This Row],[Ticker]],[1]!Table1[[Symbol]:[Industry]],2,FALSE),"-")</f>
        <v>-</v>
      </c>
      <c r="D4246" t="s">
        <v>54</v>
      </c>
      <c r="E4246">
        <v>16.33297</v>
      </c>
      <c r="F4246">
        <v>27.73</v>
      </c>
      <c r="G4246">
        <v>203.62275091112701</v>
      </c>
      <c r="H4246">
        <v>62.606351951107698</v>
      </c>
      <c r="I4246">
        <v>77.947587239140205</v>
      </c>
      <c r="J4246">
        <v>5.0487417036318396</v>
      </c>
      <c r="K4246">
        <v>21.5052379750638</v>
      </c>
      <c r="L4246">
        <v>17.1416449156821</v>
      </c>
      <c r="M4246">
        <v>97.604222317356601</v>
      </c>
      <c r="N4246">
        <v>2.1492878557225699</v>
      </c>
      <c r="O4246">
        <v>5.3371799495131702</v>
      </c>
      <c r="P4246">
        <v>492.52136752136698</v>
      </c>
      <c r="Q4246">
        <v>0.165776412781003</v>
      </c>
    </row>
    <row r="4247" spans="1:17" hidden="1" x14ac:dyDescent="0.3">
      <c r="A4247" t="s">
        <v>8726</v>
      </c>
      <c r="B4247" t="s">
        <v>8727</v>
      </c>
      <c r="C4247" t="str">
        <f>IFERROR(VLOOKUP(Table1[[#This Row],[Ticker]],[1]!Table1[[Symbol]:[Industry]],2,FALSE),"-")</f>
        <v>-</v>
      </c>
      <c r="D4247" t="s">
        <v>470</v>
      </c>
      <c r="E4247">
        <v>16.271950799999999</v>
      </c>
      <c r="F4247">
        <v>5.79</v>
      </c>
      <c r="G4247">
        <v>-26.093058458388199</v>
      </c>
      <c r="H4247">
        <v>-21.3911849947051</v>
      </c>
      <c r="I4247">
        <v>-10.9141122739751</v>
      </c>
      <c r="J4247">
        <v>-6.61970633351714</v>
      </c>
      <c r="K4247">
        <v>6.3824514876658496</v>
      </c>
      <c r="L4247">
        <v>6.2687183894190097</v>
      </c>
      <c r="M4247">
        <v>29.209793820445999</v>
      </c>
      <c r="N4247">
        <v>0.46085777287664598</v>
      </c>
      <c r="O4247">
        <v>84.801381692573301</v>
      </c>
      <c r="P4247">
        <v>31.590909090909001</v>
      </c>
      <c r="Q4247">
        <v>3.0241307953047001E-2</v>
      </c>
    </row>
    <row r="4248" spans="1:17" hidden="1" x14ac:dyDescent="0.3">
      <c r="A4248" t="s">
        <v>8728</v>
      </c>
      <c r="B4248" t="s">
        <v>8729</v>
      </c>
      <c r="C4248" t="str">
        <f>IFERROR(VLOOKUP(Table1[[#This Row],[Ticker]],[1]!Table1[[Symbol]:[Industry]],2,FALSE),"-")</f>
        <v>-</v>
      </c>
      <c r="D4248" t="s">
        <v>396</v>
      </c>
      <c r="E4248">
        <v>16.222539600000001</v>
      </c>
      <c r="F4248">
        <v>48.41</v>
      </c>
      <c r="G4248">
        <v>27.7828890365276</v>
      </c>
      <c r="H4248">
        <v>-18.6616681879824</v>
      </c>
      <c r="I4248">
        <v>35.8231763686709</v>
      </c>
      <c r="J4248">
        <v>-7.1035499861387299</v>
      </c>
      <c r="K4248">
        <v>46.5420500562999</v>
      </c>
      <c r="L4248">
        <v>39.462325207222797</v>
      </c>
      <c r="M4248">
        <v>47.9505053967629</v>
      </c>
      <c r="N4248">
        <v>0.86423822247732696</v>
      </c>
      <c r="O4248">
        <v>13.4063210080561</v>
      </c>
      <c r="P4248">
        <v>77.912532157295104</v>
      </c>
      <c r="Q4248">
        <v>6.1535637920173997E-2</v>
      </c>
    </row>
    <row r="4249" spans="1:17" hidden="1" x14ac:dyDescent="0.3">
      <c r="A4249" t="s">
        <v>8730</v>
      </c>
      <c r="B4249" t="s">
        <v>8731</v>
      </c>
      <c r="C4249" t="str">
        <f>IFERROR(VLOOKUP(Table1[[#This Row],[Ticker]],[1]!Table1[[Symbol]:[Industry]],2,FALSE),"-")</f>
        <v>-</v>
      </c>
      <c r="D4249" t="s">
        <v>751</v>
      </c>
      <c r="E4249">
        <v>16.197496464</v>
      </c>
      <c r="F4249">
        <v>263.10000000000002</v>
      </c>
      <c r="G4249">
        <v>4.4622643549991299</v>
      </c>
      <c r="H4249">
        <v>-4.6672825344299804</v>
      </c>
      <c r="I4249">
        <v>8.3881263950815796</v>
      </c>
      <c r="J4249">
        <v>-2.3738544142294198</v>
      </c>
      <c r="K4249">
        <v>257.15523751394397</v>
      </c>
      <c r="L4249">
        <v>232.56700659545601</v>
      </c>
      <c r="M4249">
        <v>41.917729329093497</v>
      </c>
      <c r="N4249">
        <v>0.75593363796233104</v>
      </c>
      <c r="O4249">
        <v>2.4249334853667799</v>
      </c>
      <c r="P4249">
        <v>45.519911504424698</v>
      </c>
    </row>
    <row r="4250" spans="1:17" hidden="1" x14ac:dyDescent="0.3">
      <c r="A4250" t="s">
        <v>8732</v>
      </c>
      <c r="B4250" t="s">
        <v>8733</v>
      </c>
      <c r="C4250" t="str">
        <f>IFERROR(VLOOKUP(Table1[[#This Row],[Ticker]],[1]!Table1[[Symbol]:[Industry]],2,FALSE),"-")</f>
        <v>-</v>
      </c>
      <c r="D4250" t="s">
        <v>545</v>
      </c>
      <c r="E4250">
        <v>16.067014</v>
      </c>
      <c r="F4250">
        <v>4.78</v>
      </c>
      <c r="G4250">
        <v>256.888800952042</v>
      </c>
      <c r="H4250">
        <v>18.601296208302401</v>
      </c>
      <c r="I4250">
        <v>90.9714787704944</v>
      </c>
      <c r="J4250">
        <v>-1.1921102142214</v>
      </c>
      <c r="K4250">
        <v>4.1804206312491203</v>
      </c>
      <c r="L4250">
        <v>3.02532985735726</v>
      </c>
      <c r="M4250">
        <v>71.306661298563398</v>
      </c>
      <c r="N4250">
        <v>0.39526134644456601</v>
      </c>
      <c r="O4250">
        <v>12.3430962343096</v>
      </c>
      <c r="P4250">
        <v>338.53211009174299</v>
      </c>
      <c r="Q4250">
        <v>2.3121410834034999E-2</v>
      </c>
    </row>
    <row r="4251" spans="1:17" hidden="1" x14ac:dyDescent="0.3">
      <c r="A4251" t="s">
        <v>8734</v>
      </c>
      <c r="B4251" t="s">
        <v>8735</v>
      </c>
      <c r="C4251" t="str">
        <f>IFERROR(VLOOKUP(Table1[[#This Row],[Ticker]],[1]!Table1[[Symbol]:[Industry]],2,FALSE),"-")</f>
        <v>-</v>
      </c>
      <c r="D4251" t="s">
        <v>646</v>
      </c>
      <c r="E4251">
        <v>15.995133115</v>
      </c>
      <c r="F4251">
        <v>17</v>
      </c>
      <c r="G4251">
        <v>-56.910786298587901</v>
      </c>
      <c r="H4251">
        <v>4.3196698609129198</v>
      </c>
      <c r="I4251">
        <v>-26.292971688931399</v>
      </c>
      <c r="J4251">
        <v>1.7231629184430099</v>
      </c>
      <c r="K4251">
        <v>15.6762877673763</v>
      </c>
      <c r="L4251">
        <v>18.0080757544108</v>
      </c>
      <c r="M4251">
        <v>58.641085725444803</v>
      </c>
      <c r="N4251">
        <v>1.1100478969274801</v>
      </c>
      <c r="O4251">
        <v>47.058823529411697</v>
      </c>
      <c r="P4251">
        <v>22.566690699351099</v>
      </c>
      <c r="Q4251">
        <v>-4.2210100832222999E-2</v>
      </c>
    </row>
    <row r="4252" spans="1:17" hidden="1" x14ac:dyDescent="0.3">
      <c r="A4252" t="s">
        <v>8736</v>
      </c>
      <c r="B4252" t="s">
        <v>8737</v>
      </c>
      <c r="C4252" t="str">
        <f>IFERROR(VLOOKUP(Table1[[#This Row],[Ticker]],[1]!Table1[[Symbol]:[Industry]],2,FALSE),"-")</f>
        <v>-</v>
      </c>
      <c r="D4252" t="s">
        <v>751</v>
      </c>
      <c r="E4252">
        <v>15.966448</v>
      </c>
      <c r="F4252">
        <v>150.58000000000001</v>
      </c>
      <c r="G4252">
        <v>9.4281073182520405</v>
      </c>
      <c r="H4252">
        <v>1.8679234451625399</v>
      </c>
      <c r="I4252">
        <v>2.1698944690309898</v>
      </c>
      <c r="J4252">
        <v>2.1252017180477298</v>
      </c>
      <c r="K4252">
        <v>144.50524715067399</v>
      </c>
      <c r="L4252">
        <v>131.122268594518</v>
      </c>
      <c r="M4252">
        <v>48.680230268627398</v>
      </c>
      <c r="N4252">
        <v>0.71477295296069199</v>
      </c>
      <c r="O4252">
        <v>3.40018594766899</v>
      </c>
      <c r="P4252">
        <v>49.089108910891099</v>
      </c>
    </row>
    <row r="4253" spans="1:17" hidden="1" x14ac:dyDescent="0.3">
      <c r="A4253" t="s">
        <v>8738</v>
      </c>
      <c r="B4253" t="s">
        <v>8739</v>
      </c>
      <c r="C4253" t="str">
        <f>IFERROR(VLOOKUP(Table1[[#This Row],[Ticker]],[1]!Table1[[Symbol]:[Industry]],2,FALSE),"-")</f>
        <v>-</v>
      </c>
      <c r="D4253" t="s">
        <v>396</v>
      </c>
      <c r="E4253">
        <v>15.951456</v>
      </c>
      <c r="F4253">
        <v>17.05</v>
      </c>
      <c r="G4253">
        <v>-22.672840706567499</v>
      </c>
      <c r="H4253">
        <v>1.4379883103046101</v>
      </c>
      <c r="I4253">
        <v>4.7714723815345703</v>
      </c>
      <c r="J4253">
        <v>-8.1347815378393893</v>
      </c>
      <c r="K4253">
        <v>16.611255711278101</v>
      </c>
      <c r="L4253">
        <v>15.880184325456</v>
      </c>
      <c r="M4253">
        <v>37.042140696301303</v>
      </c>
      <c r="N4253">
        <v>0.960481351714076</v>
      </c>
      <c r="O4253">
        <v>33.431085043988197</v>
      </c>
      <c r="P4253">
        <v>33.307271305707602</v>
      </c>
      <c r="Q4253">
        <v>-1.123449575418E-2</v>
      </c>
    </row>
    <row r="4254" spans="1:17" hidden="1" x14ac:dyDescent="0.3">
      <c r="A4254" t="s">
        <v>8740</v>
      </c>
      <c r="B4254" t="s">
        <v>8741</v>
      </c>
      <c r="C4254" t="str">
        <f>IFERROR(VLOOKUP(Table1[[#This Row],[Ticker]],[1]!Table1[[Symbol]:[Industry]],2,FALSE),"-")</f>
        <v>-</v>
      </c>
      <c r="D4254" t="s">
        <v>545</v>
      </c>
      <c r="E4254">
        <v>15.94717</v>
      </c>
      <c r="F4254">
        <v>53</v>
      </c>
      <c r="G4254">
        <v>24.846462082743798</v>
      </c>
      <c r="H4254">
        <v>24.6434449369372</v>
      </c>
      <c r="I4254">
        <v>34.484777066401399</v>
      </c>
      <c r="J4254">
        <v>-22.108644116952199</v>
      </c>
      <c r="K4254">
        <v>49.841827477175499</v>
      </c>
      <c r="L4254">
        <v>44.611706623228301</v>
      </c>
      <c r="M4254">
        <v>43.435796942775902</v>
      </c>
      <c r="N4254">
        <v>3.04377468352875</v>
      </c>
      <c r="O4254">
        <v>24.0943396226414</v>
      </c>
      <c r="P4254">
        <v>80.640763462849307</v>
      </c>
      <c r="Q4254">
        <v>0.14236552666123201</v>
      </c>
    </row>
    <row r="4255" spans="1:17" hidden="1" x14ac:dyDescent="0.3">
      <c r="A4255" t="s">
        <v>8742</v>
      </c>
      <c r="B4255" t="s">
        <v>8743</v>
      </c>
      <c r="C4255" t="str">
        <f>IFERROR(VLOOKUP(Table1[[#This Row],[Ticker]],[1]!Table1[[Symbol]:[Industry]],2,FALSE),"-")</f>
        <v>-</v>
      </c>
      <c r="D4255" t="s">
        <v>604</v>
      </c>
      <c r="E4255">
        <v>15.9468487</v>
      </c>
      <c r="F4255">
        <v>21.29</v>
      </c>
      <c r="G4255">
        <v>24.505327177061901</v>
      </c>
      <c r="H4255">
        <v>30.966407098735999</v>
      </c>
      <c r="I4255">
        <v>1.4848181223607</v>
      </c>
      <c r="J4255">
        <v>-5.0122683169882096</v>
      </c>
      <c r="K4255">
        <v>19.573064025200399</v>
      </c>
      <c r="L4255">
        <v>17.6458838620959</v>
      </c>
      <c r="M4255">
        <v>47.289591360099401</v>
      </c>
      <c r="N4255">
        <v>0.63768936591236203</v>
      </c>
      <c r="O4255">
        <v>23.767026773132901</v>
      </c>
      <c r="P4255">
        <v>93.545454545454504</v>
      </c>
      <c r="Q4255">
        <v>9.3959144175606996E-2</v>
      </c>
    </row>
    <row r="4256" spans="1:17" hidden="1" x14ac:dyDescent="0.3">
      <c r="A4256" t="s">
        <v>8744</v>
      </c>
      <c r="B4256" t="s">
        <v>8745</v>
      </c>
      <c r="C4256" t="str">
        <f>IFERROR(VLOOKUP(Table1[[#This Row],[Ticker]],[1]!Table1[[Symbol]:[Industry]],2,FALSE),"-")</f>
        <v>-</v>
      </c>
      <c r="D4256" t="s">
        <v>46</v>
      </c>
      <c r="E4256">
        <v>15.92788</v>
      </c>
      <c r="F4256">
        <v>23.3</v>
      </c>
      <c r="G4256">
        <v>3.34161081499074</v>
      </c>
      <c r="H4256">
        <v>-16.995405125871301</v>
      </c>
      <c r="I4256">
        <v>-15.582855783840101</v>
      </c>
      <c r="J4256">
        <v>-3.1486319533518499</v>
      </c>
      <c r="K4256">
        <v>20.0617649663325</v>
      </c>
      <c r="L4256">
        <v>13.000675400696201</v>
      </c>
      <c r="M4256">
        <v>61.803803273780098</v>
      </c>
      <c r="N4256">
        <v>1.6216216216216199</v>
      </c>
      <c r="O4256">
        <v>7.5107296137339103</v>
      </c>
      <c r="P4256">
        <v>86.4</v>
      </c>
    </row>
    <row r="4257" spans="1:17" hidden="1" x14ac:dyDescent="0.3">
      <c r="A4257" t="s">
        <v>8746</v>
      </c>
      <c r="B4257" t="s">
        <v>8747</v>
      </c>
      <c r="C4257" t="str">
        <f>IFERROR(VLOOKUP(Table1[[#This Row],[Ticker]],[1]!Table1[[Symbol]:[Industry]],2,FALSE),"-")</f>
        <v>-</v>
      </c>
      <c r="D4257" t="s">
        <v>470</v>
      </c>
      <c r="E4257">
        <v>15.863129600000001</v>
      </c>
      <c r="F4257">
        <v>12.8</v>
      </c>
      <c r="G4257">
        <v>-46.121820190147197</v>
      </c>
      <c r="H4257">
        <v>-14.995195019767699</v>
      </c>
      <c r="I4257">
        <v>-11.3943035952879</v>
      </c>
      <c r="J4257">
        <v>-3.1486319533518499</v>
      </c>
      <c r="K4257">
        <v>13.3665614780724</v>
      </c>
      <c r="L4257">
        <v>12.9486753218589</v>
      </c>
      <c r="M4257">
        <v>37.544034142891498</v>
      </c>
      <c r="N4257">
        <v>1.5123966942148701</v>
      </c>
      <c r="O4257">
        <v>21.640624999999901</v>
      </c>
      <c r="P4257">
        <v>7.7441077441077404</v>
      </c>
    </row>
    <row r="4258" spans="1:17" hidden="1" x14ac:dyDescent="0.3">
      <c r="A4258" t="s">
        <v>8748</v>
      </c>
      <c r="B4258" t="s">
        <v>8749</v>
      </c>
      <c r="C4258" t="str">
        <f>IFERROR(VLOOKUP(Table1[[#This Row],[Ticker]],[1]!Table1[[Symbol]:[Industry]],2,FALSE),"-")</f>
        <v>-</v>
      </c>
      <c r="D4258" t="s">
        <v>266</v>
      </c>
      <c r="E4258">
        <v>15.848000000000001</v>
      </c>
      <c r="F4258">
        <v>22.64</v>
      </c>
      <c r="G4258">
        <v>22.930405999858799</v>
      </c>
      <c r="H4258">
        <v>-5.8303678431855701</v>
      </c>
      <c r="I4258">
        <v>18.658301989880002</v>
      </c>
      <c r="J4258">
        <v>-5.0514862347739804</v>
      </c>
      <c r="K4258">
        <v>18.983581532729101</v>
      </c>
      <c r="L4258">
        <v>17.196115303283499</v>
      </c>
      <c r="M4258">
        <v>68.143190964826005</v>
      </c>
      <c r="N4258">
        <v>2.2534072545059201</v>
      </c>
      <c r="O4258">
        <v>6.0512367491166001</v>
      </c>
      <c r="P4258">
        <v>84.665579119086402</v>
      </c>
      <c r="Q4258">
        <v>6.9829911689585994E-2</v>
      </c>
    </row>
    <row r="4259" spans="1:17" hidden="1" x14ac:dyDescent="0.3">
      <c r="A4259" t="s">
        <v>8750</v>
      </c>
      <c r="B4259" t="s">
        <v>8751</v>
      </c>
      <c r="C4259" t="str">
        <f>IFERROR(VLOOKUP(Table1[[#This Row],[Ticker]],[1]!Table1[[Symbol]:[Industry]],2,FALSE),"-")</f>
        <v>-</v>
      </c>
      <c r="D4259" t="s">
        <v>604</v>
      </c>
      <c r="E4259">
        <v>15.842690557999999</v>
      </c>
      <c r="F4259">
        <v>13.65</v>
      </c>
      <c r="G4259">
        <v>-19.5652806806104</v>
      </c>
      <c r="H4259">
        <v>-10.4745183280384</v>
      </c>
      <c r="I4259">
        <v>-0.85418256989825903</v>
      </c>
      <c r="J4259">
        <v>-6.9422586604838701</v>
      </c>
      <c r="K4259">
        <v>13.118884547136</v>
      </c>
      <c r="L4259">
        <v>12.7386235762474</v>
      </c>
      <c r="M4259">
        <v>62.097732472275801</v>
      </c>
      <c r="N4259">
        <v>0.48014726265014901</v>
      </c>
      <c r="O4259">
        <v>15.677655677655601</v>
      </c>
      <c r="P4259">
        <v>32.524271844660099</v>
      </c>
      <c r="Q4259">
        <v>5.6895723226231001E-2</v>
      </c>
    </row>
    <row r="4260" spans="1:17" hidden="1" x14ac:dyDescent="0.3">
      <c r="A4260" t="s">
        <v>8752</v>
      </c>
      <c r="B4260" t="s">
        <v>8753</v>
      </c>
      <c r="C4260" t="str">
        <f>IFERROR(VLOOKUP(Table1[[#This Row],[Ticker]],[1]!Table1[[Symbol]:[Industry]],2,FALSE),"-")</f>
        <v>-</v>
      </c>
      <c r="D4260" t="s">
        <v>2933</v>
      </c>
      <c r="E4260">
        <v>15.8357955</v>
      </c>
      <c r="F4260">
        <v>43.95</v>
      </c>
      <c r="G4260">
        <v>-77.420583999954104</v>
      </c>
      <c r="H4260">
        <v>-21.379585483105501</v>
      </c>
      <c r="I4260">
        <v>-40.796165350090803</v>
      </c>
      <c r="J4260">
        <v>-10.1724414771613</v>
      </c>
      <c r="K4260">
        <v>44.469678523169797</v>
      </c>
      <c r="M4260">
        <v>56.430244501504198</v>
      </c>
      <c r="N4260">
        <v>0.88166582021330597</v>
      </c>
      <c r="O4260">
        <v>79.180887372013601</v>
      </c>
      <c r="P4260">
        <v>18.463611859838199</v>
      </c>
    </row>
    <row r="4261" spans="1:17" hidden="1" x14ac:dyDescent="0.3">
      <c r="A4261" t="s">
        <v>8754</v>
      </c>
      <c r="B4261" t="s">
        <v>8755</v>
      </c>
      <c r="C4261" t="str">
        <f>IFERROR(VLOOKUP(Table1[[#This Row],[Ticker]],[1]!Table1[[Symbol]:[Industry]],2,FALSE),"-")</f>
        <v>-</v>
      </c>
      <c r="D4261" t="s">
        <v>51</v>
      </c>
      <c r="E4261">
        <v>15.835583400000001</v>
      </c>
      <c r="F4261">
        <v>52.63</v>
      </c>
      <c r="G4261">
        <v>69.341631140721901</v>
      </c>
      <c r="H4261">
        <v>21.978585444560501</v>
      </c>
      <c r="I4261">
        <v>12.1412095136848</v>
      </c>
      <c r="J4261">
        <v>-16.669337092217599</v>
      </c>
      <c r="K4261">
        <v>50.799185288695497</v>
      </c>
      <c r="L4261">
        <v>41.8687069901668</v>
      </c>
      <c r="M4261">
        <v>36.697130075187196</v>
      </c>
      <c r="N4261">
        <v>0.26260526228233499</v>
      </c>
      <c r="O4261">
        <v>40.585217556526601</v>
      </c>
      <c r="P4261">
        <v>119.20033319450199</v>
      </c>
      <c r="Q4261">
        <v>6.8575088117324004E-2</v>
      </c>
    </row>
    <row r="4262" spans="1:17" hidden="1" x14ac:dyDescent="0.3">
      <c r="A4262" t="s">
        <v>8756</v>
      </c>
      <c r="B4262" t="s">
        <v>8757</v>
      </c>
      <c r="C4262" t="str">
        <f>IFERROR(VLOOKUP(Table1[[#This Row],[Ticker]],[1]!Table1[[Symbol]:[Industry]],2,FALSE),"-")</f>
        <v>-</v>
      </c>
      <c r="D4262" t="s">
        <v>74</v>
      </c>
      <c r="E4262">
        <v>15.804</v>
      </c>
      <c r="F4262">
        <v>35.450000000000003</v>
      </c>
      <c r="G4262">
        <v>57.173703736369703</v>
      </c>
      <c r="H4262">
        <v>-7.7547114735145</v>
      </c>
      <c r="I4262">
        <v>25.614549052600999</v>
      </c>
      <c r="J4262">
        <v>-4.33301957111766</v>
      </c>
      <c r="K4262">
        <v>33.293571614366897</v>
      </c>
      <c r="L4262">
        <v>26.601472801420101</v>
      </c>
      <c r="M4262">
        <v>42.707208113146301</v>
      </c>
      <c r="N4262">
        <v>0.25810256667181902</v>
      </c>
      <c r="O4262">
        <v>18.4485190409026</v>
      </c>
      <c r="P4262">
        <v>164.55223880597001</v>
      </c>
      <c r="Q4262">
        <v>5.4960991729312E-2</v>
      </c>
    </row>
    <row r="4263" spans="1:17" hidden="1" x14ac:dyDescent="0.3">
      <c r="A4263" t="s">
        <v>8758</v>
      </c>
      <c r="B4263" t="s">
        <v>8759</v>
      </c>
      <c r="C4263" t="str">
        <f>IFERROR(VLOOKUP(Table1[[#This Row],[Ticker]],[1]!Table1[[Symbol]:[Industry]],2,FALSE),"-")</f>
        <v>-</v>
      </c>
      <c r="D4263" t="s">
        <v>46</v>
      </c>
      <c r="E4263">
        <v>15.752594999999999</v>
      </c>
      <c r="F4263">
        <v>23.55</v>
      </c>
      <c r="G4263">
        <v>76.952576462246697</v>
      </c>
      <c r="H4263">
        <v>-10.995055228057399</v>
      </c>
      <c r="I4263">
        <v>-31.916189117173399</v>
      </c>
      <c r="J4263">
        <v>1.98529661807672</v>
      </c>
      <c r="K4263">
        <v>23.878890378952001</v>
      </c>
      <c r="L4263">
        <v>20.424087426853301</v>
      </c>
      <c r="M4263">
        <v>43.360818480703401</v>
      </c>
      <c r="N4263">
        <v>0.93947368421052602</v>
      </c>
      <c r="O4263">
        <v>69.426751592356595</v>
      </c>
      <c r="P4263">
        <v>157.37704918032699</v>
      </c>
      <c r="Q4263">
        <v>0.21604474019321901</v>
      </c>
    </row>
    <row r="4264" spans="1:17" hidden="1" x14ac:dyDescent="0.3">
      <c r="A4264" t="s">
        <v>8760</v>
      </c>
      <c r="B4264" t="s">
        <v>8761</v>
      </c>
      <c r="C4264" t="str">
        <f>IFERROR(VLOOKUP(Table1[[#This Row],[Ticker]],[1]!Table1[[Symbol]:[Industry]],2,FALSE),"-")</f>
        <v>-</v>
      </c>
      <c r="D4264" t="s">
        <v>1422</v>
      </c>
      <c r="E4264">
        <v>15.6975</v>
      </c>
      <c r="F4264">
        <v>14.95</v>
      </c>
      <c r="G4264">
        <v>-61.784180202141499</v>
      </c>
      <c r="H4264">
        <v>-24.819756423276498</v>
      </c>
      <c r="I4264">
        <v>-47.607310860926702</v>
      </c>
      <c r="J4264">
        <v>-11.1778290336438</v>
      </c>
      <c r="K4264">
        <v>17.0526207450195</v>
      </c>
      <c r="L4264">
        <v>13.858730529596601</v>
      </c>
      <c r="M4264">
        <v>57.500537378387499</v>
      </c>
      <c r="N4264">
        <v>0.233843537414965</v>
      </c>
      <c r="O4264">
        <v>54.515050167223997</v>
      </c>
      <c r="P4264">
        <v>19.599999999999898</v>
      </c>
    </row>
    <row r="4265" spans="1:17" hidden="1" x14ac:dyDescent="0.3">
      <c r="A4265" t="s">
        <v>8762</v>
      </c>
      <c r="B4265" t="s">
        <v>8763</v>
      </c>
      <c r="C4265" t="str">
        <f>IFERROR(VLOOKUP(Table1[[#This Row],[Ticker]],[1]!Table1[[Symbol]:[Industry]],2,FALSE),"-")</f>
        <v>-</v>
      </c>
      <c r="D4265" t="s">
        <v>396</v>
      </c>
      <c r="E4265">
        <v>15.627812499999999</v>
      </c>
      <c r="F4265">
        <v>31.25</v>
      </c>
      <c r="G4265">
        <v>37.543111883632299</v>
      </c>
      <c r="H4265">
        <v>1.9659578624377501</v>
      </c>
      <c r="I4265">
        <v>45.335272871130599</v>
      </c>
      <c r="J4265">
        <v>-4.9695274757399099</v>
      </c>
      <c r="K4265">
        <v>30.781824662786899</v>
      </c>
      <c r="L4265">
        <v>24.7507247824751</v>
      </c>
      <c r="M4265">
        <v>37.098229557000501</v>
      </c>
      <c r="N4265">
        <v>0.576929429703541</v>
      </c>
      <c r="O4265">
        <v>11.2959999999999</v>
      </c>
      <c r="P4265">
        <v>107.77925531914801</v>
      </c>
      <c r="Q4265">
        <v>4.6828119834489E-2</v>
      </c>
    </row>
    <row r="4266" spans="1:17" hidden="1" x14ac:dyDescent="0.3">
      <c r="A4266" t="s">
        <v>8764</v>
      </c>
      <c r="B4266" t="s">
        <v>8765</v>
      </c>
      <c r="C4266" t="str">
        <f>IFERROR(VLOOKUP(Table1[[#This Row],[Ticker]],[1]!Table1[[Symbol]:[Industry]],2,FALSE),"-")</f>
        <v>-</v>
      </c>
      <c r="D4266" t="s">
        <v>604</v>
      </c>
      <c r="E4266">
        <v>15.618938699999999</v>
      </c>
      <c r="F4266">
        <v>0.85</v>
      </c>
      <c r="G4266">
        <v>-83.3152806806104</v>
      </c>
      <c r="H4266">
        <v>14.6246880211679</v>
      </c>
      <c r="I4266">
        <v>-29.664727128869298</v>
      </c>
      <c r="J4266">
        <v>-1.9721613651165499</v>
      </c>
      <c r="K4266">
        <v>0.90831790070178697</v>
      </c>
      <c r="L4266">
        <v>1.4593061405260499</v>
      </c>
      <c r="M4266">
        <v>60.0996803411321</v>
      </c>
      <c r="N4266">
        <v>0.77082384345763499</v>
      </c>
      <c r="O4266">
        <v>158.82352941176401</v>
      </c>
      <c r="P4266">
        <v>30.769230769230699</v>
      </c>
      <c r="Q4266">
        <v>-0.10078390791495501</v>
      </c>
    </row>
    <row r="4267" spans="1:17" hidden="1" x14ac:dyDescent="0.3">
      <c r="A4267" t="s">
        <v>8766</v>
      </c>
      <c r="B4267" t="s">
        <v>8767</v>
      </c>
      <c r="C4267" t="str">
        <f>IFERROR(VLOOKUP(Table1[[#This Row],[Ticker]],[1]!Table1[[Symbol]:[Industry]],2,FALSE),"-")</f>
        <v>-</v>
      </c>
      <c r="D4267" t="s">
        <v>51</v>
      </c>
      <c r="E4267">
        <v>15.566963383999999</v>
      </c>
      <c r="F4267">
        <v>10.85</v>
      </c>
      <c r="G4267">
        <v>-16.898971667734799</v>
      </c>
      <c r="H4267">
        <v>-24.0418955407035</v>
      </c>
      <c r="I4267">
        <v>-12.4520789893465</v>
      </c>
      <c r="J4267">
        <v>-11.6232082245382</v>
      </c>
      <c r="K4267">
        <v>11.5779315842399</v>
      </c>
      <c r="L4267">
        <v>10.823760068044701</v>
      </c>
      <c r="M4267">
        <v>30.776355425419801</v>
      </c>
      <c r="N4267">
        <v>1.0037428350413899</v>
      </c>
      <c r="O4267">
        <v>58.433179723502299</v>
      </c>
      <c r="P4267">
        <v>84.210526315789394</v>
      </c>
      <c r="Q4267">
        <v>6.5750297979440001E-2</v>
      </c>
    </row>
    <row r="4268" spans="1:17" hidden="1" x14ac:dyDescent="0.3">
      <c r="A4268" t="s">
        <v>8768</v>
      </c>
      <c r="B4268" t="s">
        <v>8769</v>
      </c>
      <c r="C4268" t="str">
        <f>IFERROR(VLOOKUP(Table1[[#This Row],[Ticker]],[1]!Table1[[Symbol]:[Industry]],2,FALSE),"-")</f>
        <v>-</v>
      </c>
      <c r="D4268" t="s">
        <v>92</v>
      </c>
      <c r="E4268">
        <v>15.56508</v>
      </c>
      <c r="F4268">
        <v>17.18</v>
      </c>
      <c r="G4268">
        <v>168.61793548810601</v>
      </c>
      <c r="H4268">
        <v>-25.674617860571001</v>
      </c>
      <c r="I4268">
        <v>-58.581485008764702</v>
      </c>
      <c r="J4268">
        <v>-8.3258970068127294</v>
      </c>
      <c r="K4268">
        <v>17.895537492986399</v>
      </c>
      <c r="L4268">
        <v>18.209074728316502</v>
      </c>
      <c r="M4268">
        <v>45.4901445171284</v>
      </c>
      <c r="N4268">
        <v>0.296431228862021</v>
      </c>
      <c r="O4268">
        <v>130.15133876600601</v>
      </c>
      <c r="P4268">
        <v>207.88530465949799</v>
      </c>
      <c r="Q4268">
        <v>0.176288724472555</v>
      </c>
    </row>
    <row r="4269" spans="1:17" hidden="1" x14ac:dyDescent="0.3">
      <c r="A4269" t="s">
        <v>8770</v>
      </c>
      <c r="B4269" t="s">
        <v>8771</v>
      </c>
      <c r="C4269" t="str">
        <f>IFERROR(VLOOKUP(Table1[[#This Row],[Ticker]],[1]!Table1[[Symbol]:[Industry]],2,FALSE),"-")</f>
        <v>-</v>
      </c>
      <c r="D4269" t="s">
        <v>604</v>
      </c>
      <c r="E4269">
        <v>15.555</v>
      </c>
      <c r="F4269">
        <v>10.199999999999999</v>
      </c>
      <c r="G4269">
        <v>44.385067751445298</v>
      </c>
      <c r="H4269">
        <v>7.12857511601303</v>
      </c>
      <c r="I4269">
        <v>46.985367162232897</v>
      </c>
      <c r="J4269">
        <v>-10.786287370758499</v>
      </c>
      <c r="K4269">
        <v>10.150378065598099</v>
      </c>
      <c r="L4269">
        <v>9.24059204905444</v>
      </c>
      <c r="M4269">
        <v>42.199013159862602</v>
      </c>
      <c r="N4269">
        <v>0.97862833935183102</v>
      </c>
      <c r="O4269">
        <v>67.156862745097996</v>
      </c>
      <c r="P4269">
        <v>95.777351247600706</v>
      </c>
      <c r="Q4269">
        <v>8.8707020951859006E-2</v>
      </c>
    </row>
    <row r="4270" spans="1:17" hidden="1" x14ac:dyDescent="0.3">
      <c r="A4270" t="s">
        <v>8772</v>
      </c>
      <c r="B4270" t="s">
        <v>8773</v>
      </c>
      <c r="C4270" t="str">
        <f>IFERROR(VLOOKUP(Table1[[#This Row],[Ticker]],[1]!Table1[[Symbol]:[Industry]],2,FALSE),"-")</f>
        <v>-</v>
      </c>
      <c r="E4270">
        <v>15.504075</v>
      </c>
      <c r="F4270">
        <v>30.9</v>
      </c>
      <c r="G4270">
        <v>58.015988669234702</v>
      </c>
      <c r="H4270">
        <v>-21.885861242870899</v>
      </c>
      <c r="I4270">
        <v>-8.5046841643151101</v>
      </c>
      <c r="J4270">
        <v>-3.1803779850978802</v>
      </c>
      <c r="K4270">
        <v>34.197388026061503</v>
      </c>
      <c r="L4270">
        <v>29.7726121612565</v>
      </c>
      <c r="M4270">
        <v>41.028882967638097</v>
      </c>
      <c r="N4270">
        <v>0.79132239651937797</v>
      </c>
      <c r="O4270">
        <v>49.449838187702198</v>
      </c>
      <c r="P4270">
        <v>122.782984859408</v>
      </c>
      <c r="Q4270">
        <v>6.9555593213941003E-2</v>
      </c>
    </row>
    <row r="4271" spans="1:17" hidden="1" x14ac:dyDescent="0.3">
      <c r="A4271" t="s">
        <v>8774</v>
      </c>
      <c r="B4271" t="s">
        <v>8775</v>
      </c>
      <c r="C4271" t="str">
        <f>IFERROR(VLOOKUP(Table1[[#This Row],[Ticker]],[1]!Table1[[Symbol]:[Industry]],2,FALSE),"-")</f>
        <v>-</v>
      </c>
      <c r="D4271" t="s">
        <v>1446</v>
      </c>
      <c r="E4271">
        <v>15.502140000000001</v>
      </c>
      <c r="F4271">
        <v>24.26</v>
      </c>
      <c r="G4271">
        <v>-29.462540954583002</v>
      </c>
      <c r="H4271">
        <v>-34.865892524775902</v>
      </c>
      <c r="I4271">
        <v>-8.3621556316330992</v>
      </c>
      <c r="J4271">
        <v>-12.862067011037</v>
      </c>
      <c r="K4271">
        <v>28.357828540983402</v>
      </c>
      <c r="L4271">
        <v>25.470359677353699</v>
      </c>
      <c r="M4271">
        <v>13.5247500889493</v>
      </c>
      <c r="N4271">
        <v>0.176223776223776</v>
      </c>
      <c r="O4271">
        <v>66.117065127782297</v>
      </c>
      <c r="P4271">
        <v>32.3513366066557</v>
      </c>
    </row>
    <row r="4272" spans="1:17" hidden="1" x14ac:dyDescent="0.3">
      <c r="A4272" t="s">
        <v>8776</v>
      </c>
      <c r="B4272" t="s">
        <v>8777</v>
      </c>
      <c r="C4272" t="str">
        <f>IFERROR(VLOOKUP(Table1[[#This Row],[Ticker]],[1]!Table1[[Symbol]:[Industry]],2,FALSE),"-")</f>
        <v>-</v>
      </c>
      <c r="D4272" t="s">
        <v>751</v>
      </c>
      <c r="E4272">
        <v>15.501888424000001</v>
      </c>
      <c r="F4272">
        <v>98.35</v>
      </c>
      <c r="G4272">
        <v>15.0479716953135</v>
      </c>
      <c r="H4272">
        <v>-1.9463124398740399</v>
      </c>
      <c r="I4272">
        <v>6.1482128644259699</v>
      </c>
      <c r="J4272">
        <v>-3.2090975383563798</v>
      </c>
      <c r="K4272">
        <v>94.9079941573805</v>
      </c>
      <c r="L4272">
        <v>83.908190250670103</v>
      </c>
      <c r="M4272">
        <v>40.888200527429397</v>
      </c>
      <c r="N4272">
        <v>1.50158017952213</v>
      </c>
      <c r="O4272">
        <v>3.4570411794611</v>
      </c>
      <c r="P4272">
        <v>55.987311657414701</v>
      </c>
    </row>
    <row r="4273" spans="1:17" hidden="1" x14ac:dyDescent="0.3">
      <c r="A4273" t="s">
        <v>8778</v>
      </c>
      <c r="B4273" t="s">
        <v>8779</v>
      </c>
      <c r="C4273" t="str">
        <f>IFERROR(VLOOKUP(Table1[[#This Row],[Ticker]],[1]!Table1[[Symbol]:[Industry]],2,FALSE),"-")</f>
        <v>-</v>
      </c>
      <c r="D4273" t="s">
        <v>130</v>
      </c>
      <c r="E4273">
        <v>15.489838539999999</v>
      </c>
      <c r="F4273">
        <v>39.049999999999997</v>
      </c>
      <c r="G4273">
        <v>327.180002338257</v>
      </c>
      <c r="H4273">
        <v>-0.826021106126961</v>
      </c>
      <c r="I4273">
        <v>341.35687167947202</v>
      </c>
      <c r="J4273">
        <v>5.0828268893539299</v>
      </c>
      <c r="K4273">
        <v>32.670052232091301</v>
      </c>
      <c r="M4273">
        <v>69.583036185336397</v>
      </c>
      <c r="N4273">
        <v>1.16823148141435</v>
      </c>
      <c r="O4273">
        <v>16.1331626120358</v>
      </c>
      <c r="P4273">
        <v>360.49528301886699</v>
      </c>
    </row>
    <row r="4274" spans="1:17" hidden="1" x14ac:dyDescent="0.3">
      <c r="A4274" t="s">
        <v>8780</v>
      </c>
      <c r="B4274" t="s">
        <v>8781</v>
      </c>
      <c r="C4274" t="str">
        <f>IFERROR(VLOOKUP(Table1[[#This Row],[Ticker]],[1]!Table1[[Symbol]:[Industry]],2,FALSE),"-")</f>
        <v>-</v>
      </c>
      <c r="D4274" t="s">
        <v>393</v>
      </c>
      <c r="E4274">
        <v>15.470261000000001</v>
      </c>
      <c r="F4274">
        <v>77.39</v>
      </c>
      <c r="G4274">
        <v>-18.9852467021793</v>
      </c>
      <c r="H4274">
        <v>-18.842956147636201</v>
      </c>
      <c r="I4274">
        <v>115.376740175755</v>
      </c>
      <c r="J4274">
        <v>-11.8559490265225</v>
      </c>
      <c r="K4274">
        <v>78.729414824643001</v>
      </c>
      <c r="L4274">
        <v>65.848373464256298</v>
      </c>
      <c r="M4274">
        <v>40.685636851972198</v>
      </c>
      <c r="N4274">
        <v>0.73863636363636298</v>
      </c>
      <c r="O4274">
        <v>25.455485204806799</v>
      </c>
      <c r="P4274">
        <v>161.27616475354401</v>
      </c>
    </row>
    <row r="4275" spans="1:17" hidden="1" x14ac:dyDescent="0.3">
      <c r="A4275" t="s">
        <v>8782</v>
      </c>
      <c r="B4275" t="s">
        <v>8783</v>
      </c>
      <c r="C4275" t="str">
        <f>IFERROR(VLOOKUP(Table1[[#This Row],[Ticker]],[1]!Table1[[Symbol]:[Industry]],2,FALSE),"-")</f>
        <v>-</v>
      </c>
      <c r="D4275" t="s">
        <v>119</v>
      </c>
      <c r="E4275">
        <v>15.4528</v>
      </c>
      <c r="F4275">
        <v>17.559999999999999</v>
      </c>
      <c r="G4275">
        <v>-56.9010073994964</v>
      </c>
      <c r="H4275">
        <v>-5.7146110094062799</v>
      </c>
      <c r="I4275">
        <v>-45.9412458537766</v>
      </c>
      <c r="J4275">
        <v>-4.6494657499054899</v>
      </c>
      <c r="K4275">
        <v>18.344236087374</v>
      </c>
      <c r="L4275">
        <v>20.714618526500701</v>
      </c>
      <c r="M4275">
        <v>49.226022319987699</v>
      </c>
      <c r="N4275">
        <v>1.00477624648674</v>
      </c>
      <c r="O4275">
        <v>110.02277904328</v>
      </c>
      <c r="P4275">
        <v>6.2953995157384899</v>
      </c>
      <c r="Q4275">
        <v>1.8622717242322999E-2</v>
      </c>
    </row>
    <row r="4276" spans="1:17" hidden="1" x14ac:dyDescent="0.3">
      <c r="A4276" t="s">
        <v>8784</v>
      </c>
      <c r="B4276" t="s">
        <v>8785</v>
      </c>
      <c r="C4276" t="str">
        <f>IFERROR(VLOOKUP(Table1[[#This Row],[Ticker]],[1]!Table1[[Symbol]:[Industry]],2,FALSE),"-")</f>
        <v>-</v>
      </c>
      <c r="D4276" t="s">
        <v>604</v>
      </c>
      <c r="E4276">
        <v>15.4422</v>
      </c>
      <c r="F4276">
        <v>11.19</v>
      </c>
      <c r="G4276">
        <v>25.633582955753099</v>
      </c>
      <c r="H4276">
        <v>-15.5427458627566</v>
      </c>
      <c r="I4276">
        <v>31.062930942483501</v>
      </c>
      <c r="J4276">
        <v>-4.5836095318271797</v>
      </c>
      <c r="K4276">
        <v>11.2739866041558</v>
      </c>
      <c r="L4276">
        <v>9.4076613568645797</v>
      </c>
      <c r="M4276">
        <v>44.732374658059797</v>
      </c>
      <c r="N4276">
        <v>0.316138501125518</v>
      </c>
      <c r="O4276">
        <v>32.618409294012501</v>
      </c>
      <c r="P4276">
        <v>86.189683860232904</v>
      </c>
      <c r="Q4276">
        <v>0.102987401353122</v>
      </c>
    </row>
    <row r="4277" spans="1:17" hidden="1" x14ac:dyDescent="0.3">
      <c r="A4277" t="s">
        <v>8786</v>
      </c>
      <c r="B4277" t="s">
        <v>8787</v>
      </c>
      <c r="C4277" t="str">
        <f>IFERROR(VLOOKUP(Table1[[#This Row],[Ticker]],[1]!Table1[[Symbol]:[Industry]],2,FALSE),"-")</f>
        <v>-</v>
      </c>
      <c r="D4277" t="s">
        <v>1964</v>
      </c>
      <c r="E4277">
        <v>15.438599999999999</v>
      </c>
      <c r="F4277">
        <v>19.059999999999999</v>
      </c>
      <c r="G4277">
        <v>-35.320422068785199</v>
      </c>
      <c r="H4277">
        <v>-14.354860787602901</v>
      </c>
      <c r="I4277">
        <v>-5.6860303870147302</v>
      </c>
      <c r="J4277">
        <v>-4.7482191566542102</v>
      </c>
      <c r="K4277">
        <v>19.5941515885577</v>
      </c>
      <c r="L4277">
        <v>19.426138210580099</v>
      </c>
      <c r="M4277">
        <v>42.847904037938903</v>
      </c>
      <c r="N4277">
        <v>0.44786623993906599</v>
      </c>
      <c r="O4277">
        <v>21.0912906610702</v>
      </c>
      <c r="P4277">
        <v>17.945544554455399</v>
      </c>
      <c r="Q4277">
        <v>-9.2736077656219995E-3</v>
      </c>
    </row>
    <row r="4278" spans="1:17" hidden="1" x14ac:dyDescent="0.3">
      <c r="A4278" t="s">
        <v>8788</v>
      </c>
      <c r="B4278" t="s">
        <v>8789</v>
      </c>
      <c r="C4278" t="str">
        <f>IFERROR(VLOOKUP(Table1[[#This Row],[Ticker]],[1]!Table1[[Symbol]:[Industry]],2,FALSE),"-")</f>
        <v>-</v>
      </c>
      <c r="D4278" t="s">
        <v>130</v>
      </c>
      <c r="E4278">
        <v>15.39</v>
      </c>
      <c r="F4278">
        <v>40.5</v>
      </c>
      <c r="G4278">
        <v>252.03200761624899</v>
      </c>
      <c r="H4278">
        <v>-20.5445721480922</v>
      </c>
      <c r="I4278">
        <v>39.997148582018802</v>
      </c>
      <c r="J4278">
        <v>-4.5618056060464696</v>
      </c>
      <c r="K4278">
        <v>42.536519615597598</v>
      </c>
      <c r="L4278">
        <v>33.296691883078701</v>
      </c>
      <c r="M4278">
        <v>16.105226138011499</v>
      </c>
      <c r="N4278">
        <v>0.157177863383965</v>
      </c>
      <c r="O4278">
        <v>41.308641975308603</v>
      </c>
      <c r="P4278">
        <v>325.86750788643502</v>
      </c>
    </row>
    <row r="4279" spans="1:17" hidden="1" x14ac:dyDescent="0.3">
      <c r="A4279" t="s">
        <v>8790</v>
      </c>
      <c r="B4279" t="s">
        <v>8791</v>
      </c>
      <c r="C4279" t="str">
        <f>IFERROR(VLOOKUP(Table1[[#This Row],[Ticker]],[1]!Table1[[Symbol]:[Industry]],2,FALSE),"-")</f>
        <v>-</v>
      </c>
      <c r="D4279" t="s">
        <v>54</v>
      </c>
      <c r="E4279">
        <v>15.32</v>
      </c>
      <c r="F4279">
        <v>3.83</v>
      </c>
      <c r="G4279">
        <v>-98.996284264839801</v>
      </c>
      <c r="H4279">
        <v>-25.227919688582599</v>
      </c>
      <c r="I4279">
        <v>-58.728316702171597</v>
      </c>
      <c r="J4279">
        <v>-1.3209557131429699</v>
      </c>
      <c r="K4279">
        <v>4.3719351328214699</v>
      </c>
      <c r="L4279">
        <v>6.6304265945458196</v>
      </c>
      <c r="M4279">
        <v>33.753905393807997</v>
      </c>
      <c r="N4279">
        <v>0.39367012521910899</v>
      </c>
      <c r="O4279">
        <v>260.31331592689298</v>
      </c>
      <c r="P4279">
        <v>3.5135135135134998</v>
      </c>
      <c r="Q4279">
        <v>-7.8960272319194003E-2</v>
      </c>
    </row>
    <row r="4280" spans="1:17" hidden="1" x14ac:dyDescent="0.3">
      <c r="A4280" t="s">
        <v>8792</v>
      </c>
      <c r="B4280" t="s">
        <v>8793</v>
      </c>
      <c r="C4280" t="str">
        <f>IFERROR(VLOOKUP(Table1[[#This Row],[Ticker]],[1]!Table1[[Symbol]:[Industry]],2,FALSE),"-")</f>
        <v>-</v>
      </c>
      <c r="D4280" t="s">
        <v>545</v>
      </c>
      <c r="E4280">
        <v>15.3</v>
      </c>
      <c r="F4280">
        <v>51</v>
      </c>
      <c r="G4280">
        <v>-11.4514813974563</v>
      </c>
      <c r="H4280">
        <v>-20.3935269150798</v>
      </c>
      <c r="I4280">
        <v>-35.8186923392323</v>
      </c>
      <c r="J4280">
        <v>-11.2663839604883</v>
      </c>
      <c r="K4280">
        <v>56.7827189784946</v>
      </c>
      <c r="L4280">
        <v>55.457364732452099</v>
      </c>
      <c r="M4280">
        <v>26.580827585489601</v>
      </c>
      <c r="N4280">
        <v>0.34589833194020603</v>
      </c>
      <c r="O4280">
        <v>100.980392156862</v>
      </c>
      <c r="P4280">
        <v>47.612156295224302</v>
      </c>
    </row>
    <row r="4281" spans="1:17" hidden="1" x14ac:dyDescent="0.3">
      <c r="A4281" t="s">
        <v>8794</v>
      </c>
      <c r="B4281" t="s">
        <v>8795</v>
      </c>
      <c r="C4281" t="str">
        <f>IFERROR(VLOOKUP(Table1[[#This Row],[Ticker]],[1]!Table1[[Symbol]:[Industry]],2,FALSE),"-")</f>
        <v>-</v>
      </c>
      <c r="D4281" t="s">
        <v>51</v>
      </c>
      <c r="E4281">
        <v>15.226514999999999</v>
      </c>
      <c r="F4281">
        <v>6.1</v>
      </c>
      <c r="G4281">
        <v>3.7633710047828099</v>
      </c>
      <c r="H4281">
        <v>1.7222996514898301</v>
      </c>
      <c r="I4281">
        <v>-12.8666343359113</v>
      </c>
      <c r="J4281">
        <v>-6.5384624618264304</v>
      </c>
      <c r="K4281">
        <v>5.405398668448</v>
      </c>
      <c r="L4281">
        <v>5.0463988379717497</v>
      </c>
      <c r="M4281">
        <v>60.879873773017003</v>
      </c>
      <c r="N4281">
        <v>0.68042387060791898</v>
      </c>
      <c r="O4281">
        <v>13.934426229508199</v>
      </c>
      <c r="P4281">
        <v>58.441558441558399</v>
      </c>
      <c r="Q4281">
        <v>5.7029844790791998E-2</v>
      </c>
    </row>
    <row r="4282" spans="1:17" hidden="1" x14ac:dyDescent="0.3">
      <c r="A4282" t="s">
        <v>8796</v>
      </c>
      <c r="B4282" t="s">
        <v>8797</v>
      </c>
      <c r="C4282" t="str">
        <f>IFERROR(VLOOKUP(Table1[[#This Row],[Ticker]],[1]!Table1[[Symbol]:[Industry]],2,FALSE),"-")</f>
        <v>-</v>
      </c>
      <c r="D4282" t="s">
        <v>751</v>
      </c>
      <c r="E4282">
        <v>15.224317124999899</v>
      </c>
      <c r="F4282">
        <v>27.7</v>
      </c>
      <c r="G4282">
        <v>6.1459293743631704</v>
      </c>
      <c r="H4282">
        <v>-1.37406353938139</v>
      </c>
      <c r="I4282">
        <v>1.82228735056066</v>
      </c>
      <c r="J4282">
        <v>-0.62450426218629995</v>
      </c>
      <c r="K4282">
        <v>26.458570539979601</v>
      </c>
      <c r="L4282">
        <v>24.286348475167902</v>
      </c>
      <c r="M4282">
        <v>59.890528015670299</v>
      </c>
      <c r="N4282">
        <v>0.85245718079285404</v>
      </c>
      <c r="O4282">
        <v>3.3935018050541501</v>
      </c>
      <c r="P4282">
        <v>46.483342147012102</v>
      </c>
    </row>
    <row r="4283" spans="1:17" hidden="1" x14ac:dyDescent="0.3">
      <c r="A4283" t="s">
        <v>8798</v>
      </c>
      <c r="B4283" t="s">
        <v>8799</v>
      </c>
      <c r="C4283" t="str">
        <f>IFERROR(VLOOKUP(Table1[[#This Row],[Ticker]],[1]!Table1[[Symbol]:[Industry]],2,FALSE),"-")</f>
        <v>-</v>
      </c>
      <c r="D4283" t="s">
        <v>751</v>
      </c>
      <c r="E4283">
        <v>15.1879762019999</v>
      </c>
      <c r="F4283">
        <v>171.48</v>
      </c>
      <c r="G4283">
        <v>13.3616502919325</v>
      </c>
      <c r="H4283">
        <v>-2.48739490724153</v>
      </c>
      <c r="I4283">
        <v>6.8294135338872097</v>
      </c>
      <c r="J4283">
        <v>-2.2688149552874401</v>
      </c>
      <c r="K4283">
        <v>166.431560843651</v>
      </c>
      <c r="L4283">
        <v>149.158038364672</v>
      </c>
      <c r="M4283">
        <v>55.3773054855941</v>
      </c>
      <c r="N4283">
        <v>0.82938330008172201</v>
      </c>
      <c r="O4283">
        <v>1.2654536972241699</v>
      </c>
      <c r="P4283">
        <v>56.474130851355</v>
      </c>
    </row>
    <row r="4284" spans="1:17" hidden="1" x14ac:dyDescent="0.3">
      <c r="A4284" t="s">
        <v>8800</v>
      </c>
      <c r="B4284" t="s">
        <v>8801</v>
      </c>
      <c r="C4284" t="str">
        <f>IFERROR(VLOOKUP(Table1[[#This Row],[Ticker]],[1]!Table1[[Symbol]:[Industry]],2,FALSE),"-")</f>
        <v>-</v>
      </c>
      <c r="D4284" t="s">
        <v>545</v>
      </c>
      <c r="E4284">
        <v>15.16977</v>
      </c>
      <c r="F4284">
        <v>55.72</v>
      </c>
      <c r="G4284">
        <v>18.7363194186205</v>
      </c>
      <c r="H4284">
        <v>52.479408563766299</v>
      </c>
      <c r="I4284">
        <v>1678.2809434993101</v>
      </c>
      <c r="J4284">
        <v>5.0510115404092897</v>
      </c>
      <c r="K4284">
        <v>37.810237545908798</v>
      </c>
      <c r="L4284">
        <v>27.3839579674374</v>
      </c>
      <c r="M4284">
        <v>100</v>
      </c>
      <c r="N4284">
        <v>1.6472383454216999</v>
      </c>
      <c r="O4284">
        <v>0</v>
      </c>
      <c r="P4284">
        <v>1697.4193548387</v>
      </c>
    </row>
    <row r="4285" spans="1:17" hidden="1" x14ac:dyDescent="0.3">
      <c r="A4285" t="s">
        <v>8802</v>
      </c>
      <c r="B4285" t="s">
        <v>8803</v>
      </c>
      <c r="C4285" t="str">
        <f>IFERROR(VLOOKUP(Table1[[#This Row],[Ticker]],[1]!Table1[[Symbol]:[Industry]],2,FALSE),"-")</f>
        <v>-</v>
      </c>
      <c r="D4285" t="s">
        <v>54</v>
      </c>
      <c r="E4285">
        <v>15.114599999999999</v>
      </c>
      <c r="F4285">
        <v>60</v>
      </c>
      <c r="G4285">
        <v>17.060659169013601</v>
      </c>
      <c r="H4285">
        <v>7.98641522571093</v>
      </c>
      <c r="I4285">
        <v>37.560465651985801</v>
      </c>
      <c r="J4285">
        <v>-8.8099222759324896</v>
      </c>
      <c r="K4285">
        <v>59.128719524197002</v>
      </c>
      <c r="L4285">
        <v>50.577897266046001</v>
      </c>
      <c r="M4285">
        <v>48.863623752856697</v>
      </c>
      <c r="N4285">
        <v>0.41272847067186902</v>
      </c>
      <c r="O4285">
        <v>40.6666666666666</v>
      </c>
      <c r="P4285">
        <v>70.454545454545396</v>
      </c>
      <c r="Q4285">
        <v>8.9614031472346006E-2</v>
      </c>
    </row>
    <row r="4286" spans="1:17" hidden="1" x14ac:dyDescent="0.3">
      <c r="A4286" t="s">
        <v>8804</v>
      </c>
      <c r="B4286" t="s">
        <v>8805</v>
      </c>
      <c r="C4286" t="str">
        <f>IFERROR(VLOOKUP(Table1[[#This Row],[Ticker]],[1]!Table1[[Symbol]:[Industry]],2,FALSE),"-")</f>
        <v>-</v>
      </c>
      <c r="D4286" t="s">
        <v>435</v>
      </c>
      <c r="E4286">
        <v>15.034520000000001</v>
      </c>
      <c r="F4286">
        <v>86</v>
      </c>
      <c r="G4286">
        <v>-27.142441174437501</v>
      </c>
      <c r="H4286">
        <v>2.68024357672346</v>
      </c>
      <c r="I4286">
        <v>-7.4500996510839803</v>
      </c>
      <c r="J4286">
        <v>-5.4213592260791197</v>
      </c>
      <c r="K4286">
        <v>80.209991435021905</v>
      </c>
      <c r="L4286">
        <v>81.765290313063204</v>
      </c>
      <c r="M4286">
        <v>61.597393380148198</v>
      </c>
      <c r="N4286">
        <v>0.8779296875</v>
      </c>
      <c r="O4286">
        <v>12.790697674418601</v>
      </c>
      <c r="P4286">
        <v>42.148760330578497</v>
      </c>
    </row>
    <row r="4287" spans="1:17" hidden="1" x14ac:dyDescent="0.3">
      <c r="A4287" t="s">
        <v>8806</v>
      </c>
      <c r="B4287" t="s">
        <v>8807</v>
      </c>
      <c r="C4287" t="str">
        <f>IFERROR(VLOOKUP(Table1[[#This Row],[Ticker]],[1]!Table1[[Symbol]:[Industry]],2,FALSE),"-")</f>
        <v>-</v>
      </c>
      <c r="D4287" t="s">
        <v>693</v>
      </c>
      <c r="E4287">
        <v>15.02291</v>
      </c>
      <c r="F4287">
        <v>13.33</v>
      </c>
      <c r="G4287">
        <v>40.933085332461403</v>
      </c>
      <c r="H4287">
        <v>-18.355493298671799</v>
      </c>
      <c r="I4287">
        <v>20.442740493064999</v>
      </c>
      <c r="J4287">
        <v>-8.5465558287843706</v>
      </c>
      <c r="K4287">
        <v>14.7840922354572</v>
      </c>
      <c r="L4287">
        <v>13.3839095421134</v>
      </c>
      <c r="M4287">
        <v>30.805579366286501</v>
      </c>
      <c r="N4287">
        <v>2.1848020135210202</v>
      </c>
      <c r="O4287">
        <v>48.912228057014197</v>
      </c>
      <c r="Q4287">
        <v>4.4436346387866997E-2</v>
      </c>
    </row>
    <row r="4288" spans="1:17" hidden="1" x14ac:dyDescent="0.3">
      <c r="A4288" t="s">
        <v>8808</v>
      </c>
      <c r="B4288" t="s">
        <v>8809</v>
      </c>
      <c r="C4288" t="str">
        <f>IFERROR(VLOOKUP(Table1[[#This Row],[Ticker]],[1]!Table1[[Symbol]:[Industry]],2,FALSE),"-")</f>
        <v>-</v>
      </c>
      <c r="D4288" t="s">
        <v>771</v>
      </c>
      <c r="E4288">
        <v>15.007210000000001</v>
      </c>
      <c r="F4288">
        <v>29</v>
      </c>
      <c r="G4288">
        <v>-48.021163033551602</v>
      </c>
      <c r="H4288">
        <v>-0.29013969853785498</v>
      </c>
      <c r="I4288">
        <v>-15.566982767967099</v>
      </c>
      <c r="J4288">
        <v>0.29964390871711299</v>
      </c>
      <c r="K4288">
        <v>29.581700035892101</v>
      </c>
      <c r="L4288">
        <v>30.9185867770192</v>
      </c>
      <c r="M4288">
        <v>47.305550507353303</v>
      </c>
      <c r="N4288">
        <v>1.0809464508094599</v>
      </c>
      <c r="O4288">
        <v>48.034482758620598</v>
      </c>
      <c r="P4288">
        <v>15.079365079364999</v>
      </c>
    </row>
    <row r="4289" spans="1:17" hidden="1" x14ac:dyDescent="0.3">
      <c r="A4289" t="s">
        <v>8810</v>
      </c>
      <c r="B4289" t="s">
        <v>8811</v>
      </c>
      <c r="C4289" t="str">
        <f>IFERROR(VLOOKUP(Table1[[#This Row],[Ticker]],[1]!Table1[[Symbol]:[Industry]],2,FALSE),"-")</f>
        <v>-</v>
      </c>
      <c r="D4289" t="s">
        <v>545</v>
      </c>
      <c r="E4289">
        <v>15.0057109</v>
      </c>
      <c r="F4289">
        <v>35.33</v>
      </c>
      <c r="G4289">
        <v>53.024381766646897</v>
      </c>
      <c r="H4289">
        <v>-17.133928871244802</v>
      </c>
      <c r="I4289">
        <v>-34.169676370660703</v>
      </c>
      <c r="J4289">
        <v>-11.226554031273899</v>
      </c>
      <c r="K4289">
        <v>34.493114066423203</v>
      </c>
      <c r="L4289">
        <v>33.715087089555098</v>
      </c>
      <c r="M4289">
        <v>54.808673129482997</v>
      </c>
      <c r="N4289">
        <v>1.0610122908858599</v>
      </c>
      <c r="O4289">
        <v>47.127087461081203</v>
      </c>
      <c r="P4289">
        <v>92.639040348964002</v>
      </c>
      <c r="Q4289">
        <v>0.138271492508445</v>
      </c>
    </row>
    <row r="4290" spans="1:17" hidden="1" x14ac:dyDescent="0.3">
      <c r="A4290" t="s">
        <v>8812</v>
      </c>
      <c r="B4290" t="s">
        <v>8813</v>
      </c>
      <c r="C4290" t="str">
        <f>IFERROR(VLOOKUP(Table1[[#This Row],[Ticker]],[1]!Table1[[Symbol]:[Industry]],2,FALSE),"-")</f>
        <v>-</v>
      </c>
      <c r="E4290">
        <v>14.98278</v>
      </c>
      <c r="F4290">
        <v>11</v>
      </c>
      <c r="G4290">
        <v>168.05458233308801</v>
      </c>
      <c r="H4290">
        <v>-10.472291751622301</v>
      </c>
      <c r="I4290">
        <v>-30.428733920040798</v>
      </c>
      <c r="J4290">
        <v>-6.9621912753857504</v>
      </c>
      <c r="K4290">
        <v>11.259081377255599</v>
      </c>
      <c r="L4290">
        <v>9.6838558478974601</v>
      </c>
      <c r="M4290">
        <v>45.467109850184897</v>
      </c>
      <c r="N4290">
        <v>0.82176353617320197</v>
      </c>
      <c r="O4290">
        <v>26.636363636363601</v>
      </c>
      <c r="P4290">
        <v>232.32628398791499</v>
      </c>
      <c r="Q4290">
        <v>-1.4662463356817E-2</v>
      </c>
    </row>
    <row r="4291" spans="1:17" hidden="1" x14ac:dyDescent="0.3">
      <c r="A4291" t="s">
        <v>8814</v>
      </c>
      <c r="B4291" t="s">
        <v>8815</v>
      </c>
      <c r="C4291" t="str">
        <f>IFERROR(VLOOKUP(Table1[[#This Row],[Ticker]],[1]!Table1[[Symbol]:[Industry]],2,FALSE),"-")</f>
        <v>-</v>
      </c>
      <c r="D4291" t="s">
        <v>4362</v>
      </c>
      <c r="E4291">
        <v>14.976000000000001</v>
      </c>
      <c r="F4291">
        <v>2.08</v>
      </c>
      <c r="G4291">
        <v>-12.385048122470799</v>
      </c>
      <c r="H4291">
        <v>-26.6588368830466</v>
      </c>
      <c r="I4291">
        <v>-7.9084648153314996</v>
      </c>
      <c r="J4291">
        <v>-5.5409764509594996</v>
      </c>
      <c r="K4291">
        <v>2.06709687271703</v>
      </c>
      <c r="L4291">
        <v>1.96335534966785</v>
      </c>
      <c r="M4291">
        <v>50.671873726187997</v>
      </c>
      <c r="N4291">
        <v>0.77593546184819695</v>
      </c>
      <c r="O4291">
        <v>47.596153846153797</v>
      </c>
      <c r="P4291">
        <v>48.571428571428498</v>
      </c>
      <c r="Q4291">
        <v>6.7146056097050003E-2</v>
      </c>
    </row>
    <row r="4292" spans="1:17" hidden="1" x14ac:dyDescent="0.3">
      <c r="A4292" t="s">
        <v>8816</v>
      </c>
      <c r="B4292" t="s">
        <v>8817</v>
      </c>
      <c r="C4292" t="str">
        <f>IFERROR(VLOOKUP(Table1[[#This Row],[Ticker]],[1]!Table1[[Symbol]:[Industry]],2,FALSE),"-")</f>
        <v>-</v>
      </c>
      <c r="D4292" t="s">
        <v>292</v>
      </c>
      <c r="E4292">
        <v>14.841542</v>
      </c>
      <c r="F4292">
        <v>3.11</v>
      </c>
      <c r="G4292">
        <v>23.755426390096599</v>
      </c>
      <c r="H4292">
        <v>70.986695189626602</v>
      </c>
      <c r="I4292">
        <v>26.870978331965802</v>
      </c>
      <c r="J4292">
        <v>8.8376694165111598</v>
      </c>
      <c r="K4292">
        <v>2.3880856081236002</v>
      </c>
      <c r="L4292">
        <v>2.20950767392935</v>
      </c>
      <c r="M4292">
        <v>73.977869678251807</v>
      </c>
      <c r="N4292">
        <v>1.89895963669874</v>
      </c>
      <c r="O4292">
        <v>5.1446945337620704</v>
      </c>
      <c r="P4292">
        <v>120.567375886524</v>
      </c>
    </row>
    <row r="4293" spans="1:17" hidden="1" x14ac:dyDescent="0.3">
      <c r="A4293" t="s">
        <v>8818</v>
      </c>
      <c r="B4293" t="s">
        <v>8819</v>
      </c>
      <c r="C4293" t="str">
        <f>IFERROR(VLOOKUP(Table1[[#This Row],[Ticker]],[1]!Table1[[Symbol]:[Industry]],2,FALSE),"-")</f>
        <v>-</v>
      </c>
      <c r="D4293" t="s">
        <v>135</v>
      </c>
      <c r="E4293">
        <v>14.800112800000001</v>
      </c>
      <c r="F4293">
        <v>27.92</v>
      </c>
      <c r="G4293">
        <v>2.21869990191384</v>
      </c>
      <c r="H4293">
        <v>-11.6562607767109</v>
      </c>
      <c r="I4293">
        <v>-35.595622590143698</v>
      </c>
      <c r="J4293">
        <v>-9.0750402893987392</v>
      </c>
      <c r="K4293">
        <v>30.556797388585998</v>
      </c>
      <c r="L4293">
        <v>30.494915711231499</v>
      </c>
      <c r="M4293">
        <v>28.24074421333</v>
      </c>
      <c r="N4293">
        <v>0.74490237932456205</v>
      </c>
      <c r="O4293">
        <v>59.563037249283603</v>
      </c>
      <c r="P4293">
        <v>48.038176033934199</v>
      </c>
      <c r="Q4293">
        <v>0.104667912074838</v>
      </c>
    </row>
    <row r="4294" spans="1:17" hidden="1" x14ac:dyDescent="0.3">
      <c r="A4294" t="s">
        <v>8820</v>
      </c>
      <c r="B4294" t="s">
        <v>8821</v>
      </c>
      <c r="C4294" t="str">
        <f>IFERROR(VLOOKUP(Table1[[#This Row],[Ticker]],[1]!Table1[[Symbol]:[Industry]],2,FALSE),"-")</f>
        <v>-</v>
      </c>
      <c r="D4294" t="s">
        <v>220</v>
      </c>
      <c r="E4294">
        <v>14.758128072</v>
      </c>
      <c r="F4294">
        <v>2.61</v>
      </c>
      <c r="G4294">
        <v>-58.743852109181802</v>
      </c>
      <c r="H4294">
        <v>-19.2459859314732</v>
      </c>
      <c r="I4294">
        <v>-47.631562024327103</v>
      </c>
      <c r="J4294">
        <v>-2.7640165687364702</v>
      </c>
      <c r="K4294">
        <v>2.9243113000244398</v>
      </c>
      <c r="L4294">
        <v>2.4124303176418298</v>
      </c>
      <c r="M4294">
        <v>5.65123001783481</v>
      </c>
      <c r="N4294">
        <v>0.94583605526821302</v>
      </c>
      <c r="O4294">
        <v>72.413793103448199</v>
      </c>
      <c r="P4294">
        <v>22.5352112676056</v>
      </c>
    </row>
    <row r="4295" spans="1:17" hidden="1" x14ac:dyDescent="0.3">
      <c r="A4295" t="s">
        <v>8822</v>
      </c>
      <c r="B4295" t="s">
        <v>8823</v>
      </c>
      <c r="C4295" t="str">
        <f>IFERROR(VLOOKUP(Table1[[#This Row],[Ticker]],[1]!Table1[[Symbol]:[Industry]],2,FALSE),"-")</f>
        <v>-</v>
      </c>
      <c r="D4295" t="s">
        <v>1517</v>
      </c>
      <c r="E4295">
        <v>14.75642</v>
      </c>
      <c r="F4295">
        <v>9.67</v>
      </c>
      <c r="G4295">
        <v>722.43693170876998</v>
      </c>
      <c r="H4295">
        <v>38.968122364602202</v>
      </c>
      <c r="I4295">
        <v>736.61380104998398</v>
      </c>
      <c r="J4295">
        <v>4.8149630409598796</v>
      </c>
      <c r="K4295">
        <v>6.31660624660518</v>
      </c>
      <c r="M4295">
        <v>100</v>
      </c>
      <c r="O4295">
        <v>0</v>
      </c>
      <c r="P4295">
        <v>755.75221238938002</v>
      </c>
    </row>
    <row r="4296" spans="1:17" hidden="1" x14ac:dyDescent="0.3">
      <c r="A4296" t="s">
        <v>8824</v>
      </c>
      <c r="B4296" t="s">
        <v>8825</v>
      </c>
      <c r="C4296" t="str">
        <f>IFERROR(VLOOKUP(Table1[[#This Row],[Ticker]],[1]!Table1[[Symbol]:[Industry]],2,FALSE),"-")</f>
        <v>-</v>
      </c>
      <c r="D4296" t="s">
        <v>1563</v>
      </c>
      <c r="E4296">
        <v>14.736364500000001</v>
      </c>
      <c r="F4296">
        <v>5.98</v>
      </c>
      <c r="G4296">
        <v>-27.847908546571599</v>
      </c>
      <c r="H4296">
        <v>12.2233647266207</v>
      </c>
      <c r="I4296">
        <v>26.715247197189701</v>
      </c>
      <c r="J4296">
        <v>1.82374373725589</v>
      </c>
      <c r="K4296">
        <v>5.1282328947220801</v>
      </c>
      <c r="L4296">
        <v>5.2301205762858904</v>
      </c>
      <c r="M4296">
        <v>71.315671400115207</v>
      </c>
      <c r="N4296">
        <v>1.5200570907505</v>
      </c>
      <c r="O4296">
        <v>32.107023411371202</v>
      </c>
      <c r="P4296">
        <v>51.776649746192902</v>
      </c>
      <c r="Q4296">
        <v>1.8777450501763E-2</v>
      </c>
    </row>
    <row r="4297" spans="1:17" hidden="1" x14ac:dyDescent="0.3">
      <c r="A4297" t="s">
        <v>8826</v>
      </c>
      <c r="B4297" t="s">
        <v>8827</v>
      </c>
      <c r="C4297" t="str">
        <f>IFERROR(VLOOKUP(Table1[[#This Row],[Ticker]],[1]!Table1[[Symbol]:[Industry]],2,FALSE),"-")</f>
        <v>-</v>
      </c>
      <c r="D4297" t="s">
        <v>609</v>
      </c>
      <c r="E4297">
        <v>14.712479999999999</v>
      </c>
      <c r="F4297">
        <v>12.24</v>
      </c>
      <c r="G4297">
        <v>225.62900084431601</v>
      </c>
      <c r="H4297">
        <v>0.535818642570695</v>
      </c>
      <c r="I4297">
        <v>14.1949219939376</v>
      </c>
      <c r="J4297">
        <v>4.95947615475625</v>
      </c>
      <c r="K4297">
        <v>10.264806832806601</v>
      </c>
      <c r="L4297">
        <v>8.4885437028452095</v>
      </c>
      <c r="M4297">
        <v>87.976373325140301</v>
      </c>
      <c r="N4297">
        <v>0.56279076779561399</v>
      </c>
      <c r="O4297">
        <v>0</v>
      </c>
      <c r="P4297">
        <v>370.76923076922998</v>
      </c>
      <c r="Q4297">
        <v>0.103567466495221</v>
      </c>
    </row>
    <row r="4298" spans="1:17" hidden="1" x14ac:dyDescent="0.3">
      <c r="A4298" t="s">
        <v>8828</v>
      </c>
      <c r="B4298" t="s">
        <v>8829</v>
      </c>
      <c r="C4298" t="str">
        <f>IFERROR(VLOOKUP(Table1[[#This Row],[Ticker]],[1]!Table1[[Symbol]:[Industry]],2,FALSE),"-")</f>
        <v>-</v>
      </c>
      <c r="D4298" t="s">
        <v>545</v>
      </c>
      <c r="E4298">
        <v>14.64912</v>
      </c>
      <c r="F4298">
        <v>48</v>
      </c>
      <c r="G4298">
        <v>409.057600675321</v>
      </c>
      <c r="H4298">
        <v>1.37493384221018</v>
      </c>
      <c r="I4298">
        <v>46.8941033613999</v>
      </c>
      <c r="J4298">
        <v>-11.720060524780401</v>
      </c>
      <c r="K4298">
        <v>46.709649400402697</v>
      </c>
      <c r="L4298">
        <v>35.887162261814602</v>
      </c>
      <c r="M4298">
        <v>55.707142211991602</v>
      </c>
      <c r="N4298">
        <v>1.61631152116098</v>
      </c>
      <c r="O4298">
        <v>26.062499999999901</v>
      </c>
      <c r="P4298">
        <v>503.77358490566002</v>
      </c>
      <c r="Q4298">
        <v>0.16081499366326099</v>
      </c>
    </row>
    <row r="4299" spans="1:17" hidden="1" x14ac:dyDescent="0.3">
      <c r="A4299" t="s">
        <v>8830</v>
      </c>
      <c r="B4299" t="s">
        <v>8831</v>
      </c>
      <c r="C4299" t="str">
        <f>IFERROR(VLOOKUP(Table1[[#This Row],[Ticker]],[1]!Table1[[Symbol]:[Industry]],2,FALSE),"-")</f>
        <v>-</v>
      </c>
      <c r="D4299" t="s">
        <v>604</v>
      </c>
      <c r="E4299">
        <v>14.6268102</v>
      </c>
      <c r="F4299">
        <v>25.18</v>
      </c>
      <c r="G4299">
        <v>78.281357974851701</v>
      </c>
      <c r="H4299">
        <v>-22.393628896060299</v>
      </c>
      <c r="I4299">
        <v>33.4676492666649</v>
      </c>
      <c r="J4299">
        <v>-19.1016925305798</v>
      </c>
      <c r="K4299">
        <v>28.326519372967201</v>
      </c>
      <c r="L4299">
        <v>21.503402142838301</v>
      </c>
      <c r="M4299">
        <v>22.9111651961537</v>
      </c>
      <c r="N4299">
        <v>0.68254665036915296</v>
      </c>
      <c r="O4299">
        <v>48.808578236695702</v>
      </c>
      <c r="P4299">
        <v>130.79743354720401</v>
      </c>
      <c r="Q4299">
        <v>5.6416669592579002E-2</v>
      </c>
    </row>
    <row r="4300" spans="1:17" hidden="1" x14ac:dyDescent="0.3">
      <c r="A4300" t="s">
        <v>8832</v>
      </c>
      <c r="B4300" t="s">
        <v>8833</v>
      </c>
      <c r="C4300" t="str">
        <f>IFERROR(VLOOKUP(Table1[[#This Row],[Ticker]],[1]!Table1[[Symbol]:[Industry]],2,FALSE),"-")</f>
        <v>-</v>
      </c>
      <c r="D4300" t="s">
        <v>74</v>
      </c>
      <c r="E4300">
        <v>14.6258012</v>
      </c>
      <c r="F4300">
        <v>32.659999999999997</v>
      </c>
      <c r="G4300">
        <v>693.52016235736403</v>
      </c>
      <c r="H4300">
        <v>52.064124027482897</v>
      </c>
      <c r="I4300">
        <v>463.03627671764502</v>
      </c>
      <c r="J4300">
        <v>9.4392724067044096</v>
      </c>
      <c r="K4300">
        <v>22.2521922372886</v>
      </c>
      <c r="L4300">
        <v>12.354246174193699</v>
      </c>
      <c r="M4300">
        <v>99.999999999787207</v>
      </c>
      <c r="N4300">
        <v>1.8386682147787601</v>
      </c>
      <c r="O4300">
        <v>0</v>
      </c>
      <c r="P4300">
        <v>843.93063583815001</v>
      </c>
    </row>
    <row r="4301" spans="1:17" hidden="1" x14ac:dyDescent="0.3">
      <c r="A4301" t="s">
        <v>8834</v>
      </c>
      <c r="B4301" t="s">
        <v>8835</v>
      </c>
      <c r="C4301" t="str">
        <f>IFERROR(VLOOKUP(Table1[[#This Row],[Ticker]],[1]!Table1[[Symbol]:[Industry]],2,FALSE),"-")</f>
        <v>-</v>
      </c>
      <c r="D4301" t="s">
        <v>51</v>
      </c>
      <c r="E4301">
        <v>14.6086344</v>
      </c>
      <c r="F4301">
        <v>23.54</v>
      </c>
      <c r="G4301">
        <v>31.8777017755299</v>
      </c>
      <c r="H4301">
        <v>-9.4002185229927893</v>
      </c>
      <c r="I4301">
        <v>2.5782380918349301</v>
      </c>
      <c r="J4301">
        <v>-5.79544750339321</v>
      </c>
      <c r="K4301">
        <v>24.445485106759399</v>
      </c>
      <c r="L4301">
        <v>21.2469295695097</v>
      </c>
      <c r="M4301">
        <v>42.932281932889701</v>
      </c>
      <c r="N4301">
        <v>3.0250068326613899</v>
      </c>
      <c r="O4301">
        <v>21.6227697536108</v>
      </c>
      <c r="P4301">
        <v>73.726937269372598</v>
      </c>
      <c r="Q4301">
        <v>5.7334527027763003E-2</v>
      </c>
    </row>
    <row r="4302" spans="1:17" hidden="1" x14ac:dyDescent="0.3">
      <c r="A4302" t="s">
        <v>8836</v>
      </c>
      <c r="B4302" t="s">
        <v>8837</v>
      </c>
      <c r="C4302" t="str">
        <f>IFERROR(VLOOKUP(Table1[[#This Row],[Ticker]],[1]!Table1[[Symbol]:[Industry]],2,FALSE),"-")</f>
        <v>-</v>
      </c>
      <c r="D4302" t="s">
        <v>501</v>
      </c>
      <c r="E4302">
        <v>14.58944</v>
      </c>
      <c r="F4302">
        <v>4.0999999999999996</v>
      </c>
      <c r="G4302">
        <v>-32.825084602178997</v>
      </c>
      <c r="H4302">
        <v>-8.9481967902490194</v>
      </c>
      <c r="I4302">
        <v>-20.5807190317033</v>
      </c>
      <c r="J4302">
        <v>-5.71273451745442</v>
      </c>
      <c r="K4302">
        <v>4.2161614092980404</v>
      </c>
      <c r="L4302">
        <v>4.1969166183355098</v>
      </c>
      <c r="M4302">
        <v>41.170404023140101</v>
      </c>
      <c r="N4302">
        <v>0.37602706357552401</v>
      </c>
      <c r="O4302">
        <v>60.243902439024403</v>
      </c>
      <c r="P4302">
        <v>14.8459383753501</v>
      </c>
      <c r="Q4302">
        <v>5.2802746504040002E-2</v>
      </c>
    </row>
    <row r="4303" spans="1:17" hidden="1" x14ac:dyDescent="0.3">
      <c r="A4303" t="s">
        <v>8838</v>
      </c>
      <c r="B4303" t="s">
        <v>8839</v>
      </c>
      <c r="C4303" t="str">
        <f>IFERROR(VLOOKUP(Table1[[#This Row],[Ticker]],[1]!Table1[[Symbol]:[Industry]],2,FALSE),"-")</f>
        <v>-</v>
      </c>
      <c r="D4303" t="s">
        <v>1422</v>
      </c>
      <c r="E4303">
        <v>14.5436566</v>
      </c>
      <c r="F4303">
        <v>14.5</v>
      </c>
      <c r="G4303">
        <v>8.8415820644876106</v>
      </c>
      <c r="H4303">
        <v>-1.98287699065241</v>
      </c>
      <c r="I4303">
        <v>36.775567155227897</v>
      </c>
      <c r="J4303">
        <v>-4.50917617103892</v>
      </c>
      <c r="K4303">
        <v>13.402377316502299</v>
      </c>
      <c r="L4303">
        <v>12.066970018203699</v>
      </c>
      <c r="M4303">
        <v>64.4314051469768</v>
      </c>
      <c r="N4303">
        <v>1.1503759398496201</v>
      </c>
      <c r="O4303">
        <v>14.4827586206896</v>
      </c>
      <c r="P4303">
        <v>82.389937106918197</v>
      </c>
      <c r="Q4303">
        <v>0.14521817014584701</v>
      </c>
    </row>
    <row r="4304" spans="1:17" hidden="1" x14ac:dyDescent="0.3">
      <c r="A4304" t="s">
        <v>8840</v>
      </c>
      <c r="B4304" t="s">
        <v>8841</v>
      </c>
      <c r="C4304" t="str">
        <f>IFERROR(VLOOKUP(Table1[[#This Row],[Ticker]],[1]!Table1[[Symbol]:[Industry]],2,FALSE),"-")</f>
        <v>-</v>
      </c>
      <c r="D4304" t="s">
        <v>135</v>
      </c>
      <c r="E4304">
        <v>14.5281942</v>
      </c>
      <c r="F4304">
        <v>46.74</v>
      </c>
      <c r="G4304">
        <v>-41.488168696327499</v>
      </c>
      <c r="H4304">
        <v>-19.954389663759301</v>
      </c>
      <c r="I4304">
        <v>2.2641860632017301</v>
      </c>
      <c r="J4304">
        <v>-11.7303482966205</v>
      </c>
      <c r="K4304">
        <v>50.956849590599198</v>
      </c>
      <c r="L4304">
        <v>46.735539118059798</v>
      </c>
      <c r="M4304">
        <v>29.742342209863398</v>
      </c>
      <c r="N4304">
        <v>0.106234745321447</v>
      </c>
      <c r="O4304">
        <v>70.731707317073102</v>
      </c>
      <c r="P4304">
        <v>39.314456035767499</v>
      </c>
      <c r="Q4304">
        <v>5.4133873096648001E-2</v>
      </c>
    </row>
    <row r="4305" spans="1:17" hidden="1" x14ac:dyDescent="0.3">
      <c r="A4305" t="s">
        <v>8842</v>
      </c>
      <c r="B4305" t="s">
        <v>8843</v>
      </c>
      <c r="C4305" t="str">
        <f>IFERROR(VLOOKUP(Table1[[#This Row],[Ticker]],[1]!Table1[[Symbol]:[Industry]],2,FALSE),"-")</f>
        <v>-</v>
      </c>
      <c r="D4305" t="s">
        <v>998</v>
      </c>
      <c r="E4305">
        <v>14.484761600000001</v>
      </c>
      <c r="F4305">
        <v>27.39</v>
      </c>
      <c r="G4305">
        <v>55.581271043527501</v>
      </c>
      <c r="H4305">
        <v>-3.3363026385675099</v>
      </c>
      <c r="I4305">
        <v>8.2569374978136292</v>
      </c>
      <c r="J4305">
        <v>5.6161458697219198</v>
      </c>
      <c r="K4305">
        <v>25.2852296183748</v>
      </c>
      <c r="L4305">
        <v>22.7827872126702</v>
      </c>
      <c r="M4305">
        <v>62.6857029561194</v>
      </c>
      <c r="N4305">
        <v>0.271553243446018</v>
      </c>
      <c r="O4305">
        <v>50.3468419131069</v>
      </c>
      <c r="P4305">
        <v>112.98600311041901</v>
      </c>
      <c r="Q4305">
        <v>8.1599380346406999E-2</v>
      </c>
    </row>
    <row r="4306" spans="1:17" hidden="1" x14ac:dyDescent="0.3">
      <c r="A4306" t="s">
        <v>8844</v>
      </c>
      <c r="B4306" t="s">
        <v>8845</v>
      </c>
      <c r="C4306" t="str">
        <f>IFERROR(VLOOKUP(Table1[[#This Row],[Ticker]],[1]!Table1[[Symbol]:[Industry]],2,FALSE),"-")</f>
        <v>-</v>
      </c>
      <c r="D4306" t="s">
        <v>1004</v>
      </c>
      <c r="E4306">
        <v>14.4833812</v>
      </c>
      <c r="F4306">
        <v>27.88</v>
      </c>
      <c r="G4306">
        <v>-19.797365371164101</v>
      </c>
      <c r="H4306">
        <v>-7.51759814989523</v>
      </c>
      <c r="I4306">
        <v>-13.0904843709666</v>
      </c>
      <c r="J4306">
        <v>-15.6081788789181</v>
      </c>
      <c r="K4306">
        <v>27.0800504619998</v>
      </c>
      <c r="L4306">
        <v>27.018952400351701</v>
      </c>
      <c r="M4306">
        <v>53.154696105104399</v>
      </c>
      <c r="N4306">
        <v>0.40915281216837601</v>
      </c>
      <c r="O4306">
        <v>20.516499282639899</v>
      </c>
      <c r="P4306">
        <v>20.431965442764501</v>
      </c>
      <c r="Q4306">
        <v>-7.6096932390194993E-2</v>
      </c>
    </row>
    <row r="4307" spans="1:17" hidden="1" x14ac:dyDescent="0.3">
      <c r="A4307" t="s">
        <v>8846</v>
      </c>
      <c r="B4307" t="s">
        <v>8847</v>
      </c>
      <c r="C4307" t="str">
        <f>IFERROR(VLOOKUP(Table1[[#This Row],[Ticker]],[1]!Table1[[Symbol]:[Industry]],2,FALSE),"-")</f>
        <v>-</v>
      </c>
      <c r="D4307" t="s">
        <v>89</v>
      </c>
      <c r="E4307">
        <v>14.463745866673699</v>
      </c>
      <c r="F4307">
        <v>43</v>
      </c>
      <c r="M4307" s="1">
        <v>9.8126000000000006E-11</v>
      </c>
      <c r="N4307">
        <v>1</v>
      </c>
    </row>
    <row r="4308" spans="1:17" hidden="1" x14ac:dyDescent="0.3">
      <c r="A4308" t="s">
        <v>8848</v>
      </c>
      <c r="B4308" t="s">
        <v>8849</v>
      </c>
      <c r="C4308" t="str">
        <f>IFERROR(VLOOKUP(Table1[[#This Row],[Ticker]],[1]!Table1[[Symbol]:[Industry]],2,FALSE),"-")</f>
        <v>-</v>
      </c>
      <c r="D4308" t="s">
        <v>604</v>
      </c>
      <c r="E4308">
        <v>14.457660000000001</v>
      </c>
      <c r="F4308">
        <v>10.15</v>
      </c>
      <c r="G4308">
        <v>184.86653750120701</v>
      </c>
      <c r="H4308">
        <v>33.705973757530103</v>
      </c>
      <c r="I4308">
        <v>179.39100042531001</v>
      </c>
      <c r="J4308">
        <v>4.8773984154117001</v>
      </c>
      <c r="K4308">
        <v>7.5443574793152504</v>
      </c>
      <c r="L4308">
        <v>5.6302221916144299</v>
      </c>
      <c r="M4308">
        <v>97.665648319228296</v>
      </c>
      <c r="N4308">
        <v>0.72018396069594703</v>
      </c>
      <c r="O4308">
        <v>0</v>
      </c>
      <c r="P4308">
        <v>233.88157894736801</v>
      </c>
      <c r="Q4308">
        <v>0.14001231237843301</v>
      </c>
    </row>
    <row r="4309" spans="1:17" hidden="1" x14ac:dyDescent="0.3">
      <c r="A4309" t="s">
        <v>8850</v>
      </c>
      <c r="B4309" t="s">
        <v>8851</v>
      </c>
      <c r="C4309" t="str">
        <f>IFERROR(VLOOKUP(Table1[[#This Row],[Ticker]],[1]!Table1[[Symbol]:[Industry]],2,FALSE),"-")</f>
        <v>-</v>
      </c>
      <c r="D4309" t="s">
        <v>545</v>
      </c>
      <c r="E4309">
        <v>14.4553353</v>
      </c>
      <c r="F4309">
        <v>48.17</v>
      </c>
      <c r="G4309">
        <v>-10.401272004927799</v>
      </c>
      <c r="H4309">
        <v>-5.7249199698718796</v>
      </c>
      <c r="I4309">
        <v>-46.407020730909998</v>
      </c>
      <c r="J4309">
        <v>-3.54151863656111</v>
      </c>
      <c r="K4309">
        <v>47.237717538465802</v>
      </c>
      <c r="L4309">
        <v>46.9147931797431</v>
      </c>
      <c r="M4309">
        <v>39.093448872495102</v>
      </c>
      <c r="N4309">
        <v>0.418897381688079</v>
      </c>
      <c r="O4309">
        <v>52.376998131617199</v>
      </c>
      <c r="P4309">
        <v>33.103067145620301</v>
      </c>
      <c r="Q4309">
        <v>0.25824511808448702</v>
      </c>
    </row>
    <row r="4310" spans="1:17" hidden="1" x14ac:dyDescent="0.3">
      <c r="A4310" t="s">
        <v>8852</v>
      </c>
      <c r="B4310" t="s">
        <v>8853</v>
      </c>
      <c r="C4310" t="str">
        <f>IFERROR(VLOOKUP(Table1[[#This Row],[Ticker]],[1]!Table1[[Symbol]:[Industry]],2,FALSE),"-")</f>
        <v>-</v>
      </c>
      <c r="D4310" t="s">
        <v>74</v>
      </c>
      <c r="E4310">
        <v>14.38125</v>
      </c>
      <c r="F4310">
        <v>9.73</v>
      </c>
      <c r="G4310">
        <v>27.5111656003813</v>
      </c>
      <c r="H4310">
        <v>-11.052051040840199</v>
      </c>
      <c r="I4310">
        <v>-32.418268736900103</v>
      </c>
      <c r="J4310">
        <v>-5.9862053388704499</v>
      </c>
      <c r="K4310">
        <v>10.343269167880599</v>
      </c>
      <c r="L4310">
        <v>10.3358781609496</v>
      </c>
      <c r="M4310">
        <v>32.4961111533338</v>
      </c>
      <c r="N4310">
        <v>0.87088787319495398</v>
      </c>
      <c r="O4310">
        <v>115.313463514902</v>
      </c>
      <c r="P4310">
        <v>67.758620689655103</v>
      </c>
      <c r="Q4310">
        <v>1.7541482615401002E-2</v>
      </c>
    </row>
    <row r="4311" spans="1:17" hidden="1" x14ac:dyDescent="0.3">
      <c r="A4311" t="s">
        <v>8854</v>
      </c>
      <c r="B4311" t="s">
        <v>8855</v>
      </c>
      <c r="C4311" t="str">
        <f>IFERROR(VLOOKUP(Table1[[#This Row],[Ticker]],[1]!Table1[[Symbol]:[Industry]],2,FALSE),"-")</f>
        <v>-</v>
      </c>
      <c r="D4311" t="s">
        <v>130</v>
      </c>
      <c r="E4311">
        <v>14.376576419999999</v>
      </c>
      <c r="F4311">
        <v>54.51</v>
      </c>
      <c r="G4311">
        <v>41.958031216495598</v>
      </c>
      <c r="H4311">
        <v>-15.5759800024216</v>
      </c>
      <c r="I4311">
        <v>-9.5705721434157702</v>
      </c>
      <c r="J4311">
        <v>-7.9423516794250002</v>
      </c>
      <c r="K4311">
        <v>58.924874602474702</v>
      </c>
      <c r="L4311">
        <v>49.7911300553831</v>
      </c>
      <c r="M4311">
        <v>25.461646186407702</v>
      </c>
      <c r="N4311">
        <v>1.4630708948529001</v>
      </c>
      <c r="O4311">
        <v>35.938359933957003</v>
      </c>
      <c r="P4311">
        <v>95.026833631484706</v>
      </c>
      <c r="Q4311">
        <v>6.8419810144354998E-2</v>
      </c>
    </row>
    <row r="4312" spans="1:17" hidden="1" x14ac:dyDescent="0.3">
      <c r="A4312" t="s">
        <v>8856</v>
      </c>
      <c r="B4312" t="s">
        <v>8857</v>
      </c>
      <c r="C4312" t="str">
        <f>IFERROR(VLOOKUP(Table1[[#This Row],[Ticker]],[1]!Table1[[Symbol]:[Industry]],2,FALSE),"-")</f>
        <v>-</v>
      </c>
      <c r="D4312" t="s">
        <v>751</v>
      </c>
      <c r="E4312">
        <v>14.354740187999999</v>
      </c>
      <c r="F4312">
        <v>15.13</v>
      </c>
      <c r="G4312">
        <v>-26.313866253453401</v>
      </c>
      <c r="H4312">
        <v>3.2843327960543198</v>
      </c>
      <c r="I4312">
        <v>4.8779821032272901</v>
      </c>
      <c r="J4312">
        <v>5.0358918561719497</v>
      </c>
      <c r="K4312">
        <v>13.615403943602701</v>
      </c>
      <c r="L4312">
        <v>13.5944860013153</v>
      </c>
      <c r="M4312">
        <v>58.520367008885003</v>
      </c>
      <c r="N4312">
        <v>2.30715683535397</v>
      </c>
      <c r="O4312">
        <v>5.75016523463316</v>
      </c>
      <c r="P4312">
        <v>29.871244635193101</v>
      </c>
    </row>
    <row r="4313" spans="1:17" hidden="1" x14ac:dyDescent="0.3">
      <c r="A4313" t="s">
        <v>8858</v>
      </c>
      <c r="B4313" t="s">
        <v>8859</v>
      </c>
      <c r="C4313" t="str">
        <f>IFERROR(VLOOKUP(Table1[[#This Row],[Ticker]],[1]!Table1[[Symbol]:[Industry]],2,FALSE),"-")</f>
        <v>-</v>
      </c>
      <c r="D4313" t="s">
        <v>545</v>
      </c>
      <c r="E4313">
        <v>14.337400000000001</v>
      </c>
      <c r="F4313">
        <v>2.2000000000000002</v>
      </c>
      <c r="G4313">
        <v>20.530873165543401</v>
      </c>
      <c r="H4313">
        <v>2.9851216255039601</v>
      </c>
      <c r="I4313">
        <v>22.797072531571999</v>
      </c>
      <c r="J4313">
        <v>-7.0616754316127102</v>
      </c>
      <c r="K4313">
        <v>2.1569955692251899</v>
      </c>
      <c r="L4313">
        <v>1.92707708867155</v>
      </c>
      <c r="M4313">
        <v>43.8579474619685</v>
      </c>
      <c r="N4313">
        <v>0.89917136852718904</v>
      </c>
      <c r="O4313">
        <v>29.545454545454501</v>
      </c>
      <c r="P4313">
        <v>71.875</v>
      </c>
      <c r="Q4313">
        <v>5.9330883683234997E-2</v>
      </c>
    </row>
    <row r="4314" spans="1:17" hidden="1" x14ac:dyDescent="0.3">
      <c r="A4314" t="s">
        <v>8860</v>
      </c>
      <c r="B4314" t="s">
        <v>8861</v>
      </c>
      <c r="C4314" t="str">
        <f>IFERROR(VLOOKUP(Table1[[#This Row],[Ticker]],[1]!Table1[[Symbol]:[Industry]],2,FALSE),"-")</f>
        <v>-</v>
      </c>
      <c r="D4314" t="s">
        <v>5225</v>
      </c>
      <c r="E4314">
        <v>14.30788725</v>
      </c>
      <c r="F4314">
        <v>31.31</v>
      </c>
      <c r="G4314">
        <v>-43.032697058926402</v>
      </c>
      <c r="H4314">
        <v>8.55515695163683</v>
      </c>
      <c r="I4314">
        <v>13.8127563888421</v>
      </c>
      <c r="J4314">
        <v>14.761277956558001</v>
      </c>
      <c r="K4314">
        <v>29.524763866937001</v>
      </c>
      <c r="L4314">
        <v>30.5172089488644</v>
      </c>
      <c r="M4314">
        <v>54.505363390031597</v>
      </c>
      <c r="N4314">
        <v>3.5877311387609701</v>
      </c>
      <c r="O4314">
        <v>23.5388054934525</v>
      </c>
      <c r="P4314">
        <v>38.847006651884698</v>
      </c>
      <c r="Q4314">
        <v>-1.3056716812136999E-2</v>
      </c>
    </row>
    <row r="4315" spans="1:17" hidden="1" x14ac:dyDescent="0.3">
      <c r="A4315" t="s">
        <v>8862</v>
      </c>
      <c r="B4315" t="s">
        <v>8863</v>
      </c>
      <c r="C4315" t="str">
        <f>IFERROR(VLOOKUP(Table1[[#This Row],[Ticker]],[1]!Table1[[Symbol]:[Industry]],2,FALSE),"-")</f>
        <v>-</v>
      </c>
      <c r="D4315" t="s">
        <v>5485</v>
      </c>
      <c r="E4315">
        <v>14.275456</v>
      </c>
      <c r="F4315">
        <v>85.79</v>
      </c>
      <c r="G4315">
        <v>-0.204341968430441</v>
      </c>
      <c r="H4315">
        <v>-9.81421932471617</v>
      </c>
      <c r="I4315">
        <v>-11.9009113393956</v>
      </c>
      <c r="J4315">
        <v>-3.1486319533518499</v>
      </c>
      <c r="K4315">
        <v>83.311869063580801</v>
      </c>
      <c r="L4315">
        <v>77.732950401306397</v>
      </c>
      <c r="M4315">
        <v>49.3514512277116</v>
      </c>
      <c r="N4315">
        <v>0.291866028708133</v>
      </c>
      <c r="O4315">
        <v>5.2570229630492804</v>
      </c>
      <c r="P4315">
        <v>35.1023622047244</v>
      </c>
    </row>
    <row r="4316" spans="1:17" hidden="1" x14ac:dyDescent="0.3">
      <c r="A4316" t="s">
        <v>8864</v>
      </c>
      <c r="B4316" t="s">
        <v>8865</v>
      </c>
      <c r="C4316" t="str">
        <f>IFERROR(VLOOKUP(Table1[[#This Row],[Ticker]],[1]!Table1[[Symbol]:[Industry]],2,FALSE),"-")</f>
        <v>-</v>
      </c>
      <c r="D4316" t="s">
        <v>396</v>
      </c>
      <c r="E4316">
        <v>14.275</v>
      </c>
      <c r="F4316">
        <v>28.42</v>
      </c>
      <c r="G4316">
        <v>56.151385986056198</v>
      </c>
      <c r="H4316">
        <v>8.6049011109700402</v>
      </c>
      <c r="I4316">
        <v>27.507615492389601</v>
      </c>
      <c r="J4316">
        <v>6.2511415460819002</v>
      </c>
      <c r="K4316">
        <v>25.533610950319801</v>
      </c>
      <c r="L4316">
        <v>21.4492897084486</v>
      </c>
      <c r="M4316">
        <v>52.3427824181746</v>
      </c>
      <c r="N4316">
        <v>1.11787634658322</v>
      </c>
      <c r="O4316">
        <v>20.689655172413701</v>
      </c>
      <c r="P4316">
        <v>110.51851851851799</v>
      </c>
      <c r="Q4316">
        <v>0.10397696795731801</v>
      </c>
    </row>
    <row r="4317" spans="1:17" hidden="1" x14ac:dyDescent="0.3">
      <c r="A4317" t="s">
        <v>8866</v>
      </c>
      <c r="B4317" t="s">
        <v>8867</v>
      </c>
      <c r="C4317" t="str">
        <f>IFERROR(VLOOKUP(Table1[[#This Row],[Ticker]],[1]!Table1[[Symbol]:[Industry]],2,FALSE),"-")</f>
        <v>-</v>
      </c>
      <c r="D4317" t="s">
        <v>46</v>
      </c>
      <c r="E4317">
        <v>14.250087499999999</v>
      </c>
      <c r="F4317">
        <v>508.75</v>
      </c>
      <c r="G4317">
        <v>-0.69015033650198598</v>
      </c>
      <c r="H4317">
        <v>-5.6482164622628801</v>
      </c>
      <c r="I4317">
        <v>-5.0433227545111601</v>
      </c>
      <c r="J4317">
        <v>-7.1580659156159996</v>
      </c>
      <c r="K4317">
        <v>522.93885031723403</v>
      </c>
      <c r="L4317">
        <v>480.165866284576</v>
      </c>
      <c r="M4317">
        <v>36.9851165347443</v>
      </c>
      <c r="N4317">
        <v>0.31313131313131298</v>
      </c>
      <c r="O4317">
        <v>23.626535626535599</v>
      </c>
      <c r="P4317">
        <v>72.633186291143502</v>
      </c>
    </row>
    <row r="4318" spans="1:17" hidden="1" x14ac:dyDescent="0.3">
      <c r="A4318" t="s">
        <v>8868</v>
      </c>
      <c r="B4318" t="s">
        <v>8869</v>
      </c>
      <c r="C4318" t="str">
        <f>IFERROR(VLOOKUP(Table1[[#This Row],[Ticker]],[1]!Table1[[Symbol]:[Industry]],2,FALSE),"-")</f>
        <v>-</v>
      </c>
      <c r="D4318" t="s">
        <v>1602</v>
      </c>
      <c r="E4318">
        <v>14.2427285</v>
      </c>
      <c r="F4318">
        <v>15.73</v>
      </c>
      <c r="G4318">
        <v>2.5223704420147799</v>
      </c>
      <c r="H4318">
        <v>-1.3691007987078601</v>
      </c>
      <c r="I4318">
        <v>3.5604966169225798</v>
      </c>
      <c r="J4318">
        <v>-0.54767370557634998</v>
      </c>
      <c r="K4318">
        <v>14.700910342665001</v>
      </c>
      <c r="L4318">
        <v>15.285982098454401</v>
      </c>
      <c r="M4318">
        <v>69.350814766406501</v>
      </c>
      <c r="N4318">
        <v>1.7333994381648099</v>
      </c>
      <c r="O4318">
        <v>45.073108709472301</v>
      </c>
      <c r="P4318">
        <v>45.918367346938702</v>
      </c>
      <c r="Q4318">
        <v>7.6234864298352994E-2</v>
      </c>
    </row>
    <row r="4319" spans="1:17" hidden="1" x14ac:dyDescent="0.3">
      <c r="A4319" t="s">
        <v>8870</v>
      </c>
      <c r="B4319" t="s">
        <v>8871</v>
      </c>
      <c r="C4319" t="str">
        <f>IFERROR(VLOOKUP(Table1[[#This Row],[Ticker]],[1]!Table1[[Symbol]:[Industry]],2,FALSE),"-")</f>
        <v>-</v>
      </c>
      <c r="D4319" t="s">
        <v>74</v>
      </c>
      <c r="E4319">
        <v>14.2354</v>
      </c>
      <c r="F4319">
        <v>1.0900000000000001</v>
      </c>
      <c r="G4319">
        <v>-100.680550141688</v>
      </c>
      <c r="H4319">
        <v>-34.566591866314504</v>
      </c>
      <c r="I4319">
        <v>-86.503680800473504</v>
      </c>
      <c r="J4319">
        <v>-9.8713210289820896</v>
      </c>
      <c r="K4319">
        <v>1.7471611268507401</v>
      </c>
      <c r="M4319">
        <v>3.3052628151466E-2</v>
      </c>
      <c r="N4319">
        <v>0.78822992350019605</v>
      </c>
      <c r="O4319">
        <v>229.35779816513701</v>
      </c>
      <c r="P4319">
        <v>0</v>
      </c>
    </row>
    <row r="4320" spans="1:17" hidden="1" x14ac:dyDescent="0.3">
      <c r="A4320" t="s">
        <v>8872</v>
      </c>
      <c r="B4320" t="s">
        <v>8873</v>
      </c>
      <c r="C4320" t="str">
        <f>IFERROR(VLOOKUP(Table1[[#This Row],[Ticker]],[1]!Table1[[Symbol]:[Industry]],2,FALSE),"-")</f>
        <v>-</v>
      </c>
      <c r="D4320" t="s">
        <v>545</v>
      </c>
      <c r="E4320">
        <v>14.227680749999999</v>
      </c>
      <c r="F4320">
        <v>49.72</v>
      </c>
      <c r="G4320">
        <v>92.582038719662094</v>
      </c>
      <c r="H4320">
        <v>-4.6359328938647701</v>
      </c>
      <c r="I4320">
        <v>26.668040273507501</v>
      </c>
      <c r="J4320">
        <v>-8.5488248173827195</v>
      </c>
      <c r="K4320">
        <v>49.777482868533099</v>
      </c>
      <c r="L4320">
        <v>42.4724830957907</v>
      </c>
      <c r="M4320">
        <v>41.155383379114198</v>
      </c>
      <c r="N4320">
        <v>0.31917802640229398</v>
      </c>
      <c r="O4320">
        <v>39.481094127111803</v>
      </c>
      <c r="P4320">
        <v>144.80551452486401</v>
      </c>
      <c r="Q4320">
        <v>0.100854022025543</v>
      </c>
    </row>
    <row r="4321" spans="1:17" hidden="1" x14ac:dyDescent="0.3">
      <c r="A4321" t="s">
        <v>8874</v>
      </c>
      <c r="B4321" t="s">
        <v>8875</v>
      </c>
      <c r="C4321" t="str">
        <f>IFERROR(VLOOKUP(Table1[[#This Row],[Ticker]],[1]!Table1[[Symbol]:[Industry]],2,FALSE),"-")</f>
        <v>-</v>
      </c>
      <c r="D4321" t="s">
        <v>263</v>
      </c>
      <c r="E4321">
        <v>14.169248094</v>
      </c>
      <c r="F4321">
        <v>62</v>
      </c>
      <c r="G4321">
        <v>25.863153208991601</v>
      </c>
      <c r="H4321">
        <v>12.908461304941101</v>
      </c>
      <c r="I4321">
        <v>15.6441973562565</v>
      </c>
      <c r="J4321">
        <v>-4.1813615370823802</v>
      </c>
      <c r="K4321">
        <v>56.3014020637588</v>
      </c>
      <c r="L4321">
        <v>49.588560038167401</v>
      </c>
      <c r="M4321">
        <v>50.9440839622441</v>
      </c>
      <c r="N4321">
        <v>0.26850658497267699</v>
      </c>
      <c r="O4321">
        <v>36.580645161290299</v>
      </c>
      <c r="P4321">
        <v>77.905308464849298</v>
      </c>
      <c r="Q4321">
        <v>4.5997605613325998E-2</v>
      </c>
    </row>
    <row r="4322" spans="1:17" hidden="1" x14ac:dyDescent="0.3">
      <c r="A4322" t="s">
        <v>8876</v>
      </c>
      <c r="B4322" t="s">
        <v>8877</v>
      </c>
      <c r="C4322" t="str">
        <f>IFERROR(VLOOKUP(Table1[[#This Row],[Ticker]],[1]!Table1[[Symbol]:[Industry]],2,FALSE),"-")</f>
        <v>-</v>
      </c>
      <c r="D4322" t="s">
        <v>228</v>
      </c>
      <c r="E4322">
        <v>14.089543000000001</v>
      </c>
      <c r="F4322">
        <v>48.99</v>
      </c>
      <c r="G4322">
        <v>59.1798077280339</v>
      </c>
      <c r="H4322">
        <v>-2.3197564232765302</v>
      </c>
      <c r="I4322">
        <v>-16.0015692341325</v>
      </c>
      <c r="J4322">
        <v>-4.9194652866851802</v>
      </c>
      <c r="K4322">
        <v>46.505577676527302</v>
      </c>
      <c r="L4322">
        <v>41.657625857337401</v>
      </c>
      <c r="M4322">
        <v>51.289120947636803</v>
      </c>
      <c r="N4322">
        <v>1.30756930337835</v>
      </c>
      <c r="O4322">
        <v>32.557664829556998</v>
      </c>
      <c r="P4322">
        <v>112.72253582283901</v>
      </c>
      <c r="Q4322">
        <v>9.4719866621098006E-2</v>
      </c>
    </row>
    <row r="4323" spans="1:17" hidden="1" x14ac:dyDescent="0.3">
      <c r="A4323" t="s">
        <v>8878</v>
      </c>
      <c r="B4323" t="s">
        <v>8879</v>
      </c>
      <c r="C4323" t="str">
        <f>IFERROR(VLOOKUP(Table1[[#This Row],[Ticker]],[1]!Table1[[Symbol]:[Industry]],2,FALSE),"-")</f>
        <v>-</v>
      </c>
      <c r="D4323" t="s">
        <v>274</v>
      </c>
      <c r="E4323">
        <v>14.0784349</v>
      </c>
      <c r="F4323">
        <v>33.01</v>
      </c>
      <c r="G4323">
        <v>-10.097662166239299</v>
      </c>
      <c r="H4323">
        <v>-16.402550913014998</v>
      </c>
      <c r="I4323">
        <v>9.7062412757487309</v>
      </c>
      <c r="J4323">
        <v>-6.3794011841210798</v>
      </c>
      <c r="K4323">
        <v>30.042418684176901</v>
      </c>
      <c r="L4323">
        <v>27.708333992150202</v>
      </c>
      <c r="M4323">
        <v>59.777465869092303</v>
      </c>
      <c r="N4323">
        <v>0.26764610729442201</v>
      </c>
      <c r="O4323">
        <v>7.7552256891850897</v>
      </c>
      <c r="P4323">
        <v>48.2263134261338</v>
      </c>
      <c r="Q4323">
        <v>1.6616946168264E-2</v>
      </c>
    </row>
    <row r="4324" spans="1:17" hidden="1" x14ac:dyDescent="0.3">
      <c r="A4324" t="s">
        <v>8880</v>
      </c>
      <c r="B4324" t="s">
        <v>8881</v>
      </c>
      <c r="C4324" t="str">
        <f>IFERROR(VLOOKUP(Table1[[#This Row],[Ticker]],[1]!Table1[[Symbol]:[Industry]],2,FALSE),"-")</f>
        <v>-</v>
      </c>
      <c r="D4324" t="s">
        <v>281</v>
      </c>
      <c r="E4324">
        <v>14.02866</v>
      </c>
      <c r="F4324">
        <v>18.78</v>
      </c>
      <c r="G4324">
        <v>30.702186568297801</v>
      </c>
      <c r="H4324">
        <v>-9.8622192682871397</v>
      </c>
      <c r="I4324">
        <v>-11.207376856637</v>
      </c>
      <c r="J4324">
        <v>-18.562343537276099</v>
      </c>
      <c r="K4324">
        <v>19.263561132184201</v>
      </c>
      <c r="L4324">
        <v>17.975803192194402</v>
      </c>
      <c r="M4324">
        <v>44.095814859255498</v>
      </c>
      <c r="N4324">
        <v>0.62287544534070605</v>
      </c>
      <c r="O4324">
        <v>21.884984025559</v>
      </c>
      <c r="P4324">
        <v>86.865671641790996</v>
      </c>
      <c r="Q4324">
        <v>0.10159651271020401</v>
      </c>
    </row>
    <row r="4325" spans="1:17" hidden="1" x14ac:dyDescent="0.3">
      <c r="A4325" t="s">
        <v>8882</v>
      </c>
      <c r="B4325" t="s">
        <v>8883</v>
      </c>
      <c r="C4325" t="str">
        <f>IFERROR(VLOOKUP(Table1[[#This Row],[Ticker]],[1]!Table1[[Symbol]:[Industry]],2,FALSE),"-")</f>
        <v>-</v>
      </c>
      <c r="D4325" t="s">
        <v>1001</v>
      </c>
      <c r="E4325">
        <v>13.986000000000001</v>
      </c>
      <c r="F4325">
        <v>7.56</v>
      </c>
      <c r="G4325">
        <v>-38.933258208700302</v>
      </c>
      <c r="H4325">
        <v>-22.921301677139599</v>
      </c>
      <c r="I4325">
        <v>3.5888613878770399</v>
      </c>
      <c r="J4325">
        <v>-6.6596852693466504</v>
      </c>
      <c r="K4325">
        <v>8.8437697010378304</v>
      </c>
      <c r="L4325">
        <v>8.4118769799124706</v>
      </c>
      <c r="M4325">
        <v>37.1982985420468</v>
      </c>
      <c r="N4325">
        <v>0.97191982785071995</v>
      </c>
      <c r="O4325">
        <v>123.544973544973</v>
      </c>
      <c r="P4325">
        <v>35</v>
      </c>
      <c r="Q4325">
        <v>9.9147513556004999E-2</v>
      </c>
    </row>
    <row r="4326" spans="1:17" hidden="1" x14ac:dyDescent="0.3">
      <c r="A4326" t="s">
        <v>8884</v>
      </c>
      <c r="B4326" t="s">
        <v>8885</v>
      </c>
      <c r="C4326" t="str">
        <f>IFERROR(VLOOKUP(Table1[[#This Row],[Ticker]],[1]!Table1[[Symbol]:[Industry]],2,FALSE),"-")</f>
        <v>-</v>
      </c>
      <c r="D4326" t="s">
        <v>604</v>
      </c>
      <c r="E4326">
        <v>13.953295744999901</v>
      </c>
      <c r="F4326">
        <v>26</v>
      </c>
      <c r="M4326">
        <v>50</v>
      </c>
      <c r="N4326">
        <v>1</v>
      </c>
    </row>
    <row r="4327" spans="1:17" hidden="1" x14ac:dyDescent="0.3">
      <c r="A4327" t="s">
        <v>8886</v>
      </c>
      <c r="B4327" t="s">
        <v>8887</v>
      </c>
      <c r="C4327" t="str">
        <f>IFERROR(VLOOKUP(Table1[[#This Row],[Ticker]],[1]!Table1[[Symbol]:[Industry]],2,FALSE),"-")</f>
        <v>-</v>
      </c>
      <c r="D4327" t="s">
        <v>266</v>
      </c>
      <c r="E4327">
        <v>13.94100963</v>
      </c>
      <c r="F4327">
        <v>4.59</v>
      </c>
      <c r="G4327">
        <v>36.684719319389501</v>
      </c>
      <c r="H4327">
        <v>9.3593480543354097</v>
      </c>
      <c r="I4327">
        <v>33.861588660604298</v>
      </c>
      <c r="J4327">
        <v>-3.1486319533518499</v>
      </c>
      <c r="K4327">
        <v>4.2694568120334901</v>
      </c>
      <c r="L4327">
        <v>3.57719231397571</v>
      </c>
      <c r="M4327">
        <v>37.978902649314399</v>
      </c>
      <c r="N4327">
        <v>0.79111978107673897</v>
      </c>
      <c r="O4327">
        <v>26.361655773420399</v>
      </c>
      <c r="P4327">
        <v>87.346938775510097</v>
      </c>
      <c r="Q4327">
        <v>4.6665977003963001E-2</v>
      </c>
    </row>
    <row r="4328" spans="1:17" hidden="1" x14ac:dyDescent="0.3">
      <c r="A4328" t="s">
        <v>8888</v>
      </c>
      <c r="B4328" t="s">
        <v>8889</v>
      </c>
      <c r="C4328" t="str">
        <f>IFERROR(VLOOKUP(Table1[[#This Row],[Ticker]],[1]!Table1[[Symbol]:[Industry]],2,FALSE),"-")</f>
        <v>-</v>
      </c>
      <c r="D4328" t="s">
        <v>3218</v>
      </c>
      <c r="E4328">
        <v>13.936580658</v>
      </c>
      <c r="F4328">
        <v>92.07</v>
      </c>
      <c r="G4328">
        <v>47.214131084095399</v>
      </c>
      <c r="H4328">
        <v>13.980243576723399</v>
      </c>
      <c r="I4328">
        <v>12.3901600891757</v>
      </c>
      <c r="J4328">
        <v>-1.77228313150644</v>
      </c>
      <c r="K4328">
        <v>80.106552970436198</v>
      </c>
      <c r="L4328">
        <v>73.539214009858199</v>
      </c>
      <c r="M4328">
        <v>66.686813227813403</v>
      </c>
      <c r="N4328">
        <v>0.74653078524961702</v>
      </c>
      <c r="O4328">
        <v>26.816552623004199</v>
      </c>
      <c r="P4328">
        <v>80.529411764705799</v>
      </c>
      <c r="Q4328">
        <v>0.10342090360344</v>
      </c>
    </row>
    <row r="4329" spans="1:17" hidden="1" x14ac:dyDescent="0.3">
      <c r="A4329" t="s">
        <v>8890</v>
      </c>
      <c r="B4329" t="s">
        <v>8891</v>
      </c>
      <c r="C4329" t="str">
        <f>IFERROR(VLOOKUP(Table1[[#This Row],[Ticker]],[1]!Table1[[Symbol]:[Industry]],2,FALSE),"-")</f>
        <v>-</v>
      </c>
      <c r="D4329" t="s">
        <v>646</v>
      </c>
      <c r="E4329">
        <v>13.8839694</v>
      </c>
      <c r="F4329">
        <v>8.61</v>
      </c>
      <c r="G4329">
        <v>102.575130278293</v>
      </c>
      <c r="H4329">
        <v>75.796983664829099</v>
      </c>
      <c r="I4329">
        <v>7.8527391030821896</v>
      </c>
      <c r="J4329">
        <v>16.909933200381602</v>
      </c>
      <c r="K4329">
        <v>5.7572561368902102</v>
      </c>
      <c r="L4329">
        <v>4.9189754283866796</v>
      </c>
      <c r="M4329">
        <v>95.384924487765701</v>
      </c>
      <c r="N4329">
        <v>2.1721108249618699</v>
      </c>
      <c r="O4329">
        <v>0</v>
      </c>
      <c r="P4329">
        <v>164.110429447852</v>
      </c>
      <c r="Q4329">
        <v>0.123968004882204</v>
      </c>
    </row>
    <row r="4330" spans="1:17" hidden="1" x14ac:dyDescent="0.3">
      <c r="A4330" t="s">
        <v>8892</v>
      </c>
      <c r="B4330" t="s">
        <v>8893</v>
      </c>
      <c r="C4330" t="str">
        <f>IFERROR(VLOOKUP(Table1[[#This Row],[Ticker]],[1]!Table1[[Symbol]:[Industry]],2,FALSE),"-")</f>
        <v>-</v>
      </c>
      <c r="D4330" t="s">
        <v>1013</v>
      </c>
      <c r="E4330">
        <v>13.855404269999999</v>
      </c>
      <c r="F4330">
        <v>2.77</v>
      </c>
      <c r="G4330">
        <v>8.0112499316344703</v>
      </c>
      <c r="H4330">
        <v>8.9733470249993399</v>
      </c>
      <c r="I4330">
        <v>46.729852133658198</v>
      </c>
      <c r="J4330">
        <v>8.2437731099392799</v>
      </c>
      <c r="K4330">
        <v>2.3820619188863601</v>
      </c>
      <c r="L4330">
        <v>2.3887238425985302</v>
      </c>
      <c r="M4330">
        <v>83.663345738739196</v>
      </c>
      <c r="N4330">
        <v>1.05659618056161</v>
      </c>
      <c r="O4330">
        <v>53.068592057761698</v>
      </c>
      <c r="P4330">
        <v>78.709677419354804</v>
      </c>
      <c r="Q4330">
        <v>4.1500939121863999E-2</v>
      </c>
    </row>
    <row r="4331" spans="1:17" hidden="1" x14ac:dyDescent="0.3">
      <c r="A4331" t="s">
        <v>8894</v>
      </c>
      <c r="B4331" t="s">
        <v>8895</v>
      </c>
      <c r="C4331" t="str">
        <f>IFERROR(VLOOKUP(Table1[[#This Row],[Ticker]],[1]!Table1[[Symbol]:[Industry]],2,FALSE),"-")</f>
        <v>-</v>
      </c>
      <c r="D4331" t="s">
        <v>473</v>
      </c>
      <c r="E4331">
        <v>13.852653</v>
      </c>
      <c r="F4331">
        <v>18.05</v>
      </c>
      <c r="G4331">
        <v>84.154598837461805</v>
      </c>
      <c r="H4331">
        <v>-12.1820187343443</v>
      </c>
      <c r="I4331">
        <v>53.588861387877003</v>
      </c>
      <c r="J4331">
        <v>3.8936215677749</v>
      </c>
      <c r="K4331">
        <v>17.9511360736809</v>
      </c>
      <c r="L4331">
        <v>14.0930865048139</v>
      </c>
      <c r="M4331">
        <v>44.206810023245303</v>
      </c>
      <c r="N4331">
        <v>0.34247677598602999</v>
      </c>
      <c r="O4331">
        <v>16.9529085872576</v>
      </c>
      <c r="P4331">
        <v>194.453507340946</v>
      </c>
      <c r="Q4331">
        <v>9.7191466515816005E-2</v>
      </c>
    </row>
    <row r="4332" spans="1:17" hidden="1" x14ac:dyDescent="0.3">
      <c r="A4332" t="s">
        <v>8896</v>
      </c>
      <c r="B4332" t="s">
        <v>8897</v>
      </c>
      <c r="C4332" t="str">
        <f>IFERROR(VLOOKUP(Table1[[#This Row],[Ticker]],[1]!Table1[[Symbol]:[Industry]],2,FALSE),"-")</f>
        <v>-</v>
      </c>
      <c r="D4332" t="s">
        <v>54</v>
      </c>
      <c r="E4332">
        <v>13.847653255999999</v>
      </c>
      <c r="F4332">
        <v>5.54</v>
      </c>
      <c r="G4332">
        <v>-108.942205449638</v>
      </c>
      <c r="H4332">
        <v>-53.010232613752699</v>
      </c>
      <c r="I4332">
        <v>-92.349243060865604</v>
      </c>
      <c r="J4332">
        <v>-7.0355577484048499</v>
      </c>
      <c r="K4332">
        <v>11.377653127800301</v>
      </c>
      <c r="L4332">
        <v>18.336048252947499</v>
      </c>
      <c r="M4332">
        <v>17.1608121979347</v>
      </c>
      <c r="N4332">
        <v>0.98990937120433498</v>
      </c>
      <c r="O4332">
        <v>378.33935018050499</v>
      </c>
      <c r="P4332">
        <v>5.7251908396946396</v>
      </c>
      <c r="Q4332">
        <v>-2.7625601526561998E-2</v>
      </c>
    </row>
    <row r="4333" spans="1:17" hidden="1" x14ac:dyDescent="0.3">
      <c r="A4333" t="s">
        <v>8898</v>
      </c>
      <c r="B4333" t="s">
        <v>8899</v>
      </c>
      <c r="C4333" t="str">
        <f>IFERROR(VLOOKUP(Table1[[#This Row],[Ticker]],[1]!Table1[[Symbol]:[Industry]],2,FALSE),"-")</f>
        <v>-</v>
      </c>
      <c r="D4333" t="s">
        <v>393</v>
      </c>
      <c r="E4333">
        <v>13.8267376</v>
      </c>
      <c r="F4333">
        <v>43.16</v>
      </c>
      <c r="G4333">
        <v>162.30115767555299</v>
      </c>
      <c r="H4333">
        <v>16.614963806278698</v>
      </c>
      <c r="I4333">
        <v>174.267435023622</v>
      </c>
      <c r="J4333">
        <v>-0.52981527051965405</v>
      </c>
      <c r="K4333">
        <v>33.136818083842599</v>
      </c>
      <c r="L4333">
        <v>22.7607455213907</v>
      </c>
      <c r="M4333">
        <v>73.464654910779799</v>
      </c>
      <c r="N4333">
        <v>1.13637744142512</v>
      </c>
      <c r="O4333">
        <v>5.3290083410565403</v>
      </c>
      <c r="P4333">
        <v>315.39942252165503</v>
      </c>
      <c r="Q4333">
        <v>0.18219300290579599</v>
      </c>
    </row>
    <row r="4334" spans="1:17" hidden="1" x14ac:dyDescent="0.3">
      <c r="A4334" t="s">
        <v>8900</v>
      </c>
      <c r="B4334" t="s">
        <v>8901</v>
      </c>
      <c r="C4334" t="str">
        <f>IFERROR(VLOOKUP(Table1[[#This Row],[Ticker]],[1]!Table1[[Symbol]:[Industry]],2,FALSE),"-")</f>
        <v>-</v>
      </c>
      <c r="D4334" t="s">
        <v>751</v>
      </c>
      <c r="E4334">
        <v>13.801773789</v>
      </c>
      <c r="F4334">
        <v>16.27</v>
      </c>
      <c r="G4334">
        <v>8.4218044313331006</v>
      </c>
      <c r="H4334">
        <v>-1.96804539666055</v>
      </c>
      <c r="I4334">
        <v>1.8281314115337</v>
      </c>
      <c r="J4334">
        <v>-2.27852629766508</v>
      </c>
      <c r="K4334">
        <v>15.670654188486999</v>
      </c>
      <c r="L4334">
        <v>14.2184777967115</v>
      </c>
      <c r="M4334">
        <v>59.192142314001003</v>
      </c>
      <c r="N4334">
        <v>0.91605017438396097</v>
      </c>
      <c r="O4334">
        <v>2.0282728948985902</v>
      </c>
      <c r="P4334">
        <v>50.508788159111901</v>
      </c>
      <c r="Q4334">
        <v>3.6626942849021002E-2</v>
      </c>
    </row>
    <row r="4335" spans="1:17" hidden="1" x14ac:dyDescent="0.3">
      <c r="A4335" t="s">
        <v>8902</v>
      </c>
      <c r="B4335" t="s">
        <v>8903</v>
      </c>
      <c r="C4335" t="str">
        <f>IFERROR(VLOOKUP(Table1[[#This Row],[Ticker]],[1]!Table1[[Symbol]:[Industry]],2,FALSE),"-")</f>
        <v>-</v>
      </c>
      <c r="D4335" t="s">
        <v>396</v>
      </c>
      <c r="E4335">
        <v>13.783391999999999</v>
      </c>
      <c r="F4335">
        <v>1.06</v>
      </c>
      <c r="G4335">
        <v>24.893674543270102</v>
      </c>
      <c r="H4335">
        <v>16.528558183465002</v>
      </c>
      <c r="I4335">
        <v>30.1573633084916</v>
      </c>
      <c r="J4335">
        <v>-10.0451836774897</v>
      </c>
      <c r="K4335">
        <v>1.0053373539170101</v>
      </c>
      <c r="L4335">
        <v>0.87070247374710796</v>
      </c>
      <c r="M4335">
        <v>45.935113077431801</v>
      </c>
      <c r="N4335">
        <v>0.93688466338743603</v>
      </c>
      <c r="O4335">
        <v>31.132075471697998</v>
      </c>
      <c r="P4335">
        <v>96.296296296296305</v>
      </c>
      <c r="Q4335">
        <v>0.104937146269947</v>
      </c>
    </row>
    <row r="4336" spans="1:17" hidden="1" x14ac:dyDescent="0.3">
      <c r="A4336" t="s">
        <v>8904</v>
      </c>
      <c r="B4336" t="s">
        <v>8905</v>
      </c>
      <c r="C4336" t="str">
        <f>IFERROR(VLOOKUP(Table1[[#This Row],[Ticker]],[1]!Table1[[Symbol]:[Industry]],2,FALSE),"-")</f>
        <v>-</v>
      </c>
      <c r="D4336" t="s">
        <v>27</v>
      </c>
      <c r="E4336">
        <v>13.7826</v>
      </c>
      <c r="F4336">
        <v>68.400000000000006</v>
      </c>
      <c r="G4336">
        <v>-72.864551559974103</v>
      </c>
      <c r="H4336">
        <v>-13.5589158629029</v>
      </c>
      <c r="I4336">
        <v>-30.537375069965599</v>
      </c>
      <c r="J4336">
        <v>-3.1486319533518499</v>
      </c>
      <c r="K4336">
        <v>78.001902257416006</v>
      </c>
      <c r="L4336">
        <v>99.767430109320998</v>
      </c>
      <c r="M4336">
        <v>23.692193535751201</v>
      </c>
      <c r="N4336">
        <v>1.0833333333333299</v>
      </c>
      <c r="O4336">
        <v>72.514619883040893</v>
      </c>
      <c r="P4336">
        <v>3.63636363636363</v>
      </c>
      <c r="Q4336">
        <v>-0.13988247921743299</v>
      </c>
    </row>
    <row r="4337" spans="1:17" hidden="1" x14ac:dyDescent="0.3">
      <c r="A4337" t="s">
        <v>8906</v>
      </c>
      <c r="B4337" t="s">
        <v>8907</v>
      </c>
      <c r="C4337" t="str">
        <f>IFERROR(VLOOKUP(Table1[[#This Row],[Ticker]],[1]!Table1[[Symbol]:[Industry]],2,FALSE),"-")</f>
        <v>-</v>
      </c>
      <c r="D4337" t="s">
        <v>1004</v>
      </c>
      <c r="E4337">
        <v>13.776804</v>
      </c>
      <c r="F4337">
        <v>4.21</v>
      </c>
      <c r="G4337">
        <v>-70.759560026821404</v>
      </c>
      <c r="H4337">
        <v>-21.322703378089798</v>
      </c>
      <c r="I4337">
        <v>-59.591028029636099</v>
      </c>
      <c r="J4337">
        <v>-16.4139380758008</v>
      </c>
      <c r="K4337">
        <v>4.8003007224130902</v>
      </c>
      <c r="L4337">
        <v>8.9072432160624899</v>
      </c>
      <c r="M4337">
        <v>32.660399415093202</v>
      </c>
      <c r="N4337">
        <v>1.89232915723144</v>
      </c>
      <c r="O4337">
        <v>115.914489311163</v>
      </c>
      <c r="P4337">
        <v>3.1862745098039098</v>
      </c>
      <c r="Q4337">
        <v>-0.13961669337170199</v>
      </c>
    </row>
    <row r="4338" spans="1:17" hidden="1" x14ac:dyDescent="0.3">
      <c r="A4338" t="s">
        <v>8908</v>
      </c>
      <c r="B4338" t="s">
        <v>8909</v>
      </c>
      <c r="C4338" t="str">
        <f>IFERROR(VLOOKUP(Table1[[#This Row],[Ticker]],[1]!Table1[[Symbol]:[Industry]],2,FALSE),"-")</f>
        <v>-</v>
      </c>
      <c r="D4338" t="s">
        <v>1433</v>
      </c>
      <c r="E4338">
        <v>13.7475</v>
      </c>
      <c r="F4338">
        <v>274.95</v>
      </c>
      <c r="G4338">
        <v>131.05971931938899</v>
      </c>
      <c r="H4338">
        <v>11.232875155670801</v>
      </c>
      <c r="I4338">
        <v>-35.2866272588833</v>
      </c>
      <c r="J4338">
        <v>-9.6834253125888701</v>
      </c>
      <c r="K4338">
        <v>282.81920787413299</v>
      </c>
      <c r="L4338">
        <v>248.96721235966399</v>
      </c>
      <c r="M4338">
        <v>55.5620883414826</v>
      </c>
      <c r="N4338">
        <v>1.17808139960097</v>
      </c>
      <c r="O4338">
        <v>42.935079105291798</v>
      </c>
      <c r="P4338">
        <v>169.77040816326499</v>
      </c>
    </row>
    <row r="4339" spans="1:17" hidden="1" x14ac:dyDescent="0.3">
      <c r="A4339" t="s">
        <v>8910</v>
      </c>
      <c r="B4339" t="s">
        <v>8911</v>
      </c>
      <c r="C4339" t="str">
        <f>IFERROR(VLOOKUP(Table1[[#This Row],[Ticker]],[1]!Table1[[Symbol]:[Industry]],2,FALSE),"-")</f>
        <v>-</v>
      </c>
      <c r="D4339" t="s">
        <v>1422</v>
      </c>
      <c r="E4339">
        <v>13.702680000000001</v>
      </c>
      <c r="F4339">
        <v>2</v>
      </c>
      <c r="G4339">
        <v>-19.029566394896101</v>
      </c>
      <c r="K4339">
        <v>1.8164878752898299</v>
      </c>
      <c r="L4339">
        <v>1.8009664774797101</v>
      </c>
      <c r="M4339">
        <v>73.414657253377001</v>
      </c>
      <c r="N4339">
        <v>1</v>
      </c>
      <c r="O4339">
        <v>0</v>
      </c>
      <c r="P4339">
        <v>25</v>
      </c>
      <c r="Q4339">
        <v>-2.1676028175539999E-2</v>
      </c>
    </row>
    <row r="4340" spans="1:17" hidden="1" x14ac:dyDescent="0.3">
      <c r="A4340" t="s">
        <v>8912</v>
      </c>
      <c r="B4340" t="s">
        <v>8913</v>
      </c>
      <c r="C4340" t="str">
        <f>IFERROR(VLOOKUP(Table1[[#This Row],[Ticker]],[1]!Table1[[Symbol]:[Industry]],2,FALSE),"-")</f>
        <v>-</v>
      </c>
      <c r="D4340" t="s">
        <v>3218</v>
      </c>
      <c r="E4340">
        <v>13.701931500000001</v>
      </c>
      <c r="F4340">
        <v>18.73</v>
      </c>
      <c r="G4340">
        <v>70.937718228877003</v>
      </c>
      <c r="H4340">
        <v>0.23544404156946999</v>
      </c>
      <c r="I4340">
        <v>-3.09132335922218</v>
      </c>
      <c r="J4340">
        <v>-6.9784191873944099</v>
      </c>
      <c r="K4340">
        <v>18.4365004606044</v>
      </c>
      <c r="L4340">
        <v>17.176656364721001</v>
      </c>
      <c r="M4340">
        <v>54.887204652026497</v>
      </c>
      <c r="N4340">
        <v>0.51283500543985805</v>
      </c>
      <c r="O4340">
        <v>26.0010678056593</v>
      </c>
      <c r="P4340">
        <v>109.742441209406</v>
      </c>
      <c r="Q4340">
        <v>6.3781333607152005E-2</v>
      </c>
    </row>
    <row r="4341" spans="1:17" hidden="1" x14ac:dyDescent="0.3">
      <c r="A4341" t="s">
        <v>8914</v>
      </c>
      <c r="B4341" t="s">
        <v>8915</v>
      </c>
      <c r="C4341" t="str">
        <f>IFERROR(VLOOKUP(Table1[[#This Row],[Ticker]],[1]!Table1[[Symbol]:[Industry]],2,FALSE),"-")</f>
        <v>-</v>
      </c>
      <c r="D4341" t="s">
        <v>604</v>
      </c>
      <c r="E4341">
        <v>13.6760389949999</v>
      </c>
      <c r="F4341">
        <v>15.63</v>
      </c>
      <c r="G4341">
        <v>-5.7234439459165403</v>
      </c>
      <c r="H4341">
        <v>-13.5342187224112</v>
      </c>
      <c r="I4341">
        <v>-17.644904845889101</v>
      </c>
      <c r="J4341">
        <v>-7.8583093727066897</v>
      </c>
      <c r="K4341">
        <v>14.829778113031001</v>
      </c>
      <c r="L4341">
        <v>14.0413643137425</v>
      </c>
      <c r="M4341">
        <v>58.212866175782203</v>
      </c>
      <c r="N4341">
        <v>0.61372747936918604</v>
      </c>
      <c r="O4341">
        <v>41.0748560460652</v>
      </c>
      <c r="Q4341">
        <v>7.7362949100114001E-2</v>
      </c>
    </row>
    <row r="4342" spans="1:17" hidden="1" x14ac:dyDescent="0.3">
      <c r="A4342" t="s">
        <v>8916</v>
      </c>
      <c r="B4342" t="s">
        <v>8917</v>
      </c>
      <c r="C4342" t="str">
        <f>IFERROR(VLOOKUP(Table1[[#This Row],[Ticker]],[1]!Table1[[Symbol]:[Industry]],2,FALSE),"-")</f>
        <v>-</v>
      </c>
      <c r="D4342" t="s">
        <v>379</v>
      </c>
      <c r="E4342">
        <v>13.641515999999999</v>
      </c>
      <c r="F4342">
        <v>25.2</v>
      </c>
      <c r="G4342">
        <v>-9.2995326491143704</v>
      </c>
      <c r="H4342">
        <v>0.83981804480856503</v>
      </c>
      <c r="I4342">
        <v>-1.38140199360127</v>
      </c>
      <c r="J4342">
        <v>2.51094251473324</v>
      </c>
      <c r="K4342">
        <v>24.796378623344701</v>
      </c>
      <c r="L4342">
        <v>26.193420720521701</v>
      </c>
      <c r="M4342">
        <v>64.008707455555694</v>
      </c>
      <c r="N4342">
        <v>0.869671569490295</v>
      </c>
      <c r="O4342">
        <v>48.015873015872998</v>
      </c>
      <c r="P4342">
        <v>31.937172774869001</v>
      </c>
    </row>
    <row r="4343" spans="1:17" hidden="1" x14ac:dyDescent="0.3">
      <c r="A4343" t="s">
        <v>8918</v>
      </c>
      <c r="B4343" t="s">
        <v>8919</v>
      </c>
      <c r="C4343" t="str">
        <f>IFERROR(VLOOKUP(Table1[[#This Row],[Ticker]],[1]!Table1[[Symbol]:[Industry]],2,FALSE),"-")</f>
        <v>-</v>
      </c>
      <c r="D4343" t="s">
        <v>604</v>
      </c>
      <c r="E4343">
        <v>13.6117068</v>
      </c>
      <c r="F4343">
        <v>3.48</v>
      </c>
      <c r="G4343">
        <v>-1.99452596362929</v>
      </c>
      <c r="H4343">
        <v>-23.277700348510098</v>
      </c>
      <c r="I4343">
        <v>59.323127122142701</v>
      </c>
      <c r="J4343">
        <v>-6.7397921743463201</v>
      </c>
      <c r="K4343">
        <v>3.68768493288123</v>
      </c>
      <c r="L4343">
        <v>3.1363095140718902</v>
      </c>
      <c r="M4343">
        <v>18.8938832772089</v>
      </c>
      <c r="N4343">
        <v>0.49894721916277701</v>
      </c>
      <c r="O4343">
        <v>31.034482758620602</v>
      </c>
      <c r="P4343">
        <v>98.857142857142804</v>
      </c>
      <c r="Q4343">
        <v>4.3480994815329001E-2</v>
      </c>
    </row>
    <row r="4344" spans="1:17" hidden="1" x14ac:dyDescent="0.3">
      <c r="A4344" t="s">
        <v>8920</v>
      </c>
      <c r="B4344" t="s">
        <v>8921</v>
      </c>
      <c r="C4344" t="str">
        <f>IFERROR(VLOOKUP(Table1[[#This Row],[Ticker]],[1]!Table1[[Symbol]:[Industry]],2,FALSE),"-")</f>
        <v>-</v>
      </c>
      <c r="D4344" t="s">
        <v>545</v>
      </c>
      <c r="E4344">
        <v>13.60436</v>
      </c>
      <c r="F4344">
        <v>44.17</v>
      </c>
      <c r="G4344">
        <v>16.413532878711599</v>
      </c>
      <c r="H4344">
        <v>-10.519553583519899</v>
      </c>
      <c r="I4344">
        <v>10.2027306811021</v>
      </c>
      <c r="J4344">
        <v>3.4798084136206202</v>
      </c>
      <c r="K4344">
        <v>44.028700669381202</v>
      </c>
      <c r="L4344">
        <v>38.336094521963297</v>
      </c>
      <c r="M4344">
        <v>44.609197239935497</v>
      </c>
      <c r="N4344">
        <v>0.24761588176256599</v>
      </c>
      <c r="O4344">
        <v>38.012225492415602</v>
      </c>
      <c r="P4344">
        <v>80.138662316476299</v>
      </c>
    </row>
    <row r="4345" spans="1:17" hidden="1" x14ac:dyDescent="0.3">
      <c r="A4345" t="s">
        <v>8922</v>
      </c>
      <c r="B4345" t="s">
        <v>8923</v>
      </c>
      <c r="C4345" t="str">
        <f>IFERROR(VLOOKUP(Table1[[#This Row],[Ticker]],[1]!Table1[[Symbol]:[Industry]],2,FALSE),"-")</f>
        <v>-</v>
      </c>
      <c r="D4345" t="s">
        <v>4285</v>
      </c>
      <c r="E4345">
        <v>13.6</v>
      </c>
      <c r="F4345">
        <v>8.0500000000000007</v>
      </c>
      <c r="G4345">
        <v>-59.799298945450602</v>
      </c>
      <c r="H4345">
        <v>-16.289689608131699</v>
      </c>
      <c r="I4345">
        <v>-21.562653763638</v>
      </c>
      <c r="J4345">
        <v>-6.7849955897154803</v>
      </c>
      <c r="K4345">
        <v>8.3072690621068705</v>
      </c>
      <c r="L4345">
        <v>9.2108673095720395</v>
      </c>
      <c r="M4345">
        <v>43.478404634371202</v>
      </c>
      <c r="N4345">
        <v>1.0230634757316299</v>
      </c>
      <c r="O4345">
        <v>63.8509316770186</v>
      </c>
      <c r="P4345">
        <v>7.3333333333333401</v>
      </c>
      <c r="Q4345">
        <v>8.0367899655497996E-2</v>
      </c>
    </row>
    <row r="4346" spans="1:17" hidden="1" x14ac:dyDescent="0.3">
      <c r="A4346" t="s">
        <v>8924</v>
      </c>
      <c r="B4346" t="s">
        <v>8925</v>
      </c>
      <c r="C4346" t="str">
        <f>IFERROR(VLOOKUP(Table1[[#This Row],[Ticker]],[1]!Table1[[Symbol]:[Industry]],2,FALSE),"-")</f>
        <v>-</v>
      </c>
      <c r="D4346" t="s">
        <v>138</v>
      </c>
      <c r="E4346">
        <v>13.591811999999999</v>
      </c>
      <c r="F4346">
        <v>22.65</v>
      </c>
      <c r="G4346">
        <v>-19.781446094144201</v>
      </c>
      <c r="H4346">
        <v>-26.238720781043799</v>
      </c>
      <c r="I4346">
        <v>-20.617315210644001</v>
      </c>
      <c r="J4346">
        <v>-6.77749793273329</v>
      </c>
      <c r="K4346">
        <v>24.233450700340999</v>
      </c>
      <c r="L4346">
        <v>24.0618730853598</v>
      </c>
      <c r="M4346">
        <v>32.075927008704703</v>
      </c>
      <c r="N4346">
        <v>0.17885452796642201</v>
      </c>
      <c r="O4346">
        <v>59.823399558498899</v>
      </c>
      <c r="P4346">
        <v>33.156966490299801</v>
      </c>
      <c r="Q4346">
        <v>5.9918410986829998E-2</v>
      </c>
    </row>
    <row r="4347" spans="1:17" hidden="1" x14ac:dyDescent="0.3">
      <c r="A4347" t="s">
        <v>8926</v>
      </c>
      <c r="B4347" t="s">
        <v>8927</v>
      </c>
      <c r="C4347" t="str">
        <f>IFERROR(VLOOKUP(Table1[[#This Row],[Ticker]],[1]!Table1[[Symbol]:[Industry]],2,FALSE),"-")</f>
        <v>-</v>
      </c>
      <c r="E4347">
        <v>13.563774</v>
      </c>
      <c r="F4347">
        <v>17.010000000000002</v>
      </c>
      <c r="G4347">
        <v>-33.3152806806104</v>
      </c>
      <c r="H4347">
        <v>-4.8197564232765302</v>
      </c>
      <c r="I4347">
        <v>-19.138411339395599</v>
      </c>
      <c r="J4347">
        <v>-3.1486319533518499</v>
      </c>
      <c r="K4347">
        <v>17.009999317475302</v>
      </c>
      <c r="L4347">
        <v>16.9572466059786</v>
      </c>
      <c r="M4347">
        <v>100</v>
      </c>
      <c r="O4347">
        <v>0</v>
      </c>
      <c r="P4347">
        <v>0</v>
      </c>
    </row>
    <row r="4348" spans="1:17" hidden="1" x14ac:dyDescent="0.3">
      <c r="A4348" t="s">
        <v>8928</v>
      </c>
      <c r="B4348" t="s">
        <v>8929</v>
      </c>
      <c r="C4348" t="str">
        <f>IFERROR(VLOOKUP(Table1[[#This Row],[Ticker]],[1]!Table1[[Symbol]:[Industry]],2,FALSE),"-")</f>
        <v>-</v>
      </c>
      <c r="D4348" t="s">
        <v>396</v>
      </c>
      <c r="E4348">
        <v>13.555369499999999</v>
      </c>
      <c r="F4348">
        <v>18.05</v>
      </c>
      <c r="G4348">
        <v>25.018052652722901</v>
      </c>
      <c r="H4348">
        <v>-6.7167753934662198</v>
      </c>
      <c r="I4348">
        <v>29.666205313530899</v>
      </c>
      <c r="J4348">
        <v>3.38462290244569</v>
      </c>
      <c r="K4348">
        <v>16.3102800459551</v>
      </c>
      <c r="L4348">
        <v>13.920766274203601</v>
      </c>
      <c r="M4348">
        <v>66.553158779110206</v>
      </c>
      <c r="N4348">
        <v>0.75041633026019094</v>
      </c>
      <c r="O4348">
        <v>7.47922437673129</v>
      </c>
      <c r="P4348">
        <v>114.116251482799</v>
      </c>
      <c r="Q4348">
        <v>9.9910921205311004E-2</v>
      </c>
    </row>
    <row r="4349" spans="1:17" hidden="1" x14ac:dyDescent="0.3">
      <c r="A4349" t="s">
        <v>8930</v>
      </c>
      <c r="B4349" t="s">
        <v>8931</v>
      </c>
      <c r="C4349" t="str">
        <f>IFERROR(VLOOKUP(Table1[[#This Row],[Ticker]],[1]!Table1[[Symbol]:[Industry]],2,FALSE),"-")</f>
        <v>-</v>
      </c>
      <c r="D4349" t="s">
        <v>281</v>
      </c>
      <c r="E4349">
        <v>13.411376764</v>
      </c>
      <c r="F4349">
        <v>10.52</v>
      </c>
      <c r="G4349">
        <v>51.246122828161397</v>
      </c>
      <c r="H4349">
        <v>15.960955402211299</v>
      </c>
      <c r="I4349">
        <v>-5.4086816096659396</v>
      </c>
      <c r="J4349">
        <v>-3.1486319533518499</v>
      </c>
      <c r="K4349">
        <v>8.1663543093373399</v>
      </c>
      <c r="L4349">
        <v>6.4543019581050496</v>
      </c>
      <c r="M4349">
        <v>94.514098977665597</v>
      </c>
      <c r="N4349">
        <v>0.25597498324771001</v>
      </c>
      <c r="O4349">
        <v>0</v>
      </c>
      <c r="P4349">
        <v>110.4</v>
      </c>
    </row>
    <row r="4350" spans="1:17" hidden="1" x14ac:dyDescent="0.3">
      <c r="A4350" t="s">
        <v>8932</v>
      </c>
      <c r="B4350" t="s">
        <v>8933</v>
      </c>
      <c r="C4350" t="str">
        <f>IFERROR(VLOOKUP(Table1[[#This Row],[Ticker]],[1]!Table1[[Symbol]:[Industry]],2,FALSE),"-")</f>
        <v>-</v>
      </c>
      <c r="D4350" t="s">
        <v>1814</v>
      </c>
      <c r="E4350">
        <v>13.347132</v>
      </c>
      <c r="F4350">
        <v>36.840000000000003</v>
      </c>
      <c r="G4350">
        <v>171.90427192916499</v>
      </c>
      <c r="H4350">
        <v>49.144437950124903</v>
      </c>
      <c r="I4350">
        <v>240.27622280694499</v>
      </c>
      <c r="J4350">
        <v>5.0274686755789499</v>
      </c>
      <c r="K4350">
        <v>27.173259102945899</v>
      </c>
      <c r="L4350">
        <v>19.8384336596481</v>
      </c>
      <c r="M4350">
        <v>96.729648548244398</v>
      </c>
      <c r="N4350">
        <v>2.4129075032385399</v>
      </c>
      <c r="O4350">
        <v>0</v>
      </c>
      <c r="P4350">
        <v>287.78947368421001</v>
      </c>
      <c r="Q4350">
        <v>0.164602747384653</v>
      </c>
    </row>
    <row r="4351" spans="1:17" hidden="1" x14ac:dyDescent="0.3">
      <c r="A4351" t="s">
        <v>8934</v>
      </c>
      <c r="B4351" t="s">
        <v>8935</v>
      </c>
      <c r="C4351" t="str">
        <f>IFERROR(VLOOKUP(Table1[[#This Row],[Ticker]],[1]!Table1[[Symbol]:[Industry]],2,FALSE),"-")</f>
        <v>-</v>
      </c>
      <c r="D4351" t="s">
        <v>1422</v>
      </c>
      <c r="E4351">
        <v>13.249568500000001</v>
      </c>
      <c r="F4351">
        <v>43</v>
      </c>
      <c r="G4351">
        <v>43.639451829677597</v>
      </c>
      <c r="H4351">
        <v>61.653336879085003</v>
      </c>
      <c r="I4351">
        <v>60.028255327270998</v>
      </c>
      <c r="J4351">
        <v>12.910747263922101</v>
      </c>
      <c r="K4351">
        <v>30.0041359914986</v>
      </c>
      <c r="L4351">
        <v>26.216276771346099</v>
      </c>
      <c r="M4351">
        <v>95.6526166736205</v>
      </c>
      <c r="N4351">
        <v>3.1640969016209999</v>
      </c>
      <c r="O4351">
        <v>4.8837209302325704</v>
      </c>
      <c r="P4351">
        <v>164.61538461538399</v>
      </c>
      <c r="Q4351">
        <v>0.118684262321617</v>
      </c>
    </row>
    <row r="4352" spans="1:17" hidden="1" x14ac:dyDescent="0.3">
      <c r="A4352" t="s">
        <v>8936</v>
      </c>
      <c r="B4352" t="s">
        <v>8937</v>
      </c>
      <c r="C4352" t="str">
        <f>IFERROR(VLOOKUP(Table1[[#This Row],[Ticker]],[1]!Table1[[Symbol]:[Industry]],2,FALSE),"-")</f>
        <v>-</v>
      </c>
      <c r="D4352" t="s">
        <v>74</v>
      </c>
      <c r="E4352">
        <v>13.233000000000001</v>
      </c>
      <c r="F4352">
        <v>1.1100000000000001</v>
      </c>
      <c r="G4352">
        <v>3.7217563564266101</v>
      </c>
      <c r="H4352">
        <v>-9.1301012508627206</v>
      </c>
      <c r="I4352">
        <v>2.83961063862631</v>
      </c>
      <c r="J4352">
        <v>-6.6268928229170498</v>
      </c>
      <c r="K4352">
        <v>1.12386592699085</v>
      </c>
      <c r="L4352">
        <v>1.0603823968875901</v>
      </c>
      <c r="M4352">
        <v>37.292231401720002</v>
      </c>
      <c r="N4352">
        <v>0.41816992259324798</v>
      </c>
      <c r="O4352">
        <v>52.252252252252198</v>
      </c>
      <c r="P4352">
        <v>56.338028169014002</v>
      </c>
      <c r="Q4352">
        <v>8.5914795234223004E-2</v>
      </c>
    </row>
    <row r="4353" spans="1:17" hidden="1" x14ac:dyDescent="0.3">
      <c r="A4353" t="s">
        <v>8938</v>
      </c>
      <c r="B4353" t="s">
        <v>8939</v>
      </c>
      <c r="C4353" t="str">
        <f>IFERROR(VLOOKUP(Table1[[#This Row],[Ticker]],[1]!Table1[[Symbol]:[Industry]],2,FALSE),"-")</f>
        <v>-</v>
      </c>
      <c r="D4353" t="s">
        <v>604</v>
      </c>
      <c r="E4353">
        <v>13.209712</v>
      </c>
      <c r="F4353">
        <v>22.1</v>
      </c>
      <c r="G4353">
        <v>-58.042801116577699</v>
      </c>
      <c r="H4353">
        <v>-12.534042137562199</v>
      </c>
      <c r="I4353">
        <v>-15.770778037244099</v>
      </c>
      <c r="J4353">
        <v>-2.4359370758462799</v>
      </c>
      <c r="K4353">
        <v>23.6759851950113</v>
      </c>
      <c r="L4353">
        <v>25.0750396701306</v>
      </c>
      <c r="M4353">
        <v>46.274901826829797</v>
      </c>
      <c r="N4353">
        <v>0.64983857109190502</v>
      </c>
      <c r="O4353">
        <v>58.144796380090398</v>
      </c>
      <c r="P4353">
        <v>16.315789473684202</v>
      </c>
      <c r="Q4353">
        <v>0.122597758324879</v>
      </c>
    </row>
    <row r="4354" spans="1:17" hidden="1" x14ac:dyDescent="0.3">
      <c r="A4354" t="s">
        <v>8940</v>
      </c>
      <c r="B4354" t="s">
        <v>8941</v>
      </c>
      <c r="C4354" t="str">
        <f>IFERROR(VLOOKUP(Table1[[#This Row],[Ticker]],[1]!Table1[[Symbol]:[Industry]],2,FALSE),"-")</f>
        <v>-</v>
      </c>
      <c r="D4354" t="s">
        <v>3027</v>
      </c>
      <c r="E4354">
        <v>13.180113</v>
      </c>
      <c r="F4354">
        <v>30.61</v>
      </c>
      <c r="G4354">
        <v>-54.342112465956099</v>
      </c>
      <c r="H4354">
        <v>9.31262282538178</v>
      </c>
      <c r="I4354">
        <v>-24.982766922293202</v>
      </c>
      <c r="J4354">
        <v>-7.3815950275037601</v>
      </c>
      <c r="K4354">
        <v>30.192218118415301</v>
      </c>
      <c r="L4354">
        <v>33.731275827589499</v>
      </c>
      <c r="M4354">
        <v>48.804607158800799</v>
      </c>
      <c r="N4354">
        <v>2.7462113917545201</v>
      </c>
      <c r="O4354">
        <v>81.639986932374995</v>
      </c>
      <c r="P4354">
        <v>15.9469696969696</v>
      </c>
      <c r="Q4354">
        <v>5.0370807019251E-2</v>
      </c>
    </row>
    <row r="4355" spans="1:17" hidden="1" x14ac:dyDescent="0.3">
      <c r="A4355" t="s">
        <v>8942</v>
      </c>
      <c r="B4355" t="s">
        <v>8943</v>
      </c>
      <c r="C4355" t="str">
        <f>IFERROR(VLOOKUP(Table1[[#This Row],[Ticker]],[1]!Table1[[Symbol]:[Industry]],2,FALSE),"-")</f>
        <v>-</v>
      </c>
      <c r="D4355" t="s">
        <v>21</v>
      </c>
      <c r="E4355">
        <v>13.176842255</v>
      </c>
      <c r="F4355">
        <v>5.69</v>
      </c>
      <c r="G4355">
        <v>148.36788763622101</v>
      </c>
      <c r="H4355">
        <v>108.566070348377</v>
      </c>
      <c r="I4355">
        <v>177.21575532727101</v>
      </c>
      <c r="J4355">
        <v>17.833510903790899</v>
      </c>
      <c r="K4355">
        <v>3.2554237165145201</v>
      </c>
      <c r="L4355">
        <v>2.3362540491978199</v>
      </c>
      <c r="M4355">
        <v>99.999999459022902</v>
      </c>
      <c r="N4355">
        <v>3.4909090909090899</v>
      </c>
      <c r="O4355">
        <v>0</v>
      </c>
      <c r="P4355">
        <v>197.90575916230301</v>
      </c>
    </row>
    <row r="4356" spans="1:17" hidden="1" x14ac:dyDescent="0.3">
      <c r="A4356" t="s">
        <v>8944</v>
      </c>
      <c r="B4356" t="s">
        <v>8945</v>
      </c>
      <c r="C4356" t="str">
        <f>IFERROR(VLOOKUP(Table1[[#This Row],[Ticker]],[1]!Table1[[Symbol]:[Industry]],2,FALSE),"-")</f>
        <v>-</v>
      </c>
      <c r="D4356" t="s">
        <v>138</v>
      </c>
      <c r="E4356">
        <v>13.14</v>
      </c>
      <c r="F4356">
        <v>32.85</v>
      </c>
      <c r="G4356">
        <v>-54.177723465481499</v>
      </c>
      <c r="H4356">
        <v>-27.716431272640499</v>
      </c>
      <c r="I4356">
        <v>-39.502047703031998</v>
      </c>
      <c r="J4356">
        <v>-16.687170491890399</v>
      </c>
      <c r="K4356">
        <v>39.299605370046599</v>
      </c>
      <c r="L4356">
        <v>38.577395440405901</v>
      </c>
      <c r="M4356">
        <v>37.1441186233235</v>
      </c>
      <c r="N4356">
        <v>1.1060834521328999</v>
      </c>
      <c r="O4356">
        <v>67.792998477929899</v>
      </c>
      <c r="P4356">
        <v>15.7097569566748</v>
      </c>
      <c r="Q4356">
        <v>4.5318921021371E-2</v>
      </c>
    </row>
    <row r="4357" spans="1:17" hidden="1" x14ac:dyDescent="0.3">
      <c r="A4357" t="s">
        <v>8946</v>
      </c>
      <c r="B4357" t="s">
        <v>8947</v>
      </c>
      <c r="C4357" t="str">
        <f>IFERROR(VLOOKUP(Table1[[#This Row],[Ticker]],[1]!Table1[[Symbol]:[Industry]],2,FALSE),"-")</f>
        <v>-</v>
      </c>
      <c r="D4357" t="s">
        <v>751</v>
      </c>
      <c r="E4357">
        <v>13.10207943</v>
      </c>
      <c r="F4357">
        <v>133.76</v>
      </c>
      <c r="G4357">
        <v>21.249082619597502</v>
      </c>
      <c r="H4357">
        <v>2.75747934908118</v>
      </c>
      <c r="I4357">
        <v>12.9832796918172</v>
      </c>
      <c r="J4357">
        <v>0.28293218328536002</v>
      </c>
      <c r="K4357">
        <v>123.707967737147</v>
      </c>
      <c r="L4357">
        <v>110.112777925869</v>
      </c>
      <c r="M4357">
        <v>34.201172078942697</v>
      </c>
      <c r="N4357">
        <v>0.82198170035755902</v>
      </c>
      <c r="O4357">
        <v>1.4129784688995299</v>
      </c>
      <c r="P4357">
        <v>59.885249820702803</v>
      </c>
    </row>
    <row r="4358" spans="1:17" hidden="1" x14ac:dyDescent="0.3">
      <c r="A4358" t="s">
        <v>8948</v>
      </c>
      <c r="B4358" t="s">
        <v>8949</v>
      </c>
      <c r="C4358" t="str">
        <f>IFERROR(VLOOKUP(Table1[[#This Row],[Ticker]],[1]!Table1[[Symbol]:[Industry]],2,FALSE),"-")</f>
        <v>-</v>
      </c>
      <c r="D4358" t="s">
        <v>1004</v>
      </c>
      <c r="E4358">
        <v>13.1</v>
      </c>
      <c r="F4358">
        <v>6.55</v>
      </c>
      <c r="G4358">
        <v>-31.131193317115802</v>
      </c>
      <c r="H4358">
        <v>-5.1223282840934798</v>
      </c>
      <c r="I4358">
        <v>-9.4231684583236408</v>
      </c>
      <c r="J4358">
        <v>-2.38410595946806</v>
      </c>
      <c r="K4358">
        <v>6.4058526139074496</v>
      </c>
      <c r="L4358">
        <v>6.5081275187213503</v>
      </c>
      <c r="M4358">
        <v>51.611740349356097</v>
      </c>
      <c r="N4358">
        <v>0.78103861650583495</v>
      </c>
      <c r="O4358">
        <v>35.877862595419799</v>
      </c>
      <c r="P4358">
        <v>27.9296875</v>
      </c>
      <c r="Q4358">
        <v>8.4571568198029995E-2</v>
      </c>
    </row>
    <row r="4359" spans="1:17" hidden="1" x14ac:dyDescent="0.3">
      <c r="A4359" t="s">
        <v>8950</v>
      </c>
      <c r="B4359" t="s">
        <v>8951</v>
      </c>
      <c r="C4359" t="str">
        <f>IFERROR(VLOOKUP(Table1[[#This Row],[Ticker]],[1]!Table1[[Symbol]:[Industry]],2,FALSE),"-")</f>
        <v>-</v>
      </c>
      <c r="D4359" t="s">
        <v>545</v>
      </c>
      <c r="E4359">
        <v>13.090791299999999</v>
      </c>
      <c r="F4359">
        <v>11.19</v>
      </c>
      <c r="G4359">
        <v>-47.895433352366098</v>
      </c>
      <c r="H4359">
        <v>1.9984253949052899</v>
      </c>
      <c r="I4359">
        <v>-3.7775865971276201</v>
      </c>
      <c r="J4359">
        <v>-3.700609874235</v>
      </c>
      <c r="K4359">
        <v>10.805438807316699</v>
      </c>
      <c r="L4359">
        <v>10.991567857752001</v>
      </c>
      <c r="M4359">
        <v>55.519188907659803</v>
      </c>
      <c r="N4359">
        <v>0.69030457283944802</v>
      </c>
      <c r="O4359">
        <v>38.4271671134942</v>
      </c>
      <c r="P4359">
        <v>31.647058823529399</v>
      </c>
      <c r="Q4359">
        <v>0.11904055355851</v>
      </c>
    </row>
    <row r="4360" spans="1:17" hidden="1" x14ac:dyDescent="0.3">
      <c r="A4360" t="s">
        <v>8952</v>
      </c>
      <c r="B4360" t="s">
        <v>8953</v>
      </c>
      <c r="C4360" t="str">
        <f>IFERROR(VLOOKUP(Table1[[#This Row],[Ticker]],[1]!Table1[[Symbol]:[Industry]],2,FALSE),"-")</f>
        <v>-</v>
      </c>
      <c r="D4360" t="s">
        <v>114</v>
      </c>
      <c r="E4360">
        <v>13.060374884345199</v>
      </c>
      <c r="F4360">
        <v>99.6</v>
      </c>
      <c r="G4360">
        <v>-5.5931859894901201</v>
      </c>
      <c r="H4360">
        <v>-1.87035303188851</v>
      </c>
      <c r="I4360">
        <v>-12.2495918825592</v>
      </c>
      <c r="J4360">
        <v>1.0670674632677399</v>
      </c>
      <c r="K4360">
        <v>88.622837348358701</v>
      </c>
      <c r="L4360">
        <v>75.642478964540601</v>
      </c>
      <c r="M4360">
        <v>75.835066412166697</v>
      </c>
      <c r="N4360">
        <v>1</v>
      </c>
      <c r="Q4360">
        <v>-4.6725400847372998E-2</v>
      </c>
    </row>
    <row r="4361" spans="1:17" hidden="1" x14ac:dyDescent="0.3">
      <c r="A4361" t="s">
        <v>8954</v>
      </c>
      <c r="B4361" t="s">
        <v>8955</v>
      </c>
      <c r="C4361" t="str">
        <f>IFERROR(VLOOKUP(Table1[[#This Row],[Ticker]],[1]!Table1[[Symbol]:[Industry]],2,FALSE),"-")</f>
        <v>-</v>
      </c>
      <c r="D4361" t="s">
        <v>1433</v>
      </c>
      <c r="E4361">
        <v>13.036799999999999</v>
      </c>
      <c r="F4361">
        <v>93.12</v>
      </c>
      <c r="G4361">
        <v>-33.721697792909801</v>
      </c>
      <c r="H4361">
        <v>-3.7671248443291598</v>
      </c>
      <c r="I4361">
        <v>-30.452697053681302</v>
      </c>
      <c r="J4361">
        <v>-5.5182038032450604</v>
      </c>
      <c r="K4361">
        <v>100.125592505705</v>
      </c>
      <c r="L4361">
        <v>105.821682564572</v>
      </c>
      <c r="M4361">
        <v>26.741104622412699</v>
      </c>
      <c r="N4361">
        <v>0.57657657657657602</v>
      </c>
      <c r="O4361">
        <v>81.400343642611602</v>
      </c>
      <c r="P4361">
        <v>16.399999999999999</v>
      </c>
      <c r="Q4361">
        <v>-1.4738727914652E-2</v>
      </c>
    </row>
    <row r="4362" spans="1:17" hidden="1" x14ac:dyDescent="0.3">
      <c r="A4362" t="s">
        <v>8956</v>
      </c>
      <c r="B4362" t="s">
        <v>8957</v>
      </c>
      <c r="C4362" t="str">
        <f>IFERROR(VLOOKUP(Table1[[#This Row],[Ticker]],[1]!Table1[[Symbol]:[Industry]],2,FALSE),"-")</f>
        <v>-</v>
      </c>
      <c r="D4362" t="s">
        <v>646</v>
      </c>
      <c r="E4362">
        <v>13.028510000000001</v>
      </c>
      <c r="F4362">
        <v>45.65</v>
      </c>
      <c r="G4362">
        <v>100.667292358856</v>
      </c>
      <c r="H4362">
        <v>29.900007588522801</v>
      </c>
      <c r="I4362">
        <v>26.429190701420598</v>
      </c>
      <c r="J4362">
        <v>-1.13835721580439</v>
      </c>
      <c r="K4362">
        <v>43.222609823931499</v>
      </c>
      <c r="L4362">
        <v>39.588385665559201</v>
      </c>
      <c r="M4362">
        <v>74.363959815598193</v>
      </c>
      <c r="N4362">
        <v>0.28528349921270602</v>
      </c>
      <c r="O4362">
        <v>36.210295728368003</v>
      </c>
      <c r="P4362">
        <v>174.00960384153601</v>
      </c>
      <c r="Q4362">
        <v>2.8711361261336998E-2</v>
      </c>
    </row>
    <row r="4363" spans="1:17" hidden="1" x14ac:dyDescent="0.3">
      <c r="A4363" t="s">
        <v>8958</v>
      </c>
      <c r="B4363" t="s">
        <v>8959</v>
      </c>
      <c r="C4363" t="str">
        <f>IFERROR(VLOOKUP(Table1[[#This Row],[Ticker]],[1]!Table1[[Symbol]:[Industry]],2,FALSE),"-")</f>
        <v>-</v>
      </c>
      <c r="D4363" t="s">
        <v>1581</v>
      </c>
      <c r="E4363">
        <v>13.02474</v>
      </c>
      <c r="F4363">
        <v>37</v>
      </c>
      <c r="G4363">
        <v>178.13253076720099</v>
      </c>
      <c r="H4363">
        <v>3.9542465309332102</v>
      </c>
      <c r="I4363">
        <v>-9.3135374895885992</v>
      </c>
      <c r="J4363">
        <v>2.11151670302322</v>
      </c>
      <c r="K4363">
        <v>33.733047252302498</v>
      </c>
      <c r="M4363">
        <v>59.811431174590297</v>
      </c>
      <c r="N4363">
        <v>0.70352826907032395</v>
      </c>
      <c r="O4363">
        <v>19.4324324324324</v>
      </c>
      <c r="P4363">
        <v>226.855123674911</v>
      </c>
    </row>
    <row r="4364" spans="1:17" hidden="1" x14ac:dyDescent="0.3">
      <c r="A4364" t="s">
        <v>8960</v>
      </c>
      <c r="B4364" t="s">
        <v>8961</v>
      </c>
      <c r="C4364" t="str">
        <f>IFERROR(VLOOKUP(Table1[[#This Row],[Ticker]],[1]!Table1[[Symbol]:[Industry]],2,FALSE),"-")</f>
        <v>-</v>
      </c>
      <c r="D4364" t="s">
        <v>501</v>
      </c>
      <c r="E4364">
        <v>12.989395692</v>
      </c>
      <c r="F4364">
        <v>10.92</v>
      </c>
      <c r="G4364">
        <v>37.5767380987322</v>
      </c>
      <c r="H4364">
        <v>31.965957862437701</v>
      </c>
      <c r="I4364">
        <v>56.142487537008797</v>
      </c>
      <c r="J4364">
        <v>1.3059135011936001</v>
      </c>
      <c r="K4364">
        <v>10.171202110022801</v>
      </c>
      <c r="L4364">
        <v>8.2033360885899995</v>
      </c>
      <c r="M4364">
        <v>46.736731046547597</v>
      </c>
      <c r="N4364">
        <v>0.72324137543544198</v>
      </c>
      <c r="O4364">
        <v>29.853479853479801</v>
      </c>
      <c r="P4364">
        <v>109.596928982725</v>
      </c>
      <c r="Q4364">
        <v>0.12438926741266999</v>
      </c>
    </row>
    <row r="4365" spans="1:17" hidden="1" x14ac:dyDescent="0.3">
      <c r="A4365" t="s">
        <v>8962</v>
      </c>
      <c r="B4365" t="s">
        <v>8963</v>
      </c>
      <c r="C4365" t="str">
        <f>IFERROR(VLOOKUP(Table1[[#This Row],[Ticker]],[1]!Table1[[Symbol]:[Industry]],2,FALSE),"-")</f>
        <v>-</v>
      </c>
      <c r="D4365" t="s">
        <v>396</v>
      </c>
      <c r="E4365">
        <v>12.9874966</v>
      </c>
      <c r="F4365">
        <v>26.78</v>
      </c>
      <c r="G4365">
        <v>10.431364515310101</v>
      </c>
      <c r="H4365">
        <v>4.0253575203310303</v>
      </c>
      <c r="I4365">
        <v>-38.011480106435897</v>
      </c>
      <c r="J4365">
        <v>-0.75037613939836301</v>
      </c>
      <c r="K4365">
        <v>27.3842081034296</v>
      </c>
      <c r="L4365">
        <v>26.1825625992163</v>
      </c>
      <c r="M4365">
        <v>40.885045099853002</v>
      </c>
      <c r="N4365">
        <v>0.51685725952228001</v>
      </c>
      <c r="O4365">
        <v>42.643764002987297</v>
      </c>
      <c r="P4365">
        <v>90.604982206405694</v>
      </c>
      <c r="Q4365">
        <v>9.5981106788440004E-2</v>
      </c>
    </row>
    <row r="4366" spans="1:17" hidden="1" x14ac:dyDescent="0.3">
      <c r="A4366" t="s">
        <v>8964</v>
      </c>
      <c r="B4366" t="s">
        <v>8965</v>
      </c>
      <c r="C4366" t="str">
        <f>IFERROR(VLOOKUP(Table1[[#This Row],[Ticker]],[1]!Table1[[Symbol]:[Industry]],2,FALSE),"-")</f>
        <v>-</v>
      </c>
      <c r="D4366" t="s">
        <v>130</v>
      </c>
      <c r="E4366">
        <v>12.975125999999999</v>
      </c>
      <c r="F4366">
        <v>24.45</v>
      </c>
      <c r="G4366">
        <v>60.424814406552798</v>
      </c>
      <c r="H4366">
        <v>33.937640026427601</v>
      </c>
      <c r="I4366">
        <v>33.008446159048603</v>
      </c>
      <c r="J4366">
        <v>-4.8669890363359203</v>
      </c>
      <c r="K4366">
        <v>20.295001739470099</v>
      </c>
      <c r="L4366">
        <v>17.024638473249599</v>
      </c>
      <c r="M4366">
        <v>66.557245788737902</v>
      </c>
      <c r="N4366">
        <v>0.18135379946553201</v>
      </c>
      <c r="O4366">
        <v>6.3394683026584797</v>
      </c>
      <c r="P4366">
        <v>97.655618431689504</v>
      </c>
      <c r="Q4366">
        <v>-1.3246811899494001E-2</v>
      </c>
    </row>
    <row r="4367" spans="1:17" hidden="1" x14ac:dyDescent="0.3">
      <c r="A4367" t="s">
        <v>8966</v>
      </c>
      <c r="B4367" t="s">
        <v>8967</v>
      </c>
      <c r="C4367" t="str">
        <f>IFERROR(VLOOKUP(Table1[[#This Row],[Ticker]],[1]!Table1[[Symbol]:[Industry]],2,FALSE),"-")</f>
        <v>-</v>
      </c>
      <c r="D4367" t="s">
        <v>1013</v>
      </c>
      <c r="E4367">
        <v>12.8722996</v>
      </c>
      <c r="F4367">
        <v>13.34</v>
      </c>
      <c r="G4367">
        <v>-46.068714297353303</v>
      </c>
      <c r="H4367">
        <v>21.516492361951801</v>
      </c>
      <c r="I4367">
        <v>-10.1514832348205</v>
      </c>
      <c r="J4367">
        <v>-6.8523356570555496</v>
      </c>
      <c r="K4367">
        <v>11.935604101229201</v>
      </c>
      <c r="L4367">
        <v>11.3664551335848</v>
      </c>
      <c r="M4367">
        <v>64.647817702327799</v>
      </c>
      <c r="N4367">
        <v>1.6074279159434699</v>
      </c>
      <c r="O4367">
        <v>14.692653673163401</v>
      </c>
      <c r="P4367">
        <v>55.116279069767401</v>
      </c>
    </row>
    <row r="4368" spans="1:17" hidden="1" x14ac:dyDescent="0.3">
      <c r="A4368" t="s">
        <v>8968</v>
      </c>
      <c r="B4368" t="s">
        <v>8969</v>
      </c>
      <c r="C4368" t="str">
        <f>IFERROR(VLOOKUP(Table1[[#This Row],[Ticker]],[1]!Table1[[Symbol]:[Industry]],2,FALSE),"-")</f>
        <v>-</v>
      </c>
      <c r="D4368" t="s">
        <v>125</v>
      </c>
      <c r="E4368">
        <v>12.819495</v>
      </c>
      <c r="F4368">
        <v>3.89</v>
      </c>
      <c r="G4368">
        <v>36.553714952577302</v>
      </c>
      <c r="H4368">
        <v>-8.5604048023289003</v>
      </c>
      <c r="I4368">
        <v>46.393503554221297</v>
      </c>
      <c r="J4368">
        <v>-8.7721038359924393</v>
      </c>
      <c r="K4368">
        <v>3.8545351994094301</v>
      </c>
      <c r="L4368">
        <v>3.2498160548477202</v>
      </c>
      <c r="M4368">
        <v>46.5490870180559</v>
      </c>
      <c r="N4368">
        <v>0.69134399496099896</v>
      </c>
      <c r="O4368">
        <v>28.2776349614395</v>
      </c>
      <c r="P4368">
        <v>102.604166666666</v>
      </c>
      <c r="Q4368">
        <v>-3.4477531251598997E-2</v>
      </c>
    </row>
    <row r="4369" spans="1:17" hidden="1" x14ac:dyDescent="0.3">
      <c r="A4369" t="s">
        <v>8970</v>
      </c>
      <c r="B4369" t="s">
        <v>8971</v>
      </c>
      <c r="C4369" t="str">
        <f>IFERROR(VLOOKUP(Table1[[#This Row],[Ticker]],[1]!Table1[[Symbol]:[Industry]],2,FALSE),"-")</f>
        <v>-</v>
      </c>
      <c r="D4369" t="s">
        <v>604</v>
      </c>
      <c r="E4369">
        <v>12.8086923539507</v>
      </c>
      <c r="F4369">
        <v>31.5</v>
      </c>
      <c r="G4369">
        <v>-39.8434705915896</v>
      </c>
      <c r="I4369">
        <v>-26.4913525158662</v>
      </c>
      <c r="K4369">
        <v>68.019953763615703</v>
      </c>
      <c r="M4369">
        <v>1.6190693955E-5</v>
      </c>
      <c r="N4369">
        <v>0.25</v>
      </c>
      <c r="O4369">
        <v>17.7777777777777</v>
      </c>
      <c r="P4369">
        <v>0</v>
      </c>
    </row>
    <row r="4370" spans="1:17" hidden="1" x14ac:dyDescent="0.3">
      <c r="A4370" t="s">
        <v>8972</v>
      </c>
      <c r="B4370" t="s">
        <v>8973</v>
      </c>
      <c r="C4370" t="str">
        <f>IFERROR(VLOOKUP(Table1[[#This Row],[Ticker]],[1]!Table1[[Symbol]:[Industry]],2,FALSE),"-")</f>
        <v>-</v>
      </c>
      <c r="D4370" t="s">
        <v>751</v>
      </c>
      <c r="E4370">
        <v>12.801381996</v>
      </c>
      <c r="F4370">
        <v>270.06</v>
      </c>
      <c r="G4370">
        <v>1.0629847321377399</v>
      </c>
      <c r="H4370">
        <v>2.0703229573202</v>
      </c>
      <c r="I4370">
        <v>0.299030613636034</v>
      </c>
      <c r="J4370">
        <v>0.58950846410546198</v>
      </c>
      <c r="K4370">
        <v>257.31036877533199</v>
      </c>
      <c r="L4370">
        <v>237.649593040235</v>
      </c>
      <c r="M4370">
        <v>61.795021026026802</v>
      </c>
      <c r="N4370">
        <v>0.51242646534534297</v>
      </c>
      <c r="O4370">
        <v>1.9366066799970401</v>
      </c>
      <c r="P4370">
        <v>40.101680846648598</v>
      </c>
    </row>
    <row r="4371" spans="1:17" hidden="1" x14ac:dyDescent="0.3">
      <c r="A4371" t="s">
        <v>8974</v>
      </c>
      <c r="B4371" t="s">
        <v>8975</v>
      </c>
      <c r="C4371" t="str">
        <f>IFERROR(VLOOKUP(Table1[[#This Row],[Ticker]],[1]!Table1[[Symbol]:[Industry]],2,FALSE),"-")</f>
        <v>-</v>
      </c>
      <c r="D4371" t="s">
        <v>396</v>
      </c>
      <c r="E4371">
        <v>12.8008446</v>
      </c>
      <c r="F4371">
        <v>12.52</v>
      </c>
      <c r="G4371">
        <v>2.9197574042644301</v>
      </c>
      <c r="H4371">
        <v>0.86024357672347296</v>
      </c>
      <c r="I4371">
        <v>-14.805078006062301</v>
      </c>
      <c r="J4371">
        <v>-1.6893385585745699</v>
      </c>
      <c r="K4371">
        <v>12.744876788552499</v>
      </c>
      <c r="L4371">
        <v>11.792051287154401</v>
      </c>
      <c r="M4371">
        <v>36.654142764399701</v>
      </c>
      <c r="N4371">
        <v>1.296250469534</v>
      </c>
      <c r="O4371">
        <v>60.942492012779503</v>
      </c>
      <c r="P4371">
        <v>52.682926829268297</v>
      </c>
      <c r="Q4371">
        <v>7.2558297544009998E-2</v>
      </c>
    </row>
    <row r="4372" spans="1:17" hidden="1" x14ac:dyDescent="0.3">
      <c r="A4372" t="s">
        <v>8976</v>
      </c>
      <c r="B4372" t="s">
        <v>8977</v>
      </c>
      <c r="C4372" t="str">
        <f>IFERROR(VLOOKUP(Table1[[#This Row],[Ticker]],[1]!Table1[[Symbol]:[Industry]],2,FALSE),"-")</f>
        <v>-</v>
      </c>
      <c r="D4372" t="s">
        <v>751</v>
      </c>
      <c r="E4372">
        <v>12.781170502</v>
      </c>
      <c r="F4372">
        <v>27.5</v>
      </c>
      <c r="G4372">
        <v>-15.233782977832201</v>
      </c>
      <c r="H4372">
        <v>0.64388343820865901</v>
      </c>
      <c r="I4372">
        <v>-2.3159814328535999</v>
      </c>
      <c r="J4372">
        <v>-1.2905866170456399</v>
      </c>
      <c r="K4372">
        <v>26.199194153950899</v>
      </c>
      <c r="L4372">
        <v>24.960847171168101</v>
      </c>
      <c r="N4372">
        <v>1.3499016022769701</v>
      </c>
      <c r="O4372">
        <v>3.52727272727271</v>
      </c>
      <c r="P4372">
        <v>24.7165532879818</v>
      </c>
    </row>
    <row r="4373" spans="1:17" hidden="1" x14ac:dyDescent="0.3">
      <c r="A4373" t="s">
        <v>8978</v>
      </c>
      <c r="B4373" t="s">
        <v>8979</v>
      </c>
      <c r="C4373" t="str">
        <f>IFERROR(VLOOKUP(Table1[[#This Row],[Ticker]],[1]!Table1[[Symbol]:[Industry]],2,FALSE),"-")</f>
        <v>-</v>
      </c>
      <c r="D4373" t="s">
        <v>604</v>
      </c>
      <c r="E4373">
        <v>12.76776525</v>
      </c>
      <c r="F4373">
        <v>38.31</v>
      </c>
      <c r="G4373">
        <v>-36.9136702125681</v>
      </c>
      <c r="H4373">
        <v>-58.577201614000103</v>
      </c>
      <c r="I4373">
        <v>-26.825158327347399</v>
      </c>
      <c r="J4373">
        <v>-18.288166837072701</v>
      </c>
      <c r="K4373">
        <v>48.115356908367097</v>
      </c>
      <c r="L4373">
        <v>45.2245758464056</v>
      </c>
      <c r="M4373">
        <v>30.104120026714199</v>
      </c>
      <c r="N4373">
        <v>0.71859138399365896</v>
      </c>
      <c r="O4373">
        <v>116.627512398851</v>
      </c>
      <c r="P4373">
        <v>9.3009985734664902</v>
      </c>
      <c r="Q4373">
        <v>4.9815042593454997E-2</v>
      </c>
    </row>
    <row r="4374" spans="1:17" hidden="1" x14ac:dyDescent="0.3">
      <c r="A4374" t="s">
        <v>8980</v>
      </c>
      <c r="B4374" t="s">
        <v>8981</v>
      </c>
      <c r="C4374" t="str">
        <f>IFERROR(VLOOKUP(Table1[[#This Row],[Ticker]],[1]!Table1[[Symbol]:[Industry]],2,FALSE),"-")</f>
        <v>-</v>
      </c>
      <c r="D4374" t="s">
        <v>74</v>
      </c>
      <c r="E4374">
        <v>12.764519999999999</v>
      </c>
      <c r="F4374">
        <v>2.2200000000000002</v>
      </c>
      <c r="G4374">
        <v>-50.16921326488</v>
      </c>
      <c r="H4374">
        <v>-18.281294884814901</v>
      </c>
      <c r="I4374">
        <v>2.83961063862631</v>
      </c>
      <c r="J4374">
        <v>-9.7876361027294507</v>
      </c>
      <c r="K4374">
        <v>2.4398119247618499</v>
      </c>
      <c r="L4374">
        <v>2.4550503597695599</v>
      </c>
      <c r="M4374">
        <v>20.976056991841499</v>
      </c>
      <c r="N4374">
        <v>0.96643564555381001</v>
      </c>
      <c r="O4374">
        <v>111.711711711711</v>
      </c>
      <c r="P4374">
        <v>73.4375</v>
      </c>
      <c r="Q4374">
        <v>-6.2469582569583001E-2</v>
      </c>
    </row>
    <row r="4375" spans="1:17" hidden="1" x14ac:dyDescent="0.3">
      <c r="A4375" t="s">
        <v>8982</v>
      </c>
      <c r="B4375" t="s">
        <v>8983</v>
      </c>
      <c r="C4375" t="str">
        <f>IFERROR(VLOOKUP(Table1[[#This Row],[Ticker]],[1]!Table1[[Symbol]:[Industry]],2,FALSE),"-")</f>
        <v>-</v>
      </c>
      <c r="D4375" t="s">
        <v>130</v>
      </c>
      <c r="E4375">
        <v>12.749143399999999</v>
      </c>
      <c r="F4375">
        <v>18.25</v>
      </c>
      <c r="G4375">
        <v>-33.3152806806104</v>
      </c>
      <c r="H4375">
        <v>-4.8197564232765302</v>
      </c>
      <c r="I4375">
        <v>-19.138411339395599</v>
      </c>
      <c r="J4375">
        <v>-3.1486319533518499</v>
      </c>
      <c r="K4375">
        <v>18.249999879438999</v>
      </c>
      <c r="L4375">
        <v>18.2389509713562</v>
      </c>
      <c r="M4375">
        <v>100</v>
      </c>
      <c r="O4375">
        <v>0</v>
      </c>
      <c r="P4375">
        <v>0</v>
      </c>
    </row>
    <row r="4376" spans="1:17" hidden="1" x14ac:dyDescent="0.3">
      <c r="A4376" t="s">
        <v>8984</v>
      </c>
      <c r="B4376" t="s">
        <v>8985</v>
      </c>
      <c r="C4376" t="str">
        <f>IFERROR(VLOOKUP(Table1[[#This Row],[Ticker]],[1]!Table1[[Symbol]:[Industry]],2,FALSE),"-")</f>
        <v>-</v>
      </c>
      <c r="D4376" t="s">
        <v>125</v>
      </c>
      <c r="E4376">
        <v>12.70949862</v>
      </c>
      <c r="F4376">
        <v>38.35</v>
      </c>
      <c r="G4376">
        <v>-28.819367874070899</v>
      </c>
      <c r="H4376">
        <v>-6.9987447501247697</v>
      </c>
      <c r="I4376">
        <v>-18.2173587078167</v>
      </c>
      <c r="J4376">
        <v>-2.3197549480042499</v>
      </c>
      <c r="K4376">
        <v>38.2897644043897</v>
      </c>
      <c r="L4376">
        <v>37.999388101326801</v>
      </c>
      <c r="M4376">
        <v>51.398011545169503</v>
      </c>
      <c r="N4376">
        <v>0.84533163601246597</v>
      </c>
      <c r="O4376">
        <v>32.464146023467997</v>
      </c>
      <c r="P4376">
        <v>19.470404984423599</v>
      </c>
      <c r="Q4376">
        <v>2.5571730419363999E-2</v>
      </c>
    </row>
    <row r="4377" spans="1:17" hidden="1" x14ac:dyDescent="0.3">
      <c r="A4377" t="s">
        <v>8986</v>
      </c>
      <c r="B4377" t="s">
        <v>8987</v>
      </c>
      <c r="C4377" t="str">
        <f>IFERROR(VLOOKUP(Table1[[#This Row],[Ticker]],[1]!Table1[[Symbol]:[Industry]],2,FALSE),"-")</f>
        <v>-</v>
      </c>
      <c r="D4377" t="s">
        <v>751</v>
      </c>
      <c r="E4377">
        <v>12.67263724</v>
      </c>
      <c r="F4377">
        <v>84.71</v>
      </c>
      <c r="G4377">
        <v>-1.83926019325983</v>
      </c>
      <c r="H4377">
        <v>0.77255414968564795</v>
      </c>
      <c r="I4377">
        <v>-0.16369223827208701</v>
      </c>
      <c r="J4377">
        <v>-1.5756252290482899</v>
      </c>
      <c r="K4377">
        <v>80.657784651910603</v>
      </c>
      <c r="L4377">
        <v>74.889281535384001</v>
      </c>
      <c r="M4377">
        <v>56.470560257846202</v>
      </c>
      <c r="N4377">
        <v>0.82816513363824296</v>
      </c>
      <c r="O4377">
        <v>1.51103765789162</v>
      </c>
      <c r="P4377">
        <v>37.516233766233697</v>
      </c>
    </row>
    <row r="4378" spans="1:17" hidden="1" x14ac:dyDescent="0.3">
      <c r="A4378" t="s">
        <v>8988</v>
      </c>
      <c r="B4378" t="s">
        <v>8989</v>
      </c>
      <c r="C4378" t="str">
        <f>IFERROR(VLOOKUP(Table1[[#This Row],[Ticker]],[1]!Table1[[Symbol]:[Industry]],2,FALSE),"-")</f>
        <v>-</v>
      </c>
      <c r="D4378" t="s">
        <v>130</v>
      </c>
      <c r="E4378">
        <v>12.608370000000001</v>
      </c>
      <c r="F4378">
        <v>10.35</v>
      </c>
      <c r="G4378">
        <v>96.174741492338498</v>
      </c>
      <c r="H4378">
        <v>13.2640759120528</v>
      </c>
      <c r="I4378">
        <v>19.230572617823501</v>
      </c>
      <c r="J4378">
        <v>37.307208502488599</v>
      </c>
      <c r="K4378">
        <v>7.9867890636431902</v>
      </c>
      <c r="L4378">
        <v>7.4298435157853202</v>
      </c>
      <c r="M4378">
        <v>88.5446220306886</v>
      </c>
      <c r="N4378">
        <v>1.36732016321892</v>
      </c>
      <c r="O4378">
        <v>0</v>
      </c>
      <c r="P4378">
        <v>175.99999999999901</v>
      </c>
      <c r="Q4378">
        <v>9.7904582327796003E-2</v>
      </c>
    </row>
    <row r="4379" spans="1:17" hidden="1" x14ac:dyDescent="0.3">
      <c r="A4379" t="s">
        <v>8990</v>
      </c>
      <c r="B4379" t="s">
        <v>8991</v>
      </c>
      <c r="C4379" t="str">
        <f>IFERROR(VLOOKUP(Table1[[#This Row],[Ticker]],[1]!Table1[[Symbol]:[Industry]],2,FALSE),"-")</f>
        <v>-</v>
      </c>
      <c r="D4379" t="s">
        <v>1361</v>
      </c>
      <c r="E4379">
        <v>12.591982437999899</v>
      </c>
      <c r="F4379">
        <v>26.93</v>
      </c>
      <c r="G4379">
        <v>-23.127064641330499</v>
      </c>
      <c r="H4379">
        <v>-3.4638242198867002</v>
      </c>
      <c r="I4379">
        <v>-13.114789292151499</v>
      </c>
      <c r="J4379">
        <v>-2.9251682662010099</v>
      </c>
      <c r="K4379">
        <v>26.513628475674601</v>
      </c>
      <c r="L4379">
        <v>25.734361316388899</v>
      </c>
      <c r="M4379">
        <v>62.670828158080603</v>
      </c>
      <c r="N4379">
        <v>1.53810505823193</v>
      </c>
      <c r="O4379">
        <v>2.2651318232454498</v>
      </c>
      <c r="P4379">
        <v>12.489557226399301</v>
      </c>
      <c r="Q4379">
        <v>-7.1457502660915995E-2</v>
      </c>
    </row>
    <row r="4380" spans="1:17" hidden="1" x14ac:dyDescent="0.3">
      <c r="A4380" t="s">
        <v>8992</v>
      </c>
      <c r="B4380" t="s">
        <v>8993</v>
      </c>
      <c r="C4380" t="str">
        <f>IFERROR(VLOOKUP(Table1[[#This Row],[Ticker]],[1]!Table1[[Symbol]:[Industry]],2,FALSE),"-")</f>
        <v>-</v>
      </c>
      <c r="D4380" t="s">
        <v>281</v>
      </c>
      <c r="E4380">
        <v>12.589741200000001</v>
      </c>
      <c r="F4380">
        <v>8.7899999999999991</v>
      </c>
      <c r="G4380">
        <v>19.554284536780798</v>
      </c>
      <c r="H4380">
        <v>7.2845008704352801E-2</v>
      </c>
      <c r="I4380">
        <v>7.3364088044892002</v>
      </c>
      <c r="J4380">
        <v>-3.1486319533518499</v>
      </c>
      <c r="K4380">
        <v>7.16998524711199</v>
      </c>
      <c r="L4380">
        <v>5.6289375781781104</v>
      </c>
      <c r="M4380">
        <v>99.999999983478702</v>
      </c>
      <c r="N4380">
        <v>0.69479963381862198</v>
      </c>
      <c r="O4380">
        <v>0</v>
      </c>
      <c r="P4380">
        <v>93.186813186813097</v>
      </c>
      <c r="Q4380">
        <v>0.12295027618103101</v>
      </c>
    </row>
    <row r="4381" spans="1:17" hidden="1" x14ac:dyDescent="0.3">
      <c r="A4381" t="s">
        <v>8994</v>
      </c>
      <c r="B4381" t="s">
        <v>8995</v>
      </c>
      <c r="C4381" t="str">
        <f>IFERROR(VLOOKUP(Table1[[#This Row],[Ticker]],[1]!Table1[[Symbol]:[Industry]],2,FALSE),"-")</f>
        <v>-</v>
      </c>
      <c r="D4381" t="s">
        <v>470</v>
      </c>
      <c r="E4381">
        <v>12.574301109999899</v>
      </c>
      <c r="F4381">
        <v>17.149999999999999</v>
      </c>
      <c r="G4381">
        <v>-37.505224814688603</v>
      </c>
      <c r="H4381">
        <v>-14.556598528539601</v>
      </c>
      <c r="I4381">
        <v>-23.860633561617899</v>
      </c>
      <c r="J4381">
        <v>-12.885474058614999</v>
      </c>
      <c r="K4381">
        <v>18.345720290678202</v>
      </c>
      <c r="L4381">
        <v>17.727948898817399</v>
      </c>
      <c r="M4381">
        <v>0.72305608493435602</v>
      </c>
      <c r="N4381">
        <v>2.0165289256198302</v>
      </c>
      <c r="O4381">
        <v>16.326530612244799</v>
      </c>
      <c r="P4381">
        <v>0.292397660818699</v>
      </c>
    </row>
    <row r="4382" spans="1:17" hidden="1" x14ac:dyDescent="0.3">
      <c r="A4382" t="s">
        <v>8996</v>
      </c>
      <c r="B4382" t="s">
        <v>8997</v>
      </c>
      <c r="C4382" t="str">
        <f>IFERROR(VLOOKUP(Table1[[#This Row],[Ticker]],[1]!Table1[[Symbol]:[Industry]],2,FALSE),"-")</f>
        <v>-</v>
      </c>
      <c r="D4382" t="s">
        <v>1004</v>
      </c>
      <c r="E4382">
        <v>12.568607999999999</v>
      </c>
      <c r="F4382">
        <v>0.81</v>
      </c>
      <c r="G4382">
        <v>-17.600994966324699</v>
      </c>
      <c r="H4382">
        <v>-10.6337099116486</v>
      </c>
      <c r="I4382">
        <v>-5.0539042971421297</v>
      </c>
      <c r="J4382">
        <v>-7.8545143062930096</v>
      </c>
      <c r="K4382">
        <v>0.84475159826716595</v>
      </c>
      <c r="L4382">
        <v>0.80114979592086799</v>
      </c>
      <c r="M4382">
        <v>41.354685914306899</v>
      </c>
      <c r="N4382">
        <v>0.59543960967838205</v>
      </c>
      <c r="O4382">
        <v>62.962962962962898</v>
      </c>
      <c r="P4382">
        <v>55.769230769230703</v>
      </c>
      <c r="Q4382">
        <v>1.5728741443059999E-2</v>
      </c>
    </row>
    <row r="4383" spans="1:17" hidden="1" x14ac:dyDescent="0.3">
      <c r="A4383" t="s">
        <v>8998</v>
      </c>
      <c r="B4383" t="s">
        <v>8999</v>
      </c>
      <c r="C4383" t="str">
        <f>IFERROR(VLOOKUP(Table1[[#This Row],[Ticker]],[1]!Table1[[Symbol]:[Industry]],2,FALSE),"-")</f>
        <v>-</v>
      </c>
      <c r="D4383" t="s">
        <v>545</v>
      </c>
      <c r="E4383">
        <v>12.5685</v>
      </c>
      <c r="F4383">
        <v>7.35</v>
      </c>
      <c r="G4383">
        <v>-33.3152806806104</v>
      </c>
      <c r="H4383">
        <v>-4.8197564232765302</v>
      </c>
      <c r="I4383">
        <v>-19.138411339395599</v>
      </c>
      <c r="J4383">
        <v>-3.1486319533518499</v>
      </c>
      <c r="K4383">
        <v>7.35</v>
      </c>
      <c r="L4383">
        <v>7.3499999999999801</v>
      </c>
      <c r="M4383">
        <v>50</v>
      </c>
      <c r="O4383">
        <v>0</v>
      </c>
      <c r="P4383">
        <v>0</v>
      </c>
    </row>
    <row r="4384" spans="1:17" hidden="1" x14ac:dyDescent="0.3">
      <c r="A4384" t="s">
        <v>9000</v>
      </c>
      <c r="B4384" t="s">
        <v>9001</v>
      </c>
      <c r="C4384" t="str">
        <f>IFERROR(VLOOKUP(Table1[[#This Row],[Ticker]],[1]!Table1[[Symbol]:[Industry]],2,FALSE),"-")</f>
        <v>-</v>
      </c>
      <c r="D4384" t="s">
        <v>604</v>
      </c>
      <c r="E4384">
        <v>12.56595456</v>
      </c>
      <c r="F4384">
        <v>25.57</v>
      </c>
      <c r="G4384">
        <v>-28.3050137401586</v>
      </c>
      <c r="H4384">
        <v>-11.5633554135397</v>
      </c>
      <c r="I4384">
        <v>-10.329900701097699</v>
      </c>
      <c r="J4384">
        <v>-10.1270492195389</v>
      </c>
      <c r="K4384">
        <v>26.815502046860299</v>
      </c>
      <c r="L4384">
        <v>25.6999560795498</v>
      </c>
      <c r="M4384">
        <v>35.989995744695399</v>
      </c>
      <c r="N4384">
        <v>0.79402713183643603</v>
      </c>
      <c r="O4384">
        <v>48.220570981618998</v>
      </c>
      <c r="P4384">
        <v>31.8041237113402</v>
      </c>
      <c r="Q4384">
        <v>6.0631112660443999E-2</v>
      </c>
    </row>
    <row r="4385" spans="1:17" hidden="1" x14ac:dyDescent="0.3">
      <c r="A4385" t="s">
        <v>9002</v>
      </c>
      <c r="B4385" t="s">
        <v>9003</v>
      </c>
      <c r="C4385" t="str">
        <f>IFERROR(VLOOKUP(Table1[[#This Row],[Ticker]],[1]!Table1[[Symbol]:[Industry]],2,FALSE),"-")</f>
        <v>-</v>
      </c>
      <c r="D4385" t="s">
        <v>190</v>
      </c>
      <c r="E4385">
        <v>12.5140365</v>
      </c>
      <c r="F4385">
        <v>27.94</v>
      </c>
      <c r="G4385">
        <v>13.505528567944401</v>
      </c>
      <c r="H4385">
        <v>-6.5925494768221196</v>
      </c>
      <c r="I4385">
        <v>43.397947008480998</v>
      </c>
      <c r="J4385">
        <v>-14.999281304001199</v>
      </c>
      <c r="K4385">
        <v>26.9527882181108</v>
      </c>
      <c r="L4385">
        <v>23.044404986087901</v>
      </c>
      <c r="M4385">
        <v>50.5479861476488</v>
      </c>
      <c r="N4385">
        <v>1.1749269392503501</v>
      </c>
      <c r="O4385">
        <v>25.2326413743736</v>
      </c>
      <c r="P4385">
        <v>88.148148148148096</v>
      </c>
      <c r="Q4385">
        <v>8.3926384579314006E-2</v>
      </c>
    </row>
    <row r="4386" spans="1:17" hidden="1" x14ac:dyDescent="0.3">
      <c r="A4386" t="s">
        <v>9004</v>
      </c>
      <c r="B4386" t="s">
        <v>9005</v>
      </c>
      <c r="C4386" t="str">
        <f>IFERROR(VLOOKUP(Table1[[#This Row],[Ticker]],[1]!Table1[[Symbol]:[Industry]],2,FALSE),"-")</f>
        <v>-</v>
      </c>
      <c r="D4386" t="s">
        <v>74</v>
      </c>
      <c r="E4386">
        <v>12.4755039</v>
      </c>
      <c r="F4386">
        <v>6.75</v>
      </c>
      <c r="G4386">
        <v>-47.218341905100203</v>
      </c>
      <c r="H4386">
        <v>-4.6741960157073903</v>
      </c>
      <c r="I4386">
        <v>-31.018306900753299</v>
      </c>
      <c r="J4386">
        <v>-3.29376983433878</v>
      </c>
      <c r="K4386">
        <v>6.88150827130585</v>
      </c>
      <c r="L4386">
        <v>7.4695824022694604</v>
      </c>
      <c r="M4386">
        <v>47.551303693720897</v>
      </c>
      <c r="N4386">
        <v>0.85414846496077901</v>
      </c>
      <c r="O4386">
        <v>68</v>
      </c>
      <c r="P4386">
        <v>11.9402985074626</v>
      </c>
      <c r="Q4386">
        <v>2.9419796816643001E-2</v>
      </c>
    </row>
    <row r="4387" spans="1:17" hidden="1" x14ac:dyDescent="0.3">
      <c r="A4387" t="s">
        <v>9006</v>
      </c>
      <c r="B4387" t="s">
        <v>9007</v>
      </c>
      <c r="C4387" t="str">
        <f>IFERROR(VLOOKUP(Table1[[#This Row],[Ticker]],[1]!Table1[[Symbol]:[Industry]],2,FALSE),"-")</f>
        <v>-</v>
      </c>
      <c r="D4387" t="s">
        <v>125</v>
      </c>
      <c r="E4387">
        <v>12.470542500000001</v>
      </c>
      <c r="F4387">
        <v>5.97</v>
      </c>
      <c r="G4387">
        <v>-79.091847438103599</v>
      </c>
      <c r="H4387">
        <v>-1.70017236781725</v>
      </c>
      <c r="I4387">
        <v>-26.723550658281098</v>
      </c>
      <c r="J4387">
        <v>-7.9486319533518497</v>
      </c>
      <c r="K4387">
        <v>6.0655317398236903</v>
      </c>
      <c r="L4387">
        <v>7.9389388841829698</v>
      </c>
      <c r="M4387">
        <v>44.1775866365494</v>
      </c>
      <c r="N4387">
        <v>0.44250523083828602</v>
      </c>
      <c r="O4387">
        <v>86.767169179229398</v>
      </c>
      <c r="P4387">
        <v>24.116424116424099</v>
      </c>
      <c r="Q4387">
        <v>-1.6571270056871E-2</v>
      </c>
    </row>
    <row r="4388" spans="1:17" hidden="1" x14ac:dyDescent="0.3">
      <c r="A4388" t="s">
        <v>9008</v>
      </c>
      <c r="B4388" t="s">
        <v>9009</v>
      </c>
      <c r="C4388" t="str">
        <f>IFERROR(VLOOKUP(Table1[[#This Row],[Ticker]],[1]!Table1[[Symbol]:[Industry]],2,FALSE),"-")</f>
        <v>-</v>
      </c>
      <c r="D4388" t="s">
        <v>545</v>
      </c>
      <c r="E4388">
        <v>12.44</v>
      </c>
      <c r="F4388">
        <v>24.88</v>
      </c>
      <c r="G4388">
        <v>100.519305785554</v>
      </c>
      <c r="H4388">
        <v>-15.182842656256801</v>
      </c>
      <c r="I4388">
        <v>74.631059065588701</v>
      </c>
      <c r="J4388">
        <v>-17.279066735960502</v>
      </c>
      <c r="K4388">
        <v>25.213457115066699</v>
      </c>
      <c r="L4388">
        <v>19.75053385532</v>
      </c>
      <c r="M4388">
        <v>46.296183398592603</v>
      </c>
      <c r="N4388">
        <v>0.879600569368305</v>
      </c>
      <c r="O4388">
        <v>22.7491961414791</v>
      </c>
      <c r="P4388">
        <v>223.958333333333</v>
      </c>
      <c r="Q4388">
        <v>0.15904995979415801</v>
      </c>
    </row>
    <row r="4389" spans="1:17" hidden="1" x14ac:dyDescent="0.3">
      <c r="A4389" t="s">
        <v>9010</v>
      </c>
      <c r="B4389" t="s">
        <v>9011</v>
      </c>
      <c r="C4389" t="str">
        <f>IFERROR(VLOOKUP(Table1[[#This Row],[Ticker]],[1]!Table1[[Symbol]:[Industry]],2,FALSE),"-")</f>
        <v>-</v>
      </c>
      <c r="D4389" t="s">
        <v>89</v>
      </c>
      <c r="E4389">
        <v>12.391966399999999</v>
      </c>
      <c r="F4389">
        <v>9.1300000000000008</v>
      </c>
      <c r="G4389">
        <v>93.799147180086095</v>
      </c>
      <c r="H4389">
        <v>-0.75277077734352105</v>
      </c>
      <c r="I4389">
        <v>11.1040993596057</v>
      </c>
      <c r="J4389">
        <v>0.299643908717103</v>
      </c>
      <c r="K4389">
        <v>7.6693642448830799</v>
      </c>
      <c r="L4389">
        <v>6.7577704056015904</v>
      </c>
      <c r="M4389">
        <v>71.847065929400898</v>
      </c>
      <c r="N4389">
        <v>1.58975672215108</v>
      </c>
      <c r="O4389">
        <v>27.272727272727199</v>
      </c>
      <c r="P4389">
        <v>185.3125</v>
      </c>
      <c r="Q4389">
        <v>8.4421502517090005E-2</v>
      </c>
    </row>
    <row r="4390" spans="1:17" hidden="1" x14ac:dyDescent="0.3">
      <c r="A4390" t="s">
        <v>9012</v>
      </c>
      <c r="B4390" t="s">
        <v>9013</v>
      </c>
      <c r="C4390" t="str">
        <f>IFERROR(VLOOKUP(Table1[[#This Row],[Ticker]],[1]!Table1[[Symbol]:[Industry]],2,FALSE),"-")</f>
        <v>-</v>
      </c>
      <c r="D4390" t="s">
        <v>396</v>
      </c>
      <c r="E4390">
        <v>12.381204</v>
      </c>
      <c r="F4390">
        <v>2.42</v>
      </c>
      <c r="G4390">
        <v>135.57360820827799</v>
      </c>
      <c r="H4390">
        <v>68.864454103039193</v>
      </c>
      <c r="I4390">
        <v>165.567471013545</v>
      </c>
      <c r="J4390">
        <v>17.793776423611501</v>
      </c>
      <c r="K4390">
        <v>1.56647983245671</v>
      </c>
      <c r="L4390">
        <v>1.2312243109604599</v>
      </c>
      <c r="M4390">
        <v>96.562910924650197</v>
      </c>
      <c r="N4390">
        <v>0.92647334436324402</v>
      </c>
      <c r="O4390">
        <v>0</v>
      </c>
      <c r="P4390">
        <v>261.19402985074601</v>
      </c>
      <c r="Q4390">
        <v>0.137017464739281</v>
      </c>
    </row>
    <row r="4391" spans="1:17" hidden="1" x14ac:dyDescent="0.3">
      <c r="A4391" t="s">
        <v>9014</v>
      </c>
      <c r="B4391" t="s">
        <v>9015</v>
      </c>
      <c r="C4391" t="str">
        <f>IFERROR(VLOOKUP(Table1[[#This Row],[Ticker]],[1]!Table1[[Symbol]:[Industry]],2,FALSE),"-")</f>
        <v>-</v>
      </c>
      <c r="D4391" t="s">
        <v>448</v>
      </c>
      <c r="E4391">
        <v>12.360584814999999</v>
      </c>
      <c r="F4391">
        <v>37.450000000000003</v>
      </c>
      <c r="G4391">
        <v>-32.966941988220199</v>
      </c>
      <c r="H4391">
        <v>-1.41435101787113</v>
      </c>
      <c r="I4391">
        <v>-13.764185115422601</v>
      </c>
      <c r="J4391">
        <v>1.10204924555821</v>
      </c>
      <c r="K4391">
        <v>36.744382136165903</v>
      </c>
      <c r="L4391">
        <v>36.496392029951998</v>
      </c>
      <c r="M4391">
        <v>47.124850770342</v>
      </c>
      <c r="N4391">
        <v>1.68763504565414</v>
      </c>
      <c r="O4391">
        <v>21.548731642189502</v>
      </c>
      <c r="P4391">
        <v>20.032051282051299</v>
      </c>
      <c r="Q4391">
        <v>8.7876209831509997E-2</v>
      </c>
    </row>
    <row r="4392" spans="1:17" hidden="1" x14ac:dyDescent="0.3">
      <c r="A4392" t="s">
        <v>9016</v>
      </c>
      <c r="B4392" t="s">
        <v>9017</v>
      </c>
      <c r="C4392" t="str">
        <f>IFERROR(VLOOKUP(Table1[[#This Row],[Ticker]],[1]!Table1[[Symbol]:[Industry]],2,FALSE),"-")</f>
        <v>-</v>
      </c>
      <c r="D4392" t="s">
        <v>388</v>
      </c>
      <c r="E4392">
        <v>12.3061104</v>
      </c>
      <c r="F4392">
        <v>12</v>
      </c>
      <c r="G4392">
        <v>54.184719319389501</v>
      </c>
      <c r="H4392">
        <v>-4.5691298568604903</v>
      </c>
      <c r="I4392">
        <v>87.047155670913597</v>
      </c>
      <c r="J4392">
        <v>-3.1486319533518499</v>
      </c>
      <c r="K4392">
        <v>11.5842946401495</v>
      </c>
      <c r="L4392">
        <v>9.2475468194077202</v>
      </c>
      <c r="M4392">
        <v>38.181380859966403</v>
      </c>
      <c r="N4392">
        <v>0</v>
      </c>
      <c r="O4392">
        <v>36.9166666666666</v>
      </c>
      <c r="P4392">
        <v>106.185567010309</v>
      </c>
    </row>
    <row r="4393" spans="1:17" hidden="1" x14ac:dyDescent="0.3">
      <c r="A4393" t="s">
        <v>9018</v>
      </c>
      <c r="B4393" t="s">
        <v>9019</v>
      </c>
      <c r="C4393" t="str">
        <f>IFERROR(VLOOKUP(Table1[[#This Row],[Ticker]],[1]!Table1[[Symbol]:[Industry]],2,FALSE),"-")</f>
        <v>-</v>
      </c>
      <c r="D4393" t="s">
        <v>751</v>
      </c>
      <c r="E4393">
        <v>12.214835947999999</v>
      </c>
      <c r="F4393">
        <v>2827.9</v>
      </c>
      <c r="G4393">
        <v>1.3459828371823299</v>
      </c>
      <c r="H4393">
        <v>-0.54822697130570996</v>
      </c>
      <c r="I4393">
        <v>0.83783014890537899</v>
      </c>
      <c r="J4393">
        <v>-1.1504560746304799</v>
      </c>
      <c r="K4393">
        <v>2691.08604871641</v>
      </c>
      <c r="L4393">
        <v>2484.86847479173</v>
      </c>
      <c r="M4393">
        <v>57.569699091115801</v>
      </c>
      <c r="N4393">
        <v>0.67714863239771705</v>
      </c>
      <c r="O4393">
        <v>7.4260051628405294E-2</v>
      </c>
      <c r="P4393">
        <v>40.272817460317398</v>
      </c>
      <c r="Q4393">
        <v>2.2268006150822001E-2</v>
      </c>
    </row>
    <row r="4394" spans="1:17" hidden="1" x14ac:dyDescent="0.3">
      <c r="A4394" t="s">
        <v>9020</v>
      </c>
      <c r="B4394" t="s">
        <v>9021</v>
      </c>
      <c r="C4394" t="str">
        <f>IFERROR(VLOOKUP(Table1[[#This Row],[Ticker]],[1]!Table1[[Symbol]:[Industry]],2,FALSE),"-")</f>
        <v>-</v>
      </c>
      <c r="D4394" t="s">
        <v>27</v>
      </c>
      <c r="E4394">
        <v>12.204079999999999</v>
      </c>
      <c r="F4394">
        <v>35.15</v>
      </c>
      <c r="G4394">
        <v>-1.1724235377532899</v>
      </c>
      <c r="H4394">
        <v>23.231245398216998</v>
      </c>
      <c r="I4394">
        <v>1.4131033485682501E-2</v>
      </c>
      <c r="J4394">
        <v>-0.67049784256467504</v>
      </c>
      <c r="K4394">
        <v>29.705142746202998</v>
      </c>
      <c r="L4394">
        <v>27.718193853203498</v>
      </c>
      <c r="M4394">
        <v>64.671044239573604</v>
      </c>
      <c r="N4394">
        <v>1.20567375886524</v>
      </c>
      <c r="O4394">
        <v>5.26315789473683</v>
      </c>
      <c r="P4394">
        <v>48.625792811839297</v>
      </c>
    </row>
    <row r="4395" spans="1:17" hidden="1" x14ac:dyDescent="0.3">
      <c r="A4395" t="s">
        <v>9022</v>
      </c>
      <c r="B4395" t="s">
        <v>9023</v>
      </c>
      <c r="C4395" t="str">
        <f>IFERROR(VLOOKUP(Table1[[#This Row],[Ticker]],[1]!Table1[[Symbol]:[Industry]],2,FALSE),"-")</f>
        <v>-</v>
      </c>
      <c r="D4395" t="s">
        <v>604</v>
      </c>
      <c r="E4395">
        <v>12.20326032</v>
      </c>
      <c r="F4395">
        <v>10.66</v>
      </c>
      <c r="G4395">
        <v>-24.650652749927399</v>
      </c>
      <c r="H4395">
        <v>-6.6930838095388001</v>
      </c>
      <c r="I4395">
        <v>-26.603689117173399</v>
      </c>
      <c r="J4395">
        <v>1.11677089025003</v>
      </c>
      <c r="K4395">
        <v>11.199059168117699</v>
      </c>
      <c r="L4395">
        <v>11.1604911781327</v>
      </c>
      <c r="M4395">
        <v>34.185772385287997</v>
      </c>
      <c r="N4395">
        <v>0.48319857682678902</v>
      </c>
      <c r="O4395">
        <v>76.078799249530903</v>
      </c>
      <c r="P4395">
        <v>21.828571428571401</v>
      </c>
      <c r="Q4395">
        <v>4.3209754677617999E-2</v>
      </c>
    </row>
    <row r="4396" spans="1:17" hidden="1" x14ac:dyDescent="0.3">
      <c r="A4396" t="s">
        <v>9024</v>
      </c>
      <c r="B4396" t="s">
        <v>9025</v>
      </c>
      <c r="C4396" t="str">
        <f>IFERROR(VLOOKUP(Table1[[#This Row],[Ticker]],[1]!Table1[[Symbol]:[Industry]],2,FALSE),"-")</f>
        <v>-</v>
      </c>
      <c r="D4396" t="s">
        <v>1814</v>
      </c>
      <c r="E4396">
        <v>12.15798</v>
      </c>
      <c r="F4396">
        <v>24.25</v>
      </c>
      <c r="G4396">
        <v>-31.850845534166901</v>
      </c>
      <c r="H4396">
        <v>-3.85863803096548</v>
      </c>
      <c r="I4396">
        <v>-39.368674497290399</v>
      </c>
      <c r="J4396">
        <v>-12.5211809729596</v>
      </c>
      <c r="K4396">
        <v>23.3965830303849</v>
      </c>
      <c r="L4396">
        <v>23.4348604950479</v>
      </c>
      <c r="M4396">
        <v>55.188749291889998</v>
      </c>
      <c r="N4396">
        <v>0.98290190980495695</v>
      </c>
      <c r="O4396">
        <v>37.278350515463899</v>
      </c>
      <c r="P4396">
        <v>34.947134112409501</v>
      </c>
      <c r="Q4396">
        <v>9.1040415103365996E-2</v>
      </c>
    </row>
    <row r="4397" spans="1:17" hidden="1" x14ac:dyDescent="0.3">
      <c r="A4397" t="s">
        <v>9026</v>
      </c>
      <c r="B4397" t="s">
        <v>9027</v>
      </c>
      <c r="C4397" t="str">
        <f>IFERROR(VLOOKUP(Table1[[#This Row],[Ticker]],[1]!Table1[[Symbol]:[Industry]],2,FALSE),"-")</f>
        <v>-</v>
      </c>
      <c r="D4397" t="s">
        <v>1602</v>
      </c>
      <c r="E4397">
        <v>12.131505000000001</v>
      </c>
      <c r="F4397">
        <v>39.42</v>
      </c>
      <c r="G4397">
        <v>-12.1348318641333</v>
      </c>
      <c r="H4397">
        <v>4.0300405997275099</v>
      </c>
      <c r="I4397">
        <v>-27.2074411901419</v>
      </c>
      <c r="J4397">
        <v>0.80587825600457297</v>
      </c>
      <c r="K4397">
        <v>36.176477963074099</v>
      </c>
      <c r="L4397">
        <v>34.982691817163698</v>
      </c>
      <c r="M4397">
        <v>59.249384420437998</v>
      </c>
      <c r="N4397">
        <v>0.91303844434925696</v>
      </c>
      <c r="O4397">
        <v>29.6042617960426</v>
      </c>
      <c r="P4397">
        <v>88.612440191387506</v>
      </c>
      <c r="Q4397">
        <v>7.1918649294978002E-2</v>
      </c>
    </row>
    <row r="4398" spans="1:17" hidden="1" x14ac:dyDescent="0.3">
      <c r="A4398" t="s">
        <v>9028</v>
      </c>
      <c r="B4398" t="s">
        <v>9029</v>
      </c>
      <c r="C4398" t="str">
        <f>IFERROR(VLOOKUP(Table1[[#This Row],[Ticker]],[1]!Table1[[Symbol]:[Industry]],2,FALSE),"-")</f>
        <v>-</v>
      </c>
      <c r="D4398" t="s">
        <v>751</v>
      </c>
      <c r="E4398">
        <v>12.120252429999899</v>
      </c>
      <c r="F4398">
        <v>40.81</v>
      </c>
      <c r="G4398">
        <v>9.3271520352232002</v>
      </c>
      <c r="H4398">
        <v>1.18740104093614</v>
      </c>
      <c r="I4398">
        <v>0.189074040721287</v>
      </c>
      <c r="J4398">
        <v>0.293622973063701</v>
      </c>
      <c r="K4398">
        <v>39.178994926861201</v>
      </c>
      <c r="L4398">
        <v>35.932656721958601</v>
      </c>
      <c r="M4398">
        <v>57.562155009737999</v>
      </c>
      <c r="N4398">
        <v>0.63227235899974099</v>
      </c>
      <c r="O4398">
        <v>1.6172506738544301</v>
      </c>
      <c r="P4398">
        <v>51.148148148148103</v>
      </c>
    </row>
    <row r="4399" spans="1:17" hidden="1" x14ac:dyDescent="0.3">
      <c r="A4399" t="s">
        <v>9030</v>
      </c>
      <c r="B4399" t="s">
        <v>9031</v>
      </c>
      <c r="C4399" t="str">
        <f>IFERROR(VLOOKUP(Table1[[#This Row],[Ticker]],[1]!Table1[[Symbol]:[Industry]],2,FALSE),"-")</f>
        <v>-</v>
      </c>
      <c r="E4399">
        <v>12.12</v>
      </c>
      <c r="F4399">
        <v>303</v>
      </c>
      <c r="G4399">
        <v>143.90338354628801</v>
      </c>
      <c r="H4399">
        <v>-6.5042397404129</v>
      </c>
      <c r="I4399">
        <v>146.65106234481399</v>
      </c>
      <c r="J4399">
        <v>-7.1043281558834899</v>
      </c>
      <c r="K4399">
        <v>285.31832250761801</v>
      </c>
      <c r="L4399">
        <v>199.31276084376699</v>
      </c>
      <c r="M4399">
        <v>37.975617249019201</v>
      </c>
      <c r="N4399">
        <v>0.62511968618534097</v>
      </c>
      <c r="O4399">
        <v>6.6831683168316802</v>
      </c>
      <c r="P4399">
        <v>240.832395950506</v>
      </c>
      <c r="Q4399">
        <v>0.13987489120315999</v>
      </c>
    </row>
    <row r="4400" spans="1:17" hidden="1" x14ac:dyDescent="0.3">
      <c r="A4400" t="s">
        <v>9032</v>
      </c>
      <c r="B4400" t="s">
        <v>9033</v>
      </c>
      <c r="C4400" t="str">
        <f>IFERROR(VLOOKUP(Table1[[#This Row],[Ticker]],[1]!Table1[[Symbol]:[Industry]],2,FALSE),"-")</f>
        <v>-</v>
      </c>
      <c r="D4400" t="s">
        <v>604</v>
      </c>
      <c r="E4400">
        <v>12.1122684</v>
      </c>
      <c r="F4400">
        <v>26.37</v>
      </c>
      <c r="G4400">
        <v>47.054076364533202</v>
      </c>
      <c r="H4400">
        <v>-3.31032246101238</v>
      </c>
      <c r="I4400">
        <v>64.241282680075798</v>
      </c>
      <c r="J4400">
        <v>-10.165569388540201</v>
      </c>
      <c r="K4400">
        <v>26.155060823367901</v>
      </c>
      <c r="L4400">
        <v>21.003574596047301</v>
      </c>
      <c r="M4400">
        <v>21.6479674234774</v>
      </c>
      <c r="N4400">
        <v>0.43148301340518802</v>
      </c>
      <c r="O4400">
        <v>31.3993174061433</v>
      </c>
      <c r="P4400">
        <v>97.528089887640405</v>
      </c>
      <c r="Q4400">
        <v>2.1216141347285E-2</v>
      </c>
    </row>
    <row r="4401" spans="1:17" hidden="1" x14ac:dyDescent="0.3">
      <c r="A4401" t="s">
        <v>9034</v>
      </c>
      <c r="B4401" t="s">
        <v>5571</v>
      </c>
      <c r="C4401" t="str">
        <f>IFERROR(VLOOKUP(Table1[[#This Row],[Ticker]],[1]!Table1[[Symbol]:[Industry]],2,FALSE),"-")</f>
        <v>-</v>
      </c>
      <c r="D4401" t="s">
        <v>130</v>
      </c>
      <c r="E4401">
        <v>12.09285</v>
      </c>
      <c r="F4401">
        <v>38.39</v>
      </c>
      <c r="G4401">
        <v>71.431385986056199</v>
      </c>
      <c r="H4401">
        <v>-15.978749392203699</v>
      </c>
      <c r="I4401">
        <v>87.481610189129597</v>
      </c>
      <c r="J4401">
        <v>-10.853627240816399</v>
      </c>
      <c r="K4401">
        <v>49.446273335435102</v>
      </c>
      <c r="L4401">
        <v>45.509916404451097</v>
      </c>
      <c r="M4401">
        <v>21.328019989504799</v>
      </c>
      <c r="N4401">
        <v>0.27375268079194998</v>
      </c>
      <c r="O4401">
        <v>128.05418077624299</v>
      </c>
      <c r="P4401">
        <v>139.9375</v>
      </c>
      <c r="Q4401">
        <v>4.7054065022798998E-2</v>
      </c>
    </row>
    <row r="4402" spans="1:17" hidden="1" x14ac:dyDescent="0.3">
      <c r="A4402" t="s">
        <v>9035</v>
      </c>
      <c r="B4402" t="s">
        <v>9036</v>
      </c>
      <c r="C4402" t="str">
        <f>IFERROR(VLOOKUP(Table1[[#This Row],[Ticker]],[1]!Table1[[Symbol]:[Industry]],2,FALSE),"-")</f>
        <v>-</v>
      </c>
      <c r="D4402" t="s">
        <v>266</v>
      </c>
      <c r="E4402">
        <v>12.082285000000001</v>
      </c>
      <c r="F4402">
        <v>7.96</v>
      </c>
      <c r="G4402">
        <v>151.98937881759699</v>
      </c>
      <c r="H4402">
        <v>16.337016788291098</v>
      </c>
      <c r="I4402">
        <v>95.996723795739399</v>
      </c>
      <c r="J4402">
        <v>-3.1486319533518499</v>
      </c>
      <c r="K4402">
        <v>6.7388591987480204</v>
      </c>
      <c r="L4402">
        <v>4.8198336618198097</v>
      </c>
      <c r="M4402">
        <v>100</v>
      </c>
      <c r="N4402">
        <v>0</v>
      </c>
      <c r="O4402">
        <v>0</v>
      </c>
      <c r="P4402">
        <v>185.304659498207</v>
      </c>
    </row>
    <row r="4403" spans="1:17" hidden="1" x14ac:dyDescent="0.3">
      <c r="A4403" t="s">
        <v>9037</v>
      </c>
      <c r="B4403" t="s">
        <v>9038</v>
      </c>
      <c r="C4403" t="str">
        <f>IFERROR(VLOOKUP(Table1[[#This Row],[Ticker]],[1]!Table1[[Symbol]:[Industry]],2,FALSE),"-")</f>
        <v>-</v>
      </c>
      <c r="D4403" t="s">
        <v>473</v>
      </c>
      <c r="E4403">
        <v>12.056696000000001</v>
      </c>
      <c r="F4403">
        <v>35.119999999999997</v>
      </c>
      <c r="G4403">
        <v>502.91660337735999</v>
      </c>
      <c r="H4403">
        <v>101.40712397129801</v>
      </c>
      <c r="I4403">
        <v>343.57568615730997</v>
      </c>
      <c r="J4403">
        <v>18.311063035754898</v>
      </c>
      <c r="K4403">
        <v>21.162190405199201</v>
      </c>
      <c r="L4403">
        <v>13.5316147051487</v>
      </c>
      <c r="M4403">
        <v>95.403433181633602</v>
      </c>
      <c r="N4403">
        <v>1.57877812266527</v>
      </c>
      <c r="O4403">
        <v>0</v>
      </c>
      <c r="P4403">
        <v>536.231884057971</v>
      </c>
    </row>
    <row r="4404" spans="1:17" hidden="1" x14ac:dyDescent="0.3">
      <c r="A4404" t="s">
        <v>9039</v>
      </c>
      <c r="B4404" t="s">
        <v>9040</v>
      </c>
      <c r="C4404" t="str">
        <f>IFERROR(VLOOKUP(Table1[[#This Row],[Ticker]],[1]!Table1[[Symbol]:[Industry]],2,FALSE),"-")</f>
        <v>-</v>
      </c>
      <c r="D4404" t="s">
        <v>2713</v>
      </c>
      <c r="E4404">
        <v>12.018007066999999</v>
      </c>
      <c r="F4404">
        <v>12.01</v>
      </c>
      <c r="G4404">
        <v>61.021288898677597</v>
      </c>
      <c r="H4404">
        <v>50.826502080124797</v>
      </c>
      <c r="I4404">
        <v>56.446383982241699</v>
      </c>
      <c r="J4404">
        <v>7.7040812249427102</v>
      </c>
      <c r="K4404">
        <v>8.4867851808773995</v>
      </c>
      <c r="L4404">
        <v>7.3179630883130198</v>
      </c>
      <c r="M4404">
        <v>90.065759315104401</v>
      </c>
      <c r="N4404">
        <v>2.7937830121273799</v>
      </c>
      <c r="O4404">
        <v>0</v>
      </c>
      <c r="P4404">
        <v>119.561243144424</v>
      </c>
      <c r="Q4404">
        <v>3.6211844457363002E-2</v>
      </c>
    </row>
    <row r="4405" spans="1:17" hidden="1" x14ac:dyDescent="0.3">
      <c r="A4405" t="s">
        <v>9041</v>
      </c>
      <c r="B4405" t="s">
        <v>9042</v>
      </c>
      <c r="C4405" t="str">
        <f>IFERROR(VLOOKUP(Table1[[#This Row],[Ticker]],[1]!Table1[[Symbol]:[Industry]],2,FALSE),"-")</f>
        <v>-</v>
      </c>
      <c r="D4405" t="s">
        <v>396</v>
      </c>
      <c r="E4405">
        <v>12.016019999999999</v>
      </c>
      <c r="F4405">
        <v>42.61</v>
      </c>
      <c r="G4405">
        <v>109.33847786153</v>
      </c>
      <c r="H4405">
        <v>44.818797793590903</v>
      </c>
      <c r="I4405">
        <v>53.0232048222204</v>
      </c>
      <c r="J4405">
        <v>-10.875229278760401</v>
      </c>
      <c r="K4405">
        <v>36.286053053099302</v>
      </c>
      <c r="L4405">
        <v>26.8299291256644</v>
      </c>
      <c r="M4405">
        <v>43.178370779021797</v>
      </c>
      <c r="N4405">
        <v>0.631016231871945</v>
      </c>
      <c r="O4405">
        <v>17.3433466322459</v>
      </c>
      <c r="P4405">
        <v>169.51296647691299</v>
      </c>
      <c r="Q4405">
        <v>0.11779335502953101</v>
      </c>
    </row>
    <row r="4406" spans="1:17" hidden="1" x14ac:dyDescent="0.3">
      <c r="A4406" t="s">
        <v>9043</v>
      </c>
      <c r="B4406" t="s">
        <v>9044</v>
      </c>
      <c r="C4406" t="str">
        <f>IFERROR(VLOOKUP(Table1[[#This Row],[Ticker]],[1]!Table1[[Symbol]:[Industry]],2,FALSE),"-")</f>
        <v>-</v>
      </c>
      <c r="D4406" t="s">
        <v>281</v>
      </c>
      <c r="E4406">
        <v>11.995200000000001</v>
      </c>
      <c r="F4406">
        <v>25.5</v>
      </c>
      <c r="G4406">
        <v>-19.628254376553301</v>
      </c>
      <c r="H4406">
        <v>-6.74283334635345</v>
      </c>
      <c r="I4406">
        <v>-24.166344300289499</v>
      </c>
      <c r="J4406">
        <v>-3.1486319533518499</v>
      </c>
      <c r="K4406">
        <v>26.072277067428299</v>
      </c>
      <c r="L4406">
        <v>26.942334473680699</v>
      </c>
      <c r="M4406">
        <v>24.900482873079198</v>
      </c>
      <c r="N4406">
        <v>6.9518716577540093E-2</v>
      </c>
      <c r="O4406">
        <v>110.705882352941</v>
      </c>
      <c r="P4406">
        <v>25</v>
      </c>
    </row>
    <row r="4407" spans="1:17" hidden="1" x14ac:dyDescent="0.3">
      <c r="A4407" t="s">
        <v>9045</v>
      </c>
      <c r="B4407" t="s">
        <v>9046</v>
      </c>
      <c r="C4407" t="str">
        <f>IFERROR(VLOOKUP(Table1[[#This Row],[Ticker]],[1]!Table1[[Symbol]:[Industry]],2,FALSE),"-")</f>
        <v>-</v>
      </c>
      <c r="D4407" t="s">
        <v>1153</v>
      </c>
      <c r="E4407">
        <v>11.954717</v>
      </c>
      <c r="F4407">
        <v>5.96</v>
      </c>
      <c r="G4407">
        <v>23.526824582547398</v>
      </c>
      <c r="H4407">
        <v>-3.8147312976483798</v>
      </c>
      <c r="I4407">
        <v>22.766350565366199</v>
      </c>
      <c r="J4407">
        <v>-10.2364593801623</v>
      </c>
      <c r="K4407">
        <v>6.2341490650921596</v>
      </c>
      <c r="L4407">
        <v>5.6756481857893899</v>
      </c>
      <c r="M4407">
        <v>26.3117475659778</v>
      </c>
      <c r="N4407">
        <v>1.66319784611763</v>
      </c>
      <c r="O4407">
        <v>35.906040268456302</v>
      </c>
      <c r="Q4407">
        <v>4.6940962073680002E-2</v>
      </c>
    </row>
    <row r="4408" spans="1:17" hidden="1" x14ac:dyDescent="0.3">
      <c r="A4408" t="s">
        <v>9047</v>
      </c>
      <c r="B4408" t="s">
        <v>9048</v>
      </c>
      <c r="C4408" t="str">
        <f>IFERROR(VLOOKUP(Table1[[#This Row],[Ticker]],[1]!Table1[[Symbol]:[Industry]],2,FALSE),"-")</f>
        <v>-</v>
      </c>
      <c r="D4408" t="s">
        <v>21</v>
      </c>
      <c r="E4408">
        <v>11.932539999999999</v>
      </c>
      <c r="F4408">
        <v>23.77</v>
      </c>
      <c r="G4408">
        <v>31.639611755198001</v>
      </c>
      <c r="H4408">
        <v>-7.8197564232765302</v>
      </c>
      <c r="I4408">
        <v>19.7050466045295</v>
      </c>
      <c r="J4408">
        <v>-10.8380114737172</v>
      </c>
      <c r="K4408">
        <v>24.800376665122698</v>
      </c>
      <c r="L4408">
        <v>21.3266129321261</v>
      </c>
      <c r="M4408">
        <v>37.1628241134623</v>
      </c>
      <c r="N4408">
        <v>1.3846220717600399</v>
      </c>
      <c r="O4408">
        <v>39.503575936053799</v>
      </c>
      <c r="P4408">
        <v>69.181494661921604</v>
      </c>
      <c r="Q4408">
        <v>3.4855409304315001E-2</v>
      </c>
    </row>
    <row r="4409" spans="1:17" hidden="1" x14ac:dyDescent="0.3">
      <c r="A4409" t="s">
        <v>9049</v>
      </c>
      <c r="B4409" t="s">
        <v>4131</v>
      </c>
      <c r="C4409" t="str">
        <f>IFERROR(VLOOKUP(Table1[[#This Row],[Ticker]],[1]!Table1[[Symbol]:[Industry]],2,FALSE),"-")</f>
        <v>-</v>
      </c>
      <c r="D4409" t="s">
        <v>51</v>
      </c>
      <c r="E4409">
        <v>11.93</v>
      </c>
      <c r="F4409">
        <v>119.3</v>
      </c>
      <c r="M4409">
        <v>100</v>
      </c>
      <c r="N4409">
        <v>1</v>
      </c>
      <c r="Q4409">
        <v>5.4726977498741003E-2</v>
      </c>
    </row>
    <row r="4410" spans="1:17" hidden="1" x14ac:dyDescent="0.3">
      <c r="A4410" t="s">
        <v>9050</v>
      </c>
      <c r="B4410" t="s">
        <v>9051</v>
      </c>
      <c r="C4410" t="str">
        <f>IFERROR(VLOOKUP(Table1[[#This Row],[Ticker]],[1]!Table1[[Symbol]:[Industry]],2,FALSE),"-")</f>
        <v>-</v>
      </c>
      <c r="D4410" t="s">
        <v>604</v>
      </c>
      <c r="E4410">
        <v>11.8874336</v>
      </c>
      <c r="F4410">
        <v>25.84</v>
      </c>
      <c r="G4410">
        <v>20.311354277772399</v>
      </c>
      <c r="H4410">
        <v>0.17821188229031101</v>
      </c>
      <c r="I4410">
        <v>28.518731517747099</v>
      </c>
      <c r="J4410">
        <v>-3.1486319533518499</v>
      </c>
      <c r="K4410">
        <v>24.302729197738</v>
      </c>
      <c r="L4410">
        <v>21.3566718923732</v>
      </c>
      <c r="M4410">
        <v>99.084775455687904</v>
      </c>
      <c r="N4410">
        <v>0.79220779220779203</v>
      </c>
      <c r="O4410">
        <v>0</v>
      </c>
      <c r="P4410">
        <v>60.496894409937802</v>
      </c>
    </row>
    <row r="4411" spans="1:17" hidden="1" x14ac:dyDescent="0.3">
      <c r="A4411" t="s">
        <v>9052</v>
      </c>
      <c r="B4411" t="s">
        <v>9053</v>
      </c>
      <c r="C4411" t="str">
        <f>IFERROR(VLOOKUP(Table1[[#This Row],[Ticker]],[1]!Table1[[Symbol]:[Industry]],2,FALSE),"-")</f>
        <v>-</v>
      </c>
      <c r="E4411">
        <v>11.875349999999999</v>
      </c>
      <c r="F4411">
        <v>15</v>
      </c>
      <c r="G4411">
        <v>-43.763041874640201</v>
      </c>
      <c r="H4411">
        <v>-16.334907938428</v>
      </c>
      <c r="I4411">
        <v>-44.025742335890399</v>
      </c>
      <c r="J4411">
        <v>-4.16558110589422</v>
      </c>
      <c r="K4411">
        <v>15.7900916596355</v>
      </c>
      <c r="L4411">
        <v>17.925078664260699</v>
      </c>
      <c r="M4411">
        <v>56.209570438562203</v>
      </c>
      <c r="N4411">
        <v>0.23266795253129899</v>
      </c>
      <c r="O4411">
        <v>71.266666666666595</v>
      </c>
      <c r="P4411">
        <v>24.3781094527363</v>
      </c>
      <c r="Q4411">
        <v>4.3497759614040003E-2</v>
      </c>
    </row>
    <row r="4412" spans="1:17" hidden="1" x14ac:dyDescent="0.3">
      <c r="A4412" t="s">
        <v>9054</v>
      </c>
      <c r="B4412" t="s">
        <v>9055</v>
      </c>
      <c r="C4412" t="str">
        <f>IFERROR(VLOOKUP(Table1[[#This Row],[Ticker]],[1]!Table1[[Symbol]:[Industry]],2,FALSE),"-")</f>
        <v>-</v>
      </c>
      <c r="D4412" t="s">
        <v>4448</v>
      </c>
      <c r="E4412">
        <v>11.820216304000001</v>
      </c>
      <c r="F4412">
        <v>6.07</v>
      </c>
      <c r="G4412">
        <v>58.773326914326198</v>
      </c>
      <c r="H4412">
        <v>26.6995179531406</v>
      </c>
      <c r="I4412">
        <v>16.655772105794501</v>
      </c>
      <c r="J4412">
        <v>-3.3207489929387601</v>
      </c>
      <c r="K4412">
        <v>5.2816546245838403</v>
      </c>
      <c r="L4412">
        <v>4.7641927185907003</v>
      </c>
      <c r="M4412">
        <v>56.227593542567099</v>
      </c>
      <c r="N4412">
        <v>1.1054426387432099</v>
      </c>
      <c r="O4412">
        <v>63.097199341021401</v>
      </c>
      <c r="P4412">
        <v>100.993377483443</v>
      </c>
      <c r="Q4412">
        <v>6.5356080357461002E-2</v>
      </c>
    </row>
    <row r="4413" spans="1:17" hidden="1" x14ac:dyDescent="0.3">
      <c r="A4413" t="s">
        <v>9056</v>
      </c>
      <c r="B4413" t="s">
        <v>9057</v>
      </c>
      <c r="C4413" t="str">
        <f>IFERROR(VLOOKUP(Table1[[#This Row],[Ticker]],[1]!Table1[[Symbol]:[Industry]],2,FALSE),"-")</f>
        <v>-</v>
      </c>
      <c r="E4413">
        <v>11.752649999999999</v>
      </c>
      <c r="F4413">
        <v>8.59</v>
      </c>
      <c r="G4413">
        <v>-24.992455964343002</v>
      </c>
      <c r="H4413">
        <v>3.0682842891916602</v>
      </c>
      <c r="I4413">
        <v>-8.1564991946928291</v>
      </c>
      <c r="J4413">
        <v>4.4655812446176899</v>
      </c>
      <c r="K4413">
        <v>7.8677234951010702</v>
      </c>
      <c r="L4413">
        <v>7.7986294027393104</v>
      </c>
      <c r="M4413">
        <v>79.051529736212004</v>
      </c>
      <c r="N4413">
        <v>1.0968676585028401</v>
      </c>
      <c r="O4413">
        <v>48.079161816065103</v>
      </c>
      <c r="P4413">
        <v>72.489959839357397</v>
      </c>
      <c r="Q4413">
        <v>4.9966254878459002E-2</v>
      </c>
    </row>
    <row r="4414" spans="1:17" hidden="1" x14ac:dyDescent="0.3">
      <c r="A4414" t="s">
        <v>9058</v>
      </c>
      <c r="B4414" t="s">
        <v>9059</v>
      </c>
      <c r="C4414" t="str">
        <f>IFERROR(VLOOKUP(Table1[[#This Row],[Ticker]],[1]!Table1[[Symbol]:[Industry]],2,FALSE),"-")</f>
        <v>-</v>
      </c>
      <c r="E4414">
        <v>11.7</v>
      </c>
      <c r="F4414">
        <v>20</v>
      </c>
      <c r="G4414">
        <v>1.1837105769551499</v>
      </c>
      <c r="H4414">
        <v>6.2296605672842498</v>
      </c>
      <c r="I4414">
        <v>-49.452000189569802</v>
      </c>
      <c r="J4414">
        <v>-3.1486319533518499</v>
      </c>
      <c r="K4414">
        <v>18.5092457479034</v>
      </c>
      <c r="L4414">
        <v>17.982537934348802</v>
      </c>
      <c r="M4414">
        <v>60.111841282645599</v>
      </c>
      <c r="N4414">
        <v>0.79503105590062095</v>
      </c>
      <c r="O4414">
        <v>44.849999999999902</v>
      </c>
      <c r="P4414">
        <v>67.785234899328799</v>
      </c>
    </row>
    <row r="4415" spans="1:17" hidden="1" x14ac:dyDescent="0.3">
      <c r="A4415" t="s">
        <v>9060</v>
      </c>
      <c r="B4415" t="s">
        <v>9061</v>
      </c>
      <c r="C4415" t="str">
        <f>IFERROR(VLOOKUP(Table1[[#This Row],[Ticker]],[1]!Table1[[Symbol]:[Industry]],2,FALSE),"-")</f>
        <v>-</v>
      </c>
      <c r="D4415" t="s">
        <v>1602</v>
      </c>
      <c r="E4415">
        <v>11.689859999999999</v>
      </c>
      <c r="F4415">
        <v>21.84</v>
      </c>
      <c r="G4415">
        <v>-45.8152806806104</v>
      </c>
      <c r="H4415">
        <v>46.744869427063598</v>
      </c>
      <c r="I4415">
        <v>44.334642552819901</v>
      </c>
      <c r="J4415">
        <v>-7.1141491947311497</v>
      </c>
      <c r="K4415">
        <v>18.475105986398901</v>
      </c>
      <c r="L4415">
        <v>16.9068782343926</v>
      </c>
      <c r="M4415">
        <v>45.9882725378882</v>
      </c>
      <c r="N4415">
        <v>0.96273895785933306</v>
      </c>
      <c r="O4415">
        <v>56.364468864468797</v>
      </c>
      <c r="P4415">
        <v>97.647058823529306</v>
      </c>
      <c r="Q4415">
        <v>0.10618544928036699</v>
      </c>
    </row>
    <row r="4416" spans="1:17" hidden="1" x14ac:dyDescent="0.3">
      <c r="A4416" t="s">
        <v>9062</v>
      </c>
      <c r="B4416" t="s">
        <v>9063</v>
      </c>
      <c r="C4416" t="str">
        <f>IFERROR(VLOOKUP(Table1[[#This Row],[Ticker]],[1]!Table1[[Symbol]:[Industry]],2,FALSE),"-")</f>
        <v>-</v>
      </c>
      <c r="D4416" t="s">
        <v>5485</v>
      </c>
      <c r="E4416">
        <v>11.68813858</v>
      </c>
      <c r="F4416">
        <v>21.4</v>
      </c>
      <c r="G4416">
        <v>32.576192187606601</v>
      </c>
      <c r="H4416">
        <v>-2.9207059485139202</v>
      </c>
      <c r="I4416">
        <v>2.4524977515134001</v>
      </c>
      <c r="J4416">
        <v>1.8462187160611101</v>
      </c>
      <c r="K4416">
        <v>22.098135434226101</v>
      </c>
      <c r="L4416">
        <v>20.879085981058399</v>
      </c>
      <c r="M4416">
        <v>90.066467809064306</v>
      </c>
      <c r="N4416">
        <v>1.13682487836877</v>
      </c>
      <c r="O4416">
        <v>69.766355140186903</v>
      </c>
      <c r="P4416">
        <v>65.891472868216994</v>
      </c>
      <c r="Q4416">
        <v>4.4691651710193001E-2</v>
      </c>
    </row>
    <row r="4417" spans="1:17" hidden="1" x14ac:dyDescent="0.3">
      <c r="A4417" t="s">
        <v>9064</v>
      </c>
      <c r="B4417" t="s">
        <v>9065</v>
      </c>
      <c r="C4417" t="str">
        <f>IFERROR(VLOOKUP(Table1[[#This Row],[Ticker]],[1]!Table1[[Symbol]:[Industry]],2,FALSE),"-")</f>
        <v>-</v>
      </c>
      <c r="D4417" t="s">
        <v>604</v>
      </c>
      <c r="E4417">
        <v>11.68699311</v>
      </c>
      <c r="F4417">
        <v>11.7</v>
      </c>
      <c r="G4417">
        <v>49.783310868685298</v>
      </c>
      <c r="H4417">
        <v>14.680243576723401</v>
      </c>
      <c r="I4417">
        <v>30.0962825381553</v>
      </c>
      <c r="J4417">
        <v>1.2181802737223799</v>
      </c>
      <c r="K4417">
        <v>10.603885360737101</v>
      </c>
      <c r="L4417">
        <v>9.5337348318154493</v>
      </c>
      <c r="M4417">
        <v>55.7938900159375</v>
      </c>
      <c r="N4417">
        <v>0.45719567205651501</v>
      </c>
      <c r="O4417">
        <v>30.769230769230699</v>
      </c>
      <c r="P4417">
        <v>109.302325581395</v>
      </c>
      <c r="Q4417">
        <v>0.10256953216575</v>
      </c>
    </row>
    <row r="4418" spans="1:17" hidden="1" x14ac:dyDescent="0.3">
      <c r="A4418" t="s">
        <v>9066</v>
      </c>
      <c r="B4418" t="s">
        <v>9067</v>
      </c>
      <c r="C4418" t="str">
        <f>IFERROR(VLOOKUP(Table1[[#This Row],[Ticker]],[1]!Table1[[Symbol]:[Industry]],2,FALSE),"-")</f>
        <v>-</v>
      </c>
      <c r="D4418" t="s">
        <v>771</v>
      </c>
      <c r="E4418">
        <v>11.686974209999899</v>
      </c>
      <c r="F4418">
        <v>14.97</v>
      </c>
      <c r="G4418">
        <v>258.56953607331599</v>
      </c>
      <c r="H4418">
        <v>-40.265659546861798</v>
      </c>
      <c r="I4418">
        <v>130.36158866060401</v>
      </c>
      <c r="J4418">
        <v>-4.53175781780552</v>
      </c>
      <c r="K4418">
        <v>16.863843251339201</v>
      </c>
      <c r="L4418">
        <v>11.675051836066601</v>
      </c>
      <c r="M4418">
        <v>36.687401627689397</v>
      </c>
      <c r="N4418">
        <v>0.48630280643122398</v>
      </c>
      <c r="O4418">
        <v>56.513026052104102</v>
      </c>
      <c r="P4418">
        <v>430.85106382978699</v>
      </c>
      <c r="Q4418">
        <v>9.0144752625269997E-2</v>
      </c>
    </row>
    <row r="4419" spans="1:17" hidden="1" x14ac:dyDescent="0.3">
      <c r="A4419" t="s">
        <v>9068</v>
      </c>
      <c r="B4419" t="s">
        <v>9069</v>
      </c>
      <c r="C4419" t="str">
        <f>IFERROR(VLOOKUP(Table1[[#This Row],[Ticker]],[1]!Table1[[Symbol]:[Industry]],2,FALSE),"-")</f>
        <v>-</v>
      </c>
      <c r="D4419" t="s">
        <v>1180</v>
      </c>
      <c r="E4419">
        <v>11.67837664</v>
      </c>
      <c r="F4419">
        <v>22.4</v>
      </c>
      <c r="G4419">
        <v>-25.415473358837801</v>
      </c>
      <c r="H4419">
        <v>-2.91499451851463</v>
      </c>
      <c r="I4419">
        <v>-25.020764280572099</v>
      </c>
      <c r="J4419">
        <v>-10.105153692482199</v>
      </c>
      <c r="K4419">
        <v>22.5779833460766</v>
      </c>
      <c r="L4419">
        <v>23.352011128779299</v>
      </c>
      <c r="M4419">
        <v>44.291820377557997</v>
      </c>
      <c r="N4419">
        <v>0.182800982800982</v>
      </c>
      <c r="O4419">
        <v>35.491071428571402</v>
      </c>
      <c r="P4419">
        <v>21.673003802281301</v>
      </c>
    </row>
    <row r="4420" spans="1:17" hidden="1" x14ac:dyDescent="0.3">
      <c r="A4420" t="s">
        <v>9070</v>
      </c>
      <c r="B4420" t="s">
        <v>9071</v>
      </c>
      <c r="C4420" t="str">
        <f>IFERROR(VLOOKUP(Table1[[#This Row],[Ticker]],[1]!Table1[[Symbol]:[Industry]],2,FALSE),"-")</f>
        <v>-</v>
      </c>
      <c r="D4420" t="s">
        <v>396</v>
      </c>
      <c r="E4420">
        <v>11.66175</v>
      </c>
      <c r="F4420">
        <v>1.43</v>
      </c>
      <c r="G4420">
        <v>1.5903796967480399</v>
      </c>
      <c r="H4420">
        <v>-16.069756423276498</v>
      </c>
      <c r="I4420">
        <v>-26.281268482252798</v>
      </c>
      <c r="J4420">
        <v>-5.2175974705932298</v>
      </c>
      <c r="K4420">
        <v>1.4529138835870301</v>
      </c>
      <c r="L4420">
        <v>1.37204747505702</v>
      </c>
      <c r="M4420">
        <v>41.2004538285601</v>
      </c>
      <c r="N4420">
        <v>0.50151959462408902</v>
      </c>
      <c r="O4420">
        <v>41.258741258741203</v>
      </c>
      <c r="P4420">
        <v>53.763440860214999</v>
      </c>
      <c r="Q4420">
        <v>0.10419902511930999</v>
      </c>
    </row>
    <row r="4421" spans="1:17" hidden="1" x14ac:dyDescent="0.3">
      <c r="A4421" t="s">
        <v>9072</v>
      </c>
      <c r="B4421" t="s">
        <v>9073</v>
      </c>
      <c r="C4421" t="str">
        <f>IFERROR(VLOOKUP(Table1[[#This Row],[Ticker]],[1]!Table1[[Symbol]:[Industry]],2,FALSE),"-")</f>
        <v>-</v>
      </c>
      <c r="D4421" t="s">
        <v>263</v>
      </c>
      <c r="E4421">
        <v>11.603018219999999</v>
      </c>
      <c r="F4421">
        <v>20.83</v>
      </c>
      <c r="G4421">
        <v>-35.705158843684401</v>
      </c>
      <c r="H4421">
        <v>-1.12832244315348</v>
      </c>
      <c r="I4421">
        <v>-28.847990879924499</v>
      </c>
      <c r="J4421">
        <v>-7.2624175113387199</v>
      </c>
      <c r="K4421">
        <v>22.9057296736799</v>
      </c>
      <c r="L4421">
        <v>23.459101678797701</v>
      </c>
      <c r="M4421">
        <v>28.112103745763498</v>
      </c>
      <c r="N4421">
        <v>1.5258377277239801</v>
      </c>
      <c r="O4421">
        <v>111.233797407585</v>
      </c>
      <c r="P4421">
        <v>30.187499999999901</v>
      </c>
      <c r="Q4421">
        <v>-6.131324366753E-3</v>
      </c>
    </row>
    <row r="4422" spans="1:17" hidden="1" x14ac:dyDescent="0.3">
      <c r="A4422" t="s">
        <v>9074</v>
      </c>
      <c r="B4422" t="s">
        <v>9075</v>
      </c>
      <c r="C4422" t="str">
        <f>IFERROR(VLOOKUP(Table1[[#This Row],[Ticker]],[1]!Table1[[Symbol]:[Industry]],2,FALSE),"-")</f>
        <v>-</v>
      </c>
      <c r="D4422" t="s">
        <v>396</v>
      </c>
      <c r="E4422">
        <v>11.570455000000001</v>
      </c>
      <c r="F4422">
        <v>5.64</v>
      </c>
      <c r="G4422">
        <v>-25.6816928943508</v>
      </c>
      <c r="H4422">
        <v>-20.181647117515801</v>
      </c>
      <c r="I4422">
        <v>-42.4037174618446</v>
      </c>
      <c r="J4422">
        <v>-6.68398548870538</v>
      </c>
      <c r="K4422">
        <v>6.3136347643102004</v>
      </c>
      <c r="L4422">
        <v>6.8879538423732196</v>
      </c>
      <c r="M4422">
        <v>19.158748923619498</v>
      </c>
      <c r="N4422">
        <v>1.2392503661465999</v>
      </c>
      <c r="O4422">
        <v>92.021276595744595</v>
      </c>
      <c r="P4422">
        <v>7.6335877862595298</v>
      </c>
      <c r="Q4422">
        <v>5.8377737558208E-2</v>
      </c>
    </row>
    <row r="4423" spans="1:17" hidden="1" x14ac:dyDescent="0.3">
      <c r="A4423" t="s">
        <v>9076</v>
      </c>
      <c r="B4423" t="s">
        <v>9077</v>
      </c>
      <c r="C4423" t="str">
        <f>IFERROR(VLOOKUP(Table1[[#This Row],[Ticker]],[1]!Table1[[Symbol]:[Industry]],2,FALSE),"-")</f>
        <v>-</v>
      </c>
      <c r="D4423" t="s">
        <v>393</v>
      </c>
      <c r="E4423">
        <v>11.5695</v>
      </c>
      <c r="F4423">
        <v>12.5</v>
      </c>
      <c r="G4423">
        <v>40.295830430500601</v>
      </c>
      <c r="H4423">
        <v>9.0425762727081604</v>
      </c>
      <c r="I4423">
        <v>-14.710675332712301</v>
      </c>
      <c r="J4423">
        <v>-19.452215930864099</v>
      </c>
      <c r="K4423">
        <v>11.2374975768646</v>
      </c>
      <c r="L4423">
        <v>10.7980548634419</v>
      </c>
      <c r="M4423">
        <v>57.544432249852697</v>
      </c>
      <c r="N4423">
        <v>2.6028948683288</v>
      </c>
      <c r="O4423">
        <v>29.36</v>
      </c>
      <c r="P4423">
        <v>82.748538011695899</v>
      </c>
      <c r="Q4423">
        <v>7.9343551514314006E-2</v>
      </c>
    </row>
    <row r="4424" spans="1:17" hidden="1" x14ac:dyDescent="0.3">
      <c r="A4424" t="s">
        <v>9078</v>
      </c>
      <c r="B4424" t="s">
        <v>9079</v>
      </c>
      <c r="C4424" t="str">
        <f>IFERROR(VLOOKUP(Table1[[#This Row],[Ticker]],[1]!Table1[[Symbol]:[Industry]],2,FALSE),"-")</f>
        <v>-</v>
      </c>
      <c r="D4424" t="s">
        <v>751</v>
      </c>
      <c r="E4424">
        <v>11.560360832000001</v>
      </c>
      <c r="F4424">
        <v>58.24</v>
      </c>
      <c r="G4424">
        <v>34.185438330030898</v>
      </c>
      <c r="H4424">
        <v>-2.1863417040578401</v>
      </c>
      <c r="I4424">
        <v>10.919650295262599</v>
      </c>
      <c r="J4424">
        <v>-2.3262917100761902</v>
      </c>
      <c r="K4424">
        <v>56.759588994864004</v>
      </c>
      <c r="L4424">
        <v>49.904227600092803</v>
      </c>
      <c r="M4424">
        <v>44.735305969102399</v>
      </c>
      <c r="N4424">
        <v>1.4096997270362199</v>
      </c>
      <c r="O4424">
        <v>2.85027472527472</v>
      </c>
      <c r="P4424">
        <v>78.924731182795696</v>
      </c>
    </row>
    <row r="4425" spans="1:17" hidden="1" x14ac:dyDescent="0.3">
      <c r="A4425" t="s">
        <v>9080</v>
      </c>
      <c r="B4425" t="s">
        <v>9081</v>
      </c>
      <c r="C4425" t="str">
        <f>IFERROR(VLOOKUP(Table1[[#This Row],[Ticker]],[1]!Table1[[Symbol]:[Industry]],2,FALSE),"-")</f>
        <v>-</v>
      </c>
      <c r="D4425" t="s">
        <v>4229</v>
      </c>
      <c r="E4425">
        <v>11.509554336000001</v>
      </c>
      <c r="F4425">
        <v>7.28</v>
      </c>
      <c r="G4425">
        <v>-10.9623395041398</v>
      </c>
      <c r="H4425">
        <v>-6.7507909060351503</v>
      </c>
      <c r="I4425">
        <v>-15.7293204303047</v>
      </c>
      <c r="J4425">
        <v>-10.0858047282209</v>
      </c>
      <c r="K4425">
        <v>7.2582844847289003</v>
      </c>
      <c r="L4425">
        <v>7.5335634397285096</v>
      </c>
      <c r="M4425">
        <v>33.921048674841302</v>
      </c>
      <c r="N4425">
        <v>0.90689910480299896</v>
      </c>
      <c r="O4425">
        <v>81.730769230769198</v>
      </c>
      <c r="P4425">
        <v>44.7316103379721</v>
      </c>
      <c r="Q4425">
        <v>2.5563290537062001E-2</v>
      </c>
    </row>
    <row r="4426" spans="1:17" hidden="1" x14ac:dyDescent="0.3">
      <c r="A4426" t="s">
        <v>9082</v>
      </c>
      <c r="B4426" t="s">
        <v>9083</v>
      </c>
      <c r="C4426" t="str">
        <f>IFERROR(VLOOKUP(Table1[[#This Row],[Ticker]],[1]!Table1[[Symbol]:[Industry]],2,FALSE),"-")</f>
        <v>-</v>
      </c>
      <c r="D4426" t="s">
        <v>545</v>
      </c>
      <c r="E4426">
        <v>11.4899617</v>
      </c>
      <c r="F4426">
        <v>25.21</v>
      </c>
      <c r="G4426">
        <v>-2.9636777850571598</v>
      </c>
      <c r="H4426">
        <v>-2.6060484624421201</v>
      </c>
      <c r="I4426">
        <v>-33.680784220751598</v>
      </c>
      <c r="J4426">
        <v>1.8819892190016101</v>
      </c>
      <c r="K4426">
        <v>25.2884163273722</v>
      </c>
      <c r="L4426">
        <v>28.549955766579199</v>
      </c>
      <c r="M4426">
        <v>61.878242362497097</v>
      </c>
      <c r="N4426">
        <v>0.68539819521613998</v>
      </c>
      <c r="O4426">
        <v>66.600555335184396</v>
      </c>
      <c r="P4426">
        <v>39.977790116601803</v>
      </c>
      <c r="Q4426">
        <v>2.1809736985640999E-2</v>
      </c>
    </row>
    <row r="4427" spans="1:17" hidden="1" x14ac:dyDescent="0.3">
      <c r="A4427" t="s">
        <v>9084</v>
      </c>
      <c r="B4427" t="s">
        <v>9085</v>
      </c>
      <c r="C4427" t="str">
        <f>IFERROR(VLOOKUP(Table1[[#This Row],[Ticker]],[1]!Table1[[Symbol]:[Industry]],2,FALSE),"-")</f>
        <v>-</v>
      </c>
      <c r="D4427" t="s">
        <v>396</v>
      </c>
      <c r="E4427">
        <v>11.4268</v>
      </c>
      <c r="F4427">
        <v>0.98</v>
      </c>
      <c r="G4427">
        <v>-39.981947347277099</v>
      </c>
      <c r="H4427">
        <v>-9.7217172075902596</v>
      </c>
      <c r="I4427">
        <v>-29.230154458661701</v>
      </c>
      <c r="J4427">
        <v>-6.1486319533518499</v>
      </c>
      <c r="K4427">
        <v>1.0204879203202599</v>
      </c>
      <c r="L4427">
        <v>1.0890443493515201</v>
      </c>
      <c r="M4427">
        <v>44.079885312336003</v>
      </c>
      <c r="N4427">
        <v>0.82927452957974701</v>
      </c>
      <c r="O4427">
        <v>64.285714285714306</v>
      </c>
      <c r="P4427">
        <v>15.294117647058799</v>
      </c>
      <c r="Q4427">
        <v>7.4743550271193004E-2</v>
      </c>
    </row>
    <row r="4428" spans="1:17" hidden="1" x14ac:dyDescent="0.3">
      <c r="A4428" t="s">
        <v>9086</v>
      </c>
      <c r="B4428" t="s">
        <v>9087</v>
      </c>
      <c r="C4428" t="str">
        <f>IFERROR(VLOOKUP(Table1[[#This Row],[Ticker]],[1]!Table1[[Symbol]:[Industry]],2,FALSE),"-")</f>
        <v>-</v>
      </c>
      <c r="D4428" t="s">
        <v>125</v>
      </c>
      <c r="E4428">
        <v>11.3865474799999</v>
      </c>
      <c r="F4428">
        <v>21.1</v>
      </c>
      <c r="G4428">
        <v>-63.331864428537401</v>
      </c>
      <c r="H4428">
        <v>-4.63284053542605</v>
      </c>
      <c r="I4428">
        <v>-41.621879377602802</v>
      </c>
      <c r="J4428">
        <v>-3.4277017207937002</v>
      </c>
      <c r="K4428">
        <v>22.656767714780901</v>
      </c>
      <c r="L4428">
        <v>25.740715066244</v>
      </c>
      <c r="M4428">
        <v>45.514673209034598</v>
      </c>
      <c r="N4428">
        <v>2.4354657687991002</v>
      </c>
      <c r="O4428">
        <v>66.540284360189503</v>
      </c>
      <c r="P4428">
        <v>18.9402480270575</v>
      </c>
    </row>
    <row r="4429" spans="1:17" hidden="1" x14ac:dyDescent="0.3">
      <c r="A4429" t="s">
        <v>9088</v>
      </c>
      <c r="B4429" t="s">
        <v>9089</v>
      </c>
      <c r="C4429" t="str">
        <f>IFERROR(VLOOKUP(Table1[[#This Row],[Ticker]],[1]!Table1[[Symbol]:[Industry]],2,FALSE),"-")</f>
        <v>-</v>
      </c>
      <c r="D4429" t="s">
        <v>545</v>
      </c>
      <c r="E4429">
        <v>11.3865049</v>
      </c>
      <c r="F4429">
        <v>37.79</v>
      </c>
      <c r="G4429">
        <v>69.856762330142203</v>
      </c>
      <c r="H4429">
        <v>-19.528891570367801</v>
      </c>
      <c r="I4429">
        <v>43.890061482001997</v>
      </c>
      <c r="J4429">
        <v>-10.855668813093301</v>
      </c>
      <c r="K4429">
        <v>37.956385469311499</v>
      </c>
      <c r="L4429">
        <v>27.4696463739911</v>
      </c>
      <c r="M4429">
        <v>17.325444165330801</v>
      </c>
      <c r="N4429">
        <v>1.0128175859588699</v>
      </c>
      <c r="O4429">
        <v>60.254035459116103</v>
      </c>
      <c r="P4429">
        <v>155.16542876434801</v>
      </c>
      <c r="Q4429">
        <v>0.11807352971169099</v>
      </c>
    </row>
    <row r="4430" spans="1:17" hidden="1" x14ac:dyDescent="0.3">
      <c r="A4430" t="s">
        <v>9090</v>
      </c>
      <c r="B4430" t="s">
        <v>9091</v>
      </c>
      <c r="C4430" t="str">
        <f>IFERROR(VLOOKUP(Table1[[#This Row],[Ticker]],[1]!Table1[[Symbol]:[Industry]],2,FALSE),"-")</f>
        <v>-</v>
      </c>
      <c r="D4430" t="s">
        <v>473</v>
      </c>
      <c r="E4430">
        <v>11.3690146</v>
      </c>
      <c r="F4430">
        <v>23.62</v>
      </c>
      <c r="G4430">
        <v>-32.804642382738002</v>
      </c>
      <c r="H4430">
        <v>-11.6040701487667</v>
      </c>
      <c r="I4430">
        <v>9.4407938865161398</v>
      </c>
      <c r="J4430">
        <v>-8.0686319533518507</v>
      </c>
      <c r="K4430">
        <v>23.1922533422531</v>
      </c>
      <c r="L4430">
        <v>22.1366906418803</v>
      </c>
      <c r="M4430">
        <v>38.927309114375397</v>
      </c>
      <c r="N4430">
        <v>1.54355513402716</v>
      </c>
      <c r="O4430">
        <v>13.1244707874682</v>
      </c>
      <c r="P4430">
        <v>43.586626139817596</v>
      </c>
      <c r="Q4430">
        <v>9.0928859942240002E-3</v>
      </c>
    </row>
    <row r="4431" spans="1:17" hidden="1" x14ac:dyDescent="0.3">
      <c r="A4431" t="s">
        <v>9092</v>
      </c>
      <c r="B4431" t="s">
        <v>9093</v>
      </c>
      <c r="C4431" t="str">
        <f>IFERROR(VLOOKUP(Table1[[#This Row],[Ticker]],[1]!Table1[[Symbol]:[Industry]],2,FALSE),"-")</f>
        <v>-</v>
      </c>
      <c r="E4431">
        <v>11.355832400000001</v>
      </c>
      <c r="F4431">
        <v>22.68</v>
      </c>
      <c r="G4431">
        <v>-26.836407441173801</v>
      </c>
      <c r="H4431">
        <v>-10.9975342010543</v>
      </c>
      <c r="I4431">
        <v>-30.5792547599345</v>
      </c>
      <c r="J4431">
        <v>-4.9625854417239399</v>
      </c>
      <c r="K4431">
        <v>22.2918899961657</v>
      </c>
      <c r="L4431">
        <v>22.699989439629299</v>
      </c>
      <c r="M4431">
        <v>55.399443339256997</v>
      </c>
      <c r="N4431">
        <v>0.45875875334885502</v>
      </c>
      <c r="O4431">
        <v>31.8342151675484</v>
      </c>
      <c r="P4431">
        <v>34.999999999999901</v>
      </c>
      <c r="Q4431">
        <v>0.112618104170957</v>
      </c>
    </row>
    <row r="4432" spans="1:17" hidden="1" x14ac:dyDescent="0.3">
      <c r="A4432" t="s">
        <v>9094</v>
      </c>
      <c r="B4432" t="s">
        <v>9095</v>
      </c>
      <c r="C4432" t="str">
        <f>IFERROR(VLOOKUP(Table1[[#This Row],[Ticker]],[1]!Table1[[Symbol]:[Industry]],2,FALSE),"-")</f>
        <v>-</v>
      </c>
      <c r="D4432" t="s">
        <v>1581</v>
      </c>
      <c r="E4432">
        <v>11.353859012999999</v>
      </c>
      <c r="F4432">
        <v>10.83</v>
      </c>
      <c r="G4432">
        <v>110.055505836243</v>
      </c>
      <c r="H4432">
        <v>-18.935537549366899</v>
      </c>
      <c r="I4432">
        <v>85.201211302113705</v>
      </c>
      <c r="J4432">
        <v>-3.79083378821423</v>
      </c>
      <c r="K4432">
        <v>10.7512152929595</v>
      </c>
      <c r="L4432">
        <v>8.8832442030033292</v>
      </c>
      <c r="M4432">
        <v>42.512205819423698</v>
      </c>
      <c r="N4432">
        <v>0.36238845657597701</v>
      </c>
      <c r="O4432">
        <v>22.253000923361</v>
      </c>
      <c r="Q4432">
        <v>0.10271170874431899</v>
      </c>
    </row>
    <row r="4433" spans="1:17" hidden="1" x14ac:dyDescent="0.3">
      <c r="A4433" t="s">
        <v>9096</v>
      </c>
      <c r="B4433" t="s">
        <v>9097</v>
      </c>
      <c r="C4433" t="str">
        <f>IFERROR(VLOOKUP(Table1[[#This Row],[Ticker]],[1]!Table1[[Symbol]:[Industry]],2,FALSE),"-")</f>
        <v>-</v>
      </c>
      <c r="D4433" t="s">
        <v>21</v>
      </c>
      <c r="E4433">
        <v>11.352852</v>
      </c>
      <c r="F4433">
        <v>11</v>
      </c>
      <c r="G4433">
        <v>-65.245973749917297</v>
      </c>
      <c r="H4433">
        <v>-7.2273230612816999</v>
      </c>
      <c r="I4433">
        <v>-55.259201118721997</v>
      </c>
      <c r="J4433">
        <v>-7.6902635765646403</v>
      </c>
      <c r="K4433">
        <v>12.080268091932099</v>
      </c>
      <c r="L4433">
        <v>14.803813856732001</v>
      </c>
      <c r="M4433">
        <v>32.748181235998402</v>
      </c>
      <c r="N4433">
        <v>0.26507710475456697</v>
      </c>
      <c r="O4433">
        <v>147.72727272727201</v>
      </c>
      <c r="P4433">
        <v>26.4367816091954</v>
      </c>
      <c r="Q4433">
        <v>5.6333252783819003E-2</v>
      </c>
    </row>
    <row r="4434" spans="1:17" hidden="1" x14ac:dyDescent="0.3">
      <c r="A4434" t="s">
        <v>9098</v>
      </c>
      <c r="B4434" t="s">
        <v>9099</v>
      </c>
      <c r="C4434" t="str">
        <f>IFERROR(VLOOKUP(Table1[[#This Row],[Ticker]],[1]!Table1[[Symbol]:[Industry]],2,FALSE),"-")</f>
        <v>-</v>
      </c>
      <c r="D4434" t="s">
        <v>604</v>
      </c>
      <c r="E4434">
        <v>11.326013459999899</v>
      </c>
      <c r="F4434">
        <v>3.62</v>
      </c>
      <c r="G4434">
        <v>-4.9464863543692799</v>
      </c>
      <c r="H4434">
        <v>-11.8966795001996</v>
      </c>
      <c r="I4434">
        <v>12.497952296967901</v>
      </c>
      <c r="J4434">
        <v>-2.8164060397305799</v>
      </c>
      <c r="K4434">
        <v>3.0040353590141202</v>
      </c>
      <c r="L4434">
        <v>3.0138299300576099</v>
      </c>
      <c r="M4434">
        <v>75.304777450375596</v>
      </c>
      <c r="N4434">
        <v>1.2737835918651099</v>
      </c>
      <c r="O4434">
        <v>6.0773480662983301</v>
      </c>
      <c r="P4434">
        <v>54.042553191489297</v>
      </c>
      <c r="Q4434">
        <v>8.5020863977148003E-2</v>
      </c>
    </row>
    <row r="4435" spans="1:17" hidden="1" x14ac:dyDescent="0.3">
      <c r="A4435" t="s">
        <v>9100</v>
      </c>
      <c r="B4435" t="s">
        <v>9101</v>
      </c>
      <c r="C4435" t="str">
        <f>IFERROR(VLOOKUP(Table1[[#This Row],[Ticker]],[1]!Table1[[Symbol]:[Industry]],2,FALSE),"-")</f>
        <v>-</v>
      </c>
      <c r="D4435" t="s">
        <v>379</v>
      </c>
      <c r="E4435">
        <v>11.313265599999999</v>
      </c>
      <c r="F4435">
        <v>23.66</v>
      </c>
      <c r="G4435">
        <v>-59.631070154294598</v>
      </c>
      <c r="H4435">
        <v>-20.4129767622595</v>
      </c>
      <c r="I4435">
        <v>-60.574054903752099</v>
      </c>
      <c r="J4435">
        <v>10.187735820885701</v>
      </c>
      <c r="K4435">
        <v>29.8461175542337</v>
      </c>
      <c r="L4435">
        <v>35.947377209331499</v>
      </c>
      <c r="M4435">
        <v>44.746704528522301</v>
      </c>
      <c r="N4435">
        <v>2.9637088653482002</v>
      </c>
      <c r="O4435">
        <v>94.420963651732805</v>
      </c>
      <c r="P4435">
        <v>14.2995169082125</v>
      </c>
      <c r="Q4435">
        <v>-6.3095310954422001E-2</v>
      </c>
    </row>
    <row r="4436" spans="1:17" hidden="1" x14ac:dyDescent="0.3">
      <c r="A4436" t="s">
        <v>9102</v>
      </c>
      <c r="B4436" t="s">
        <v>9103</v>
      </c>
      <c r="C4436" t="str">
        <f>IFERROR(VLOOKUP(Table1[[#This Row],[Ticker]],[1]!Table1[[Symbol]:[Industry]],2,FALSE),"-")</f>
        <v>-</v>
      </c>
      <c r="D4436" t="s">
        <v>751</v>
      </c>
      <c r="E4436">
        <v>11.309675944999899</v>
      </c>
      <c r="F4436">
        <v>22.3</v>
      </c>
      <c r="G4436">
        <v>12.056296894356899</v>
      </c>
      <c r="H4436">
        <v>0.683089876533713</v>
      </c>
      <c r="I4436">
        <v>1.3370073532029101</v>
      </c>
      <c r="J4436">
        <v>-2.0577228624427599</v>
      </c>
      <c r="K4436">
        <v>21.197986516624098</v>
      </c>
      <c r="L4436">
        <v>19.178937358691002</v>
      </c>
      <c r="M4436">
        <v>51.507867780463002</v>
      </c>
      <c r="N4436">
        <v>0.88337569293486895</v>
      </c>
      <c r="O4436">
        <v>4.9775784753363297</v>
      </c>
      <c r="P4436">
        <v>50.067294751009399</v>
      </c>
    </row>
    <row r="4437" spans="1:17" hidden="1" x14ac:dyDescent="0.3">
      <c r="A4437" t="s">
        <v>9104</v>
      </c>
      <c r="B4437" t="s">
        <v>9105</v>
      </c>
      <c r="C4437" t="str">
        <f>IFERROR(VLOOKUP(Table1[[#This Row],[Ticker]],[1]!Table1[[Symbol]:[Industry]],2,FALSE),"-")</f>
        <v>-</v>
      </c>
      <c r="D4437" t="s">
        <v>604</v>
      </c>
      <c r="E4437">
        <v>11.266532399999999</v>
      </c>
      <c r="F4437">
        <v>22.78</v>
      </c>
      <c r="G4437">
        <v>125.54835568302499</v>
      </c>
      <c r="H4437">
        <v>-53.736893899736003</v>
      </c>
      <c r="I4437">
        <v>162.44378890782301</v>
      </c>
      <c r="J4437">
        <v>4.7042507504254703</v>
      </c>
      <c r="K4437">
        <v>31.678697511336701</v>
      </c>
      <c r="L4437">
        <v>24.158975019428802</v>
      </c>
      <c r="M4437">
        <v>38.957734754102297</v>
      </c>
      <c r="N4437">
        <v>3.5050262145425601</v>
      </c>
      <c r="O4437">
        <v>114.486391571553</v>
      </c>
      <c r="P4437">
        <v>215.51246537396099</v>
      </c>
      <c r="Q4437">
        <v>0.11902959864302801</v>
      </c>
    </row>
    <row r="4438" spans="1:17" hidden="1" x14ac:dyDescent="0.3">
      <c r="A4438" t="s">
        <v>9106</v>
      </c>
      <c r="B4438" t="s">
        <v>9107</v>
      </c>
      <c r="C4438" t="str">
        <f>IFERROR(VLOOKUP(Table1[[#This Row],[Ticker]],[1]!Table1[[Symbol]:[Industry]],2,FALSE),"-")</f>
        <v>-</v>
      </c>
      <c r="D4438" t="s">
        <v>751</v>
      </c>
      <c r="E4438">
        <v>11.262924035999999</v>
      </c>
      <c r="F4438">
        <v>285.23</v>
      </c>
      <c r="G4438">
        <v>5.8552487168035903</v>
      </c>
      <c r="H4438">
        <v>-1.39585134051689</v>
      </c>
      <c r="I4438">
        <v>1.47133960144749</v>
      </c>
      <c r="J4438">
        <v>-1.9156128487244399</v>
      </c>
      <c r="K4438">
        <v>272.69708918349897</v>
      </c>
      <c r="L4438">
        <v>250.25453944591499</v>
      </c>
      <c r="M4438">
        <v>55.874429077666797</v>
      </c>
      <c r="N4438">
        <v>0.909527141554067</v>
      </c>
      <c r="O4438">
        <v>0.50485573046312704</v>
      </c>
      <c r="P4438">
        <v>45.525510204081598</v>
      </c>
      <c r="Q4438">
        <v>3.1845093282099998E-4</v>
      </c>
    </row>
    <row r="4439" spans="1:17" hidden="1" x14ac:dyDescent="0.3">
      <c r="A4439" t="s">
        <v>9108</v>
      </c>
      <c r="B4439" t="s">
        <v>9109</v>
      </c>
      <c r="C4439" t="str">
        <f>IFERROR(VLOOKUP(Table1[[#This Row],[Ticker]],[1]!Table1[[Symbol]:[Industry]],2,FALSE),"-")</f>
        <v>-</v>
      </c>
      <c r="D4439" t="s">
        <v>143</v>
      </c>
      <c r="E4439">
        <v>11.231999999999999</v>
      </c>
      <c r="F4439">
        <v>3.12</v>
      </c>
      <c r="G4439">
        <v>423.82757646224599</v>
      </c>
      <c r="H4439">
        <v>5.5969102433901403</v>
      </c>
      <c r="I4439">
        <v>14.767168059745901</v>
      </c>
      <c r="J4439">
        <v>-10.166175813000899</v>
      </c>
      <c r="K4439">
        <v>3.0659766323561999</v>
      </c>
      <c r="L4439">
        <v>2.34636941168112</v>
      </c>
      <c r="M4439">
        <v>39.8913714275877</v>
      </c>
      <c r="N4439">
        <v>0.64821850310793905</v>
      </c>
      <c r="O4439">
        <v>15.3846153846153</v>
      </c>
      <c r="P4439">
        <v>457.142857142857</v>
      </c>
      <c r="Q4439">
        <v>0.26831148470385402</v>
      </c>
    </row>
    <row r="4440" spans="1:17" hidden="1" x14ac:dyDescent="0.3">
      <c r="A4440" t="s">
        <v>9110</v>
      </c>
      <c r="B4440" t="s">
        <v>9111</v>
      </c>
      <c r="C4440" t="str">
        <f>IFERROR(VLOOKUP(Table1[[#This Row],[Ticker]],[1]!Table1[[Symbol]:[Industry]],2,FALSE),"-")</f>
        <v>-</v>
      </c>
      <c r="D4440" t="s">
        <v>396</v>
      </c>
      <c r="E4440">
        <v>11.226522959999899</v>
      </c>
      <c r="F4440">
        <v>9.76</v>
      </c>
      <c r="G4440">
        <v>-38.095768485488399</v>
      </c>
      <c r="H4440">
        <v>-4.8197564232765302</v>
      </c>
      <c r="I4440">
        <v>-19.138411339395599</v>
      </c>
      <c r="J4440">
        <v>-3.1486319533518499</v>
      </c>
      <c r="K4440">
        <v>9.75600788633154</v>
      </c>
      <c r="L4440">
        <v>10.0307251606596</v>
      </c>
      <c r="M4440">
        <v>99.999990417572306</v>
      </c>
      <c r="O4440">
        <v>5.0204918032786798</v>
      </c>
      <c r="P4440">
        <v>6.0869565217391397</v>
      </c>
    </row>
    <row r="4441" spans="1:17" hidden="1" x14ac:dyDescent="0.3">
      <c r="A4441" t="s">
        <v>9112</v>
      </c>
      <c r="B4441" t="s">
        <v>9113</v>
      </c>
      <c r="C4441" t="str">
        <f>IFERROR(VLOOKUP(Table1[[#This Row],[Ticker]],[1]!Table1[[Symbol]:[Industry]],2,FALSE),"-")</f>
        <v>-</v>
      </c>
      <c r="D4441" t="s">
        <v>604</v>
      </c>
      <c r="E4441">
        <v>11.168016</v>
      </c>
      <c r="F4441">
        <v>2.2599999999999998</v>
      </c>
      <c r="G4441">
        <v>14.3971376200431</v>
      </c>
      <c r="H4441">
        <v>2.1569877627699698</v>
      </c>
      <c r="I4441">
        <v>-31.541512114589398</v>
      </c>
      <c r="J4441">
        <v>-12.597450850989601</v>
      </c>
      <c r="K4441">
        <v>2.4072771920920699</v>
      </c>
      <c r="L4441">
        <v>2.4000388782699802</v>
      </c>
      <c r="M4441">
        <v>49.616273737575597</v>
      </c>
      <c r="N4441">
        <v>0.70466359163449399</v>
      </c>
      <c r="O4441">
        <v>92.4778761061946</v>
      </c>
      <c r="P4441">
        <v>58.041958041957997</v>
      </c>
      <c r="Q4441">
        <v>9.0587764487903996E-2</v>
      </c>
    </row>
    <row r="4442" spans="1:17" hidden="1" x14ac:dyDescent="0.3">
      <c r="A4442" t="s">
        <v>9114</v>
      </c>
      <c r="B4442" t="s">
        <v>9115</v>
      </c>
      <c r="C4442" t="str">
        <f>IFERROR(VLOOKUP(Table1[[#This Row],[Ticker]],[1]!Table1[[Symbol]:[Industry]],2,FALSE),"-")</f>
        <v>-</v>
      </c>
      <c r="D4442" t="s">
        <v>604</v>
      </c>
      <c r="E4442">
        <v>11.138999999999999</v>
      </c>
      <c r="F4442">
        <v>185.65</v>
      </c>
      <c r="G4442">
        <v>-31.477650400851701</v>
      </c>
      <c r="H4442">
        <v>-4.8197564232765302</v>
      </c>
      <c r="I4442">
        <v>-19.2245208060551</v>
      </c>
      <c r="M4442">
        <v>5.6791305439999999E-5</v>
      </c>
      <c r="N4442">
        <v>5.8504875406283803E-2</v>
      </c>
      <c r="O4442">
        <v>13.4069485591166</v>
      </c>
      <c r="P4442">
        <v>1.8376302797586199</v>
      </c>
      <c r="Q4442">
        <v>5.4753456651160999E-2</v>
      </c>
    </row>
    <row r="4443" spans="1:17" hidden="1" x14ac:dyDescent="0.3">
      <c r="A4443" t="s">
        <v>9116</v>
      </c>
      <c r="B4443" t="s">
        <v>9117</v>
      </c>
      <c r="C4443" t="str">
        <f>IFERROR(VLOOKUP(Table1[[#This Row],[Ticker]],[1]!Table1[[Symbol]:[Industry]],2,FALSE),"-")</f>
        <v>-</v>
      </c>
      <c r="D4443" t="s">
        <v>379</v>
      </c>
      <c r="E4443">
        <v>11.130386</v>
      </c>
      <c r="F4443">
        <v>2.06</v>
      </c>
      <c r="G4443">
        <v>-35.684948927055899</v>
      </c>
      <c r="H4443">
        <v>-25.8723880022239</v>
      </c>
      <c r="I4443">
        <v>-14.5698834206139</v>
      </c>
      <c r="J4443">
        <v>-10.2282779710509</v>
      </c>
      <c r="K4443">
        <v>2.2855681823293201</v>
      </c>
      <c r="L4443">
        <v>2.2789108254675301</v>
      </c>
      <c r="M4443">
        <v>20.318677416920998</v>
      </c>
      <c r="N4443">
        <v>0.55664788890505201</v>
      </c>
      <c r="O4443">
        <v>76.213592233009607</v>
      </c>
      <c r="P4443">
        <v>13.186813186813101</v>
      </c>
    </row>
    <row r="4444" spans="1:17" hidden="1" x14ac:dyDescent="0.3">
      <c r="A4444" t="s">
        <v>9118</v>
      </c>
      <c r="B4444" t="s">
        <v>9119</v>
      </c>
      <c r="C4444" t="str">
        <f>IFERROR(VLOOKUP(Table1[[#This Row],[Ticker]],[1]!Table1[[Symbol]:[Industry]],2,FALSE),"-")</f>
        <v>-</v>
      </c>
      <c r="D4444" t="s">
        <v>396</v>
      </c>
      <c r="E4444">
        <v>11.07621775</v>
      </c>
      <c r="F4444">
        <v>8.4499999999999993</v>
      </c>
      <c r="G4444">
        <v>53.631621974256802</v>
      </c>
      <c r="H4444">
        <v>-12.327917467890201</v>
      </c>
      <c r="I4444">
        <v>37.924785686626599</v>
      </c>
      <c r="J4444">
        <v>12.4976265500495</v>
      </c>
      <c r="K4444">
        <v>7.61351952821017</v>
      </c>
      <c r="L4444">
        <v>7.09792782983404</v>
      </c>
      <c r="M4444">
        <v>71.763553240575405</v>
      </c>
      <c r="N4444">
        <v>0.55578988066993495</v>
      </c>
      <c r="O4444">
        <v>28.875739644970398</v>
      </c>
      <c r="P4444">
        <v>106.097560975609</v>
      </c>
      <c r="Q4444">
        <v>0.129596780900569</v>
      </c>
    </row>
    <row r="4445" spans="1:17" hidden="1" x14ac:dyDescent="0.3">
      <c r="A4445" t="s">
        <v>9120</v>
      </c>
      <c r="B4445" t="s">
        <v>9121</v>
      </c>
      <c r="C4445" t="str">
        <f>IFERROR(VLOOKUP(Table1[[#This Row],[Ticker]],[1]!Table1[[Symbol]:[Industry]],2,FALSE),"-")</f>
        <v>-</v>
      </c>
      <c r="D4445" t="s">
        <v>51</v>
      </c>
      <c r="E4445">
        <v>11.0093859</v>
      </c>
      <c r="F4445">
        <v>25.49</v>
      </c>
      <c r="G4445">
        <v>0.14021670158850599</v>
      </c>
      <c r="H4445">
        <v>-2.4980317134921202</v>
      </c>
      <c r="I4445">
        <v>-13.414645267226399</v>
      </c>
      <c r="J4445">
        <v>-10.886949710361099</v>
      </c>
      <c r="K4445">
        <v>24.895867671229901</v>
      </c>
      <c r="L4445">
        <v>24.062348255931902</v>
      </c>
      <c r="M4445">
        <v>48.043678584249903</v>
      </c>
      <c r="N4445">
        <v>1.4472146612327701</v>
      </c>
      <c r="O4445">
        <v>51.0396233817183</v>
      </c>
      <c r="P4445">
        <v>49.064327485380097</v>
      </c>
      <c r="Q4445">
        <v>-2.3609369413629998E-3</v>
      </c>
    </row>
    <row r="4446" spans="1:17" hidden="1" x14ac:dyDescent="0.3">
      <c r="A4446" t="s">
        <v>9122</v>
      </c>
      <c r="B4446" t="s">
        <v>9123</v>
      </c>
      <c r="C4446" t="str">
        <f>IFERROR(VLOOKUP(Table1[[#This Row],[Ticker]],[1]!Table1[[Symbol]:[Industry]],2,FALSE),"-")</f>
        <v>-</v>
      </c>
      <c r="D4446" t="s">
        <v>751</v>
      </c>
      <c r="E4446">
        <v>10.982502</v>
      </c>
      <c r="F4446">
        <v>318.47000000000003</v>
      </c>
      <c r="G4446">
        <v>-12.3757751172488</v>
      </c>
      <c r="H4446">
        <v>4.2494727273161601</v>
      </c>
      <c r="I4446">
        <v>12.238182035465099</v>
      </c>
      <c r="J4446">
        <v>6.35841030016927</v>
      </c>
      <c r="K4446">
        <v>288.45615064837398</v>
      </c>
      <c r="L4446">
        <v>280.37803526492399</v>
      </c>
      <c r="M4446">
        <v>56.692276819569898</v>
      </c>
      <c r="N4446">
        <v>1.63510995991171</v>
      </c>
      <c r="O4446">
        <v>6.1544258485885601</v>
      </c>
      <c r="P4446">
        <v>55.351219512195101</v>
      </c>
      <c r="Q4446">
        <v>-0.11226619776288201</v>
      </c>
    </row>
    <row r="4447" spans="1:17" hidden="1" x14ac:dyDescent="0.3">
      <c r="A4447" t="s">
        <v>9124</v>
      </c>
      <c r="B4447" t="s">
        <v>9125</v>
      </c>
      <c r="C4447" t="str">
        <f>IFERROR(VLOOKUP(Table1[[#This Row],[Ticker]],[1]!Table1[[Symbol]:[Industry]],2,FALSE),"-")</f>
        <v>-</v>
      </c>
      <c r="D4447" t="s">
        <v>396</v>
      </c>
      <c r="E4447">
        <v>10.9720844</v>
      </c>
      <c r="F4447">
        <v>8.44</v>
      </c>
      <c r="G4447">
        <v>15.801327093241101</v>
      </c>
      <c r="H4447">
        <v>5.2174182979130599</v>
      </c>
      <c r="I4447">
        <v>18.097361018327799</v>
      </c>
      <c r="J4447">
        <v>-11.223166114842501</v>
      </c>
      <c r="K4447">
        <v>8.6236330612505405</v>
      </c>
      <c r="L4447">
        <v>7.6854330891215001</v>
      </c>
      <c r="M4447">
        <v>42.501884070311</v>
      </c>
      <c r="N4447">
        <v>0.53266106247492395</v>
      </c>
      <c r="O4447">
        <v>37.440758293838797</v>
      </c>
      <c r="P4447">
        <v>65.490196078431296</v>
      </c>
      <c r="Q4447">
        <v>4.4932815436748999E-2</v>
      </c>
    </row>
    <row r="4448" spans="1:17" hidden="1" x14ac:dyDescent="0.3">
      <c r="A4448" t="s">
        <v>9126</v>
      </c>
      <c r="B4448" t="s">
        <v>9127</v>
      </c>
      <c r="C4448" t="str">
        <f>IFERROR(VLOOKUP(Table1[[#This Row],[Ticker]],[1]!Table1[[Symbol]:[Industry]],2,FALSE),"-")</f>
        <v>-</v>
      </c>
      <c r="D4448" t="s">
        <v>604</v>
      </c>
      <c r="E4448">
        <v>10.947789999999999</v>
      </c>
      <c r="F4448">
        <v>20.3</v>
      </c>
      <c r="G4448">
        <v>-16.1097379554372</v>
      </c>
      <c r="H4448">
        <v>-27.2542133521154</v>
      </c>
      <c r="I4448">
        <v>-51.786055665872098</v>
      </c>
      <c r="J4448">
        <v>-9.35334209827937</v>
      </c>
      <c r="K4448">
        <v>25.5768986808142</v>
      </c>
      <c r="L4448">
        <v>28.961563019938598</v>
      </c>
      <c r="M4448">
        <v>31.925549720792901</v>
      </c>
      <c r="N4448">
        <v>0.89440619638320695</v>
      </c>
      <c r="O4448">
        <v>227.83251231527001</v>
      </c>
      <c r="P4448">
        <v>53.207547169811299</v>
      </c>
      <c r="Q4448">
        <v>0.108818906062083</v>
      </c>
    </row>
    <row r="4449" spans="1:17" hidden="1" x14ac:dyDescent="0.3">
      <c r="A4449" t="s">
        <v>9128</v>
      </c>
      <c r="B4449" t="s">
        <v>9129</v>
      </c>
      <c r="C4449" t="str">
        <f>IFERROR(VLOOKUP(Table1[[#This Row],[Ticker]],[1]!Table1[[Symbol]:[Industry]],2,FALSE),"-")</f>
        <v>-</v>
      </c>
      <c r="D4449" t="s">
        <v>3461</v>
      </c>
      <c r="E4449">
        <v>10.92905</v>
      </c>
      <c r="F4449">
        <v>6.23</v>
      </c>
      <c r="G4449">
        <v>22.434719319389501</v>
      </c>
      <c r="H4449">
        <v>4.3469102433901297</v>
      </c>
      <c r="I4449">
        <v>23.0990315829787</v>
      </c>
      <c r="J4449">
        <v>-17.527716920672098</v>
      </c>
      <c r="K4449">
        <v>6.0153797753677098</v>
      </c>
      <c r="L4449">
        <v>5.2730761767648904</v>
      </c>
      <c r="M4449">
        <v>38.318098125647801</v>
      </c>
      <c r="N4449">
        <v>1.23340471092077</v>
      </c>
      <c r="O4449">
        <v>28.892455858747901</v>
      </c>
      <c r="P4449">
        <v>73.0555555555555</v>
      </c>
      <c r="Q4449">
        <v>-5.476103814271E-3</v>
      </c>
    </row>
    <row r="4450" spans="1:17" hidden="1" x14ac:dyDescent="0.3">
      <c r="A4450" t="s">
        <v>9130</v>
      </c>
      <c r="B4450" t="s">
        <v>9131</v>
      </c>
      <c r="C4450" t="str">
        <f>IFERROR(VLOOKUP(Table1[[#This Row],[Ticker]],[1]!Table1[[Symbol]:[Industry]],2,FALSE),"-")</f>
        <v>-</v>
      </c>
      <c r="E4450">
        <v>10.8982469</v>
      </c>
      <c r="F4450">
        <v>21.73</v>
      </c>
      <c r="G4450">
        <v>177.113290747961</v>
      </c>
      <c r="H4450">
        <v>-18.6310771779935</v>
      </c>
      <c r="I4450">
        <v>-51.5069142961339</v>
      </c>
      <c r="J4450">
        <v>-0.54306142325302798</v>
      </c>
      <c r="K4450">
        <v>23.8100259910861</v>
      </c>
      <c r="L4450">
        <v>21.933359275582401</v>
      </c>
      <c r="M4450">
        <v>47.645700975356199</v>
      </c>
      <c r="N4450">
        <v>2.0109391554754601</v>
      </c>
      <c r="O4450">
        <v>73.492867004141701</v>
      </c>
      <c r="P4450">
        <v>280.560420315236</v>
      </c>
    </row>
    <row r="4451" spans="1:17" hidden="1" x14ac:dyDescent="0.3">
      <c r="A4451" t="s">
        <v>9132</v>
      </c>
      <c r="B4451" t="s">
        <v>9133</v>
      </c>
      <c r="C4451" t="str">
        <f>IFERROR(VLOOKUP(Table1[[#This Row],[Ticker]],[1]!Table1[[Symbol]:[Industry]],2,FALSE),"-")</f>
        <v>-</v>
      </c>
      <c r="D4451" t="s">
        <v>751</v>
      </c>
      <c r="E4451">
        <v>10.8938445</v>
      </c>
      <c r="F4451">
        <v>64.05</v>
      </c>
      <c r="G4451">
        <v>-13.214024352089799</v>
      </c>
      <c r="H4451">
        <v>-6.2505990305897203</v>
      </c>
      <c r="I4451">
        <v>-15.0766729153501</v>
      </c>
      <c r="J4451">
        <v>-4.0279285161016398</v>
      </c>
      <c r="K4451">
        <v>63.283112029521497</v>
      </c>
      <c r="L4451">
        <v>61.705560276540197</v>
      </c>
      <c r="M4451">
        <v>65.817523880043396</v>
      </c>
      <c r="N4451">
        <v>0.80997398421933797</v>
      </c>
      <c r="O4451">
        <v>44.652615144418398</v>
      </c>
      <c r="P4451">
        <v>24.368932038834899</v>
      </c>
    </row>
    <row r="4452" spans="1:17" hidden="1" x14ac:dyDescent="0.3">
      <c r="A4452" t="s">
        <v>9134</v>
      </c>
      <c r="B4452" t="s">
        <v>9135</v>
      </c>
      <c r="C4452" t="str">
        <f>IFERROR(VLOOKUP(Table1[[#This Row],[Ticker]],[1]!Table1[[Symbol]:[Industry]],2,FALSE),"-")</f>
        <v>-</v>
      </c>
      <c r="D4452" t="s">
        <v>1153</v>
      </c>
      <c r="E4452">
        <v>10.822123026</v>
      </c>
      <c r="F4452">
        <v>3.54</v>
      </c>
      <c r="G4452">
        <v>145.42487679970401</v>
      </c>
      <c r="H4452">
        <v>-5.4079917173941796</v>
      </c>
      <c r="I4452">
        <v>159.601746140919</v>
      </c>
      <c r="J4452">
        <v>14.2124791577592</v>
      </c>
      <c r="K4452">
        <v>2.7450000000000001</v>
      </c>
      <c r="M4452">
        <v>87.359294608334395</v>
      </c>
      <c r="O4452">
        <v>3.6723163841807902</v>
      </c>
      <c r="P4452">
        <v>192.561983471074</v>
      </c>
    </row>
    <row r="4453" spans="1:17" hidden="1" x14ac:dyDescent="0.3">
      <c r="A4453" t="s">
        <v>9136</v>
      </c>
      <c r="B4453" t="s">
        <v>9137</v>
      </c>
      <c r="C4453" t="str">
        <f>IFERROR(VLOOKUP(Table1[[#This Row],[Ticker]],[1]!Table1[[Symbol]:[Industry]],2,FALSE),"-")</f>
        <v>-</v>
      </c>
      <c r="D4453" t="s">
        <v>130</v>
      </c>
      <c r="E4453">
        <v>10.770201</v>
      </c>
      <c r="F4453">
        <v>8.73</v>
      </c>
      <c r="G4453">
        <v>-35.445325523659697</v>
      </c>
      <c r="H4453">
        <v>-12.496104970994301</v>
      </c>
      <c r="I4453">
        <v>-28.7657405319422</v>
      </c>
      <c r="J4453">
        <v>-12.3323054227396</v>
      </c>
      <c r="K4453">
        <v>10.1410114457116</v>
      </c>
      <c r="L4453">
        <v>10.1420281202957</v>
      </c>
      <c r="M4453">
        <v>19.3689307140591</v>
      </c>
      <c r="N4453">
        <v>0.98319668223335799</v>
      </c>
      <c r="O4453">
        <v>54.753722794959799</v>
      </c>
      <c r="P4453">
        <v>16.711229946524</v>
      </c>
      <c r="Q4453">
        <v>5.1375244294487997E-2</v>
      </c>
    </row>
    <row r="4454" spans="1:17" hidden="1" x14ac:dyDescent="0.3">
      <c r="A4454" t="s">
        <v>9138</v>
      </c>
      <c r="B4454" t="s">
        <v>9139</v>
      </c>
      <c r="C4454" t="str">
        <f>IFERROR(VLOOKUP(Table1[[#This Row],[Ticker]],[1]!Table1[[Symbol]:[Industry]],2,FALSE),"-")</f>
        <v>-</v>
      </c>
      <c r="D4454" t="s">
        <v>1422</v>
      </c>
      <c r="E4454">
        <v>10.7475842</v>
      </c>
      <c r="F4454">
        <v>1.64</v>
      </c>
      <c r="G4454">
        <v>85.351385986056201</v>
      </c>
      <c r="H4454">
        <v>18.488514253415101</v>
      </c>
      <c r="I4454">
        <v>-25.424125625109902</v>
      </c>
      <c r="J4454">
        <v>-3.1486319533518499</v>
      </c>
      <c r="K4454">
        <v>1.69491997528686</v>
      </c>
      <c r="L4454">
        <v>1.58236591292757</v>
      </c>
      <c r="M4454">
        <v>99.0534821659041</v>
      </c>
      <c r="N4454">
        <v>1.3485657112876199</v>
      </c>
      <c r="O4454">
        <v>52.439024390243901</v>
      </c>
      <c r="Q4454">
        <v>4.4765953940885998E-2</v>
      </c>
    </row>
    <row r="4455" spans="1:17" hidden="1" x14ac:dyDescent="0.3">
      <c r="A4455" t="s">
        <v>9140</v>
      </c>
      <c r="B4455" t="s">
        <v>9141</v>
      </c>
      <c r="C4455" t="str">
        <f>IFERROR(VLOOKUP(Table1[[#This Row],[Ticker]],[1]!Table1[[Symbol]:[Industry]],2,FALSE),"-")</f>
        <v>-</v>
      </c>
      <c r="D4455" t="s">
        <v>9142</v>
      </c>
      <c r="E4455">
        <v>10.737228200000001</v>
      </c>
      <c r="F4455">
        <v>18.22</v>
      </c>
      <c r="G4455">
        <v>-70.466022315657</v>
      </c>
      <c r="H4455">
        <v>-2.1140067051254601</v>
      </c>
      <c r="I4455">
        <v>-29.824685849199501</v>
      </c>
      <c r="J4455">
        <v>-3.1486319533518499</v>
      </c>
      <c r="K4455">
        <v>18.159524833686401</v>
      </c>
      <c r="L4455">
        <v>20.276832456386</v>
      </c>
      <c r="M4455">
        <v>71.913351200169899</v>
      </c>
      <c r="N4455">
        <v>0</v>
      </c>
      <c r="O4455">
        <v>82.656421514818803</v>
      </c>
      <c r="P4455">
        <v>7.0505287896592099</v>
      </c>
    </row>
    <row r="4456" spans="1:17" hidden="1" x14ac:dyDescent="0.3">
      <c r="A4456" t="s">
        <v>9143</v>
      </c>
      <c r="B4456" t="s">
        <v>9144</v>
      </c>
      <c r="C4456" t="str">
        <f>IFERROR(VLOOKUP(Table1[[#This Row],[Ticker]],[1]!Table1[[Symbol]:[Industry]],2,FALSE),"-")</f>
        <v>-</v>
      </c>
      <c r="D4456" t="s">
        <v>2933</v>
      </c>
      <c r="E4456">
        <v>10.6963776</v>
      </c>
      <c r="F4456">
        <v>25.58</v>
      </c>
      <c r="G4456">
        <v>13.696213572263099</v>
      </c>
      <c r="H4456">
        <v>-0.81975642327652998</v>
      </c>
      <c r="I4456">
        <v>10.380576002376401</v>
      </c>
      <c r="J4456">
        <v>-4.2971468048369896</v>
      </c>
      <c r="K4456">
        <v>24.020756428437501</v>
      </c>
      <c r="L4456">
        <v>22.8355533289159</v>
      </c>
      <c r="M4456">
        <v>47.993099238936303</v>
      </c>
      <c r="N4456">
        <v>0.562501926053386</v>
      </c>
      <c r="O4456">
        <v>31.8999218139171</v>
      </c>
      <c r="P4456">
        <v>53.081986834230896</v>
      </c>
      <c r="Q4456">
        <v>5.0827139807186998E-2</v>
      </c>
    </row>
    <row r="4457" spans="1:17" hidden="1" x14ac:dyDescent="0.3">
      <c r="A4457" t="s">
        <v>9145</v>
      </c>
      <c r="B4457" t="s">
        <v>9146</v>
      </c>
      <c r="C4457" t="str">
        <f>IFERROR(VLOOKUP(Table1[[#This Row],[Ticker]],[1]!Table1[[Symbol]:[Industry]],2,FALSE),"-")</f>
        <v>-</v>
      </c>
      <c r="D4457" t="s">
        <v>396</v>
      </c>
      <c r="E4457">
        <v>10.651704000000001</v>
      </c>
      <c r="F4457">
        <v>0.72</v>
      </c>
      <c r="G4457">
        <v>-42.176040174281297</v>
      </c>
      <c r="H4457">
        <v>-6.2086453121654204</v>
      </c>
      <c r="I4457">
        <v>-10.0475022484865</v>
      </c>
      <c r="J4457">
        <v>-5.8883579807491104</v>
      </c>
      <c r="K4457">
        <v>0.72182605094130903</v>
      </c>
      <c r="L4457">
        <v>0.71724517179858205</v>
      </c>
      <c r="M4457">
        <v>42.632982862741002</v>
      </c>
      <c r="N4457">
        <v>0.58452586986422606</v>
      </c>
      <c r="O4457">
        <v>70.8333333333333</v>
      </c>
      <c r="P4457">
        <v>84.615384615384599</v>
      </c>
    </row>
    <row r="4458" spans="1:17" hidden="1" x14ac:dyDescent="0.3">
      <c r="A4458" t="s">
        <v>9147</v>
      </c>
      <c r="B4458" t="s">
        <v>9148</v>
      </c>
      <c r="C4458" t="str">
        <f>IFERROR(VLOOKUP(Table1[[#This Row],[Ticker]],[1]!Table1[[Symbol]:[Industry]],2,FALSE),"-")</f>
        <v>-</v>
      </c>
      <c r="D4458" t="s">
        <v>604</v>
      </c>
      <c r="E4458">
        <v>10.60125</v>
      </c>
      <c r="F4458">
        <v>25</v>
      </c>
      <c r="G4458">
        <v>4.8062662807155201</v>
      </c>
      <c r="H4458">
        <v>-3.1937401631139299</v>
      </c>
      <c r="I4458">
        <v>-8.5189423128470008</v>
      </c>
      <c r="J4458">
        <v>-3.1486319533518499</v>
      </c>
      <c r="K4458">
        <v>24.543410693829401</v>
      </c>
      <c r="L4458">
        <v>24.072995288561401</v>
      </c>
      <c r="M4458">
        <v>74.516410999265702</v>
      </c>
      <c r="N4458">
        <v>4.6068796068795999E-2</v>
      </c>
      <c r="O4458">
        <v>33.159999999999897</v>
      </c>
      <c r="P4458">
        <v>38.121546961325897</v>
      </c>
      <c r="Q4458">
        <v>3.2492083860036998E-2</v>
      </c>
    </row>
    <row r="4459" spans="1:17" hidden="1" x14ac:dyDescent="0.3">
      <c r="A4459" t="s">
        <v>9149</v>
      </c>
      <c r="B4459" t="s">
        <v>9150</v>
      </c>
      <c r="C4459" t="str">
        <f>IFERROR(VLOOKUP(Table1[[#This Row],[Ticker]],[1]!Table1[[Symbol]:[Industry]],2,FALSE),"-")</f>
        <v>-</v>
      </c>
      <c r="D4459" t="s">
        <v>438</v>
      </c>
      <c r="E4459">
        <v>10.5878368</v>
      </c>
      <c r="F4459">
        <v>20.66</v>
      </c>
      <c r="G4459">
        <v>-47.231947347277</v>
      </c>
      <c r="H4459">
        <v>21.332173838242699</v>
      </c>
      <c r="I4459">
        <v>17.231225624300698</v>
      </c>
      <c r="J4459">
        <v>-5.1321829935066603</v>
      </c>
      <c r="K4459">
        <v>17.481967008026</v>
      </c>
      <c r="L4459">
        <v>15.929512241570499</v>
      </c>
      <c r="M4459">
        <v>80.955743397854107</v>
      </c>
      <c r="N4459">
        <v>0.60389610389610304</v>
      </c>
      <c r="O4459">
        <v>22.991287512100602</v>
      </c>
      <c r="P4459">
        <v>82.831858407079594</v>
      </c>
      <c r="Q4459">
        <v>5.0897880931017998E-2</v>
      </c>
    </row>
    <row r="4460" spans="1:17" hidden="1" x14ac:dyDescent="0.3">
      <c r="A4460" t="s">
        <v>9151</v>
      </c>
      <c r="B4460" t="s">
        <v>9152</v>
      </c>
      <c r="C4460" t="str">
        <f>IFERROR(VLOOKUP(Table1[[#This Row],[Ticker]],[1]!Table1[[Symbol]:[Industry]],2,FALSE),"-")</f>
        <v>-</v>
      </c>
      <c r="D4460" t="s">
        <v>751</v>
      </c>
      <c r="E4460">
        <v>10.576090199999999</v>
      </c>
      <c r="F4460">
        <v>63.74</v>
      </c>
      <c r="G4460">
        <v>9.4075137663219603</v>
      </c>
      <c r="H4460">
        <v>-0.193133046653155</v>
      </c>
      <c r="I4460">
        <v>4.6766624756781496</v>
      </c>
      <c r="J4460">
        <v>-4.5128513902155998E-2</v>
      </c>
      <c r="K4460">
        <v>61.396408709731702</v>
      </c>
      <c r="L4460">
        <v>55.4565494835255</v>
      </c>
      <c r="M4460">
        <v>51.449225640246297</v>
      </c>
      <c r="N4460">
        <v>1.1460953712987201</v>
      </c>
      <c r="O4460">
        <v>2.7141512394100999</v>
      </c>
      <c r="P4460">
        <v>47.717265353418298</v>
      </c>
    </row>
    <row r="4461" spans="1:17" hidden="1" x14ac:dyDescent="0.3">
      <c r="A4461" t="s">
        <v>9153</v>
      </c>
      <c r="B4461" t="s">
        <v>8913</v>
      </c>
      <c r="C4461" t="str">
        <f>IFERROR(VLOOKUP(Table1[[#This Row],[Ticker]],[1]!Table1[[Symbol]:[Industry]],2,FALSE),"-")</f>
        <v>-</v>
      </c>
      <c r="D4461" t="s">
        <v>130</v>
      </c>
      <c r="E4461">
        <v>10.5651546</v>
      </c>
      <c r="F4461">
        <v>13.65</v>
      </c>
      <c r="G4461">
        <v>16.684719319389501</v>
      </c>
      <c r="H4461">
        <v>-24.525638776217701</v>
      </c>
      <c r="I4461">
        <v>-67.918899144273695</v>
      </c>
      <c r="J4461">
        <v>1.4490691960734301</v>
      </c>
      <c r="K4461">
        <v>18.7146145093078</v>
      </c>
      <c r="L4461">
        <v>15.085762293151101</v>
      </c>
      <c r="M4461">
        <v>29.8480293061799</v>
      </c>
      <c r="N4461">
        <v>1.1428571428571399</v>
      </c>
      <c r="O4461">
        <v>112.087912087912</v>
      </c>
      <c r="P4461">
        <v>57.803468208092397</v>
      </c>
    </row>
    <row r="4462" spans="1:17" hidden="1" x14ac:dyDescent="0.3">
      <c r="A4462" t="s">
        <v>9154</v>
      </c>
      <c r="B4462" t="s">
        <v>9155</v>
      </c>
      <c r="C4462" t="str">
        <f>IFERROR(VLOOKUP(Table1[[#This Row],[Ticker]],[1]!Table1[[Symbol]:[Industry]],2,FALSE),"-")</f>
        <v>-</v>
      </c>
      <c r="D4462" t="s">
        <v>396</v>
      </c>
      <c r="E4462">
        <v>10.5601056</v>
      </c>
      <c r="F4462">
        <v>10.56</v>
      </c>
      <c r="G4462">
        <v>77.884719319389504</v>
      </c>
      <c r="H4462">
        <v>-3.0515835352608098</v>
      </c>
      <c r="I4462">
        <v>92.061588660604301</v>
      </c>
      <c r="J4462">
        <v>-7.3114441642676802</v>
      </c>
      <c r="K4462">
        <v>11.652817173216301</v>
      </c>
      <c r="M4462">
        <v>29.230567655974699</v>
      </c>
      <c r="N4462">
        <v>0.62967783223646701</v>
      </c>
      <c r="O4462">
        <v>85.132575757575694</v>
      </c>
      <c r="P4462">
        <v>111.2</v>
      </c>
    </row>
    <row r="4463" spans="1:17" hidden="1" x14ac:dyDescent="0.3">
      <c r="A4463" t="s">
        <v>9156</v>
      </c>
      <c r="B4463" t="s">
        <v>9157</v>
      </c>
      <c r="C4463" t="str">
        <f>IFERROR(VLOOKUP(Table1[[#This Row],[Ticker]],[1]!Table1[[Symbol]:[Industry]],2,FALSE),"-")</f>
        <v>-</v>
      </c>
      <c r="D4463" t="s">
        <v>2933</v>
      </c>
      <c r="E4463">
        <v>10.541588508</v>
      </c>
      <c r="F4463">
        <v>70.34</v>
      </c>
      <c r="G4463">
        <v>-20.861243910026801</v>
      </c>
      <c r="H4463">
        <v>-10.9044125079326</v>
      </c>
      <c r="I4463">
        <v>53.687141486157103</v>
      </c>
      <c r="J4463">
        <v>-3.6391715469047501</v>
      </c>
      <c r="K4463">
        <v>67.244988176020598</v>
      </c>
      <c r="L4463">
        <v>57.6737734316388</v>
      </c>
      <c r="M4463">
        <v>27.6771908151905</v>
      </c>
      <c r="N4463">
        <v>0.38502673796791398</v>
      </c>
      <c r="O4463">
        <v>7.4779641740119196</v>
      </c>
      <c r="P4463">
        <v>81.898112231704104</v>
      </c>
    </row>
    <row r="4464" spans="1:17" hidden="1" x14ac:dyDescent="0.3">
      <c r="A4464" t="s">
        <v>9158</v>
      </c>
      <c r="B4464" t="s">
        <v>9159</v>
      </c>
      <c r="C4464" t="str">
        <f>IFERROR(VLOOKUP(Table1[[#This Row],[Ticker]],[1]!Table1[[Symbol]:[Industry]],2,FALSE),"-")</f>
        <v>-</v>
      </c>
      <c r="D4464" t="s">
        <v>8342</v>
      </c>
      <c r="E4464">
        <v>10.54152096</v>
      </c>
      <c r="F4464">
        <v>10.27</v>
      </c>
      <c r="G4464">
        <v>-77.195062101375399</v>
      </c>
      <c r="H4464">
        <v>1.6723901735820901</v>
      </c>
      <c r="I4464">
        <v>-27.3600377915851</v>
      </c>
      <c r="J4464">
        <v>-12.9890574852667</v>
      </c>
      <c r="K4464">
        <v>10.1990937525217</v>
      </c>
      <c r="L4464">
        <v>12.362514187456901</v>
      </c>
      <c r="M4464">
        <v>39.653257961696298</v>
      </c>
      <c r="N4464">
        <v>1.0460270182198601</v>
      </c>
      <c r="O4464">
        <v>153.261927945472</v>
      </c>
      <c r="P4464">
        <v>28.535669586983701</v>
      </c>
      <c r="Q4464">
        <v>-5.6934351404302003E-2</v>
      </c>
    </row>
    <row r="4465" spans="1:17" hidden="1" x14ac:dyDescent="0.3">
      <c r="A4465" t="s">
        <v>9160</v>
      </c>
      <c r="B4465" t="s">
        <v>9161</v>
      </c>
      <c r="C4465" t="str">
        <f>IFERROR(VLOOKUP(Table1[[#This Row],[Ticker]],[1]!Table1[[Symbol]:[Industry]],2,FALSE),"-")</f>
        <v>-</v>
      </c>
      <c r="D4465" t="s">
        <v>396</v>
      </c>
      <c r="E4465">
        <v>10.473750000000001</v>
      </c>
      <c r="F4465">
        <v>22.05</v>
      </c>
      <c r="G4465">
        <v>43.3674116270818</v>
      </c>
      <c r="H4465">
        <v>8.4645573022136595</v>
      </c>
      <c r="I4465">
        <v>16.804868561960699</v>
      </c>
      <c r="J4465">
        <v>-4.3457247280418896</v>
      </c>
      <c r="K4465">
        <v>21.1632349394663</v>
      </c>
      <c r="L4465">
        <v>17.643769193422902</v>
      </c>
      <c r="M4465">
        <v>41.811369571438803</v>
      </c>
      <c r="N4465">
        <v>0.47953159995607297</v>
      </c>
      <c r="O4465">
        <v>14.965986394557801</v>
      </c>
      <c r="P4465">
        <v>93.251533742331205</v>
      </c>
      <c r="Q4465">
        <v>7.6341240735555996E-2</v>
      </c>
    </row>
    <row r="4466" spans="1:17" hidden="1" x14ac:dyDescent="0.3">
      <c r="A4466" t="s">
        <v>9162</v>
      </c>
      <c r="B4466" t="s">
        <v>9163</v>
      </c>
      <c r="C4466" t="str">
        <f>IFERROR(VLOOKUP(Table1[[#This Row],[Ticker]],[1]!Table1[[Symbol]:[Industry]],2,FALSE),"-")</f>
        <v>-</v>
      </c>
      <c r="D4466" t="s">
        <v>1602</v>
      </c>
      <c r="E4466">
        <v>10.4512</v>
      </c>
      <c r="F4466">
        <v>0.46</v>
      </c>
      <c r="G4466">
        <v>-31.093058458388199</v>
      </c>
      <c r="H4466">
        <v>-23.785273664655801</v>
      </c>
      <c r="I4466">
        <v>-48.3691805701649</v>
      </c>
      <c r="J4466">
        <v>-5.2319652866851802</v>
      </c>
      <c r="K4466">
        <v>0.55910111885545499</v>
      </c>
      <c r="L4466">
        <v>0.60674245119196901</v>
      </c>
      <c r="M4466">
        <v>39.239473098154903</v>
      </c>
      <c r="N4466">
        <v>1.55416531314521</v>
      </c>
      <c r="O4466">
        <v>106.521739130434</v>
      </c>
      <c r="P4466">
        <v>4.5454545454545396</v>
      </c>
      <c r="Q4466">
        <v>-1.8723430597815002E-2</v>
      </c>
    </row>
    <row r="4467" spans="1:17" hidden="1" x14ac:dyDescent="0.3">
      <c r="A4467" t="s">
        <v>9164</v>
      </c>
      <c r="B4467" t="s">
        <v>9165</v>
      </c>
      <c r="C4467" t="str">
        <f>IFERROR(VLOOKUP(Table1[[#This Row],[Ticker]],[1]!Table1[[Symbol]:[Industry]],2,FALSE),"-")</f>
        <v>-</v>
      </c>
      <c r="D4467" t="s">
        <v>604</v>
      </c>
      <c r="E4467">
        <v>10.44371583</v>
      </c>
      <c r="F4467">
        <v>49.95</v>
      </c>
      <c r="G4467">
        <v>87.702418434433795</v>
      </c>
      <c r="H4467">
        <v>36.632095428575298</v>
      </c>
      <c r="I4467">
        <v>-6.4861785924403197</v>
      </c>
      <c r="J4467">
        <v>2.9874285179687399</v>
      </c>
      <c r="K4467">
        <v>37.981174540179801</v>
      </c>
      <c r="L4467">
        <v>33.222695781547202</v>
      </c>
      <c r="M4467">
        <v>92.613743664741406</v>
      </c>
      <c r="N4467">
        <v>0.29343980701196998</v>
      </c>
      <c r="O4467">
        <v>0</v>
      </c>
      <c r="P4467">
        <v>123.991031390134</v>
      </c>
    </row>
    <row r="4468" spans="1:17" hidden="1" x14ac:dyDescent="0.3">
      <c r="A4468" t="s">
        <v>9166</v>
      </c>
      <c r="B4468" t="s">
        <v>9167</v>
      </c>
      <c r="C4468" t="str">
        <f>IFERROR(VLOOKUP(Table1[[#This Row],[Ticker]],[1]!Table1[[Symbol]:[Industry]],2,FALSE),"-")</f>
        <v>-</v>
      </c>
      <c r="D4468" t="s">
        <v>1602</v>
      </c>
      <c r="E4468">
        <v>10.429857</v>
      </c>
      <c r="F4468">
        <v>14.66</v>
      </c>
      <c r="G4468">
        <v>-89.423065111748102</v>
      </c>
      <c r="H4468">
        <v>11.5294499259298</v>
      </c>
      <c r="I4468">
        <v>-45.838411339395599</v>
      </c>
      <c r="J4468">
        <v>11.9220116887203</v>
      </c>
      <c r="K4468">
        <v>13.035416782297199</v>
      </c>
      <c r="L4468">
        <v>15.830499994897799</v>
      </c>
      <c r="M4468">
        <v>85.617158723898598</v>
      </c>
      <c r="N4468">
        <v>3.85511363636363</v>
      </c>
      <c r="O4468">
        <v>127.83083219645199</v>
      </c>
      <c r="P4468">
        <v>46.599999999999902</v>
      </c>
    </row>
    <row r="4469" spans="1:17" hidden="1" x14ac:dyDescent="0.3">
      <c r="A4469" t="s">
        <v>9168</v>
      </c>
      <c r="B4469" t="s">
        <v>9169</v>
      </c>
      <c r="C4469" t="str">
        <f>IFERROR(VLOOKUP(Table1[[#This Row],[Ticker]],[1]!Table1[[Symbol]:[Industry]],2,FALSE),"-")</f>
        <v>-</v>
      </c>
      <c r="D4469" t="s">
        <v>1422</v>
      </c>
      <c r="E4469">
        <v>10.344912000000001</v>
      </c>
      <c r="F4469">
        <v>16.97</v>
      </c>
      <c r="G4469">
        <v>76.449861470192999</v>
      </c>
      <c r="H4469">
        <v>26.750626001459</v>
      </c>
      <c r="I4469">
        <v>41.8672812602248</v>
      </c>
      <c r="J4469">
        <v>16.540487217632599</v>
      </c>
      <c r="K4469">
        <v>13.1032613589447</v>
      </c>
      <c r="L4469">
        <v>11.750792954265901</v>
      </c>
      <c r="M4469">
        <v>84.110232900477101</v>
      </c>
      <c r="N4469">
        <v>2.0571362726666198</v>
      </c>
      <c r="O4469">
        <v>0</v>
      </c>
      <c r="P4469">
        <v>122.996057818659</v>
      </c>
      <c r="Q4469">
        <v>0.11805716365391999</v>
      </c>
    </row>
    <row r="4470" spans="1:17" hidden="1" x14ac:dyDescent="0.3">
      <c r="A4470" t="s">
        <v>9170</v>
      </c>
      <c r="B4470" t="s">
        <v>9171</v>
      </c>
      <c r="C4470" t="str">
        <f>IFERROR(VLOOKUP(Table1[[#This Row],[Ticker]],[1]!Table1[[Symbol]:[Industry]],2,FALSE),"-")</f>
        <v>-</v>
      </c>
      <c r="D4470" t="s">
        <v>604</v>
      </c>
      <c r="E4470">
        <v>10.331386999999999</v>
      </c>
      <c r="F4470">
        <v>26.84</v>
      </c>
      <c r="G4470">
        <v>29.351385986056201</v>
      </c>
      <c r="H4470">
        <v>-2.6128099688626398</v>
      </c>
      <c r="I4470">
        <v>-9.1384113393956596</v>
      </c>
      <c r="J4470">
        <v>-1.6759308039265599</v>
      </c>
      <c r="K4470">
        <v>26.585838406950401</v>
      </c>
      <c r="L4470">
        <v>24.6467013492347</v>
      </c>
      <c r="M4470">
        <v>49.476616366354001</v>
      </c>
      <c r="N4470">
        <v>0.66012538447556202</v>
      </c>
      <c r="O4470">
        <v>34.724292101341199</v>
      </c>
      <c r="P4470">
        <v>123.666666666666</v>
      </c>
      <c r="Q4470">
        <v>9.2110847830466996E-2</v>
      </c>
    </row>
    <row r="4471" spans="1:17" hidden="1" x14ac:dyDescent="0.3">
      <c r="A4471" t="s">
        <v>9172</v>
      </c>
      <c r="B4471" t="s">
        <v>9173</v>
      </c>
      <c r="C4471" t="str">
        <f>IFERROR(VLOOKUP(Table1[[#This Row],[Ticker]],[1]!Table1[[Symbol]:[Industry]],2,FALSE),"-")</f>
        <v>-</v>
      </c>
      <c r="D4471" t="s">
        <v>74</v>
      </c>
      <c r="E4471">
        <v>10.302899999999999</v>
      </c>
      <c r="F4471">
        <v>5.63</v>
      </c>
      <c r="G4471">
        <v>181.209858984194</v>
      </c>
      <c r="H4471">
        <v>48.940689259174697</v>
      </c>
      <c r="I4471">
        <v>135.61271988232301</v>
      </c>
      <c r="J4471">
        <v>4.6638680466481297</v>
      </c>
      <c r="K4471">
        <v>3.9348388850783902</v>
      </c>
      <c r="L4471">
        <v>2.5916943814114202</v>
      </c>
      <c r="M4471">
        <v>99.994882493002095</v>
      </c>
      <c r="N4471">
        <v>0.94030440732061304</v>
      </c>
      <c r="O4471">
        <v>0</v>
      </c>
      <c r="P4471">
        <v>214.52513966480399</v>
      </c>
      <c r="Q4471">
        <v>0.188874948525842</v>
      </c>
    </row>
    <row r="4472" spans="1:17" hidden="1" x14ac:dyDescent="0.3">
      <c r="A4472" t="s">
        <v>9174</v>
      </c>
      <c r="B4472" t="s">
        <v>9175</v>
      </c>
      <c r="C4472" t="str">
        <f>IFERROR(VLOOKUP(Table1[[#This Row],[Ticker]],[1]!Table1[[Symbol]:[Industry]],2,FALSE),"-")</f>
        <v>-</v>
      </c>
      <c r="D4472" t="s">
        <v>1013</v>
      </c>
      <c r="E4472">
        <v>10.260096000000001</v>
      </c>
      <c r="F4472">
        <v>7.7</v>
      </c>
      <c r="G4472">
        <v>-9.1217322935136504</v>
      </c>
      <c r="H4472">
        <v>38.513576910056798</v>
      </c>
      <c r="I4472">
        <v>55.069733456984402</v>
      </c>
      <c r="J4472">
        <v>7.5809817805537199</v>
      </c>
      <c r="K4472">
        <v>6.1320401161745197</v>
      </c>
      <c r="L4472">
        <v>5.8376949393955</v>
      </c>
      <c r="M4472">
        <v>73.809422900975505</v>
      </c>
      <c r="N4472">
        <v>2.1026635402520899</v>
      </c>
      <c r="O4472">
        <v>18.181818181818102</v>
      </c>
      <c r="P4472">
        <v>93.954659949622098</v>
      </c>
      <c r="Q4472">
        <v>3.6534381810854999E-2</v>
      </c>
    </row>
    <row r="4473" spans="1:17" hidden="1" x14ac:dyDescent="0.3">
      <c r="A4473" t="s">
        <v>9176</v>
      </c>
      <c r="B4473" t="s">
        <v>9177</v>
      </c>
      <c r="C4473" t="str">
        <f>IFERROR(VLOOKUP(Table1[[#This Row],[Ticker]],[1]!Table1[[Symbol]:[Industry]],2,FALSE),"-")</f>
        <v>-</v>
      </c>
      <c r="D4473" t="s">
        <v>1468</v>
      </c>
      <c r="E4473">
        <v>10.2020442</v>
      </c>
      <c r="F4473">
        <v>3.93</v>
      </c>
      <c r="G4473">
        <v>-33.060178639794003</v>
      </c>
      <c r="H4473">
        <v>-20.138905359446699</v>
      </c>
      <c r="I4473">
        <v>5.2286772681992604</v>
      </c>
      <c r="J4473">
        <v>-8.8358357448210398</v>
      </c>
      <c r="K4473">
        <v>4.4084766224924801</v>
      </c>
      <c r="L4473">
        <v>3.9338672968306199</v>
      </c>
      <c r="M4473">
        <v>13.0865465902483</v>
      </c>
      <c r="N4473">
        <v>0.12887439182239299</v>
      </c>
      <c r="O4473">
        <v>46.819338422391802</v>
      </c>
      <c r="P4473">
        <v>48.301886792452798</v>
      </c>
      <c r="Q4473">
        <v>5.4492945913720003E-2</v>
      </c>
    </row>
    <row r="4474" spans="1:17" hidden="1" x14ac:dyDescent="0.3">
      <c r="A4474" t="s">
        <v>9178</v>
      </c>
      <c r="B4474" t="s">
        <v>9179</v>
      </c>
      <c r="C4474" t="str">
        <f>IFERROR(VLOOKUP(Table1[[#This Row],[Ticker]],[1]!Table1[[Symbol]:[Industry]],2,FALSE),"-")</f>
        <v>-</v>
      </c>
      <c r="D4474" t="s">
        <v>74</v>
      </c>
      <c r="E4474">
        <v>10.1899218</v>
      </c>
      <c r="F4474">
        <v>10.69</v>
      </c>
      <c r="G4474">
        <v>30.1403768117443</v>
      </c>
      <c r="H4474">
        <v>-9.7975342010543098</v>
      </c>
      <c r="I4474">
        <v>30.372078171093801</v>
      </c>
      <c r="J4474">
        <v>-8.1264097311296304</v>
      </c>
      <c r="K4474">
        <v>10.2308135894293</v>
      </c>
      <c r="L4474">
        <v>8.4560433263197101</v>
      </c>
      <c r="M4474">
        <v>0.526823401978746</v>
      </c>
      <c r="N4474">
        <v>1.5214183096173199E-4</v>
      </c>
      <c r="O4474">
        <v>28.999064546304901</v>
      </c>
      <c r="P4474">
        <v>79.663865546218403</v>
      </c>
      <c r="Q4474">
        <v>9.7677381192683002E-2</v>
      </c>
    </row>
    <row r="4475" spans="1:17" hidden="1" x14ac:dyDescent="0.3">
      <c r="A4475" t="s">
        <v>9180</v>
      </c>
      <c r="B4475" t="s">
        <v>9181</v>
      </c>
      <c r="C4475" t="str">
        <f>IFERROR(VLOOKUP(Table1[[#This Row],[Ticker]],[1]!Table1[[Symbol]:[Industry]],2,FALSE),"-")</f>
        <v>-</v>
      </c>
      <c r="D4475" t="s">
        <v>51</v>
      </c>
      <c r="E4475">
        <v>10.18802</v>
      </c>
      <c r="F4475">
        <v>33.5</v>
      </c>
      <c r="G4475">
        <v>-16.3051514455423</v>
      </c>
      <c r="H4475">
        <v>-2.4913982143213</v>
      </c>
      <c r="I4475">
        <v>-27.282091076165599</v>
      </c>
      <c r="J4475">
        <v>-2.3251025415871398</v>
      </c>
      <c r="K4475">
        <v>33.899060072637504</v>
      </c>
      <c r="L4475">
        <v>31.691089532994301</v>
      </c>
      <c r="M4475">
        <v>42.109919740328003</v>
      </c>
      <c r="N4475">
        <v>0.801669099589291</v>
      </c>
      <c r="O4475">
        <v>27.611940298507399</v>
      </c>
      <c r="P4475">
        <v>56.5420560747663</v>
      </c>
      <c r="Q4475">
        <v>5.9041780773419997E-2</v>
      </c>
    </row>
    <row r="4476" spans="1:17" hidden="1" x14ac:dyDescent="0.3">
      <c r="A4476" t="s">
        <v>9182</v>
      </c>
      <c r="B4476" t="s">
        <v>9183</v>
      </c>
      <c r="C4476" t="str">
        <f>IFERROR(VLOOKUP(Table1[[#This Row],[Ticker]],[1]!Table1[[Symbol]:[Industry]],2,FALSE),"-")</f>
        <v>-</v>
      </c>
      <c r="D4476" t="s">
        <v>21</v>
      </c>
      <c r="E4476">
        <v>10.157658100000001</v>
      </c>
      <c r="F4476">
        <v>9.67</v>
      </c>
      <c r="G4476">
        <v>-25.149732582176402</v>
      </c>
      <c r="H4476">
        <v>-18.226551648253501</v>
      </c>
      <c r="I4476">
        <v>-0.63350937861136103</v>
      </c>
      <c r="J4476">
        <v>2.3323523866928899</v>
      </c>
      <c r="K4476">
        <v>9.4602974901729393</v>
      </c>
      <c r="L4476">
        <v>9.0571519040228292</v>
      </c>
      <c r="M4476">
        <v>63.626986851507198</v>
      </c>
      <c r="N4476">
        <v>0.74658686025149101</v>
      </c>
      <c r="O4476">
        <v>37.021716649431198</v>
      </c>
      <c r="P4476">
        <v>94.567404426559307</v>
      </c>
      <c r="Q4476">
        <v>0.217274441561814</v>
      </c>
    </row>
    <row r="4477" spans="1:17" hidden="1" x14ac:dyDescent="0.3">
      <c r="A4477" t="s">
        <v>9184</v>
      </c>
      <c r="B4477" t="s">
        <v>9185</v>
      </c>
      <c r="C4477" t="str">
        <f>IFERROR(VLOOKUP(Table1[[#This Row],[Ticker]],[1]!Table1[[Symbol]:[Industry]],2,FALSE),"-")</f>
        <v>-</v>
      </c>
      <c r="D4477" t="s">
        <v>2261</v>
      </c>
      <c r="E4477">
        <v>10.126514520000001</v>
      </c>
      <c r="F4477">
        <v>4.04</v>
      </c>
      <c r="G4477">
        <v>3.1712058058760499</v>
      </c>
      <c r="H4477">
        <v>-4.3469431845058502</v>
      </c>
      <c r="I4477">
        <v>-0.66333802561268396</v>
      </c>
      <c r="J4477">
        <v>-18.148631953351799</v>
      </c>
      <c r="K4477">
        <v>4.2606622241146104</v>
      </c>
      <c r="L4477">
        <v>3.8233337670912602</v>
      </c>
      <c r="M4477">
        <v>30.830754285326101</v>
      </c>
      <c r="N4477">
        <v>1.2673571349414501</v>
      </c>
      <c r="O4477">
        <v>32.178217821782098</v>
      </c>
      <c r="P4477">
        <v>87.906976744185997</v>
      </c>
      <c r="Q4477">
        <v>-2.5356961559672E-2</v>
      </c>
    </row>
    <row r="4478" spans="1:17" hidden="1" x14ac:dyDescent="0.3">
      <c r="A4478" t="s">
        <v>9186</v>
      </c>
      <c r="B4478" t="s">
        <v>9187</v>
      </c>
      <c r="C4478" t="str">
        <f>IFERROR(VLOOKUP(Table1[[#This Row],[Ticker]],[1]!Table1[[Symbol]:[Industry]],2,FALSE),"-")</f>
        <v>-</v>
      </c>
      <c r="D4478" t="s">
        <v>545</v>
      </c>
      <c r="E4478">
        <v>10.125674999999999</v>
      </c>
      <c r="F4478">
        <v>33.75</v>
      </c>
      <c r="G4478">
        <v>-49.318267241088201</v>
      </c>
      <c r="H4478">
        <v>-31.751574605094699</v>
      </c>
      <c r="I4478">
        <v>-55.793816744800999</v>
      </c>
      <c r="J4478">
        <v>-10.7635744820874</v>
      </c>
      <c r="K4478">
        <v>41.8799811288646</v>
      </c>
      <c r="L4478">
        <v>48.164165764077701</v>
      </c>
      <c r="M4478">
        <v>43.581985607262702</v>
      </c>
      <c r="N4478">
        <v>3.5706859861474398</v>
      </c>
      <c r="O4478">
        <v>86.6666666666666</v>
      </c>
      <c r="P4478">
        <v>12.650200267022701</v>
      </c>
    </row>
    <row r="4479" spans="1:17" hidden="1" x14ac:dyDescent="0.3">
      <c r="A4479" t="s">
        <v>9188</v>
      </c>
      <c r="B4479" t="s">
        <v>9189</v>
      </c>
      <c r="C4479" t="str">
        <f>IFERROR(VLOOKUP(Table1[[#This Row],[Ticker]],[1]!Table1[[Symbol]:[Industry]],2,FALSE),"-")</f>
        <v>-</v>
      </c>
      <c r="E4479">
        <v>10.080189000000001</v>
      </c>
      <c r="F4479">
        <v>33</v>
      </c>
      <c r="G4479">
        <v>-35.392432015921997</v>
      </c>
      <c r="H4479">
        <v>-4.8197564232765302</v>
      </c>
      <c r="I4479">
        <v>-14.3765065774909</v>
      </c>
      <c r="J4479">
        <v>-3.1486319533518499</v>
      </c>
      <c r="K4479">
        <v>32.917896746197101</v>
      </c>
      <c r="L4479">
        <v>32.496300289776002</v>
      </c>
      <c r="M4479">
        <v>84.7193819831745</v>
      </c>
      <c r="O4479">
        <v>2.1212121212121202</v>
      </c>
      <c r="P4479">
        <v>10</v>
      </c>
    </row>
    <row r="4480" spans="1:17" hidden="1" x14ac:dyDescent="0.3">
      <c r="A4480" t="s">
        <v>9190</v>
      </c>
      <c r="B4480" t="s">
        <v>9191</v>
      </c>
      <c r="C4480" t="str">
        <f>IFERROR(VLOOKUP(Table1[[#This Row],[Ticker]],[1]!Table1[[Symbol]:[Industry]],2,FALSE),"-")</f>
        <v>-</v>
      </c>
      <c r="D4480" t="s">
        <v>545</v>
      </c>
      <c r="E4480">
        <v>10.071</v>
      </c>
      <c r="F4480">
        <v>33.409999999999997</v>
      </c>
      <c r="G4480">
        <v>9.4015070169546995</v>
      </c>
      <c r="H4480">
        <v>-16.018736015113198</v>
      </c>
      <c r="I4480">
        <v>-55.415352022210797</v>
      </c>
      <c r="J4480">
        <v>-17.0492008378435</v>
      </c>
      <c r="K4480">
        <v>39.429321094385898</v>
      </c>
      <c r="L4480">
        <v>40.844798890507597</v>
      </c>
      <c r="M4480">
        <v>32.786327045003198</v>
      </c>
      <c r="N4480">
        <v>2.3619827066720802</v>
      </c>
      <c r="O4480">
        <v>75.576174797964597</v>
      </c>
      <c r="P4480">
        <v>52.906178489702398</v>
      </c>
      <c r="Q4480">
        <v>1.8623308774534001E-2</v>
      </c>
    </row>
    <row r="4481" spans="1:17" hidden="1" x14ac:dyDescent="0.3">
      <c r="A4481" t="s">
        <v>9192</v>
      </c>
      <c r="B4481" t="s">
        <v>9193</v>
      </c>
      <c r="C4481" t="str">
        <f>IFERROR(VLOOKUP(Table1[[#This Row],[Ticker]],[1]!Table1[[Symbol]:[Industry]],2,FALSE),"-")</f>
        <v>-</v>
      </c>
      <c r="D4481" t="s">
        <v>54</v>
      </c>
      <c r="E4481">
        <v>10.055999999999999</v>
      </c>
      <c r="F4481">
        <v>67.010000000000005</v>
      </c>
      <c r="G4481">
        <v>91.550491131470096</v>
      </c>
      <c r="H4481">
        <v>-7.7168152468059397</v>
      </c>
      <c r="I4481">
        <v>-13.093151013394699</v>
      </c>
      <c r="J4481">
        <v>-8.8200605247804198</v>
      </c>
      <c r="K4481">
        <v>69.250209257565601</v>
      </c>
      <c r="L4481">
        <v>65.438050578498604</v>
      </c>
      <c r="M4481">
        <v>42.602685205769603</v>
      </c>
      <c r="N4481">
        <v>0.27265707123050198</v>
      </c>
      <c r="O4481">
        <v>29.8313684524697</v>
      </c>
      <c r="P4481">
        <v>139.32142857142799</v>
      </c>
      <c r="Q4481">
        <v>8.9942186492274007E-2</v>
      </c>
    </row>
    <row r="4482" spans="1:17" hidden="1" x14ac:dyDescent="0.3">
      <c r="A4482" t="s">
        <v>9194</v>
      </c>
      <c r="B4482" t="s">
        <v>9195</v>
      </c>
      <c r="C4482" t="str">
        <f>IFERROR(VLOOKUP(Table1[[#This Row],[Ticker]],[1]!Table1[[Symbol]:[Industry]],2,FALSE),"-")</f>
        <v>-</v>
      </c>
      <c r="D4482" t="s">
        <v>46</v>
      </c>
      <c r="E4482">
        <v>10.0542608</v>
      </c>
      <c r="F4482">
        <v>0.8</v>
      </c>
      <c r="G4482">
        <v>-19.029566394896101</v>
      </c>
      <c r="H4482">
        <v>-8.2680322853454999</v>
      </c>
      <c r="I4482">
        <v>14.1949219939376</v>
      </c>
      <c r="J4482">
        <v>-1.94381267624341</v>
      </c>
      <c r="K4482">
        <v>0.87011818100264104</v>
      </c>
      <c r="L4482">
        <v>1.0314900528239599</v>
      </c>
      <c r="M4482">
        <v>31.808878255854601</v>
      </c>
      <c r="N4482">
        <v>0.45058758299255303</v>
      </c>
      <c r="O4482">
        <v>44.999999999999901</v>
      </c>
      <c r="P4482">
        <v>45.454545454545404</v>
      </c>
      <c r="Q4482">
        <v>2.1313070323862999E-2</v>
      </c>
    </row>
    <row r="4483" spans="1:17" hidden="1" x14ac:dyDescent="0.3">
      <c r="A4483" t="s">
        <v>9196</v>
      </c>
      <c r="B4483" t="s">
        <v>9197</v>
      </c>
      <c r="C4483" t="str">
        <f>IFERROR(VLOOKUP(Table1[[#This Row],[Ticker]],[1]!Table1[[Symbol]:[Industry]],2,FALSE),"-")</f>
        <v>-</v>
      </c>
      <c r="D4483" t="s">
        <v>130</v>
      </c>
      <c r="E4483">
        <v>9.9760069999999992</v>
      </c>
      <c r="F4483">
        <v>7.85</v>
      </c>
      <c r="G4483">
        <v>-32.155486866177398</v>
      </c>
      <c r="H4483">
        <v>-1.51724651574681</v>
      </c>
      <c r="I4483">
        <v>-1.6234412795154201</v>
      </c>
      <c r="J4483">
        <v>0.84072974877581697</v>
      </c>
      <c r="K4483">
        <v>7.9237802210920396</v>
      </c>
      <c r="L4483">
        <v>7.7577907880337298</v>
      </c>
      <c r="M4483">
        <v>58.6192805679053</v>
      </c>
      <c r="N4483">
        <v>0.87824659727370802</v>
      </c>
      <c r="O4483">
        <v>27.898089171974501</v>
      </c>
      <c r="P4483">
        <v>29.752066115702402</v>
      </c>
      <c r="Q4483">
        <v>5.7067371171887003E-2</v>
      </c>
    </row>
    <row r="4484" spans="1:17" hidden="1" x14ac:dyDescent="0.3">
      <c r="A4484" t="s">
        <v>9198</v>
      </c>
      <c r="B4484" t="s">
        <v>9199</v>
      </c>
      <c r="C4484" t="str">
        <f>IFERROR(VLOOKUP(Table1[[#This Row],[Ticker]],[1]!Table1[[Symbol]:[Industry]],2,FALSE),"-")</f>
        <v>-</v>
      </c>
      <c r="D4484" t="s">
        <v>604</v>
      </c>
      <c r="E4484">
        <v>9.9536409999999993</v>
      </c>
      <c r="F4484">
        <v>33.35</v>
      </c>
      <c r="G4484">
        <v>19.037391772564501</v>
      </c>
      <c r="H4484">
        <v>-0.14100848258461199</v>
      </c>
      <c r="I4484">
        <v>-5.9340664649896899</v>
      </c>
      <c r="J4484">
        <v>-4.3920264202464798</v>
      </c>
      <c r="K4484">
        <v>30.155359293392099</v>
      </c>
      <c r="L4484">
        <v>26.8513030977795</v>
      </c>
      <c r="M4484">
        <v>62.889053589584002</v>
      </c>
      <c r="N4484">
        <v>0.570791909000399</v>
      </c>
      <c r="O4484">
        <v>23.838080959520202</v>
      </c>
      <c r="P4484">
        <v>79.6875</v>
      </c>
      <c r="Q4484">
        <v>8.6305187018723001E-2</v>
      </c>
    </row>
    <row r="4485" spans="1:17" hidden="1" x14ac:dyDescent="0.3">
      <c r="A4485" t="s">
        <v>9200</v>
      </c>
      <c r="B4485" t="s">
        <v>9201</v>
      </c>
      <c r="C4485" t="str">
        <f>IFERROR(VLOOKUP(Table1[[#This Row],[Ticker]],[1]!Table1[[Symbol]:[Industry]],2,FALSE),"-")</f>
        <v>-</v>
      </c>
      <c r="D4485" t="s">
        <v>448</v>
      </c>
      <c r="E4485">
        <v>9.9406999999999996</v>
      </c>
      <c r="F4485">
        <v>22</v>
      </c>
      <c r="G4485">
        <v>4.1847193193895702</v>
      </c>
      <c r="H4485">
        <v>-7.0720086755287799</v>
      </c>
      <c r="I4485">
        <v>-17.050244286031401</v>
      </c>
      <c r="J4485">
        <v>-8.8008058663953292</v>
      </c>
      <c r="K4485">
        <v>22.494085932546501</v>
      </c>
      <c r="L4485">
        <v>21.3047015101052</v>
      </c>
      <c r="M4485">
        <v>43.182010247956399</v>
      </c>
      <c r="N4485">
        <v>0.16507489244888801</v>
      </c>
      <c r="O4485">
        <v>45.454545454545404</v>
      </c>
      <c r="P4485">
        <v>40.485312899105999</v>
      </c>
      <c r="Q4485">
        <v>6.7106932579152997E-2</v>
      </c>
    </row>
    <row r="4486" spans="1:17" hidden="1" x14ac:dyDescent="0.3">
      <c r="A4486" t="s">
        <v>9202</v>
      </c>
      <c r="B4486" t="s">
        <v>9203</v>
      </c>
      <c r="C4486" t="str">
        <f>IFERROR(VLOOKUP(Table1[[#This Row],[Ticker]],[1]!Table1[[Symbol]:[Industry]],2,FALSE),"-")</f>
        <v>-</v>
      </c>
      <c r="E4486">
        <v>9.9314985</v>
      </c>
      <c r="F4486">
        <v>18.239999999999998</v>
      </c>
      <c r="G4486">
        <v>24.1976726872652</v>
      </c>
      <c r="H4486">
        <v>2.6728689454550199</v>
      </c>
      <c r="I4486">
        <v>16.072856266238102</v>
      </c>
      <c r="J4486">
        <v>-12.0030591669586</v>
      </c>
      <c r="K4486">
        <v>17.839666798316401</v>
      </c>
      <c r="L4486">
        <v>15.302184728977601</v>
      </c>
      <c r="M4486">
        <v>43.084715878126602</v>
      </c>
      <c r="N4486">
        <v>1.01016204288949</v>
      </c>
      <c r="O4486">
        <v>18.859649122806999</v>
      </c>
      <c r="P4486">
        <v>125.18518518518501</v>
      </c>
      <c r="Q4486">
        <v>0.153819595091858</v>
      </c>
    </row>
    <row r="4487" spans="1:17" hidden="1" x14ac:dyDescent="0.3">
      <c r="A4487" t="s">
        <v>9204</v>
      </c>
      <c r="B4487" t="s">
        <v>9205</v>
      </c>
      <c r="C4487" t="str">
        <f>IFERROR(VLOOKUP(Table1[[#This Row],[Ticker]],[1]!Table1[[Symbol]:[Industry]],2,FALSE),"-")</f>
        <v>-</v>
      </c>
      <c r="D4487" t="s">
        <v>266</v>
      </c>
      <c r="E4487">
        <v>9.9052157360000006</v>
      </c>
      <c r="F4487">
        <v>6.76</v>
      </c>
      <c r="G4487">
        <v>9.3007530746638096</v>
      </c>
      <c r="H4487">
        <v>15.0383996050922</v>
      </c>
      <c r="I4487">
        <v>9.62349342250908</v>
      </c>
      <c r="J4487">
        <v>-16.259171799110199</v>
      </c>
      <c r="K4487">
        <v>7.1264835146337697</v>
      </c>
      <c r="L4487">
        <v>6.1056420607105197</v>
      </c>
      <c r="M4487">
        <v>31.958859372064001</v>
      </c>
      <c r="N4487">
        <v>0.48318888190007703</v>
      </c>
      <c r="O4487">
        <v>50.295857988165601</v>
      </c>
      <c r="P4487">
        <v>74.226804123711304</v>
      </c>
      <c r="Q4487">
        <v>4.0161621413030001E-2</v>
      </c>
    </row>
    <row r="4488" spans="1:17" hidden="1" x14ac:dyDescent="0.3">
      <c r="A4488" t="s">
        <v>9206</v>
      </c>
      <c r="B4488" t="s">
        <v>9207</v>
      </c>
      <c r="C4488" t="str">
        <f>IFERROR(VLOOKUP(Table1[[#This Row],[Ticker]],[1]!Table1[[Symbol]:[Industry]],2,FALSE),"-")</f>
        <v>-</v>
      </c>
      <c r="E4488">
        <v>9.8960399999999993</v>
      </c>
      <c r="F4488">
        <v>1.96</v>
      </c>
      <c r="G4488">
        <v>-33.822894893808297</v>
      </c>
      <c r="H4488">
        <v>-4.32470691832604</v>
      </c>
      <c r="I4488">
        <v>-25.358507033175499</v>
      </c>
      <c r="J4488">
        <v>-6.0194453504810399</v>
      </c>
      <c r="K4488">
        <v>2.08226941489208</v>
      </c>
      <c r="L4488">
        <v>2.1634754273750301</v>
      </c>
      <c r="M4488">
        <v>33.486247380658597</v>
      </c>
      <c r="N4488">
        <v>0.436581502397698</v>
      </c>
      <c r="O4488">
        <v>82.142857142857096</v>
      </c>
      <c r="P4488">
        <v>11.999999999999901</v>
      </c>
      <c r="Q4488">
        <v>5.3467919931087002E-2</v>
      </c>
    </row>
    <row r="4489" spans="1:17" hidden="1" x14ac:dyDescent="0.3">
      <c r="A4489" t="s">
        <v>9208</v>
      </c>
      <c r="B4489" t="s">
        <v>9209</v>
      </c>
      <c r="C4489" t="str">
        <f>IFERROR(VLOOKUP(Table1[[#This Row],[Ticker]],[1]!Table1[[Symbol]:[Industry]],2,FALSE),"-")</f>
        <v>-</v>
      </c>
      <c r="D4489" t="s">
        <v>9210</v>
      </c>
      <c r="E4489">
        <v>9.8670470550000005</v>
      </c>
      <c r="F4489">
        <v>12.45</v>
      </c>
      <c r="G4489">
        <v>-24.331601155387801</v>
      </c>
      <c r="H4489">
        <v>23.2930840436495</v>
      </c>
      <c r="I4489">
        <v>-3.3244578510235798</v>
      </c>
      <c r="J4489">
        <v>-9.9426871550503702</v>
      </c>
      <c r="K4489">
        <v>11.6299432683081</v>
      </c>
      <c r="L4489">
        <v>11.2466302621837</v>
      </c>
      <c r="M4489">
        <v>49.199404730169597</v>
      </c>
      <c r="N4489">
        <v>2.1223866572703698</v>
      </c>
      <c r="O4489">
        <v>72.289156626505999</v>
      </c>
      <c r="P4489">
        <v>32.446808510638199</v>
      </c>
      <c r="Q4489">
        <v>4.8740852700183003E-2</v>
      </c>
    </row>
    <row r="4490" spans="1:17" hidden="1" x14ac:dyDescent="0.3">
      <c r="A4490" t="s">
        <v>9211</v>
      </c>
      <c r="B4490" t="s">
        <v>9212</v>
      </c>
      <c r="C4490" t="str">
        <f>IFERROR(VLOOKUP(Table1[[#This Row],[Ticker]],[1]!Table1[[Symbol]:[Industry]],2,FALSE),"-")</f>
        <v>-</v>
      </c>
      <c r="D4490" t="s">
        <v>138</v>
      </c>
      <c r="E4490">
        <v>9.8424999999999994</v>
      </c>
      <c r="F4490">
        <v>6.4</v>
      </c>
      <c r="G4490">
        <v>-25.207172572502301</v>
      </c>
      <c r="H4490">
        <v>-16.550800772346602</v>
      </c>
      <c r="I4490">
        <v>-26.519019154156801</v>
      </c>
      <c r="J4490">
        <v>-5.9832776226431799</v>
      </c>
      <c r="K4490">
        <v>6.51967686927307</v>
      </c>
      <c r="L4490">
        <v>6.9683494058267597</v>
      </c>
      <c r="M4490">
        <v>53.619493804362499</v>
      </c>
      <c r="N4490">
        <v>0.97192037691216804</v>
      </c>
      <c r="O4490">
        <v>102.81249999999901</v>
      </c>
      <c r="P4490">
        <v>24.031007751937899</v>
      </c>
      <c r="Q4490">
        <v>2.0618523442010001E-2</v>
      </c>
    </row>
    <row r="4491" spans="1:17" hidden="1" x14ac:dyDescent="0.3">
      <c r="A4491" t="s">
        <v>9213</v>
      </c>
      <c r="B4491" t="s">
        <v>9214</v>
      </c>
      <c r="C4491" t="str">
        <f>IFERROR(VLOOKUP(Table1[[#This Row],[Ticker]],[1]!Table1[[Symbol]:[Industry]],2,FALSE),"-")</f>
        <v>-</v>
      </c>
      <c r="D4491" t="s">
        <v>545</v>
      </c>
      <c r="E4491">
        <v>9.7919999999999998</v>
      </c>
      <c r="F4491">
        <v>16.32</v>
      </c>
      <c r="G4491">
        <v>57.561912301845702</v>
      </c>
      <c r="H4491">
        <v>-12.7394440975654</v>
      </c>
      <c r="I4491">
        <v>-12.471744672729001</v>
      </c>
      <c r="J4491">
        <v>-13.3715792072942</v>
      </c>
      <c r="K4491">
        <v>17.579418163750599</v>
      </c>
      <c r="L4491">
        <v>16.204728401347001</v>
      </c>
      <c r="M4491">
        <v>26.2681540347244</v>
      </c>
      <c r="N4491">
        <v>0.509774715758605</v>
      </c>
      <c r="O4491">
        <v>45.0980392156862</v>
      </c>
      <c r="P4491">
        <v>97.818181818181799</v>
      </c>
      <c r="Q4491">
        <v>6.8449281741869997E-2</v>
      </c>
    </row>
    <row r="4492" spans="1:17" hidden="1" x14ac:dyDescent="0.3">
      <c r="A4492" t="s">
        <v>9215</v>
      </c>
      <c r="B4492" t="s">
        <v>9216</v>
      </c>
      <c r="C4492" t="str">
        <f>IFERROR(VLOOKUP(Table1[[#This Row],[Ticker]],[1]!Table1[[Symbol]:[Industry]],2,FALSE),"-")</f>
        <v>-</v>
      </c>
      <c r="D4492" t="s">
        <v>393</v>
      </c>
      <c r="E4492">
        <v>9.7840450000000008</v>
      </c>
      <c r="F4492">
        <v>15.1</v>
      </c>
      <c r="G4492">
        <v>-2.0109328545234701</v>
      </c>
      <c r="H4492">
        <v>-26.410093615022799</v>
      </c>
      <c r="I4492">
        <v>11.597519396535001</v>
      </c>
      <c r="J4492">
        <v>-5.0995444769515998</v>
      </c>
      <c r="K4492">
        <v>16.963026017166001</v>
      </c>
      <c r="L4492">
        <v>14.887315721530801</v>
      </c>
      <c r="M4492">
        <v>21.631788334282501</v>
      </c>
      <c r="N4492">
        <v>0.63875199640524905</v>
      </c>
      <c r="O4492">
        <v>61.523178807946998</v>
      </c>
      <c r="P4492">
        <v>58.613445378151198</v>
      </c>
      <c r="Q4492">
        <v>5.5815472794123001E-2</v>
      </c>
    </row>
    <row r="4493" spans="1:17" hidden="1" x14ac:dyDescent="0.3">
      <c r="A4493" t="s">
        <v>9217</v>
      </c>
      <c r="B4493" t="s">
        <v>9218</v>
      </c>
      <c r="C4493" t="str">
        <f>IFERROR(VLOOKUP(Table1[[#This Row],[Ticker]],[1]!Table1[[Symbol]:[Industry]],2,FALSE),"-")</f>
        <v>-</v>
      </c>
      <c r="D4493" t="s">
        <v>2713</v>
      </c>
      <c r="E4493">
        <v>9.7553443000000009</v>
      </c>
      <c r="F4493">
        <v>26.5</v>
      </c>
      <c r="G4493">
        <v>-18.0978893762626</v>
      </c>
      <c r="H4493">
        <v>-1.5059162673311</v>
      </c>
      <c r="I4493">
        <v>-19.514351189019699</v>
      </c>
      <c r="J4493">
        <v>-4.7453642221969998</v>
      </c>
      <c r="K4493">
        <v>25.224939046804501</v>
      </c>
      <c r="L4493">
        <v>22.502130965874699</v>
      </c>
      <c r="M4493">
        <v>55.664043312811202</v>
      </c>
      <c r="N4493">
        <v>0.20195757951492599</v>
      </c>
      <c r="O4493">
        <v>6.60377358490567</v>
      </c>
      <c r="P4493">
        <v>82.130584192439798</v>
      </c>
    </row>
    <row r="4494" spans="1:17" hidden="1" x14ac:dyDescent="0.3">
      <c r="A4494" t="s">
        <v>9219</v>
      </c>
      <c r="B4494" t="s">
        <v>9220</v>
      </c>
      <c r="C4494" t="str">
        <f>IFERROR(VLOOKUP(Table1[[#This Row],[Ticker]],[1]!Table1[[Symbol]:[Industry]],2,FALSE),"-")</f>
        <v>-</v>
      </c>
      <c r="D4494" t="s">
        <v>545</v>
      </c>
      <c r="E4494">
        <v>9.7480499999999992</v>
      </c>
      <c r="F4494">
        <v>9.86</v>
      </c>
      <c r="G4494">
        <v>-2.0236694955238699</v>
      </c>
      <c r="H4494">
        <v>-5.4197564232765298</v>
      </c>
      <c r="I4494">
        <v>-10.6675642546872</v>
      </c>
      <c r="J4494">
        <v>-0.77993988332096997</v>
      </c>
      <c r="K4494">
        <v>9.63084081402984</v>
      </c>
      <c r="L4494">
        <v>9.5792610250082006</v>
      </c>
      <c r="M4494">
        <v>50.412739341695499</v>
      </c>
      <c r="N4494">
        <v>1.05069390641334</v>
      </c>
      <c r="O4494">
        <v>60.344827586206897</v>
      </c>
      <c r="P4494">
        <v>36.565096952908497</v>
      </c>
      <c r="Q4494">
        <v>0.10953470523318</v>
      </c>
    </row>
    <row r="4495" spans="1:17" hidden="1" x14ac:dyDescent="0.3">
      <c r="A4495" t="s">
        <v>9221</v>
      </c>
      <c r="B4495" t="s">
        <v>9222</v>
      </c>
      <c r="C4495" t="str">
        <f>IFERROR(VLOOKUP(Table1[[#This Row],[Ticker]],[1]!Table1[[Symbol]:[Industry]],2,FALSE),"-")</f>
        <v>-</v>
      </c>
      <c r="D4495" t="s">
        <v>292</v>
      </c>
      <c r="E4495">
        <v>9.7048257000000007</v>
      </c>
      <c r="F4495">
        <v>9.69</v>
      </c>
      <c r="G4495">
        <v>-14.5652806806104</v>
      </c>
      <c r="H4495">
        <v>-14.512207495037901</v>
      </c>
      <c r="I4495">
        <v>-40.549603553507502</v>
      </c>
      <c r="J4495">
        <v>-3.1486319533518499</v>
      </c>
      <c r="K4495">
        <v>10.6588921579815</v>
      </c>
      <c r="L4495">
        <v>11.2776940772795</v>
      </c>
      <c r="M4495">
        <v>0.29611945915432603</v>
      </c>
      <c r="N4495">
        <v>0</v>
      </c>
      <c r="O4495">
        <v>51.805985552115501</v>
      </c>
      <c r="P4495">
        <v>25.518134715025901</v>
      </c>
    </row>
    <row r="4496" spans="1:17" hidden="1" x14ac:dyDescent="0.3">
      <c r="A4496" t="s">
        <v>9223</v>
      </c>
      <c r="B4496" t="s">
        <v>9224</v>
      </c>
      <c r="C4496" t="str">
        <f>IFERROR(VLOOKUP(Table1[[#This Row],[Ticker]],[1]!Table1[[Symbol]:[Industry]],2,FALSE),"-")</f>
        <v>-</v>
      </c>
      <c r="D4496" t="s">
        <v>21</v>
      </c>
      <c r="E4496">
        <v>9.5834406799999901</v>
      </c>
      <c r="F4496">
        <v>7.39</v>
      </c>
      <c r="G4496">
        <v>-1.3509949663247101</v>
      </c>
      <c r="H4496">
        <v>-11.2197564232765</v>
      </c>
      <c r="I4496">
        <v>10.283655210516701</v>
      </c>
      <c r="J4496">
        <v>-8.9204440338887707</v>
      </c>
      <c r="K4496">
        <v>7.3509226079597196</v>
      </c>
      <c r="L4496">
        <v>7.0569622850614797</v>
      </c>
      <c r="M4496">
        <v>55.895319454782701</v>
      </c>
      <c r="N4496">
        <v>1.19762961889746</v>
      </c>
      <c r="O4496">
        <v>27.063599458728</v>
      </c>
      <c r="P4496">
        <v>47.504990019959997</v>
      </c>
      <c r="Q4496">
        <v>3.3559465450309002E-2</v>
      </c>
    </row>
    <row r="4497" spans="1:17" hidden="1" x14ac:dyDescent="0.3">
      <c r="A4497" t="s">
        <v>9225</v>
      </c>
      <c r="B4497" t="s">
        <v>9226</v>
      </c>
      <c r="C4497" t="str">
        <f>IFERROR(VLOOKUP(Table1[[#This Row],[Ticker]],[1]!Table1[[Symbol]:[Industry]],2,FALSE),"-")</f>
        <v>-</v>
      </c>
      <c r="D4497" t="s">
        <v>130</v>
      </c>
      <c r="E4497">
        <v>9.5590337180000002</v>
      </c>
      <c r="F4497">
        <v>23.09</v>
      </c>
      <c r="G4497">
        <v>30.443584567616501</v>
      </c>
      <c r="H4497">
        <v>5.11401841116054</v>
      </c>
      <c r="I4497">
        <v>132.93582446846401</v>
      </c>
      <c r="J4497">
        <v>-2.8465171497264801</v>
      </c>
      <c r="K4497">
        <v>19.999378502256899</v>
      </c>
      <c r="L4497">
        <v>17.227779032299701</v>
      </c>
      <c r="M4497">
        <v>62.426736018539103</v>
      </c>
      <c r="N4497">
        <v>1.1863680366592899</v>
      </c>
      <c r="O4497">
        <v>5.5868341273278297</v>
      </c>
      <c r="P4497">
        <v>178.86473429951599</v>
      </c>
      <c r="Q4497">
        <v>-4.2487899003732003E-2</v>
      </c>
    </row>
    <row r="4498" spans="1:17" hidden="1" x14ac:dyDescent="0.3">
      <c r="A4498" t="s">
        <v>9227</v>
      </c>
      <c r="B4498" t="s">
        <v>8885</v>
      </c>
      <c r="C4498" t="str">
        <f>IFERROR(VLOOKUP(Table1[[#This Row],[Ticker]],[1]!Table1[[Symbol]:[Industry]],2,FALSE),"-")</f>
        <v>-</v>
      </c>
      <c r="D4498" t="s">
        <v>1013</v>
      </c>
      <c r="E4498">
        <v>9.5510920000000006</v>
      </c>
      <c r="F4498">
        <v>10.34</v>
      </c>
      <c r="G4498">
        <v>77.275350683951601</v>
      </c>
      <c r="H4498">
        <v>-10.802662406182501</v>
      </c>
      <c r="I4498">
        <v>55.523750822766402</v>
      </c>
      <c r="J4498">
        <v>-3.0576401426148201</v>
      </c>
      <c r="K4498">
        <v>10.568846531807401</v>
      </c>
      <c r="L4498">
        <v>8.9013736459801596</v>
      </c>
      <c r="M4498">
        <v>51.491978078655102</v>
      </c>
      <c r="N4498">
        <v>0.65924756887228098</v>
      </c>
      <c r="O4498">
        <v>51.934235976789097</v>
      </c>
      <c r="P4498">
        <v>110.590631364562</v>
      </c>
    </row>
    <row r="4499" spans="1:17" hidden="1" x14ac:dyDescent="0.3">
      <c r="A4499" t="s">
        <v>9228</v>
      </c>
      <c r="B4499" t="s">
        <v>9229</v>
      </c>
      <c r="C4499" t="str">
        <f>IFERROR(VLOOKUP(Table1[[#This Row],[Ticker]],[1]!Table1[[Symbol]:[Industry]],2,FALSE),"-")</f>
        <v>-</v>
      </c>
      <c r="E4499">
        <v>9.5313189000000005</v>
      </c>
      <c r="F4499">
        <v>31.47</v>
      </c>
      <c r="G4499">
        <v>-23.126205050358301</v>
      </c>
      <c r="H4499">
        <v>0.15022356338123199</v>
      </c>
      <c r="I4499">
        <v>-8.9493357091435595</v>
      </c>
      <c r="J4499">
        <v>1.82134803330591</v>
      </c>
      <c r="K4499">
        <v>30.1616243446204</v>
      </c>
      <c r="L4499">
        <v>29.8032747023613</v>
      </c>
      <c r="M4499">
        <v>100</v>
      </c>
      <c r="N4499">
        <v>5.1717171717171704</v>
      </c>
      <c r="O4499">
        <v>0</v>
      </c>
      <c r="P4499">
        <v>10.1890756302521</v>
      </c>
    </row>
    <row r="4500" spans="1:17" hidden="1" x14ac:dyDescent="0.3">
      <c r="A4500" t="s">
        <v>9230</v>
      </c>
      <c r="B4500" t="s">
        <v>9231</v>
      </c>
      <c r="C4500" t="str">
        <f>IFERROR(VLOOKUP(Table1[[#This Row],[Ticker]],[1]!Table1[[Symbol]:[Industry]],2,FALSE),"-")</f>
        <v>-</v>
      </c>
      <c r="D4500" t="s">
        <v>473</v>
      </c>
      <c r="E4500">
        <v>9.5108599999999992</v>
      </c>
      <c r="F4500">
        <v>34.14</v>
      </c>
      <c r="G4500">
        <v>29.256147890818099</v>
      </c>
      <c r="H4500">
        <v>-4.8197564232765302</v>
      </c>
      <c r="I4500">
        <v>14.6914592995694</v>
      </c>
      <c r="J4500">
        <v>-3.1486319533518499</v>
      </c>
      <c r="K4500">
        <v>33.488374318573001</v>
      </c>
      <c r="L4500">
        <v>27.800069544458999</v>
      </c>
      <c r="M4500">
        <v>100</v>
      </c>
      <c r="O4500">
        <v>0</v>
      </c>
      <c r="P4500">
        <v>62.571428571428498</v>
      </c>
    </row>
    <row r="4501" spans="1:17" hidden="1" x14ac:dyDescent="0.3">
      <c r="A4501" t="s">
        <v>9232</v>
      </c>
      <c r="B4501" t="s">
        <v>9233</v>
      </c>
      <c r="C4501" t="str">
        <f>IFERROR(VLOOKUP(Table1[[#This Row],[Ticker]],[1]!Table1[[Symbol]:[Industry]],2,FALSE),"-")</f>
        <v>-</v>
      </c>
      <c r="D4501" t="s">
        <v>751</v>
      </c>
      <c r="E4501">
        <v>9.5089231049999992</v>
      </c>
      <c r="F4501">
        <v>131.57</v>
      </c>
      <c r="G4501">
        <v>-1.6531171661503199</v>
      </c>
      <c r="H4501">
        <v>-0.97480978171971799</v>
      </c>
      <c r="I4501">
        <v>-0.135155188889164</v>
      </c>
      <c r="J4501">
        <v>-2.8834603494424602</v>
      </c>
      <c r="K4501">
        <v>127.116181445585</v>
      </c>
      <c r="L4501">
        <v>116.034824203356</v>
      </c>
      <c r="M4501">
        <v>45.884931757483201</v>
      </c>
      <c r="N4501">
        <v>1.00410183748958</v>
      </c>
      <c r="O4501">
        <v>11.7275974766284</v>
      </c>
      <c r="P4501">
        <v>36.285477522270497</v>
      </c>
    </row>
    <row r="4502" spans="1:17" hidden="1" x14ac:dyDescent="0.3">
      <c r="A4502" t="s">
        <v>9234</v>
      </c>
      <c r="B4502" t="s">
        <v>9235</v>
      </c>
      <c r="C4502" t="str">
        <f>IFERROR(VLOOKUP(Table1[[#This Row],[Ticker]],[1]!Table1[[Symbol]:[Industry]],2,FALSE),"-")</f>
        <v>-</v>
      </c>
      <c r="D4502" t="s">
        <v>54</v>
      </c>
      <c r="E4502">
        <v>9.4650304999999992</v>
      </c>
      <c r="F4502">
        <v>19.57</v>
      </c>
      <c r="G4502">
        <v>-2.76157821229822</v>
      </c>
      <c r="H4502">
        <v>-14.552228747999701</v>
      </c>
      <c r="I4502">
        <v>-38.966350708506603</v>
      </c>
      <c r="J4502">
        <v>-3.1486319533518499</v>
      </c>
      <c r="K4502">
        <v>21.3784223237164</v>
      </c>
      <c r="L4502">
        <v>21.585540699718699</v>
      </c>
      <c r="M4502">
        <v>15.9816049020853</v>
      </c>
      <c r="N4502">
        <v>0.291866028708133</v>
      </c>
      <c r="O4502">
        <v>45.579969340827702</v>
      </c>
      <c r="P4502">
        <v>95.7</v>
      </c>
    </row>
    <row r="4503" spans="1:17" hidden="1" x14ac:dyDescent="0.3">
      <c r="A4503" t="s">
        <v>9236</v>
      </c>
      <c r="B4503" t="s">
        <v>9237</v>
      </c>
      <c r="C4503" t="str">
        <f>IFERROR(VLOOKUP(Table1[[#This Row],[Ticker]],[1]!Table1[[Symbol]:[Industry]],2,FALSE),"-")</f>
        <v>-</v>
      </c>
      <c r="D4503" t="s">
        <v>119</v>
      </c>
      <c r="E4503">
        <v>9.4620300000000004</v>
      </c>
      <c r="F4503">
        <v>0.51</v>
      </c>
      <c r="G4503">
        <v>-29.233648027549201</v>
      </c>
      <c r="H4503">
        <v>-2.7789400967459099</v>
      </c>
      <c r="I4503">
        <v>-15.0567786863344</v>
      </c>
      <c r="J4503">
        <v>-1.10781562682123</v>
      </c>
      <c r="K4503">
        <v>0.49129084781445398</v>
      </c>
      <c r="L4503">
        <v>0.50881488598736602</v>
      </c>
      <c r="M4503">
        <v>99.999075188256896</v>
      </c>
      <c r="N4503">
        <v>1.61686448949994</v>
      </c>
      <c r="O4503">
        <v>19.6078431372549</v>
      </c>
      <c r="P4503">
        <v>4.0816326530612201</v>
      </c>
      <c r="Q4503">
        <v>-0.163420898838706</v>
      </c>
    </row>
    <row r="4504" spans="1:17" hidden="1" x14ac:dyDescent="0.3">
      <c r="A4504" t="s">
        <v>9238</v>
      </c>
      <c r="B4504" t="s">
        <v>9239</v>
      </c>
      <c r="C4504" t="str">
        <f>IFERROR(VLOOKUP(Table1[[#This Row],[Ticker]],[1]!Table1[[Symbol]:[Industry]],2,FALSE),"-")</f>
        <v>-</v>
      </c>
      <c r="D4504" t="s">
        <v>379</v>
      </c>
      <c r="E4504">
        <v>9.3509448000000006</v>
      </c>
      <c r="F4504">
        <v>14.35</v>
      </c>
      <c r="G4504">
        <v>53.290701113927902</v>
      </c>
      <c r="H4504">
        <v>9.8956907311949998</v>
      </c>
      <c r="I4504">
        <v>-24.168192940984</v>
      </c>
      <c r="J4504">
        <v>-7.6171492180776399</v>
      </c>
      <c r="K4504">
        <v>13.3169052702155</v>
      </c>
      <c r="L4504">
        <v>11.8223449563346</v>
      </c>
      <c r="M4504">
        <v>55.494736298264399</v>
      </c>
      <c r="N4504">
        <v>1.48548007432144</v>
      </c>
      <c r="O4504">
        <v>30.731707317073099</v>
      </c>
      <c r="P4504">
        <v>137.582781456953</v>
      </c>
      <c r="Q4504">
        <v>0.13343078560766899</v>
      </c>
    </row>
    <row r="4505" spans="1:17" hidden="1" x14ac:dyDescent="0.3">
      <c r="A4505" t="s">
        <v>9240</v>
      </c>
      <c r="B4505" t="s">
        <v>9241</v>
      </c>
      <c r="C4505" t="str">
        <f>IFERROR(VLOOKUP(Table1[[#This Row],[Ticker]],[1]!Table1[[Symbol]:[Industry]],2,FALSE),"-")</f>
        <v>-</v>
      </c>
      <c r="D4505" t="s">
        <v>604</v>
      </c>
      <c r="E4505">
        <v>9.3009920000000008</v>
      </c>
      <c r="F4505">
        <v>24.8</v>
      </c>
      <c r="G4505">
        <v>-29.981947347277</v>
      </c>
      <c r="H4505">
        <v>-2.98676253325617</v>
      </c>
      <c r="I4505">
        <v>-8.3251852446682193</v>
      </c>
      <c r="J4505">
        <v>2.2921103494739499</v>
      </c>
      <c r="K4505">
        <v>24.244849138409101</v>
      </c>
      <c r="L4505">
        <v>23.963172196161501</v>
      </c>
      <c r="M4505">
        <v>57.948600209041501</v>
      </c>
      <c r="N4505">
        <v>0.65437773154643797</v>
      </c>
      <c r="O4505">
        <v>17.943548387096701</v>
      </c>
      <c r="P4505">
        <v>31.216931216931201</v>
      </c>
      <c r="Q4505">
        <v>4.3595770449486003E-2</v>
      </c>
    </row>
    <row r="4506" spans="1:17" hidden="1" x14ac:dyDescent="0.3">
      <c r="A4506" t="s">
        <v>9242</v>
      </c>
      <c r="B4506" t="s">
        <v>9243</v>
      </c>
      <c r="C4506" t="str">
        <f>IFERROR(VLOOKUP(Table1[[#This Row],[Ticker]],[1]!Table1[[Symbol]:[Industry]],2,FALSE),"-")</f>
        <v>-</v>
      </c>
      <c r="D4506" t="s">
        <v>4362</v>
      </c>
      <c r="E4506">
        <v>9.2619450000000008</v>
      </c>
      <c r="F4506">
        <v>18.149999999999999</v>
      </c>
      <c r="G4506">
        <v>96.722742133077702</v>
      </c>
      <c r="H4506">
        <v>30.850975284040501</v>
      </c>
      <c r="I4506">
        <v>160.09235789137301</v>
      </c>
      <c r="J4506">
        <v>4.9266564498054102</v>
      </c>
      <c r="K4506">
        <v>12.856079231219899</v>
      </c>
      <c r="L4506">
        <v>9.5785128168075193</v>
      </c>
      <c r="M4506">
        <v>93.502806235117106</v>
      </c>
      <c r="N4506">
        <v>0.68171136011686895</v>
      </c>
      <c r="O4506">
        <v>0</v>
      </c>
      <c r="P4506">
        <v>218.42105263157799</v>
      </c>
      <c r="Q4506">
        <v>7.9750621437208E-2</v>
      </c>
    </row>
    <row r="4507" spans="1:17" hidden="1" x14ac:dyDescent="0.3">
      <c r="A4507" t="s">
        <v>9244</v>
      </c>
      <c r="B4507" t="s">
        <v>9245</v>
      </c>
      <c r="C4507" t="str">
        <f>IFERROR(VLOOKUP(Table1[[#This Row],[Ticker]],[1]!Table1[[Symbol]:[Industry]],2,FALSE),"-")</f>
        <v>-</v>
      </c>
      <c r="D4507" t="s">
        <v>435</v>
      </c>
      <c r="E4507">
        <v>9.1716719819999994</v>
      </c>
      <c r="F4507">
        <v>2.09</v>
      </c>
      <c r="G4507">
        <v>-114.486451851781</v>
      </c>
      <c r="H4507">
        <v>-27.8966795001996</v>
      </c>
      <c r="I4507">
        <v>-89.066468893352507</v>
      </c>
      <c r="J4507">
        <v>-14.438954533997</v>
      </c>
      <c r="K4507">
        <v>3.29572904311713</v>
      </c>
      <c r="L4507">
        <v>7.4403965803578602</v>
      </c>
      <c r="M4507">
        <v>14.071587589881201</v>
      </c>
      <c r="N4507">
        <v>1.2848416123747399</v>
      </c>
      <c r="O4507">
        <v>569.85645933014302</v>
      </c>
      <c r="P4507">
        <v>0</v>
      </c>
      <c r="Q4507">
        <v>-0.230071668143569</v>
      </c>
    </row>
    <row r="4508" spans="1:17" hidden="1" x14ac:dyDescent="0.3">
      <c r="A4508" t="s">
        <v>9246</v>
      </c>
      <c r="B4508" t="s">
        <v>9247</v>
      </c>
      <c r="C4508" t="str">
        <f>IFERROR(VLOOKUP(Table1[[#This Row],[Ticker]],[1]!Table1[[Symbol]:[Industry]],2,FALSE),"-")</f>
        <v>-</v>
      </c>
      <c r="D4508" t="s">
        <v>74</v>
      </c>
      <c r="E4508">
        <v>9.1270232789343204</v>
      </c>
      <c r="F4508">
        <v>47.26</v>
      </c>
      <c r="G4508">
        <v>0.64163541916280997</v>
      </c>
      <c r="H4508">
        <v>0.17913271247107701</v>
      </c>
      <c r="I4508">
        <v>-3.3901869945511902</v>
      </c>
      <c r="J4508">
        <v>1.8502571823957501</v>
      </c>
      <c r="K4508">
        <v>39.4017614017691</v>
      </c>
      <c r="M4508">
        <v>99.999999999997797</v>
      </c>
      <c r="N4508">
        <v>6.7994832392738097E-2</v>
      </c>
      <c r="O4508">
        <v>0</v>
      </c>
      <c r="P4508">
        <v>33.956916099773203</v>
      </c>
    </row>
    <row r="4509" spans="1:17" hidden="1" x14ac:dyDescent="0.3">
      <c r="A4509" t="s">
        <v>9248</v>
      </c>
      <c r="B4509" t="s">
        <v>9249</v>
      </c>
      <c r="C4509" t="str">
        <f>IFERROR(VLOOKUP(Table1[[#This Row],[Ticker]],[1]!Table1[[Symbol]:[Industry]],2,FALSE),"-")</f>
        <v>-</v>
      </c>
      <c r="D4509" t="s">
        <v>646</v>
      </c>
      <c r="E4509">
        <v>9.1182531999999998</v>
      </c>
      <c r="F4509">
        <v>3038</v>
      </c>
      <c r="G4509">
        <v>158.75797798400501</v>
      </c>
      <c r="H4509">
        <v>27.3735870022367</v>
      </c>
      <c r="I4509">
        <v>36.768393546163097</v>
      </c>
      <c r="J4509">
        <v>16.082137277417299</v>
      </c>
      <c r="K4509">
        <v>2525.9332697670602</v>
      </c>
      <c r="L4509">
        <v>1979.4277176584201</v>
      </c>
      <c r="M4509">
        <v>59.072580636494401</v>
      </c>
      <c r="N4509">
        <v>1.20252389120313</v>
      </c>
      <c r="O4509">
        <v>20.567807768268501</v>
      </c>
      <c r="P4509">
        <v>250.80831408775899</v>
      </c>
      <c r="Q4509">
        <v>0.114387871728301</v>
      </c>
    </row>
    <row r="4510" spans="1:17" hidden="1" x14ac:dyDescent="0.3">
      <c r="A4510" t="s">
        <v>9250</v>
      </c>
      <c r="B4510" t="s">
        <v>9251</v>
      </c>
      <c r="C4510" t="str">
        <f>IFERROR(VLOOKUP(Table1[[#This Row],[Ticker]],[1]!Table1[[Symbol]:[Industry]],2,FALSE),"-")</f>
        <v>-</v>
      </c>
      <c r="D4510" t="s">
        <v>5031</v>
      </c>
      <c r="E4510">
        <v>9.1141199999999998</v>
      </c>
      <c r="F4510">
        <v>43.65</v>
      </c>
      <c r="G4510">
        <v>-25.056352109181798</v>
      </c>
      <c r="H4510">
        <v>-2.2466570080718502</v>
      </c>
      <c r="I4510">
        <v>-10.285543508971699</v>
      </c>
      <c r="J4510">
        <v>-3.4895410442609398</v>
      </c>
      <c r="K4510">
        <v>43.242031934148102</v>
      </c>
      <c r="L4510">
        <v>40.5463428225356</v>
      </c>
      <c r="M4510">
        <v>32.147045066520398</v>
      </c>
      <c r="N4510">
        <v>0.90909090909090895</v>
      </c>
      <c r="O4510">
        <v>2.9553264604810798</v>
      </c>
      <c r="P4510">
        <v>45.499999999999901</v>
      </c>
    </row>
    <row r="4511" spans="1:17" hidden="1" x14ac:dyDescent="0.3">
      <c r="A4511" t="s">
        <v>9252</v>
      </c>
      <c r="B4511" t="s">
        <v>9253</v>
      </c>
      <c r="C4511" t="str">
        <f>IFERROR(VLOOKUP(Table1[[#This Row],[Ticker]],[1]!Table1[[Symbol]:[Industry]],2,FALSE),"-")</f>
        <v>-</v>
      </c>
      <c r="D4511" t="s">
        <v>51</v>
      </c>
      <c r="E4511">
        <v>9.09453347</v>
      </c>
      <c r="F4511">
        <v>8.39</v>
      </c>
      <c r="G4511">
        <v>53.961505033675202</v>
      </c>
      <c r="H4511">
        <v>14.802336599979199</v>
      </c>
      <c r="I4511">
        <v>-35.655824274719002</v>
      </c>
      <c r="J4511">
        <v>4.8566173904801699</v>
      </c>
      <c r="K4511">
        <v>7.7119743623595598</v>
      </c>
      <c r="L4511">
        <v>8.1190086507521304</v>
      </c>
      <c r="M4511">
        <v>94.743232537532904</v>
      </c>
      <c r="N4511">
        <v>2.1067328575861</v>
      </c>
      <c r="O4511">
        <v>25.744934445768699</v>
      </c>
      <c r="P4511">
        <v>87.276785714285694</v>
      </c>
      <c r="Q4511">
        <v>4.2866381825475003E-2</v>
      </c>
    </row>
    <row r="4512" spans="1:17" hidden="1" x14ac:dyDescent="0.3">
      <c r="A4512" t="s">
        <v>9254</v>
      </c>
      <c r="B4512" t="s">
        <v>9255</v>
      </c>
      <c r="C4512" t="str">
        <f>IFERROR(VLOOKUP(Table1[[#This Row],[Ticker]],[1]!Table1[[Symbol]:[Industry]],2,FALSE),"-")</f>
        <v>-</v>
      </c>
      <c r="D4512" t="s">
        <v>646</v>
      </c>
      <c r="E4512">
        <v>9.0695964999999994</v>
      </c>
      <c r="F4512">
        <v>17.95</v>
      </c>
      <c r="G4512">
        <v>41.2956142610238</v>
      </c>
      <c r="H4512">
        <v>41.886830403070697</v>
      </c>
      <c r="I4512">
        <v>78.331335635301798</v>
      </c>
      <c r="J4512">
        <v>2.0660919730285001</v>
      </c>
      <c r="K4512">
        <v>14.609475365516699</v>
      </c>
      <c r="L4512">
        <v>12.158957046397701</v>
      </c>
      <c r="M4512">
        <v>48.194874616623899</v>
      </c>
      <c r="N4512">
        <v>0.81700028241057598</v>
      </c>
      <c r="O4512">
        <v>24.289693593314698</v>
      </c>
      <c r="P4512">
        <v>121.878862793572</v>
      </c>
      <c r="Q4512">
        <v>0.111874056206688</v>
      </c>
    </row>
    <row r="4513" spans="1:17" hidden="1" x14ac:dyDescent="0.3">
      <c r="A4513" t="s">
        <v>9256</v>
      </c>
      <c r="B4513" t="s">
        <v>9257</v>
      </c>
      <c r="C4513" t="str">
        <f>IFERROR(VLOOKUP(Table1[[#This Row],[Ticker]],[1]!Table1[[Symbol]:[Industry]],2,FALSE),"-")</f>
        <v>-</v>
      </c>
      <c r="D4513" t="s">
        <v>5485</v>
      </c>
      <c r="E4513">
        <v>9.0482945000000008</v>
      </c>
      <c r="F4513">
        <v>10.36</v>
      </c>
      <c r="G4513">
        <v>-34.6486140139437</v>
      </c>
      <c r="H4513">
        <v>-5.0032426618086401</v>
      </c>
      <c r="I4513">
        <v>6.28531747416364</v>
      </c>
      <c r="J4513">
        <v>-2.8721342574993001</v>
      </c>
      <c r="K4513">
        <v>11.093742640263899</v>
      </c>
      <c r="L4513">
        <v>10.7137907475626</v>
      </c>
      <c r="M4513">
        <v>32.611938884891302</v>
      </c>
      <c r="N4513">
        <v>0.39160630382476103</v>
      </c>
      <c r="O4513">
        <v>55.308880308880298</v>
      </c>
      <c r="P4513">
        <v>50.800582241630202</v>
      </c>
    </row>
    <row r="4514" spans="1:17" hidden="1" x14ac:dyDescent="0.3">
      <c r="A4514" t="s">
        <v>9258</v>
      </c>
      <c r="B4514" t="s">
        <v>9259</v>
      </c>
      <c r="C4514" t="str">
        <f>IFERROR(VLOOKUP(Table1[[#This Row],[Ticker]],[1]!Table1[[Symbol]:[Industry]],2,FALSE),"-")</f>
        <v>-</v>
      </c>
      <c r="D4514" t="s">
        <v>1232</v>
      </c>
      <c r="E4514">
        <v>9.0456555999999999</v>
      </c>
      <c r="F4514">
        <v>7.39</v>
      </c>
      <c r="G4514">
        <v>-1.58622542214341</v>
      </c>
      <c r="H4514">
        <v>-27.007578920696499</v>
      </c>
      <c r="I4514">
        <v>60.666941458657803</v>
      </c>
      <c r="J4514">
        <v>-12.523631953351799</v>
      </c>
      <c r="K4514">
        <v>8.0903630386191807</v>
      </c>
      <c r="L4514">
        <v>6.6582622990520104</v>
      </c>
      <c r="M4514">
        <v>18.8597974148181</v>
      </c>
      <c r="N4514">
        <v>0.123669774837127</v>
      </c>
      <c r="O4514">
        <v>36.535859269282803</v>
      </c>
      <c r="P4514">
        <v>99.729729729729698</v>
      </c>
      <c r="Q4514">
        <v>1.6490114417787999E-2</v>
      </c>
    </row>
    <row r="4515" spans="1:17" hidden="1" x14ac:dyDescent="0.3">
      <c r="A4515" t="s">
        <v>9260</v>
      </c>
      <c r="B4515" t="s">
        <v>9261</v>
      </c>
      <c r="C4515" t="str">
        <f>IFERROR(VLOOKUP(Table1[[#This Row],[Ticker]],[1]!Table1[[Symbol]:[Industry]],2,FALSE),"-")</f>
        <v>-</v>
      </c>
      <c r="D4515" t="s">
        <v>393</v>
      </c>
      <c r="E4515">
        <v>9.0134328000000004</v>
      </c>
      <c r="F4515">
        <v>29.83</v>
      </c>
      <c r="G4515">
        <v>-22.175191261832399</v>
      </c>
      <c r="H4515">
        <v>2.38406740738239</v>
      </c>
      <c r="I4515">
        <v>-15.3818896002652</v>
      </c>
      <c r="J4515">
        <v>5.11311892146348E-3</v>
      </c>
      <c r="K4515">
        <v>29.529989105193501</v>
      </c>
      <c r="L4515">
        <v>28.811151367314402</v>
      </c>
      <c r="M4515">
        <v>48.566092140509298</v>
      </c>
      <c r="N4515">
        <v>0.79835498666480498</v>
      </c>
      <c r="O4515">
        <v>32.417029835735804</v>
      </c>
      <c r="P4515">
        <v>28.3010752688172</v>
      </c>
      <c r="Q4515">
        <v>9.2353810657348004E-2</v>
      </c>
    </row>
    <row r="4516" spans="1:17" hidden="1" x14ac:dyDescent="0.3">
      <c r="A4516" t="s">
        <v>9262</v>
      </c>
      <c r="B4516" t="s">
        <v>9263</v>
      </c>
      <c r="C4516" t="str">
        <f>IFERROR(VLOOKUP(Table1[[#This Row],[Ticker]],[1]!Table1[[Symbol]:[Industry]],2,FALSE),"-")</f>
        <v>-</v>
      </c>
      <c r="D4516" t="s">
        <v>2261</v>
      </c>
      <c r="E4516">
        <v>9.0126449999999991</v>
      </c>
      <c r="F4516">
        <v>3.73</v>
      </c>
      <c r="G4516">
        <v>102.760668686478</v>
      </c>
      <c r="H4516">
        <v>26.141097669250101</v>
      </c>
      <c r="I4516">
        <v>60.188511737527399</v>
      </c>
      <c r="J4516">
        <v>28.2799394752195</v>
      </c>
      <c r="K4516">
        <v>2.9027760762238302</v>
      </c>
      <c r="L4516">
        <v>2.7518082282134202</v>
      </c>
      <c r="M4516">
        <v>87.980499713266695</v>
      </c>
      <c r="N4516">
        <v>1.75084175084175</v>
      </c>
      <c r="O4516">
        <v>73.994638069705104</v>
      </c>
      <c r="P4516">
        <v>140.64516129032199</v>
      </c>
      <c r="Q4516">
        <v>0.10764588940792701</v>
      </c>
    </row>
    <row r="4517" spans="1:17" hidden="1" x14ac:dyDescent="0.3">
      <c r="A4517" t="s">
        <v>9264</v>
      </c>
      <c r="B4517" t="s">
        <v>9265</v>
      </c>
      <c r="C4517" t="str">
        <f>IFERROR(VLOOKUP(Table1[[#This Row],[Ticker]],[1]!Table1[[Symbol]:[Industry]],2,FALSE),"-")</f>
        <v>-</v>
      </c>
      <c r="D4517" t="s">
        <v>560</v>
      </c>
      <c r="E4517">
        <v>9.0074308340000009</v>
      </c>
      <c r="F4517">
        <v>5.62</v>
      </c>
      <c r="G4517">
        <v>-41.933166859472202</v>
      </c>
      <c r="H4517">
        <v>20.740781693315299</v>
      </c>
      <c r="I4517">
        <v>-25.471744672728999</v>
      </c>
      <c r="J4517">
        <v>1.3289799869466401</v>
      </c>
      <c r="K4517">
        <v>6.0263643662325599</v>
      </c>
      <c r="L4517">
        <v>12.673791064615999</v>
      </c>
      <c r="M4517">
        <v>99.318109466169503</v>
      </c>
      <c r="N4517">
        <v>0.41828711787851203</v>
      </c>
      <c r="O4517">
        <v>45.907473309608498</v>
      </c>
      <c r="P4517">
        <v>33.1753554502369</v>
      </c>
      <c r="Q4517">
        <v>-0.189707629236818</v>
      </c>
    </row>
    <row r="4518" spans="1:17" hidden="1" x14ac:dyDescent="0.3">
      <c r="A4518" t="s">
        <v>9266</v>
      </c>
      <c r="B4518" t="s">
        <v>9267</v>
      </c>
      <c r="C4518" t="str">
        <f>IFERROR(VLOOKUP(Table1[[#This Row],[Ticker]],[1]!Table1[[Symbol]:[Industry]],2,FALSE),"-")</f>
        <v>-</v>
      </c>
      <c r="E4518">
        <v>8.9838000000000005</v>
      </c>
      <c r="F4518">
        <v>28.52</v>
      </c>
      <c r="G4518">
        <v>15.0718160935831</v>
      </c>
      <c r="H4518">
        <v>-7.3197564232765302</v>
      </c>
      <c r="I4518">
        <v>-32.425124626108897</v>
      </c>
      <c r="J4518">
        <v>-3.1486319533518499</v>
      </c>
      <c r="K4518">
        <v>31.080732477713902</v>
      </c>
      <c r="L4518">
        <v>32.324484852283398</v>
      </c>
      <c r="M4518">
        <v>12.3681427278083</v>
      </c>
      <c r="N4518">
        <v>0.27894488930758299</v>
      </c>
      <c r="O4518">
        <v>148.14165497896201</v>
      </c>
      <c r="P4518">
        <v>48.387096774193502</v>
      </c>
    </row>
    <row r="4519" spans="1:17" hidden="1" x14ac:dyDescent="0.3">
      <c r="A4519" t="s">
        <v>9268</v>
      </c>
      <c r="B4519" t="s">
        <v>9269</v>
      </c>
      <c r="C4519" t="str">
        <f>IFERROR(VLOOKUP(Table1[[#This Row],[Ticker]],[1]!Table1[[Symbol]:[Industry]],2,FALSE),"-")</f>
        <v>-</v>
      </c>
      <c r="D4519" t="s">
        <v>74</v>
      </c>
      <c r="E4519">
        <v>8.9610000000000003</v>
      </c>
      <c r="F4519">
        <v>6.18</v>
      </c>
      <c r="G4519">
        <v>-9.2188951384417699</v>
      </c>
      <c r="H4519">
        <v>-19.971271574791601</v>
      </c>
      <c r="I4519">
        <v>-14.5698834206139</v>
      </c>
      <c r="J4519">
        <v>-5.24653405125395</v>
      </c>
      <c r="K4519">
        <v>5.7460490659154804</v>
      </c>
      <c r="L4519">
        <v>5.62981053939943</v>
      </c>
      <c r="M4519">
        <v>65.410102174157799</v>
      </c>
      <c r="N4519">
        <v>0.79384052747746803</v>
      </c>
      <c r="O4519">
        <v>29.288025889967599</v>
      </c>
      <c r="P4519">
        <v>37.3333333333333</v>
      </c>
      <c r="Q4519">
        <v>-4.5828516577743998E-2</v>
      </c>
    </row>
    <row r="4520" spans="1:17" hidden="1" x14ac:dyDescent="0.3">
      <c r="A4520" t="s">
        <v>9270</v>
      </c>
      <c r="B4520" t="s">
        <v>9271</v>
      </c>
      <c r="C4520" t="str">
        <f>IFERROR(VLOOKUP(Table1[[#This Row],[Ticker]],[1]!Table1[[Symbol]:[Industry]],2,FALSE),"-")</f>
        <v>-</v>
      </c>
      <c r="D4520" t="s">
        <v>646</v>
      </c>
      <c r="E4520">
        <v>8.9285349999999397</v>
      </c>
      <c r="F4520">
        <v>8.75</v>
      </c>
      <c r="G4520">
        <v>-33.3152806806104</v>
      </c>
      <c r="H4520">
        <v>-4.8197564232765302</v>
      </c>
      <c r="I4520">
        <v>-19.138411339395599</v>
      </c>
      <c r="J4520">
        <v>-3.1486319533518499</v>
      </c>
      <c r="K4520">
        <v>8.75</v>
      </c>
      <c r="L4520">
        <v>8.75</v>
      </c>
      <c r="M4520">
        <v>50</v>
      </c>
      <c r="O4520">
        <v>0</v>
      </c>
      <c r="P4520">
        <v>0</v>
      </c>
    </row>
    <row r="4521" spans="1:17" hidden="1" x14ac:dyDescent="0.3">
      <c r="A4521" t="s">
        <v>9272</v>
      </c>
      <c r="B4521" t="s">
        <v>9273</v>
      </c>
      <c r="C4521" t="str">
        <f>IFERROR(VLOOKUP(Table1[[#This Row],[Ticker]],[1]!Table1[[Symbol]:[Industry]],2,FALSE),"-")</f>
        <v>-</v>
      </c>
      <c r="D4521" t="s">
        <v>545</v>
      </c>
      <c r="E4521">
        <v>8.8435199999999998</v>
      </c>
      <c r="F4521">
        <v>28</v>
      </c>
      <c r="G4521">
        <v>21.8093730590017</v>
      </c>
      <c r="H4521">
        <v>4.5316764575681097</v>
      </c>
      <c r="I4521">
        <v>36.072231676125398</v>
      </c>
      <c r="J4521">
        <v>-11.953663399892701</v>
      </c>
      <c r="K4521">
        <v>28.290324225710702</v>
      </c>
      <c r="L4521">
        <v>23.653556571840699</v>
      </c>
      <c r="M4521">
        <v>19.433912051068699</v>
      </c>
      <c r="N4521">
        <v>0.473544368893206</v>
      </c>
      <c r="O4521">
        <v>22.1428571428571</v>
      </c>
      <c r="P4521">
        <v>93.905817174515207</v>
      </c>
      <c r="Q4521">
        <v>0.10866895105189001</v>
      </c>
    </row>
    <row r="4522" spans="1:17" hidden="1" x14ac:dyDescent="0.3">
      <c r="A4522" t="s">
        <v>9274</v>
      </c>
      <c r="B4522" t="s">
        <v>9275</v>
      </c>
      <c r="C4522" t="str">
        <f>IFERROR(VLOOKUP(Table1[[#This Row],[Ticker]],[1]!Table1[[Symbol]:[Industry]],2,FALSE),"-")</f>
        <v>-</v>
      </c>
      <c r="D4522" t="s">
        <v>1004</v>
      </c>
      <c r="E4522">
        <v>8.8006600000000006</v>
      </c>
      <c r="F4522">
        <v>14.68</v>
      </c>
      <c r="G4522">
        <v>-35.252488429441399</v>
      </c>
      <c r="H4522">
        <v>-31.188177475908098</v>
      </c>
      <c r="I4522">
        <v>-15.1724056736732</v>
      </c>
      <c r="J4522">
        <v>-14.8279248826447</v>
      </c>
      <c r="K4522">
        <v>17.140660263467201</v>
      </c>
      <c r="L4522">
        <v>16.2712464499802</v>
      </c>
      <c r="M4522">
        <v>38.851089126077902</v>
      </c>
      <c r="N4522">
        <v>0.48118855095385998</v>
      </c>
      <c r="O4522">
        <v>56.335149863760201</v>
      </c>
      <c r="P4522">
        <v>24.829931972789101</v>
      </c>
      <c r="Q4522">
        <v>4.6289085245619997E-2</v>
      </c>
    </row>
    <row r="4523" spans="1:17" hidden="1" x14ac:dyDescent="0.3">
      <c r="A4523" t="s">
        <v>9276</v>
      </c>
      <c r="B4523" t="s">
        <v>9277</v>
      </c>
      <c r="C4523" t="str">
        <f>IFERROR(VLOOKUP(Table1[[#This Row],[Ticker]],[1]!Table1[[Symbol]:[Industry]],2,FALSE),"-")</f>
        <v>-</v>
      </c>
      <c r="D4523" t="s">
        <v>833</v>
      </c>
      <c r="E4523">
        <v>8.7748500000000007</v>
      </c>
      <c r="F4523">
        <v>12.81</v>
      </c>
      <c r="G4523">
        <v>-42.976775744080101</v>
      </c>
      <c r="H4523">
        <v>-9.80418009928899</v>
      </c>
      <c r="I4523">
        <v>5.2305206994392703</v>
      </c>
      <c r="J4523">
        <v>1.21407121174652</v>
      </c>
      <c r="K4523">
        <v>11.934335314429999</v>
      </c>
      <c r="L4523">
        <v>11.633505983798299</v>
      </c>
      <c r="M4523">
        <v>67.003245461559899</v>
      </c>
      <c r="N4523">
        <v>2.0307834821086801</v>
      </c>
      <c r="O4523">
        <v>15.9250585480093</v>
      </c>
      <c r="P4523">
        <v>43.932584269662897</v>
      </c>
      <c r="Q4523">
        <v>4.8460225406135003E-2</v>
      </c>
    </row>
    <row r="4524" spans="1:17" hidden="1" x14ac:dyDescent="0.3">
      <c r="A4524" t="s">
        <v>9278</v>
      </c>
      <c r="B4524" t="s">
        <v>9279</v>
      </c>
      <c r="C4524" t="str">
        <f>IFERROR(VLOOKUP(Table1[[#This Row],[Ticker]],[1]!Table1[[Symbol]:[Industry]],2,FALSE),"-")</f>
        <v>-</v>
      </c>
      <c r="D4524" t="s">
        <v>396</v>
      </c>
      <c r="E4524">
        <v>8.7200000000000006</v>
      </c>
      <c r="F4524">
        <v>9.5</v>
      </c>
      <c r="G4524">
        <v>-54.607741326840703</v>
      </c>
      <c r="H4524">
        <v>-3.1456492804193998</v>
      </c>
      <c r="I4524">
        <v>-2.57399416148156</v>
      </c>
      <c r="J4524">
        <v>-6.9501103060445697</v>
      </c>
      <c r="K4524">
        <v>8.74323552906176</v>
      </c>
      <c r="L4524">
        <v>8.2558673805894394</v>
      </c>
      <c r="M4524">
        <v>42.210330566054097</v>
      </c>
      <c r="N4524">
        <v>0.72081680582535101</v>
      </c>
      <c r="O4524">
        <v>31.578947368421002</v>
      </c>
      <c r="P4524">
        <v>52.243589743589702</v>
      </c>
      <c r="Q4524">
        <v>0.14499719905714201</v>
      </c>
    </row>
    <row r="4525" spans="1:17" hidden="1" x14ac:dyDescent="0.3">
      <c r="A4525" t="s">
        <v>9280</v>
      </c>
      <c r="B4525" t="s">
        <v>9281</v>
      </c>
      <c r="C4525" t="str">
        <f>IFERROR(VLOOKUP(Table1[[#This Row],[Ticker]],[1]!Table1[[Symbol]:[Industry]],2,FALSE),"-")</f>
        <v>-</v>
      </c>
      <c r="D4525" t="s">
        <v>604</v>
      </c>
      <c r="E4525">
        <v>8.7151859999999992</v>
      </c>
      <c r="F4525">
        <v>5.7</v>
      </c>
      <c r="G4525">
        <v>-25.155887891236599</v>
      </c>
      <c r="H4525">
        <v>-6.0565055398843102</v>
      </c>
      <c r="I4525">
        <v>-12.596355264629301</v>
      </c>
      <c r="J4525">
        <v>-2.9694204838178</v>
      </c>
      <c r="K4525">
        <v>5.6749871756453496</v>
      </c>
      <c r="L4525">
        <v>5.38254090765989</v>
      </c>
      <c r="M4525">
        <v>49.739337589034399</v>
      </c>
      <c r="N4525">
        <v>0.77776652896749898</v>
      </c>
      <c r="O4525">
        <v>19.298245614035</v>
      </c>
      <c r="P4525">
        <v>49.606299212598401</v>
      </c>
      <c r="Q4525">
        <v>0.117676486577938</v>
      </c>
    </row>
    <row r="4526" spans="1:17" hidden="1" x14ac:dyDescent="0.3">
      <c r="A4526" t="s">
        <v>9282</v>
      </c>
      <c r="B4526" t="s">
        <v>9283</v>
      </c>
      <c r="C4526" t="str">
        <f>IFERROR(VLOOKUP(Table1[[#This Row],[Ticker]],[1]!Table1[[Symbol]:[Industry]],2,FALSE),"-")</f>
        <v>-</v>
      </c>
      <c r="D4526" t="s">
        <v>266</v>
      </c>
      <c r="E4526">
        <v>8.6555870000000006</v>
      </c>
      <c r="F4526">
        <v>22</v>
      </c>
      <c r="G4526">
        <v>-32.812768117796303</v>
      </c>
      <c r="H4526">
        <v>-9.0511899293214402</v>
      </c>
      <c r="I4526">
        <v>-42.749522450506703</v>
      </c>
      <c r="J4526">
        <v>-21.634482743502499</v>
      </c>
      <c r="K4526">
        <v>24.7379397607478</v>
      </c>
      <c r="L4526">
        <v>22.255335112735999</v>
      </c>
      <c r="M4526">
        <v>25.1821272041322</v>
      </c>
      <c r="N4526">
        <v>0.73299577898733403</v>
      </c>
      <c r="O4526">
        <v>52.681818181818201</v>
      </c>
      <c r="P4526">
        <v>41.661300708306499</v>
      </c>
    </row>
    <row r="4527" spans="1:17" hidden="1" x14ac:dyDescent="0.3">
      <c r="A4527" t="s">
        <v>9284</v>
      </c>
      <c r="B4527" t="s">
        <v>9285</v>
      </c>
      <c r="C4527" t="str">
        <f>IFERROR(VLOOKUP(Table1[[#This Row],[Ticker]],[1]!Table1[[Symbol]:[Industry]],2,FALSE),"-")</f>
        <v>-</v>
      </c>
      <c r="D4527" t="s">
        <v>396</v>
      </c>
      <c r="E4527">
        <v>8.6501249999999992</v>
      </c>
      <c r="F4527">
        <v>116.5</v>
      </c>
      <c r="G4527">
        <v>-33.3152806806104</v>
      </c>
      <c r="H4527">
        <v>-4.8197564232765302</v>
      </c>
      <c r="I4527">
        <v>-19.138411339395599</v>
      </c>
      <c r="J4527">
        <v>-3.1486319533518499</v>
      </c>
      <c r="K4527">
        <v>116.49999986416</v>
      </c>
      <c r="L4527">
        <v>116.49020746321401</v>
      </c>
      <c r="M4527">
        <v>100</v>
      </c>
      <c r="O4527">
        <v>0</v>
      </c>
      <c r="P4527">
        <v>0.43103448275862899</v>
      </c>
    </row>
    <row r="4528" spans="1:17" hidden="1" x14ac:dyDescent="0.3">
      <c r="A4528" t="s">
        <v>9286</v>
      </c>
      <c r="B4528" t="s">
        <v>9287</v>
      </c>
      <c r="C4528" t="str">
        <f>IFERROR(VLOOKUP(Table1[[#This Row],[Ticker]],[1]!Table1[[Symbol]:[Industry]],2,FALSE),"-")</f>
        <v>-</v>
      </c>
      <c r="E4528">
        <v>8.607463868</v>
      </c>
      <c r="F4528">
        <v>5.78</v>
      </c>
      <c r="G4528">
        <v>-61.0652806806104</v>
      </c>
      <c r="H4528">
        <v>-10.065658062620701</v>
      </c>
      <c r="I4528">
        <v>-45.035847236831501</v>
      </c>
      <c r="J4528">
        <v>-3.1486319533518499</v>
      </c>
      <c r="K4528">
        <v>6.1082010413529604</v>
      </c>
      <c r="L4528">
        <v>7.1870173357000704</v>
      </c>
      <c r="M4528">
        <v>38.553196479131202</v>
      </c>
      <c r="N4528">
        <v>0</v>
      </c>
      <c r="O4528">
        <v>90.657439446366695</v>
      </c>
      <c r="P4528">
        <v>4.9001814882032804</v>
      </c>
    </row>
    <row r="4529" spans="1:17" hidden="1" x14ac:dyDescent="0.3">
      <c r="A4529" t="s">
        <v>9288</v>
      </c>
      <c r="B4529" t="s">
        <v>9289</v>
      </c>
      <c r="C4529" t="str">
        <f>IFERROR(VLOOKUP(Table1[[#This Row],[Ticker]],[1]!Table1[[Symbol]:[Industry]],2,FALSE),"-")</f>
        <v>-</v>
      </c>
      <c r="D4529" t="s">
        <v>1602</v>
      </c>
      <c r="E4529">
        <v>8.6035333999999999</v>
      </c>
      <c r="F4529">
        <v>26.18</v>
      </c>
      <c r="G4529">
        <v>50.146527308177198</v>
      </c>
      <c r="H4529">
        <v>13.6334321791658</v>
      </c>
      <c r="I4529">
        <v>52.9851915534379</v>
      </c>
      <c r="J4529">
        <v>-7.3899482239185801</v>
      </c>
      <c r="K4529">
        <v>24.151835049701599</v>
      </c>
      <c r="L4529">
        <v>20.093787585776798</v>
      </c>
      <c r="M4529">
        <v>53.949940608776998</v>
      </c>
      <c r="N4529">
        <v>0.68067963541945398</v>
      </c>
      <c r="O4529">
        <v>29.831932773109202</v>
      </c>
      <c r="P4529">
        <v>106.95652173913</v>
      </c>
      <c r="Q4529">
        <v>9.9531107012860998E-2</v>
      </c>
    </row>
    <row r="4530" spans="1:17" hidden="1" x14ac:dyDescent="0.3">
      <c r="A4530" t="s">
        <v>9290</v>
      </c>
      <c r="B4530" t="s">
        <v>9291</v>
      </c>
      <c r="C4530" t="str">
        <f>IFERROR(VLOOKUP(Table1[[#This Row],[Ticker]],[1]!Table1[[Symbol]:[Industry]],2,FALSE),"-")</f>
        <v>-</v>
      </c>
      <c r="D4530" t="s">
        <v>751</v>
      </c>
      <c r="E4530">
        <v>8.5756189999999997</v>
      </c>
      <c r="F4530">
        <v>77.83</v>
      </c>
      <c r="G4530">
        <v>37.798719563535101</v>
      </c>
      <c r="H4530">
        <v>-1.5896796427629001</v>
      </c>
      <c r="I4530">
        <v>9.8045972755811306</v>
      </c>
      <c r="J4530">
        <v>-0.79924226966631995</v>
      </c>
      <c r="K4530">
        <v>74.826698971876297</v>
      </c>
      <c r="L4530">
        <v>66.154912540985194</v>
      </c>
      <c r="M4530">
        <v>52.364653728359698</v>
      </c>
      <c r="N4530">
        <v>0.87976777841788201</v>
      </c>
      <c r="O4530">
        <v>1.49042785558266</v>
      </c>
      <c r="P4530">
        <v>81.421911421911403</v>
      </c>
    </row>
    <row r="4531" spans="1:17" hidden="1" x14ac:dyDescent="0.3">
      <c r="A4531" t="s">
        <v>9292</v>
      </c>
      <c r="B4531" t="s">
        <v>9293</v>
      </c>
      <c r="C4531" t="str">
        <f>IFERROR(VLOOKUP(Table1[[#This Row],[Ticker]],[1]!Table1[[Symbol]:[Industry]],2,FALSE),"-")</f>
        <v>-</v>
      </c>
      <c r="E4531">
        <v>8.5105424999999997</v>
      </c>
      <c r="F4531">
        <v>25.77</v>
      </c>
      <c r="G4531">
        <v>-28.345830578777399</v>
      </c>
      <c r="H4531">
        <v>-4.8197564232765302</v>
      </c>
      <c r="I4531">
        <v>-19.138411339395599</v>
      </c>
      <c r="J4531">
        <v>-3.1486319533518499</v>
      </c>
      <c r="K4531">
        <v>25.767716291940499</v>
      </c>
      <c r="L4531">
        <v>25.5102742445467</v>
      </c>
      <c r="M4531">
        <v>100</v>
      </c>
      <c r="O4531">
        <v>0</v>
      </c>
      <c r="P4531">
        <v>4.9694501018329804</v>
      </c>
    </row>
    <row r="4532" spans="1:17" hidden="1" x14ac:dyDescent="0.3">
      <c r="A4532" t="s">
        <v>9294</v>
      </c>
      <c r="B4532" t="s">
        <v>9295</v>
      </c>
      <c r="C4532" t="str">
        <f>IFERROR(VLOOKUP(Table1[[#This Row],[Ticker]],[1]!Table1[[Symbol]:[Industry]],2,FALSE),"-")</f>
        <v>-</v>
      </c>
      <c r="D4532" t="s">
        <v>506</v>
      </c>
      <c r="E4532">
        <v>8.5081640000000007</v>
      </c>
      <c r="F4532">
        <v>8.3000000000000007</v>
      </c>
      <c r="G4532">
        <v>7.8411819044235997</v>
      </c>
      <c r="H4532">
        <v>4.92050331698319</v>
      </c>
      <c r="I4532">
        <v>-9.0588357425786796</v>
      </c>
      <c r="J4532">
        <v>-8.2048117286327606</v>
      </c>
      <c r="K4532">
        <v>8.5854011428443808</v>
      </c>
      <c r="L4532">
        <v>8.3082077765020497</v>
      </c>
      <c r="M4532">
        <v>32.621826773997398</v>
      </c>
      <c r="N4532">
        <v>0.408260433679693</v>
      </c>
      <c r="O4532">
        <v>82.891566265060206</v>
      </c>
      <c r="P4532">
        <v>61.165048543689302</v>
      </c>
      <c r="Q4532">
        <v>4.5343255891645E-2</v>
      </c>
    </row>
    <row r="4533" spans="1:17" hidden="1" x14ac:dyDescent="0.3">
      <c r="A4533" t="s">
        <v>9296</v>
      </c>
      <c r="B4533" t="s">
        <v>9297</v>
      </c>
      <c r="C4533" t="str">
        <f>IFERROR(VLOOKUP(Table1[[#This Row],[Ticker]],[1]!Table1[[Symbol]:[Industry]],2,FALSE),"-")</f>
        <v>-</v>
      </c>
      <c r="D4533" t="s">
        <v>545</v>
      </c>
      <c r="E4533">
        <v>8.5050000000000008</v>
      </c>
      <c r="F4533">
        <v>28.35</v>
      </c>
      <c r="G4533">
        <v>-8.0390986213969793</v>
      </c>
      <c r="H4533">
        <v>31.612785264444501</v>
      </c>
      <c r="I4533">
        <v>25.8743763843895</v>
      </c>
      <c r="J4533">
        <v>-1.10781562682124</v>
      </c>
      <c r="K4533">
        <v>24.3128474254971</v>
      </c>
      <c r="L4533">
        <v>21.324255392734401</v>
      </c>
      <c r="M4533">
        <v>60.073068356153698</v>
      </c>
      <c r="N4533">
        <v>0.42498780217699</v>
      </c>
      <c r="O4533">
        <v>9.347442680776</v>
      </c>
      <c r="P4533">
        <v>86.635944700460797</v>
      </c>
    </row>
    <row r="4534" spans="1:17" hidden="1" x14ac:dyDescent="0.3">
      <c r="A4534" t="s">
        <v>9298</v>
      </c>
      <c r="B4534" t="s">
        <v>9299</v>
      </c>
      <c r="C4534" t="str">
        <f>IFERROR(VLOOKUP(Table1[[#This Row],[Ticker]],[1]!Table1[[Symbol]:[Industry]],2,FALSE),"-")</f>
        <v>-</v>
      </c>
      <c r="D4534" t="s">
        <v>3363</v>
      </c>
      <c r="E4534">
        <v>8.4902482500000005</v>
      </c>
      <c r="F4534">
        <v>19.149999999999999</v>
      </c>
      <c r="G4534">
        <v>-7.7415101888071503</v>
      </c>
      <c r="H4534">
        <v>20.0987041116223</v>
      </c>
      <c r="I4534">
        <v>25.3898905473967</v>
      </c>
      <c r="J4534">
        <v>-13.115721751189101</v>
      </c>
      <c r="K4534">
        <v>17.877862511861402</v>
      </c>
      <c r="L4534">
        <v>16.280602054997701</v>
      </c>
      <c r="M4534">
        <v>46.212968788144302</v>
      </c>
      <c r="N4534">
        <v>1.7151191054934301</v>
      </c>
      <c r="O4534">
        <v>20.052219321148801</v>
      </c>
      <c r="P4534">
        <v>60.2510460251046</v>
      </c>
    </row>
    <row r="4535" spans="1:17" hidden="1" x14ac:dyDescent="0.3">
      <c r="A4535" t="s">
        <v>9300</v>
      </c>
      <c r="B4535" t="s">
        <v>9301</v>
      </c>
      <c r="C4535" t="str">
        <f>IFERROR(VLOOKUP(Table1[[#This Row],[Ticker]],[1]!Table1[[Symbol]:[Industry]],2,FALSE),"-")</f>
        <v>-</v>
      </c>
      <c r="D4535" t="s">
        <v>396</v>
      </c>
      <c r="E4535">
        <v>8.4650400000000001</v>
      </c>
      <c r="F4535">
        <v>18</v>
      </c>
      <c r="G4535">
        <v>-22.885832827849601</v>
      </c>
      <c r="H4535">
        <v>-9.3290402429051795</v>
      </c>
      <c r="I4535">
        <v>-24.401569234132499</v>
      </c>
      <c r="J4535">
        <v>-3.2596197446947999</v>
      </c>
      <c r="K4535">
        <v>18.684225137622999</v>
      </c>
      <c r="L4535">
        <v>18.569796165392599</v>
      </c>
      <c r="M4535">
        <v>47.649286980652001</v>
      </c>
      <c r="N4535">
        <v>1.71306788147891</v>
      </c>
      <c r="O4535">
        <v>23.2777777777777</v>
      </c>
      <c r="P4535">
        <v>28.663330950679001</v>
      </c>
      <c r="Q4535">
        <v>3.0338881790239998E-3</v>
      </c>
    </row>
    <row r="4536" spans="1:17" hidden="1" x14ac:dyDescent="0.3">
      <c r="A4536" t="s">
        <v>9302</v>
      </c>
      <c r="B4536" t="s">
        <v>9303</v>
      </c>
      <c r="C4536" t="str">
        <f>IFERROR(VLOOKUP(Table1[[#This Row],[Ticker]],[1]!Table1[[Symbol]:[Industry]],2,FALSE),"-")</f>
        <v>-</v>
      </c>
      <c r="D4536" t="s">
        <v>1814</v>
      </c>
      <c r="E4536">
        <v>8.4505300000000005</v>
      </c>
      <c r="F4536">
        <v>9.35</v>
      </c>
      <c r="G4536">
        <v>-24.5943504480522</v>
      </c>
      <c r="H4536">
        <v>1.1133611603264899</v>
      </c>
      <c r="I4536">
        <v>-32.1616671533491</v>
      </c>
      <c r="J4536">
        <v>-7.2501944533518499</v>
      </c>
      <c r="K4536">
        <v>9.64071762330118</v>
      </c>
      <c r="L4536">
        <v>9.8622179055057195</v>
      </c>
      <c r="M4536">
        <v>32.3699184042054</v>
      </c>
      <c r="N4536">
        <v>0.86945894836792503</v>
      </c>
      <c r="O4536">
        <v>72.192513368983896</v>
      </c>
      <c r="P4536">
        <v>18.956743002544499</v>
      </c>
      <c r="Q4536">
        <v>-4.9438453450749001E-2</v>
      </c>
    </row>
    <row r="4537" spans="1:17" hidden="1" x14ac:dyDescent="0.3">
      <c r="A4537" t="s">
        <v>9304</v>
      </c>
      <c r="B4537" t="s">
        <v>9305</v>
      </c>
      <c r="C4537" t="str">
        <f>IFERROR(VLOOKUP(Table1[[#This Row],[Ticker]],[1]!Table1[[Symbol]:[Industry]],2,FALSE),"-")</f>
        <v>-</v>
      </c>
      <c r="D4537" t="s">
        <v>1468</v>
      </c>
      <c r="E4537">
        <v>8.4150527999999998</v>
      </c>
      <c r="F4537">
        <v>26.88</v>
      </c>
      <c r="G4537">
        <v>-15.4205438385051</v>
      </c>
      <c r="H4537">
        <v>12.0498087941147</v>
      </c>
      <c r="I4537">
        <v>-3.0762351735925599</v>
      </c>
      <c r="J4537">
        <v>1.8513680466481299</v>
      </c>
      <c r="K4537">
        <v>24.2701502654288</v>
      </c>
      <c r="L4537">
        <v>23.0361107305635</v>
      </c>
      <c r="M4537">
        <v>99.999963616621599</v>
      </c>
      <c r="N4537">
        <v>4.5983086680761003E-2</v>
      </c>
      <c r="O4537">
        <v>0</v>
      </c>
      <c r="P4537">
        <v>24.271844660194098</v>
      </c>
    </row>
    <row r="4538" spans="1:17" hidden="1" x14ac:dyDescent="0.3">
      <c r="A4538" t="s">
        <v>9306</v>
      </c>
      <c r="B4538" t="s">
        <v>9307</v>
      </c>
      <c r="C4538" t="str">
        <f>IFERROR(VLOOKUP(Table1[[#This Row],[Ticker]],[1]!Table1[[Symbol]:[Industry]],2,FALSE),"-")</f>
        <v>-</v>
      </c>
      <c r="D4538" t="s">
        <v>80</v>
      </c>
      <c r="E4538">
        <v>8.3453175000000002</v>
      </c>
      <c r="F4538">
        <v>24.93</v>
      </c>
      <c r="G4538">
        <v>47.730470953376397</v>
      </c>
      <c r="H4538">
        <v>11.0339021133088</v>
      </c>
      <c r="I4538">
        <v>23.726918173498301</v>
      </c>
      <c r="J4538">
        <v>7.3164843257179104</v>
      </c>
      <c r="K4538">
        <v>20.0943387597354</v>
      </c>
      <c r="L4538">
        <v>17.4467610366492</v>
      </c>
      <c r="M4538">
        <v>66.081162918089703</v>
      </c>
      <c r="N4538">
        <v>0.831106472741453</v>
      </c>
      <c r="O4538">
        <v>5.6959486562374799</v>
      </c>
      <c r="P4538">
        <v>130.193905817174</v>
      </c>
      <c r="Q4538">
        <v>5.5244454248281998E-2</v>
      </c>
    </row>
    <row r="4539" spans="1:17" hidden="1" x14ac:dyDescent="0.3">
      <c r="A4539" t="s">
        <v>9308</v>
      </c>
      <c r="B4539" t="s">
        <v>9309</v>
      </c>
      <c r="C4539" t="str">
        <f>IFERROR(VLOOKUP(Table1[[#This Row],[Ticker]],[1]!Table1[[Symbol]:[Industry]],2,FALSE),"-")</f>
        <v>-</v>
      </c>
      <c r="D4539" t="s">
        <v>751</v>
      </c>
      <c r="E4539">
        <v>8.3382966300000003</v>
      </c>
      <c r="F4539">
        <v>94.29</v>
      </c>
      <c r="G4539">
        <v>24.018275134507199</v>
      </c>
      <c r="H4539">
        <v>-0.114646455008673</v>
      </c>
      <c r="I4539">
        <v>7.9370603587175399</v>
      </c>
      <c r="J4539">
        <v>-1.2965829911379101</v>
      </c>
      <c r="K4539">
        <v>90.7945168678622</v>
      </c>
      <c r="L4539">
        <v>80.638129347817298</v>
      </c>
      <c r="M4539">
        <v>46.9368374749682</v>
      </c>
      <c r="N4539">
        <v>3.0658678885985799</v>
      </c>
      <c r="O4539">
        <v>2.0999045497931799</v>
      </c>
      <c r="P4539">
        <v>101.13054607508499</v>
      </c>
      <c r="Q4539">
        <v>2.6148773974396002E-2</v>
      </c>
    </row>
    <row r="4540" spans="1:17" hidden="1" x14ac:dyDescent="0.3">
      <c r="A4540" t="s">
        <v>9310</v>
      </c>
      <c r="B4540" t="s">
        <v>9311</v>
      </c>
      <c r="C4540" t="str">
        <f>IFERROR(VLOOKUP(Table1[[#This Row],[Ticker]],[1]!Table1[[Symbol]:[Industry]],2,FALSE),"-")</f>
        <v>-</v>
      </c>
      <c r="D4540" t="s">
        <v>274</v>
      </c>
      <c r="E4540">
        <v>8.2761598799999998</v>
      </c>
      <c r="F4540">
        <v>19.100000000000001</v>
      </c>
      <c r="G4540">
        <v>-66.061759553849797</v>
      </c>
      <c r="H4540">
        <v>-13.956120059640099</v>
      </c>
      <c r="I4540">
        <v>2.6728131504002501</v>
      </c>
      <c r="J4540">
        <v>-10.1718877673053</v>
      </c>
      <c r="K4540">
        <v>21.6600872716661</v>
      </c>
      <c r="L4540">
        <v>22.875958669667401</v>
      </c>
      <c r="M4540">
        <v>33.897875468613798</v>
      </c>
      <c r="N4540">
        <v>1.9983471074380099</v>
      </c>
      <c r="O4540">
        <v>83.246073298429295</v>
      </c>
      <c r="P4540">
        <v>21.811224489795901</v>
      </c>
      <c r="Q4540">
        <v>2.0620819343289999E-3</v>
      </c>
    </row>
    <row r="4541" spans="1:17" hidden="1" x14ac:dyDescent="0.3">
      <c r="A4541" t="s">
        <v>9312</v>
      </c>
      <c r="B4541" t="s">
        <v>9313</v>
      </c>
      <c r="C4541" t="str">
        <f>IFERROR(VLOOKUP(Table1[[#This Row],[Ticker]],[1]!Table1[[Symbol]:[Industry]],2,FALSE),"-")</f>
        <v>-</v>
      </c>
      <c r="D4541" t="s">
        <v>266</v>
      </c>
      <c r="E4541">
        <v>8.2233957449999995</v>
      </c>
      <c r="F4541">
        <v>13.35</v>
      </c>
      <c r="G4541">
        <v>-4.9498960652258104</v>
      </c>
      <c r="H4541">
        <v>-7.8124571532035398</v>
      </c>
      <c r="I4541">
        <v>1.6760682986133599</v>
      </c>
      <c r="J4541">
        <v>-0.125376139398373</v>
      </c>
      <c r="K4541">
        <v>13.2204257091632</v>
      </c>
      <c r="L4541">
        <v>12.3585938196361</v>
      </c>
      <c r="M4541">
        <v>49.025002864521802</v>
      </c>
      <c r="N4541">
        <v>0.76004685298981201</v>
      </c>
      <c r="O4541">
        <v>13.6329588014981</v>
      </c>
      <c r="P4541">
        <v>40.083945435466902</v>
      </c>
      <c r="Q4541">
        <v>0.102383729747395</v>
      </c>
    </row>
    <row r="4542" spans="1:17" hidden="1" x14ac:dyDescent="0.3">
      <c r="A4542" t="s">
        <v>9314</v>
      </c>
      <c r="B4542" t="s">
        <v>9315</v>
      </c>
      <c r="C4542" t="str">
        <f>IFERROR(VLOOKUP(Table1[[#This Row],[Ticker]],[1]!Table1[[Symbol]:[Industry]],2,FALSE),"-")</f>
        <v>-</v>
      </c>
      <c r="D4542" t="s">
        <v>1180</v>
      </c>
      <c r="E4542">
        <v>8.2156077799999991</v>
      </c>
      <c r="F4542">
        <v>1.1499999999999999</v>
      </c>
      <c r="G4542">
        <v>-21.664795243717201</v>
      </c>
      <c r="H4542">
        <v>-18.882256423276498</v>
      </c>
      <c r="I4542">
        <v>-58.612095549921897</v>
      </c>
      <c r="J4542">
        <v>-14.438954533997</v>
      </c>
      <c r="K4542">
        <v>1.2480335350604099</v>
      </c>
      <c r="L4542">
        <v>1.3189474093781901</v>
      </c>
      <c r="M4542">
        <v>45.973608965729099</v>
      </c>
      <c r="N4542">
        <v>1.5756412767175201</v>
      </c>
      <c r="O4542">
        <v>121.739130434782</v>
      </c>
      <c r="P4542">
        <v>40.243902439024303</v>
      </c>
      <c r="Q4542">
        <v>1.3354461759835E-2</v>
      </c>
    </row>
    <row r="4543" spans="1:17" hidden="1" x14ac:dyDescent="0.3">
      <c r="A4543" t="s">
        <v>9316</v>
      </c>
      <c r="B4543" t="s">
        <v>9317</v>
      </c>
      <c r="C4543" t="str">
        <f>IFERROR(VLOOKUP(Table1[[#This Row],[Ticker]],[1]!Table1[[Symbol]:[Industry]],2,FALSE),"-")</f>
        <v>-</v>
      </c>
      <c r="D4543" t="s">
        <v>2336</v>
      </c>
      <c r="E4543">
        <v>8.2019490000000008</v>
      </c>
      <c r="F4543">
        <v>8.84</v>
      </c>
      <c r="G4543">
        <v>-73.585550950880702</v>
      </c>
      <c r="H4543">
        <v>-9.3893632245517598</v>
      </c>
      <c r="I4543">
        <v>-24.895340976922299</v>
      </c>
      <c r="J4543">
        <v>-7.81954490451957</v>
      </c>
      <c r="K4543">
        <v>8.3168064314263699</v>
      </c>
      <c r="L4543">
        <v>9.3221894525119904</v>
      </c>
      <c r="M4543">
        <v>43.419279534984902</v>
      </c>
      <c r="N4543">
        <v>1.5829788260051101</v>
      </c>
      <c r="O4543">
        <v>103.619909502262</v>
      </c>
      <c r="P4543">
        <v>70.986460348162396</v>
      </c>
    </row>
    <row r="4544" spans="1:17" hidden="1" x14ac:dyDescent="0.3">
      <c r="A4544" t="s">
        <v>9318</v>
      </c>
      <c r="B4544" t="s">
        <v>9319</v>
      </c>
      <c r="C4544" t="str">
        <f>IFERROR(VLOOKUP(Table1[[#This Row],[Ticker]],[1]!Table1[[Symbol]:[Industry]],2,FALSE),"-")</f>
        <v>-</v>
      </c>
      <c r="D4544" t="s">
        <v>545</v>
      </c>
      <c r="E4544">
        <v>8.1978779999999993</v>
      </c>
      <c r="F4544">
        <v>13.89</v>
      </c>
      <c r="G4544">
        <v>-28.326618549091101</v>
      </c>
      <c r="H4544">
        <v>-4.8197564232765302</v>
      </c>
      <c r="I4544">
        <v>-19.138411339395599</v>
      </c>
      <c r="J4544">
        <v>-3.1486319533518499</v>
      </c>
      <c r="K4544">
        <v>13.888988503700499</v>
      </c>
      <c r="L4544">
        <v>13.7541261994498</v>
      </c>
      <c r="M4544">
        <v>100</v>
      </c>
      <c r="O4544">
        <v>0</v>
      </c>
      <c r="P4544">
        <v>4.9886621315192698</v>
      </c>
    </row>
    <row r="4545" spans="1:17" hidden="1" x14ac:dyDescent="0.3">
      <c r="A4545" t="s">
        <v>9320</v>
      </c>
      <c r="B4545" t="s">
        <v>9321</v>
      </c>
      <c r="C4545" t="str">
        <f>IFERROR(VLOOKUP(Table1[[#This Row],[Ticker]],[1]!Table1[[Symbol]:[Industry]],2,FALSE),"-")</f>
        <v>-</v>
      </c>
      <c r="D4545" t="s">
        <v>604</v>
      </c>
      <c r="E4545">
        <v>8.1934287999999995</v>
      </c>
      <c r="F4545">
        <v>13.3</v>
      </c>
      <c r="G4545">
        <v>-2.9231238178653101</v>
      </c>
      <c r="H4545">
        <v>4.9363411376990598</v>
      </c>
      <c r="I4545">
        <v>-16.8307190317033</v>
      </c>
      <c r="J4545">
        <v>-2.9331147119725398</v>
      </c>
      <c r="K4545">
        <v>13.022016507615501</v>
      </c>
      <c r="L4545">
        <v>12.8365581005044</v>
      </c>
      <c r="M4545">
        <v>46.581142208607702</v>
      </c>
      <c r="N4545">
        <v>3.8666345746450301</v>
      </c>
      <c r="O4545">
        <v>43.233082706766901</v>
      </c>
      <c r="P4545">
        <v>36.831275720164598</v>
      </c>
      <c r="Q4545">
        <v>6.6628321782782995E-2</v>
      </c>
    </row>
    <row r="4546" spans="1:17" hidden="1" x14ac:dyDescent="0.3">
      <c r="A4546" t="s">
        <v>9322</v>
      </c>
      <c r="B4546" t="s">
        <v>9323</v>
      </c>
      <c r="C4546" t="str">
        <f>IFERROR(VLOOKUP(Table1[[#This Row],[Ticker]],[1]!Table1[[Symbol]:[Industry]],2,FALSE),"-")</f>
        <v>-</v>
      </c>
      <c r="D4546" t="s">
        <v>74</v>
      </c>
      <c r="E4546">
        <v>8.1740276670000007</v>
      </c>
      <c r="F4546">
        <v>3.77</v>
      </c>
      <c r="G4546">
        <v>-19.761063813140499</v>
      </c>
      <c r="H4546">
        <v>-9.1235538916309693</v>
      </c>
      <c r="I4546">
        <v>-15.8507401065189</v>
      </c>
      <c r="J4546">
        <v>-6.7200605247804202</v>
      </c>
      <c r="K4546">
        <v>3.9480865073534201</v>
      </c>
      <c r="L4546">
        <v>3.9349826095537499</v>
      </c>
      <c r="M4546">
        <v>40.112754889491903</v>
      </c>
      <c r="N4546">
        <v>0.82623917278445902</v>
      </c>
      <c r="O4546">
        <v>33.952254641909803</v>
      </c>
      <c r="P4546">
        <v>21.612903225806399</v>
      </c>
      <c r="Q4546">
        <v>-5.4506144076755997E-2</v>
      </c>
    </row>
    <row r="4547" spans="1:17" hidden="1" x14ac:dyDescent="0.3">
      <c r="A4547" t="s">
        <v>9324</v>
      </c>
      <c r="B4547" t="s">
        <v>9325</v>
      </c>
      <c r="C4547" t="str">
        <f>IFERROR(VLOOKUP(Table1[[#This Row],[Ticker]],[1]!Table1[[Symbol]:[Industry]],2,FALSE),"-")</f>
        <v>-</v>
      </c>
      <c r="D4547" t="s">
        <v>545</v>
      </c>
      <c r="E4547">
        <v>8.1671250000000004</v>
      </c>
      <c r="F4547">
        <v>1.74</v>
      </c>
      <c r="G4547">
        <v>-25.2407465191197</v>
      </c>
      <c r="H4547">
        <v>-7.6130525126620103</v>
      </c>
      <c r="I4547">
        <v>-25.0843572853416</v>
      </c>
      <c r="J4547">
        <v>-5.9419280427373202</v>
      </c>
      <c r="K4547">
        <v>1.8292672869363</v>
      </c>
      <c r="L4547">
        <v>1.9002207281819099</v>
      </c>
      <c r="M4547">
        <v>39.053352620077199</v>
      </c>
      <c r="N4547">
        <v>0.83284905244114305</v>
      </c>
      <c r="O4547">
        <v>52.298850574712603</v>
      </c>
      <c r="P4547">
        <v>26.086956521739101</v>
      </c>
      <c r="Q4547">
        <v>-4.6479609405647999E-2</v>
      </c>
    </row>
    <row r="4548" spans="1:17" hidden="1" x14ac:dyDescent="0.3">
      <c r="A4548" t="s">
        <v>9326</v>
      </c>
      <c r="B4548" t="s">
        <v>9327</v>
      </c>
      <c r="C4548" t="str">
        <f>IFERROR(VLOOKUP(Table1[[#This Row],[Ticker]],[1]!Table1[[Symbol]:[Industry]],2,FALSE),"-")</f>
        <v>-</v>
      </c>
      <c r="D4548" t="s">
        <v>396</v>
      </c>
      <c r="E4548">
        <v>8.1641999999999992</v>
      </c>
      <c r="F4548">
        <v>24.74</v>
      </c>
      <c r="G4548">
        <v>44.670330830180902</v>
      </c>
      <c r="H4548">
        <v>86.075305305118505</v>
      </c>
      <c r="I4548">
        <v>-8.1469353411901899</v>
      </c>
      <c r="J4548">
        <v>19.326615571400598</v>
      </c>
      <c r="K4548">
        <v>17.266053133105</v>
      </c>
      <c r="L4548">
        <v>17.160485464367</v>
      </c>
      <c r="M4548">
        <v>96.289253524122998</v>
      </c>
      <c r="N4548">
        <v>3.2814271063852698</v>
      </c>
      <c r="O4548">
        <v>4.0420371867421201</v>
      </c>
      <c r="P4548">
        <v>139.72868217054199</v>
      </c>
      <c r="Q4548">
        <v>0.12300856470743</v>
      </c>
    </row>
    <row r="4549" spans="1:17" hidden="1" x14ac:dyDescent="0.3">
      <c r="A4549" t="s">
        <v>9328</v>
      </c>
      <c r="B4549" t="s">
        <v>9329</v>
      </c>
      <c r="C4549" t="str">
        <f>IFERROR(VLOOKUP(Table1[[#This Row],[Ticker]],[1]!Table1[[Symbol]:[Industry]],2,FALSE),"-")</f>
        <v>-</v>
      </c>
      <c r="D4549" t="s">
        <v>74</v>
      </c>
      <c r="E4549">
        <v>8.1512669300000002</v>
      </c>
      <c r="F4549">
        <v>24.65</v>
      </c>
      <c r="G4549">
        <v>-58.162841656220102</v>
      </c>
      <c r="H4549">
        <v>3.7775286445967602</v>
      </c>
      <c r="I4549">
        <v>-25.090338084912599</v>
      </c>
      <c r="J4549">
        <v>-3.1069479183372501</v>
      </c>
      <c r="K4549">
        <v>23.049267763087698</v>
      </c>
      <c r="L4549">
        <v>25.351462599029102</v>
      </c>
      <c r="M4549">
        <v>56.3082330907516</v>
      </c>
      <c r="N4549">
        <v>1.1108252601344799</v>
      </c>
      <c r="O4549">
        <v>41.947261663286</v>
      </c>
      <c r="P4549">
        <v>35.068493150684901</v>
      </c>
      <c r="Q4549">
        <v>-9.7451421467790005E-3</v>
      </c>
    </row>
    <row r="4550" spans="1:17" hidden="1" x14ac:dyDescent="0.3">
      <c r="A4550" t="s">
        <v>9330</v>
      </c>
      <c r="B4550" t="s">
        <v>9331</v>
      </c>
      <c r="C4550" t="str">
        <f>IFERROR(VLOOKUP(Table1[[#This Row],[Ticker]],[1]!Table1[[Symbol]:[Industry]],2,FALSE),"-")</f>
        <v>-</v>
      </c>
      <c r="D4550" t="s">
        <v>281</v>
      </c>
      <c r="E4550">
        <v>8.1278550000000003</v>
      </c>
      <c r="F4550">
        <v>10.35</v>
      </c>
      <c r="G4550">
        <v>4.6847193193895604</v>
      </c>
      <c r="H4550">
        <v>25.672440455474899</v>
      </c>
      <c r="I4550">
        <v>-4.1384113393956703</v>
      </c>
      <c r="J4550">
        <v>7.4312256254884197</v>
      </c>
      <c r="K4550">
        <v>9.1981338127385204</v>
      </c>
      <c r="L4550">
        <v>9.0679776354916601</v>
      </c>
      <c r="M4550">
        <v>61.6832212169831</v>
      </c>
      <c r="N4550">
        <v>3.3008658008657998</v>
      </c>
      <c r="O4550">
        <v>19.323671497584499</v>
      </c>
      <c r="P4550">
        <v>40.816326530612201</v>
      </c>
    </row>
    <row r="4551" spans="1:17" hidden="1" x14ac:dyDescent="0.3">
      <c r="A4551" t="s">
        <v>9332</v>
      </c>
      <c r="B4551" t="s">
        <v>9333</v>
      </c>
      <c r="C4551" t="str">
        <f>IFERROR(VLOOKUP(Table1[[#This Row],[Ticker]],[1]!Table1[[Symbol]:[Industry]],2,FALSE),"-")</f>
        <v>-</v>
      </c>
      <c r="D4551" t="s">
        <v>396</v>
      </c>
      <c r="E4551">
        <v>8.0100859999999994</v>
      </c>
      <c r="F4551">
        <v>31.48</v>
      </c>
      <c r="G4551">
        <v>20.2456949291456</v>
      </c>
      <c r="H4551">
        <v>-1.70806300696471</v>
      </c>
      <c r="I4551">
        <v>12.0829308865318</v>
      </c>
      <c r="J4551">
        <v>-3.3705020008954301</v>
      </c>
      <c r="K4551">
        <v>32.912337101977997</v>
      </c>
      <c r="L4551">
        <v>29.703216273911501</v>
      </c>
      <c r="M4551">
        <v>41.934178720877597</v>
      </c>
      <c r="N4551">
        <v>0.61755785082011005</v>
      </c>
      <c r="O4551">
        <v>41.1689961880558</v>
      </c>
      <c r="P4551">
        <v>63.5324675324675</v>
      </c>
      <c r="Q4551">
        <v>0.103537555515317</v>
      </c>
    </row>
    <row r="4552" spans="1:17" hidden="1" x14ac:dyDescent="0.3">
      <c r="A4552" t="s">
        <v>9334</v>
      </c>
      <c r="B4552" t="s">
        <v>9335</v>
      </c>
      <c r="C4552" t="str">
        <f>IFERROR(VLOOKUP(Table1[[#This Row],[Ticker]],[1]!Table1[[Symbol]:[Industry]],2,FALSE),"-")</f>
        <v>-</v>
      </c>
      <c r="D4552" t="s">
        <v>274</v>
      </c>
      <c r="E4552">
        <v>7.9918800000000001</v>
      </c>
      <c r="F4552">
        <v>19.5</v>
      </c>
      <c r="G4552">
        <v>31.102931798310301</v>
      </c>
      <c r="H4552">
        <v>-11.8165760507186</v>
      </c>
      <c r="I4552">
        <v>-39.773331974316299</v>
      </c>
      <c r="J4552">
        <v>-4.9711739197787201</v>
      </c>
      <c r="K4552">
        <v>21.767983738800499</v>
      </c>
      <c r="L4552">
        <v>20.162864380104299</v>
      </c>
      <c r="M4552">
        <v>31.837637915044201</v>
      </c>
      <c r="N4552">
        <v>0.51838119556472695</v>
      </c>
      <c r="O4552">
        <v>42.205128205128197</v>
      </c>
      <c r="P4552">
        <v>84.659090909090807</v>
      </c>
      <c r="Q4552">
        <v>7.1913094678893993E-2</v>
      </c>
    </row>
    <row r="4553" spans="1:17" hidden="1" x14ac:dyDescent="0.3">
      <c r="A4553" t="s">
        <v>9336</v>
      </c>
      <c r="B4553" t="s">
        <v>9337</v>
      </c>
      <c r="C4553" t="str">
        <f>IFERROR(VLOOKUP(Table1[[#This Row],[Ticker]],[1]!Table1[[Symbol]:[Industry]],2,FALSE),"-")</f>
        <v>-</v>
      </c>
      <c r="D4553" t="s">
        <v>545</v>
      </c>
      <c r="E4553">
        <v>7.9871979599999996</v>
      </c>
      <c r="F4553">
        <v>17.64</v>
      </c>
      <c r="G4553">
        <v>28.075387205940299</v>
      </c>
      <c r="H4553">
        <v>-9.9197564232765298</v>
      </c>
      <c r="I4553">
        <v>-12.873351098431799</v>
      </c>
      <c r="J4553">
        <v>2.2958124910925899</v>
      </c>
      <c r="K4553">
        <v>18.779926698517102</v>
      </c>
      <c r="L4553">
        <v>16.802954798409001</v>
      </c>
      <c r="M4553">
        <v>40.889201952763301</v>
      </c>
      <c r="N4553">
        <v>0.48991998854137198</v>
      </c>
      <c r="O4553">
        <v>19.047619047619001</v>
      </c>
      <c r="P4553">
        <v>98.425196850393704</v>
      </c>
      <c r="Q4553">
        <v>8.4512246593949999E-2</v>
      </c>
    </row>
    <row r="4554" spans="1:17" hidden="1" x14ac:dyDescent="0.3">
      <c r="A4554" t="s">
        <v>9338</v>
      </c>
      <c r="B4554" t="s">
        <v>9339</v>
      </c>
      <c r="C4554" t="str">
        <f>IFERROR(VLOOKUP(Table1[[#This Row],[Ticker]],[1]!Table1[[Symbol]:[Industry]],2,FALSE),"-")</f>
        <v>-</v>
      </c>
      <c r="E4554">
        <v>7.9257815519999903</v>
      </c>
      <c r="F4554">
        <v>92.28</v>
      </c>
      <c r="G4554">
        <v>450.73535223078102</v>
      </c>
      <c r="H4554">
        <v>314.84629181420001</v>
      </c>
      <c r="I4554">
        <v>313.08641301657599</v>
      </c>
      <c r="J4554">
        <v>8.2525007725777204</v>
      </c>
      <c r="K4554">
        <v>47.755594600554602</v>
      </c>
      <c r="L4554">
        <v>27.763679113643398</v>
      </c>
      <c r="M4554">
        <v>88.827222900432602</v>
      </c>
      <c r="N4554">
        <v>1.0800641082717399</v>
      </c>
      <c r="O4554">
        <v>0</v>
      </c>
      <c r="P4554">
        <v>676.11438183347298</v>
      </c>
      <c r="Q4554">
        <v>0.15993727974921401</v>
      </c>
    </row>
    <row r="4555" spans="1:17" hidden="1" x14ac:dyDescent="0.3">
      <c r="A4555" t="s">
        <v>9340</v>
      </c>
      <c r="B4555" t="s">
        <v>9341</v>
      </c>
      <c r="C4555" t="str">
        <f>IFERROR(VLOOKUP(Table1[[#This Row],[Ticker]],[1]!Table1[[Symbol]:[Industry]],2,FALSE),"-")</f>
        <v>-</v>
      </c>
      <c r="D4555" t="s">
        <v>130</v>
      </c>
      <c r="E4555">
        <v>7.9163423999999996</v>
      </c>
      <c r="F4555">
        <v>42.18</v>
      </c>
      <c r="G4555">
        <v>33.272397044507997</v>
      </c>
      <c r="H4555">
        <v>10.906050028336301</v>
      </c>
      <c r="I4555">
        <v>47.911093611099297</v>
      </c>
      <c r="J4555">
        <v>7.0845642057702198</v>
      </c>
      <c r="K4555">
        <v>32.505016243733301</v>
      </c>
      <c r="L4555">
        <v>26.4770307223177</v>
      </c>
      <c r="M4555">
        <v>99.999995469823304</v>
      </c>
      <c r="N4555">
        <v>0.93453843453843399</v>
      </c>
      <c r="O4555">
        <v>0</v>
      </c>
      <c r="P4555">
        <v>83.391304347826093</v>
      </c>
    </row>
    <row r="4556" spans="1:17" hidden="1" x14ac:dyDescent="0.3">
      <c r="A4556" t="s">
        <v>9342</v>
      </c>
      <c r="B4556" t="s">
        <v>9343</v>
      </c>
      <c r="C4556" t="str">
        <f>IFERROR(VLOOKUP(Table1[[#This Row],[Ticker]],[1]!Table1[[Symbol]:[Industry]],2,FALSE),"-")</f>
        <v>-</v>
      </c>
      <c r="D4556" t="s">
        <v>545</v>
      </c>
      <c r="E4556">
        <v>7.8830212499999996</v>
      </c>
      <c r="F4556">
        <v>3.9</v>
      </c>
      <c r="G4556">
        <v>-3.3152806806104298</v>
      </c>
      <c r="H4556">
        <v>-5.6010064232765204</v>
      </c>
      <c r="I4556">
        <v>-13.4473544288265</v>
      </c>
      <c r="J4556">
        <v>-2.6209274678637202</v>
      </c>
      <c r="K4556">
        <v>3.7583262894109</v>
      </c>
      <c r="L4556">
        <v>3.5539892147452501</v>
      </c>
      <c r="M4556">
        <v>51.840613811303399</v>
      </c>
      <c r="N4556">
        <v>1.3735843476054399</v>
      </c>
      <c r="O4556">
        <v>19.4871794871794</v>
      </c>
      <c r="P4556">
        <v>33.561643835616401</v>
      </c>
      <c r="Q4556">
        <v>9.2305620683549999E-2</v>
      </c>
    </row>
    <row r="4557" spans="1:17" hidden="1" x14ac:dyDescent="0.3">
      <c r="A4557" t="s">
        <v>9344</v>
      </c>
      <c r="B4557" t="s">
        <v>9345</v>
      </c>
      <c r="C4557" t="str">
        <f>IFERROR(VLOOKUP(Table1[[#This Row],[Ticker]],[1]!Table1[[Symbol]:[Industry]],2,FALSE),"-")</f>
        <v>-</v>
      </c>
      <c r="D4557" t="s">
        <v>751</v>
      </c>
      <c r="E4557">
        <v>7.8703070319999897</v>
      </c>
      <c r="F4557">
        <v>91.98</v>
      </c>
      <c r="G4557">
        <v>-7.3842839664811804</v>
      </c>
      <c r="H4557">
        <v>0.81371716251120896</v>
      </c>
      <c r="I4557">
        <v>3.1591554735281502</v>
      </c>
      <c r="J4557">
        <v>-0.32724401250999802</v>
      </c>
      <c r="K4557">
        <v>86.6937670382991</v>
      </c>
      <c r="L4557">
        <v>82.743329043719001</v>
      </c>
      <c r="M4557">
        <v>56.3654480897074</v>
      </c>
      <c r="N4557">
        <v>0.96275430591130795</v>
      </c>
      <c r="O4557">
        <v>5.8708414872798302</v>
      </c>
      <c r="P4557">
        <v>33.304347826086897</v>
      </c>
    </row>
    <row r="4558" spans="1:17" hidden="1" x14ac:dyDescent="0.3">
      <c r="A4558" t="s">
        <v>9346</v>
      </c>
      <c r="B4558" t="s">
        <v>9347</v>
      </c>
      <c r="C4558" t="str">
        <f>IFERROR(VLOOKUP(Table1[[#This Row],[Ticker]],[1]!Table1[[Symbol]:[Industry]],2,FALSE),"-")</f>
        <v>-</v>
      </c>
      <c r="D4558" t="s">
        <v>74</v>
      </c>
      <c r="E4558">
        <v>7.8127094599999998</v>
      </c>
      <c r="F4558">
        <v>1.1499999999999999</v>
      </c>
      <c r="G4558">
        <v>33.351385986056201</v>
      </c>
      <c r="H4558">
        <v>6.8307290136166596</v>
      </c>
      <c r="I4558">
        <v>4.5175026390989297</v>
      </c>
      <c r="J4558">
        <v>9.5964660858638204</v>
      </c>
      <c r="K4558">
        <v>1.0844826466073201</v>
      </c>
      <c r="L4558">
        <v>1.0187571248457199</v>
      </c>
      <c r="M4558">
        <v>54.751515150680298</v>
      </c>
      <c r="N4558">
        <v>0.91167308337210196</v>
      </c>
      <c r="O4558">
        <v>8.6956521739130608</v>
      </c>
      <c r="P4558">
        <v>82.539682539682502</v>
      </c>
      <c r="Q4558">
        <v>-4.5902167102152003E-2</v>
      </c>
    </row>
    <row r="4559" spans="1:17" hidden="1" x14ac:dyDescent="0.3">
      <c r="A4559" t="s">
        <v>9348</v>
      </c>
      <c r="B4559" t="s">
        <v>9349</v>
      </c>
      <c r="C4559" t="str">
        <f>IFERROR(VLOOKUP(Table1[[#This Row],[Ticker]],[1]!Table1[[Symbol]:[Industry]],2,FALSE),"-")</f>
        <v>-</v>
      </c>
      <c r="D4559" t="s">
        <v>604</v>
      </c>
      <c r="E4559">
        <v>7.801468356</v>
      </c>
      <c r="F4559">
        <v>8.36</v>
      </c>
      <c r="G4559">
        <v>-8.1655800818080309</v>
      </c>
      <c r="H4559">
        <v>-7.0419786454987401</v>
      </c>
      <c r="I4559">
        <v>-0.38841133939567701</v>
      </c>
      <c r="J4559">
        <v>-1.53200377783221</v>
      </c>
      <c r="K4559">
        <v>8.5970120294691004</v>
      </c>
      <c r="L4559">
        <v>7.4846880648837697</v>
      </c>
      <c r="M4559">
        <v>44.102982235736903</v>
      </c>
      <c r="N4559">
        <v>0.162408345747072</v>
      </c>
      <c r="O4559">
        <v>22.009569377990399</v>
      </c>
      <c r="P4559">
        <v>66.202783300198803</v>
      </c>
      <c r="Q4559">
        <v>6.3704115740735007E-2</v>
      </c>
    </row>
    <row r="4560" spans="1:17" hidden="1" x14ac:dyDescent="0.3">
      <c r="A4560" t="s">
        <v>9350</v>
      </c>
      <c r="B4560" t="s">
        <v>9351</v>
      </c>
      <c r="C4560" t="str">
        <f>IFERROR(VLOOKUP(Table1[[#This Row],[Ticker]],[1]!Table1[[Symbol]:[Industry]],2,FALSE),"-")</f>
        <v>-</v>
      </c>
      <c r="D4560" t="s">
        <v>46</v>
      </c>
      <c r="E4560">
        <v>7.8</v>
      </c>
      <c r="F4560">
        <v>24</v>
      </c>
      <c r="G4560">
        <v>35.105771950968503</v>
      </c>
      <c r="H4560">
        <v>-42.310402469672098</v>
      </c>
      <c r="I4560">
        <v>-23.138411339395599</v>
      </c>
      <c r="J4560">
        <v>-16.0440090823056</v>
      </c>
      <c r="K4560">
        <v>39.607198779418901</v>
      </c>
      <c r="L4560">
        <v>36.395164246194099</v>
      </c>
      <c r="M4560">
        <v>7.0467025813067901</v>
      </c>
      <c r="N4560">
        <v>2.31558863098721</v>
      </c>
      <c r="O4560">
        <v>189.583333333333</v>
      </c>
      <c r="P4560">
        <v>68.421052631578902</v>
      </c>
    </row>
    <row r="4561" spans="1:17" hidden="1" x14ac:dyDescent="0.3">
      <c r="A4561" t="s">
        <v>9352</v>
      </c>
      <c r="B4561" t="s">
        <v>9353</v>
      </c>
      <c r="C4561" t="str">
        <f>IFERROR(VLOOKUP(Table1[[#This Row],[Ticker]],[1]!Table1[[Symbol]:[Industry]],2,FALSE),"-")</f>
        <v>-</v>
      </c>
      <c r="D4561" t="s">
        <v>1433</v>
      </c>
      <c r="E4561">
        <v>7.7958959999999999</v>
      </c>
      <c r="F4561">
        <v>200.1</v>
      </c>
      <c r="G4561">
        <v>2.0703756116764298</v>
      </c>
      <c r="H4561">
        <v>0.16450380757341401</v>
      </c>
      <c r="I4561">
        <v>43.082910103652502</v>
      </c>
      <c r="J4561">
        <v>-3.1486319533518499</v>
      </c>
      <c r="K4561">
        <v>190.05074761769399</v>
      </c>
      <c r="L4561">
        <v>160.928652602065</v>
      </c>
      <c r="M4561">
        <v>96.690075346908301</v>
      </c>
      <c r="N4561">
        <v>0</v>
      </c>
      <c r="O4561">
        <v>0.49975012493752502</v>
      </c>
      <c r="P4561">
        <v>78.342245989304701</v>
      </c>
    </row>
    <row r="4562" spans="1:17" hidden="1" x14ac:dyDescent="0.3">
      <c r="A4562" t="s">
        <v>9354</v>
      </c>
      <c r="B4562" t="s">
        <v>9355</v>
      </c>
      <c r="C4562" t="str">
        <f>IFERROR(VLOOKUP(Table1[[#This Row],[Ticker]],[1]!Table1[[Symbol]:[Industry]],2,FALSE),"-")</f>
        <v>-</v>
      </c>
      <c r="D4562" t="s">
        <v>435</v>
      </c>
      <c r="E4562">
        <v>7.7774127000000002</v>
      </c>
      <c r="F4562">
        <v>5.35</v>
      </c>
      <c r="G4562">
        <v>-31.410518775848502</v>
      </c>
      <c r="H4562">
        <v>52.533184753194</v>
      </c>
      <c r="I4562">
        <v>-5.30862410535312</v>
      </c>
      <c r="J4562">
        <v>18.442277137557198</v>
      </c>
      <c r="K4562">
        <v>4.2137509933729698</v>
      </c>
      <c r="L4562">
        <v>4.6868722849932896</v>
      </c>
      <c r="M4562">
        <v>85.870657417283596</v>
      </c>
      <c r="N4562">
        <v>0.97224656733859105</v>
      </c>
      <c r="O4562">
        <v>34.5794392523364</v>
      </c>
      <c r="P4562">
        <v>84.482758620689594</v>
      </c>
      <c r="Q4562">
        <v>-2.4252866827443001E-2</v>
      </c>
    </row>
    <row r="4563" spans="1:17" hidden="1" x14ac:dyDescent="0.3">
      <c r="A4563" t="s">
        <v>9356</v>
      </c>
      <c r="B4563" t="s">
        <v>9357</v>
      </c>
      <c r="C4563" t="str">
        <f>IFERROR(VLOOKUP(Table1[[#This Row],[Ticker]],[1]!Table1[[Symbol]:[Industry]],2,FALSE),"-")</f>
        <v>-</v>
      </c>
      <c r="D4563" t="s">
        <v>1602</v>
      </c>
      <c r="E4563">
        <v>7.7630295360000003</v>
      </c>
      <c r="F4563">
        <v>3.15</v>
      </c>
      <c r="G4563">
        <v>-93.891000330172304</v>
      </c>
      <c r="H4563">
        <v>-20.444756423276498</v>
      </c>
      <c r="I4563">
        <v>-75.449090951046102</v>
      </c>
      <c r="J4563">
        <v>-9.5070134562420101</v>
      </c>
      <c r="K4563">
        <v>3.85412462975391</v>
      </c>
      <c r="L4563">
        <v>5.8801550920496304</v>
      </c>
      <c r="M4563">
        <v>35.429762278807999</v>
      </c>
      <c r="N4563">
        <v>0.49097076763493702</v>
      </c>
      <c r="O4563">
        <v>264.76190476190402</v>
      </c>
      <c r="P4563">
        <v>3.27868852459016</v>
      </c>
      <c r="Q4563">
        <v>-0.26159542623815901</v>
      </c>
    </row>
    <row r="4564" spans="1:17" hidden="1" x14ac:dyDescent="0.3">
      <c r="A4564" t="s">
        <v>9358</v>
      </c>
      <c r="B4564" t="s">
        <v>9359</v>
      </c>
      <c r="C4564" t="str">
        <f>IFERROR(VLOOKUP(Table1[[#This Row],[Ticker]],[1]!Table1[[Symbol]:[Industry]],2,FALSE),"-")</f>
        <v>-</v>
      </c>
      <c r="D4564" t="s">
        <v>545</v>
      </c>
      <c r="E4564">
        <v>7.7544599999999999</v>
      </c>
      <c r="F4564">
        <v>7.77</v>
      </c>
      <c r="G4564">
        <v>-33.3152806806104</v>
      </c>
      <c r="H4564">
        <v>-4.8197564232765302</v>
      </c>
      <c r="I4564">
        <v>-19.138411339395599</v>
      </c>
      <c r="J4564">
        <v>-3.1486319533518499</v>
      </c>
      <c r="K4564">
        <v>7.7699998073786603</v>
      </c>
      <c r="L4564">
        <v>7.7579171371050997</v>
      </c>
      <c r="M4564">
        <v>100</v>
      </c>
      <c r="O4564">
        <v>0</v>
      </c>
      <c r="P4564">
        <v>0</v>
      </c>
    </row>
    <row r="4565" spans="1:17" hidden="1" x14ac:dyDescent="0.3">
      <c r="A4565" t="s">
        <v>9360</v>
      </c>
      <c r="B4565" t="s">
        <v>9361</v>
      </c>
      <c r="C4565" t="str">
        <f>IFERROR(VLOOKUP(Table1[[#This Row],[Ticker]],[1]!Table1[[Symbol]:[Industry]],2,FALSE),"-")</f>
        <v>-</v>
      </c>
      <c r="D4565" t="s">
        <v>292</v>
      </c>
      <c r="E4565">
        <v>7.7435603999999998</v>
      </c>
      <c r="F4565">
        <v>7.74</v>
      </c>
      <c r="G4565">
        <v>-25.665767467814799</v>
      </c>
      <c r="H4565">
        <v>13.774679887118699</v>
      </c>
      <c r="I4565">
        <v>-19.267443597460101</v>
      </c>
      <c r="J4565">
        <v>-24.201263532299201</v>
      </c>
      <c r="K4565">
        <v>7.3641566925282902</v>
      </c>
      <c r="M4565">
        <v>46.224020902460403</v>
      </c>
      <c r="N4565">
        <v>1.97813556426454</v>
      </c>
      <c r="O4565">
        <v>91.472868217054199</v>
      </c>
      <c r="P4565">
        <v>37.234042553191401</v>
      </c>
    </row>
    <row r="4566" spans="1:17" hidden="1" x14ac:dyDescent="0.3">
      <c r="A4566" t="s">
        <v>9362</v>
      </c>
      <c r="B4566" t="s">
        <v>9363</v>
      </c>
      <c r="C4566" t="str">
        <f>IFERROR(VLOOKUP(Table1[[#This Row],[Ticker]],[1]!Table1[[Symbol]:[Industry]],2,FALSE),"-")</f>
        <v>-</v>
      </c>
      <c r="D4566" t="s">
        <v>46</v>
      </c>
      <c r="E4566">
        <v>7.7291280000000002</v>
      </c>
      <c r="F4566">
        <v>10.8</v>
      </c>
      <c r="G4566">
        <v>27.160202231722401</v>
      </c>
      <c r="H4566">
        <v>-3.6467358954172999</v>
      </c>
      <c r="I4566">
        <v>6.7357145347302101</v>
      </c>
      <c r="J4566">
        <v>7.6650725434361497</v>
      </c>
      <c r="K4566">
        <v>9.8347113003839297</v>
      </c>
      <c r="L4566">
        <v>9.4243168404542992</v>
      </c>
      <c r="M4566">
        <v>67.429723783325898</v>
      </c>
      <c r="N4566">
        <v>1.64225373944044</v>
      </c>
      <c r="O4566">
        <v>36.111111111111001</v>
      </c>
      <c r="P4566">
        <v>74.757281553398002</v>
      </c>
      <c r="Q4566">
        <v>3.8844657896521001E-2</v>
      </c>
    </row>
    <row r="4567" spans="1:17" hidden="1" x14ac:dyDescent="0.3">
      <c r="A4567" t="s">
        <v>9364</v>
      </c>
      <c r="B4567" t="s">
        <v>9365</v>
      </c>
      <c r="C4567" t="str">
        <f>IFERROR(VLOOKUP(Table1[[#This Row],[Ticker]],[1]!Table1[[Symbol]:[Industry]],2,FALSE),"-")</f>
        <v>-</v>
      </c>
      <c r="D4567" t="s">
        <v>1602</v>
      </c>
      <c r="E4567">
        <v>7.7228640000000004</v>
      </c>
      <c r="F4567">
        <v>16.16</v>
      </c>
      <c r="G4567">
        <v>13.7274854704359</v>
      </c>
      <c r="H4567">
        <v>3.57054811370296</v>
      </c>
      <c r="I4567">
        <v>-40.462656714273898</v>
      </c>
      <c r="J4567">
        <v>1.5961127913929001</v>
      </c>
      <c r="K4567">
        <v>17.494572772698501</v>
      </c>
      <c r="L4567">
        <v>18.678815862711399</v>
      </c>
      <c r="M4567">
        <v>39.247528140013998</v>
      </c>
      <c r="N4567">
        <v>0.18858518007616801</v>
      </c>
      <c r="O4567">
        <v>80.259900990098998</v>
      </c>
      <c r="P4567">
        <v>77.582417582417506</v>
      </c>
      <c r="Q4567">
        <v>0.11068811143601499</v>
      </c>
    </row>
    <row r="4568" spans="1:17" hidden="1" x14ac:dyDescent="0.3">
      <c r="A4568" t="s">
        <v>9366</v>
      </c>
      <c r="B4568" t="s">
        <v>9367</v>
      </c>
      <c r="C4568" t="str">
        <f>IFERROR(VLOOKUP(Table1[[#This Row],[Ticker]],[1]!Table1[[Symbol]:[Industry]],2,FALSE),"-")</f>
        <v>-</v>
      </c>
      <c r="D4568" t="s">
        <v>266</v>
      </c>
      <c r="E4568">
        <v>7.7029335679999997</v>
      </c>
      <c r="F4568">
        <v>7.04</v>
      </c>
      <c r="G4568">
        <v>-21.569248934578599</v>
      </c>
      <c r="H4568">
        <v>32.145224121470498</v>
      </c>
      <c r="I4568">
        <v>37.306033105048698</v>
      </c>
      <c r="J4568">
        <v>-3.1486319533518499</v>
      </c>
      <c r="K4568">
        <v>5.4303952720316797</v>
      </c>
      <c r="L4568">
        <v>5.1064682834476498</v>
      </c>
      <c r="M4568">
        <v>62.188724520488002</v>
      </c>
      <c r="N4568">
        <v>1.5531837932220101</v>
      </c>
      <c r="O4568">
        <v>5.3977272727272698</v>
      </c>
      <c r="P4568">
        <v>90.270270270270203</v>
      </c>
      <c r="Q4568">
        <v>6.1085291740633998E-2</v>
      </c>
    </row>
    <row r="4569" spans="1:17" hidden="1" x14ac:dyDescent="0.3">
      <c r="A4569" t="s">
        <v>9368</v>
      </c>
      <c r="B4569" t="s">
        <v>9369</v>
      </c>
      <c r="C4569" t="str">
        <f>IFERROR(VLOOKUP(Table1[[#This Row],[Ticker]],[1]!Table1[[Symbol]:[Industry]],2,FALSE),"-")</f>
        <v>-</v>
      </c>
      <c r="D4569" t="s">
        <v>217</v>
      </c>
      <c r="E4569">
        <v>7.6769404999999997</v>
      </c>
      <c r="F4569">
        <v>0.95</v>
      </c>
      <c r="G4569">
        <v>-8.3152806806104298</v>
      </c>
      <c r="H4569">
        <v>13.6987620952419</v>
      </c>
      <c r="I4569">
        <v>50.504445803461401</v>
      </c>
      <c r="J4569">
        <v>-8.0991270028568003</v>
      </c>
      <c r="K4569">
        <v>0.929200638672663</v>
      </c>
      <c r="L4569">
        <v>0.78607100635926697</v>
      </c>
      <c r="M4569">
        <v>31.025171120642302</v>
      </c>
      <c r="N4569">
        <v>0.330964145919657</v>
      </c>
      <c r="O4569">
        <v>21.052631578947299</v>
      </c>
      <c r="P4569">
        <v>86.274509803921504</v>
      </c>
      <c r="Q4569">
        <v>5.0995508089076998E-2</v>
      </c>
    </row>
    <row r="4570" spans="1:17" hidden="1" x14ac:dyDescent="0.3">
      <c r="A4570" t="s">
        <v>9370</v>
      </c>
      <c r="B4570" t="s">
        <v>9371</v>
      </c>
      <c r="C4570" t="str">
        <f>IFERROR(VLOOKUP(Table1[[#This Row],[Ticker]],[1]!Table1[[Symbol]:[Industry]],2,FALSE),"-")</f>
        <v>-</v>
      </c>
      <c r="D4570" t="s">
        <v>1153</v>
      </c>
      <c r="E4570">
        <v>7.6485482999999999</v>
      </c>
      <c r="F4570">
        <v>3.83</v>
      </c>
      <c r="G4570">
        <v>-38.0416488398144</v>
      </c>
      <c r="H4570">
        <v>-2.76847437199448</v>
      </c>
      <c r="I4570">
        <v>-14.7787383148725</v>
      </c>
      <c r="J4570">
        <v>1.3133103038659899</v>
      </c>
      <c r="K4570">
        <v>3.86019810895043</v>
      </c>
      <c r="L4570">
        <v>3.66492655163424</v>
      </c>
      <c r="M4570">
        <v>47.188109931871203</v>
      </c>
      <c r="N4570">
        <v>0.90055056037137704</v>
      </c>
      <c r="O4570">
        <v>28.981723237597901</v>
      </c>
      <c r="P4570">
        <v>48.449612403100701</v>
      </c>
      <c r="Q4570">
        <v>6.7445711025351004E-2</v>
      </c>
    </row>
    <row r="4571" spans="1:17" hidden="1" x14ac:dyDescent="0.3">
      <c r="A4571" t="s">
        <v>9372</v>
      </c>
      <c r="B4571" t="s">
        <v>9373</v>
      </c>
      <c r="C4571" t="str">
        <f>IFERROR(VLOOKUP(Table1[[#This Row],[Ticker]],[1]!Table1[[Symbol]:[Industry]],2,FALSE),"-")</f>
        <v>-</v>
      </c>
      <c r="D4571" t="s">
        <v>545</v>
      </c>
      <c r="E4571">
        <v>7.5769250000000001</v>
      </c>
      <c r="F4571">
        <v>5</v>
      </c>
      <c r="G4571">
        <v>-6.7330021995977702</v>
      </c>
      <c r="H4571">
        <v>-10.8744439232765</v>
      </c>
      <c r="I4571">
        <v>-19.138411339395599</v>
      </c>
      <c r="J4571">
        <v>-5.18529183115227</v>
      </c>
      <c r="K4571">
        <v>5.1841242435326</v>
      </c>
      <c r="L4571">
        <v>5.0820484906392203</v>
      </c>
      <c r="M4571">
        <v>55.009865674695703</v>
      </c>
      <c r="N4571">
        <v>1.6533695087154501</v>
      </c>
      <c r="O4571">
        <v>57.799999999999898</v>
      </c>
      <c r="P4571">
        <v>56.25</v>
      </c>
      <c r="Q4571">
        <v>5.7212599030399998E-2</v>
      </c>
    </row>
    <row r="4572" spans="1:17" hidden="1" x14ac:dyDescent="0.3">
      <c r="A4572" t="s">
        <v>9374</v>
      </c>
      <c r="B4572" t="s">
        <v>9375</v>
      </c>
      <c r="C4572" t="str">
        <f>IFERROR(VLOOKUP(Table1[[#This Row],[Ticker]],[1]!Table1[[Symbol]:[Industry]],2,FALSE),"-")</f>
        <v>-</v>
      </c>
      <c r="D4572" t="s">
        <v>74</v>
      </c>
      <c r="E4572">
        <v>7.5763800000000003</v>
      </c>
      <c r="F4572">
        <v>25.77</v>
      </c>
      <c r="G4572">
        <v>-28.345830578777399</v>
      </c>
      <c r="H4572">
        <v>-4.8197564232765302</v>
      </c>
      <c r="I4572">
        <v>-19.138411339395599</v>
      </c>
      <c r="J4572">
        <v>-3.1486319533518499</v>
      </c>
      <c r="K4572">
        <v>25.769871464222099</v>
      </c>
      <c r="L4572">
        <v>25.601945140585102</v>
      </c>
      <c r="M4572">
        <v>100</v>
      </c>
      <c r="O4572">
        <v>0</v>
      </c>
      <c r="P4572">
        <v>4.9694501018329804</v>
      </c>
    </row>
    <row r="4573" spans="1:17" hidden="1" x14ac:dyDescent="0.3">
      <c r="A4573" t="s">
        <v>9376</v>
      </c>
      <c r="B4573" t="s">
        <v>9377</v>
      </c>
      <c r="C4573" t="str">
        <f>IFERROR(VLOOKUP(Table1[[#This Row],[Ticker]],[1]!Table1[[Symbol]:[Industry]],2,FALSE),"-")</f>
        <v>-</v>
      </c>
      <c r="D4573" t="s">
        <v>1468</v>
      </c>
      <c r="E4573">
        <v>7.5705936999999999</v>
      </c>
      <c r="F4573">
        <v>15.01</v>
      </c>
      <c r="G4573">
        <v>10.183763296444999</v>
      </c>
      <c r="H4573">
        <v>-2.68659546658616</v>
      </c>
      <c r="I4573">
        <v>-13.5085731972422</v>
      </c>
      <c r="J4573">
        <v>0.79873646770078899</v>
      </c>
      <c r="K4573">
        <v>15.1397431098548</v>
      </c>
      <c r="L4573">
        <v>13.6423807863699</v>
      </c>
      <c r="M4573">
        <v>43.588296038895002</v>
      </c>
      <c r="N4573">
        <v>0.58853713806882901</v>
      </c>
      <c r="O4573">
        <v>18.9207195203197</v>
      </c>
      <c r="P4573">
        <v>71.542857142857102</v>
      </c>
      <c r="Q4573">
        <v>5.6274205754642002E-2</v>
      </c>
    </row>
    <row r="4574" spans="1:17" hidden="1" x14ac:dyDescent="0.3">
      <c r="A4574" t="s">
        <v>9378</v>
      </c>
      <c r="B4574" t="s">
        <v>9379</v>
      </c>
      <c r="C4574" t="str">
        <f>IFERROR(VLOOKUP(Table1[[#This Row],[Ticker]],[1]!Table1[[Symbol]:[Industry]],2,FALSE),"-")</f>
        <v>-</v>
      </c>
      <c r="D4574" t="s">
        <v>396</v>
      </c>
      <c r="E4574">
        <v>7.5361000000000002</v>
      </c>
      <c r="F4574">
        <v>25.26</v>
      </c>
      <c r="G4574">
        <v>6.8622997855383101</v>
      </c>
      <c r="H4574">
        <v>26.103320499800301</v>
      </c>
      <c r="I4574">
        <v>39.2314946167172</v>
      </c>
      <c r="J4574">
        <v>-3.6164682106617798</v>
      </c>
      <c r="K4574">
        <v>22.307404774170699</v>
      </c>
      <c r="L4574">
        <v>19.333577140986201</v>
      </c>
      <c r="M4574">
        <v>43.965956255877103</v>
      </c>
      <c r="N4574">
        <v>2.0728056693108301</v>
      </c>
      <c r="O4574">
        <v>13.341250989707</v>
      </c>
      <c r="P4574">
        <v>103.70967741935399</v>
      </c>
      <c r="Q4574">
        <v>5.3168683425450003E-2</v>
      </c>
    </row>
    <row r="4575" spans="1:17" hidden="1" x14ac:dyDescent="0.3">
      <c r="A4575" t="s">
        <v>9380</v>
      </c>
      <c r="B4575" t="s">
        <v>9381</v>
      </c>
      <c r="C4575" t="str">
        <f>IFERROR(VLOOKUP(Table1[[#This Row],[Ticker]],[1]!Table1[[Symbol]:[Industry]],2,FALSE),"-")</f>
        <v>-</v>
      </c>
      <c r="D4575" t="s">
        <v>217</v>
      </c>
      <c r="E4575">
        <v>7.5353098559999996</v>
      </c>
      <c r="F4575">
        <v>12.28</v>
      </c>
      <c r="G4575">
        <v>99.260476895147093</v>
      </c>
      <c r="H4575">
        <v>-2.3579567628350899</v>
      </c>
      <c r="I4575">
        <v>2.0856755312854598</v>
      </c>
      <c r="J4575">
        <v>-13.7412245459444</v>
      </c>
      <c r="K4575">
        <v>12.5415374384316</v>
      </c>
      <c r="L4575">
        <v>10.989769185752399</v>
      </c>
      <c r="M4575">
        <v>41.494484612023399</v>
      </c>
      <c r="N4575">
        <v>1.0061007153686501</v>
      </c>
      <c r="O4575">
        <v>50.325732899022803</v>
      </c>
      <c r="P4575">
        <v>155.833333333333</v>
      </c>
      <c r="Q4575">
        <v>7.0816015940056001E-2</v>
      </c>
    </row>
    <row r="4576" spans="1:17" hidden="1" x14ac:dyDescent="0.3">
      <c r="A4576" t="s">
        <v>9382</v>
      </c>
      <c r="B4576" t="s">
        <v>9383</v>
      </c>
      <c r="C4576" t="str">
        <f>IFERROR(VLOOKUP(Table1[[#This Row],[Ticker]],[1]!Table1[[Symbol]:[Industry]],2,FALSE),"-")</f>
        <v>-</v>
      </c>
      <c r="D4576" t="s">
        <v>21</v>
      </c>
      <c r="E4576">
        <v>7.4979779999999998</v>
      </c>
      <c r="F4576">
        <v>7.45</v>
      </c>
      <c r="G4576">
        <v>53.401511299339397</v>
      </c>
      <c r="H4576">
        <v>60.003252426281001</v>
      </c>
      <c r="I4576">
        <v>24.6839824829981</v>
      </c>
      <c r="J4576">
        <v>-3.5497014720684299</v>
      </c>
      <c r="K4576">
        <v>6.3778082353036201</v>
      </c>
      <c r="L4576">
        <v>5.5292832963935403</v>
      </c>
      <c r="M4576">
        <v>87.364086456981397</v>
      </c>
      <c r="N4576">
        <v>0.22136182953900099</v>
      </c>
      <c r="O4576">
        <v>7.3825503355704702</v>
      </c>
      <c r="P4576">
        <v>274.371859296482</v>
      </c>
    </row>
    <row r="4577" spans="1:17" hidden="1" x14ac:dyDescent="0.3">
      <c r="A4577" t="s">
        <v>9384</v>
      </c>
      <c r="B4577" t="s">
        <v>9385</v>
      </c>
      <c r="C4577" t="str">
        <f>IFERROR(VLOOKUP(Table1[[#This Row],[Ticker]],[1]!Table1[[Symbol]:[Industry]],2,FALSE),"-")</f>
        <v>-</v>
      </c>
      <c r="D4577" t="s">
        <v>604</v>
      </c>
      <c r="E4577">
        <v>7.4900897999999998</v>
      </c>
      <c r="F4577">
        <v>24.21</v>
      </c>
      <c r="G4577">
        <v>58.827576462246697</v>
      </c>
      <c r="H4577">
        <v>-4.8197564232765302</v>
      </c>
      <c r="I4577">
        <v>-3.46712610289303</v>
      </c>
      <c r="J4577">
        <v>-3.1486319533518499</v>
      </c>
      <c r="K4577">
        <v>23.540284619868</v>
      </c>
      <c r="M4577">
        <v>99.997122905156402</v>
      </c>
      <c r="N4577">
        <v>0</v>
      </c>
      <c r="O4577">
        <v>0</v>
      </c>
      <c r="P4577">
        <v>101.75</v>
      </c>
    </row>
    <row r="4578" spans="1:17" hidden="1" x14ac:dyDescent="0.3">
      <c r="A4578" t="s">
        <v>9386</v>
      </c>
      <c r="B4578" t="s">
        <v>9387</v>
      </c>
      <c r="C4578" t="str">
        <f>IFERROR(VLOOKUP(Table1[[#This Row],[Ticker]],[1]!Table1[[Symbol]:[Industry]],2,FALSE),"-")</f>
        <v>-</v>
      </c>
      <c r="D4578" t="s">
        <v>4793</v>
      </c>
      <c r="E4578">
        <v>7.4550000000000001</v>
      </c>
      <c r="F4578">
        <v>3.5</v>
      </c>
      <c r="G4578">
        <v>49.930792617818803</v>
      </c>
      <c r="H4578">
        <v>7.4383080928524903</v>
      </c>
      <c r="I4578">
        <v>35.728845297772402</v>
      </c>
      <c r="J4578">
        <v>8.3898295851096805</v>
      </c>
      <c r="K4578">
        <v>3.4677698086755999</v>
      </c>
      <c r="L4578">
        <v>3.2019423346482001</v>
      </c>
      <c r="M4578">
        <v>61.570631614103597</v>
      </c>
      <c r="N4578">
        <v>0.79144713327646599</v>
      </c>
      <c r="O4578">
        <v>55.428571428571402</v>
      </c>
      <c r="P4578">
        <v>88.172043010752603</v>
      </c>
      <c r="Q4578">
        <v>7.5023199336127999E-2</v>
      </c>
    </row>
    <row r="4579" spans="1:17" hidden="1" x14ac:dyDescent="0.3">
      <c r="A4579" t="s">
        <v>9388</v>
      </c>
      <c r="B4579" t="s">
        <v>9389</v>
      </c>
      <c r="C4579" t="str">
        <f>IFERROR(VLOOKUP(Table1[[#This Row],[Ticker]],[1]!Table1[[Symbol]:[Industry]],2,FALSE),"-")</f>
        <v>-</v>
      </c>
      <c r="D4579" t="s">
        <v>537</v>
      </c>
      <c r="E4579">
        <v>7.4515500000000001</v>
      </c>
      <c r="F4579">
        <v>2.61</v>
      </c>
      <c r="G4579">
        <v>-46.3152806806104</v>
      </c>
      <c r="H4579">
        <v>2.0471963664230399</v>
      </c>
      <c r="I4579">
        <v>-1.0388638280834499</v>
      </c>
      <c r="J4579">
        <v>-7.37940118412107</v>
      </c>
      <c r="K4579">
        <v>2.3621503235639398</v>
      </c>
      <c r="L4579">
        <v>2.4624777563934601</v>
      </c>
      <c r="M4579">
        <v>70.262594797076702</v>
      </c>
      <c r="N4579">
        <v>1.5766941538689301</v>
      </c>
      <c r="O4579">
        <v>29.501915708812199</v>
      </c>
      <c r="P4579">
        <v>37.368421052631497</v>
      </c>
      <c r="Q4579">
        <v>-3.9997630618536999E-2</v>
      </c>
    </row>
    <row r="4580" spans="1:17" hidden="1" x14ac:dyDescent="0.3">
      <c r="A4580" t="s">
        <v>9390</v>
      </c>
      <c r="B4580" t="s">
        <v>9391</v>
      </c>
      <c r="C4580" t="str">
        <f>IFERROR(VLOOKUP(Table1[[#This Row],[Ticker]],[1]!Table1[[Symbol]:[Industry]],2,FALSE),"-")</f>
        <v>-</v>
      </c>
      <c r="D4580" t="s">
        <v>545</v>
      </c>
      <c r="E4580">
        <v>7.4480000000000004</v>
      </c>
      <c r="F4580">
        <v>11.2</v>
      </c>
      <c r="G4580">
        <v>14.441975256065</v>
      </c>
      <c r="H4580">
        <v>12.797861194340999</v>
      </c>
      <c r="I4580">
        <v>26.316134115149701</v>
      </c>
      <c r="J4580">
        <v>11.3737852006442</v>
      </c>
      <c r="K4580">
        <v>10.217233390909101</v>
      </c>
      <c r="L4580">
        <v>8.8440487162410797</v>
      </c>
      <c r="M4580">
        <v>57.902660780657797</v>
      </c>
      <c r="N4580">
        <v>1.9143133009787201</v>
      </c>
      <c r="O4580">
        <v>5.8035714285714404</v>
      </c>
      <c r="P4580">
        <v>80.645161290322505</v>
      </c>
      <c r="Q4580">
        <v>2.1464733656307002E-2</v>
      </c>
    </row>
    <row r="4581" spans="1:17" hidden="1" x14ac:dyDescent="0.3">
      <c r="A4581" t="s">
        <v>9392</v>
      </c>
      <c r="B4581" t="s">
        <v>9393</v>
      </c>
      <c r="C4581" t="str">
        <f>IFERROR(VLOOKUP(Table1[[#This Row],[Ticker]],[1]!Table1[[Symbol]:[Industry]],2,FALSE),"-")</f>
        <v>-</v>
      </c>
      <c r="D4581" t="s">
        <v>74</v>
      </c>
      <c r="E4581">
        <v>7.4464461000000002</v>
      </c>
      <c r="F4581">
        <v>3.93</v>
      </c>
      <c r="G4581">
        <v>-6.1308146611929404</v>
      </c>
      <c r="H4581">
        <v>-25.103732082505701</v>
      </c>
      <c r="I4581">
        <v>-18.110133704434201</v>
      </c>
      <c r="J4581">
        <v>-3.6549610672759001</v>
      </c>
      <c r="K4581">
        <v>3.99339364213089</v>
      </c>
      <c r="L4581">
        <v>3.91359939623133</v>
      </c>
      <c r="M4581">
        <v>54.948904902790197</v>
      </c>
      <c r="N4581">
        <v>0.51468512096058605</v>
      </c>
      <c r="O4581">
        <v>54.961832061068598</v>
      </c>
      <c r="P4581">
        <v>44.485294117647001</v>
      </c>
      <c r="Q4581">
        <v>5.5289859925967001E-2</v>
      </c>
    </row>
    <row r="4582" spans="1:17" hidden="1" x14ac:dyDescent="0.3">
      <c r="A4582" t="s">
        <v>9394</v>
      </c>
      <c r="B4582" t="s">
        <v>9395</v>
      </c>
      <c r="C4582" t="str">
        <f>IFERROR(VLOOKUP(Table1[[#This Row],[Ticker]],[1]!Table1[[Symbol]:[Industry]],2,FALSE),"-")</f>
        <v>-</v>
      </c>
      <c r="D4582" t="s">
        <v>266</v>
      </c>
      <c r="E4582">
        <v>7.4123222999999996</v>
      </c>
      <c r="F4582">
        <v>17.13</v>
      </c>
      <c r="G4582">
        <v>-14.356947347277099</v>
      </c>
      <c r="H4582">
        <v>-3.20082740708723</v>
      </c>
      <c r="I4582">
        <v>4.0104024636237297</v>
      </c>
      <c r="J4582">
        <v>9.2480622615241792</v>
      </c>
      <c r="K4582">
        <v>15.4870509471939</v>
      </c>
      <c r="L4582">
        <v>15.4829616532021</v>
      </c>
      <c r="M4582">
        <v>70.560937437580293</v>
      </c>
      <c r="N4582">
        <v>1.4650690935061801</v>
      </c>
      <c r="O4582">
        <v>44.541739638061898</v>
      </c>
      <c r="P4582">
        <v>41.570247933884197</v>
      </c>
      <c r="Q4582">
        <v>4.7234441346169997E-2</v>
      </c>
    </row>
    <row r="4583" spans="1:17" hidden="1" x14ac:dyDescent="0.3">
      <c r="A4583" t="s">
        <v>9396</v>
      </c>
      <c r="B4583" t="s">
        <v>9397</v>
      </c>
      <c r="C4583" t="str">
        <f>IFERROR(VLOOKUP(Table1[[#This Row],[Ticker]],[1]!Table1[[Symbol]:[Industry]],2,FALSE),"-")</f>
        <v>-</v>
      </c>
      <c r="D4583" t="s">
        <v>396</v>
      </c>
      <c r="E4583">
        <v>7.3470864000000002</v>
      </c>
      <c r="F4583">
        <v>10.130000000000001</v>
      </c>
      <c r="G4583">
        <v>-48.828208120143302</v>
      </c>
      <c r="H4583">
        <v>-8.3678423243036093</v>
      </c>
      <c r="I4583">
        <v>-63.873817776929698</v>
      </c>
      <c r="J4583">
        <v>-7.4118386261970697</v>
      </c>
      <c r="K4583">
        <v>12.798929140412501</v>
      </c>
      <c r="L4583">
        <v>14.214010940115701</v>
      </c>
      <c r="M4583">
        <v>33.5128638776795</v>
      </c>
      <c r="N4583">
        <v>1.61613675860247</v>
      </c>
      <c r="O4583">
        <v>111.451135241855</v>
      </c>
      <c r="P4583">
        <v>17.790697674418599</v>
      </c>
      <c r="Q4583">
        <v>7.2984827162672003E-2</v>
      </c>
    </row>
    <row r="4584" spans="1:17" hidden="1" x14ac:dyDescent="0.3">
      <c r="A4584" t="s">
        <v>9398</v>
      </c>
      <c r="B4584" t="s">
        <v>9399</v>
      </c>
      <c r="C4584" t="str">
        <f>IFERROR(VLOOKUP(Table1[[#This Row],[Ticker]],[1]!Table1[[Symbol]:[Industry]],2,FALSE),"-")</f>
        <v>-</v>
      </c>
      <c r="D4584" t="s">
        <v>51</v>
      </c>
      <c r="E4584">
        <v>7.3170000000000002</v>
      </c>
      <c r="F4584">
        <v>81.3</v>
      </c>
      <c r="G4584">
        <v>36.059719319389501</v>
      </c>
      <c r="H4584">
        <v>26.823743167892701</v>
      </c>
      <c r="I4584">
        <v>11.1918227099791</v>
      </c>
      <c r="J4584">
        <v>7.0951368771055598</v>
      </c>
      <c r="K4584">
        <v>64.5368626761706</v>
      </c>
      <c r="L4584">
        <v>60.506141927658803</v>
      </c>
      <c r="M4584">
        <v>89.874802941999405</v>
      </c>
      <c r="N4584">
        <v>0.64365976560288296</v>
      </c>
      <c r="O4584">
        <v>7.0110701107011</v>
      </c>
      <c r="P4584">
        <v>82.082866741321396</v>
      </c>
      <c r="Q4584">
        <v>0.10475261183696601</v>
      </c>
    </row>
    <row r="4585" spans="1:17" hidden="1" x14ac:dyDescent="0.3">
      <c r="A4585" t="s">
        <v>9400</v>
      </c>
      <c r="B4585" t="s">
        <v>9401</v>
      </c>
      <c r="C4585" t="str">
        <f>IFERROR(VLOOKUP(Table1[[#This Row],[Ticker]],[1]!Table1[[Symbol]:[Industry]],2,FALSE),"-")</f>
        <v>-</v>
      </c>
      <c r="D4585" t="s">
        <v>4793</v>
      </c>
      <c r="E4585">
        <v>7.3079999999999998</v>
      </c>
      <c r="F4585">
        <v>6.09</v>
      </c>
      <c r="G4585">
        <v>-21.980728578233801</v>
      </c>
      <c r="H4585">
        <v>-9.4430440945093999</v>
      </c>
      <c r="I4585">
        <v>-17.638411339395599</v>
      </c>
      <c r="J4585">
        <v>-1.8759046806245701</v>
      </c>
      <c r="K4585">
        <v>6.0467165221362196</v>
      </c>
      <c r="L4585">
        <v>6.05284475378176</v>
      </c>
      <c r="M4585">
        <v>53.549815406071097</v>
      </c>
      <c r="N4585">
        <v>0.20079482472653301</v>
      </c>
      <c r="O4585">
        <v>31.691297208538501</v>
      </c>
      <c r="P4585">
        <v>35.033259423503303</v>
      </c>
      <c r="Q4585">
        <v>3.7564785390271999E-2</v>
      </c>
    </row>
    <row r="4586" spans="1:17" hidden="1" x14ac:dyDescent="0.3">
      <c r="A4586" t="s">
        <v>9402</v>
      </c>
      <c r="B4586" t="s">
        <v>9403</v>
      </c>
      <c r="C4586" t="str">
        <f>IFERROR(VLOOKUP(Table1[[#This Row],[Ticker]],[1]!Table1[[Symbol]:[Industry]],2,FALSE),"-")</f>
        <v>-</v>
      </c>
      <c r="D4586" t="s">
        <v>167</v>
      </c>
      <c r="E4586">
        <v>7.287730947</v>
      </c>
      <c r="F4586">
        <v>13.8</v>
      </c>
      <c r="G4586">
        <v>-41.130911943135402</v>
      </c>
      <c r="H4586">
        <v>-2.40923779654169</v>
      </c>
      <c r="I4586">
        <v>-26.645113752264201</v>
      </c>
      <c r="J4586">
        <v>-1.9211951302471499</v>
      </c>
      <c r="K4586">
        <v>14.080178656668</v>
      </c>
      <c r="L4586">
        <v>15.2595939578922</v>
      </c>
      <c r="M4586">
        <v>46.3234325420975</v>
      </c>
      <c r="N4586">
        <v>3.2464702033175601</v>
      </c>
      <c r="O4586">
        <v>58.695652173912997</v>
      </c>
      <c r="P4586">
        <v>9.9601593625497902</v>
      </c>
      <c r="Q4586">
        <v>-3.3212759632747002E-2</v>
      </c>
    </row>
    <row r="4587" spans="1:17" hidden="1" x14ac:dyDescent="0.3">
      <c r="A4587" t="s">
        <v>9404</v>
      </c>
      <c r="B4587" t="s">
        <v>9405</v>
      </c>
      <c r="C4587" t="str">
        <f>IFERROR(VLOOKUP(Table1[[#This Row],[Ticker]],[1]!Table1[[Symbol]:[Industry]],2,FALSE),"-")</f>
        <v>-</v>
      </c>
      <c r="D4587" t="s">
        <v>130</v>
      </c>
      <c r="E4587">
        <v>7.2751454999999998</v>
      </c>
      <c r="F4587">
        <v>61.11</v>
      </c>
      <c r="G4587">
        <v>-0.17802577864964</v>
      </c>
      <c r="H4587">
        <v>-39.499891103411201</v>
      </c>
      <c r="I4587">
        <v>0.920527756871521</v>
      </c>
      <c r="J4587">
        <v>-4.5045641567416697</v>
      </c>
      <c r="K4587">
        <v>74.057333418417699</v>
      </c>
      <c r="L4587">
        <v>72.1666073933782</v>
      </c>
      <c r="M4587">
        <v>55.295917682285101</v>
      </c>
      <c r="N4587">
        <v>1.81251718324471</v>
      </c>
      <c r="O4587">
        <v>73.457699230895102</v>
      </c>
      <c r="P4587">
        <v>39.68</v>
      </c>
      <c r="Q4587">
        <v>6.9406565310252993E-2</v>
      </c>
    </row>
    <row r="4588" spans="1:17" hidden="1" x14ac:dyDescent="0.3">
      <c r="A4588" t="s">
        <v>9406</v>
      </c>
      <c r="B4588" t="s">
        <v>9407</v>
      </c>
      <c r="C4588" t="str">
        <f>IFERROR(VLOOKUP(Table1[[#This Row],[Ticker]],[1]!Table1[[Symbol]:[Industry]],2,FALSE),"-")</f>
        <v>-</v>
      </c>
      <c r="D4588" t="s">
        <v>545</v>
      </c>
      <c r="E4588">
        <v>7.2714375000000002</v>
      </c>
      <c r="F4588">
        <v>11.35</v>
      </c>
      <c r="G4588">
        <v>147.625313378795</v>
      </c>
      <c r="H4588">
        <v>-22.8299234530514</v>
      </c>
      <c r="I4588">
        <v>23.092165101707</v>
      </c>
      <c r="J4588">
        <v>-5.8210457464553</v>
      </c>
      <c r="K4588">
        <v>11.583219514147901</v>
      </c>
      <c r="L4588">
        <v>9.1813872919396893</v>
      </c>
      <c r="M4588">
        <v>35.228650036060898</v>
      </c>
      <c r="N4588">
        <v>0.24078032462214599</v>
      </c>
      <c r="O4588">
        <v>70.308370044052793</v>
      </c>
      <c r="P4588">
        <v>205.92991913746599</v>
      </c>
      <c r="Q4588">
        <v>0.117169264289887</v>
      </c>
    </row>
    <row r="4589" spans="1:17" hidden="1" x14ac:dyDescent="0.3">
      <c r="A4589" t="s">
        <v>9408</v>
      </c>
      <c r="B4589" t="s">
        <v>9409</v>
      </c>
      <c r="C4589" t="str">
        <f>IFERROR(VLOOKUP(Table1[[#This Row],[Ticker]],[1]!Table1[[Symbol]:[Industry]],2,FALSE),"-")</f>
        <v>-</v>
      </c>
      <c r="D4589" t="s">
        <v>21</v>
      </c>
      <c r="E4589">
        <v>7.2679269599999996</v>
      </c>
      <c r="F4589">
        <v>2.1</v>
      </c>
      <c r="G4589">
        <v>-6.8092565842248698</v>
      </c>
      <c r="H4589">
        <v>44.830593227073102</v>
      </c>
      <c r="I4589">
        <v>-9.1907673603380697</v>
      </c>
      <c r="J4589">
        <v>1.75332883096187</v>
      </c>
      <c r="K4589">
        <v>1.7479456480089199</v>
      </c>
      <c r="L4589">
        <v>1.7330802831704599</v>
      </c>
      <c r="M4589">
        <v>70.906813217778193</v>
      </c>
      <c r="N4589">
        <v>1.9050273654651</v>
      </c>
      <c r="O4589">
        <v>21.904761904761799</v>
      </c>
      <c r="P4589">
        <v>147.058823529411</v>
      </c>
      <c r="Q4589">
        <v>5.2162994825788997E-2</v>
      </c>
    </row>
    <row r="4590" spans="1:17" hidden="1" x14ac:dyDescent="0.3">
      <c r="A4590" t="s">
        <v>9410</v>
      </c>
      <c r="B4590" t="s">
        <v>9411</v>
      </c>
      <c r="C4590" t="str">
        <f>IFERROR(VLOOKUP(Table1[[#This Row],[Ticker]],[1]!Table1[[Symbol]:[Industry]],2,FALSE),"-")</f>
        <v>-</v>
      </c>
      <c r="D4590" t="s">
        <v>771</v>
      </c>
      <c r="E4590">
        <v>7.24552</v>
      </c>
      <c r="F4590">
        <v>9.4</v>
      </c>
      <c r="G4590">
        <v>-37.786825396057502</v>
      </c>
      <c r="H4590">
        <v>12.680243576723401</v>
      </c>
      <c r="I4590">
        <v>13.255954857787399</v>
      </c>
      <c r="J4590">
        <v>-3.1486319533518499</v>
      </c>
      <c r="K4590">
        <v>8.59974279941944</v>
      </c>
      <c r="L4590">
        <v>8.2093479383489392</v>
      </c>
      <c r="M4590">
        <v>55.3686585744857</v>
      </c>
      <c r="N4590">
        <v>0.772151898734177</v>
      </c>
      <c r="O4590">
        <v>50.212765957446699</v>
      </c>
      <c r="P4590">
        <v>44.615384615384599</v>
      </c>
      <c r="Q4590">
        <v>5.2040893787992003E-2</v>
      </c>
    </row>
    <row r="4591" spans="1:17" hidden="1" x14ac:dyDescent="0.3">
      <c r="A4591" t="s">
        <v>9412</v>
      </c>
      <c r="B4591" t="s">
        <v>9413</v>
      </c>
      <c r="C4591" t="str">
        <f>IFERROR(VLOOKUP(Table1[[#This Row],[Ticker]],[1]!Table1[[Symbol]:[Industry]],2,FALSE),"-")</f>
        <v>-</v>
      </c>
      <c r="D4591" t="s">
        <v>74</v>
      </c>
      <c r="E4591">
        <v>7.232996</v>
      </c>
      <c r="F4591">
        <v>7.22</v>
      </c>
      <c r="G4591">
        <v>133.10538352603101</v>
      </c>
      <c r="H4591">
        <v>0.12210404183974299</v>
      </c>
      <c r="I4591">
        <v>147.282252867246</v>
      </c>
      <c r="J4591">
        <v>-3.1486319533518499</v>
      </c>
      <c r="K4591">
        <v>5.6944844711859597</v>
      </c>
      <c r="M4591">
        <v>100</v>
      </c>
      <c r="N4591">
        <v>0</v>
      </c>
      <c r="O4591">
        <v>0</v>
      </c>
      <c r="P4591">
        <v>166.42066420664199</v>
      </c>
    </row>
    <row r="4592" spans="1:17" hidden="1" x14ac:dyDescent="0.3">
      <c r="A4592" t="s">
        <v>9414</v>
      </c>
      <c r="B4592" t="s">
        <v>9415</v>
      </c>
      <c r="C4592" t="str">
        <f>IFERROR(VLOOKUP(Table1[[#This Row],[Ticker]],[1]!Table1[[Symbol]:[Industry]],2,FALSE),"-")</f>
        <v>-</v>
      </c>
      <c r="D4592" t="s">
        <v>604</v>
      </c>
      <c r="E4592">
        <v>7.2261036890000003</v>
      </c>
      <c r="F4592">
        <v>14.57</v>
      </c>
      <c r="G4592">
        <v>-27.274523766491001</v>
      </c>
      <c r="H4592">
        <v>-6.2975889355918104</v>
      </c>
      <c r="I4592">
        <v>-14.9925928976515</v>
      </c>
      <c r="J4592">
        <v>-8.9993380730559398</v>
      </c>
      <c r="K4592">
        <v>14.4618932520019</v>
      </c>
      <c r="L4592">
        <v>14.6485838374347</v>
      </c>
      <c r="M4592">
        <v>52.3680595259844</v>
      </c>
      <c r="N4592">
        <v>0.42764858412625201</v>
      </c>
      <c r="O4592">
        <v>29.0322580645161</v>
      </c>
      <c r="P4592">
        <v>24.5299145299145</v>
      </c>
      <c r="Q4592">
        <v>8.9064623174073002E-2</v>
      </c>
    </row>
    <row r="4593" spans="1:17" hidden="1" x14ac:dyDescent="0.3">
      <c r="A4593" t="s">
        <v>9416</v>
      </c>
      <c r="B4593" t="s">
        <v>3615</v>
      </c>
      <c r="C4593" t="str">
        <f>IFERROR(VLOOKUP(Table1[[#This Row],[Ticker]],[1]!Table1[[Symbol]:[Industry]],2,FALSE),"-")</f>
        <v>-</v>
      </c>
      <c r="D4593" t="s">
        <v>114</v>
      </c>
      <c r="E4593">
        <v>7.2229999999999999</v>
      </c>
      <c r="F4593">
        <v>6.2</v>
      </c>
      <c r="G4593">
        <v>-44.234820910495401</v>
      </c>
      <c r="H4593">
        <v>-2.0144758952237098</v>
      </c>
      <c r="I4593">
        <v>-27.6929836107821</v>
      </c>
      <c r="J4593">
        <v>-10.163557326486099</v>
      </c>
      <c r="K4593">
        <v>6.7124537710900203</v>
      </c>
      <c r="L4593">
        <v>7.0912363550817004</v>
      </c>
      <c r="M4593">
        <v>34.400385486782902</v>
      </c>
      <c r="N4593">
        <v>0.35068889286695099</v>
      </c>
      <c r="O4593">
        <v>49.516129032258</v>
      </c>
      <c r="P4593">
        <v>4.7297297297297298</v>
      </c>
      <c r="Q4593">
        <v>8.6669170374759005E-2</v>
      </c>
    </row>
    <row r="4594" spans="1:17" hidden="1" x14ac:dyDescent="0.3">
      <c r="A4594" t="s">
        <v>9417</v>
      </c>
      <c r="B4594" t="s">
        <v>9418</v>
      </c>
      <c r="C4594" t="str">
        <f>IFERROR(VLOOKUP(Table1[[#This Row],[Ticker]],[1]!Table1[[Symbol]:[Industry]],2,FALSE),"-")</f>
        <v>-</v>
      </c>
      <c r="D4594" t="s">
        <v>740</v>
      </c>
      <c r="E4594">
        <v>7.1545050000000003</v>
      </c>
      <c r="F4594">
        <v>185</v>
      </c>
      <c r="G4594">
        <v>-36.885778465337999</v>
      </c>
      <c r="H4594">
        <v>15.701416215159901</v>
      </c>
      <c r="I4594">
        <v>-74.549353735153602</v>
      </c>
      <c r="J4594">
        <v>-3.1486319533518499</v>
      </c>
      <c r="K4594">
        <v>214.518394154905</v>
      </c>
      <c r="L4594">
        <v>261.932723214769</v>
      </c>
      <c r="M4594">
        <v>51.822465135663499</v>
      </c>
      <c r="N4594">
        <v>0.13742071881606699</v>
      </c>
      <c r="O4594">
        <v>161.513513513513</v>
      </c>
      <c r="P4594">
        <v>27.586206896551701</v>
      </c>
    </row>
    <row r="4595" spans="1:17" hidden="1" x14ac:dyDescent="0.3">
      <c r="A4595" t="s">
        <v>9419</v>
      </c>
      <c r="B4595" t="s">
        <v>9420</v>
      </c>
      <c r="C4595" t="str">
        <f>IFERROR(VLOOKUP(Table1[[#This Row],[Ticker]],[1]!Table1[[Symbol]:[Industry]],2,FALSE),"-")</f>
        <v>-</v>
      </c>
      <c r="D4595" t="s">
        <v>4448</v>
      </c>
      <c r="E4595">
        <v>7.1397151279999997</v>
      </c>
      <c r="F4595">
        <v>6.86</v>
      </c>
      <c r="G4595">
        <v>-10.8152806806104</v>
      </c>
      <c r="H4595">
        <v>-6.1259973521589703</v>
      </c>
      <c r="I4595">
        <v>-17.508781709766001</v>
      </c>
      <c r="J4595">
        <v>-8.5728322315159708</v>
      </c>
      <c r="K4595">
        <v>6.3836797639650698</v>
      </c>
      <c r="L4595">
        <v>6.4112398163809399</v>
      </c>
      <c r="M4595">
        <v>56.056050910170697</v>
      </c>
      <c r="N4595">
        <v>0.278939349173564</v>
      </c>
      <c r="O4595">
        <v>57.142857142857103</v>
      </c>
      <c r="P4595">
        <v>41.443298969072103</v>
      </c>
      <c r="Q4595">
        <v>2.1293974360079002E-2</v>
      </c>
    </row>
    <row r="4596" spans="1:17" hidden="1" x14ac:dyDescent="0.3">
      <c r="A4596" t="s">
        <v>9421</v>
      </c>
      <c r="B4596" t="s">
        <v>9422</v>
      </c>
      <c r="C4596" t="str">
        <f>IFERROR(VLOOKUP(Table1[[#This Row],[Ticker]],[1]!Table1[[Symbol]:[Industry]],2,FALSE),"-")</f>
        <v>-</v>
      </c>
      <c r="D4596" t="s">
        <v>21</v>
      </c>
      <c r="E4596">
        <v>7.0994999999999999</v>
      </c>
      <c r="F4596">
        <v>60.37</v>
      </c>
      <c r="G4596">
        <v>14.2886312998296</v>
      </c>
      <c r="H4596">
        <v>-4.8197564232765302</v>
      </c>
      <c r="I4596">
        <v>-8.9138358418605304</v>
      </c>
      <c r="J4596">
        <v>-3.1486319533518499</v>
      </c>
      <c r="K4596">
        <v>56.660736702287402</v>
      </c>
      <c r="L4596">
        <v>45.913033059013898</v>
      </c>
      <c r="M4596">
        <v>100</v>
      </c>
      <c r="O4596">
        <v>0</v>
      </c>
      <c r="P4596">
        <v>47.603911980440003</v>
      </c>
    </row>
    <row r="4597" spans="1:17" hidden="1" x14ac:dyDescent="0.3">
      <c r="A4597" t="s">
        <v>9423</v>
      </c>
      <c r="B4597" t="s">
        <v>9424</v>
      </c>
      <c r="C4597" t="str">
        <f>IFERROR(VLOOKUP(Table1[[#This Row],[Ticker]],[1]!Table1[[Symbol]:[Industry]],2,FALSE),"-")</f>
        <v>-</v>
      </c>
      <c r="D4597" t="s">
        <v>1468</v>
      </c>
      <c r="E4597">
        <v>7.0844664000000002</v>
      </c>
      <c r="F4597">
        <v>13.97</v>
      </c>
      <c r="G4597">
        <v>-3.8435475944194901</v>
      </c>
      <c r="H4597">
        <v>8.6761785360730492</v>
      </c>
      <c r="I4597">
        <v>1.3965325777743101</v>
      </c>
      <c r="J4597">
        <v>-14.061203746587299</v>
      </c>
      <c r="K4597">
        <v>13.2820792003333</v>
      </c>
      <c r="L4597">
        <v>11.540521333880999</v>
      </c>
      <c r="M4597">
        <v>41.502038699292903</v>
      </c>
      <c r="N4597">
        <v>0.70149895834901499</v>
      </c>
      <c r="O4597">
        <v>18.038654259126599</v>
      </c>
      <c r="P4597">
        <v>64.352941176470594</v>
      </c>
      <c r="Q4597">
        <v>7.7033143200487E-2</v>
      </c>
    </row>
    <row r="4598" spans="1:17" hidden="1" x14ac:dyDescent="0.3">
      <c r="A4598" t="s">
        <v>9425</v>
      </c>
      <c r="B4598" t="s">
        <v>9426</v>
      </c>
      <c r="C4598" t="str">
        <f>IFERROR(VLOOKUP(Table1[[#This Row],[Ticker]],[1]!Table1[[Symbol]:[Industry]],2,FALSE),"-")</f>
        <v>-</v>
      </c>
      <c r="D4598" t="s">
        <v>545</v>
      </c>
      <c r="E4598">
        <v>7.0349999999999904</v>
      </c>
      <c r="F4598">
        <v>26.36</v>
      </c>
      <c r="G4598">
        <v>54.9704336051038</v>
      </c>
      <c r="H4598">
        <v>-14.0177924298231</v>
      </c>
      <c r="I4598">
        <v>-8.0553940616881299</v>
      </c>
      <c r="J4598">
        <v>-8.1160865610942299</v>
      </c>
      <c r="K4598">
        <v>29.7733472256967</v>
      </c>
      <c r="L4598">
        <v>27.134491640206399</v>
      </c>
      <c r="M4598">
        <v>59.069059695734197</v>
      </c>
      <c r="N4598">
        <v>0.48631235321018201</v>
      </c>
      <c r="O4598">
        <v>52.921092564491602</v>
      </c>
      <c r="P4598">
        <v>97.157816005983506</v>
      </c>
    </row>
    <row r="4599" spans="1:17" hidden="1" x14ac:dyDescent="0.3">
      <c r="A4599" t="s">
        <v>9427</v>
      </c>
      <c r="B4599" t="s">
        <v>9428</v>
      </c>
      <c r="C4599" t="str">
        <f>IFERROR(VLOOKUP(Table1[[#This Row],[Ticker]],[1]!Table1[[Symbol]:[Industry]],2,FALSE),"-")</f>
        <v>-</v>
      </c>
      <c r="D4599" t="s">
        <v>54</v>
      </c>
      <c r="E4599">
        <v>7.0283749999999996</v>
      </c>
      <c r="F4599">
        <v>2.95</v>
      </c>
      <c r="G4599">
        <v>-36.593969205200501</v>
      </c>
      <c r="H4599">
        <v>-11.209532781104</v>
      </c>
      <c r="I4599">
        <v>-45.388411339395603</v>
      </c>
      <c r="J4599">
        <v>-2.1141491947311501</v>
      </c>
      <c r="K4599">
        <v>3.2872523327956298</v>
      </c>
      <c r="L4599">
        <v>3.7190828977207802</v>
      </c>
      <c r="M4599">
        <v>54.1228071802309</v>
      </c>
      <c r="N4599">
        <v>0.849309803081018</v>
      </c>
      <c r="O4599">
        <v>103.728813559321</v>
      </c>
      <c r="P4599">
        <v>25.531914893617</v>
      </c>
      <c r="Q4599">
        <v>-5.304201902847E-3</v>
      </c>
    </row>
    <row r="4600" spans="1:17" hidden="1" x14ac:dyDescent="0.3">
      <c r="A4600" t="s">
        <v>9429</v>
      </c>
      <c r="B4600" t="s">
        <v>9430</v>
      </c>
      <c r="C4600" t="str">
        <f>IFERROR(VLOOKUP(Table1[[#This Row],[Ticker]],[1]!Table1[[Symbol]:[Industry]],2,FALSE),"-")</f>
        <v>-</v>
      </c>
      <c r="D4600" t="s">
        <v>1153</v>
      </c>
      <c r="E4600">
        <v>7.0039999999999996</v>
      </c>
      <c r="F4600">
        <v>4.12</v>
      </c>
      <c r="G4600">
        <v>15.960081638230101</v>
      </c>
      <c r="H4600">
        <v>36.547150051543603</v>
      </c>
      <c r="I4600">
        <v>32.332176895898399</v>
      </c>
      <c r="J4600">
        <v>6.6279043594973102</v>
      </c>
      <c r="K4600">
        <v>3.0630827229431898</v>
      </c>
      <c r="L4600">
        <v>2.9921969898697598</v>
      </c>
      <c r="M4600">
        <v>85.703832170114595</v>
      </c>
      <c r="N4600">
        <v>2.0031076172351998</v>
      </c>
      <c r="O4600">
        <v>8.0097087378640808</v>
      </c>
      <c r="P4600">
        <v>66.801619433198297</v>
      </c>
      <c r="Q4600">
        <v>5.3524523589673002E-2</v>
      </c>
    </row>
    <row r="4601" spans="1:17" hidden="1" x14ac:dyDescent="0.3">
      <c r="A4601" t="s">
        <v>9431</v>
      </c>
      <c r="B4601" t="s">
        <v>9432</v>
      </c>
      <c r="C4601" t="str">
        <f>IFERROR(VLOOKUP(Table1[[#This Row],[Ticker]],[1]!Table1[[Symbol]:[Industry]],2,FALSE),"-")</f>
        <v>-</v>
      </c>
      <c r="D4601" t="s">
        <v>860</v>
      </c>
      <c r="E4601">
        <v>6.9991991999999996</v>
      </c>
      <c r="F4601">
        <v>142.80000000000001</v>
      </c>
      <c r="G4601">
        <v>-33.3152806806104</v>
      </c>
      <c r="H4601">
        <v>22.782781330275402</v>
      </c>
      <c r="I4601">
        <v>187.43093172629699</v>
      </c>
      <c r="J4601">
        <v>-3.1486319533518499</v>
      </c>
      <c r="K4601">
        <v>118.680155465401</v>
      </c>
      <c r="M4601">
        <v>100</v>
      </c>
      <c r="N4601">
        <v>0</v>
      </c>
      <c r="O4601">
        <v>0</v>
      </c>
    </row>
    <row r="4602" spans="1:17" hidden="1" x14ac:dyDescent="0.3">
      <c r="A4602" t="s">
        <v>9433</v>
      </c>
      <c r="B4602" t="s">
        <v>9434</v>
      </c>
      <c r="C4602" t="str">
        <f>IFERROR(VLOOKUP(Table1[[#This Row],[Ticker]],[1]!Table1[[Symbol]:[Industry]],2,FALSE),"-")</f>
        <v>-</v>
      </c>
      <c r="D4602" t="s">
        <v>2738</v>
      </c>
      <c r="E4602">
        <v>6.9826302819999997</v>
      </c>
      <c r="F4602">
        <v>6.13</v>
      </c>
      <c r="G4602">
        <v>-23.6551733460844</v>
      </c>
      <c r="H4602">
        <v>-6.3582179617380596</v>
      </c>
      <c r="I4602">
        <v>10.186483175372199</v>
      </c>
      <c r="J4602">
        <v>-10.9296117804411</v>
      </c>
      <c r="K4602">
        <v>6.2232122165122199</v>
      </c>
      <c r="L4602">
        <v>6.0816175525379101</v>
      </c>
      <c r="M4602">
        <v>39.8749056057679</v>
      </c>
      <c r="N4602">
        <v>0.32534439784480801</v>
      </c>
      <c r="O4602">
        <v>39.477977161500803</v>
      </c>
      <c r="P4602">
        <v>42.890442890442799</v>
      </c>
      <c r="Q4602">
        <v>2.4408456870978999E-2</v>
      </c>
    </row>
    <row r="4603" spans="1:17" hidden="1" x14ac:dyDescent="0.3">
      <c r="A4603" t="s">
        <v>9435</v>
      </c>
      <c r="B4603" t="s">
        <v>9436</v>
      </c>
      <c r="C4603" t="str">
        <f>IFERROR(VLOOKUP(Table1[[#This Row],[Ticker]],[1]!Table1[[Symbol]:[Industry]],2,FALSE),"-")</f>
        <v>-</v>
      </c>
      <c r="D4603" t="s">
        <v>74</v>
      </c>
      <c r="E4603">
        <v>6.9651561199999996</v>
      </c>
      <c r="F4603">
        <v>6.89</v>
      </c>
      <c r="G4603">
        <v>1.25503181938955</v>
      </c>
      <c r="H4603">
        <v>-3.4135064232765302</v>
      </c>
      <c r="I4603">
        <v>-12.975083142169099</v>
      </c>
      <c r="J4603">
        <v>-4.6660826362046501</v>
      </c>
      <c r="K4603">
        <v>6.5017279856411996</v>
      </c>
      <c r="L4603">
        <v>6.5768812365714098</v>
      </c>
      <c r="M4603">
        <v>61.780147091727201</v>
      </c>
      <c r="N4603">
        <v>0.81545042442701798</v>
      </c>
      <c r="O4603">
        <v>58.200290275761901</v>
      </c>
      <c r="P4603">
        <v>54.831460674157299</v>
      </c>
      <c r="Q4603">
        <v>-3.4778744419699998E-3</v>
      </c>
    </row>
    <row r="4604" spans="1:17" hidden="1" x14ac:dyDescent="0.3">
      <c r="A4604" t="s">
        <v>9437</v>
      </c>
      <c r="B4604" t="s">
        <v>9438</v>
      </c>
      <c r="C4604" t="str">
        <f>IFERROR(VLOOKUP(Table1[[#This Row],[Ticker]],[1]!Table1[[Symbol]:[Industry]],2,FALSE),"-")</f>
        <v>-</v>
      </c>
      <c r="D4604" t="s">
        <v>537</v>
      </c>
      <c r="E4604">
        <v>6.9440251999999996</v>
      </c>
      <c r="F4604">
        <v>13.88</v>
      </c>
      <c r="G4604">
        <v>22.4647417660786</v>
      </c>
      <c r="H4604">
        <v>-33.641412474231899</v>
      </c>
      <c r="I4604">
        <v>33.054571116744697</v>
      </c>
      <c r="J4604">
        <v>-14.6337804682033</v>
      </c>
      <c r="K4604">
        <v>16.700629668767899</v>
      </c>
      <c r="L4604">
        <v>14.0793926264537</v>
      </c>
      <c r="M4604">
        <v>28.028476709741302</v>
      </c>
      <c r="N4604">
        <v>1.41206982066773</v>
      </c>
      <c r="O4604">
        <v>43.6599423631123</v>
      </c>
      <c r="P4604">
        <v>62.339181286549596</v>
      </c>
      <c r="Q4604">
        <v>0.130992525903739</v>
      </c>
    </row>
    <row r="4605" spans="1:17" hidden="1" x14ac:dyDescent="0.3">
      <c r="A4605" t="s">
        <v>9439</v>
      </c>
      <c r="B4605" t="s">
        <v>9440</v>
      </c>
      <c r="C4605" t="str">
        <f>IFERROR(VLOOKUP(Table1[[#This Row],[Ticker]],[1]!Table1[[Symbol]:[Industry]],2,FALSE),"-")</f>
        <v>-</v>
      </c>
      <c r="D4605" t="s">
        <v>54</v>
      </c>
      <c r="E4605">
        <v>6.9000482999999999</v>
      </c>
      <c r="F4605">
        <v>23</v>
      </c>
      <c r="G4605">
        <v>-23.003530081089998</v>
      </c>
      <c r="H4605">
        <v>-4.8197564232765302</v>
      </c>
      <c r="I4605">
        <v>-24.057799516328199</v>
      </c>
      <c r="J4605">
        <v>-3.1486319533518499</v>
      </c>
      <c r="K4605">
        <v>22.9991966229972</v>
      </c>
      <c r="L4605">
        <v>22.637904593181901</v>
      </c>
      <c r="M4605">
        <v>10.6643431554632</v>
      </c>
      <c r="N4605">
        <v>0</v>
      </c>
      <c r="O4605">
        <v>5.1739130434782696</v>
      </c>
      <c r="P4605">
        <v>12.1951219512195</v>
      </c>
    </row>
    <row r="4606" spans="1:17" hidden="1" x14ac:dyDescent="0.3">
      <c r="A4606" t="s">
        <v>9441</v>
      </c>
      <c r="B4606" t="s">
        <v>9442</v>
      </c>
      <c r="C4606" t="str">
        <f>IFERROR(VLOOKUP(Table1[[#This Row],[Ticker]],[1]!Table1[[Symbol]:[Industry]],2,FALSE),"-")</f>
        <v>-</v>
      </c>
      <c r="D4606" t="s">
        <v>501</v>
      </c>
      <c r="E4606">
        <v>6.8425919999999998</v>
      </c>
      <c r="F4606">
        <v>7.36</v>
      </c>
      <c r="G4606">
        <v>16.888800952042601</v>
      </c>
      <c r="H4606">
        <v>-17.195994047038901</v>
      </c>
      <c r="I4606">
        <v>80.319583240550102</v>
      </c>
      <c r="J4606">
        <v>-11.793793243674401</v>
      </c>
      <c r="K4606">
        <v>7.9422912934842396</v>
      </c>
      <c r="L4606">
        <v>6.9089442436898603</v>
      </c>
      <c r="M4606">
        <v>39.184303828330499</v>
      </c>
      <c r="N4606">
        <v>0.34295362211787001</v>
      </c>
      <c r="O4606">
        <v>52.7173913043478</v>
      </c>
      <c r="P4606">
        <v>109.686609686609</v>
      </c>
      <c r="Q4606">
        <v>1.2035609078980001E-2</v>
      </c>
    </row>
    <row r="4607" spans="1:17" hidden="1" x14ac:dyDescent="0.3">
      <c r="A4607" t="s">
        <v>9443</v>
      </c>
      <c r="B4607" t="s">
        <v>9444</v>
      </c>
      <c r="C4607" t="str">
        <f>IFERROR(VLOOKUP(Table1[[#This Row],[Ticker]],[1]!Table1[[Symbol]:[Industry]],2,FALSE),"-")</f>
        <v>-</v>
      </c>
      <c r="D4607">
        <v>0</v>
      </c>
      <c r="E4607">
        <v>6.8351499999999996</v>
      </c>
      <c r="F4607">
        <v>9.93</v>
      </c>
      <c r="G4607">
        <v>71.426987360626697</v>
      </c>
      <c r="H4607">
        <v>34.0936062786324</v>
      </c>
      <c r="I4607">
        <v>69.286636098934494</v>
      </c>
      <c r="J4607">
        <v>28.240256935537001</v>
      </c>
      <c r="K4607">
        <v>7.1973186549132304</v>
      </c>
      <c r="L4607">
        <v>6.4877777347141299</v>
      </c>
      <c r="M4607">
        <v>33.054303584157999</v>
      </c>
      <c r="N4607">
        <v>1.87898706348954</v>
      </c>
      <c r="O4607">
        <v>0</v>
      </c>
      <c r="P4607">
        <v>134.19811320754701</v>
      </c>
    </row>
    <row r="4608" spans="1:17" hidden="1" x14ac:dyDescent="0.3">
      <c r="A4608" t="s">
        <v>9445</v>
      </c>
      <c r="B4608" t="s">
        <v>9446</v>
      </c>
      <c r="C4608" t="str">
        <f>IFERROR(VLOOKUP(Table1[[#This Row],[Ticker]],[1]!Table1[[Symbol]:[Industry]],2,FALSE),"-")</f>
        <v>-</v>
      </c>
      <c r="D4608" t="s">
        <v>604</v>
      </c>
      <c r="E4608">
        <v>6.8228276939999999</v>
      </c>
      <c r="F4608">
        <v>8.2200000000000006</v>
      </c>
      <c r="G4608">
        <v>-62.696723979579502</v>
      </c>
      <c r="H4608">
        <v>-50.856972136577703</v>
      </c>
      <c r="I4608">
        <v>-53.796598938759701</v>
      </c>
      <c r="J4608">
        <v>-8.8112825557614904</v>
      </c>
      <c r="K4608">
        <v>11.5515652928337</v>
      </c>
      <c r="L4608">
        <v>11.9318693782692</v>
      </c>
      <c r="M4608">
        <v>32.124570677081103</v>
      </c>
      <c r="N4608">
        <v>2.5597939408806498</v>
      </c>
      <c r="O4608">
        <v>103.041362530413</v>
      </c>
      <c r="P4608">
        <v>13.6929460580912</v>
      </c>
    </row>
    <row r="4609" spans="1:17" hidden="1" x14ac:dyDescent="0.3">
      <c r="A4609" t="s">
        <v>9447</v>
      </c>
      <c r="B4609" t="s">
        <v>9448</v>
      </c>
      <c r="C4609" t="str">
        <f>IFERROR(VLOOKUP(Table1[[#This Row],[Ticker]],[1]!Table1[[Symbol]:[Industry]],2,FALSE),"-")</f>
        <v>-</v>
      </c>
      <c r="D4609" t="s">
        <v>1602</v>
      </c>
      <c r="E4609">
        <v>6.7956000000000003</v>
      </c>
      <c r="F4609">
        <v>8.08</v>
      </c>
      <c r="G4609">
        <v>-87.196559219423193</v>
      </c>
      <c r="H4609">
        <v>-16.155334425521101</v>
      </c>
      <c r="I4609">
        <v>-42.186030387014704</v>
      </c>
      <c r="J4609">
        <v>-8.9889180081790201</v>
      </c>
      <c r="K4609">
        <v>8.8142390353914699</v>
      </c>
      <c r="L4609">
        <v>11.299058362125001</v>
      </c>
      <c r="M4609">
        <v>48.813905433119999</v>
      </c>
      <c r="N4609">
        <v>0.123985240548716</v>
      </c>
      <c r="O4609">
        <v>169.05940594059399</v>
      </c>
      <c r="P4609">
        <v>12.2222222222222</v>
      </c>
      <c r="Q4609">
        <v>5.4281160312059998E-3</v>
      </c>
    </row>
    <row r="4610" spans="1:17" hidden="1" x14ac:dyDescent="0.3">
      <c r="A4610" t="s">
        <v>9449</v>
      </c>
      <c r="B4610" t="s">
        <v>9450</v>
      </c>
      <c r="C4610" t="str">
        <f>IFERROR(VLOOKUP(Table1[[#This Row],[Ticker]],[1]!Table1[[Symbol]:[Industry]],2,FALSE),"-")</f>
        <v>-</v>
      </c>
      <c r="D4610" t="s">
        <v>751</v>
      </c>
      <c r="E4610">
        <v>6.7584707650000002</v>
      </c>
      <c r="F4610">
        <v>37.94</v>
      </c>
      <c r="G4610">
        <v>31.987688674761401</v>
      </c>
      <c r="H4610">
        <v>-2.07742680068624</v>
      </c>
      <c r="I4610">
        <v>4.8485167651794798</v>
      </c>
      <c r="J4610">
        <v>-0.37839838463918701</v>
      </c>
      <c r="K4610">
        <v>36.430319113119999</v>
      </c>
      <c r="L4610">
        <v>32.6904727459223</v>
      </c>
      <c r="M4610">
        <v>51.4778037811056</v>
      </c>
      <c r="N4610">
        <v>0.74769976062569998</v>
      </c>
      <c r="O4610">
        <v>0.60622034791777402</v>
      </c>
      <c r="P4610">
        <v>74.436781609195407</v>
      </c>
    </row>
    <row r="4611" spans="1:17" hidden="1" x14ac:dyDescent="0.3">
      <c r="A4611" t="s">
        <v>9451</v>
      </c>
      <c r="B4611" t="s">
        <v>9452</v>
      </c>
      <c r="C4611" t="str">
        <f>IFERROR(VLOOKUP(Table1[[#This Row],[Ticker]],[1]!Table1[[Symbol]:[Industry]],2,FALSE),"-")</f>
        <v>-</v>
      </c>
      <c r="D4611" t="s">
        <v>2336</v>
      </c>
      <c r="E4611">
        <v>6.7302</v>
      </c>
      <c r="F4611">
        <v>18</v>
      </c>
      <c r="G4611">
        <v>11.6122555512736</v>
      </c>
      <c r="H4611">
        <v>-4.8197564232765302</v>
      </c>
      <c r="I4611">
        <v>-40.3637942715619</v>
      </c>
      <c r="J4611">
        <v>-3.1486319533518499</v>
      </c>
      <c r="K4611">
        <v>18.878213558858299</v>
      </c>
      <c r="L4611">
        <v>18.632454460720801</v>
      </c>
      <c r="M4611">
        <v>65.851398029719107</v>
      </c>
      <c r="N4611">
        <v>0.20538720538720501</v>
      </c>
      <c r="O4611">
        <v>57.6666666666666</v>
      </c>
      <c r="P4611">
        <v>60</v>
      </c>
    </row>
    <row r="4612" spans="1:17" hidden="1" x14ac:dyDescent="0.3">
      <c r="A4612" t="s">
        <v>9453</v>
      </c>
      <c r="B4612" t="s">
        <v>9454</v>
      </c>
      <c r="C4612" t="str">
        <f>IFERROR(VLOOKUP(Table1[[#This Row],[Ticker]],[1]!Table1[[Symbol]:[Industry]],2,FALSE),"-")</f>
        <v>-</v>
      </c>
      <c r="E4612">
        <v>6.7003608000000003</v>
      </c>
      <c r="F4612">
        <v>22.89</v>
      </c>
      <c r="G4612">
        <v>-33.3152806806104</v>
      </c>
      <c r="H4612">
        <v>-4.8197564232765302</v>
      </c>
      <c r="I4612">
        <v>-19.138411339395599</v>
      </c>
      <c r="J4612">
        <v>-3.1486319533518499</v>
      </c>
      <c r="K4612">
        <v>22.89</v>
      </c>
      <c r="M4612">
        <v>50</v>
      </c>
      <c r="O4612">
        <v>0</v>
      </c>
      <c r="P4612">
        <v>0</v>
      </c>
    </row>
    <row r="4613" spans="1:17" hidden="1" x14ac:dyDescent="0.3">
      <c r="A4613" t="s">
        <v>9455</v>
      </c>
      <c r="B4613" t="s">
        <v>9456</v>
      </c>
      <c r="C4613" t="str">
        <f>IFERROR(VLOOKUP(Table1[[#This Row],[Ticker]],[1]!Table1[[Symbol]:[Industry]],2,FALSE),"-")</f>
        <v>-</v>
      </c>
      <c r="D4613" t="s">
        <v>130</v>
      </c>
      <c r="E4613">
        <v>6.7001340000000003</v>
      </c>
      <c r="F4613">
        <v>0.77</v>
      </c>
      <c r="G4613">
        <v>-26.473175417452499</v>
      </c>
      <c r="H4613">
        <v>-0.81975642327652998</v>
      </c>
      <c r="I4613">
        <v>-22.888411339395599</v>
      </c>
      <c r="J4613">
        <v>-6.8523356570555496</v>
      </c>
      <c r="K4613">
        <v>0.74601384050241304</v>
      </c>
      <c r="L4613">
        <v>0.75748253675714305</v>
      </c>
      <c r="M4613">
        <v>55.5895390345283</v>
      </c>
      <c r="N4613">
        <v>1.31919111879621</v>
      </c>
      <c r="O4613">
        <v>76.6233766233766</v>
      </c>
      <c r="P4613">
        <v>63.829787234042499</v>
      </c>
    </row>
    <row r="4614" spans="1:17" hidden="1" x14ac:dyDescent="0.3">
      <c r="A4614" t="s">
        <v>9457</v>
      </c>
      <c r="B4614" t="s">
        <v>9458</v>
      </c>
      <c r="C4614" t="str">
        <f>IFERROR(VLOOKUP(Table1[[#This Row],[Ticker]],[1]!Table1[[Symbol]:[Industry]],2,FALSE),"-")</f>
        <v>-</v>
      </c>
      <c r="D4614" t="s">
        <v>130</v>
      </c>
      <c r="E4614">
        <v>6.6902676000000003</v>
      </c>
      <c r="F4614">
        <v>13.38</v>
      </c>
      <c r="G4614">
        <v>-6.1289688935381701</v>
      </c>
      <c r="H4614">
        <v>-2.52617844162515</v>
      </c>
      <c r="I4614">
        <v>-27.1796484527977</v>
      </c>
      <c r="J4614">
        <v>-3.6690780500061102</v>
      </c>
      <c r="K4614">
        <v>12.7053316673751</v>
      </c>
      <c r="L4614">
        <v>12.5585747325479</v>
      </c>
      <c r="M4614">
        <v>58.664572208729098</v>
      </c>
      <c r="N4614">
        <v>1.3622848683911599</v>
      </c>
      <c r="O4614">
        <v>40.956651718983501</v>
      </c>
      <c r="P4614">
        <v>44.4924406047516</v>
      </c>
      <c r="Q4614">
        <v>9.5782547237740004E-3</v>
      </c>
    </row>
    <row r="4615" spans="1:17" hidden="1" x14ac:dyDescent="0.3">
      <c r="A4615" t="s">
        <v>9459</v>
      </c>
      <c r="B4615" t="s">
        <v>9460</v>
      </c>
      <c r="C4615" t="str">
        <f>IFERROR(VLOOKUP(Table1[[#This Row],[Ticker]],[1]!Table1[[Symbol]:[Industry]],2,FALSE),"-")</f>
        <v>-</v>
      </c>
      <c r="D4615" t="s">
        <v>1001</v>
      </c>
      <c r="E4615">
        <v>6.6419594000000002</v>
      </c>
      <c r="F4615">
        <v>5.14</v>
      </c>
      <c r="G4615">
        <v>-17.809662703082299</v>
      </c>
      <c r="H4615">
        <v>-4.8197564232765302</v>
      </c>
      <c r="I4615">
        <v>-14.240452155722201</v>
      </c>
      <c r="J4615">
        <v>-3.1486319533518499</v>
      </c>
      <c r="K4615">
        <v>5.1305562488362204</v>
      </c>
      <c r="L4615">
        <v>4.9175658600021999</v>
      </c>
      <c r="M4615">
        <v>100</v>
      </c>
      <c r="O4615">
        <v>0</v>
      </c>
      <c r="P4615">
        <v>15.505617977528001</v>
      </c>
    </row>
    <row r="4616" spans="1:17" hidden="1" x14ac:dyDescent="0.3">
      <c r="A4616" t="s">
        <v>9461</v>
      </c>
      <c r="B4616" t="s">
        <v>9462</v>
      </c>
      <c r="C4616" t="str">
        <f>IFERROR(VLOOKUP(Table1[[#This Row],[Ticker]],[1]!Table1[[Symbol]:[Industry]],2,FALSE),"-")</f>
        <v>-</v>
      </c>
      <c r="D4616" t="s">
        <v>1180</v>
      </c>
      <c r="E4616">
        <v>6.5379474999999996</v>
      </c>
      <c r="F4616">
        <v>10.07</v>
      </c>
      <c r="G4616">
        <v>-32.109250529856602</v>
      </c>
      <c r="H4616">
        <v>-9.7569197985009506</v>
      </c>
      <c r="I4616">
        <v>-12.0107517649275</v>
      </c>
      <c r="J4616">
        <v>-8.0857953285762694</v>
      </c>
      <c r="K4616">
        <v>10.771669929748899</v>
      </c>
      <c r="L4616">
        <v>10.0326401667733</v>
      </c>
      <c r="M4616">
        <v>8.7498950652089999E-2</v>
      </c>
      <c r="N4616">
        <v>0.30303030303030298</v>
      </c>
      <c r="O4616">
        <v>35.650446871896698</v>
      </c>
      <c r="P4616">
        <v>43.6519258202567</v>
      </c>
    </row>
    <row r="4617" spans="1:17" hidden="1" x14ac:dyDescent="0.3">
      <c r="A4617" t="s">
        <v>9463</v>
      </c>
      <c r="B4617" t="s">
        <v>9464</v>
      </c>
      <c r="C4617" t="str">
        <f>IFERROR(VLOOKUP(Table1[[#This Row],[Ticker]],[1]!Table1[[Symbol]:[Industry]],2,FALSE),"-")</f>
        <v>-</v>
      </c>
      <c r="E4617">
        <v>6.53536363</v>
      </c>
      <c r="F4617">
        <v>10.09</v>
      </c>
      <c r="G4617">
        <v>4.3381981734141197</v>
      </c>
      <c r="H4617">
        <v>21.4557537808051</v>
      </c>
      <c r="I4617">
        <v>-34.703264895880999</v>
      </c>
      <c r="J4617">
        <v>4.9299706667354801</v>
      </c>
      <c r="K4617">
        <v>10.0850955050722</v>
      </c>
      <c r="L4617">
        <v>10.5590834085846</v>
      </c>
      <c r="M4617">
        <v>86.999207015864897</v>
      </c>
      <c r="N4617">
        <v>0.96352010722372805</v>
      </c>
      <c r="O4617">
        <v>99.603567888998995</v>
      </c>
      <c r="P4617">
        <v>89.661654135338296</v>
      </c>
      <c r="Q4617">
        <v>5.7608464077387997E-2</v>
      </c>
    </row>
    <row r="4618" spans="1:17" hidden="1" x14ac:dyDescent="0.3">
      <c r="A4618" t="s">
        <v>9465</v>
      </c>
      <c r="B4618" t="s">
        <v>9466</v>
      </c>
      <c r="C4618" t="str">
        <f>IFERROR(VLOOKUP(Table1[[#This Row],[Ticker]],[1]!Table1[[Symbol]:[Industry]],2,FALSE),"-")</f>
        <v>-</v>
      </c>
      <c r="D4618" t="s">
        <v>646</v>
      </c>
      <c r="E4618">
        <v>6.5213611</v>
      </c>
      <c r="F4618">
        <v>239.95</v>
      </c>
      <c r="G4618">
        <v>-10.8918112928553</v>
      </c>
      <c r="H4618">
        <v>-16.662621819001501</v>
      </c>
      <c r="I4618">
        <v>-18.1493541003384</v>
      </c>
      <c r="J4618">
        <v>12.1371902576781</v>
      </c>
      <c r="K4618">
        <v>216.959060350838</v>
      </c>
      <c r="L4618">
        <v>142.15099222952799</v>
      </c>
      <c r="M4618">
        <v>62.694848451476702</v>
      </c>
      <c r="N4618">
        <v>1.4830578134989401</v>
      </c>
      <c r="O4618">
        <v>14.5863721608668</v>
      </c>
      <c r="P4618">
        <v>22.423469387755102</v>
      </c>
    </row>
    <row r="4619" spans="1:17" hidden="1" x14ac:dyDescent="0.3">
      <c r="A4619" t="s">
        <v>9467</v>
      </c>
      <c r="B4619" t="s">
        <v>9468</v>
      </c>
      <c r="C4619" t="str">
        <f>IFERROR(VLOOKUP(Table1[[#This Row],[Ticker]],[1]!Table1[[Symbol]:[Industry]],2,FALSE),"-")</f>
        <v>-</v>
      </c>
      <c r="D4619" t="s">
        <v>46</v>
      </c>
      <c r="E4619">
        <v>6.5202879999999999</v>
      </c>
      <c r="F4619">
        <v>14.8</v>
      </c>
      <c r="G4619">
        <v>115.424215117708</v>
      </c>
      <c r="H4619">
        <v>-0.407991717394183</v>
      </c>
      <c r="I4619">
        <v>-5.29225749324182</v>
      </c>
      <c r="J4619">
        <v>18.218889414169499</v>
      </c>
      <c r="K4619">
        <v>12.995331277760799</v>
      </c>
      <c r="L4619">
        <v>10.964714017895499</v>
      </c>
      <c r="M4619">
        <v>78.629655717785397</v>
      </c>
      <c r="N4619">
        <v>2.41516444075714</v>
      </c>
      <c r="O4619">
        <v>0.74324324324324098</v>
      </c>
      <c r="P4619">
        <v>161.484098939929</v>
      </c>
    </row>
    <row r="4620" spans="1:17" hidden="1" x14ac:dyDescent="0.3">
      <c r="A4620" t="s">
        <v>9469</v>
      </c>
      <c r="B4620" t="s">
        <v>9470</v>
      </c>
      <c r="C4620" t="str">
        <f>IFERROR(VLOOKUP(Table1[[#This Row],[Ticker]],[1]!Table1[[Symbol]:[Industry]],2,FALSE),"-")</f>
        <v>-</v>
      </c>
      <c r="D4620" t="s">
        <v>545</v>
      </c>
      <c r="E4620">
        <v>6.5151228000000003</v>
      </c>
      <c r="F4620">
        <v>6.75</v>
      </c>
      <c r="G4620">
        <v>43.850073650098203</v>
      </c>
      <c r="H4620">
        <v>4.0896137764162397</v>
      </c>
      <c r="I4620">
        <v>-23.2577295212138</v>
      </c>
      <c r="J4620">
        <v>8.3293554680317801</v>
      </c>
      <c r="K4620">
        <v>6.4508192863747</v>
      </c>
      <c r="L4620">
        <v>6.2090652947117402</v>
      </c>
      <c r="M4620">
        <v>63.255386357011702</v>
      </c>
      <c r="N4620">
        <v>0.91529263363838798</v>
      </c>
      <c r="O4620">
        <v>30.518518518518501</v>
      </c>
      <c r="P4620">
        <v>85.950413223140501</v>
      </c>
      <c r="Q4620">
        <v>7.0766012095187E-2</v>
      </c>
    </row>
    <row r="4621" spans="1:17" hidden="1" x14ac:dyDescent="0.3">
      <c r="A4621" t="s">
        <v>9471</v>
      </c>
      <c r="B4621" t="s">
        <v>9472</v>
      </c>
      <c r="C4621" t="str">
        <f>IFERROR(VLOOKUP(Table1[[#This Row],[Ticker]],[1]!Table1[[Symbol]:[Industry]],2,FALSE),"-")</f>
        <v>-</v>
      </c>
      <c r="D4621" t="s">
        <v>545</v>
      </c>
      <c r="E4621">
        <v>6.5002500000000003</v>
      </c>
      <c r="F4621">
        <v>160.5</v>
      </c>
      <c r="G4621">
        <v>98.487145662543796</v>
      </c>
      <c r="H4621">
        <v>24.371565075737202</v>
      </c>
      <c r="I4621">
        <v>92.045799186920107</v>
      </c>
      <c r="J4621">
        <v>-3.36191653592345</v>
      </c>
      <c r="K4621">
        <v>147.84902998334999</v>
      </c>
      <c r="L4621">
        <v>120.650897539596</v>
      </c>
      <c r="M4621">
        <v>59.819659301226999</v>
      </c>
      <c r="N4621">
        <v>0.46228850014338901</v>
      </c>
      <c r="O4621">
        <v>24.3302180685358</v>
      </c>
      <c r="P4621">
        <v>239.68253968253899</v>
      </c>
      <c r="Q4621">
        <v>0.16239395788142699</v>
      </c>
    </row>
    <row r="4622" spans="1:17" hidden="1" x14ac:dyDescent="0.3">
      <c r="A4622" t="s">
        <v>9473</v>
      </c>
      <c r="B4622" t="s">
        <v>9474</v>
      </c>
      <c r="C4622" t="str">
        <f>IFERROR(VLOOKUP(Table1[[#This Row],[Ticker]],[1]!Table1[[Symbol]:[Industry]],2,FALSE),"-")</f>
        <v>-</v>
      </c>
      <c r="D4622" t="s">
        <v>3218</v>
      </c>
      <c r="E4622">
        <v>6.4797222000000003</v>
      </c>
      <c r="F4622">
        <v>9.93</v>
      </c>
      <c r="G4622">
        <v>324.28840595533399</v>
      </c>
      <c r="H4622">
        <v>4.8122782087580998</v>
      </c>
      <c r="I4622">
        <v>261.321358775546</v>
      </c>
      <c r="J4622">
        <v>-10.721624654081699</v>
      </c>
      <c r="K4622">
        <v>8.9664969816887599</v>
      </c>
      <c r="L4622">
        <v>4.6682977426286403</v>
      </c>
      <c r="M4622">
        <v>23.359495944940001</v>
      </c>
      <c r="N4622">
        <v>1.5188947155041399</v>
      </c>
      <c r="O4622">
        <v>24.269889224572001</v>
      </c>
      <c r="P4622">
        <v>357.60368663594397</v>
      </c>
    </row>
    <row r="4623" spans="1:17" hidden="1" x14ac:dyDescent="0.3">
      <c r="A4623" t="s">
        <v>9475</v>
      </c>
      <c r="B4623" t="s">
        <v>9476</v>
      </c>
      <c r="C4623" t="str">
        <f>IFERROR(VLOOKUP(Table1[[#This Row],[Ticker]],[1]!Table1[[Symbol]:[Industry]],2,FALSE),"-")</f>
        <v>-</v>
      </c>
      <c r="D4623" t="s">
        <v>604</v>
      </c>
      <c r="E4623">
        <v>6.4618628999999999</v>
      </c>
      <c r="F4623">
        <v>20.170000000000002</v>
      </c>
      <c r="G4623">
        <v>-75.867260173632303</v>
      </c>
      <c r="H4623">
        <v>-4.18405960176064</v>
      </c>
      <c r="I4623">
        <v>-32.385723167352602</v>
      </c>
      <c r="J4623">
        <v>-10.9856225489631</v>
      </c>
      <c r="K4623">
        <v>20.3599919113372</v>
      </c>
      <c r="L4623">
        <v>23.2174299229243</v>
      </c>
      <c r="M4623">
        <v>33.309094686353603</v>
      </c>
      <c r="N4623">
        <v>1.86730620955821</v>
      </c>
      <c r="O4623">
        <v>117.600396628656</v>
      </c>
      <c r="P4623">
        <v>27.015113350125901</v>
      </c>
      <c r="Q4623">
        <v>4.9931387821542002E-2</v>
      </c>
    </row>
    <row r="4624" spans="1:17" hidden="1" x14ac:dyDescent="0.3">
      <c r="A4624" t="s">
        <v>9477</v>
      </c>
      <c r="B4624" t="s">
        <v>9478</v>
      </c>
      <c r="C4624" t="str">
        <f>IFERROR(VLOOKUP(Table1[[#This Row],[Ticker]],[1]!Table1[[Symbol]:[Industry]],2,FALSE),"-")</f>
        <v>-</v>
      </c>
      <c r="D4624" t="s">
        <v>2738</v>
      </c>
      <c r="E4624">
        <v>6.4497080999999996</v>
      </c>
      <c r="F4624">
        <v>6.2</v>
      </c>
      <c r="G4624">
        <v>-19.134801859247599</v>
      </c>
      <c r="H4624">
        <v>-38.415262041254003</v>
      </c>
      <c r="I4624">
        <v>-15.977013668846499</v>
      </c>
      <c r="J4624">
        <v>2.57587609673759</v>
      </c>
      <c r="K4624">
        <v>7.5823156362140303</v>
      </c>
      <c r="L4624">
        <v>7.5691955963366802</v>
      </c>
      <c r="M4624">
        <v>51.587793303755603</v>
      </c>
      <c r="N4624">
        <v>1.3773122257397501</v>
      </c>
      <c r="O4624">
        <v>75.645161290322505</v>
      </c>
      <c r="P4624">
        <v>37.472283813747197</v>
      </c>
      <c r="Q4624">
        <v>4.6130241166765E-2</v>
      </c>
    </row>
    <row r="4625" spans="1:17" hidden="1" x14ac:dyDescent="0.3">
      <c r="A4625" t="s">
        <v>9479</v>
      </c>
      <c r="B4625" t="s">
        <v>9480</v>
      </c>
      <c r="C4625" t="str">
        <f>IFERROR(VLOOKUP(Table1[[#This Row],[Ticker]],[1]!Table1[[Symbol]:[Industry]],2,FALSE),"-")</f>
        <v>-</v>
      </c>
      <c r="D4625" t="s">
        <v>396</v>
      </c>
      <c r="E4625">
        <v>6.4407411630000002</v>
      </c>
      <c r="F4625">
        <v>41.61</v>
      </c>
      <c r="G4625">
        <v>341.68471931938899</v>
      </c>
      <c r="H4625">
        <v>11.320294814981301</v>
      </c>
      <c r="I4625">
        <v>355.86158866060401</v>
      </c>
      <c r="J4625">
        <v>4.1915416851643199</v>
      </c>
      <c r="K4625">
        <v>33.796141776195697</v>
      </c>
      <c r="M4625">
        <v>100</v>
      </c>
      <c r="N4625">
        <v>2.93706293706293E-2</v>
      </c>
      <c r="O4625">
        <v>0</v>
      </c>
      <c r="P4625">
        <v>375</v>
      </c>
    </row>
    <row r="4626" spans="1:17" hidden="1" x14ac:dyDescent="0.3">
      <c r="A4626" t="s">
        <v>9481</v>
      </c>
      <c r="B4626" t="s">
        <v>9482</v>
      </c>
      <c r="C4626" t="str">
        <f>IFERROR(VLOOKUP(Table1[[#This Row],[Ticker]],[1]!Table1[[Symbol]:[Industry]],2,FALSE),"-")</f>
        <v>-</v>
      </c>
      <c r="D4626" t="s">
        <v>51</v>
      </c>
      <c r="E4626">
        <v>6.4169</v>
      </c>
      <c r="F4626">
        <v>17.5</v>
      </c>
      <c r="G4626">
        <v>22.934719319389501</v>
      </c>
      <c r="H4626">
        <v>-15.2093668128869</v>
      </c>
      <c r="I4626">
        <v>-27.4193337712614</v>
      </c>
      <c r="J4626">
        <v>-8.6280840081463701</v>
      </c>
      <c r="K4626">
        <v>17.742191414609099</v>
      </c>
      <c r="L4626">
        <v>16.486599219351898</v>
      </c>
      <c r="M4626">
        <v>47.5067809355237</v>
      </c>
      <c r="N4626">
        <v>1.58279911668244</v>
      </c>
      <c r="O4626">
        <v>62.514285714285698</v>
      </c>
      <c r="P4626">
        <v>84.210526315789394</v>
      </c>
    </row>
    <row r="4627" spans="1:17" hidden="1" x14ac:dyDescent="0.3">
      <c r="A4627" t="s">
        <v>9483</v>
      </c>
      <c r="B4627" t="s">
        <v>9484</v>
      </c>
      <c r="C4627" t="str">
        <f>IFERROR(VLOOKUP(Table1[[#This Row],[Ticker]],[1]!Table1[[Symbol]:[Industry]],2,FALSE),"-")</f>
        <v>-</v>
      </c>
      <c r="D4627" t="s">
        <v>1602</v>
      </c>
      <c r="E4627">
        <v>6.4157999999999999</v>
      </c>
      <c r="F4627">
        <v>12.58</v>
      </c>
      <c r="G4627">
        <v>-33.3152806806104</v>
      </c>
      <c r="H4627">
        <v>-4.8197564232765302</v>
      </c>
      <c r="I4627">
        <v>-19.138411339395599</v>
      </c>
      <c r="K4627">
        <v>12.58</v>
      </c>
      <c r="L4627">
        <v>12.579999999999901</v>
      </c>
      <c r="M4627">
        <v>50</v>
      </c>
      <c r="O4627">
        <v>0</v>
      </c>
      <c r="P4627">
        <v>0</v>
      </c>
    </row>
    <row r="4628" spans="1:17" hidden="1" x14ac:dyDescent="0.3">
      <c r="A4628" t="s">
        <v>9485</v>
      </c>
      <c r="B4628" t="s">
        <v>9486</v>
      </c>
      <c r="C4628" t="str">
        <f>IFERROR(VLOOKUP(Table1[[#This Row],[Ticker]],[1]!Table1[[Symbol]:[Industry]],2,FALSE),"-")</f>
        <v>-</v>
      </c>
      <c r="D4628" t="s">
        <v>51</v>
      </c>
      <c r="E4628">
        <v>6.3863510000000003</v>
      </c>
      <c r="F4628">
        <v>5.8</v>
      </c>
      <c r="G4628">
        <v>0.633911005301804</v>
      </c>
      <c r="H4628">
        <v>-16.227163830683899</v>
      </c>
      <c r="I4628">
        <v>-10.524179129657799</v>
      </c>
      <c r="J4628">
        <v>-15.3365908373459</v>
      </c>
      <c r="K4628">
        <v>6.47632088987078</v>
      </c>
      <c r="L4628">
        <v>5.9189470984969397</v>
      </c>
      <c r="M4628">
        <v>27.5463110489762</v>
      </c>
      <c r="N4628">
        <v>0.87167047577989198</v>
      </c>
      <c r="O4628">
        <v>37.931034482758598</v>
      </c>
      <c r="P4628">
        <v>44.999999999999901</v>
      </c>
      <c r="Q4628">
        <v>7.8869419991034001E-2</v>
      </c>
    </row>
    <row r="4629" spans="1:17" hidden="1" x14ac:dyDescent="0.3">
      <c r="A4629" t="s">
        <v>9487</v>
      </c>
      <c r="B4629" t="s">
        <v>9488</v>
      </c>
      <c r="C4629" t="str">
        <f>IFERROR(VLOOKUP(Table1[[#This Row],[Ticker]],[1]!Table1[[Symbol]:[Industry]],2,FALSE),"-")</f>
        <v>-</v>
      </c>
      <c r="D4629" t="s">
        <v>393</v>
      </c>
      <c r="E4629">
        <v>6.3834008999999998</v>
      </c>
      <c r="F4629">
        <v>75</v>
      </c>
      <c r="G4629">
        <v>-14.267661632991301</v>
      </c>
      <c r="H4629">
        <v>-28.363445743664801</v>
      </c>
      <c r="I4629">
        <v>-10.8820603001347</v>
      </c>
      <c r="J4629">
        <v>1.9974042079833101</v>
      </c>
      <c r="K4629">
        <v>84.874006113240895</v>
      </c>
      <c r="L4629">
        <v>76.052206086852294</v>
      </c>
      <c r="M4629">
        <v>43.734390404592197</v>
      </c>
      <c r="N4629">
        <v>3.33822143755286</v>
      </c>
      <c r="O4629">
        <v>39.999999999999901</v>
      </c>
      <c r="P4629">
        <v>54.6391752577319</v>
      </c>
      <c r="Q4629">
        <v>0.14927406520363401</v>
      </c>
    </row>
    <row r="4630" spans="1:17" hidden="1" x14ac:dyDescent="0.3">
      <c r="A4630" t="s">
        <v>9489</v>
      </c>
      <c r="B4630" t="s">
        <v>9490</v>
      </c>
      <c r="C4630" t="str">
        <f>IFERROR(VLOOKUP(Table1[[#This Row],[Ticker]],[1]!Table1[[Symbol]:[Industry]],2,FALSE),"-")</f>
        <v>-</v>
      </c>
      <c r="D4630" t="s">
        <v>1433</v>
      </c>
      <c r="E4630">
        <v>6.3804775999999999</v>
      </c>
      <c r="F4630">
        <v>6.02</v>
      </c>
      <c r="G4630">
        <v>-57.1127490350408</v>
      </c>
      <c r="H4630">
        <v>-22.3132290081329</v>
      </c>
      <c r="I4630">
        <v>-28.748020949005198</v>
      </c>
      <c r="J4630">
        <v>-3.1486319533518499</v>
      </c>
      <c r="K4630">
        <v>6.9389837581731504</v>
      </c>
      <c r="L4630">
        <v>7.5038703416129797</v>
      </c>
      <c r="M4630">
        <v>4.7113752761840404</v>
      </c>
      <c r="N4630">
        <v>0.246464646464646</v>
      </c>
      <c r="O4630">
        <v>72.591362126245798</v>
      </c>
      <c r="P4630">
        <v>0</v>
      </c>
    </row>
    <row r="4631" spans="1:17" hidden="1" x14ac:dyDescent="0.3">
      <c r="A4631" t="s">
        <v>9491</v>
      </c>
      <c r="B4631" t="s">
        <v>9492</v>
      </c>
      <c r="C4631" t="str">
        <f>IFERROR(VLOOKUP(Table1[[#This Row],[Ticker]],[1]!Table1[[Symbol]:[Industry]],2,FALSE),"-")</f>
        <v>-</v>
      </c>
      <c r="D4631" t="s">
        <v>6753</v>
      </c>
      <c r="E4631">
        <v>6.3726669999999999</v>
      </c>
      <c r="F4631">
        <v>18.55</v>
      </c>
      <c r="G4631">
        <v>-41.072615339983798</v>
      </c>
      <c r="H4631">
        <v>-21.708645312165402</v>
      </c>
      <c r="I4631">
        <v>-43.424125625109902</v>
      </c>
      <c r="J4631">
        <v>-4.7275793217729003</v>
      </c>
      <c r="K4631">
        <v>20.376800237414599</v>
      </c>
      <c r="L4631">
        <v>22.138610195127001</v>
      </c>
      <c r="M4631">
        <v>41.809948880661103</v>
      </c>
      <c r="N4631">
        <v>0.38450771771374198</v>
      </c>
      <c r="O4631">
        <v>140.70080862533601</v>
      </c>
      <c r="P4631">
        <v>9.1176470588235397</v>
      </c>
    </row>
    <row r="4632" spans="1:17" hidden="1" x14ac:dyDescent="0.3">
      <c r="A4632" t="s">
        <v>9493</v>
      </c>
      <c r="B4632" t="s">
        <v>9494</v>
      </c>
      <c r="C4632" t="str">
        <f>IFERROR(VLOOKUP(Table1[[#This Row],[Ticker]],[1]!Table1[[Symbol]:[Industry]],2,FALSE),"-")</f>
        <v>-</v>
      </c>
      <c r="D4632" t="s">
        <v>3452</v>
      </c>
      <c r="E4632">
        <v>6.3428312499999997</v>
      </c>
      <c r="F4632">
        <v>7.91</v>
      </c>
      <c r="G4632">
        <v>93.332283789303602</v>
      </c>
      <c r="H4632">
        <v>-29.7507591831661</v>
      </c>
      <c r="I4632">
        <v>-41.130521793044501</v>
      </c>
      <c r="J4632">
        <v>-17.703605775341298</v>
      </c>
      <c r="K4632">
        <v>10.166676608719801</v>
      </c>
      <c r="L4632">
        <v>9.3558412366947508</v>
      </c>
      <c r="M4632">
        <v>11.8708624974418</v>
      </c>
      <c r="N4632">
        <v>1.48165411745412</v>
      </c>
      <c r="O4632">
        <v>84.323640960809101</v>
      </c>
      <c r="P4632">
        <v>129.94186046511601</v>
      </c>
    </row>
    <row r="4633" spans="1:17" hidden="1" x14ac:dyDescent="0.3">
      <c r="A4633" t="s">
        <v>9495</v>
      </c>
      <c r="B4633" t="s">
        <v>9496</v>
      </c>
      <c r="C4633" t="str">
        <f>IFERROR(VLOOKUP(Table1[[#This Row],[Ticker]],[1]!Table1[[Symbol]:[Industry]],2,FALSE),"-")</f>
        <v>-</v>
      </c>
      <c r="D4633" t="s">
        <v>393</v>
      </c>
      <c r="E4633">
        <v>6.3360000000000003</v>
      </c>
      <c r="F4633">
        <v>16</v>
      </c>
      <c r="G4633">
        <v>31.633172927636998</v>
      </c>
      <c r="H4633">
        <v>-10.3784001142159</v>
      </c>
      <c r="I4633">
        <v>-19.138411339395599</v>
      </c>
      <c r="J4633">
        <v>-7.6455403288437003</v>
      </c>
      <c r="K4633">
        <v>16.5501380372143</v>
      </c>
      <c r="L4633">
        <v>15.5827904337789</v>
      </c>
      <c r="M4633">
        <v>35.679052088488802</v>
      </c>
      <c r="N4633">
        <v>1.26034563257999</v>
      </c>
      <c r="O4633">
        <v>39.1875</v>
      </c>
      <c r="P4633">
        <v>69.851380042462793</v>
      </c>
      <c r="Q4633">
        <v>8.9017355532633E-2</v>
      </c>
    </row>
    <row r="4634" spans="1:17" hidden="1" x14ac:dyDescent="0.3">
      <c r="A4634" t="s">
        <v>9497</v>
      </c>
      <c r="B4634" t="s">
        <v>9498</v>
      </c>
      <c r="C4634" t="str">
        <f>IFERROR(VLOOKUP(Table1[[#This Row],[Ticker]],[1]!Table1[[Symbol]:[Industry]],2,FALSE),"-")</f>
        <v>-</v>
      </c>
      <c r="D4634" t="s">
        <v>751</v>
      </c>
      <c r="E4634">
        <v>6.3247861439999999</v>
      </c>
      <c r="F4634">
        <v>98.73</v>
      </c>
      <c r="G4634">
        <v>23.0020087430754</v>
      </c>
      <c r="H4634">
        <v>-1.3642370450599499</v>
      </c>
      <c r="I4634">
        <v>-0.85639384808142005</v>
      </c>
      <c r="J4634">
        <v>-0.72583898257094503</v>
      </c>
      <c r="K4634">
        <v>94.988965802754606</v>
      </c>
      <c r="L4634">
        <v>86.424086824498303</v>
      </c>
      <c r="M4634">
        <v>63.753004305415402</v>
      </c>
      <c r="N4634">
        <v>1.1229939587433699</v>
      </c>
      <c r="O4634">
        <v>1.3876228096829599</v>
      </c>
      <c r="P4634">
        <v>62.545274942377297</v>
      </c>
    </row>
    <row r="4635" spans="1:17" hidden="1" x14ac:dyDescent="0.3">
      <c r="A4635" t="s">
        <v>9499</v>
      </c>
      <c r="B4635" t="s">
        <v>9500</v>
      </c>
      <c r="C4635" t="str">
        <f>IFERROR(VLOOKUP(Table1[[#This Row],[Ticker]],[1]!Table1[[Symbol]:[Industry]],2,FALSE),"-")</f>
        <v>-</v>
      </c>
      <c r="D4635" t="s">
        <v>2261</v>
      </c>
      <c r="E4635">
        <v>6.3089598000000002</v>
      </c>
      <c r="F4635">
        <v>4.47</v>
      </c>
      <c r="G4635">
        <v>-1.84469244531631</v>
      </c>
      <c r="H4635">
        <v>-2.9592913069974598</v>
      </c>
      <c r="I4635">
        <v>20.986980510134099</v>
      </c>
      <c r="J4635">
        <v>-9.3584820604182308</v>
      </c>
      <c r="K4635">
        <v>4.3137130687161198</v>
      </c>
      <c r="L4635">
        <v>4.05713262645064</v>
      </c>
      <c r="M4635">
        <v>35.3653401363757</v>
      </c>
      <c r="N4635">
        <v>0.310146775070754</v>
      </c>
      <c r="O4635">
        <v>23.042505592841099</v>
      </c>
      <c r="P4635">
        <v>56.842105263157798</v>
      </c>
      <c r="Q4635">
        <v>7.7870965376870003E-3</v>
      </c>
    </row>
    <row r="4636" spans="1:17" hidden="1" x14ac:dyDescent="0.3">
      <c r="A4636" t="s">
        <v>9501</v>
      </c>
      <c r="B4636" t="s">
        <v>9502</v>
      </c>
      <c r="C4636" t="str">
        <f>IFERROR(VLOOKUP(Table1[[#This Row],[Ticker]],[1]!Table1[[Symbol]:[Industry]],2,FALSE),"-")</f>
        <v>-</v>
      </c>
      <c r="D4636" t="s">
        <v>217</v>
      </c>
      <c r="E4636">
        <v>6.3066559499999997</v>
      </c>
      <c r="F4636">
        <v>6.6</v>
      </c>
      <c r="G4636">
        <v>-57.453211715093097</v>
      </c>
      <c r="K4636">
        <v>7.8976443621726604</v>
      </c>
      <c r="M4636">
        <v>24.8553728216223</v>
      </c>
      <c r="N4636">
        <v>1</v>
      </c>
      <c r="O4636">
        <v>31.818181818181799</v>
      </c>
      <c r="P4636">
        <v>4.7619047619047601</v>
      </c>
    </row>
    <row r="4637" spans="1:17" hidden="1" x14ac:dyDescent="0.3">
      <c r="A4637" t="s">
        <v>9503</v>
      </c>
      <c r="B4637" t="s">
        <v>9504</v>
      </c>
      <c r="C4637" t="str">
        <f>IFERROR(VLOOKUP(Table1[[#This Row],[Ticker]],[1]!Table1[[Symbol]:[Industry]],2,FALSE),"-")</f>
        <v>-</v>
      </c>
      <c r="D4637" t="s">
        <v>231</v>
      </c>
      <c r="E4637">
        <v>6.2755792039999996</v>
      </c>
      <c r="F4637">
        <v>8.3800000000000008</v>
      </c>
      <c r="G4637">
        <v>132.71646535113501</v>
      </c>
      <c r="H4637">
        <v>-4.5688153944182996</v>
      </c>
      <c r="I4637">
        <v>-12.793233674421</v>
      </c>
      <c r="J4637">
        <v>22.283079192645001</v>
      </c>
      <c r="K4637">
        <v>7.7130470361690202</v>
      </c>
      <c r="L4637">
        <v>7.9691352590273503</v>
      </c>
      <c r="M4637">
        <v>83.142451129899698</v>
      </c>
      <c r="N4637">
        <v>0.44015891213947</v>
      </c>
      <c r="O4637">
        <v>76.730310262529798</v>
      </c>
      <c r="P4637">
        <v>179.333333333333</v>
      </c>
      <c r="Q4637">
        <v>8.1226675053654995E-2</v>
      </c>
    </row>
    <row r="4638" spans="1:17" hidden="1" x14ac:dyDescent="0.3">
      <c r="A4638" t="s">
        <v>9505</v>
      </c>
      <c r="B4638" t="s">
        <v>9506</v>
      </c>
      <c r="C4638" t="str">
        <f>IFERROR(VLOOKUP(Table1[[#This Row],[Ticker]],[1]!Table1[[Symbol]:[Industry]],2,FALSE),"-")</f>
        <v>-</v>
      </c>
      <c r="D4638" t="s">
        <v>438</v>
      </c>
      <c r="E4638">
        <v>6.253196</v>
      </c>
      <c r="F4638">
        <v>4.78</v>
      </c>
      <c r="G4638">
        <v>-68.281267075168202</v>
      </c>
      <c r="H4638">
        <v>-26.799622195088599</v>
      </c>
      <c r="I4638">
        <v>-9.2533538681312795</v>
      </c>
      <c r="J4638">
        <v>-7.2723432935580199</v>
      </c>
      <c r="K4638">
        <v>5.5707780257582602</v>
      </c>
      <c r="L4638">
        <v>6.5590874846742402</v>
      </c>
      <c r="M4638">
        <v>49.954970188296201</v>
      </c>
      <c r="N4638">
        <v>1.2409489885371201</v>
      </c>
      <c r="O4638">
        <v>106.06694560669401</v>
      </c>
      <c r="P4638">
        <v>21.0126582278481</v>
      </c>
      <c r="Q4638">
        <v>-1.3564621011287E-2</v>
      </c>
    </row>
    <row r="4639" spans="1:17" hidden="1" x14ac:dyDescent="0.3">
      <c r="A4639" t="s">
        <v>9507</v>
      </c>
      <c r="B4639" t="s">
        <v>9508</v>
      </c>
      <c r="C4639" t="str">
        <f>IFERROR(VLOOKUP(Table1[[#This Row],[Ticker]],[1]!Table1[[Symbol]:[Industry]],2,FALSE),"-")</f>
        <v>-</v>
      </c>
      <c r="D4639" t="s">
        <v>604</v>
      </c>
      <c r="E4639">
        <v>6.2516999999999996</v>
      </c>
      <c r="F4639">
        <v>68.7</v>
      </c>
      <c r="G4639">
        <v>-41.075753290707098</v>
      </c>
      <c r="H4639">
        <v>-2.3978814232765302</v>
      </c>
      <c r="I4639">
        <v>-37.352697053681297</v>
      </c>
      <c r="J4639">
        <v>-1.74083492364888</v>
      </c>
      <c r="K4639">
        <v>68.408145860325803</v>
      </c>
      <c r="L4639">
        <v>71.084417633601305</v>
      </c>
      <c r="M4639">
        <v>58.999229917917702</v>
      </c>
      <c r="N4639">
        <v>0.75516477555264205</v>
      </c>
      <c r="O4639">
        <v>40.320232896652101</v>
      </c>
      <c r="P4639">
        <v>24.2314647377938</v>
      </c>
      <c r="Q4639">
        <v>0.126306243200042</v>
      </c>
    </row>
    <row r="4640" spans="1:17" hidden="1" x14ac:dyDescent="0.3">
      <c r="A4640" t="s">
        <v>9509</v>
      </c>
      <c r="B4640" t="s">
        <v>9510</v>
      </c>
      <c r="C4640" t="str">
        <f>IFERROR(VLOOKUP(Table1[[#This Row],[Ticker]],[1]!Table1[[Symbol]:[Industry]],2,FALSE),"-")</f>
        <v>-</v>
      </c>
      <c r="D4640" t="s">
        <v>435</v>
      </c>
      <c r="E4640">
        <v>6.2482360000000003</v>
      </c>
      <c r="F4640">
        <v>12.29</v>
      </c>
      <c r="G4640">
        <v>-15.707625178218001</v>
      </c>
      <c r="H4640">
        <v>24.6849854102324</v>
      </c>
      <c r="I4640">
        <v>-47.267066310155897</v>
      </c>
      <c r="J4640">
        <v>26.083755007741701</v>
      </c>
      <c r="K4640">
        <v>11.4952597976335</v>
      </c>
      <c r="L4640">
        <v>12.983887616244999</v>
      </c>
      <c r="M4640">
        <v>87.023755755765393</v>
      </c>
      <c r="N4640">
        <v>1.74308300395256</v>
      </c>
      <c r="O4640">
        <v>63.710333604556503</v>
      </c>
      <c r="P4640">
        <v>48.609431680773802</v>
      </c>
    </row>
    <row r="4641" spans="1:17" hidden="1" x14ac:dyDescent="0.3">
      <c r="A4641" t="s">
        <v>9511</v>
      </c>
      <c r="B4641" t="s">
        <v>9512</v>
      </c>
      <c r="C4641" t="str">
        <f>IFERROR(VLOOKUP(Table1[[#This Row],[Ticker]],[1]!Table1[[Symbol]:[Industry]],2,FALSE),"-")</f>
        <v>-</v>
      </c>
      <c r="D4641" t="s">
        <v>604</v>
      </c>
      <c r="E4641">
        <v>6.2316799999999999</v>
      </c>
      <c r="F4641">
        <v>27.9</v>
      </c>
      <c r="G4641">
        <v>-44.035280680610398</v>
      </c>
      <c r="H4641">
        <v>-12.338310795654699</v>
      </c>
      <c r="I4641">
        <v>-41.314143556968901</v>
      </c>
      <c r="J4641">
        <v>-4.8633095939554103</v>
      </c>
      <c r="K4641">
        <v>32.943426433581998</v>
      </c>
      <c r="L4641">
        <v>36.038638058099103</v>
      </c>
      <c r="M4641">
        <v>24.222553029840199</v>
      </c>
      <c r="N4641">
        <v>0.17144469240176199</v>
      </c>
      <c r="O4641">
        <v>112.258064516129</v>
      </c>
      <c r="P4641">
        <v>11.377245508982</v>
      </c>
    </row>
    <row r="4642" spans="1:17" hidden="1" x14ac:dyDescent="0.3">
      <c r="A4642" t="s">
        <v>9513</v>
      </c>
      <c r="B4642" t="s">
        <v>9514</v>
      </c>
      <c r="C4642" t="str">
        <f>IFERROR(VLOOKUP(Table1[[#This Row],[Ticker]],[1]!Table1[[Symbol]:[Industry]],2,FALSE),"-")</f>
        <v>-</v>
      </c>
      <c r="E4642">
        <v>6.2140620000000002</v>
      </c>
      <c r="F4642">
        <v>15.09</v>
      </c>
      <c r="G4642">
        <v>6.1486749570975103</v>
      </c>
      <c r="H4642">
        <v>-6.7942787162701501</v>
      </c>
      <c r="I4642">
        <v>-9.7905852524391506</v>
      </c>
      <c r="J4642">
        <v>-12.619220188645899</v>
      </c>
      <c r="K4642">
        <v>15.7121915864914</v>
      </c>
      <c r="L4642">
        <v>14.435136646900901</v>
      </c>
      <c r="M4642">
        <v>17.003667440630402</v>
      </c>
      <c r="N4642">
        <v>0.41473330012700399</v>
      </c>
      <c r="O4642">
        <v>20.278330019880698</v>
      </c>
      <c r="P4642">
        <v>47.796278158667903</v>
      </c>
      <c r="Q4642">
        <v>-0.121186988651883</v>
      </c>
    </row>
    <row r="4643" spans="1:17" hidden="1" x14ac:dyDescent="0.3">
      <c r="A4643" t="s">
        <v>9515</v>
      </c>
      <c r="B4643" t="s">
        <v>9516</v>
      </c>
      <c r="C4643" t="str">
        <f>IFERROR(VLOOKUP(Table1[[#This Row],[Ticker]],[1]!Table1[[Symbol]:[Industry]],2,FALSE),"-")</f>
        <v>-</v>
      </c>
      <c r="D4643" t="s">
        <v>604</v>
      </c>
      <c r="E4643">
        <v>6.2125000000000004</v>
      </c>
      <c r="F4643">
        <v>7.1</v>
      </c>
      <c r="G4643">
        <v>50.622543153586399</v>
      </c>
      <c r="H4643">
        <v>83.232191628671501</v>
      </c>
      <c r="I4643">
        <v>71.210114129773203</v>
      </c>
      <c r="J4643">
        <v>-10.6837532815766</v>
      </c>
      <c r="K4643">
        <v>5.6064372829375904</v>
      </c>
      <c r="L4643">
        <v>4.6533040520934401</v>
      </c>
      <c r="M4643">
        <v>47.395935450529997</v>
      </c>
      <c r="N4643">
        <v>1.1863243742465801</v>
      </c>
      <c r="O4643">
        <v>16.901408450704199</v>
      </c>
      <c r="P4643">
        <v>161.99261992619901</v>
      </c>
      <c r="Q4643">
        <v>0.105137359099939</v>
      </c>
    </row>
    <row r="4644" spans="1:17" hidden="1" x14ac:dyDescent="0.3">
      <c r="A4644" t="s">
        <v>9517</v>
      </c>
      <c r="B4644" t="s">
        <v>9518</v>
      </c>
      <c r="C4644" t="str">
        <f>IFERROR(VLOOKUP(Table1[[#This Row],[Ticker]],[1]!Table1[[Symbol]:[Industry]],2,FALSE),"-")</f>
        <v>-</v>
      </c>
      <c r="D4644" t="s">
        <v>5554</v>
      </c>
      <c r="E4644">
        <v>6.2065204999999999</v>
      </c>
      <c r="F4644">
        <v>11.35</v>
      </c>
      <c r="G4644">
        <v>84.953950088620303</v>
      </c>
      <c r="H4644">
        <v>53.221179249237998</v>
      </c>
      <c r="I4644">
        <v>1.47795422914842</v>
      </c>
      <c r="J4644">
        <v>15.5121803408303</v>
      </c>
      <c r="K4644">
        <v>8.7535534580648608</v>
      </c>
      <c r="L4644">
        <v>8.0700295984338695</v>
      </c>
      <c r="M4644">
        <v>90.053824491015504</v>
      </c>
      <c r="N4644">
        <v>3.2981081884719701</v>
      </c>
      <c r="O4644">
        <v>9.1629955947136708</v>
      </c>
      <c r="P4644">
        <v>177.506112469437</v>
      </c>
    </row>
    <row r="4645" spans="1:17" hidden="1" x14ac:dyDescent="0.3">
      <c r="A4645" t="s">
        <v>9519</v>
      </c>
      <c r="B4645" t="s">
        <v>9520</v>
      </c>
      <c r="C4645" t="str">
        <f>IFERROR(VLOOKUP(Table1[[#This Row],[Ticker]],[1]!Table1[[Symbol]:[Industry]],2,FALSE),"-")</f>
        <v>-</v>
      </c>
      <c r="D4645" t="s">
        <v>751</v>
      </c>
      <c r="E4645">
        <v>6.1746908559999998</v>
      </c>
      <c r="F4645">
        <v>108.85</v>
      </c>
      <c r="G4645">
        <v>37.778714918257798</v>
      </c>
      <c r="H4645">
        <v>-5.9268344632039298</v>
      </c>
      <c r="I4645">
        <v>1.2043194510963</v>
      </c>
      <c r="J4645">
        <v>-0.59852373842759399</v>
      </c>
      <c r="K4645">
        <v>107.44297908330999</v>
      </c>
      <c r="L4645">
        <v>96.219235598204705</v>
      </c>
      <c r="M4645">
        <v>67.7882302660921</v>
      </c>
      <c r="N4645">
        <v>0.75564620275368999</v>
      </c>
      <c r="O4645">
        <v>4.3729903536977499</v>
      </c>
      <c r="P4645">
        <v>81.295802798134503</v>
      </c>
    </row>
    <row r="4646" spans="1:17" hidden="1" x14ac:dyDescent="0.3">
      <c r="A4646" t="s">
        <v>9521</v>
      </c>
      <c r="B4646" t="s">
        <v>9522</v>
      </c>
      <c r="C4646" t="str">
        <f>IFERROR(VLOOKUP(Table1[[#This Row],[Ticker]],[1]!Table1[[Symbol]:[Industry]],2,FALSE),"-")</f>
        <v>-</v>
      </c>
      <c r="D4646" t="s">
        <v>422</v>
      </c>
      <c r="E4646">
        <v>6.1740000000000004</v>
      </c>
      <c r="F4646">
        <v>5.88</v>
      </c>
      <c r="G4646">
        <v>150.742690333882</v>
      </c>
      <c r="H4646">
        <v>-4.8197564232765302</v>
      </c>
      <c r="I4646">
        <v>19.868680859185801</v>
      </c>
      <c r="J4646">
        <v>-3.1486319533518499</v>
      </c>
      <c r="K4646">
        <v>5.5889589488307996</v>
      </c>
      <c r="L4646">
        <v>4.1465603959804902</v>
      </c>
      <c r="M4646">
        <v>30.664597844284401</v>
      </c>
      <c r="N4646">
        <v>0</v>
      </c>
      <c r="O4646">
        <v>10.5442176870748</v>
      </c>
      <c r="P4646">
        <v>198.47715736040601</v>
      </c>
    </row>
    <row r="4647" spans="1:17" hidden="1" x14ac:dyDescent="0.3">
      <c r="A4647" t="s">
        <v>9523</v>
      </c>
      <c r="B4647" t="s">
        <v>9524</v>
      </c>
      <c r="C4647" t="str">
        <f>IFERROR(VLOOKUP(Table1[[#This Row],[Ticker]],[1]!Table1[[Symbol]:[Industry]],2,FALSE),"-")</f>
        <v>-</v>
      </c>
      <c r="D4647" t="s">
        <v>751</v>
      </c>
      <c r="E4647">
        <v>6.1661835759999999</v>
      </c>
      <c r="F4647">
        <v>38.17</v>
      </c>
      <c r="G4647">
        <v>31.7084979618452</v>
      </c>
      <c r="H4647">
        <v>-2.50169712408516</v>
      </c>
      <c r="I4647">
        <v>5.3154523710705801</v>
      </c>
      <c r="J4647">
        <v>-0.96828202064659596</v>
      </c>
      <c r="K4647">
        <v>36.636340660320002</v>
      </c>
      <c r="L4647">
        <v>32.894031920799897</v>
      </c>
      <c r="M4647">
        <v>46.0553371054271</v>
      </c>
      <c r="N4647">
        <v>0.66873075044438801</v>
      </c>
      <c r="O4647">
        <v>0.235787267487541</v>
      </c>
      <c r="P4647">
        <v>73.974475843208694</v>
      </c>
    </row>
    <row r="4648" spans="1:17" hidden="1" x14ac:dyDescent="0.3">
      <c r="A4648" t="s">
        <v>9525</v>
      </c>
      <c r="B4648" t="s">
        <v>9526</v>
      </c>
      <c r="C4648" t="str">
        <f>IFERROR(VLOOKUP(Table1[[#This Row],[Ticker]],[1]!Table1[[Symbol]:[Industry]],2,FALSE),"-")</f>
        <v>-</v>
      </c>
      <c r="D4648" t="s">
        <v>46</v>
      </c>
      <c r="E4648">
        <v>6.1215950000000001</v>
      </c>
      <c r="F4648">
        <v>20.170000000000002</v>
      </c>
      <c r="G4648">
        <v>11.065535353748899</v>
      </c>
      <c r="H4648">
        <v>-35.363833558262698</v>
      </c>
      <c r="I4648">
        <v>-24.5324075870504</v>
      </c>
      <c r="J4648">
        <v>-5.1408574149650503</v>
      </c>
      <c r="K4648">
        <v>20.862179371959499</v>
      </c>
      <c r="L4648">
        <v>19.786956282277199</v>
      </c>
      <c r="M4648">
        <v>40.452555320344104</v>
      </c>
      <c r="N4648">
        <v>0.48925255136670598</v>
      </c>
      <c r="O4648">
        <v>58.948934060485797</v>
      </c>
      <c r="P4648">
        <v>55.153846153846096</v>
      </c>
      <c r="Q4648">
        <v>0.14703921379769599</v>
      </c>
    </row>
    <row r="4649" spans="1:17" hidden="1" x14ac:dyDescent="0.3">
      <c r="A4649" t="s">
        <v>9527</v>
      </c>
      <c r="B4649" t="s">
        <v>9528</v>
      </c>
      <c r="C4649" t="str">
        <f>IFERROR(VLOOKUP(Table1[[#This Row],[Ticker]],[1]!Table1[[Symbol]:[Industry]],2,FALSE),"-")</f>
        <v>-</v>
      </c>
      <c r="D4649" t="s">
        <v>51</v>
      </c>
      <c r="E4649">
        <v>6.10216928</v>
      </c>
      <c r="F4649">
        <v>7.3</v>
      </c>
      <c r="G4649">
        <v>5.2046434180613002</v>
      </c>
      <c r="H4649">
        <v>-13.2262808900268</v>
      </c>
      <c r="I4649">
        <v>-28.2293204303047</v>
      </c>
      <c r="J4649">
        <v>-3.1486319533518499</v>
      </c>
      <c r="K4649">
        <v>7.5097758725171797</v>
      </c>
      <c r="L4649">
        <v>6.6906389794164696</v>
      </c>
      <c r="M4649">
        <v>9.6002082413549594</v>
      </c>
      <c r="N4649">
        <v>5.13340894168208E-2</v>
      </c>
      <c r="O4649">
        <v>26.849315068493102</v>
      </c>
      <c r="P4649">
        <v>55.650319829424298</v>
      </c>
    </row>
    <row r="4650" spans="1:17" hidden="1" x14ac:dyDescent="0.3">
      <c r="A4650" t="s">
        <v>9529</v>
      </c>
      <c r="B4650" t="s">
        <v>9530</v>
      </c>
      <c r="C4650" t="str">
        <f>IFERROR(VLOOKUP(Table1[[#This Row],[Ticker]],[1]!Table1[[Symbol]:[Industry]],2,FALSE),"-")</f>
        <v>-</v>
      </c>
      <c r="D4650" t="s">
        <v>1602</v>
      </c>
      <c r="E4650">
        <v>6.0700200000000004</v>
      </c>
      <c r="F4650">
        <v>11</v>
      </c>
      <c r="G4650">
        <v>3.3306820523088101</v>
      </c>
      <c r="H4650">
        <v>-4.4369813036592998</v>
      </c>
      <c r="I4650">
        <v>-2.1171347436509902</v>
      </c>
      <c r="J4650">
        <v>4.3308762433694596</v>
      </c>
      <c r="K4650">
        <v>10.446117930140201</v>
      </c>
      <c r="L4650">
        <v>9.7752503071252992</v>
      </c>
      <c r="M4650">
        <v>57.592678510001598</v>
      </c>
      <c r="N4650">
        <v>1.0887228926963299</v>
      </c>
      <c r="O4650">
        <v>17.727272727272702</v>
      </c>
      <c r="P4650">
        <v>50.684931506849303</v>
      </c>
      <c r="Q4650">
        <v>3.7164743972438997E-2</v>
      </c>
    </row>
    <row r="4651" spans="1:17" hidden="1" x14ac:dyDescent="0.3">
      <c r="A4651" t="s">
        <v>9531</v>
      </c>
      <c r="B4651" t="s">
        <v>9532</v>
      </c>
      <c r="C4651" t="str">
        <f>IFERROR(VLOOKUP(Table1[[#This Row],[Ticker]],[1]!Table1[[Symbol]:[Industry]],2,FALSE),"-")</f>
        <v>-</v>
      </c>
      <c r="D4651" t="s">
        <v>143</v>
      </c>
      <c r="E4651">
        <v>6.032</v>
      </c>
      <c r="F4651">
        <v>1.28</v>
      </c>
      <c r="G4651">
        <v>49.541862176532398</v>
      </c>
      <c r="H4651">
        <v>-5.5604971640172698</v>
      </c>
      <c r="I4651">
        <v>31.4498239547219</v>
      </c>
      <c r="J4651">
        <v>-7.4343462390661204</v>
      </c>
      <c r="K4651">
        <v>1.41955717305923</v>
      </c>
      <c r="L4651">
        <v>1.3239450194148199</v>
      </c>
      <c r="M4651">
        <v>31.0343875481441</v>
      </c>
      <c r="N4651">
        <v>1.0248286196817999</v>
      </c>
      <c r="O4651">
        <v>98.4375</v>
      </c>
      <c r="P4651">
        <v>96.923076923076906</v>
      </c>
      <c r="Q4651">
        <v>3.8334464792959003E-2</v>
      </c>
    </row>
    <row r="4652" spans="1:17" hidden="1" x14ac:dyDescent="0.3">
      <c r="A4652" t="s">
        <v>9533</v>
      </c>
      <c r="B4652" t="s">
        <v>9534</v>
      </c>
      <c r="C4652" t="str">
        <f>IFERROR(VLOOKUP(Table1[[#This Row],[Ticker]],[1]!Table1[[Symbol]:[Industry]],2,FALSE),"-")</f>
        <v>-</v>
      </c>
      <c r="D4652" t="s">
        <v>74</v>
      </c>
      <c r="E4652">
        <v>5.9482080000000002</v>
      </c>
      <c r="F4652">
        <v>19.600000000000001</v>
      </c>
      <c r="G4652">
        <v>-23.202921130048601</v>
      </c>
      <c r="H4652">
        <v>6.1391476863124996</v>
      </c>
      <c r="I4652">
        <v>-13.875253444658799</v>
      </c>
      <c r="J4652">
        <v>-9.9165877544568204</v>
      </c>
      <c r="K4652">
        <v>19.761426678197299</v>
      </c>
      <c r="L4652">
        <v>19.288299095181401</v>
      </c>
      <c r="M4652">
        <v>41.775168713862399</v>
      </c>
      <c r="N4652">
        <v>0.83721757694360399</v>
      </c>
      <c r="O4652">
        <v>32.6020408163265</v>
      </c>
      <c r="P4652">
        <v>50.769230769230703</v>
      </c>
      <c r="Q4652">
        <v>7.8410229135971996E-2</v>
      </c>
    </row>
    <row r="4653" spans="1:17" hidden="1" x14ac:dyDescent="0.3">
      <c r="A4653" t="s">
        <v>9535</v>
      </c>
      <c r="B4653" t="s">
        <v>9536</v>
      </c>
      <c r="C4653" t="str">
        <f>IFERROR(VLOOKUP(Table1[[#This Row],[Ticker]],[1]!Table1[[Symbol]:[Industry]],2,FALSE),"-")</f>
        <v>-</v>
      </c>
      <c r="D4653" t="s">
        <v>396</v>
      </c>
      <c r="E4653">
        <v>5.9403959999999998</v>
      </c>
      <c r="F4653">
        <v>19.8</v>
      </c>
      <c r="G4653">
        <v>13.460108496557799</v>
      </c>
      <c r="H4653">
        <v>41.259407131615099</v>
      </c>
      <c r="I4653">
        <v>29.957974202772998</v>
      </c>
      <c r="J4653">
        <v>-1.3266642282087</v>
      </c>
      <c r="K4653">
        <v>17.538288535413201</v>
      </c>
      <c r="L4653">
        <v>16.792900518082799</v>
      </c>
      <c r="M4653">
        <v>85.8987282364929</v>
      </c>
      <c r="N4653">
        <v>0.247910273321896</v>
      </c>
      <c r="O4653">
        <v>35.3535353535353</v>
      </c>
      <c r="P4653">
        <v>79.836512261580395</v>
      </c>
      <c r="Q4653">
        <v>0.11370911071029099</v>
      </c>
    </row>
    <row r="4654" spans="1:17" hidden="1" x14ac:dyDescent="0.3">
      <c r="A4654" t="s">
        <v>9537</v>
      </c>
      <c r="B4654" t="s">
        <v>9538</v>
      </c>
      <c r="C4654" t="str">
        <f>IFERROR(VLOOKUP(Table1[[#This Row],[Ticker]],[1]!Table1[[Symbol]:[Industry]],2,FALSE),"-")</f>
        <v>-</v>
      </c>
      <c r="D4654" t="s">
        <v>537</v>
      </c>
      <c r="E4654">
        <v>5.94</v>
      </c>
      <c r="F4654">
        <v>5.95</v>
      </c>
      <c r="G4654">
        <v>58.0030472936661</v>
      </c>
      <c r="H4654">
        <v>-8.6782773235980599</v>
      </c>
      <c r="I4654">
        <v>-26.747106991569499</v>
      </c>
      <c r="J4654">
        <v>-4.3056567467402704</v>
      </c>
      <c r="K4654">
        <v>6.0495914213681496</v>
      </c>
      <c r="L4654">
        <v>5.8681672517251302</v>
      </c>
      <c r="M4654">
        <v>40.207209894410902</v>
      </c>
      <c r="N4654">
        <v>1.062581727303</v>
      </c>
      <c r="O4654">
        <v>49.579831932773097</v>
      </c>
      <c r="P4654">
        <v>97.019867549668803</v>
      </c>
      <c r="Q4654">
        <v>7.2627935226871998E-2</v>
      </c>
    </row>
    <row r="4655" spans="1:17" hidden="1" x14ac:dyDescent="0.3">
      <c r="A4655" t="s">
        <v>9539</v>
      </c>
      <c r="B4655" t="s">
        <v>9540</v>
      </c>
      <c r="C4655" t="str">
        <f>IFERROR(VLOOKUP(Table1[[#This Row],[Ticker]],[1]!Table1[[Symbol]:[Industry]],2,FALSE),"-")</f>
        <v>-</v>
      </c>
      <c r="D4655" t="s">
        <v>9541</v>
      </c>
      <c r="E4655">
        <v>5.9200581000000003</v>
      </c>
      <c r="F4655">
        <v>3.63</v>
      </c>
      <c r="G4655">
        <v>-17.710185139209099</v>
      </c>
      <c r="H4655">
        <v>-12.9060097925487</v>
      </c>
      <c r="I4655">
        <v>2.6736691975170701</v>
      </c>
      <c r="J4655">
        <v>-4.3080522432069204</v>
      </c>
      <c r="K4655">
        <v>3.61191099602748</v>
      </c>
      <c r="L4655">
        <v>3.6226504140481501</v>
      </c>
      <c r="M4655">
        <v>59.939220730991401</v>
      </c>
      <c r="N4655">
        <v>0.70922611561702797</v>
      </c>
      <c r="O4655">
        <v>39.944903581267198</v>
      </c>
      <c r="P4655">
        <v>43.478260869565197</v>
      </c>
      <c r="Q4655">
        <v>4.2303709742015999E-2</v>
      </c>
    </row>
    <row r="4656" spans="1:17" hidden="1" x14ac:dyDescent="0.3">
      <c r="A4656" t="s">
        <v>9542</v>
      </c>
      <c r="B4656" t="s">
        <v>9543</v>
      </c>
      <c r="C4656" t="str">
        <f>IFERROR(VLOOKUP(Table1[[#This Row],[Ticker]],[1]!Table1[[Symbol]:[Industry]],2,FALSE),"-")</f>
        <v>-</v>
      </c>
      <c r="D4656" t="s">
        <v>292</v>
      </c>
      <c r="E4656">
        <v>5.9087657350000002</v>
      </c>
      <c r="F4656">
        <v>192.95</v>
      </c>
      <c r="G4656">
        <v>29.305873975942401</v>
      </c>
      <c r="H4656">
        <v>5.40589339106221</v>
      </c>
      <c r="I4656">
        <v>8.3896785482447598</v>
      </c>
      <c r="J4656">
        <v>7.0770178609868903</v>
      </c>
      <c r="K4656">
        <v>175.28826654199699</v>
      </c>
      <c r="L4656">
        <v>152.44961711259299</v>
      </c>
      <c r="M4656">
        <v>100</v>
      </c>
      <c r="N4656">
        <v>4.9090909090909003</v>
      </c>
      <c r="O4656">
        <v>0</v>
      </c>
      <c r="P4656">
        <v>62.621154656552797</v>
      </c>
    </row>
    <row r="4657" spans="1:17" hidden="1" x14ac:dyDescent="0.3">
      <c r="A4657" t="s">
        <v>9544</v>
      </c>
      <c r="B4657" t="s">
        <v>9545</v>
      </c>
      <c r="C4657" t="str">
        <f>IFERROR(VLOOKUP(Table1[[#This Row],[Ticker]],[1]!Table1[[Symbol]:[Industry]],2,FALSE),"-")</f>
        <v>-</v>
      </c>
      <c r="D4657" t="s">
        <v>5485</v>
      </c>
      <c r="E4657">
        <v>5.8730419999999999</v>
      </c>
      <c r="F4657">
        <v>9.8000000000000007</v>
      </c>
      <c r="G4657">
        <v>-93.3152806806104</v>
      </c>
      <c r="H4657">
        <v>-3.5158446880709202</v>
      </c>
      <c r="I4657">
        <v>-63.927143733761802</v>
      </c>
      <c r="J4657">
        <v>13.7495161947962</v>
      </c>
      <c r="K4657">
        <v>10.3574911140325</v>
      </c>
      <c r="L4657">
        <v>14.3179198524432</v>
      </c>
      <c r="M4657">
        <v>51.787151181850703</v>
      </c>
      <c r="N4657">
        <v>0.328445747800586</v>
      </c>
      <c r="O4657">
        <v>155.102040816326</v>
      </c>
      <c r="P4657">
        <v>28.1045751633987</v>
      </c>
      <c r="Q4657">
        <v>-3.6714537146764002E-2</v>
      </c>
    </row>
    <row r="4658" spans="1:17" hidden="1" x14ac:dyDescent="0.3">
      <c r="A4658" t="s">
        <v>9546</v>
      </c>
      <c r="B4658" t="s">
        <v>9547</v>
      </c>
      <c r="C4658" t="str">
        <f>IFERROR(VLOOKUP(Table1[[#This Row],[Ticker]],[1]!Table1[[Symbol]:[Industry]],2,FALSE),"-")</f>
        <v>-</v>
      </c>
      <c r="D4658" t="s">
        <v>604</v>
      </c>
      <c r="E4658">
        <v>5.8262845499999996</v>
      </c>
      <c r="F4658">
        <v>16.649999999999999</v>
      </c>
      <c r="G4658">
        <v>15.4782850030356</v>
      </c>
      <c r="H4658">
        <v>6.5975664113691304</v>
      </c>
      <c r="I4658">
        <v>-53.895464630931698</v>
      </c>
      <c r="J4658">
        <v>-8.8152986200185097</v>
      </c>
      <c r="K4658">
        <v>16.571319318495998</v>
      </c>
      <c r="L4658">
        <v>16.153553069366801</v>
      </c>
      <c r="M4658">
        <v>42.152331860130303</v>
      </c>
      <c r="N4658">
        <v>1.1896502672615401</v>
      </c>
      <c r="O4658">
        <v>94.9549549549549</v>
      </c>
      <c r="P4658">
        <v>79.418103448275801</v>
      </c>
      <c r="Q4658">
        <v>0.115906912752915</v>
      </c>
    </row>
    <row r="4659" spans="1:17" hidden="1" x14ac:dyDescent="0.3">
      <c r="A4659" t="s">
        <v>9548</v>
      </c>
      <c r="B4659" t="s">
        <v>9549</v>
      </c>
      <c r="C4659" t="str">
        <f>IFERROR(VLOOKUP(Table1[[#This Row],[Ticker]],[1]!Table1[[Symbol]:[Industry]],2,FALSE),"-")</f>
        <v>-</v>
      </c>
      <c r="D4659" t="s">
        <v>228</v>
      </c>
      <c r="E4659">
        <v>5.8262786359999996</v>
      </c>
      <c r="F4659">
        <v>4.1399999999999997</v>
      </c>
      <c r="G4659">
        <v>-10.1009949663247</v>
      </c>
      <c r="H4659">
        <v>-22.823670317601302</v>
      </c>
      <c r="I4659">
        <v>9.4330172320328796</v>
      </c>
      <c r="J4659">
        <v>-5.7067714882355602</v>
      </c>
      <c r="K4659">
        <v>4.6494372625887896</v>
      </c>
      <c r="L4659">
        <v>4.1621032715145798</v>
      </c>
      <c r="M4659">
        <v>21.7486417484382</v>
      </c>
      <c r="N4659">
        <v>0.81276392560058097</v>
      </c>
      <c r="O4659">
        <v>71.256038647343004</v>
      </c>
      <c r="P4659">
        <v>77.682403433476296</v>
      </c>
      <c r="Q4659">
        <v>0.12671612328639001</v>
      </c>
    </row>
    <row r="4660" spans="1:17" hidden="1" x14ac:dyDescent="0.3">
      <c r="A4660" t="s">
        <v>9550</v>
      </c>
      <c r="B4660" t="s">
        <v>9551</v>
      </c>
      <c r="C4660" t="str">
        <f>IFERROR(VLOOKUP(Table1[[#This Row],[Ticker]],[1]!Table1[[Symbol]:[Industry]],2,FALSE),"-")</f>
        <v>-</v>
      </c>
      <c r="E4660">
        <v>5.8161106599999997</v>
      </c>
      <c r="F4660">
        <v>5.8</v>
      </c>
      <c r="G4660">
        <v>-4.4263917917215396</v>
      </c>
      <c r="H4660">
        <v>4.6142058408744102</v>
      </c>
      <c r="I4660">
        <v>12.6797704787861</v>
      </c>
      <c r="J4660">
        <v>6.4921998046821603</v>
      </c>
      <c r="K4660">
        <v>5.4237458605299098</v>
      </c>
      <c r="L4660">
        <v>5.0962137045491804</v>
      </c>
      <c r="M4660">
        <v>62.756964595881897</v>
      </c>
      <c r="N4660">
        <v>0.562761843377376</v>
      </c>
      <c r="O4660">
        <v>8.7931034482758594</v>
      </c>
      <c r="P4660">
        <v>61.111111111111001</v>
      </c>
      <c r="Q4660">
        <v>-3.5625959289760999E-2</v>
      </c>
    </row>
    <row r="4661" spans="1:17" hidden="1" x14ac:dyDescent="0.3">
      <c r="A4661" t="s">
        <v>9552</v>
      </c>
      <c r="B4661" t="s">
        <v>9553</v>
      </c>
      <c r="C4661" t="str">
        <f>IFERROR(VLOOKUP(Table1[[#This Row],[Ticker]],[1]!Table1[[Symbol]:[Industry]],2,FALSE),"-")</f>
        <v>-</v>
      </c>
      <c r="D4661" t="s">
        <v>388</v>
      </c>
      <c r="E4661">
        <v>5.7981100860000003</v>
      </c>
      <c r="F4661">
        <v>9.99</v>
      </c>
      <c r="G4661">
        <v>-6.6993110988613598</v>
      </c>
      <c r="H4661">
        <v>-21.8463344963662</v>
      </c>
      <c r="I4661">
        <v>-6.1293615656400098</v>
      </c>
      <c r="J4661">
        <v>-7.0909396456595397</v>
      </c>
      <c r="K4661">
        <v>12.636978651767199</v>
      </c>
      <c r="L4661">
        <v>12.108793179292499</v>
      </c>
      <c r="M4661">
        <v>24.3541884696739</v>
      </c>
      <c r="N4661">
        <v>0.44963471258291898</v>
      </c>
      <c r="O4661">
        <v>140.14014014014001</v>
      </c>
      <c r="P4661">
        <v>61.912479740680702</v>
      </c>
      <c r="Q4661">
        <v>8.8887764781882997E-2</v>
      </c>
    </row>
    <row r="4662" spans="1:17" hidden="1" x14ac:dyDescent="0.3">
      <c r="A4662" t="s">
        <v>9554</v>
      </c>
      <c r="B4662" t="s">
        <v>9555</v>
      </c>
      <c r="C4662" t="str">
        <f>IFERROR(VLOOKUP(Table1[[#This Row],[Ticker]],[1]!Table1[[Symbol]:[Industry]],2,FALSE),"-")</f>
        <v>-</v>
      </c>
      <c r="D4662" t="s">
        <v>1422</v>
      </c>
      <c r="E4662">
        <v>5.7601120999999997</v>
      </c>
      <c r="F4662">
        <v>10.39</v>
      </c>
      <c r="G4662">
        <v>24.108961743632001</v>
      </c>
      <c r="H4662">
        <v>-22.343872178903499</v>
      </c>
      <c r="I4662">
        <v>18.477482700339401</v>
      </c>
      <c r="J4662">
        <v>-4.4947857995057001</v>
      </c>
      <c r="K4662">
        <v>10.7910435143766</v>
      </c>
      <c r="L4662">
        <v>9.2039194977015892</v>
      </c>
      <c r="M4662">
        <v>39.938329118908598</v>
      </c>
      <c r="N4662">
        <v>0.19403165586436</v>
      </c>
      <c r="O4662">
        <v>22.521655437921002</v>
      </c>
      <c r="P4662">
        <v>107.385229540918</v>
      </c>
      <c r="Q4662">
        <v>7.5171484299009994E-2</v>
      </c>
    </row>
    <row r="4663" spans="1:17" hidden="1" x14ac:dyDescent="0.3">
      <c r="A4663" t="s">
        <v>9556</v>
      </c>
      <c r="B4663" t="s">
        <v>9557</v>
      </c>
      <c r="C4663" t="str">
        <f>IFERROR(VLOOKUP(Table1[[#This Row],[Ticker]],[1]!Table1[[Symbol]:[Industry]],2,FALSE),"-")</f>
        <v>-</v>
      </c>
      <c r="D4663" t="s">
        <v>1964</v>
      </c>
      <c r="E4663">
        <v>5.7597125250000003</v>
      </c>
      <c r="F4663">
        <v>1.75</v>
      </c>
      <c r="G4663">
        <v>50.895245635179002</v>
      </c>
      <c r="H4663">
        <v>-19.868300112596899</v>
      </c>
      <c r="I4663">
        <v>55.861588660604298</v>
      </c>
      <c r="J4663">
        <v>-3.1486319533518499</v>
      </c>
      <c r="K4663">
        <v>1.58809122458621</v>
      </c>
      <c r="L4663">
        <v>1.2429170848876601</v>
      </c>
      <c r="M4663">
        <v>10.752993624256799</v>
      </c>
      <c r="N4663">
        <v>0.14915075371619599</v>
      </c>
      <c r="O4663">
        <v>24</v>
      </c>
      <c r="P4663">
        <v>118.75</v>
      </c>
      <c r="Q4663">
        <v>5.7578544475178003E-2</v>
      </c>
    </row>
    <row r="4664" spans="1:17" hidden="1" x14ac:dyDescent="0.3">
      <c r="A4664" t="s">
        <v>9558</v>
      </c>
      <c r="B4664" t="s">
        <v>9559</v>
      </c>
      <c r="C4664" t="str">
        <f>IFERROR(VLOOKUP(Table1[[#This Row],[Ticker]],[1]!Table1[[Symbol]:[Industry]],2,FALSE),"-")</f>
        <v>-</v>
      </c>
      <c r="D4664" t="s">
        <v>1602</v>
      </c>
      <c r="E4664">
        <v>5.7535499999999997</v>
      </c>
      <c r="F4664">
        <v>9.51</v>
      </c>
      <c r="G4664">
        <v>-10.921458286788001</v>
      </c>
      <c r="H4664">
        <v>-19.749333888065198</v>
      </c>
      <c r="I4664">
        <v>-21.4998076432971</v>
      </c>
      <c r="J4664">
        <v>-2.4819652866851798</v>
      </c>
      <c r="K4664">
        <v>10.032833030486399</v>
      </c>
      <c r="L4664">
        <v>10.5614298272704</v>
      </c>
      <c r="M4664">
        <v>54.256033270784499</v>
      </c>
      <c r="N4664">
        <v>0.26391752577319499</v>
      </c>
      <c r="O4664">
        <v>64.668769716088306</v>
      </c>
      <c r="P4664">
        <v>26.462765957446798</v>
      </c>
      <c r="Q4664">
        <v>-0.127007454122189</v>
      </c>
    </row>
    <row r="4665" spans="1:17" hidden="1" x14ac:dyDescent="0.3">
      <c r="A4665" t="s">
        <v>9560</v>
      </c>
      <c r="B4665" t="s">
        <v>9561</v>
      </c>
      <c r="C4665" t="str">
        <f>IFERROR(VLOOKUP(Table1[[#This Row],[Ticker]],[1]!Table1[[Symbol]:[Industry]],2,FALSE),"-")</f>
        <v>-</v>
      </c>
      <c r="D4665" t="s">
        <v>396</v>
      </c>
      <c r="E4665">
        <v>5.7234838349999997</v>
      </c>
      <c r="F4665">
        <v>3.11</v>
      </c>
      <c r="G4665">
        <v>-27.891551867051099</v>
      </c>
      <c r="H4665">
        <v>-27.3316047645087</v>
      </c>
      <c r="I4665">
        <v>-24.609535959456402</v>
      </c>
      <c r="J4665">
        <v>5.9421791402645098E-3</v>
      </c>
      <c r="K4665">
        <v>3.1803547569642601</v>
      </c>
      <c r="L4665">
        <v>2.9819781606248501</v>
      </c>
      <c r="M4665">
        <v>45.253265893152999</v>
      </c>
      <c r="N4665">
        <v>0.40403270920525403</v>
      </c>
      <c r="O4665">
        <v>35.691318327974201</v>
      </c>
      <c r="P4665">
        <v>57.070707070707002</v>
      </c>
      <c r="Q4665">
        <v>8.2971682404489003E-2</v>
      </c>
    </row>
    <row r="4666" spans="1:17" hidden="1" x14ac:dyDescent="0.3">
      <c r="A4666" t="s">
        <v>9562</v>
      </c>
      <c r="B4666" t="s">
        <v>9563</v>
      </c>
      <c r="C4666" t="str">
        <f>IFERROR(VLOOKUP(Table1[[#This Row],[Ticker]],[1]!Table1[[Symbol]:[Industry]],2,FALSE),"-")</f>
        <v>-</v>
      </c>
      <c r="D4666" t="s">
        <v>751</v>
      </c>
      <c r="E4666">
        <v>5.722810688</v>
      </c>
      <c r="F4666">
        <v>216.74</v>
      </c>
      <c r="G4666">
        <v>23.458679536387699</v>
      </c>
      <c r="H4666">
        <v>-5.1852602633801599</v>
      </c>
      <c r="I4666">
        <v>6.0941535187542204</v>
      </c>
      <c r="J4666">
        <v>-4.75689256467364</v>
      </c>
      <c r="K4666">
        <v>212.298652832237</v>
      </c>
      <c r="L4666">
        <v>189.17265545147001</v>
      </c>
      <c r="M4666">
        <v>41.480968958534298</v>
      </c>
      <c r="N4666">
        <v>0.84089410408066001</v>
      </c>
      <c r="O4666">
        <v>2.7498385161945</v>
      </c>
      <c r="P4666">
        <v>66.723076923076903</v>
      </c>
    </row>
    <row r="4667" spans="1:17" hidden="1" x14ac:dyDescent="0.3">
      <c r="A4667" t="s">
        <v>9564</v>
      </c>
      <c r="B4667" t="s">
        <v>9565</v>
      </c>
      <c r="C4667" t="str">
        <f>IFERROR(VLOOKUP(Table1[[#This Row],[Ticker]],[1]!Table1[[Symbol]:[Industry]],2,FALSE),"-")</f>
        <v>-</v>
      </c>
      <c r="D4667" t="s">
        <v>751</v>
      </c>
      <c r="E4667">
        <v>5.7107817000000001</v>
      </c>
      <c r="F4667">
        <v>44.54</v>
      </c>
      <c r="G4667">
        <v>22.418985053655199</v>
      </c>
      <c r="H4667">
        <v>-2.42741192566888</v>
      </c>
      <c r="I4667">
        <v>8.7765800448662397</v>
      </c>
      <c r="J4667">
        <v>-2.7913295862236698</v>
      </c>
      <c r="K4667">
        <v>42.476559099863699</v>
      </c>
      <c r="L4667">
        <v>37.220713672730803</v>
      </c>
      <c r="M4667">
        <v>46.348393818943599</v>
      </c>
      <c r="N4667">
        <v>1.43864430580952</v>
      </c>
      <c r="O4667">
        <v>4.1760215536596297</v>
      </c>
      <c r="P4667">
        <v>65.2690166975881</v>
      </c>
    </row>
    <row r="4668" spans="1:17" hidden="1" x14ac:dyDescent="0.3">
      <c r="A4668" t="s">
        <v>9566</v>
      </c>
      <c r="B4668" t="s">
        <v>9567</v>
      </c>
      <c r="C4668" t="str">
        <f>IFERROR(VLOOKUP(Table1[[#This Row],[Ticker]],[1]!Table1[[Symbol]:[Industry]],2,FALSE),"-")</f>
        <v>-</v>
      </c>
      <c r="D4668" t="s">
        <v>5554</v>
      </c>
      <c r="E4668">
        <v>5.7005699999999999</v>
      </c>
      <c r="F4668">
        <v>19</v>
      </c>
      <c r="G4668">
        <v>-46.358758941479998</v>
      </c>
      <c r="H4668">
        <v>-1.74934880019554</v>
      </c>
      <c r="I4668">
        <v>-14.455215747109101</v>
      </c>
      <c r="J4668">
        <v>-23.025175163228401</v>
      </c>
      <c r="K4668">
        <v>20.6761179629274</v>
      </c>
      <c r="L4668">
        <v>20.697264725747999</v>
      </c>
      <c r="M4668">
        <v>33.622271983654002</v>
      </c>
      <c r="N4668">
        <v>1.4850395527970901</v>
      </c>
      <c r="O4668">
        <v>46.421052631578902</v>
      </c>
      <c r="P4668">
        <v>29.870129870129801</v>
      </c>
      <c r="Q4668">
        <v>2.3607989145283E-2</v>
      </c>
    </row>
    <row r="4669" spans="1:17" hidden="1" x14ac:dyDescent="0.3">
      <c r="A4669" t="s">
        <v>9568</v>
      </c>
      <c r="B4669" t="s">
        <v>9569</v>
      </c>
      <c r="C4669" t="str">
        <f>IFERROR(VLOOKUP(Table1[[#This Row],[Ticker]],[1]!Table1[[Symbol]:[Industry]],2,FALSE),"-")</f>
        <v>-</v>
      </c>
      <c r="D4669" t="s">
        <v>501</v>
      </c>
      <c r="E4669">
        <v>5.7</v>
      </c>
      <c r="F4669">
        <v>19</v>
      </c>
      <c r="G4669">
        <v>-35.377136350713499</v>
      </c>
      <c r="H4669">
        <v>-4.8197564232765302</v>
      </c>
      <c r="I4669">
        <v>-18.0745815521616</v>
      </c>
      <c r="J4669">
        <v>-3.1486319533518499</v>
      </c>
      <c r="K4669">
        <v>18.3586912713921</v>
      </c>
      <c r="L4669">
        <v>18.908676396830302</v>
      </c>
      <c r="M4669">
        <v>99.966183638035901</v>
      </c>
      <c r="N4669">
        <v>0</v>
      </c>
      <c r="O4669">
        <v>21.421052631578899</v>
      </c>
      <c r="P4669">
        <v>18.306351183063502</v>
      </c>
    </row>
    <row r="4670" spans="1:17" hidden="1" x14ac:dyDescent="0.3">
      <c r="A4670" t="s">
        <v>9570</v>
      </c>
      <c r="B4670" t="s">
        <v>9571</v>
      </c>
      <c r="C4670" t="str">
        <f>IFERROR(VLOOKUP(Table1[[#This Row],[Ticker]],[1]!Table1[[Symbol]:[Industry]],2,FALSE),"-")</f>
        <v>-</v>
      </c>
      <c r="D4670" t="s">
        <v>292</v>
      </c>
      <c r="E4670">
        <v>5.6994092289999996</v>
      </c>
      <c r="F4670">
        <v>3.31</v>
      </c>
      <c r="G4670">
        <v>-44.812606883818901</v>
      </c>
      <c r="H4670">
        <v>3.9681223646022499</v>
      </c>
      <c r="I4670">
        <v>-19.7390119399962</v>
      </c>
      <c r="J4670">
        <v>-1.7362025748207801</v>
      </c>
      <c r="K4670">
        <v>3.4896706046507702</v>
      </c>
      <c r="L4670">
        <v>3.67659265391951</v>
      </c>
      <c r="M4670">
        <v>44.293454067523101</v>
      </c>
      <c r="N4670">
        <v>0.434692285276506</v>
      </c>
      <c r="O4670">
        <v>105.135951661631</v>
      </c>
      <c r="P4670">
        <v>25.378787878787801</v>
      </c>
      <c r="Q4670">
        <v>6.3992093964391997E-2</v>
      </c>
    </row>
    <row r="4671" spans="1:17" hidden="1" x14ac:dyDescent="0.3">
      <c r="A4671" t="s">
        <v>9572</v>
      </c>
      <c r="B4671" t="s">
        <v>9573</v>
      </c>
      <c r="C4671" t="str">
        <f>IFERROR(VLOOKUP(Table1[[#This Row],[Ticker]],[1]!Table1[[Symbol]:[Industry]],2,FALSE),"-")</f>
        <v>-</v>
      </c>
      <c r="D4671" t="s">
        <v>125</v>
      </c>
      <c r="E4671">
        <v>5.6977500000000001</v>
      </c>
      <c r="F4671">
        <v>10.65</v>
      </c>
      <c r="G4671">
        <v>-14.981947347277</v>
      </c>
      <c r="H4671">
        <v>-5.2848727023463002</v>
      </c>
      <c r="I4671">
        <v>-12.210700496022101</v>
      </c>
      <c r="J4671">
        <v>6.0350415160358803</v>
      </c>
      <c r="K4671">
        <v>10.724068068050601</v>
      </c>
      <c r="L4671">
        <v>10.387183044106401</v>
      </c>
      <c r="M4671">
        <v>38.318335606811601</v>
      </c>
      <c r="N4671">
        <v>0.80189995271402004</v>
      </c>
      <c r="O4671">
        <v>22.065727699530498</v>
      </c>
      <c r="P4671">
        <v>31.157635467980299</v>
      </c>
      <c r="Q4671">
        <v>-1.4000131430731E-2</v>
      </c>
    </row>
    <row r="4672" spans="1:17" hidden="1" x14ac:dyDescent="0.3">
      <c r="A4672" t="s">
        <v>9574</v>
      </c>
      <c r="B4672" t="s">
        <v>9575</v>
      </c>
      <c r="C4672" t="str">
        <f>IFERROR(VLOOKUP(Table1[[#This Row],[Ticker]],[1]!Table1[[Symbol]:[Industry]],2,FALSE),"-")</f>
        <v>-</v>
      </c>
      <c r="D4672" t="s">
        <v>396</v>
      </c>
      <c r="E4672">
        <v>5.6861370000000004</v>
      </c>
      <c r="F4672">
        <v>18.95</v>
      </c>
      <c r="G4672">
        <v>-33.3152806806104</v>
      </c>
      <c r="H4672">
        <v>-4.8197564232765302</v>
      </c>
      <c r="I4672">
        <v>-19.138411339395599</v>
      </c>
      <c r="J4672">
        <v>-3.1486319533518499</v>
      </c>
      <c r="K4672">
        <v>18.9499999936608</v>
      </c>
      <c r="L4672">
        <v>18.949529095210401</v>
      </c>
      <c r="M4672">
        <v>100</v>
      </c>
      <c r="O4672">
        <v>0</v>
      </c>
      <c r="P4672">
        <v>0</v>
      </c>
    </row>
    <row r="4673" spans="1:17" hidden="1" x14ac:dyDescent="0.3">
      <c r="A4673" t="s">
        <v>9576</v>
      </c>
      <c r="B4673" t="s">
        <v>9577</v>
      </c>
      <c r="C4673" t="str">
        <f>IFERROR(VLOOKUP(Table1[[#This Row],[Ticker]],[1]!Table1[[Symbol]:[Industry]],2,FALSE),"-")</f>
        <v>-</v>
      </c>
      <c r="D4673" t="s">
        <v>125</v>
      </c>
      <c r="E4673">
        <v>5.6563793999999996</v>
      </c>
      <c r="F4673">
        <v>10.71</v>
      </c>
      <c r="G4673">
        <v>19.903603439561198</v>
      </c>
      <c r="H4673">
        <v>-13.010575505184701</v>
      </c>
      <c r="I4673">
        <v>-6.7564596080210402</v>
      </c>
      <c r="J4673">
        <v>-14.606965286685099</v>
      </c>
      <c r="K4673">
        <v>11.1129546514961</v>
      </c>
      <c r="L4673">
        <v>10.6864389565535</v>
      </c>
      <c r="M4673">
        <v>44.694516349385403</v>
      </c>
      <c r="N4673">
        <v>1.05543141021917</v>
      </c>
      <c r="O4673">
        <v>37.721755368814101</v>
      </c>
      <c r="P4673">
        <v>57.268722466960298</v>
      </c>
      <c r="Q4673">
        <v>3.2821595805972999E-2</v>
      </c>
    </row>
    <row r="4674" spans="1:17" hidden="1" x14ac:dyDescent="0.3">
      <c r="A4674" t="s">
        <v>9578</v>
      </c>
      <c r="B4674" t="s">
        <v>9579</v>
      </c>
      <c r="C4674" t="str">
        <f>IFERROR(VLOOKUP(Table1[[#This Row],[Ticker]],[1]!Table1[[Symbol]:[Industry]],2,FALSE),"-")</f>
        <v>-</v>
      </c>
      <c r="D4674" t="s">
        <v>751</v>
      </c>
      <c r="E4674">
        <v>5.6472677519999896</v>
      </c>
      <c r="F4674">
        <v>21.92</v>
      </c>
      <c r="G4674">
        <v>11.081733298806499</v>
      </c>
      <c r="H4674">
        <v>-1.0120458092832101</v>
      </c>
      <c r="I4674">
        <v>1.6329385228633</v>
      </c>
      <c r="J4674">
        <v>-2.5953816075703902</v>
      </c>
      <c r="K4674">
        <v>20.7537057424172</v>
      </c>
      <c r="L4674">
        <v>18.7903616585733</v>
      </c>
      <c r="M4674">
        <v>60.5497023931554</v>
      </c>
      <c r="N4674">
        <v>0.79589491697664405</v>
      </c>
      <c r="O4674">
        <v>1.2773722627737101</v>
      </c>
      <c r="P4674">
        <v>68.615384615384599</v>
      </c>
    </row>
    <row r="4675" spans="1:17" hidden="1" x14ac:dyDescent="0.3">
      <c r="A4675" t="s">
        <v>9580</v>
      </c>
      <c r="B4675" t="s">
        <v>9581</v>
      </c>
      <c r="C4675" t="str">
        <f>IFERROR(VLOOKUP(Table1[[#This Row],[Ticker]],[1]!Table1[[Symbol]:[Industry]],2,FALSE),"-")</f>
        <v>-</v>
      </c>
      <c r="D4675" t="s">
        <v>130</v>
      </c>
      <c r="E4675">
        <v>5.6407499999999997</v>
      </c>
      <c r="F4675">
        <v>16.350000000000001</v>
      </c>
      <c r="G4675">
        <v>-19.4573419619474</v>
      </c>
      <c r="H4675">
        <v>74.968603365083197</v>
      </c>
      <c r="I4675">
        <v>30.3131425911345</v>
      </c>
      <c r="J4675">
        <v>38.5527858948549</v>
      </c>
      <c r="K4675">
        <v>11.155191817692501</v>
      </c>
      <c r="L4675">
        <v>11.1528578702492</v>
      </c>
      <c r="M4675">
        <v>75.931176603261207</v>
      </c>
      <c r="N4675">
        <v>4.3145505488382696</v>
      </c>
      <c r="O4675">
        <v>9.4189602446483196</v>
      </c>
      <c r="P4675">
        <v>106.962025316455</v>
      </c>
      <c r="Q4675">
        <v>-2.6565193505060001E-3</v>
      </c>
    </row>
    <row r="4676" spans="1:17" hidden="1" x14ac:dyDescent="0.3">
      <c r="A4676" t="s">
        <v>9582</v>
      </c>
      <c r="B4676" t="s">
        <v>9583</v>
      </c>
      <c r="C4676" t="str">
        <f>IFERROR(VLOOKUP(Table1[[#This Row],[Ticker]],[1]!Table1[[Symbol]:[Industry]],2,FALSE),"-")</f>
        <v>-</v>
      </c>
      <c r="D4676" t="s">
        <v>54</v>
      </c>
      <c r="E4676">
        <v>5.6280000000000001</v>
      </c>
      <c r="F4676">
        <v>26.8</v>
      </c>
      <c r="G4676">
        <v>-42.774740140069802</v>
      </c>
      <c r="H4676">
        <v>-2.0590202269575002</v>
      </c>
      <c r="I4676">
        <v>-47.861815594714798</v>
      </c>
      <c r="J4676">
        <v>-7.4343462390661301</v>
      </c>
      <c r="K4676">
        <v>27.284270391928899</v>
      </c>
      <c r="L4676">
        <v>28.5081687738606</v>
      </c>
      <c r="M4676">
        <v>44.412952436483501</v>
      </c>
      <c r="N4676">
        <v>0.84500745156482804</v>
      </c>
      <c r="O4676">
        <v>63.582089552238799</v>
      </c>
      <c r="P4676">
        <v>13.8004246284501</v>
      </c>
    </row>
    <row r="4677" spans="1:17" hidden="1" x14ac:dyDescent="0.3">
      <c r="A4677" t="s">
        <v>9584</v>
      </c>
      <c r="B4677" t="s">
        <v>9585</v>
      </c>
      <c r="C4677" t="str">
        <f>IFERROR(VLOOKUP(Table1[[#This Row],[Ticker]],[1]!Table1[[Symbol]:[Industry]],2,FALSE),"-")</f>
        <v>-</v>
      </c>
      <c r="D4677" t="s">
        <v>396</v>
      </c>
      <c r="E4677">
        <v>5.6071</v>
      </c>
      <c r="F4677">
        <v>11.93</v>
      </c>
      <c r="G4677">
        <v>1135.8336554896</v>
      </c>
      <c r="H4677">
        <v>50.972520540771399</v>
      </c>
      <c r="I4677">
        <v>1150.01052483081</v>
      </c>
      <c r="J4677">
        <v>4.8846090438780498</v>
      </c>
      <c r="K4677">
        <v>7.9244972382205496</v>
      </c>
      <c r="M4677">
        <v>100</v>
      </c>
      <c r="N4677">
        <v>1.3013097637822399</v>
      </c>
      <c r="O4677">
        <v>0</v>
      </c>
      <c r="P4677">
        <v>1169.1489361702099</v>
      </c>
    </row>
    <row r="4678" spans="1:17" hidden="1" x14ac:dyDescent="0.3">
      <c r="A4678" t="s">
        <v>9586</v>
      </c>
      <c r="B4678" t="s">
        <v>9587</v>
      </c>
      <c r="C4678" t="str">
        <f>IFERROR(VLOOKUP(Table1[[#This Row],[Ticker]],[1]!Table1[[Symbol]:[Industry]],2,FALSE),"-")</f>
        <v>-</v>
      </c>
      <c r="D4678" t="s">
        <v>130</v>
      </c>
      <c r="E4678">
        <v>5.6025</v>
      </c>
      <c r="F4678">
        <v>7.47</v>
      </c>
      <c r="G4678">
        <v>-96.751404028628002</v>
      </c>
      <c r="H4678">
        <v>-12.937837604088299</v>
      </c>
      <c r="I4678">
        <v>-58.652581379881497</v>
      </c>
      <c r="J4678">
        <v>-3.1486319533518499</v>
      </c>
      <c r="K4678">
        <v>7.8441700172406197</v>
      </c>
      <c r="L4678">
        <v>10.278145168261499</v>
      </c>
      <c r="M4678">
        <v>34.293337492286298</v>
      </c>
      <c r="N4678">
        <v>0.48098330241187298</v>
      </c>
      <c r="O4678">
        <v>200.66934404283799</v>
      </c>
      <c r="P4678">
        <v>18.1962025316455</v>
      </c>
    </row>
    <row r="4679" spans="1:17" hidden="1" x14ac:dyDescent="0.3">
      <c r="A4679" t="s">
        <v>9588</v>
      </c>
      <c r="B4679" t="s">
        <v>9589</v>
      </c>
      <c r="C4679" t="str">
        <f>IFERROR(VLOOKUP(Table1[[#This Row],[Ticker]],[1]!Table1[[Symbol]:[Industry]],2,FALSE),"-")</f>
        <v>-</v>
      </c>
      <c r="D4679" t="s">
        <v>51</v>
      </c>
      <c r="E4679">
        <v>5.59</v>
      </c>
      <c r="F4679">
        <v>5.59</v>
      </c>
      <c r="G4679">
        <v>11.879524514194699</v>
      </c>
      <c r="H4679">
        <v>-8.1012762851072804</v>
      </c>
      <c r="I4679">
        <v>8.4871594368600398</v>
      </c>
      <c r="J4679">
        <v>-1.33045013517004</v>
      </c>
      <c r="K4679">
        <v>5.7409842128288204</v>
      </c>
      <c r="L4679">
        <v>5.4623512866908399</v>
      </c>
      <c r="M4679">
        <v>47.543185147401402</v>
      </c>
      <c r="N4679">
        <v>0.93372408217703895</v>
      </c>
      <c r="O4679">
        <v>40.787119856887301</v>
      </c>
      <c r="P4679">
        <v>45.194805194805099</v>
      </c>
      <c r="Q4679">
        <v>4.2935809385151999E-2</v>
      </c>
    </row>
    <row r="4680" spans="1:17" hidden="1" x14ac:dyDescent="0.3">
      <c r="A4680" t="s">
        <v>9590</v>
      </c>
      <c r="B4680" t="s">
        <v>9591</v>
      </c>
      <c r="C4680" t="str">
        <f>IFERROR(VLOOKUP(Table1[[#This Row],[Ticker]],[1]!Table1[[Symbol]:[Industry]],2,FALSE),"-")</f>
        <v>-</v>
      </c>
      <c r="D4680" t="s">
        <v>396</v>
      </c>
      <c r="E4680">
        <v>5.58</v>
      </c>
      <c r="F4680">
        <v>15.5</v>
      </c>
      <c r="G4680">
        <v>-45.446799954986801</v>
      </c>
      <c r="H4680">
        <v>-4.5002676053851598</v>
      </c>
      <c r="I4680">
        <v>-17.8973923975276</v>
      </c>
      <c r="J4680">
        <v>4.3856146219906096</v>
      </c>
      <c r="K4680">
        <v>15.232730556286</v>
      </c>
      <c r="L4680">
        <v>16.359790911214699</v>
      </c>
      <c r="M4680">
        <v>61.055741017127097</v>
      </c>
      <c r="N4680">
        <v>0.72206679579016397</v>
      </c>
      <c r="O4680">
        <v>33.225806451612897</v>
      </c>
      <c r="P4680">
        <v>12.237509051411999</v>
      </c>
      <c r="Q4680">
        <v>2.6033294359970999E-2</v>
      </c>
    </row>
    <row r="4681" spans="1:17" hidden="1" x14ac:dyDescent="0.3">
      <c r="A4681" t="s">
        <v>9592</v>
      </c>
      <c r="B4681" t="s">
        <v>9593</v>
      </c>
      <c r="C4681" t="str">
        <f>IFERROR(VLOOKUP(Table1[[#This Row],[Ticker]],[1]!Table1[[Symbol]:[Industry]],2,FALSE),"-")</f>
        <v>-</v>
      </c>
      <c r="D4681" t="s">
        <v>130</v>
      </c>
      <c r="E4681">
        <v>5.57757798</v>
      </c>
      <c r="F4681">
        <v>10.14</v>
      </c>
      <c r="G4681">
        <v>49.7172102941188</v>
      </c>
      <c r="H4681">
        <v>14.131375877081</v>
      </c>
      <c r="I4681">
        <v>-17.4332959933575</v>
      </c>
      <c r="J4681">
        <v>-3.3486319533518398</v>
      </c>
      <c r="K4681">
        <v>9.6733784582806095</v>
      </c>
      <c r="L4681">
        <v>9.7910683492749602</v>
      </c>
      <c r="M4681">
        <v>73.076687785038501</v>
      </c>
      <c r="N4681">
        <v>8.39364107524362E-2</v>
      </c>
      <c r="O4681">
        <v>42.011834319526599</v>
      </c>
      <c r="P4681">
        <v>117.59656652360501</v>
      </c>
      <c r="Q4681">
        <v>6.9275875667575995E-2</v>
      </c>
    </row>
    <row r="4682" spans="1:17" hidden="1" x14ac:dyDescent="0.3">
      <c r="A4682" t="s">
        <v>9594</v>
      </c>
      <c r="B4682" t="s">
        <v>9595</v>
      </c>
      <c r="C4682" t="str">
        <f>IFERROR(VLOOKUP(Table1[[#This Row],[Ticker]],[1]!Table1[[Symbol]:[Industry]],2,FALSE),"-")</f>
        <v>-</v>
      </c>
      <c r="D4682" t="s">
        <v>604</v>
      </c>
      <c r="E4682">
        <v>5.5706210450000002</v>
      </c>
      <c r="F4682">
        <v>1.05</v>
      </c>
      <c r="G4682">
        <v>-5.5931859894901201</v>
      </c>
      <c r="H4682">
        <v>-1.87035303188851</v>
      </c>
      <c r="I4682">
        <v>-12.2495918825592</v>
      </c>
      <c r="J4682">
        <v>1.0670674632677399</v>
      </c>
      <c r="K4682">
        <v>0.87095729667658806</v>
      </c>
      <c r="L4682">
        <v>0.71054764949087601</v>
      </c>
      <c r="M4682">
        <v>93.6507375906683</v>
      </c>
      <c r="N4682">
        <v>1</v>
      </c>
      <c r="Q4682">
        <v>2.6574399778243E-2</v>
      </c>
    </row>
    <row r="4683" spans="1:17" hidden="1" x14ac:dyDescent="0.3">
      <c r="A4683" t="s">
        <v>9596</v>
      </c>
      <c r="B4683" t="s">
        <v>9597</v>
      </c>
      <c r="C4683" t="str">
        <f>IFERROR(VLOOKUP(Table1[[#This Row],[Ticker]],[1]!Table1[[Symbol]:[Industry]],2,FALSE),"-")</f>
        <v>-</v>
      </c>
      <c r="D4683" t="s">
        <v>143</v>
      </c>
      <c r="E4683">
        <v>5.5687499999999996</v>
      </c>
      <c r="F4683">
        <v>11.25</v>
      </c>
      <c r="G4683">
        <v>9.2702706501880598</v>
      </c>
      <c r="H4683">
        <v>7.7802435767234597</v>
      </c>
      <c r="I4683">
        <v>-3.7537959547802799</v>
      </c>
      <c r="J4683">
        <v>1.30405821362403</v>
      </c>
      <c r="K4683">
        <v>10.5611851027298</v>
      </c>
      <c r="L4683">
        <v>9.9794062949408904</v>
      </c>
      <c r="M4683">
        <v>55.188597932519002</v>
      </c>
      <c r="N4683">
        <v>0.65966108358850395</v>
      </c>
      <c r="O4683">
        <v>42.133333333333297</v>
      </c>
      <c r="P4683">
        <v>60.256410256410199</v>
      </c>
      <c r="Q4683">
        <v>2.8586737960895E-2</v>
      </c>
    </row>
    <row r="4684" spans="1:17" hidden="1" x14ac:dyDescent="0.3">
      <c r="A4684" t="s">
        <v>9598</v>
      </c>
      <c r="B4684" t="s">
        <v>9599</v>
      </c>
      <c r="C4684" t="str">
        <f>IFERROR(VLOOKUP(Table1[[#This Row],[Ticker]],[1]!Table1[[Symbol]:[Industry]],2,FALSE),"-")</f>
        <v>-</v>
      </c>
      <c r="D4684" t="s">
        <v>396</v>
      </c>
      <c r="E4684">
        <v>5.5536000000000003</v>
      </c>
      <c r="F4684">
        <v>13.35</v>
      </c>
      <c r="G4684">
        <v>2.9092091153079198</v>
      </c>
      <c r="H4684">
        <v>4.0174528790490296</v>
      </c>
      <c r="I4684">
        <v>-36.219156681010503</v>
      </c>
      <c r="J4684">
        <v>-4.8981071108046104</v>
      </c>
      <c r="K4684">
        <v>13.169823045974301</v>
      </c>
      <c r="L4684">
        <v>13.5617155227047</v>
      </c>
      <c r="M4684">
        <v>40.329380868035997</v>
      </c>
      <c r="N4684">
        <v>0.43113228533293702</v>
      </c>
      <c r="O4684">
        <v>75.056179775280896</v>
      </c>
      <c r="P4684">
        <v>46.542261251372103</v>
      </c>
      <c r="Q4684">
        <v>7.0002818151027005E-2</v>
      </c>
    </row>
    <row r="4685" spans="1:17" hidden="1" x14ac:dyDescent="0.3">
      <c r="A4685" t="s">
        <v>9600</v>
      </c>
      <c r="B4685" t="s">
        <v>9601</v>
      </c>
      <c r="C4685" t="str">
        <f>IFERROR(VLOOKUP(Table1[[#This Row],[Ticker]],[1]!Table1[[Symbol]:[Industry]],2,FALSE),"-")</f>
        <v>-</v>
      </c>
      <c r="D4685" t="s">
        <v>396</v>
      </c>
      <c r="E4685">
        <v>5.5501849999999999</v>
      </c>
      <c r="F4685">
        <v>18.5</v>
      </c>
      <c r="G4685">
        <v>-45.803454758188401</v>
      </c>
      <c r="H4685">
        <v>15.030685452998</v>
      </c>
      <c r="I4685">
        <v>33.754150644075402</v>
      </c>
      <c r="J4685">
        <v>7.7318711913022202</v>
      </c>
      <c r="K4685">
        <v>16.110773577452001</v>
      </c>
      <c r="L4685">
        <v>15.5035267588792</v>
      </c>
      <c r="M4685">
        <v>73.3320021618715</v>
      </c>
      <c r="N4685">
        <v>3.2568576028304599</v>
      </c>
      <c r="O4685">
        <v>55.945945945945901</v>
      </c>
      <c r="P4685">
        <v>56.25</v>
      </c>
    </row>
    <row r="4686" spans="1:17" hidden="1" x14ac:dyDescent="0.3">
      <c r="A4686" t="s">
        <v>9602</v>
      </c>
      <c r="B4686" t="s">
        <v>9603</v>
      </c>
      <c r="C4686" t="str">
        <f>IFERROR(VLOOKUP(Table1[[#This Row],[Ticker]],[1]!Table1[[Symbol]:[Industry]],2,FALSE),"-")</f>
        <v>-</v>
      </c>
      <c r="D4686" t="s">
        <v>89</v>
      </c>
      <c r="E4686">
        <v>5.5353750000000002</v>
      </c>
      <c r="F4686">
        <v>4.3499999999999996</v>
      </c>
      <c r="G4686">
        <v>-84.162738307729001</v>
      </c>
      <c r="I4686">
        <v>-22.471744672728999</v>
      </c>
      <c r="K4686">
        <v>17.265326357059401</v>
      </c>
      <c r="L4686">
        <v>64.568764294626902</v>
      </c>
      <c r="M4686">
        <v>49.458628392849597</v>
      </c>
      <c r="N4686">
        <v>1</v>
      </c>
      <c r="O4686">
        <v>121.83908045977</v>
      </c>
      <c r="P4686">
        <v>10.126582278480999</v>
      </c>
    </row>
    <row r="4687" spans="1:17" hidden="1" x14ac:dyDescent="0.3">
      <c r="A4687" t="s">
        <v>9604</v>
      </c>
      <c r="B4687" t="s">
        <v>9605</v>
      </c>
      <c r="C4687" t="str">
        <f>IFERROR(VLOOKUP(Table1[[#This Row],[Ticker]],[1]!Table1[[Symbol]:[Industry]],2,FALSE),"-")</f>
        <v>-</v>
      </c>
      <c r="D4687" t="s">
        <v>228</v>
      </c>
      <c r="E4687">
        <v>5.5260899999999999</v>
      </c>
      <c r="F4687">
        <v>8.73</v>
      </c>
      <c r="G4687">
        <v>19.0407402617979</v>
      </c>
      <c r="H4687">
        <v>31.161551987938399</v>
      </c>
      <c r="I4687">
        <v>142.238834169586</v>
      </c>
      <c r="J4687">
        <v>-3.1486319533518499</v>
      </c>
      <c r="K4687">
        <v>6.85283097055681</v>
      </c>
      <c r="L4687">
        <v>5.28237295124051</v>
      </c>
      <c r="M4687">
        <v>99.954752875135398</v>
      </c>
      <c r="N4687">
        <v>0.25541125541125498</v>
      </c>
      <c r="O4687">
        <v>0.114547537227949</v>
      </c>
      <c r="P4687">
        <v>161.37724550898201</v>
      </c>
    </row>
    <row r="4688" spans="1:17" hidden="1" x14ac:dyDescent="0.3">
      <c r="A4688" t="s">
        <v>9606</v>
      </c>
      <c r="B4688" t="s">
        <v>9607</v>
      </c>
      <c r="C4688" t="str">
        <f>IFERROR(VLOOKUP(Table1[[#This Row],[Ticker]],[1]!Table1[[Symbol]:[Industry]],2,FALSE),"-")</f>
        <v>-</v>
      </c>
      <c r="D4688" t="s">
        <v>545</v>
      </c>
      <c r="E4688">
        <v>5.52</v>
      </c>
      <c r="F4688">
        <v>12</v>
      </c>
      <c r="G4688">
        <v>-36.929738511935703</v>
      </c>
      <c r="H4688">
        <v>-18.982846552031901</v>
      </c>
      <c r="I4688">
        <v>-4.3058754542282003</v>
      </c>
      <c r="J4688">
        <v>-7.8348908890150701</v>
      </c>
      <c r="K4688">
        <v>14.1250405289349</v>
      </c>
      <c r="L4688">
        <v>13.184781222227301</v>
      </c>
      <c r="M4688">
        <v>18.920545527625102</v>
      </c>
      <c r="N4688">
        <v>0.225596168540525</v>
      </c>
      <c r="O4688">
        <v>108.333333333333</v>
      </c>
      <c r="P4688">
        <v>35.135135135135101</v>
      </c>
      <c r="Q4688">
        <v>4.0425495250841E-2</v>
      </c>
    </row>
    <row r="4689" spans="1:17" hidden="1" x14ac:dyDescent="0.3">
      <c r="A4689" t="s">
        <v>9608</v>
      </c>
      <c r="B4689" t="s">
        <v>9609</v>
      </c>
      <c r="C4689" t="str">
        <f>IFERROR(VLOOKUP(Table1[[#This Row],[Ticker]],[1]!Table1[[Symbol]:[Industry]],2,FALSE),"-")</f>
        <v>-</v>
      </c>
      <c r="D4689" t="s">
        <v>860</v>
      </c>
      <c r="E4689">
        <v>5.5044500000000003</v>
      </c>
      <c r="F4689">
        <v>7</v>
      </c>
      <c r="G4689">
        <v>56.9021106237374</v>
      </c>
      <c r="H4689">
        <v>18.4196801964417</v>
      </c>
      <c r="I4689">
        <v>-29.509730161418702</v>
      </c>
      <c r="J4689">
        <v>-3.2912853057056202</v>
      </c>
      <c r="K4689">
        <v>6.73303924680744</v>
      </c>
      <c r="L4689">
        <v>6.8385456614103903</v>
      </c>
      <c r="M4689">
        <v>59.342650837475198</v>
      </c>
      <c r="N4689">
        <v>1.01632561780163</v>
      </c>
      <c r="O4689">
        <v>53.428571428571402</v>
      </c>
      <c r="P4689">
        <v>130.263157894736</v>
      </c>
    </row>
    <row r="4690" spans="1:17" hidden="1" x14ac:dyDescent="0.3">
      <c r="A4690" t="s">
        <v>9610</v>
      </c>
      <c r="B4690" t="s">
        <v>9611</v>
      </c>
      <c r="C4690" t="str">
        <f>IFERROR(VLOOKUP(Table1[[#This Row],[Ticker]],[1]!Table1[[Symbol]:[Industry]],2,FALSE),"-")</f>
        <v>-</v>
      </c>
      <c r="D4690" t="s">
        <v>292</v>
      </c>
      <c r="E4690">
        <v>5.4889250000000001</v>
      </c>
      <c r="F4690">
        <v>3.25</v>
      </c>
      <c r="G4690">
        <v>37.737350898336899</v>
      </c>
      <c r="H4690">
        <v>-9.9333927869129006</v>
      </c>
      <c r="I4690">
        <v>-20.653562854547101</v>
      </c>
      <c r="J4690">
        <v>-8.2622683169882194</v>
      </c>
      <c r="K4690">
        <v>3.3667970846130402</v>
      </c>
      <c r="L4690">
        <v>3.4122622197425798</v>
      </c>
      <c r="M4690">
        <v>36.332383578461702</v>
      </c>
      <c r="N4690">
        <v>1.54766029293957</v>
      </c>
      <c r="O4690">
        <v>65.230769230769198</v>
      </c>
      <c r="P4690">
        <v>71.052631578947299</v>
      </c>
      <c r="Q4690">
        <v>4.5476332862E-3</v>
      </c>
    </row>
    <row r="4691" spans="1:17" hidden="1" x14ac:dyDescent="0.3">
      <c r="A4691" t="s">
        <v>9612</v>
      </c>
      <c r="B4691" t="s">
        <v>9613</v>
      </c>
      <c r="C4691" t="str">
        <f>IFERROR(VLOOKUP(Table1[[#This Row],[Ticker]],[1]!Table1[[Symbol]:[Industry]],2,FALSE),"-")</f>
        <v>-</v>
      </c>
      <c r="D4691" t="s">
        <v>545</v>
      </c>
      <c r="E4691">
        <v>5.4878999999999998</v>
      </c>
      <c r="F4691">
        <v>16.63</v>
      </c>
      <c r="G4691">
        <v>-43.032978834790597</v>
      </c>
      <c r="H4691">
        <v>-4.8197564232765302</v>
      </c>
      <c r="I4691">
        <v>-19.138411339395599</v>
      </c>
      <c r="J4691">
        <v>-3.1486319533518499</v>
      </c>
      <c r="K4691">
        <v>16.630938186155898</v>
      </c>
      <c r="L4691">
        <v>16.698003095905801</v>
      </c>
      <c r="M4691">
        <v>2.3131596830000001E-6</v>
      </c>
      <c r="O4691">
        <v>16.295850871918201</v>
      </c>
      <c r="P4691">
        <v>0</v>
      </c>
    </row>
    <row r="4692" spans="1:17" hidden="1" x14ac:dyDescent="0.3">
      <c r="A4692" t="s">
        <v>9614</v>
      </c>
      <c r="B4692" t="s">
        <v>9615</v>
      </c>
      <c r="C4692" t="str">
        <f>IFERROR(VLOOKUP(Table1[[#This Row],[Ticker]],[1]!Table1[[Symbol]:[Industry]],2,FALSE),"-")</f>
        <v>-</v>
      </c>
      <c r="D4692" t="s">
        <v>396</v>
      </c>
      <c r="E4692">
        <v>5.4729999999999999</v>
      </c>
      <c r="F4692">
        <v>273.64999999999998</v>
      </c>
      <c r="G4692">
        <v>1916.4974534017799</v>
      </c>
      <c r="H4692">
        <v>32.102927934978098</v>
      </c>
      <c r="I4692">
        <v>530.09053290734198</v>
      </c>
      <c r="J4692">
        <v>5.0804926936832402</v>
      </c>
      <c r="K4692">
        <v>201.178158234439</v>
      </c>
      <c r="L4692">
        <v>113.897381354638</v>
      </c>
      <c r="M4692">
        <v>94.979586613087307</v>
      </c>
      <c r="N4692">
        <v>0.84276690611840399</v>
      </c>
      <c r="O4692">
        <v>0</v>
      </c>
      <c r="P4692">
        <v>1949.8127340823901</v>
      </c>
    </row>
    <row r="4693" spans="1:17" hidden="1" x14ac:dyDescent="0.3">
      <c r="A4693" t="s">
        <v>9616</v>
      </c>
      <c r="B4693" t="s">
        <v>9617</v>
      </c>
      <c r="C4693" t="str">
        <f>IFERROR(VLOOKUP(Table1[[#This Row],[Ticker]],[1]!Table1[[Symbol]:[Industry]],2,FALSE),"-")</f>
        <v>-</v>
      </c>
      <c r="D4693" t="s">
        <v>89</v>
      </c>
      <c r="E4693">
        <v>5.4689904</v>
      </c>
      <c r="F4693">
        <v>10.26</v>
      </c>
      <c r="G4693">
        <v>8.0070333689763498</v>
      </c>
      <c r="H4693">
        <v>-12.539366006240099</v>
      </c>
      <c r="I4693">
        <v>-11.7038563655736</v>
      </c>
      <c r="J4693">
        <v>-13.105341910061799</v>
      </c>
      <c r="K4693">
        <v>10.558221494922901</v>
      </c>
      <c r="L4693">
        <v>9.4046300246188892</v>
      </c>
      <c r="M4693">
        <v>36.995404441634498</v>
      </c>
      <c r="N4693">
        <v>1.74920419476735</v>
      </c>
      <c r="O4693">
        <v>21.832358674463901</v>
      </c>
      <c r="P4693">
        <v>59.0697674418604</v>
      </c>
      <c r="Q4693">
        <v>6.5972850537817998E-2</v>
      </c>
    </row>
    <row r="4694" spans="1:17" hidden="1" x14ac:dyDescent="0.3">
      <c r="A4694" t="s">
        <v>9618</v>
      </c>
      <c r="B4694" t="s">
        <v>9619</v>
      </c>
      <c r="C4694" t="str">
        <f>IFERROR(VLOOKUP(Table1[[#This Row],[Ticker]],[1]!Table1[[Symbol]:[Industry]],2,FALSE),"-")</f>
        <v>-</v>
      </c>
      <c r="D4694" t="s">
        <v>74</v>
      </c>
      <c r="E4694">
        <v>5.4505749999999997</v>
      </c>
      <c r="F4694">
        <v>5.41</v>
      </c>
      <c r="G4694">
        <v>-43.893793077304601</v>
      </c>
      <c r="H4694">
        <v>-9.8290328611243893</v>
      </c>
      <c r="I4694">
        <v>-11.1543794032679</v>
      </c>
      <c r="J4694">
        <v>-3.9238257518014601</v>
      </c>
      <c r="K4694">
        <v>5.3095127079378299</v>
      </c>
      <c r="L4694">
        <v>5.6537730544341001</v>
      </c>
      <c r="M4694">
        <v>61.928135735170201</v>
      </c>
      <c r="N4694">
        <v>0.39596320236907201</v>
      </c>
      <c r="O4694">
        <v>43.992606284658002</v>
      </c>
      <c r="P4694">
        <v>20.2222222222222</v>
      </c>
      <c r="Q4694">
        <v>2.689313897422E-2</v>
      </c>
    </row>
    <row r="4695" spans="1:17" hidden="1" x14ac:dyDescent="0.3">
      <c r="A4695" t="s">
        <v>9620</v>
      </c>
      <c r="B4695" t="s">
        <v>9621</v>
      </c>
      <c r="C4695" t="str">
        <f>IFERROR(VLOOKUP(Table1[[#This Row],[Ticker]],[1]!Table1[[Symbol]:[Industry]],2,FALSE),"-")</f>
        <v>-</v>
      </c>
      <c r="D4695" t="s">
        <v>74</v>
      </c>
      <c r="E4695">
        <v>5.4442773000000004</v>
      </c>
      <c r="F4695">
        <v>5.39</v>
      </c>
      <c r="G4695">
        <v>-43.481947347277099</v>
      </c>
      <c r="H4695">
        <v>-8.7483278518479501</v>
      </c>
      <c r="I4695">
        <v>-19.3235965245808</v>
      </c>
      <c r="J4695">
        <v>-7.5891292890534503</v>
      </c>
      <c r="K4695">
        <v>5.5746875527277897</v>
      </c>
      <c r="L4695">
        <v>5.8135957158874199</v>
      </c>
      <c r="M4695">
        <v>38.682106149484099</v>
      </c>
      <c r="N4695">
        <v>0.68391228926435599</v>
      </c>
      <c r="O4695">
        <v>34.6938775510204</v>
      </c>
      <c r="P4695">
        <v>9.9999999999999805</v>
      </c>
      <c r="Q4695">
        <v>-5.8263338215960997E-2</v>
      </c>
    </row>
    <row r="4696" spans="1:17" hidden="1" x14ac:dyDescent="0.3">
      <c r="A4696" t="s">
        <v>9622</v>
      </c>
      <c r="B4696" t="s">
        <v>9623</v>
      </c>
      <c r="C4696" t="str">
        <f>IFERROR(VLOOKUP(Table1[[#This Row],[Ticker]],[1]!Table1[[Symbol]:[Industry]],2,FALSE),"-")</f>
        <v>-</v>
      </c>
      <c r="D4696" t="s">
        <v>130</v>
      </c>
      <c r="E4696">
        <v>5.4330911999999998</v>
      </c>
      <c r="F4696">
        <v>7.18</v>
      </c>
      <c r="G4696">
        <v>-5.1009949663247101</v>
      </c>
      <c r="H4696">
        <v>-5.6327645533578297</v>
      </c>
      <c r="I4696">
        <v>-36.6096757072117</v>
      </c>
      <c r="J4696">
        <v>-5.41832487725038</v>
      </c>
      <c r="K4696">
        <v>7.6494748555312899</v>
      </c>
      <c r="L4696">
        <v>7.3873255959081199</v>
      </c>
      <c r="M4696">
        <v>35.494774044674301</v>
      </c>
      <c r="N4696">
        <v>1.99262209161686</v>
      </c>
      <c r="O4696">
        <v>56.128133704735397</v>
      </c>
      <c r="P4696">
        <v>84.102564102564003</v>
      </c>
      <c r="Q4696">
        <v>8.5206726871052005E-2</v>
      </c>
    </row>
    <row r="4697" spans="1:17" hidden="1" x14ac:dyDescent="0.3">
      <c r="A4697" t="s">
        <v>9624</v>
      </c>
      <c r="B4697" t="s">
        <v>9625</v>
      </c>
      <c r="C4697" t="str">
        <f>IFERROR(VLOOKUP(Table1[[#This Row],[Ticker]],[1]!Table1[[Symbol]:[Industry]],2,FALSE),"-")</f>
        <v>-</v>
      </c>
      <c r="D4697" t="s">
        <v>438</v>
      </c>
      <c r="E4697">
        <v>5.4252000000000002</v>
      </c>
      <c r="F4697">
        <v>10.74</v>
      </c>
      <c r="G4697">
        <v>-11.1309803393134</v>
      </c>
      <c r="H4697">
        <v>4.8889814408011301</v>
      </c>
      <c r="I4697">
        <v>-58.1156840666684</v>
      </c>
      <c r="J4697">
        <v>12.1574904956277</v>
      </c>
      <c r="K4697">
        <v>10.684240640751</v>
      </c>
      <c r="L4697">
        <v>10.539301447774999</v>
      </c>
      <c r="M4697">
        <v>57.032698239616998</v>
      </c>
      <c r="N4697">
        <v>0.81158672563668199</v>
      </c>
      <c r="O4697">
        <v>95.437616387337002</v>
      </c>
      <c r="P4697">
        <v>72.946859903381593</v>
      </c>
      <c r="Q4697">
        <v>3.1959185075085002E-2</v>
      </c>
    </row>
    <row r="4698" spans="1:17" hidden="1" x14ac:dyDescent="0.3">
      <c r="A4698" t="s">
        <v>9626</v>
      </c>
      <c r="B4698" t="s">
        <v>9627</v>
      </c>
      <c r="C4698" t="str">
        <f>IFERROR(VLOOKUP(Table1[[#This Row],[Ticker]],[1]!Table1[[Symbol]:[Industry]],2,FALSE),"-")</f>
        <v>-</v>
      </c>
      <c r="D4698" t="s">
        <v>604</v>
      </c>
      <c r="E4698">
        <v>5.4210000000000003</v>
      </c>
      <c r="F4698">
        <v>18.07</v>
      </c>
      <c r="G4698">
        <v>-79.455370099388304</v>
      </c>
      <c r="H4698">
        <v>-16.770975935471601</v>
      </c>
      <c r="I4698">
        <v>-52.557718634900397</v>
      </c>
      <c r="J4698">
        <v>-7.6459864507063298</v>
      </c>
      <c r="K4698">
        <v>20.354424319556699</v>
      </c>
      <c r="L4698">
        <v>24.346747252525301</v>
      </c>
      <c r="M4698">
        <v>2.8369192314171801</v>
      </c>
      <c r="N4698">
        <v>0.82853855005753696</v>
      </c>
      <c r="O4698">
        <v>85.666851134477</v>
      </c>
      <c r="P4698">
        <v>35.457271364317798</v>
      </c>
    </row>
    <row r="4699" spans="1:17" hidden="1" x14ac:dyDescent="0.3">
      <c r="A4699" t="s">
        <v>9628</v>
      </c>
      <c r="B4699" t="s">
        <v>9629</v>
      </c>
      <c r="C4699" t="str">
        <f>IFERROR(VLOOKUP(Table1[[#This Row],[Ticker]],[1]!Table1[[Symbol]:[Industry]],2,FALSE),"-")</f>
        <v>-</v>
      </c>
      <c r="D4699" t="s">
        <v>751</v>
      </c>
      <c r="E4699">
        <v>5.4082145400000003</v>
      </c>
      <c r="F4699">
        <v>32.82</v>
      </c>
      <c r="G4699">
        <v>13.8596072117662</v>
      </c>
      <c r="H4699">
        <v>-2.6581022879381901</v>
      </c>
      <c r="I4699">
        <v>8.66532697836133</v>
      </c>
      <c r="J4699">
        <v>0.440948732798081</v>
      </c>
      <c r="K4699">
        <v>31.398767152545801</v>
      </c>
      <c r="L4699">
        <v>28.447032300779998</v>
      </c>
      <c r="M4699">
        <v>52.608347411978002</v>
      </c>
      <c r="N4699">
        <v>1.54362013592429</v>
      </c>
      <c r="O4699">
        <v>0.243753808653246</v>
      </c>
      <c r="P4699">
        <v>53.149790013999002</v>
      </c>
    </row>
    <row r="4700" spans="1:17" hidden="1" x14ac:dyDescent="0.3">
      <c r="A4700" t="s">
        <v>9630</v>
      </c>
      <c r="B4700" t="s">
        <v>9631</v>
      </c>
      <c r="C4700" t="str">
        <f>IFERROR(VLOOKUP(Table1[[#This Row],[Ticker]],[1]!Table1[[Symbol]:[Industry]],2,FALSE),"-")</f>
        <v>-</v>
      </c>
      <c r="D4700" t="s">
        <v>4448</v>
      </c>
      <c r="E4700">
        <v>5.4041399999999999</v>
      </c>
      <c r="F4700">
        <v>18</v>
      </c>
      <c r="G4700">
        <v>16.684719319389501</v>
      </c>
      <c r="H4700">
        <v>8.5741829706628607</v>
      </c>
      <c r="I4700">
        <v>4.06487408154889</v>
      </c>
      <c r="J4700">
        <v>-4.1539229586428403</v>
      </c>
      <c r="K4700">
        <v>16.983809263169601</v>
      </c>
      <c r="L4700">
        <v>15.4794144434559</v>
      </c>
      <c r="M4700">
        <v>46.684786374957397</v>
      </c>
      <c r="N4700">
        <v>0.68946668936361599</v>
      </c>
      <c r="O4700">
        <v>15.8333333333333</v>
      </c>
      <c r="P4700">
        <v>57.894736842105203</v>
      </c>
      <c r="Q4700">
        <v>9.4953755806584994E-2</v>
      </c>
    </row>
    <row r="4701" spans="1:17" hidden="1" x14ac:dyDescent="0.3">
      <c r="A4701" t="s">
        <v>9632</v>
      </c>
      <c r="B4701" t="s">
        <v>9633</v>
      </c>
      <c r="C4701" t="str">
        <f>IFERROR(VLOOKUP(Table1[[#This Row],[Ticker]],[1]!Table1[[Symbol]:[Industry]],2,FALSE),"-")</f>
        <v>-</v>
      </c>
      <c r="D4701" t="s">
        <v>604</v>
      </c>
      <c r="E4701">
        <v>5.3705417239999997</v>
      </c>
      <c r="F4701">
        <v>12.68</v>
      </c>
      <c r="G4701">
        <v>-25.4921514289097</v>
      </c>
      <c r="H4701">
        <v>-18.3911849947051</v>
      </c>
      <c r="I4701">
        <v>-5.0069981980815301</v>
      </c>
      <c r="J4701">
        <v>-10.071708876428699</v>
      </c>
      <c r="K4701">
        <v>13.2708234783968</v>
      </c>
      <c r="L4701">
        <v>12.9403711290998</v>
      </c>
      <c r="M4701">
        <v>49.732474489525302</v>
      </c>
      <c r="N4701">
        <v>2.8683564438604301</v>
      </c>
      <c r="O4701">
        <v>26.577287066246001</v>
      </c>
      <c r="P4701">
        <v>32.221063607924897</v>
      </c>
    </row>
    <row r="4702" spans="1:17" hidden="1" x14ac:dyDescent="0.3">
      <c r="A4702" t="s">
        <v>9634</v>
      </c>
      <c r="B4702" t="s">
        <v>9635</v>
      </c>
      <c r="C4702" t="str">
        <f>IFERROR(VLOOKUP(Table1[[#This Row],[Ticker]],[1]!Table1[[Symbol]:[Industry]],2,FALSE),"-")</f>
        <v>-</v>
      </c>
      <c r="D4702" t="s">
        <v>751</v>
      </c>
      <c r="E4702">
        <v>5.3691015169999998</v>
      </c>
      <c r="F4702">
        <v>131.16</v>
      </c>
      <c r="G4702">
        <v>19.338350604305699</v>
      </c>
      <c r="H4702">
        <v>2.6869678411297002</v>
      </c>
      <c r="I4702">
        <v>10.530397360554799</v>
      </c>
      <c r="J4702">
        <v>-5.0598545091791102E-3</v>
      </c>
      <c r="K4702">
        <v>122.392803154254</v>
      </c>
      <c r="L4702">
        <v>109.086299245219</v>
      </c>
      <c r="M4702">
        <v>48.897049978633802</v>
      </c>
      <c r="N4702">
        <v>1.46221117253862</v>
      </c>
      <c r="O4702">
        <v>9.4845989630985006</v>
      </c>
      <c r="P4702">
        <v>58.157482213915301</v>
      </c>
    </row>
    <row r="4703" spans="1:17" hidden="1" x14ac:dyDescent="0.3">
      <c r="A4703" t="s">
        <v>9636</v>
      </c>
      <c r="B4703" t="s">
        <v>9637</v>
      </c>
      <c r="C4703" t="str">
        <f>IFERROR(VLOOKUP(Table1[[#This Row],[Ticker]],[1]!Table1[[Symbol]:[Industry]],2,FALSE),"-")</f>
        <v>-</v>
      </c>
      <c r="D4703" t="s">
        <v>4119</v>
      </c>
      <c r="E4703">
        <v>5.3515889999999997</v>
      </c>
      <c r="F4703">
        <v>0.81</v>
      </c>
      <c r="G4703">
        <v>-6.75278068061042</v>
      </c>
      <c r="H4703">
        <v>3.1802435767234698</v>
      </c>
      <c r="I4703">
        <v>-2.0764280572141299E-2</v>
      </c>
      <c r="J4703">
        <v>-6.7200605247804104</v>
      </c>
      <c r="K4703">
        <v>0.763256049793962</v>
      </c>
      <c r="L4703">
        <v>0.71305326347630205</v>
      </c>
      <c r="M4703">
        <v>48.560683681073002</v>
      </c>
      <c r="N4703">
        <v>1.1784716288579</v>
      </c>
      <c r="O4703">
        <v>14.814814814814801</v>
      </c>
      <c r="P4703">
        <v>50</v>
      </c>
      <c r="Q4703">
        <v>-6.1206189907618003E-2</v>
      </c>
    </row>
    <row r="4704" spans="1:17" hidden="1" x14ac:dyDescent="0.3">
      <c r="A4704" t="s">
        <v>9638</v>
      </c>
      <c r="B4704" t="s">
        <v>9639</v>
      </c>
      <c r="C4704" t="str">
        <f>IFERROR(VLOOKUP(Table1[[#This Row],[Ticker]],[1]!Table1[[Symbol]:[Industry]],2,FALSE),"-")</f>
        <v>-</v>
      </c>
      <c r="D4704" t="s">
        <v>54</v>
      </c>
      <c r="E4704">
        <v>5.31984572</v>
      </c>
      <c r="F4704">
        <v>9.8000000000000007</v>
      </c>
      <c r="G4704">
        <v>87.903680944671706</v>
      </c>
      <c r="H4704">
        <v>5.1802435767234698</v>
      </c>
      <c r="I4704">
        <v>-24.726079932844598</v>
      </c>
      <c r="J4704">
        <v>-7.0321270989829197</v>
      </c>
      <c r="K4704">
        <v>10.122047146348001</v>
      </c>
      <c r="L4704">
        <v>9.5836124824209694</v>
      </c>
      <c r="M4704">
        <v>29.073585106486899</v>
      </c>
      <c r="N4704">
        <v>2.4860284292252501</v>
      </c>
      <c r="O4704">
        <v>49.183673469387699</v>
      </c>
      <c r="P4704">
        <v>161.333333333333</v>
      </c>
      <c r="Q4704">
        <v>7.7090436270493001E-2</v>
      </c>
    </row>
    <row r="4705" spans="1:17" hidden="1" x14ac:dyDescent="0.3">
      <c r="A4705" t="s">
        <v>9640</v>
      </c>
      <c r="B4705" t="s">
        <v>9641</v>
      </c>
      <c r="C4705" t="str">
        <f>IFERROR(VLOOKUP(Table1[[#This Row],[Ticker]],[1]!Table1[[Symbol]:[Industry]],2,FALSE),"-")</f>
        <v>-</v>
      </c>
      <c r="D4705" t="s">
        <v>604</v>
      </c>
      <c r="E4705">
        <v>5.3152590000000002</v>
      </c>
      <c r="F4705">
        <v>21.86</v>
      </c>
      <c r="G4705">
        <v>-20.0510319759472</v>
      </c>
      <c r="H4705">
        <v>-18.288529937196699</v>
      </c>
      <c r="I4705">
        <v>-31.347246680761099</v>
      </c>
      <c r="J4705">
        <v>-2.8870800788967501</v>
      </c>
      <c r="K4705">
        <v>24.083756481231401</v>
      </c>
      <c r="L4705">
        <v>25.253047480021401</v>
      </c>
      <c r="M4705">
        <v>28.471161066547999</v>
      </c>
      <c r="N4705">
        <v>8.1434316353887398E-2</v>
      </c>
      <c r="O4705">
        <v>100.228728270814</v>
      </c>
      <c r="P4705">
        <v>45.442448436460403</v>
      </c>
      <c r="Q4705">
        <v>-5.7119939602340998E-2</v>
      </c>
    </row>
    <row r="4706" spans="1:17" hidden="1" x14ac:dyDescent="0.3">
      <c r="A4706" t="s">
        <v>9642</v>
      </c>
      <c r="B4706" t="s">
        <v>9643</v>
      </c>
      <c r="C4706" t="str">
        <f>IFERROR(VLOOKUP(Table1[[#This Row],[Ticker]],[1]!Table1[[Symbol]:[Industry]],2,FALSE),"-")</f>
        <v>-</v>
      </c>
      <c r="D4706" t="s">
        <v>751</v>
      </c>
      <c r="E4706">
        <v>5.3081630099999897</v>
      </c>
      <c r="F4706">
        <v>23.84</v>
      </c>
      <c r="G4706">
        <v>9.0981004424481196</v>
      </c>
      <c r="H4706">
        <v>-0.27626875560019998</v>
      </c>
      <c r="I4706">
        <v>7.46806768344024</v>
      </c>
      <c r="J4706">
        <v>-2.1452874717464998</v>
      </c>
      <c r="K4706">
        <v>22.960277400444099</v>
      </c>
      <c r="L4706">
        <v>20.556231104318499</v>
      </c>
      <c r="M4706">
        <v>49.829539143146199</v>
      </c>
      <c r="N4706">
        <v>1.6231937490419199</v>
      </c>
      <c r="O4706">
        <v>5.2852348993288603</v>
      </c>
      <c r="P4706">
        <v>49.093183239524699</v>
      </c>
    </row>
    <row r="4707" spans="1:17" hidden="1" x14ac:dyDescent="0.3">
      <c r="A4707" t="s">
        <v>9644</v>
      </c>
      <c r="B4707" t="s">
        <v>9645</v>
      </c>
      <c r="C4707" t="str">
        <f>IFERROR(VLOOKUP(Table1[[#This Row],[Ticker]],[1]!Table1[[Symbol]:[Industry]],2,FALSE),"-")</f>
        <v>-</v>
      </c>
      <c r="D4707" t="s">
        <v>740</v>
      </c>
      <c r="E4707">
        <v>5.3025000000000002</v>
      </c>
      <c r="F4707">
        <v>5.05</v>
      </c>
      <c r="G4707">
        <v>-42.1600460235707</v>
      </c>
      <c r="H4707">
        <v>-3.2930388660246201</v>
      </c>
      <c r="I4707">
        <v>-9.3558026437434894</v>
      </c>
      <c r="J4707">
        <v>-5.35451430629303</v>
      </c>
      <c r="K4707">
        <v>5.3060814759578401</v>
      </c>
      <c r="L4707">
        <v>5.6504912833273302</v>
      </c>
      <c r="M4707">
        <v>45.410742623492901</v>
      </c>
      <c r="N4707">
        <v>0.72425855804291595</v>
      </c>
      <c r="O4707">
        <v>67.920792079207899</v>
      </c>
      <c r="P4707">
        <v>20.238095238095202</v>
      </c>
      <c r="Q4707">
        <v>-0.117482502585672</v>
      </c>
    </row>
    <row r="4708" spans="1:17" hidden="1" x14ac:dyDescent="0.3">
      <c r="A4708" t="s">
        <v>9646</v>
      </c>
      <c r="B4708" t="s">
        <v>9647</v>
      </c>
      <c r="C4708" t="str">
        <f>IFERROR(VLOOKUP(Table1[[#This Row],[Ticker]],[1]!Table1[[Symbol]:[Industry]],2,FALSE),"-")</f>
        <v>-</v>
      </c>
      <c r="D4708" t="s">
        <v>1153</v>
      </c>
      <c r="E4708">
        <v>5.2446926899999999</v>
      </c>
      <c r="F4708">
        <v>4.63</v>
      </c>
      <c r="G4708">
        <v>100.52310315777299</v>
      </c>
      <c r="H4708">
        <v>-27.608872069535</v>
      </c>
      <c r="I4708">
        <v>2.70369392376222</v>
      </c>
      <c r="J4708">
        <v>-4.4529797794387997</v>
      </c>
      <c r="K4708">
        <v>5.4670490817323296</v>
      </c>
      <c r="L4708">
        <v>4.8660814806744499</v>
      </c>
      <c r="M4708">
        <v>36.393755648076699</v>
      </c>
      <c r="N4708">
        <v>0.42396378834266901</v>
      </c>
      <c r="O4708">
        <v>122.46220302375799</v>
      </c>
      <c r="P4708">
        <v>144.97354497354499</v>
      </c>
    </row>
    <row r="4709" spans="1:17" hidden="1" x14ac:dyDescent="0.3">
      <c r="A4709" t="s">
        <v>9648</v>
      </c>
      <c r="B4709" t="s">
        <v>9649</v>
      </c>
      <c r="C4709" t="str">
        <f>IFERROR(VLOOKUP(Table1[[#This Row],[Ticker]],[1]!Table1[[Symbol]:[Industry]],2,FALSE),"-")</f>
        <v>-</v>
      </c>
      <c r="D4709" t="s">
        <v>545</v>
      </c>
      <c r="E4709">
        <v>5.2230221999999999</v>
      </c>
      <c r="F4709">
        <v>15.75</v>
      </c>
      <c r="G4709">
        <v>60.650236560768903</v>
      </c>
      <c r="H4709">
        <v>-19.729782130217401</v>
      </c>
      <c r="I4709">
        <v>-2.2986487281197099</v>
      </c>
      <c r="J4709">
        <v>-3.56981125539758</v>
      </c>
      <c r="K4709">
        <v>17.124269855986501</v>
      </c>
      <c r="L4709">
        <v>14.7671287388532</v>
      </c>
      <c r="M4709">
        <v>31.345077591976601</v>
      </c>
      <c r="N4709">
        <v>1.12796879628118</v>
      </c>
      <c r="O4709">
        <v>32.190476190476097</v>
      </c>
      <c r="P4709">
        <v>93.965517241379303</v>
      </c>
    </row>
    <row r="4710" spans="1:17" hidden="1" x14ac:dyDescent="0.3">
      <c r="A4710" t="s">
        <v>9650</v>
      </c>
      <c r="B4710" t="s">
        <v>9651</v>
      </c>
      <c r="C4710" t="str">
        <f>IFERROR(VLOOKUP(Table1[[#This Row],[Ticker]],[1]!Table1[[Symbol]:[Industry]],2,FALSE),"-")</f>
        <v>-</v>
      </c>
      <c r="D4710" t="s">
        <v>393</v>
      </c>
      <c r="E4710">
        <v>5.22</v>
      </c>
      <c r="F4710">
        <v>10.44</v>
      </c>
      <c r="G4710">
        <v>-23.1886984021294</v>
      </c>
      <c r="H4710">
        <v>-4.8197564232765302</v>
      </c>
      <c r="I4710">
        <v>-9.0118290609146605</v>
      </c>
      <c r="J4710">
        <v>-3.1486319533518499</v>
      </c>
      <c r="K4710">
        <v>9.9230419940151702</v>
      </c>
      <c r="L4710">
        <v>9.7956855403554801</v>
      </c>
      <c r="M4710">
        <v>100</v>
      </c>
      <c r="N4710">
        <v>0</v>
      </c>
      <c r="O4710">
        <v>0</v>
      </c>
      <c r="P4710">
        <v>15.871254162042099</v>
      </c>
    </row>
    <row r="4711" spans="1:17" hidden="1" x14ac:dyDescent="0.3">
      <c r="A4711" t="s">
        <v>9652</v>
      </c>
      <c r="B4711" t="s">
        <v>9653</v>
      </c>
      <c r="C4711" t="str">
        <f>IFERROR(VLOOKUP(Table1[[#This Row],[Ticker]],[1]!Table1[[Symbol]:[Industry]],2,FALSE),"-")</f>
        <v>-</v>
      </c>
      <c r="D4711" t="s">
        <v>130</v>
      </c>
      <c r="E4711">
        <v>5.1716280000000001</v>
      </c>
      <c r="F4711">
        <v>1.1599999999999999</v>
      </c>
      <c r="G4711">
        <v>-7.2283241588713096</v>
      </c>
      <c r="H4711">
        <v>19.670039495090801</v>
      </c>
      <c r="I4711">
        <v>-7.59994980093414</v>
      </c>
      <c r="J4711">
        <v>6.7612779565580396</v>
      </c>
      <c r="K4711">
        <v>1.1329060461166001</v>
      </c>
      <c r="L4711">
        <v>1.0635676637401901</v>
      </c>
      <c r="M4711">
        <v>51.680336119308997</v>
      </c>
      <c r="N4711">
        <v>0.49687007559396801</v>
      </c>
      <c r="O4711">
        <v>47.413793103448199</v>
      </c>
      <c r="P4711">
        <v>58.904109589040999</v>
      </c>
      <c r="Q4711">
        <v>2.2426700908279001E-2</v>
      </c>
    </row>
    <row r="4712" spans="1:17" hidden="1" x14ac:dyDescent="0.3">
      <c r="A4712" t="s">
        <v>9654</v>
      </c>
      <c r="B4712" t="s">
        <v>9655</v>
      </c>
      <c r="C4712" t="str">
        <f>IFERROR(VLOOKUP(Table1[[#This Row],[Ticker]],[1]!Table1[[Symbol]:[Industry]],2,FALSE),"-")</f>
        <v>-</v>
      </c>
      <c r="E4712">
        <v>5.1343578000000001</v>
      </c>
      <c r="F4712">
        <v>7.93</v>
      </c>
      <c r="G4712">
        <v>96.539791783157597</v>
      </c>
      <c r="H4712">
        <v>-10.534042137562199</v>
      </c>
      <c r="I4712">
        <v>39.461588660604299</v>
      </c>
      <c r="J4712">
        <v>-10.7332293862573</v>
      </c>
      <c r="K4712">
        <v>7.9393495947939501</v>
      </c>
      <c r="L4712">
        <v>6.51528521453774</v>
      </c>
      <c r="M4712">
        <v>51.3726676357172</v>
      </c>
      <c r="N4712">
        <v>0.62341842281175197</v>
      </c>
      <c r="O4712">
        <v>15.889029003783101</v>
      </c>
      <c r="P4712">
        <v>164.333333333333</v>
      </c>
      <c r="Q4712">
        <v>8.5220653405902999E-2</v>
      </c>
    </row>
    <row r="4713" spans="1:17" hidden="1" x14ac:dyDescent="0.3">
      <c r="A4713" t="s">
        <v>9656</v>
      </c>
      <c r="B4713" t="s">
        <v>9657</v>
      </c>
      <c r="C4713" t="str">
        <f>IFERROR(VLOOKUP(Table1[[#This Row],[Ticker]],[1]!Table1[[Symbol]:[Industry]],2,FALSE),"-")</f>
        <v>-</v>
      </c>
      <c r="D4713" t="s">
        <v>545</v>
      </c>
      <c r="E4713">
        <v>5.1172599999999999</v>
      </c>
      <c r="F4713">
        <v>16.55</v>
      </c>
      <c r="G4713">
        <v>-33.3152806806104</v>
      </c>
      <c r="H4713">
        <v>-4.8197564232765302</v>
      </c>
      <c r="I4713">
        <v>-19.138411339395599</v>
      </c>
      <c r="J4713">
        <v>-3.1486319533518499</v>
      </c>
      <c r="K4713">
        <v>16.549999999999901</v>
      </c>
      <c r="L4713">
        <v>16.55</v>
      </c>
      <c r="M4713">
        <v>100</v>
      </c>
      <c r="O4713">
        <v>0</v>
      </c>
      <c r="P4713">
        <v>0</v>
      </c>
    </row>
    <row r="4714" spans="1:17" hidden="1" x14ac:dyDescent="0.3">
      <c r="A4714" t="s">
        <v>9658</v>
      </c>
      <c r="B4714" t="s">
        <v>9659</v>
      </c>
      <c r="C4714" t="str">
        <f>IFERROR(VLOOKUP(Table1[[#This Row],[Ticker]],[1]!Table1[[Symbol]:[Industry]],2,FALSE),"-")</f>
        <v>-</v>
      </c>
      <c r="D4714" t="s">
        <v>1602</v>
      </c>
      <c r="E4714">
        <v>5.1049600000000002</v>
      </c>
      <c r="F4714">
        <v>11.2</v>
      </c>
      <c r="G4714">
        <v>-25.622972988302699</v>
      </c>
      <c r="H4714">
        <v>-19.258259097073299</v>
      </c>
      <c r="I4714">
        <v>-14.4655141431339</v>
      </c>
      <c r="J4714">
        <v>-3.1486319533518499</v>
      </c>
      <c r="K4714">
        <v>11.8959121721321</v>
      </c>
      <c r="L4714">
        <v>11.425111007084899</v>
      </c>
      <c r="M4714">
        <v>5.4973314154045703</v>
      </c>
      <c r="N4714">
        <v>0.583072100313479</v>
      </c>
      <c r="O4714">
        <v>42.857142857142797</v>
      </c>
      <c r="P4714">
        <v>30.841121495326998</v>
      </c>
    </row>
    <row r="4715" spans="1:17" hidden="1" x14ac:dyDescent="0.3">
      <c r="A4715" t="s">
        <v>9660</v>
      </c>
      <c r="B4715" t="s">
        <v>9661</v>
      </c>
      <c r="C4715" t="str">
        <f>IFERROR(VLOOKUP(Table1[[#This Row],[Ticker]],[1]!Table1[[Symbol]:[Industry]],2,FALSE),"-")</f>
        <v>-</v>
      </c>
      <c r="D4715" t="s">
        <v>379</v>
      </c>
      <c r="E4715">
        <v>5.0701200000000002</v>
      </c>
      <c r="F4715">
        <v>33.4</v>
      </c>
      <c r="G4715">
        <v>82.168590287131494</v>
      </c>
      <c r="H4715">
        <v>-4.8197564232765302</v>
      </c>
      <c r="I4715">
        <v>96.345459628346205</v>
      </c>
      <c r="K4715">
        <v>20.283280733958801</v>
      </c>
      <c r="M4715">
        <v>99.999416298958096</v>
      </c>
      <c r="N4715">
        <v>0.185714285714285</v>
      </c>
      <c r="O4715">
        <v>0</v>
      </c>
      <c r="P4715">
        <v>121.192052980132</v>
      </c>
    </row>
    <row r="4716" spans="1:17" hidden="1" x14ac:dyDescent="0.3">
      <c r="A4716" t="s">
        <v>9662</v>
      </c>
      <c r="B4716" t="s">
        <v>9663</v>
      </c>
      <c r="C4716" t="str">
        <f>IFERROR(VLOOKUP(Table1[[#This Row],[Ticker]],[1]!Table1[[Symbol]:[Industry]],2,FALSE),"-")</f>
        <v>-</v>
      </c>
      <c r="D4716" t="s">
        <v>125</v>
      </c>
      <c r="E4716">
        <v>5.0652321599999999</v>
      </c>
      <c r="F4716">
        <v>0.3</v>
      </c>
      <c r="G4716">
        <v>-5.5931859894901201</v>
      </c>
      <c r="H4716">
        <v>-1.87035303188851</v>
      </c>
      <c r="I4716">
        <v>-12.2495918825592</v>
      </c>
      <c r="J4716">
        <v>1.0670674632677399</v>
      </c>
      <c r="K4716">
        <v>0.38104149371468099</v>
      </c>
      <c r="L4716">
        <v>0.316837459592406</v>
      </c>
      <c r="M4716">
        <v>38.332852816306797</v>
      </c>
      <c r="N4716">
        <v>1</v>
      </c>
      <c r="Q4716">
        <v>5.2048647419290002E-2</v>
      </c>
    </row>
    <row r="4717" spans="1:17" hidden="1" x14ac:dyDescent="0.3">
      <c r="A4717" t="s">
        <v>9664</v>
      </c>
      <c r="B4717" t="s">
        <v>9665</v>
      </c>
      <c r="C4717" t="str">
        <f>IFERROR(VLOOKUP(Table1[[#This Row],[Ticker]],[1]!Table1[[Symbol]:[Industry]],2,FALSE),"-")</f>
        <v>-</v>
      </c>
      <c r="D4717" t="s">
        <v>130</v>
      </c>
      <c r="E4717">
        <v>5.055555</v>
      </c>
      <c r="F4717">
        <v>4.8499999999999996</v>
      </c>
      <c r="G4717">
        <v>-5.5931859894901201</v>
      </c>
      <c r="H4717">
        <v>-1.87035303188851</v>
      </c>
      <c r="I4717">
        <v>-12.2495918825592</v>
      </c>
      <c r="J4717">
        <v>1.0670674632677399</v>
      </c>
      <c r="K4717">
        <v>5.1230840222052203</v>
      </c>
      <c r="M4717">
        <v>99.999956885964906</v>
      </c>
      <c r="N4717">
        <v>1</v>
      </c>
    </row>
    <row r="4718" spans="1:17" hidden="1" x14ac:dyDescent="0.3">
      <c r="A4718" t="s">
        <v>9666</v>
      </c>
      <c r="B4718" t="s">
        <v>9667</v>
      </c>
      <c r="C4718" t="str">
        <f>IFERROR(VLOOKUP(Table1[[#This Row],[Ticker]],[1]!Table1[[Symbol]:[Industry]],2,FALSE),"-")</f>
        <v>-</v>
      </c>
      <c r="D4718" t="s">
        <v>379</v>
      </c>
      <c r="E4718">
        <v>5.042789</v>
      </c>
      <c r="F4718">
        <v>6.35</v>
      </c>
      <c r="G4718">
        <v>-10.014309806824</v>
      </c>
      <c r="H4718">
        <v>-6.4864230899431901</v>
      </c>
      <c r="I4718">
        <v>4.16255953439072</v>
      </c>
      <c r="J4718">
        <v>-8.1266700207017699</v>
      </c>
      <c r="K4718">
        <v>6.1992014188591096</v>
      </c>
      <c r="L4718">
        <v>5.8926235782644598</v>
      </c>
      <c r="M4718">
        <v>47.1870138067341</v>
      </c>
      <c r="N4718">
        <v>0.94125431624816802</v>
      </c>
      <c r="O4718">
        <v>15.7480314960629</v>
      </c>
      <c r="P4718">
        <v>37.744034707158299</v>
      </c>
      <c r="Q4718">
        <v>9.5121627662898001E-2</v>
      </c>
    </row>
    <row r="4719" spans="1:17" hidden="1" x14ac:dyDescent="0.3">
      <c r="A4719" t="s">
        <v>9668</v>
      </c>
      <c r="B4719" t="s">
        <v>9669</v>
      </c>
      <c r="C4719" t="str">
        <f>IFERROR(VLOOKUP(Table1[[#This Row],[Ticker]],[1]!Table1[[Symbol]:[Industry]],2,FALSE),"-")</f>
        <v>-</v>
      </c>
      <c r="D4719" t="s">
        <v>545</v>
      </c>
      <c r="E4719">
        <v>5.04</v>
      </c>
      <c r="F4719">
        <v>8.4</v>
      </c>
      <c r="G4719">
        <v>-9.0549256510246199</v>
      </c>
      <c r="H4719">
        <v>-10.4063486020474</v>
      </c>
      <c r="I4719">
        <v>48.861588660604298</v>
      </c>
      <c r="J4719">
        <v>-0.225367641537011</v>
      </c>
      <c r="K4719">
        <v>8.0709679332063597</v>
      </c>
      <c r="L4719">
        <v>6.8167535949952898</v>
      </c>
      <c r="M4719">
        <v>53.574129489064198</v>
      </c>
      <c r="N4719">
        <v>0.66034238170498905</v>
      </c>
      <c r="O4719">
        <v>19.523809523809401</v>
      </c>
      <c r="P4719">
        <v>84.210526315789494</v>
      </c>
      <c r="Q4719">
        <v>6.2114867167247997E-2</v>
      </c>
    </row>
    <row r="4720" spans="1:17" hidden="1" x14ac:dyDescent="0.3">
      <c r="A4720" t="s">
        <v>9670</v>
      </c>
      <c r="B4720" t="s">
        <v>9671</v>
      </c>
      <c r="C4720" t="str">
        <f>IFERROR(VLOOKUP(Table1[[#This Row],[Ticker]],[1]!Table1[[Symbol]:[Industry]],2,FALSE),"-")</f>
        <v>-</v>
      </c>
      <c r="D4720" t="s">
        <v>149</v>
      </c>
      <c r="E4720">
        <v>5.03309943</v>
      </c>
      <c r="F4720">
        <v>7.23</v>
      </c>
      <c r="G4720">
        <v>185.186921962561</v>
      </c>
      <c r="H4720">
        <v>198.704472651613</v>
      </c>
      <c r="I4720">
        <v>199.363791303776</v>
      </c>
      <c r="J4720">
        <v>17.940998978106801</v>
      </c>
      <c r="M4720">
        <v>100</v>
      </c>
      <c r="O4720">
        <v>0</v>
      </c>
      <c r="P4720">
        <v>218.50220264317099</v>
      </c>
    </row>
    <row r="4721" spans="1:17" hidden="1" x14ac:dyDescent="0.3">
      <c r="A4721" t="s">
        <v>9672</v>
      </c>
      <c r="B4721" t="s">
        <v>9673</v>
      </c>
      <c r="C4721" t="str">
        <f>IFERROR(VLOOKUP(Table1[[#This Row],[Ticker]],[1]!Table1[[Symbol]:[Industry]],2,FALSE),"-")</f>
        <v>-</v>
      </c>
      <c r="D4721" t="s">
        <v>46</v>
      </c>
      <c r="E4721">
        <v>5.0140200000000004</v>
      </c>
      <c r="F4721">
        <v>2.14</v>
      </c>
      <c r="G4721">
        <v>21.757183087505499</v>
      </c>
      <c r="H4721">
        <v>-10.2819412972261</v>
      </c>
      <c r="I4721">
        <v>45.476973275988897</v>
      </c>
      <c r="J4721">
        <v>15.2724206782271</v>
      </c>
      <c r="K4721">
        <v>2.0332384563874801</v>
      </c>
      <c r="L4721">
        <v>1.7737519740876599</v>
      </c>
      <c r="M4721">
        <v>51.512277458929901</v>
      </c>
      <c r="N4721">
        <v>0.93968718516002203</v>
      </c>
      <c r="O4721">
        <v>14.485981308411199</v>
      </c>
      <c r="P4721">
        <v>87.719298245613999</v>
      </c>
      <c r="Q4721">
        <v>3.1787061895344998E-2</v>
      </c>
    </row>
    <row r="4722" spans="1:17" hidden="1" x14ac:dyDescent="0.3">
      <c r="A4722" t="s">
        <v>9674</v>
      </c>
      <c r="B4722" t="s">
        <v>9675</v>
      </c>
      <c r="C4722" t="str">
        <f>IFERROR(VLOOKUP(Table1[[#This Row],[Ticker]],[1]!Table1[[Symbol]:[Industry]],2,FALSE),"-")</f>
        <v>-</v>
      </c>
      <c r="D4722" t="s">
        <v>130</v>
      </c>
      <c r="E4722">
        <v>4.9980000000000002</v>
      </c>
      <c r="F4722">
        <v>16.66</v>
      </c>
      <c r="G4722">
        <v>113.499534134204</v>
      </c>
      <c r="H4722">
        <v>-21.947693760091099</v>
      </c>
      <c r="I4722">
        <v>-58.9070302837196</v>
      </c>
      <c r="J4722">
        <v>-8.5717547185485206</v>
      </c>
      <c r="K4722">
        <v>17.793835444703099</v>
      </c>
      <c r="L4722">
        <v>16.272743817359999</v>
      </c>
      <c r="M4722">
        <v>40.344547022740102</v>
      </c>
      <c r="N4722">
        <v>1.3442717729745499</v>
      </c>
      <c r="O4722">
        <v>102.82112845138001</v>
      </c>
      <c r="P4722">
        <v>159.501557632398</v>
      </c>
    </row>
    <row r="4723" spans="1:17" hidden="1" x14ac:dyDescent="0.3">
      <c r="A4723" t="s">
        <v>9676</v>
      </c>
      <c r="B4723" t="s">
        <v>9677</v>
      </c>
      <c r="C4723" t="str">
        <f>IFERROR(VLOOKUP(Table1[[#This Row],[Ticker]],[1]!Table1[[Symbol]:[Industry]],2,FALSE),"-")</f>
        <v>-</v>
      </c>
      <c r="D4723" t="s">
        <v>54</v>
      </c>
      <c r="E4723">
        <v>4.9886761759999896</v>
      </c>
      <c r="F4723">
        <v>11.24</v>
      </c>
      <c r="G4723">
        <v>53.706349935030097</v>
      </c>
      <c r="H4723">
        <v>5.3763220080960199</v>
      </c>
      <c r="I4723">
        <v>42.588207365640301</v>
      </c>
      <c r="J4723">
        <v>-3.1486319533518499</v>
      </c>
      <c r="K4723">
        <v>10.2393203118827</v>
      </c>
      <c r="L4723">
        <v>8.3594501106668009</v>
      </c>
      <c r="M4723">
        <v>100</v>
      </c>
      <c r="N4723">
        <v>1.51515151515151</v>
      </c>
      <c r="O4723">
        <v>0</v>
      </c>
      <c r="P4723">
        <v>87.021630615640603</v>
      </c>
    </row>
    <row r="4724" spans="1:17" hidden="1" x14ac:dyDescent="0.3">
      <c r="A4724" t="s">
        <v>9678</v>
      </c>
      <c r="B4724" t="s">
        <v>9679</v>
      </c>
      <c r="C4724" t="str">
        <f>IFERROR(VLOOKUP(Table1[[#This Row],[Ticker]],[1]!Table1[[Symbol]:[Industry]],2,FALSE),"-")</f>
        <v>-</v>
      </c>
      <c r="D4724" t="s">
        <v>396</v>
      </c>
      <c r="E4724">
        <v>4.9660000000000002</v>
      </c>
      <c r="F4724">
        <v>15.28</v>
      </c>
      <c r="G4724">
        <v>63.846009641970198</v>
      </c>
      <c r="H4724">
        <v>-8.1079575838181093</v>
      </c>
      <c r="I4724">
        <v>9.0495081236915702</v>
      </c>
      <c r="J4724">
        <v>0.29964390871711299</v>
      </c>
      <c r="K4724">
        <v>16.1852020100681</v>
      </c>
      <c r="L4724">
        <v>14.4836917705784</v>
      </c>
      <c r="M4724">
        <v>63.295334680554397</v>
      </c>
      <c r="N4724">
        <v>0.66983792545101395</v>
      </c>
      <c r="O4724">
        <v>95.484293193717207</v>
      </c>
      <c r="P4724">
        <v>128.400597907324</v>
      </c>
      <c r="Q4724">
        <v>0.108775155802533</v>
      </c>
    </row>
    <row r="4725" spans="1:17" hidden="1" x14ac:dyDescent="0.3">
      <c r="A4725" t="s">
        <v>9680</v>
      </c>
      <c r="B4725" t="s">
        <v>9681</v>
      </c>
      <c r="C4725" t="str">
        <f>IFERROR(VLOOKUP(Table1[[#This Row],[Ticker]],[1]!Table1[[Symbol]:[Industry]],2,FALSE),"-")</f>
        <v>-</v>
      </c>
      <c r="E4725">
        <v>4.9487969999999999</v>
      </c>
      <c r="F4725">
        <v>15.7</v>
      </c>
      <c r="G4725">
        <v>87.811479882769802</v>
      </c>
      <c r="H4725">
        <v>-5.2505256540457603</v>
      </c>
      <c r="I4725">
        <v>20.169485732476499</v>
      </c>
      <c r="J4725">
        <v>-5.0880258927457902</v>
      </c>
      <c r="K4725">
        <v>15.3150653253307</v>
      </c>
      <c r="L4725">
        <v>13.383959206236</v>
      </c>
      <c r="M4725">
        <v>48.301482389028102</v>
      </c>
      <c r="N4725">
        <v>0.94244386149960402</v>
      </c>
      <c r="O4725">
        <v>19.235668789808901</v>
      </c>
      <c r="P4725">
        <v>147.24409448818801</v>
      </c>
      <c r="Q4725">
        <v>2.7101374309669E-2</v>
      </c>
    </row>
    <row r="4726" spans="1:17" hidden="1" x14ac:dyDescent="0.3">
      <c r="A4726" t="s">
        <v>9682</v>
      </c>
      <c r="B4726" t="s">
        <v>9683</v>
      </c>
      <c r="C4726" t="str">
        <f>IFERROR(VLOOKUP(Table1[[#This Row],[Ticker]],[1]!Table1[[Symbol]:[Industry]],2,FALSE),"-")</f>
        <v>-</v>
      </c>
      <c r="D4726" t="s">
        <v>545</v>
      </c>
      <c r="E4726">
        <v>4.9471499999999997</v>
      </c>
      <c r="F4726">
        <v>25.37</v>
      </c>
      <c r="G4726">
        <v>-9.5591831196348096</v>
      </c>
      <c r="H4726">
        <v>-6.6579917173941796</v>
      </c>
      <c r="I4726">
        <v>-8.5455604239641101</v>
      </c>
      <c r="J4726">
        <v>-10.7610887007566</v>
      </c>
      <c r="K4726">
        <v>25.930993855342098</v>
      </c>
      <c r="L4726">
        <v>22.8957833084052</v>
      </c>
      <c r="M4726">
        <v>33.1277446641014</v>
      </c>
      <c r="N4726">
        <v>1.2260696725598901</v>
      </c>
      <c r="O4726">
        <v>32.006306661411102</v>
      </c>
      <c r="P4726">
        <v>53.385731559854896</v>
      </c>
      <c r="Q4726">
        <v>0.14223350955605299</v>
      </c>
    </row>
    <row r="4727" spans="1:17" hidden="1" x14ac:dyDescent="0.3">
      <c r="A4727" t="s">
        <v>9684</v>
      </c>
      <c r="B4727" t="s">
        <v>9685</v>
      </c>
      <c r="C4727" t="str">
        <f>IFERROR(VLOOKUP(Table1[[#This Row],[Ticker]],[1]!Table1[[Symbol]:[Industry]],2,FALSE),"-")</f>
        <v>-</v>
      </c>
      <c r="D4727" t="s">
        <v>51</v>
      </c>
      <c r="E4727">
        <v>4.9447669899999998</v>
      </c>
      <c r="F4727">
        <v>5.9</v>
      </c>
      <c r="G4727">
        <v>-44.459858993863399</v>
      </c>
      <c r="H4727">
        <v>0.34958404018157702</v>
      </c>
      <c r="I4727">
        <v>-15.6296394095711</v>
      </c>
      <c r="J4727">
        <v>-3.1486319533518499</v>
      </c>
      <c r="K4727">
        <v>5.6292906584081299</v>
      </c>
      <c r="L4727">
        <v>5.7462173981234601</v>
      </c>
      <c r="M4727">
        <v>99.646027352801696</v>
      </c>
      <c r="N4727">
        <v>0.30808080808080801</v>
      </c>
      <c r="O4727">
        <v>12.542372881355901</v>
      </c>
      <c r="P4727">
        <v>18</v>
      </c>
    </row>
    <row r="4728" spans="1:17" hidden="1" x14ac:dyDescent="0.3">
      <c r="A4728" t="s">
        <v>9686</v>
      </c>
      <c r="B4728" t="s">
        <v>9687</v>
      </c>
      <c r="C4728" t="str">
        <f>IFERROR(VLOOKUP(Table1[[#This Row],[Ticker]],[1]!Table1[[Symbol]:[Industry]],2,FALSE),"-")</f>
        <v>-</v>
      </c>
      <c r="D4728" t="s">
        <v>7454</v>
      </c>
      <c r="E4728">
        <v>4.8901849339999997</v>
      </c>
      <c r="F4728">
        <v>5.23</v>
      </c>
      <c r="G4728">
        <v>-46.582279022235603</v>
      </c>
      <c r="H4728">
        <v>-1.6639378828425999</v>
      </c>
      <c r="I4728">
        <v>-39.655128664623597</v>
      </c>
      <c r="J4728">
        <v>-3.1486319533518499</v>
      </c>
      <c r="K4728">
        <v>5.22846222951706</v>
      </c>
      <c r="L4728">
        <v>5.8734265077252603</v>
      </c>
      <c r="M4728">
        <v>40.332342085248797</v>
      </c>
      <c r="N4728">
        <v>0.504132231404958</v>
      </c>
      <c r="O4728">
        <v>39.196940726577402</v>
      </c>
      <c r="P4728">
        <v>37.631578947368403</v>
      </c>
    </row>
    <row r="4729" spans="1:17" hidden="1" x14ac:dyDescent="0.3">
      <c r="A4729" t="s">
        <v>9688</v>
      </c>
      <c r="B4729" t="s">
        <v>9689</v>
      </c>
      <c r="C4729" t="str">
        <f>IFERROR(VLOOKUP(Table1[[#This Row],[Ticker]],[1]!Table1[[Symbol]:[Industry]],2,FALSE),"-")</f>
        <v>-</v>
      </c>
      <c r="D4729" t="s">
        <v>396</v>
      </c>
      <c r="E4729">
        <v>4.8845232000000003</v>
      </c>
      <c r="F4729">
        <v>9.7799999999999994</v>
      </c>
      <c r="G4729">
        <v>22.6655805634087</v>
      </c>
      <c r="H4729">
        <v>21.283184753194</v>
      </c>
      <c r="I4729">
        <v>44.133708860938199</v>
      </c>
      <c r="J4729">
        <v>-12.885474058614999</v>
      </c>
      <c r="K4729">
        <v>8.9200122177998704</v>
      </c>
      <c r="L4729">
        <v>7.3692489810983801</v>
      </c>
      <c r="M4729">
        <v>41.103023659293299</v>
      </c>
      <c r="N4729">
        <v>0.88409087165449396</v>
      </c>
      <c r="O4729">
        <v>22.5971370143149</v>
      </c>
      <c r="P4729">
        <v>113.071895424836</v>
      </c>
      <c r="Q4729">
        <v>5.8743179309197001E-2</v>
      </c>
    </row>
    <row r="4730" spans="1:17" hidden="1" x14ac:dyDescent="0.3">
      <c r="A4730" t="s">
        <v>9690</v>
      </c>
      <c r="B4730" t="s">
        <v>9691</v>
      </c>
      <c r="C4730" t="str">
        <f>IFERROR(VLOOKUP(Table1[[#This Row],[Ticker]],[1]!Table1[[Symbol]:[Industry]],2,FALSE),"-")</f>
        <v>-</v>
      </c>
      <c r="D4730" t="s">
        <v>1153</v>
      </c>
      <c r="E4730">
        <v>4.8832000000000004</v>
      </c>
      <c r="F4730">
        <v>1.4</v>
      </c>
      <c r="G4730">
        <v>-16.6486140139437</v>
      </c>
      <c r="H4730">
        <v>-17.806769410289501</v>
      </c>
      <c r="I4730">
        <v>-36.298174653005098</v>
      </c>
      <c r="J4730">
        <v>-11.3678100355436</v>
      </c>
      <c r="K4730">
        <v>1.5442577344580299</v>
      </c>
      <c r="L4730">
        <v>1.63992788256408</v>
      </c>
      <c r="M4730">
        <v>41.183127889021797</v>
      </c>
      <c r="N4730">
        <v>1.11286275236707</v>
      </c>
      <c r="O4730">
        <v>61.428571428571402</v>
      </c>
      <c r="P4730">
        <v>16.6666666666666</v>
      </c>
      <c r="Q4730">
        <v>-5.2046891961512E-2</v>
      </c>
    </row>
    <row r="4731" spans="1:17" hidden="1" x14ac:dyDescent="0.3">
      <c r="A4731" t="s">
        <v>9692</v>
      </c>
      <c r="B4731" t="s">
        <v>9693</v>
      </c>
      <c r="C4731" t="str">
        <f>IFERROR(VLOOKUP(Table1[[#This Row],[Ticker]],[1]!Table1[[Symbol]:[Industry]],2,FALSE),"-")</f>
        <v>-</v>
      </c>
      <c r="D4731" t="s">
        <v>21</v>
      </c>
      <c r="E4731">
        <v>4.87967788</v>
      </c>
      <c r="F4731">
        <v>3.08</v>
      </c>
      <c r="G4731">
        <v>-2.2514508933763802</v>
      </c>
      <c r="H4731">
        <v>-12.395513999034099</v>
      </c>
      <c r="I4731">
        <v>-45.805078006062303</v>
      </c>
      <c r="J4731">
        <v>-0.45502925974917102</v>
      </c>
      <c r="K4731">
        <v>3.2048348437398602</v>
      </c>
      <c r="M4731">
        <v>29.228336794833101</v>
      </c>
      <c r="N4731">
        <v>0.73439371826935196</v>
      </c>
      <c r="O4731">
        <v>52.597402597402599</v>
      </c>
      <c r="P4731">
        <v>39.999999999999901</v>
      </c>
      <c r="Q4731">
        <v>-5.5346314198299997E-3</v>
      </c>
    </row>
    <row r="4732" spans="1:17" hidden="1" x14ac:dyDescent="0.3">
      <c r="A4732" t="s">
        <v>9694</v>
      </c>
      <c r="B4732" t="s">
        <v>9695</v>
      </c>
      <c r="C4732" t="str">
        <f>IFERROR(VLOOKUP(Table1[[#This Row],[Ticker]],[1]!Table1[[Symbol]:[Industry]],2,FALSE),"-")</f>
        <v>-</v>
      </c>
      <c r="D4732" t="s">
        <v>125</v>
      </c>
      <c r="E4732">
        <v>4.8768412000000003</v>
      </c>
      <c r="F4732">
        <v>8.2899999999999991</v>
      </c>
      <c r="G4732">
        <v>-28.1122349953312</v>
      </c>
      <c r="H4732">
        <v>14.8772132736931</v>
      </c>
      <c r="I4732">
        <v>-11.476073677058</v>
      </c>
      <c r="J4732">
        <v>-3.90240079757295</v>
      </c>
      <c r="K4732">
        <v>7.0416460899512101</v>
      </c>
      <c r="L4732">
        <v>7.58373464285037</v>
      </c>
      <c r="M4732">
        <v>70.057656325617799</v>
      </c>
      <c r="N4732">
        <v>0.85496917841017095</v>
      </c>
      <c r="O4732">
        <v>47.4065138721351</v>
      </c>
      <c r="P4732">
        <v>45.438596491227997</v>
      </c>
      <c r="Q4732">
        <v>9.5200757941641997E-2</v>
      </c>
    </row>
    <row r="4733" spans="1:17" hidden="1" x14ac:dyDescent="0.3">
      <c r="A4733" t="s">
        <v>9696</v>
      </c>
      <c r="B4733" t="s">
        <v>9697</v>
      </c>
      <c r="C4733" t="str">
        <f>IFERROR(VLOOKUP(Table1[[#This Row],[Ticker]],[1]!Table1[[Symbol]:[Industry]],2,FALSE),"-")</f>
        <v>-</v>
      </c>
      <c r="D4733" t="s">
        <v>74</v>
      </c>
      <c r="E4733">
        <v>4.8449999999999998</v>
      </c>
      <c r="F4733">
        <v>2.85</v>
      </c>
      <c r="G4733">
        <v>-25.7681108692896</v>
      </c>
      <c r="H4733">
        <v>10.735799132279</v>
      </c>
      <c r="I4733">
        <v>0.108450585290519</v>
      </c>
      <c r="J4733">
        <v>15.4825467538724</v>
      </c>
      <c r="K4733">
        <v>2.7485525241932498</v>
      </c>
      <c r="L4733">
        <v>2.59859831754004</v>
      </c>
      <c r="M4733">
        <v>52.128550910685298</v>
      </c>
      <c r="N4733">
        <v>0.833296257519196</v>
      </c>
      <c r="O4733">
        <v>10.8771929824561</v>
      </c>
      <c r="P4733">
        <v>42.5</v>
      </c>
      <c r="Q4733">
        <v>4.8821431710750998E-2</v>
      </c>
    </row>
    <row r="4734" spans="1:17" hidden="1" x14ac:dyDescent="0.3">
      <c r="A4734" t="s">
        <v>9698</v>
      </c>
      <c r="B4734" t="s">
        <v>9699</v>
      </c>
      <c r="C4734" t="str">
        <f>IFERROR(VLOOKUP(Table1[[#This Row],[Ticker]],[1]!Table1[[Symbol]:[Industry]],2,FALSE),"-")</f>
        <v>-</v>
      </c>
      <c r="D4734" t="s">
        <v>161</v>
      </c>
      <c r="E4734">
        <v>4.8364752799999904</v>
      </c>
      <c r="F4734">
        <v>5.6</v>
      </c>
      <c r="G4734">
        <v>-21.3152806806104</v>
      </c>
      <c r="K4734">
        <v>5.4856592989664099</v>
      </c>
      <c r="L4734">
        <v>5.3129273959650396</v>
      </c>
      <c r="M4734">
        <v>11.3707014279082</v>
      </c>
      <c r="N4734">
        <v>1</v>
      </c>
      <c r="O4734">
        <v>29.464285714285701</v>
      </c>
      <c r="P4734">
        <v>31.764705882352899</v>
      </c>
      <c r="Q4734">
        <v>-8.5879446318412003E-2</v>
      </c>
    </row>
    <row r="4735" spans="1:17" hidden="1" x14ac:dyDescent="0.3">
      <c r="A4735" t="s">
        <v>9700</v>
      </c>
      <c r="B4735" t="s">
        <v>9701</v>
      </c>
      <c r="C4735" t="str">
        <f>IFERROR(VLOOKUP(Table1[[#This Row],[Ticker]],[1]!Table1[[Symbol]:[Industry]],2,FALSE),"-")</f>
        <v>-</v>
      </c>
      <c r="D4735" t="s">
        <v>545</v>
      </c>
      <c r="E4735">
        <v>4.8164899999999999</v>
      </c>
      <c r="F4735">
        <v>8.2899999999999991</v>
      </c>
      <c r="G4735">
        <v>-3.78403068061044</v>
      </c>
      <c r="H4735">
        <v>-11.5613294569843</v>
      </c>
      <c r="I4735">
        <v>15.6583366280839</v>
      </c>
      <c r="J4735">
        <v>-7.1948747279183198</v>
      </c>
      <c r="K4735">
        <v>8.2359743882667402</v>
      </c>
      <c r="L4735">
        <v>7.0432275514741303</v>
      </c>
      <c r="M4735">
        <v>33.443474660765901</v>
      </c>
      <c r="N4735">
        <v>2.0997987785504999</v>
      </c>
      <c r="O4735">
        <v>12.907117008443899</v>
      </c>
      <c r="P4735">
        <v>76.382978723404193</v>
      </c>
    </row>
    <row r="4736" spans="1:17" hidden="1" x14ac:dyDescent="0.3">
      <c r="A4736" t="s">
        <v>9702</v>
      </c>
      <c r="B4736" t="s">
        <v>9703</v>
      </c>
      <c r="C4736" t="str">
        <f>IFERROR(VLOOKUP(Table1[[#This Row],[Ticker]],[1]!Table1[[Symbol]:[Industry]],2,FALSE),"-")</f>
        <v>-</v>
      </c>
      <c r="D4736" t="s">
        <v>220</v>
      </c>
      <c r="E4736">
        <v>4.8006538000000001</v>
      </c>
      <c r="F4736">
        <v>12.58</v>
      </c>
      <c r="G4736">
        <v>1.5185885584034999</v>
      </c>
      <c r="H4736">
        <v>-9.2783551493911798</v>
      </c>
      <c r="I4736">
        <v>-12.0745815521616</v>
      </c>
      <c r="J4736">
        <v>-3.4808578669730998</v>
      </c>
      <c r="K4736">
        <v>12.0389298812223</v>
      </c>
      <c r="L4736">
        <v>11.2709765335038</v>
      </c>
      <c r="M4736">
        <v>58.635552406700299</v>
      </c>
      <c r="N4736">
        <v>0.27913234486545802</v>
      </c>
      <c r="O4736">
        <v>55.484896661367202</v>
      </c>
      <c r="P4736">
        <v>69.313593539703902</v>
      </c>
      <c r="Q4736">
        <v>5.0955589373089999E-2</v>
      </c>
    </row>
    <row r="4737" spans="1:17" hidden="1" x14ac:dyDescent="0.3">
      <c r="A4737" t="s">
        <v>9704</v>
      </c>
      <c r="B4737" t="s">
        <v>9705</v>
      </c>
      <c r="C4737" t="str">
        <f>IFERROR(VLOOKUP(Table1[[#This Row],[Ticker]],[1]!Table1[[Symbol]:[Industry]],2,FALSE),"-")</f>
        <v>-</v>
      </c>
      <c r="D4737" t="s">
        <v>545</v>
      </c>
      <c r="E4737">
        <v>4.8</v>
      </c>
      <c r="F4737">
        <v>16</v>
      </c>
      <c r="G4737">
        <v>-19.029566394896101</v>
      </c>
      <c r="H4737">
        <v>-10.407991717394101</v>
      </c>
      <c r="I4737">
        <v>-13.875253444658799</v>
      </c>
      <c r="J4737">
        <v>-3.1486319533518499</v>
      </c>
      <c r="K4737">
        <v>16.858588187501201</v>
      </c>
      <c r="L4737">
        <v>15.6659298396788</v>
      </c>
      <c r="M4737">
        <v>37.833803566194298</v>
      </c>
      <c r="N4737">
        <v>1.2485657128891201</v>
      </c>
      <c r="O4737">
        <v>23.4375</v>
      </c>
      <c r="P4737">
        <v>56.5557729941291</v>
      </c>
      <c r="Q4737">
        <v>1.3257477428712E-2</v>
      </c>
    </row>
    <row r="4738" spans="1:17" hidden="1" x14ac:dyDescent="0.3">
      <c r="A4738" t="s">
        <v>9706</v>
      </c>
      <c r="B4738" t="s">
        <v>9707</v>
      </c>
      <c r="C4738" t="str">
        <f>IFERROR(VLOOKUP(Table1[[#This Row],[Ticker]],[1]!Table1[[Symbol]:[Industry]],2,FALSE),"-")</f>
        <v>-</v>
      </c>
      <c r="D4738" t="s">
        <v>74</v>
      </c>
      <c r="E4738">
        <v>4.7738468999999997</v>
      </c>
      <c r="F4738">
        <v>11.67</v>
      </c>
      <c r="G4738">
        <v>-45.372552722810802</v>
      </c>
      <c r="H4738">
        <v>2.8460489169474101</v>
      </c>
      <c r="I4738">
        <v>-7.99555419653852</v>
      </c>
      <c r="J4738">
        <v>3.6889748842549901</v>
      </c>
      <c r="K4738">
        <v>11.839255267082001</v>
      </c>
      <c r="L4738">
        <v>11.999159946321999</v>
      </c>
      <c r="M4738">
        <v>44.829785054609303</v>
      </c>
      <c r="N4738">
        <v>0.83833385581946596</v>
      </c>
      <c r="O4738">
        <v>19.965724078834601</v>
      </c>
      <c r="P4738">
        <v>23.492063492063401</v>
      </c>
      <c r="Q4738">
        <v>-8.5112856086166006E-2</v>
      </c>
    </row>
    <row r="4739" spans="1:17" hidden="1" x14ac:dyDescent="0.3">
      <c r="A4739" t="s">
        <v>9708</v>
      </c>
      <c r="B4739" t="s">
        <v>9709</v>
      </c>
      <c r="C4739" t="str">
        <f>IFERROR(VLOOKUP(Table1[[#This Row],[Ticker]],[1]!Table1[[Symbol]:[Industry]],2,FALSE),"-")</f>
        <v>-</v>
      </c>
      <c r="D4739" t="s">
        <v>1153</v>
      </c>
      <c r="E4739">
        <v>4.7556422999999999</v>
      </c>
      <c r="F4739">
        <v>4.7699999999999996</v>
      </c>
      <c r="G4739">
        <v>59.023428996808903</v>
      </c>
      <c r="H4739">
        <v>13.3620617585416</v>
      </c>
      <c r="I4739">
        <v>114.68511807236899</v>
      </c>
      <c r="J4739">
        <v>4.6712732599182898</v>
      </c>
      <c r="K4739">
        <v>4.0450945863627403</v>
      </c>
      <c r="L4739">
        <v>2.8513501777137402</v>
      </c>
      <c r="M4739">
        <v>78.139896871234896</v>
      </c>
      <c r="N4739">
        <v>1.28641842950763</v>
      </c>
      <c r="O4739">
        <v>9.6436058700209699</v>
      </c>
      <c r="P4739">
        <v>145.876288659793</v>
      </c>
    </row>
    <row r="4740" spans="1:17" hidden="1" x14ac:dyDescent="0.3">
      <c r="A4740" t="s">
        <v>9710</v>
      </c>
      <c r="B4740" t="s">
        <v>9711</v>
      </c>
      <c r="C4740" t="str">
        <f>IFERROR(VLOOKUP(Table1[[#This Row],[Ticker]],[1]!Table1[[Symbol]:[Industry]],2,FALSE),"-")</f>
        <v>-</v>
      </c>
      <c r="D4740" t="s">
        <v>21</v>
      </c>
      <c r="E4740">
        <v>4.7487579999999996</v>
      </c>
      <c r="F4740">
        <v>8.6199999999999992</v>
      </c>
      <c r="G4740">
        <v>-26.7639827819701</v>
      </c>
      <c r="H4740">
        <v>-14.3015645820416</v>
      </c>
      <c r="I4740">
        <v>-9.6085511106790307</v>
      </c>
      <c r="J4740">
        <v>-7.0128005716188104</v>
      </c>
      <c r="K4740">
        <v>8.5537334409069796</v>
      </c>
      <c r="L4740">
        <v>8.4256623632752898</v>
      </c>
      <c r="M4740">
        <v>53.266078528305101</v>
      </c>
      <c r="N4740">
        <v>0.76815718027798696</v>
      </c>
      <c r="O4740">
        <v>45.011600928074202</v>
      </c>
      <c r="P4740">
        <v>40.619902120717697</v>
      </c>
      <c r="Q4740">
        <v>7.6066067513052005E-2</v>
      </c>
    </row>
    <row r="4741" spans="1:17" hidden="1" x14ac:dyDescent="0.3">
      <c r="A4741" t="s">
        <v>9712</v>
      </c>
      <c r="B4741" t="s">
        <v>9713</v>
      </c>
      <c r="C4741" t="str">
        <f>IFERROR(VLOOKUP(Table1[[#This Row],[Ticker]],[1]!Table1[[Symbol]:[Industry]],2,FALSE),"-")</f>
        <v>-</v>
      </c>
      <c r="D4741" t="s">
        <v>125</v>
      </c>
      <c r="E4741">
        <v>4.6881915999999997</v>
      </c>
      <c r="F4741">
        <v>10.84</v>
      </c>
      <c r="G4741">
        <v>-59.723970429422302</v>
      </c>
      <c r="H4741">
        <v>28.055243576723399</v>
      </c>
      <c r="I4741">
        <v>42.171112470128101</v>
      </c>
      <c r="J4741">
        <v>-1.32870858170433</v>
      </c>
      <c r="K4741">
        <v>9.2402214075993996</v>
      </c>
      <c r="L4741">
        <v>9.9505013744229203</v>
      </c>
      <c r="M4741">
        <v>80.132694982420205</v>
      </c>
      <c r="N4741">
        <v>1.3514791995026301</v>
      </c>
      <c r="O4741">
        <v>84.132841328413207</v>
      </c>
      <c r="P4741">
        <v>77.704918032786793</v>
      </c>
      <c r="Q4741">
        <v>3.9869989802657997E-2</v>
      </c>
    </row>
    <row r="4742" spans="1:17" hidden="1" x14ac:dyDescent="0.3">
      <c r="A4742" t="s">
        <v>9714</v>
      </c>
      <c r="B4742" t="s">
        <v>9715</v>
      </c>
      <c r="C4742" t="str">
        <f>IFERROR(VLOOKUP(Table1[[#This Row],[Ticker]],[1]!Table1[[Symbol]:[Industry]],2,FALSE),"-")</f>
        <v>-</v>
      </c>
      <c r="E4742">
        <v>4.6801560000000002</v>
      </c>
      <c r="F4742">
        <v>0.52</v>
      </c>
      <c r="G4742">
        <v>-50.775598140927798</v>
      </c>
      <c r="H4742">
        <v>-10.2743018778219</v>
      </c>
      <c r="I4742">
        <v>-29.4832389256025</v>
      </c>
      <c r="J4742">
        <v>-5.0354244061820399</v>
      </c>
      <c r="K4742">
        <v>0.55878543316862395</v>
      </c>
      <c r="L4742">
        <v>0.63510707136596301</v>
      </c>
      <c r="M4742">
        <v>36.6302621039138</v>
      </c>
      <c r="N4742">
        <v>0.50279091147102695</v>
      </c>
      <c r="O4742">
        <v>84.615384615384599</v>
      </c>
      <c r="P4742">
        <v>1.9607843137254799</v>
      </c>
      <c r="Q4742">
        <v>-3.7374486498125997E-2</v>
      </c>
    </row>
    <row r="4743" spans="1:17" hidden="1" x14ac:dyDescent="0.3">
      <c r="A4743" t="s">
        <v>9716</v>
      </c>
      <c r="B4743" t="s">
        <v>9717</v>
      </c>
      <c r="C4743" t="str">
        <f>IFERROR(VLOOKUP(Table1[[#This Row],[Ticker]],[1]!Table1[[Symbol]:[Industry]],2,FALSE),"-")</f>
        <v>-</v>
      </c>
      <c r="D4743" t="s">
        <v>545</v>
      </c>
      <c r="E4743">
        <v>4.6493019999999996</v>
      </c>
      <c r="F4743">
        <v>6.26</v>
      </c>
      <c r="G4743">
        <v>5.7958304305006703</v>
      </c>
      <c r="H4743">
        <v>-6.7901997730302304</v>
      </c>
      <c r="I4743">
        <v>-12.8565777230968</v>
      </c>
      <c r="J4743">
        <v>1.9570018494650401</v>
      </c>
      <c r="K4743">
        <v>6.0797572546511303</v>
      </c>
      <c r="L4743">
        <v>5.9338242496876203</v>
      </c>
      <c r="M4743">
        <v>63.663197913039802</v>
      </c>
      <c r="N4743">
        <v>1.2929292929292899</v>
      </c>
      <c r="O4743">
        <v>57.827476038338602</v>
      </c>
      <c r="P4743">
        <v>92.615384615384599</v>
      </c>
    </row>
    <row r="4744" spans="1:17" hidden="1" x14ac:dyDescent="0.3">
      <c r="A4744" t="s">
        <v>9718</v>
      </c>
      <c r="B4744" t="s">
        <v>9719</v>
      </c>
      <c r="C4744" t="str">
        <f>IFERROR(VLOOKUP(Table1[[#This Row],[Ticker]],[1]!Table1[[Symbol]:[Industry]],2,FALSE),"-")</f>
        <v>-</v>
      </c>
      <c r="D4744" t="s">
        <v>125</v>
      </c>
      <c r="E4744">
        <v>4.5743378310000002</v>
      </c>
      <c r="F4744">
        <v>10.33</v>
      </c>
      <c r="G4744">
        <v>-17.767182246605898</v>
      </c>
      <c r="H4744">
        <v>0.159918373471436</v>
      </c>
      <c r="I4744">
        <v>-3.5903129053911802</v>
      </c>
      <c r="J4744">
        <v>-3.1486319533518499</v>
      </c>
      <c r="K4744">
        <v>9.9011826450971601</v>
      </c>
      <c r="L4744">
        <v>9.3595284464771407</v>
      </c>
      <c r="M4744">
        <v>100</v>
      </c>
      <c r="N4744">
        <v>0</v>
      </c>
      <c r="O4744">
        <v>0</v>
      </c>
      <c r="P4744">
        <v>15.5480984340044</v>
      </c>
    </row>
    <row r="4745" spans="1:17" hidden="1" x14ac:dyDescent="0.3">
      <c r="A4745" t="s">
        <v>9720</v>
      </c>
      <c r="B4745" t="s">
        <v>9721</v>
      </c>
      <c r="C4745" t="str">
        <f>IFERROR(VLOOKUP(Table1[[#This Row],[Ticker]],[1]!Table1[[Symbol]:[Industry]],2,FALSE),"-")</f>
        <v>-</v>
      </c>
      <c r="D4745" t="s">
        <v>46</v>
      </c>
      <c r="E4745">
        <v>4.5733762410000001</v>
      </c>
      <c r="F4745">
        <v>12.81</v>
      </c>
      <c r="G4745">
        <v>-27.008226738701701</v>
      </c>
      <c r="H4745">
        <v>2.8219855652197601</v>
      </c>
      <c r="I4745">
        <v>11.575874374890001</v>
      </c>
      <c r="J4745">
        <v>5.1158308565655002</v>
      </c>
      <c r="K4745">
        <v>12.2270461103993</v>
      </c>
      <c r="L4745">
        <v>11.4873019527608</v>
      </c>
      <c r="M4745">
        <v>50.912344800416001</v>
      </c>
      <c r="N4745">
        <v>1.54401688909482</v>
      </c>
      <c r="O4745">
        <v>16.705698672911701</v>
      </c>
      <c r="P4745">
        <v>56.219512195121901</v>
      </c>
      <c r="Q4745">
        <v>4.4728556273700002E-4</v>
      </c>
    </row>
    <row r="4746" spans="1:17" hidden="1" x14ac:dyDescent="0.3">
      <c r="A4746" t="s">
        <v>9722</v>
      </c>
      <c r="B4746" t="s">
        <v>9723</v>
      </c>
      <c r="C4746" t="str">
        <f>IFERROR(VLOOKUP(Table1[[#This Row],[Ticker]],[1]!Table1[[Symbol]:[Industry]],2,FALSE),"-")</f>
        <v>-</v>
      </c>
      <c r="D4746" t="s">
        <v>473</v>
      </c>
      <c r="E4746">
        <v>4.5004814</v>
      </c>
      <c r="F4746">
        <v>5.78</v>
      </c>
      <c r="G4746">
        <v>-9.0142054117932204</v>
      </c>
      <c r="H4746">
        <v>0.132624529104414</v>
      </c>
      <c r="I4746">
        <v>-1.89703202905083</v>
      </c>
      <c r="J4746">
        <v>3.8416593087840498</v>
      </c>
      <c r="K4746">
        <v>5.0727844883115596</v>
      </c>
      <c r="L4746">
        <v>4.4527174811375403</v>
      </c>
      <c r="M4746">
        <v>74.809142672061199</v>
      </c>
      <c r="N4746">
        <v>0.864927675503807</v>
      </c>
      <c r="O4746">
        <v>2.0761245674740501</v>
      </c>
      <c r="P4746">
        <v>152.40174672488999</v>
      </c>
      <c r="Q4746">
        <v>1.0638985278302E-2</v>
      </c>
    </row>
    <row r="4747" spans="1:17" hidden="1" x14ac:dyDescent="0.3">
      <c r="A4747" t="s">
        <v>9724</v>
      </c>
      <c r="B4747" t="s">
        <v>9725</v>
      </c>
      <c r="C4747" t="str">
        <f>IFERROR(VLOOKUP(Table1[[#This Row],[Ticker]],[1]!Table1[[Symbol]:[Industry]],2,FALSE),"-")</f>
        <v>-</v>
      </c>
      <c r="D4747" t="s">
        <v>604</v>
      </c>
      <c r="E4747">
        <v>4.4980230600000004</v>
      </c>
      <c r="F4747">
        <v>13.8</v>
      </c>
      <c r="G4747">
        <v>-54.232186124736501</v>
      </c>
      <c r="K4747">
        <v>17.182926074637699</v>
      </c>
      <c r="L4747">
        <v>23.662368761796301</v>
      </c>
      <c r="M4747">
        <v>89.584477983611194</v>
      </c>
      <c r="N4747">
        <v>1</v>
      </c>
      <c r="O4747">
        <v>26.449275362318801</v>
      </c>
      <c r="P4747">
        <v>15</v>
      </c>
    </row>
    <row r="4748" spans="1:17" hidden="1" x14ac:dyDescent="0.3">
      <c r="A4748" t="s">
        <v>9726</v>
      </c>
      <c r="B4748" t="s">
        <v>9727</v>
      </c>
      <c r="C4748" t="str">
        <f>IFERROR(VLOOKUP(Table1[[#This Row],[Ticker]],[1]!Table1[[Symbol]:[Industry]],2,FALSE),"-")</f>
        <v>-</v>
      </c>
      <c r="D4748" t="s">
        <v>604</v>
      </c>
      <c r="E4748">
        <v>4.4589360200000003</v>
      </c>
      <c r="F4748">
        <v>28.76</v>
      </c>
      <c r="G4748">
        <v>-34.687022793093199</v>
      </c>
      <c r="H4748">
        <v>15.0135769100568</v>
      </c>
      <c r="I4748">
        <v>-7.4490909510461396</v>
      </c>
      <c r="J4748">
        <v>-8.3875116897604194</v>
      </c>
      <c r="K4748">
        <v>25.091005868231399</v>
      </c>
      <c r="M4748">
        <v>60.013228992902803</v>
      </c>
      <c r="N4748">
        <v>2.72727272727272</v>
      </c>
      <c r="O4748">
        <v>23.157162726008298</v>
      </c>
      <c r="P4748">
        <v>47.034764826175802</v>
      </c>
    </row>
    <row r="4749" spans="1:17" hidden="1" x14ac:dyDescent="0.3">
      <c r="A4749" t="s">
        <v>9728</v>
      </c>
      <c r="B4749" t="s">
        <v>9729</v>
      </c>
      <c r="C4749" t="str">
        <f>IFERROR(VLOOKUP(Table1[[#This Row],[Ticker]],[1]!Table1[[Symbol]:[Industry]],2,FALSE),"-")</f>
        <v>-</v>
      </c>
      <c r="D4749" t="s">
        <v>1153</v>
      </c>
      <c r="E4749">
        <v>4.4180881149999998</v>
      </c>
      <c r="F4749">
        <v>5.12</v>
      </c>
      <c r="G4749">
        <v>43.236443457320597</v>
      </c>
      <c r="H4749">
        <v>1.8055023758953099</v>
      </c>
      <c r="I4749">
        <v>-38.253735194055999</v>
      </c>
      <c r="J4749">
        <v>-0.14863195335184401</v>
      </c>
      <c r="K4749">
        <v>4.9847385862718303</v>
      </c>
      <c r="L4749">
        <v>5.0794385492108098</v>
      </c>
      <c r="M4749">
        <v>52.216871858201003</v>
      </c>
      <c r="N4749">
        <v>1.19155529397867</v>
      </c>
      <c r="O4749">
        <v>46.484375</v>
      </c>
      <c r="P4749">
        <v>78.397212543554005</v>
      </c>
      <c r="Q4749">
        <v>-3.4902459926144998E-2</v>
      </c>
    </row>
    <row r="4750" spans="1:17" hidden="1" x14ac:dyDescent="0.3">
      <c r="A4750" t="s">
        <v>9730</v>
      </c>
      <c r="B4750" t="s">
        <v>9731</v>
      </c>
      <c r="C4750" t="str">
        <f>IFERROR(VLOOKUP(Table1[[#This Row],[Ticker]],[1]!Table1[[Symbol]:[Industry]],2,FALSE),"-")</f>
        <v>-</v>
      </c>
      <c r="D4750" t="s">
        <v>263</v>
      </c>
      <c r="E4750">
        <v>4.4065224000000001</v>
      </c>
      <c r="F4750">
        <v>6.12</v>
      </c>
      <c r="G4750">
        <v>-68.553375918705598</v>
      </c>
      <c r="H4750">
        <v>-4.8197564232765302</v>
      </c>
      <c r="I4750">
        <v>-55.388411339395603</v>
      </c>
      <c r="J4750">
        <v>-3.1486319533518499</v>
      </c>
      <c r="K4750">
        <v>6.5049333380521199</v>
      </c>
      <c r="L4750">
        <v>7.41183268646183</v>
      </c>
      <c r="M4750">
        <v>0.28287232341079999</v>
      </c>
      <c r="N4750">
        <v>0.173295454545454</v>
      </c>
      <c r="O4750">
        <v>56.862745098039198</v>
      </c>
      <c r="P4750">
        <v>0</v>
      </c>
    </row>
    <row r="4751" spans="1:17" hidden="1" x14ac:dyDescent="0.3">
      <c r="A4751" t="s">
        <v>9732</v>
      </c>
      <c r="B4751" t="s">
        <v>9733</v>
      </c>
      <c r="C4751" t="str">
        <f>IFERROR(VLOOKUP(Table1[[#This Row],[Ticker]],[1]!Table1[[Symbol]:[Industry]],2,FALSE),"-")</f>
        <v>-</v>
      </c>
      <c r="D4751" t="s">
        <v>143</v>
      </c>
      <c r="E4751">
        <v>4.4000000000000004</v>
      </c>
      <c r="F4751">
        <v>8.8000000000000007</v>
      </c>
      <c r="G4751">
        <v>54.3179815795175</v>
      </c>
      <c r="H4751">
        <v>-18.034376854391802</v>
      </c>
      <c r="I4751">
        <v>-44.308479366606498</v>
      </c>
      <c r="J4751">
        <v>-12.807168538717701</v>
      </c>
      <c r="K4751">
        <v>10.272073860945399</v>
      </c>
      <c r="L4751">
        <v>9.4954916831679395</v>
      </c>
      <c r="M4751">
        <v>12.837104125062901</v>
      </c>
      <c r="N4751">
        <v>0.88723570198068102</v>
      </c>
      <c r="O4751">
        <v>69.886363636363598</v>
      </c>
      <c r="P4751">
        <v>87.633262260127907</v>
      </c>
      <c r="Q4751">
        <v>3.919572996627E-2</v>
      </c>
    </row>
    <row r="4752" spans="1:17" hidden="1" x14ac:dyDescent="0.3">
      <c r="A4752" t="s">
        <v>9734</v>
      </c>
      <c r="B4752" t="s">
        <v>9735</v>
      </c>
      <c r="C4752" t="str">
        <f>IFERROR(VLOOKUP(Table1[[#This Row],[Ticker]],[1]!Table1[[Symbol]:[Industry]],2,FALSE),"-")</f>
        <v>-</v>
      </c>
      <c r="D4752" t="s">
        <v>130</v>
      </c>
      <c r="E4752">
        <v>4.3448399999999996</v>
      </c>
      <c r="F4752">
        <v>7.29</v>
      </c>
      <c r="G4752">
        <v>-33.3152806806104</v>
      </c>
      <c r="H4752">
        <v>-4.8197564232765302</v>
      </c>
      <c r="I4752">
        <v>-19.138411339395599</v>
      </c>
      <c r="J4752">
        <v>-3.1486319533518499</v>
      </c>
      <c r="K4752">
        <v>7.2899999389696903</v>
      </c>
      <c r="L4752">
        <v>7.2842363944627904</v>
      </c>
      <c r="M4752">
        <v>98.182515309086796</v>
      </c>
      <c r="O4752">
        <v>0</v>
      </c>
      <c r="P4752">
        <v>0</v>
      </c>
    </row>
    <row r="4753" spans="1:17" hidden="1" x14ac:dyDescent="0.3">
      <c r="A4753" t="s">
        <v>9736</v>
      </c>
      <c r="B4753" t="s">
        <v>9737</v>
      </c>
      <c r="C4753" t="str">
        <f>IFERROR(VLOOKUP(Table1[[#This Row],[Ticker]],[1]!Table1[[Symbol]:[Industry]],2,FALSE),"-")</f>
        <v>-</v>
      </c>
      <c r="D4753" t="s">
        <v>470</v>
      </c>
      <c r="E4753">
        <v>4.3377463220000001</v>
      </c>
      <c r="F4753">
        <v>1.33</v>
      </c>
      <c r="G4753">
        <v>14.462497097167301</v>
      </c>
      <c r="H4753">
        <v>-11.1577845922906</v>
      </c>
      <c r="I4753">
        <v>-8.3050780060623204</v>
      </c>
      <c r="J4753">
        <v>-12.6724414771613</v>
      </c>
      <c r="K4753">
        <v>1.2363062759115699</v>
      </c>
      <c r="L4753">
        <v>1.0514152707909801</v>
      </c>
      <c r="M4753">
        <v>19.206565335943601</v>
      </c>
      <c r="N4753">
        <v>1.3943052490371699</v>
      </c>
      <c r="O4753">
        <v>12.030075187969899</v>
      </c>
      <c r="P4753">
        <v>77.3333333333333</v>
      </c>
      <c r="Q4753">
        <v>1.069697191236E-3</v>
      </c>
    </row>
    <row r="4754" spans="1:17" hidden="1" x14ac:dyDescent="0.3">
      <c r="A4754" t="s">
        <v>9738</v>
      </c>
      <c r="B4754" t="s">
        <v>9739</v>
      </c>
      <c r="C4754" t="str">
        <f>IFERROR(VLOOKUP(Table1[[#This Row],[Ticker]],[1]!Table1[[Symbol]:[Industry]],2,FALSE),"-")</f>
        <v>-</v>
      </c>
      <c r="E4754">
        <v>4.3214399999999999</v>
      </c>
      <c r="F4754">
        <v>1.44</v>
      </c>
      <c r="G4754">
        <v>-29.718158378452099</v>
      </c>
      <c r="H4754">
        <v>-2.7218543253744301</v>
      </c>
      <c r="I4754">
        <v>-5.7525845677421303</v>
      </c>
      <c r="J4754">
        <v>-13.5780798061125</v>
      </c>
      <c r="K4754">
        <v>1.47359502359635</v>
      </c>
      <c r="L4754">
        <v>1.5744035140055099</v>
      </c>
      <c r="M4754">
        <v>47.599470171789498</v>
      </c>
      <c r="N4754">
        <v>0.68966338724913101</v>
      </c>
      <c r="O4754">
        <v>59.7222222222222</v>
      </c>
      <c r="P4754">
        <v>28.571428571428498</v>
      </c>
      <c r="Q4754">
        <v>-9.0897347471489004E-2</v>
      </c>
    </row>
    <row r="4755" spans="1:17" hidden="1" x14ac:dyDescent="0.3">
      <c r="A4755" t="s">
        <v>9740</v>
      </c>
      <c r="B4755" t="s">
        <v>9741</v>
      </c>
      <c r="C4755" t="str">
        <f>IFERROR(VLOOKUP(Table1[[#This Row],[Ticker]],[1]!Table1[[Symbol]:[Industry]],2,FALSE),"-")</f>
        <v>-</v>
      </c>
      <c r="E4755">
        <v>4.2956386999999996</v>
      </c>
      <c r="F4755">
        <v>5.29</v>
      </c>
      <c r="G4755">
        <v>-44.107860781790798</v>
      </c>
      <c r="H4755">
        <v>0.61957412065651596</v>
      </c>
      <c r="I4755">
        <v>-11.1792276659262</v>
      </c>
      <c r="J4755">
        <v>-2.34863195335185</v>
      </c>
      <c r="K4755">
        <v>5.0492450116787904</v>
      </c>
      <c r="L4755">
        <v>5.2477309075166598</v>
      </c>
      <c r="M4755">
        <v>54.6111533780008</v>
      </c>
      <c r="N4755">
        <v>0.89533161844279596</v>
      </c>
      <c r="O4755">
        <v>31.379962192816599</v>
      </c>
      <c r="P4755">
        <v>24.470588235294102</v>
      </c>
      <c r="Q4755">
        <v>-2.9225479604548001E-2</v>
      </c>
    </row>
    <row r="4756" spans="1:17" hidden="1" x14ac:dyDescent="0.3">
      <c r="A4756" t="s">
        <v>9742</v>
      </c>
      <c r="B4756" t="s">
        <v>9743</v>
      </c>
      <c r="C4756" t="str">
        <f>IFERROR(VLOOKUP(Table1[[#This Row],[Ticker]],[1]!Table1[[Symbol]:[Industry]],2,FALSE),"-")</f>
        <v>-</v>
      </c>
      <c r="D4756" t="s">
        <v>545</v>
      </c>
      <c r="E4756">
        <v>4.28</v>
      </c>
      <c r="F4756">
        <v>4.28</v>
      </c>
      <c r="G4756">
        <v>119.939157189212</v>
      </c>
      <c r="H4756">
        <v>7.2221283934773997</v>
      </c>
      <c r="I4756">
        <v>31.037027257095499</v>
      </c>
      <c r="J4756">
        <v>-1.7268310054845399</v>
      </c>
      <c r="K4756">
        <v>3.9380992270270201</v>
      </c>
      <c r="L4756">
        <v>3.3479232973646602</v>
      </c>
      <c r="M4756">
        <v>66.293540384815401</v>
      </c>
      <c r="N4756">
        <v>2.3451145615524598</v>
      </c>
      <c r="O4756">
        <v>3.5046728971962402</v>
      </c>
      <c r="P4756">
        <v>177.92207792207699</v>
      </c>
      <c r="Q4756">
        <v>0.108887288924074</v>
      </c>
    </row>
    <row r="4757" spans="1:17" hidden="1" x14ac:dyDescent="0.3">
      <c r="A4757" t="s">
        <v>9744</v>
      </c>
      <c r="B4757" t="s">
        <v>9745</v>
      </c>
      <c r="C4757" t="str">
        <f>IFERROR(VLOOKUP(Table1[[#This Row],[Ticker]],[1]!Table1[[Symbol]:[Industry]],2,FALSE),"-")</f>
        <v>-</v>
      </c>
      <c r="D4757" t="s">
        <v>292</v>
      </c>
      <c r="E4757">
        <v>4.2444785999999999</v>
      </c>
      <c r="F4757">
        <v>3.93</v>
      </c>
      <c r="G4757">
        <v>113.85453064014401</v>
      </c>
      <c r="H4757">
        <v>24.119150329135</v>
      </c>
      <c r="I4757">
        <v>86.620750964269206</v>
      </c>
      <c r="J4757">
        <v>-10.5389321842987</v>
      </c>
      <c r="K4757">
        <v>3.6422090983199902</v>
      </c>
      <c r="L4757">
        <v>2.3793924401386</v>
      </c>
      <c r="M4757">
        <v>49.100639099573598</v>
      </c>
      <c r="N4757">
        <v>1.4581282056249201</v>
      </c>
      <c r="O4757">
        <v>19.592875318066099</v>
      </c>
      <c r="P4757">
        <v>147.16981132075401</v>
      </c>
      <c r="Q4757">
        <v>0.21618984707945099</v>
      </c>
    </row>
    <row r="4758" spans="1:17" hidden="1" x14ac:dyDescent="0.3">
      <c r="A4758" t="s">
        <v>9746</v>
      </c>
      <c r="B4758" t="s">
        <v>9747</v>
      </c>
      <c r="C4758" t="str">
        <f>IFERROR(VLOOKUP(Table1[[#This Row],[Ticker]],[1]!Table1[[Symbol]:[Industry]],2,FALSE),"-")</f>
        <v>-</v>
      </c>
      <c r="D4758" t="s">
        <v>545</v>
      </c>
      <c r="E4758">
        <v>4.2302299999999997</v>
      </c>
      <c r="F4758">
        <v>8.41</v>
      </c>
      <c r="G4758">
        <v>34.884719319389497</v>
      </c>
      <c r="H4758">
        <v>-12.503372242485501</v>
      </c>
      <c r="I4758">
        <v>-27.225843033384699</v>
      </c>
      <c r="J4758">
        <v>-6.8042923307103402</v>
      </c>
      <c r="K4758">
        <v>8.7142709501007793</v>
      </c>
      <c r="L4758">
        <v>8.3274378504385709</v>
      </c>
      <c r="M4758">
        <v>50.298078743408702</v>
      </c>
      <c r="N4758">
        <v>1.93994384416208</v>
      </c>
      <c r="O4758">
        <v>39.714625445897703</v>
      </c>
      <c r="P4758">
        <v>127.29729729729701</v>
      </c>
      <c r="Q4758">
        <v>0.13421820841374199</v>
      </c>
    </row>
    <row r="4759" spans="1:17" hidden="1" x14ac:dyDescent="0.3">
      <c r="A4759" t="s">
        <v>9748</v>
      </c>
      <c r="B4759" t="s">
        <v>9749</v>
      </c>
      <c r="C4759" t="str">
        <f>IFERROR(VLOOKUP(Table1[[#This Row],[Ticker]],[1]!Table1[[Symbol]:[Industry]],2,FALSE),"-")</f>
        <v>-</v>
      </c>
      <c r="D4759" t="s">
        <v>292</v>
      </c>
      <c r="E4759">
        <v>4.1829574799999998</v>
      </c>
      <c r="F4759">
        <v>1.56</v>
      </c>
      <c r="G4759">
        <v>-13.3152806806104</v>
      </c>
      <c r="H4759">
        <v>-17.041978645498698</v>
      </c>
      <c r="I4759">
        <v>-39.138411339395603</v>
      </c>
      <c r="J4759">
        <v>5.8168852880274597</v>
      </c>
      <c r="K4759">
        <v>1.83201115772384</v>
      </c>
      <c r="L4759">
        <v>1.3459534641166799</v>
      </c>
      <c r="M4759">
        <v>48.256751563438698</v>
      </c>
      <c r="N4759">
        <v>0.35798117089342302</v>
      </c>
      <c r="O4759">
        <v>78.205128205128105</v>
      </c>
      <c r="P4759">
        <v>24.8</v>
      </c>
      <c r="Q4759">
        <v>3.1998947063674003E-2</v>
      </c>
    </row>
    <row r="4760" spans="1:17" hidden="1" x14ac:dyDescent="0.3">
      <c r="A4760" t="s">
        <v>9750</v>
      </c>
      <c r="B4760" t="s">
        <v>9751</v>
      </c>
      <c r="C4760" t="str">
        <f>IFERROR(VLOOKUP(Table1[[#This Row],[Ticker]],[1]!Table1[[Symbol]:[Industry]],2,FALSE),"-")</f>
        <v>-</v>
      </c>
      <c r="D4760" t="s">
        <v>833</v>
      </c>
      <c r="E4760">
        <v>4.1738636700000002</v>
      </c>
      <c r="F4760">
        <v>4.28</v>
      </c>
      <c r="G4760">
        <v>-2.8274758025616298</v>
      </c>
      <c r="H4760">
        <v>11.751672148152</v>
      </c>
      <c r="I4760">
        <v>27.436931126357699</v>
      </c>
      <c r="J4760">
        <v>15.112237611865501</v>
      </c>
      <c r="K4760">
        <v>3.6046974502915599</v>
      </c>
      <c r="L4760">
        <v>3.3441925637846301</v>
      </c>
      <c r="M4760">
        <v>81.587241926857104</v>
      </c>
      <c r="N4760">
        <v>0.62595213413259998</v>
      </c>
      <c r="O4760">
        <v>14.485981308411199</v>
      </c>
      <c r="P4760">
        <v>76.859504132231393</v>
      </c>
      <c r="Q4760">
        <v>5.0540208469720002E-2</v>
      </c>
    </row>
    <row r="4761" spans="1:17" hidden="1" x14ac:dyDescent="0.3">
      <c r="A4761" t="s">
        <v>9752</v>
      </c>
      <c r="B4761" t="s">
        <v>9753</v>
      </c>
      <c r="C4761" t="str">
        <f>IFERROR(VLOOKUP(Table1[[#This Row],[Ticker]],[1]!Table1[[Symbol]:[Industry]],2,FALSE),"-")</f>
        <v>-</v>
      </c>
      <c r="D4761" t="s">
        <v>18</v>
      </c>
      <c r="E4761">
        <v>4.1537198999999996</v>
      </c>
      <c r="F4761">
        <v>12.21</v>
      </c>
      <c r="G4761">
        <v>80.895245635178995</v>
      </c>
      <c r="H4761">
        <v>-10.3151124604282</v>
      </c>
      <c r="I4761">
        <v>77.163839464462797</v>
      </c>
      <c r="J4761">
        <v>-8.1291767004335505</v>
      </c>
      <c r="K4761">
        <v>12.6140958340198</v>
      </c>
      <c r="L4761">
        <v>9.9626388694049393</v>
      </c>
      <c r="M4761">
        <v>14.7064450459232</v>
      </c>
      <c r="N4761">
        <v>2.9033793431699099E-2</v>
      </c>
      <c r="O4761">
        <v>11.056511056511001</v>
      </c>
      <c r="P4761">
        <v>168.942731277533</v>
      </c>
    </row>
    <row r="4762" spans="1:17" hidden="1" x14ac:dyDescent="0.3">
      <c r="A4762" t="s">
        <v>9754</v>
      </c>
      <c r="B4762" t="s">
        <v>9755</v>
      </c>
      <c r="C4762" t="str">
        <f>IFERROR(VLOOKUP(Table1[[#This Row],[Ticker]],[1]!Table1[[Symbol]:[Industry]],2,FALSE),"-")</f>
        <v>-</v>
      </c>
      <c r="D4762" t="s">
        <v>74</v>
      </c>
      <c r="E4762">
        <v>4.1278368299999997</v>
      </c>
      <c r="F4762">
        <v>9.49</v>
      </c>
      <c r="G4762">
        <v>92.637100271770507</v>
      </c>
      <c r="H4762">
        <v>18.4455496991724</v>
      </c>
      <c r="I4762">
        <v>8.2694188242523795E-2</v>
      </c>
      <c r="J4762">
        <v>5.7455988158789104</v>
      </c>
      <c r="K4762">
        <v>7.9764989501806296</v>
      </c>
      <c r="L4762">
        <v>7.7258293804912004</v>
      </c>
      <c r="M4762">
        <v>86.210521266229605</v>
      </c>
      <c r="N4762">
        <v>1.6073913727687099</v>
      </c>
      <c r="O4762">
        <v>32.560590094836598</v>
      </c>
      <c r="P4762">
        <v>140.25316455696199</v>
      </c>
      <c r="Q4762">
        <v>0.11376757172423201</v>
      </c>
    </row>
    <row r="4763" spans="1:17" hidden="1" x14ac:dyDescent="0.3">
      <c r="A4763" t="s">
        <v>9756</v>
      </c>
      <c r="B4763" t="s">
        <v>9757</v>
      </c>
      <c r="C4763" t="str">
        <f>IFERROR(VLOOKUP(Table1[[#This Row],[Ticker]],[1]!Table1[[Symbol]:[Industry]],2,FALSE),"-")</f>
        <v>-</v>
      </c>
      <c r="D4763" t="s">
        <v>604</v>
      </c>
      <c r="E4763">
        <v>4.040831249</v>
      </c>
      <c r="F4763">
        <v>37.869999999999997</v>
      </c>
      <c r="G4763">
        <v>-81.819496073593797</v>
      </c>
      <c r="H4763">
        <v>-63.4404460784489</v>
      </c>
      <c r="I4763">
        <v>-67.642626732379</v>
      </c>
      <c r="J4763">
        <v>-5.58765634359575</v>
      </c>
      <c r="M4763">
        <v>29.750842752599901</v>
      </c>
      <c r="O4763">
        <v>129.73329812516499</v>
      </c>
      <c r="P4763">
        <v>8.4789458607848793</v>
      </c>
    </row>
    <row r="4764" spans="1:17" hidden="1" x14ac:dyDescent="0.3">
      <c r="A4764" t="s">
        <v>9758</v>
      </c>
      <c r="B4764" t="s">
        <v>9759</v>
      </c>
      <c r="C4764" t="str">
        <f>IFERROR(VLOOKUP(Table1[[#This Row],[Ticker]],[1]!Table1[[Symbol]:[Industry]],2,FALSE),"-")</f>
        <v>-</v>
      </c>
      <c r="D4764" t="s">
        <v>396</v>
      </c>
      <c r="E4764">
        <v>4.01</v>
      </c>
      <c r="F4764">
        <v>8.02</v>
      </c>
      <c r="G4764">
        <v>-38.962339504139798</v>
      </c>
      <c r="H4764">
        <v>4.85766293156217</v>
      </c>
      <c r="I4764">
        <v>15.6515046269908</v>
      </c>
      <c r="J4764">
        <v>2.83640545313194</v>
      </c>
      <c r="K4764">
        <v>7.7422564566677998</v>
      </c>
      <c r="L4764">
        <v>7.3497963479658797</v>
      </c>
      <c r="M4764">
        <v>47.623805060384299</v>
      </c>
      <c r="N4764">
        <v>1.86924243210702</v>
      </c>
      <c r="O4764">
        <v>59.850374064837901</v>
      </c>
      <c r="P4764">
        <v>58.185404339250397</v>
      </c>
      <c r="Q4764">
        <v>6.5826303009637002E-2</v>
      </c>
    </row>
    <row r="4765" spans="1:17" hidden="1" x14ac:dyDescent="0.3">
      <c r="A4765" t="s">
        <v>9760</v>
      </c>
      <c r="B4765" t="s">
        <v>9761</v>
      </c>
      <c r="C4765" t="str">
        <f>IFERROR(VLOOKUP(Table1[[#This Row],[Ticker]],[1]!Table1[[Symbol]:[Industry]],2,FALSE),"-")</f>
        <v>-</v>
      </c>
      <c r="D4765" t="s">
        <v>54</v>
      </c>
      <c r="E4765">
        <v>4.0065803999999998</v>
      </c>
      <c r="F4765">
        <v>11.56</v>
      </c>
      <c r="G4765">
        <v>51.0547352683529</v>
      </c>
      <c r="H4765">
        <v>8.0864645609388806</v>
      </c>
      <c r="I4765">
        <v>-2.6061532748795302</v>
      </c>
      <c r="J4765">
        <v>9.4439606392407303</v>
      </c>
      <c r="K4765">
        <v>11.822087760730099</v>
      </c>
      <c r="L4765">
        <v>12.128619753166101</v>
      </c>
      <c r="M4765">
        <v>41.367028556609199</v>
      </c>
      <c r="N4765">
        <v>0.433074196005371</v>
      </c>
      <c r="O4765">
        <v>31.920415224913398</v>
      </c>
      <c r="P4765">
        <v>96.598639455782305</v>
      </c>
      <c r="Q4765">
        <v>4.4547572626740001E-2</v>
      </c>
    </row>
    <row r="4766" spans="1:17" hidden="1" x14ac:dyDescent="0.3">
      <c r="A4766" t="s">
        <v>9762</v>
      </c>
      <c r="B4766" t="s">
        <v>9763</v>
      </c>
      <c r="C4766" t="str">
        <f>IFERROR(VLOOKUP(Table1[[#This Row],[Ticker]],[1]!Table1[[Symbol]:[Industry]],2,FALSE),"-")</f>
        <v>-</v>
      </c>
      <c r="D4766" t="s">
        <v>46</v>
      </c>
      <c r="E4766">
        <v>3.9966813000000001</v>
      </c>
      <c r="F4766">
        <v>2.5499999999999998</v>
      </c>
      <c r="G4766">
        <v>-66.210017522715702</v>
      </c>
      <c r="H4766">
        <v>-0.65308975660986301</v>
      </c>
      <c r="I4766">
        <v>30.861588660604301</v>
      </c>
      <c r="J4766">
        <v>-1.10781562682124</v>
      </c>
      <c r="K4766">
        <v>2.4530578115441899</v>
      </c>
      <c r="L4766">
        <v>3.1780110486607902</v>
      </c>
      <c r="M4766">
        <v>52.896427775667</v>
      </c>
      <c r="N4766">
        <v>0.48313321898227501</v>
      </c>
      <c r="O4766">
        <v>115.686274509803</v>
      </c>
      <c r="P4766">
        <v>59.374999999999901</v>
      </c>
      <c r="Q4766">
        <v>-0.129638957981798</v>
      </c>
    </row>
    <row r="4767" spans="1:17" hidden="1" x14ac:dyDescent="0.3">
      <c r="A4767" t="s">
        <v>9764</v>
      </c>
      <c r="B4767" t="s">
        <v>9765</v>
      </c>
      <c r="C4767" t="str">
        <f>IFERROR(VLOOKUP(Table1[[#This Row],[Ticker]],[1]!Table1[[Symbol]:[Industry]],2,FALSE),"-")</f>
        <v>-</v>
      </c>
      <c r="D4767" t="s">
        <v>46</v>
      </c>
      <c r="E4767">
        <v>3.9767171000000001</v>
      </c>
      <c r="F4767">
        <v>7.19</v>
      </c>
      <c r="G4767">
        <v>30.0938102284804</v>
      </c>
      <c r="H4767">
        <v>14.219978676061199</v>
      </c>
      <c r="I4767">
        <v>35.485244574582801</v>
      </c>
      <c r="J4767">
        <v>-3.8392396881584698</v>
      </c>
      <c r="K4767">
        <v>6.1015006051742304</v>
      </c>
      <c r="L4767">
        <v>5.3885925262411796</v>
      </c>
      <c r="M4767">
        <v>67.045296145699794</v>
      </c>
      <c r="N4767">
        <v>0.369338321289234</v>
      </c>
      <c r="O4767">
        <v>8.4840055632823201</v>
      </c>
      <c r="P4767">
        <v>105.428571428571</v>
      </c>
      <c r="Q4767">
        <v>2.9057215755509E-2</v>
      </c>
    </row>
    <row r="4768" spans="1:17" hidden="1" x14ac:dyDescent="0.3">
      <c r="A4768" t="s">
        <v>9766</v>
      </c>
      <c r="B4768" t="s">
        <v>9767</v>
      </c>
      <c r="C4768" t="str">
        <f>IFERROR(VLOOKUP(Table1[[#This Row],[Ticker]],[1]!Table1[[Symbol]:[Industry]],2,FALSE),"-")</f>
        <v>-</v>
      </c>
      <c r="E4768">
        <v>3.9706039999999998</v>
      </c>
      <c r="F4768">
        <v>45.1</v>
      </c>
      <c r="G4768">
        <v>12.168590287131501</v>
      </c>
      <c r="H4768">
        <v>-4.8197564232765302</v>
      </c>
      <c r="I4768">
        <v>13.5086474841337</v>
      </c>
      <c r="J4768">
        <v>-3.1486319533518499</v>
      </c>
      <c r="K4768">
        <v>44.835981174211199</v>
      </c>
      <c r="L4768">
        <v>40.024251968519302</v>
      </c>
      <c r="M4768">
        <v>50.127975425573403</v>
      </c>
      <c r="N4768">
        <v>0</v>
      </c>
      <c r="O4768">
        <v>0.86474501108646495</v>
      </c>
      <c r="P4768">
        <v>58.245614035087698</v>
      </c>
    </row>
    <row r="4769" spans="1:17" hidden="1" x14ac:dyDescent="0.3">
      <c r="A4769" t="s">
        <v>9768</v>
      </c>
      <c r="B4769" t="s">
        <v>9769</v>
      </c>
      <c r="C4769" t="str">
        <f>IFERROR(VLOOKUP(Table1[[#This Row],[Ticker]],[1]!Table1[[Symbol]:[Industry]],2,FALSE),"-")</f>
        <v>-</v>
      </c>
      <c r="D4769" t="s">
        <v>604</v>
      </c>
      <c r="E4769">
        <v>3.960858</v>
      </c>
      <c r="F4769">
        <v>4.4000000000000004</v>
      </c>
      <c r="G4769">
        <v>-30.989699285261501</v>
      </c>
      <c r="H4769">
        <v>-1.91147901835483</v>
      </c>
      <c r="I4769">
        <v>-14.3765065774909</v>
      </c>
      <c r="J4769">
        <v>-2.93076702960458</v>
      </c>
      <c r="K4769">
        <v>4.4396390532442096</v>
      </c>
      <c r="L4769">
        <v>4.4660342809916598</v>
      </c>
      <c r="M4769">
        <v>47.552798019578297</v>
      </c>
      <c r="N4769">
        <v>0.93709124768595997</v>
      </c>
      <c r="O4769">
        <v>36.363636363636303</v>
      </c>
      <c r="P4769">
        <v>17.021276595744698</v>
      </c>
      <c r="Q4769">
        <v>2.753196187717E-2</v>
      </c>
    </row>
    <row r="4770" spans="1:17" hidden="1" x14ac:dyDescent="0.3">
      <c r="A4770" t="s">
        <v>9770</v>
      </c>
      <c r="B4770" t="s">
        <v>9771</v>
      </c>
      <c r="C4770" t="str">
        <f>IFERROR(VLOOKUP(Table1[[#This Row],[Ticker]],[1]!Table1[[Symbol]:[Industry]],2,FALSE),"-")</f>
        <v>-</v>
      </c>
      <c r="D4770" t="s">
        <v>281</v>
      </c>
      <c r="E4770">
        <v>3.901932</v>
      </c>
      <c r="F4770">
        <v>3</v>
      </c>
      <c r="K4770">
        <v>3.13914626791387</v>
      </c>
      <c r="L4770">
        <v>4.4077132628643598</v>
      </c>
      <c r="M4770">
        <v>99.841790054050605</v>
      </c>
      <c r="N4770">
        <v>1</v>
      </c>
    </row>
    <row r="4771" spans="1:17" hidden="1" x14ac:dyDescent="0.3">
      <c r="A4771" t="s">
        <v>9772</v>
      </c>
      <c r="B4771" t="s">
        <v>9773</v>
      </c>
      <c r="C4771" t="str">
        <f>IFERROR(VLOOKUP(Table1[[#This Row],[Ticker]],[1]!Table1[[Symbol]:[Industry]],2,FALSE),"-")</f>
        <v>-</v>
      </c>
      <c r="D4771" t="s">
        <v>751</v>
      </c>
      <c r="E4771">
        <v>3.8994098080000001</v>
      </c>
      <c r="F4771">
        <v>597.73</v>
      </c>
      <c r="G4771">
        <v>1.09970503977906</v>
      </c>
      <c r="H4771">
        <v>-3.7564687241224002</v>
      </c>
      <c r="I4771">
        <v>3.7097471610975901</v>
      </c>
      <c r="J4771">
        <v>-3.2325950096070999</v>
      </c>
      <c r="K4771">
        <v>578.37061679061799</v>
      </c>
      <c r="L4771">
        <v>524.34962018450699</v>
      </c>
      <c r="M4771">
        <v>60.046073572563003</v>
      </c>
      <c r="N4771">
        <v>1.00719366844503</v>
      </c>
      <c r="O4771">
        <v>2.1682030348150598</v>
      </c>
      <c r="P4771">
        <v>41.9583907281622</v>
      </c>
      <c r="Q4771">
        <v>2.4635765917062999E-2</v>
      </c>
    </row>
    <row r="4772" spans="1:17" hidden="1" x14ac:dyDescent="0.3">
      <c r="A4772" t="s">
        <v>9774</v>
      </c>
      <c r="B4772" t="s">
        <v>9775</v>
      </c>
      <c r="C4772" t="str">
        <f>IFERROR(VLOOKUP(Table1[[#This Row],[Ticker]],[1]!Table1[[Symbol]:[Industry]],2,FALSE),"-")</f>
        <v>-</v>
      </c>
      <c r="D4772" t="s">
        <v>1422</v>
      </c>
      <c r="E4772">
        <v>3.8854829999999998</v>
      </c>
      <c r="F4772">
        <v>8.4</v>
      </c>
      <c r="G4772">
        <v>34.684719319389501</v>
      </c>
      <c r="H4772">
        <v>-3.9370325897330201</v>
      </c>
      <c r="I4772">
        <v>31.669488122004601</v>
      </c>
      <c r="J4772">
        <v>11.1370823323624</v>
      </c>
      <c r="K4772">
        <v>7.8743126993142596</v>
      </c>
      <c r="L4772">
        <v>7.3680825363363098</v>
      </c>
      <c r="M4772">
        <v>73.378654797021596</v>
      </c>
      <c r="N4772">
        <v>2.1748518248826301</v>
      </c>
      <c r="O4772">
        <v>18.3333333333333</v>
      </c>
      <c r="P4772">
        <v>85.840707964601705</v>
      </c>
      <c r="Q4772">
        <v>6.5522973715736996E-2</v>
      </c>
    </row>
    <row r="4773" spans="1:17" hidden="1" x14ac:dyDescent="0.3">
      <c r="A4773" t="s">
        <v>9776</v>
      </c>
      <c r="B4773" t="s">
        <v>9777</v>
      </c>
      <c r="C4773" t="str">
        <f>IFERROR(VLOOKUP(Table1[[#This Row],[Ticker]],[1]!Table1[[Symbol]:[Industry]],2,FALSE),"-")</f>
        <v>-</v>
      </c>
      <c r="D4773" t="s">
        <v>604</v>
      </c>
      <c r="E4773">
        <v>3.8795999999999999</v>
      </c>
      <c r="F4773">
        <v>12.72</v>
      </c>
      <c r="G4773">
        <v>209.54186217653199</v>
      </c>
      <c r="H4773">
        <v>65.672046855411907</v>
      </c>
      <c r="I4773">
        <v>160.42202822104301</v>
      </c>
      <c r="J4773">
        <v>12.728805372553399</v>
      </c>
      <c r="K4773">
        <v>7.79502562535846</v>
      </c>
      <c r="L4773">
        <v>5.7618776145173198</v>
      </c>
      <c r="M4773">
        <v>99.917822243270706</v>
      </c>
      <c r="N4773">
        <v>1.80803342465068</v>
      </c>
      <c r="O4773">
        <v>0</v>
      </c>
      <c r="P4773">
        <v>242.85714285714201</v>
      </c>
      <c r="Q4773">
        <v>8.3882401035615006E-2</v>
      </c>
    </row>
    <row r="4774" spans="1:17" hidden="1" x14ac:dyDescent="0.3">
      <c r="A4774" t="s">
        <v>9778</v>
      </c>
      <c r="B4774" t="s">
        <v>9779</v>
      </c>
      <c r="C4774" t="str">
        <f>IFERROR(VLOOKUP(Table1[[#This Row],[Ticker]],[1]!Table1[[Symbol]:[Industry]],2,FALSE),"-")</f>
        <v>-</v>
      </c>
      <c r="D4774" t="s">
        <v>545</v>
      </c>
      <c r="E4774">
        <v>3.8454755999999999</v>
      </c>
      <c r="F4774">
        <v>6.19</v>
      </c>
      <c r="G4774">
        <v>-23.172931926162001</v>
      </c>
      <c r="H4774">
        <v>-4.8197564232765302</v>
      </c>
      <c r="I4774">
        <v>-8.9960625849472606</v>
      </c>
      <c r="J4774">
        <v>-3.1486319533518499</v>
      </c>
      <c r="K4774">
        <v>5.9990082282018502</v>
      </c>
      <c r="L4774">
        <v>5.7482356358196602</v>
      </c>
      <c r="M4774">
        <v>100</v>
      </c>
      <c r="N4774">
        <v>0</v>
      </c>
      <c r="O4774">
        <v>0</v>
      </c>
      <c r="P4774">
        <v>10.1423487544483</v>
      </c>
    </row>
    <row r="4775" spans="1:17" hidden="1" x14ac:dyDescent="0.3">
      <c r="A4775" t="s">
        <v>9780</v>
      </c>
      <c r="B4775" t="s">
        <v>9781</v>
      </c>
      <c r="C4775" t="str">
        <f>IFERROR(VLOOKUP(Table1[[#This Row],[Ticker]],[1]!Table1[[Symbol]:[Industry]],2,FALSE),"-")</f>
        <v>-</v>
      </c>
      <c r="D4775" t="s">
        <v>51</v>
      </c>
      <c r="E4775">
        <v>3.7816793</v>
      </c>
      <c r="F4775">
        <v>12.53</v>
      </c>
      <c r="G4775">
        <v>63.388016022686202</v>
      </c>
      <c r="H4775">
        <v>-8.2914318013383295E-2</v>
      </c>
      <c r="I4775">
        <v>-14.808686110419799</v>
      </c>
      <c r="J4775">
        <v>-2.3891382824657699</v>
      </c>
      <c r="K4775">
        <v>11.2991711542641</v>
      </c>
      <c r="L4775">
        <v>10.7271684172013</v>
      </c>
      <c r="M4775">
        <v>76.783945002064499</v>
      </c>
      <c r="N4775">
        <v>2.1184882533197098</v>
      </c>
      <c r="O4775">
        <v>17.318435754189899</v>
      </c>
      <c r="P4775">
        <v>96.703296703296601</v>
      </c>
    </row>
    <row r="4776" spans="1:17" hidden="1" x14ac:dyDescent="0.3">
      <c r="A4776" t="s">
        <v>9782</v>
      </c>
      <c r="B4776" t="s">
        <v>9783</v>
      </c>
      <c r="C4776" t="str">
        <f>IFERROR(VLOOKUP(Table1[[#This Row],[Ticker]],[1]!Table1[[Symbol]:[Industry]],2,FALSE),"-")</f>
        <v>-</v>
      </c>
      <c r="D4776" t="s">
        <v>125</v>
      </c>
      <c r="E4776">
        <v>3.7615815000000001</v>
      </c>
      <c r="F4776">
        <v>7.68</v>
      </c>
      <c r="G4776">
        <v>-43.1744356101878</v>
      </c>
      <c r="H4776">
        <v>-7.8770812640408501</v>
      </c>
      <c r="I4776">
        <v>-10.0475022484865</v>
      </c>
      <c r="J4776">
        <v>-6.8195180293012196</v>
      </c>
      <c r="K4776">
        <v>7.8610028678427</v>
      </c>
      <c r="L4776">
        <v>7.7469245949679904</v>
      </c>
      <c r="M4776">
        <v>43.7220122772503</v>
      </c>
      <c r="N4776">
        <v>1.61252244878902</v>
      </c>
      <c r="O4776">
        <v>22.265625</v>
      </c>
      <c r="P4776">
        <v>25.9016393442623</v>
      </c>
      <c r="Q4776">
        <v>3.6828290606228997E-2</v>
      </c>
    </row>
    <row r="4777" spans="1:17" hidden="1" x14ac:dyDescent="0.3">
      <c r="A4777" t="s">
        <v>9784</v>
      </c>
      <c r="B4777" t="s">
        <v>9785</v>
      </c>
      <c r="C4777" t="str">
        <f>IFERROR(VLOOKUP(Table1[[#This Row],[Ticker]],[1]!Table1[[Symbol]:[Industry]],2,FALSE),"-")</f>
        <v>-</v>
      </c>
      <c r="D4777" t="s">
        <v>46</v>
      </c>
      <c r="E4777">
        <v>3.7551427500000001</v>
      </c>
      <c r="F4777">
        <v>2.65</v>
      </c>
      <c r="G4777">
        <v>-63.578438575347199</v>
      </c>
      <c r="I4777">
        <v>-19.138411339395599</v>
      </c>
      <c r="K4777">
        <v>4.20551033348326</v>
      </c>
      <c r="L4777">
        <v>8.3203468668060196</v>
      </c>
      <c r="M4777">
        <v>7.8432681322368997E-2</v>
      </c>
      <c r="N4777">
        <v>1</v>
      </c>
      <c r="O4777">
        <v>43.396226415094297</v>
      </c>
      <c r="P4777">
        <v>3.9215686274509798</v>
      </c>
      <c r="Q4777">
        <v>-3.2202925944115002E-2</v>
      </c>
    </row>
    <row r="4778" spans="1:17" hidden="1" x14ac:dyDescent="0.3">
      <c r="A4778" t="s">
        <v>9786</v>
      </c>
      <c r="B4778" t="s">
        <v>9787</v>
      </c>
      <c r="C4778" t="str">
        <f>IFERROR(VLOOKUP(Table1[[#This Row],[Ticker]],[1]!Table1[[Symbol]:[Industry]],2,FALSE),"-")</f>
        <v>-</v>
      </c>
      <c r="D4778" t="s">
        <v>545</v>
      </c>
      <c r="E4778">
        <v>3.6850000000000001</v>
      </c>
      <c r="F4778">
        <v>36.85</v>
      </c>
      <c r="G4778">
        <v>-51.4263917917215</v>
      </c>
      <c r="H4778">
        <v>-23.921138911755701</v>
      </c>
      <c r="I4778">
        <v>-22.292156411668898</v>
      </c>
      <c r="J4778">
        <v>-10.7538951112465</v>
      </c>
      <c r="K4778">
        <v>39.993680294807</v>
      </c>
      <c r="L4778">
        <v>38.596419089374898</v>
      </c>
      <c r="M4778">
        <v>44.070724575405599</v>
      </c>
      <c r="N4778">
        <v>1.2273569265520901</v>
      </c>
      <c r="O4778">
        <v>37.313432835820798</v>
      </c>
      <c r="P4778">
        <v>54.572147651006702</v>
      </c>
    </row>
    <row r="4779" spans="1:17" hidden="1" x14ac:dyDescent="0.3">
      <c r="A4779" t="s">
        <v>9788</v>
      </c>
      <c r="B4779" t="s">
        <v>9789</v>
      </c>
      <c r="C4779" t="str">
        <f>IFERROR(VLOOKUP(Table1[[#This Row],[Ticker]],[1]!Table1[[Symbol]:[Industry]],2,FALSE),"-")</f>
        <v>-</v>
      </c>
      <c r="D4779" t="s">
        <v>74</v>
      </c>
      <c r="E4779">
        <v>3.6803680000000001</v>
      </c>
      <c r="F4779">
        <v>1.84</v>
      </c>
      <c r="G4779">
        <v>2.9810156156858598</v>
      </c>
      <c r="H4779">
        <v>-12.2454989975339</v>
      </c>
      <c r="I4779">
        <v>-12.1616671533491</v>
      </c>
      <c r="J4779">
        <v>-8.7041875089074008</v>
      </c>
      <c r="K4779">
        <v>1.94290159740654</v>
      </c>
      <c r="L4779">
        <v>1.8203749094552499</v>
      </c>
      <c r="M4779">
        <v>38.662329227898702</v>
      </c>
      <c r="N4779">
        <v>0.72936959668463797</v>
      </c>
      <c r="O4779">
        <v>29.891304347826001</v>
      </c>
      <c r="P4779">
        <v>104.444444444444</v>
      </c>
      <c r="Q4779">
        <v>0.10385904536348101</v>
      </c>
    </row>
    <row r="4780" spans="1:17" hidden="1" x14ac:dyDescent="0.3">
      <c r="A4780" t="s">
        <v>9790</v>
      </c>
      <c r="B4780" t="s">
        <v>9791</v>
      </c>
      <c r="C4780" t="str">
        <f>IFERROR(VLOOKUP(Table1[[#This Row],[Ticker]],[1]!Table1[[Symbol]:[Industry]],2,FALSE),"-")</f>
        <v>-</v>
      </c>
      <c r="D4780" t="s">
        <v>1422</v>
      </c>
      <c r="E4780">
        <v>3.6425595000000301</v>
      </c>
      <c r="F4780">
        <v>44.63</v>
      </c>
      <c r="G4780">
        <v>28.681089555324199</v>
      </c>
      <c r="H4780">
        <v>-2.6080660599273999</v>
      </c>
      <c r="I4780">
        <v>-5.6049592915706903</v>
      </c>
      <c r="J4780">
        <v>-1.3733510544754399</v>
      </c>
      <c r="K4780">
        <v>44.063749942001103</v>
      </c>
      <c r="L4780">
        <v>40.472491288529099</v>
      </c>
      <c r="M4780">
        <v>52.471646248896</v>
      </c>
      <c r="N4780">
        <v>0.59377373180906601</v>
      </c>
      <c r="O4780">
        <v>41.115841362312302</v>
      </c>
      <c r="P4780">
        <v>78.52</v>
      </c>
      <c r="Q4780">
        <v>6.3054224138243006E-2</v>
      </c>
    </row>
    <row r="4781" spans="1:17" hidden="1" x14ac:dyDescent="0.3">
      <c r="A4781" t="s">
        <v>9792</v>
      </c>
      <c r="B4781" t="s">
        <v>9793</v>
      </c>
      <c r="C4781" t="str">
        <f>IFERROR(VLOOKUP(Table1[[#This Row],[Ticker]],[1]!Table1[[Symbol]:[Industry]],2,FALSE),"-")</f>
        <v>-</v>
      </c>
      <c r="E4781">
        <v>3.5537700000000001</v>
      </c>
      <c r="F4781">
        <v>29.37</v>
      </c>
      <c r="G4781">
        <v>146.399005033675</v>
      </c>
      <c r="H4781">
        <v>169.46595786243699</v>
      </c>
      <c r="I4781">
        <v>160.57587437488999</v>
      </c>
      <c r="J4781">
        <v>6.0249844226906104</v>
      </c>
      <c r="K4781">
        <v>17.322601147409301</v>
      </c>
      <c r="L4781">
        <v>12.5952984516857</v>
      </c>
      <c r="M4781">
        <v>100</v>
      </c>
      <c r="N4781">
        <v>1.7298855752770499</v>
      </c>
      <c r="O4781">
        <v>0</v>
      </c>
      <c r="P4781">
        <v>179.71428571428501</v>
      </c>
    </row>
    <row r="4782" spans="1:17" hidden="1" x14ac:dyDescent="0.3">
      <c r="A4782" t="s">
        <v>9794</v>
      </c>
      <c r="B4782" t="s">
        <v>9795</v>
      </c>
      <c r="C4782" t="str">
        <f>IFERROR(VLOOKUP(Table1[[#This Row],[Ticker]],[1]!Table1[[Symbol]:[Industry]],2,FALSE),"-")</f>
        <v>-</v>
      </c>
      <c r="D4782" t="s">
        <v>540</v>
      </c>
      <c r="E4782">
        <v>3.55289769799999</v>
      </c>
      <c r="F4782">
        <v>3.56</v>
      </c>
      <c r="G4782">
        <v>-52.589657097843897</v>
      </c>
      <c r="H4782">
        <v>-23.856955548003</v>
      </c>
      <c r="I4782">
        <v>-41.068235900799102</v>
      </c>
      <c r="J4782">
        <v>-16.700033822510701</v>
      </c>
      <c r="K4782">
        <v>4.4902397786753996</v>
      </c>
      <c r="L4782">
        <v>5.3313323945044102</v>
      </c>
      <c r="M4782">
        <v>19.8647466794922</v>
      </c>
      <c r="N4782">
        <v>1.67760013659999</v>
      </c>
      <c r="O4782">
        <v>90.730337078651601</v>
      </c>
      <c r="P4782">
        <v>1.13636363636364</v>
      </c>
      <c r="Q4782">
        <v>-7.5100303941759997E-2</v>
      </c>
    </row>
    <row r="4783" spans="1:17" hidden="1" x14ac:dyDescent="0.3">
      <c r="A4783" t="s">
        <v>9796</v>
      </c>
      <c r="B4783" t="s">
        <v>9797</v>
      </c>
      <c r="C4783" t="str">
        <f>IFERROR(VLOOKUP(Table1[[#This Row],[Ticker]],[1]!Table1[[Symbol]:[Industry]],2,FALSE),"-")</f>
        <v>-</v>
      </c>
      <c r="D4783" t="s">
        <v>751</v>
      </c>
      <c r="E4783">
        <v>3.52154549999999</v>
      </c>
      <c r="F4783">
        <v>20100</v>
      </c>
      <c r="G4783">
        <v>-5.5931859894901201</v>
      </c>
      <c r="H4783">
        <v>-1.87035303188851</v>
      </c>
      <c r="I4783">
        <v>-12.2495918825592</v>
      </c>
      <c r="J4783">
        <v>1.0670674632677399</v>
      </c>
      <c r="K4783">
        <v>19208.7545485521</v>
      </c>
      <c r="L4783">
        <v>17019.334615027899</v>
      </c>
      <c r="M4783">
        <v>52.023657374319697</v>
      </c>
      <c r="N4783">
        <v>1</v>
      </c>
      <c r="Q4783">
        <v>0.111248485696195</v>
      </c>
    </row>
    <row r="4784" spans="1:17" hidden="1" x14ac:dyDescent="0.3">
      <c r="A4784" t="s">
        <v>9798</v>
      </c>
      <c r="B4784" t="s">
        <v>9799</v>
      </c>
      <c r="C4784" t="str">
        <f>IFERROR(VLOOKUP(Table1[[#This Row],[Ticker]],[1]!Table1[[Symbol]:[Industry]],2,FALSE),"-")</f>
        <v>-</v>
      </c>
      <c r="D4784" t="s">
        <v>604</v>
      </c>
      <c r="E4784">
        <v>3.5056417500000001</v>
      </c>
      <c r="F4784">
        <v>5.85</v>
      </c>
      <c r="G4784">
        <v>-40.458137823467503</v>
      </c>
      <c r="H4784">
        <v>-34.759876183755502</v>
      </c>
      <c r="I4784">
        <v>-10.805078006062301</v>
      </c>
      <c r="J4784">
        <v>-6.4544170773187899</v>
      </c>
      <c r="K4784">
        <v>6.6207302025234904</v>
      </c>
      <c r="L4784">
        <v>7.12774856017651</v>
      </c>
      <c r="M4784">
        <v>9.7162151240559798</v>
      </c>
      <c r="N4784">
        <v>0.24845679012345601</v>
      </c>
      <c r="O4784">
        <v>46.153846153846096</v>
      </c>
      <c r="P4784">
        <v>42.682926829268197</v>
      </c>
    </row>
    <row r="4785" spans="1:17" hidden="1" x14ac:dyDescent="0.3">
      <c r="A4785" t="s">
        <v>9800</v>
      </c>
      <c r="B4785" t="s">
        <v>9801</v>
      </c>
      <c r="C4785" t="str">
        <f>IFERROR(VLOOKUP(Table1[[#This Row],[Ticker]],[1]!Table1[[Symbol]:[Industry]],2,FALSE),"-")</f>
        <v>-</v>
      </c>
      <c r="D4785" t="s">
        <v>470</v>
      </c>
      <c r="E4785">
        <v>3.4992000000000001</v>
      </c>
      <c r="F4785">
        <v>2.4300000000000002</v>
      </c>
      <c r="G4785">
        <v>17.616396338023101</v>
      </c>
      <c r="H4785">
        <v>-18.7391703426904</v>
      </c>
      <c r="I4785">
        <v>1.1586183635746301</v>
      </c>
      <c r="J4785">
        <v>-9.1486319533518401</v>
      </c>
      <c r="K4785">
        <v>2.3971098227188499</v>
      </c>
      <c r="L4785">
        <v>2.2453102759810402</v>
      </c>
      <c r="M4785">
        <v>49.099341276070398</v>
      </c>
      <c r="N4785">
        <v>0.84855595903523895</v>
      </c>
      <c r="O4785">
        <v>12.345679012345601</v>
      </c>
      <c r="P4785">
        <v>73.571428571428598</v>
      </c>
      <c r="Q4785">
        <v>6.4440112144323006E-2</v>
      </c>
    </row>
    <row r="4786" spans="1:17" hidden="1" x14ac:dyDescent="0.3">
      <c r="A4786" t="s">
        <v>9802</v>
      </c>
      <c r="B4786" t="s">
        <v>9803</v>
      </c>
      <c r="C4786" t="str">
        <f>IFERROR(VLOOKUP(Table1[[#This Row],[Ticker]],[1]!Table1[[Symbol]:[Industry]],2,FALSE),"-")</f>
        <v>-</v>
      </c>
      <c r="D4786" t="s">
        <v>185</v>
      </c>
      <c r="E4786">
        <v>3.4310700000000001</v>
      </c>
      <c r="F4786">
        <v>34.14</v>
      </c>
      <c r="G4786">
        <v>65.751774712975603</v>
      </c>
      <c r="H4786">
        <v>-10.47193033632</v>
      </c>
      <c r="I4786">
        <v>-9.8904113393956692</v>
      </c>
      <c r="J4786">
        <v>17.406923602203602</v>
      </c>
      <c r="K4786">
        <v>32.976014819576903</v>
      </c>
      <c r="L4786">
        <v>31.9282405588649</v>
      </c>
      <c r="M4786">
        <v>78.226008905287102</v>
      </c>
      <c r="N4786">
        <v>0.25652607887268802</v>
      </c>
      <c r="O4786">
        <v>40.597539543057998</v>
      </c>
      <c r="P4786">
        <v>99.067055393586003</v>
      </c>
      <c r="Q4786">
        <v>8.1971560811465005E-2</v>
      </c>
    </row>
    <row r="4787" spans="1:17" hidden="1" x14ac:dyDescent="0.3">
      <c r="A4787" t="s">
        <v>9804</v>
      </c>
      <c r="B4787" t="s">
        <v>9805</v>
      </c>
      <c r="C4787" t="str">
        <f>IFERROR(VLOOKUP(Table1[[#This Row],[Ticker]],[1]!Table1[[Symbol]:[Industry]],2,FALSE),"-")</f>
        <v>-</v>
      </c>
      <c r="D4787" t="s">
        <v>604</v>
      </c>
      <c r="E4787">
        <v>3.4254194</v>
      </c>
      <c r="F4787">
        <v>8.06</v>
      </c>
      <c r="G4787">
        <v>-75.948732637905806</v>
      </c>
      <c r="H4787">
        <v>5.6740707372172903</v>
      </c>
      <c r="I4787">
        <v>-25.417481106837499</v>
      </c>
      <c r="J4787">
        <v>5.99770951006278</v>
      </c>
      <c r="K4787">
        <v>8.4439552550805494</v>
      </c>
      <c r="L4787">
        <v>9.0156721648010301</v>
      </c>
      <c r="M4787">
        <v>44.550935349053503</v>
      </c>
      <c r="N4787">
        <v>1.85096896941004</v>
      </c>
      <c r="O4787">
        <v>90.198511166252999</v>
      </c>
      <c r="P4787">
        <v>18.529411764705799</v>
      </c>
      <c r="Q4787">
        <v>8.5478487836349995E-2</v>
      </c>
    </row>
    <row r="4788" spans="1:17" hidden="1" x14ac:dyDescent="0.3">
      <c r="A4788" t="s">
        <v>9806</v>
      </c>
      <c r="B4788" t="s">
        <v>9807</v>
      </c>
      <c r="C4788" t="str">
        <f>IFERROR(VLOOKUP(Table1[[#This Row],[Ticker]],[1]!Table1[[Symbol]:[Industry]],2,FALSE),"-")</f>
        <v>-</v>
      </c>
      <c r="D4788" t="s">
        <v>74</v>
      </c>
      <c r="E4788">
        <v>3.4157122497302499</v>
      </c>
      <c r="F4788">
        <v>9.2899999999999991</v>
      </c>
      <c r="G4788">
        <v>21.260426474131599</v>
      </c>
      <c r="H4788">
        <v>-4.8197564232765302</v>
      </c>
      <c r="I4788">
        <v>14.5306534088057</v>
      </c>
      <c r="J4788">
        <v>-3.1486319533518499</v>
      </c>
      <c r="K4788">
        <v>9.2487655123211798</v>
      </c>
      <c r="L4788">
        <v>8.2003903354081107</v>
      </c>
      <c r="M4788">
        <v>100</v>
      </c>
      <c r="O4788">
        <v>0</v>
      </c>
      <c r="P4788">
        <v>54.575707154741998</v>
      </c>
    </row>
    <row r="4789" spans="1:17" hidden="1" x14ac:dyDescent="0.3">
      <c r="A4789" t="s">
        <v>9808</v>
      </c>
      <c r="B4789" t="s">
        <v>9809</v>
      </c>
      <c r="C4789" t="str">
        <f>IFERROR(VLOOKUP(Table1[[#This Row],[Ticker]],[1]!Table1[[Symbol]:[Industry]],2,FALSE),"-")</f>
        <v>-</v>
      </c>
      <c r="D4789" t="s">
        <v>604</v>
      </c>
      <c r="E4789">
        <v>3.3796515600000001</v>
      </c>
      <c r="F4789">
        <v>8.4600000000000009</v>
      </c>
      <c r="G4789">
        <v>58.957446592116803</v>
      </c>
      <c r="H4789">
        <v>-4.1054707089908096</v>
      </c>
      <c r="I4789">
        <v>15.1473029463186</v>
      </c>
      <c r="J4789">
        <v>-3.1486319533518499</v>
      </c>
      <c r="K4789">
        <v>6.8279455363506498</v>
      </c>
      <c r="M4789">
        <v>99.998928833807298</v>
      </c>
      <c r="N4789">
        <v>0.245470265393579</v>
      </c>
      <c r="O4789">
        <v>0</v>
      </c>
      <c r="P4789">
        <v>92.272727272727195</v>
      </c>
    </row>
    <row r="4790" spans="1:17" hidden="1" x14ac:dyDescent="0.3">
      <c r="A4790" t="s">
        <v>9810</v>
      </c>
      <c r="B4790" t="s">
        <v>9811</v>
      </c>
      <c r="C4790" t="str">
        <f>IFERROR(VLOOKUP(Table1[[#This Row],[Ticker]],[1]!Table1[[Symbol]:[Industry]],2,FALSE),"-")</f>
        <v>-</v>
      </c>
      <c r="E4790">
        <v>3.3725641359999998</v>
      </c>
      <c r="F4790">
        <v>16.010000000000002</v>
      </c>
      <c r="G4790">
        <v>-30.8840586716532</v>
      </c>
      <c r="H4790">
        <v>0.16385013410052501</v>
      </c>
      <c r="I4790">
        <v>-2.70204770303202</v>
      </c>
      <c r="J4790">
        <v>0.14169062729331899</v>
      </c>
      <c r="K4790">
        <v>15.200588879859501</v>
      </c>
      <c r="L4790">
        <v>15.2992505074492</v>
      </c>
      <c r="M4790">
        <v>75.806952068903499</v>
      </c>
      <c r="N4790">
        <v>2.72727272727272</v>
      </c>
      <c r="O4790">
        <v>11.8051217988756</v>
      </c>
      <c r="P4790">
        <v>49.207828518173301</v>
      </c>
    </row>
    <row r="4791" spans="1:17" hidden="1" x14ac:dyDescent="0.3">
      <c r="A4791" t="s">
        <v>9812</v>
      </c>
      <c r="B4791" t="s">
        <v>9813</v>
      </c>
      <c r="C4791" t="str">
        <f>IFERROR(VLOOKUP(Table1[[#This Row],[Ticker]],[1]!Table1[[Symbol]:[Industry]],2,FALSE),"-")</f>
        <v>-</v>
      </c>
      <c r="D4791" t="s">
        <v>751</v>
      </c>
      <c r="E4791">
        <v>3.3721852499999998</v>
      </c>
      <c r="F4791">
        <v>2928.1</v>
      </c>
      <c r="G4791">
        <v>0.26348613021418998</v>
      </c>
      <c r="H4791">
        <v>-0.35677824704335498</v>
      </c>
      <c r="I4791">
        <v>-0.56064796036880005</v>
      </c>
      <c r="J4791">
        <v>-0.75818533754226802</v>
      </c>
      <c r="K4791">
        <v>2784.7037014232501</v>
      </c>
      <c r="L4791">
        <v>2534.5757421143999</v>
      </c>
      <c r="M4791">
        <v>62.239883768519803</v>
      </c>
      <c r="N4791">
        <v>1.5836050302747999</v>
      </c>
      <c r="O4791">
        <v>5.8707011372562503</v>
      </c>
      <c r="P4791">
        <v>38.772511848341203</v>
      </c>
      <c r="Q4791">
        <v>1.8760771011537999E-2</v>
      </c>
    </row>
    <row r="4792" spans="1:17" hidden="1" x14ac:dyDescent="0.3">
      <c r="A4792" t="s">
        <v>9814</v>
      </c>
      <c r="B4792" t="s">
        <v>9815</v>
      </c>
      <c r="C4792" t="str">
        <f>IFERROR(VLOOKUP(Table1[[#This Row],[Ticker]],[1]!Table1[[Symbol]:[Industry]],2,FALSE),"-")</f>
        <v>-</v>
      </c>
      <c r="D4792" t="s">
        <v>379</v>
      </c>
      <c r="E4792">
        <v>3.3042336109999999</v>
      </c>
      <c r="F4792">
        <v>6.43</v>
      </c>
      <c r="G4792">
        <v>-34.6956487787699</v>
      </c>
      <c r="H4792">
        <v>-7.24767751584102</v>
      </c>
      <c r="I4792">
        <v>-9.2238814248657501</v>
      </c>
      <c r="J4792">
        <v>-0.43297700127517502</v>
      </c>
      <c r="K4792">
        <v>6.3481114439231199</v>
      </c>
      <c r="L4792">
        <v>6.3200892973413803</v>
      </c>
      <c r="M4792">
        <v>48.763000264430097</v>
      </c>
      <c r="N4792">
        <v>1.0398633862217901</v>
      </c>
      <c r="O4792">
        <v>18.973561430793101</v>
      </c>
      <c r="P4792">
        <v>24.3713733075435</v>
      </c>
      <c r="Q4792">
        <v>-2.2438467663706999E-2</v>
      </c>
    </row>
    <row r="4793" spans="1:17" hidden="1" x14ac:dyDescent="0.3">
      <c r="A4793" t="s">
        <v>9816</v>
      </c>
      <c r="B4793" t="s">
        <v>9817</v>
      </c>
      <c r="C4793" t="str">
        <f>IFERROR(VLOOKUP(Table1[[#This Row],[Ticker]],[1]!Table1[[Symbol]:[Industry]],2,FALSE),"-")</f>
        <v>-</v>
      </c>
      <c r="D4793" t="s">
        <v>4362</v>
      </c>
      <c r="E4793">
        <v>3.3041</v>
      </c>
      <c r="F4793">
        <v>17.39</v>
      </c>
      <c r="G4793">
        <v>452.20660484127501</v>
      </c>
      <c r="H4793">
        <v>100.763370127591</v>
      </c>
      <c r="I4793">
        <v>142.3653480591</v>
      </c>
      <c r="J4793">
        <v>18.243309438589499</v>
      </c>
      <c r="K4793">
        <v>8.84165022673767</v>
      </c>
      <c r="L4793">
        <v>4.6044095685977302</v>
      </c>
      <c r="M4793">
        <v>99.999999999144606</v>
      </c>
      <c r="N4793">
        <v>0.56640233835827702</v>
      </c>
      <c r="O4793">
        <v>0</v>
      </c>
      <c r="P4793">
        <v>485.521885521885</v>
      </c>
      <c r="Q4793">
        <v>0.158299901305236</v>
      </c>
    </row>
    <row r="4794" spans="1:17" hidden="1" x14ac:dyDescent="0.3">
      <c r="A4794" t="s">
        <v>9818</v>
      </c>
      <c r="B4794" t="s">
        <v>9819</v>
      </c>
      <c r="C4794" t="str">
        <f>IFERROR(VLOOKUP(Table1[[#This Row],[Ticker]],[1]!Table1[[Symbol]:[Industry]],2,FALSE),"-")</f>
        <v>-</v>
      </c>
      <c r="D4794" t="s">
        <v>185</v>
      </c>
      <c r="E4794">
        <v>3.284424</v>
      </c>
      <c r="F4794">
        <v>4.6399999999999997</v>
      </c>
      <c r="G4794">
        <v>-34.8014802559819</v>
      </c>
      <c r="H4794">
        <v>-10.173075481092299</v>
      </c>
      <c r="I4794">
        <v>-13.922991838261799</v>
      </c>
      <c r="J4794">
        <v>-9.1060787618624897</v>
      </c>
      <c r="K4794">
        <v>4.82626450506097</v>
      </c>
      <c r="L4794">
        <v>4.9246231207153901</v>
      </c>
      <c r="M4794">
        <v>45.106152061179301</v>
      </c>
      <c r="N4794">
        <v>0.56547585946609202</v>
      </c>
      <c r="O4794">
        <v>41.163793103448199</v>
      </c>
      <c r="P4794">
        <v>21.784776902887099</v>
      </c>
      <c r="Q4794">
        <v>3.4739587616829E-2</v>
      </c>
    </row>
    <row r="4795" spans="1:17" hidden="1" x14ac:dyDescent="0.3">
      <c r="A4795" t="s">
        <v>9820</v>
      </c>
      <c r="B4795" t="s">
        <v>9821</v>
      </c>
      <c r="C4795" t="str">
        <f>IFERROR(VLOOKUP(Table1[[#This Row],[Ticker]],[1]!Table1[[Symbol]:[Industry]],2,FALSE),"-")</f>
        <v>-</v>
      </c>
      <c r="D4795" t="s">
        <v>396</v>
      </c>
      <c r="E4795">
        <v>3.2829120000000001</v>
      </c>
      <c r="F4795">
        <v>9.6</v>
      </c>
      <c r="G4795">
        <v>35.401766771059101</v>
      </c>
      <c r="H4795">
        <v>-19.615230748776899</v>
      </c>
      <c r="I4795">
        <v>-13.643905844890099</v>
      </c>
      <c r="J4795">
        <v>-5.2486319533518602</v>
      </c>
      <c r="K4795">
        <v>10.130005484065601</v>
      </c>
      <c r="L4795">
        <v>9.3577176335841603</v>
      </c>
      <c r="M4795">
        <v>11.371686722776699</v>
      </c>
      <c r="N4795">
        <v>0.31411303065416601</v>
      </c>
      <c r="O4795">
        <v>33.75</v>
      </c>
      <c r="P4795">
        <v>68.717047451669501</v>
      </c>
      <c r="Q4795">
        <v>7.8234131478713997E-2</v>
      </c>
    </row>
    <row r="4796" spans="1:17" hidden="1" x14ac:dyDescent="0.3">
      <c r="A4796" t="s">
        <v>9822</v>
      </c>
      <c r="B4796" t="s">
        <v>9823</v>
      </c>
      <c r="C4796" t="str">
        <f>IFERROR(VLOOKUP(Table1[[#This Row],[Ticker]],[1]!Table1[[Symbol]:[Industry]],2,FALSE),"-")</f>
        <v>-</v>
      </c>
      <c r="D4796" t="s">
        <v>396</v>
      </c>
      <c r="E4796">
        <v>3.1616439999999999</v>
      </c>
      <c r="F4796">
        <v>8.35</v>
      </c>
      <c r="G4796">
        <v>-0.141436980450933</v>
      </c>
      <c r="H4796">
        <v>-6.1199928298959296</v>
      </c>
      <c r="I4796">
        <v>-26.360633561617799</v>
      </c>
      <c r="J4796">
        <v>-2.5462223147976402</v>
      </c>
      <c r="K4796">
        <v>8.4320746876181101</v>
      </c>
      <c r="L4796">
        <v>8.1021028528281498</v>
      </c>
      <c r="M4796">
        <v>44.310437629824698</v>
      </c>
      <c r="N4796">
        <v>5.4545454545454497</v>
      </c>
      <c r="O4796">
        <v>8.9820359281437003</v>
      </c>
      <c r="P4796">
        <v>93.735498839907194</v>
      </c>
    </row>
    <row r="4797" spans="1:17" hidden="1" x14ac:dyDescent="0.3">
      <c r="A4797" t="s">
        <v>9824</v>
      </c>
      <c r="B4797" t="s">
        <v>9825</v>
      </c>
      <c r="C4797" t="str">
        <f>IFERROR(VLOOKUP(Table1[[#This Row],[Ticker]],[1]!Table1[[Symbol]:[Industry]],2,FALSE),"-")</f>
        <v>-</v>
      </c>
      <c r="D4797" t="s">
        <v>751</v>
      </c>
      <c r="E4797">
        <v>3.13730683</v>
      </c>
      <c r="F4797">
        <v>88.72</v>
      </c>
      <c r="G4797">
        <v>19.7030014856538</v>
      </c>
      <c r="H4797">
        <v>-3.6998844086496399</v>
      </c>
      <c r="I4797">
        <v>3.84467709975043</v>
      </c>
      <c r="J4797">
        <v>-1.9593809527801</v>
      </c>
      <c r="K4797">
        <v>85.939882109661596</v>
      </c>
      <c r="L4797">
        <v>77.161171273092705</v>
      </c>
      <c r="M4797">
        <v>50.818864179380903</v>
      </c>
      <c r="N4797">
        <v>0.85406404420252002</v>
      </c>
      <c r="O4797">
        <v>11.5870153291253</v>
      </c>
      <c r="P4797">
        <v>61.455868971792498</v>
      </c>
      <c r="Q4797">
        <v>1.4865976829215E-2</v>
      </c>
    </row>
    <row r="4798" spans="1:17" hidden="1" x14ac:dyDescent="0.3">
      <c r="A4798" t="s">
        <v>9826</v>
      </c>
      <c r="B4798" t="s">
        <v>9827</v>
      </c>
      <c r="C4798" t="str">
        <f>IFERROR(VLOOKUP(Table1[[#This Row],[Ticker]],[1]!Table1[[Symbol]:[Industry]],2,FALSE),"-")</f>
        <v>-</v>
      </c>
      <c r="D4798" t="s">
        <v>164</v>
      </c>
      <c r="E4798">
        <v>3.1238350000000001</v>
      </c>
      <c r="F4798">
        <v>5.14</v>
      </c>
      <c r="G4798">
        <v>11.8824594323839</v>
      </c>
      <c r="H4798">
        <v>-7.6499451025217997</v>
      </c>
      <c r="I4798">
        <v>-0.70523161589336703</v>
      </c>
      <c r="J4798">
        <v>5.7780872299453202E-2</v>
      </c>
      <c r="K4798">
        <v>5.6243061032553099</v>
      </c>
      <c r="L4798">
        <v>5.4219293327970197</v>
      </c>
      <c r="M4798">
        <v>44.092384668068703</v>
      </c>
      <c r="N4798">
        <v>1.0173300890168899</v>
      </c>
      <c r="O4798">
        <v>63.424124513618601</v>
      </c>
      <c r="P4798">
        <v>69.636963696369605</v>
      </c>
      <c r="Q4798">
        <v>2.7965558438572999E-2</v>
      </c>
    </row>
    <row r="4799" spans="1:17" hidden="1" x14ac:dyDescent="0.3">
      <c r="A4799" t="s">
        <v>9828</v>
      </c>
      <c r="B4799" t="s">
        <v>9829</v>
      </c>
      <c r="C4799" t="str">
        <f>IFERROR(VLOOKUP(Table1[[#This Row],[Ticker]],[1]!Table1[[Symbol]:[Industry]],2,FALSE),"-")</f>
        <v>-</v>
      </c>
      <c r="D4799" t="s">
        <v>545</v>
      </c>
      <c r="E4799">
        <v>3.1238001118785701</v>
      </c>
      <c r="F4799">
        <v>3.13</v>
      </c>
      <c r="G4799">
        <v>-33.3152806806104</v>
      </c>
      <c r="H4799">
        <v>-4.8197564232765302</v>
      </c>
      <c r="I4799">
        <v>-19.138411339395599</v>
      </c>
      <c r="J4799">
        <v>-3.1486319533518499</v>
      </c>
      <c r="K4799">
        <v>3.1299999991401499</v>
      </c>
      <c r="L4799">
        <v>3.1299341808231098</v>
      </c>
      <c r="M4799">
        <v>100</v>
      </c>
      <c r="O4799">
        <v>0</v>
      </c>
      <c r="P4799">
        <v>0</v>
      </c>
    </row>
    <row r="4800" spans="1:17" hidden="1" x14ac:dyDescent="0.3">
      <c r="A4800" t="s">
        <v>9830</v>
      </c>
      <c r="B4800" t="s">
        <v>9831</v>
      </c>
      <c r="C4800" t="str">
        <f>IFERROR(VLOOKUP(Table1[[#This Row],[Ticker]],[1]!Table1[[Symbol]:[Industry]],2,FALSE),"-")</f>
        <v>-</v>
      </c>
      <c r="D4800" t="s">
        <v>545</v>
      </c>
      <c r="E4800">
        <v>3.1166803199999999</v>
      </c>
      <c r="F4800">
        <v>42.09</v>
      </c>
      <c r="G4800">
        <v>173.46314497536599</v>
      </c>
      <c r="H4800">
        <v>19.302921252925199</v>
      </c>
      <c r="I4800">
        <v>159.23460453362</v>
      </c>
      <c r="J4800">
        <v>2.9249567563255701</v>
      </c>
      <c r="K4800">
        <v>33.487256131841001</v>
      </c>
      <c r="M4800">
        <v>100</v>
      </c>
      <c r="N4800">
        <v>5.3535113335855398</v>
      </c>
      <c r="O4800">
        <v>0</v>
      </c>
      <c r="P4800">
        <v>206.77842565597601</v>
      </c>
    </row>
    <row r="4801" spans="1:17" hidden="1" x14ac:dyDescent="0.3">
      <c r="A4801" t="s">
        <v>9832</v>
      </c>
      <c r="B4801" t="s">
        <v>9833</v>
      </c>
      <c r="C4801" t="str">
        <f>IFERROR(VLOOKUP(Table1[[#This Row],[Ticker]],[1]!Table1[[Symbol]:[Industry]],2,FALSE),"-")</f>
        <v>-</v>
      </c>
      <c r="D4801" t="s">
        <v>1964</v>
      </c>
      <c r="E4801">
        <v>3.0471729999999999</v>
      </c>
      <c r="F4801">
        <v>5.9</v>
      </c>
      <c r="G4801">
        <v>6.1646247567418104</v>
      </c>
      <c r="H4801">
        <v>-1.65074233876948</v>
      </c>
      <c r="I4801">
        <v>-9.4729838301019793</v>
      </c>
      <c r="J4801">
        <v>-9.0876367687611594</v>
      </c>
      <c r="K4801">
        <v>6.1052413653752096</v>
      </c>
      <c r="L4801">
        <v>5.3200260229315202</v>
      </c>
      <c r="M4801">
        <v>28.464531400521199</v>
      </c>
      <c r="N4801">
        <v>0.84826365848263596</v>
      </c>
      <c r="O4801">
        <v>16.4406779661016</v>
      </c>
      <c r="P4801">
        <v>83.229813664596193</v>
      </c>
      <c r="Q4801">
        <v>9.4519433395710006E-3</v>
      </c>
    </row>
    <row r="4802" spans="1:17" hidden="1" x14ac:dyDescent="0.3">
      <c r="A4802" t="s">
        <v>9834</v>
      </c>
      <c r="B4802" t="s">
        <v>9835</v>
      </c>
      <c r="C4802" t="str">
        <f>IFERROR(VLOOKUP(Table1[[#This Row],[Ticker]],[1]!Table1[[Symbol]:[Industry]],2,FALSE),"-")</f>
        <v>-</v>
      </c>
      <c r="D4802" t="s">
        <v>9836</v>
      </c>
      <c r="E4802">
        <v>3.02434</v>
      </c>
      <c r="F4802">
        <v>4.66</v>
      </c>
      <c r="G4802">
        <v>-18.818966184295899</v>
      </c>
      <c r="H4802">
        <v>-10.104309268804901</v>
      </c>
      <c r="I4802">
        <v>3.8167337793378402</v>
      </c>
      <c r="J4802">
        <v>-12.663195060147901</v>
      </c>
      <c r="K4802">
        <v>4.8717082575263904</v>
      </c>
      <c r="L4802">
        <v>4.37043725189268</v>
      </c>
      <c r="M4802">
        <v>17.632797491921501</v>
      </c>
      <c r="N4802">
        <v>0.84224598930481198</v>
      </c>
      <c r="O4802">
        <v>29.399141630901202</v>
      </c>
      <c r="P4802">
        <v>64.084507042253506</v>
      </c>
    </row>
    <row r="4803" spans="1:17" hidden="1" x14ac:dyDescent="0.3">
      <c r="A4803" t="s">
        <v>9837</v>
      </c>
      <c r="B4803" t="s">
        <v>9838</v>
      </c>
      <c r="C4803" t="str">
        <f>IFERROR(VLOOKUP(Table1[[#This Row],[Ticker]],[1]!Table1[[Symbol]:[Industry]],2,FALSE),"-")</f>
        <v>-</v>
      </c>
      <c r="D4803" t="s">
        <v>470</v>
      </c>
      <c r="E4803">
        <v>3.020912</v>
      </c>
      <c r="F4803">
        <v>9.1999999999999993</v>
      </c>
      <c r="G4803">
        <v>-27.324497270472101</v>
      </c>
      <c r="H4803">
        <v>-39.173497919875103</v>
      </c>
      <c r="I4803">
        <v>-51.985126667862801</v>
      </c>
      <c r="J4803">
        <v>-21.230126011076798</v>
      </c>
      <c r="K4803">
        <v>11.4267469925851</v>
      </c>
      <c r="L4803">
        <v>10.6217520948972</v>
      </c>
      <c r="M4803">
        <v>1.7369075162282099</v>
      </c>
      <c r="N4803">
        <v>1.05498921985221E-2</v>
      </c>
      <c r="O4803">
        <v>71.195652173913004</v>
      </c>
      <c r="P4803">
        <v>24.156545209176699</v>
      </c>
      <c r="Q4803">
        <v>5.6537209529731E-2</v>
      </c>
    </row>
    <row r="4804" spans="1:17" hidden="1" x14ac:dyDescent="0.3">
      <c r="A4804" t="s">
        <v>9839</v>
      </c>
      <c r="B4804" t="s">
        <v>9840</v>
      </c>
      <c r="C4804" t="str">
        <f>IFERROR(VLOOKUP(Table1[[#This Row],[Ticker]],[1]!Table1[[Symbol]:[Industry]],2,FALSE),"-")</f>
        <v>-</v>
      </c>
      <c r="D4804" t="s">
        <v>2261</v>
      </c>
      <c r="E4804">
        <v>2.99764265</v>
      </c>
      <c r="F4804">
        <v>36.950000000000003</v>
      </c>
      <c r="G4804">
        <v>-80.019449150248306</v>
      </c>
      <c r="H4804">
        <v>-6.4459825461469498</v>
      </c>
      <c r="I4804">
        <v>10.5107114676218</v>
      </c>
      <c r="J4804">
        <v>5.4268666221467097</v>
      </c>
      <c r="K4804">
        <v>36.740686759874997</v>
      </c>
      <c r="L4804">
        <v>38.854564585029998</v>
      </c>
      <c r="M4804">
        <v>49.833884712533397</v>
      </c>
      <c r="N4804">
        <v>2.2727272727272698</v>
      </c>
      <c r="O4804">
        <v>105.683355886332</v>
      </c>
      <c r="P4804">
        <v>42.6640926640926</v>
      </c>
      <c r="Q4804">
        <v>-3.7472819586470002E-2</v>
      </c>
    </row>
    <row r="4805" spans="1:17" hidden="1" x14ac:dyDescent="0.3">
      <c r="A4805" t="s">
        <v>9841</v>
      </c>
      <c r="B4805" t="s">
        <v>9842</v>
      </c>
      <c r="C4805" t="str">
        <f>IFERROR(VLOOKUP(Table1[[#This Row],[Ticker]],[1]!Table1[[Symbol]:[Industry]],2,FALSE),"-")</f>
        <v>-</v>
      </c>
      <c r="D4805" t="s">
        <v>545</v>
      </c>
      <c r="E4805">
        <v>2.9933882440000001</v>
      </c>
      <c r="F4805">
        <v>13.46</v>
      </c>
      <c r="G4805">
        <v>-33.3152806806104</v>
      </c>
      <c r="H4805">
        <v>-4.8197564232765302</v>
      </c>
      <c r="I4805">
        <v>-19.138411339395599</v>
      </c>
      <c r="J4805">
        <v>-3.1486319533518499</v>
      </c>
      <c r="K4805">
        <v>13.459999537523</v>
      </c>
      <c r="L4805">
        <v>13.3754870461482</v>
      </c>
      <c r="M4805">
        <v>100</v>
      </c>
      <c r="O4805">
        <v>0</v>
      </c>
      <c r="P4805">
        <v>0</v>
      </c>
    </row>
    <row r="4806" spans="1:17" hidden="1" x14ac:dyDescent="0.3">
      <c r="A4806" t="s">
        <v>9843</v>
      </c>
      <c r="B4806" t="s">
        <v>9844</v>
      </c>
      <c r="C4806" t="str">
        <f>IFERROR(VLOOKUP(Table1[[#This Row],[Ticker]],[1]!Table1[[Symbol]:[Industry]],2,FALSE),"-")</f>
        <v>-</v>
      </c>
      <c r="D4806" t="s">
        <v>95</v>
      </c>
      <c r="E4806">
        <v>2.90171</v>
      </c>
      <c r="F4806">
        <v>7</v>
      </c>
      <c r="G4806">
        <v>-26.607963607439601</v>
      </c>
      <c r="H4806">
        <v>-5.6554110193767997</v>
      </c>
      <c r="I4806">
        <v>-20.546862043621001</v>
      </c>
      <c r="J4806">
        <v>-9.5875281425765593</v>
      </c>
      <c r="K4806">
        <v>7.5312309512419997</v>
      </c>
      <c r="L4806">
        <v>7.4717617905680402</v>
      </c>
      <c r="M4806">
        <v>34.939999469654602</v>
      </c>
      <c r="N4806">
        <v>1.29419121639025</v>
      </c>
      <c r="O4806">
        <v>43.142857142857103</v>
      </c>
      <c r="P4806">
        <v>23.8938053097345</v>
      </c>
      <c r="Q4806">
        <v>0.12575435593728199</v>
      </c>
    </row>
    <row r="4807" spans="1:17" hidden="1" x14ac:dyDescent="0.3">
      <c r="A4807" t="s">
        <v>9845</v>
      </c>
      <c r="B4807" t="s">
        <v>9846</v>
      </c>
      <c r="C4807" t="str">
        <f>IFERROR(VLOOKUP(Table1[[#This Row],[Ticker]],[1]!Table1[[Symbol]:[Industry]],2,FALSE),"-")</f>
        <v>-</v>
      </c>
      <c r="D4807" t="s">
        <v>388</v>
      </c>
      <c r="E4807">
        <v>2.89771344</v>
      </c>
      <c r="F4807">
        <v>2.7</v>
      </c>
      <c r="G4807">
        <v>-12.779566394896101</v>
      </c>
      <c r="H4807">
        <v>-13.6934765597953</v>
      </c>
      <c r="I4807">
        <v>-49.729670979498401</v>
      </c>
      <c r="J4807">
        <v>-3.5217662817100601</v>
      </c>
      <c r="K4807">
        <v>2.8602269571770398</v>
      </c>
      <c r="L4807">
        <v>3.0679806187413501</v>
      </c>
      <c r="M4807">
        <v>44.822471302236799</v>
      </c>
      <c r="N4807">
        <v>0.50588440475490204</v>
      </c>
      <c r="O4807">
        <v>98.8888888888888</v>
      </c>
      <c r="P4807">
        <v>28.571428571428498</v>
      </c>
    </row>
    <row r="4808" spans="1:17" hidden="1" x14ac:dyDescent="0.3">
      <c r="A4808" t="s">
        <v>9847</v>
      </c>
      <c r="B4808" t="s">
        <v>9848</v>
      </c>
      <c r="C4808" t="str">
        <f>IFERROR(VLOOKUP(Table1[[#This Row],[Ticker]],[1]!Table1[[Symbol]:[Industry]],2,FALSE),"-")</f>
        <v>-</v>
      </c>
      <c r="D4808" t="s">
        <v>2261</v>
      </c>
      <c r="E4808">
        <v>2.8783485</v>
      </c>
      <c r="F4808">
        <v>18.18</v>
      </c>
      <c r="G4808">
        <v>-28.349922712942899</v>
      </c>
      <c r="H4808">
        <v>-4.8197564232765302</v>
      </c>
      <c r="I4808">
        <v>-19.138411339395599</v>
      </c>
      <c r="J4808">
        <v>-3.1486319533518499</v>
      </c>
      <c r="K4808">
        <v>18.1796000081134</v>
      </c>
      <c r="L4808">
        <v>18.018899531338299</v>
      </c>
      <c r="M4808">
        <v>100</v>
      </c>
      <c r="O4808">
        <v>0</v>
      </c>
      <c r="P4808">
        <v>4.9653579676674298</v>
      </c>
    </row>
    <row r="4809" spans="1:17" hidden="1" x14ac:dyDescent="0.3">
      <c r="A4809" t="s">
        <v>9849</v>
      </c>
      <c r="B4809" t="s">
        <v>9850</v>
      </c>
      <c r="C4809" t="str">
        <f>IFERROR(VLOOKUP(Table1[[#This Row],[Ticker]],[1]!Table1[[Symbol]:[Industry]],2,FALSE),"-")</f>
        <v>-</v>
      </c>
      <c r="D4809" t="s">
        <v>393</v>
      </c>
      <c r="E4809">
        <v>2.8539281999999999</v>
      </c>
      <c r="F4809">
        <v>1.55</v>
      </c>
      <c r="G4809">
        <v>-33.3152806806104</v>
      </c>
      <c r="H4809">
        <v>-4.1394843144329903</v>
      </c>
      <c r="I4809">
        <v>1.01662742029425</v>
      </c>
      <c r="J4809">
        <v>-0.37085417557407102</v>
      </c>
      <c r="K4809">
        <v>1.4814846178059999</v>
      </c>
      <c r="L4809">
        <v>1.51433964358033</v>
      </c>
      <c r="M4809">
        <v>55.885914627642002</v>
      </c>
      <c r="N4809">
        <v>1.88878358305074</v>
      </c>
      <c r="O4809">
        <v>27.7419354838709</v>
      </c>
      <c r="P4809">
        <v>35.964912280701697</v>
      </c>
      <c r="Q4809">
        <v>-6.1515311756398003E-2</v>
      </c>
    </row>
    <row r="4810" spans="1:17" hidden="1" x14ac:dyDescent="0.3">
      <c r="A4810" t="s">
        <v>9851</v>
      </c>
      <c r="B4810" t="s">
        <v>9852</v>
      </c>
      <c r="C4810" t="str">
        <f>IFERROR(VLOOKUP(Table1[[#This Row],[Ticker]],[1]!Table1[[Symbol]:[Industry]],2,FALSE),"-")</f>
        <v>-</v>
      </c>
      <c r="D4810" t="s">
        <v>545</v>
      </c>
      <c r="E4810">
        <v>2.823</v>
      </c>
      <c r="F4810">
        <v>9.41</v>
      </c>
      <c r="G4810">
        <v>17.2447193193895</v>
      </c>
      <c r="H4810">
        <v>-4.8197564232765302</v>
      </c>
      <c r="I4810">
        <v>-19.138411339395599</v>
      </c>
      <c r="J4810">
        <v>-3.1486319533518499</v>
      </c>
      <c r="K4810">
        <v>9.3732581469898992</v>
      </c>
      <c r="L4810">
        <v>8.3006529843577699</v>
      </c>
      <c r="M4810">
        <v>99.992037052364694</v>
      </c>
      <c r="O4810">
        <v>0</v>
      </c>
      <c r="P4810">
        <v>54.262295081967203</v>
      </c>
    </row>
    <row r="4811" spans="1:17" hidden="1" x14ac:dyDescent="0.3">
      <c r="A4811" t="s">
        <v>9853</v>
      </c>
      <c r="B4811" t="s">
        <v>9854</v>
      </c>
      <c r="C4811" t="str">
        <f>IFERROR(VLOOKUP(Table1[[#This Row],[Ticker]],[1]!Table1[[Symbol]:[Industry]],2,FALSE),"-")</f>
        <v>-</v>
      </c>
      <c r="D4811" t="s">
        <v>751</v>
      </c>
      <c r="E4811">
        <v>2.7862319549999999</v>
      </c>
      <c r="F4811">
        <v>280.67</v>
      </c>
      <c r="G4811">
        <v>-2.7710946340987901</v>
      </c>
      <c r="H4811">
        <v>-2.8788893817383401</v>
      </c>
      <c r="I4811">
        <v>-0.856983550614</v>
      </c>
      <c r="J4811">
        <v>-0.74711597361351301</v>
      </c>
      <c r="K4811">
        <v>270.17325033300102</v>
      </c>
      <c r="L4811">
        <v>249.57877274440901</v>
      </c>
      <c r="M4811">
        <v>60.128846353450299</v>
      </c>
      <c r="N4811">
        <v>0.83490561260292695</v>
      </c>
      <c r="O4811">
        <v>4.5533901022552996</v>
      </c>
      <c r="P4811">
        <v>59.471590909090899</v>
      </c>
      <c r="Q4811">
        <v>3.1679578910440001E-2</v>
      </c>
    </row>
    <row r="4812" spans="1:17" hidden="1" x14ac:dyDescent="0.3">
      <c r="A4812" t="s">
        <v>9855</v>
      </c>
      <c r="B4812" t="s">
        <v>9856</v>
      </c>
      <c r="C4812" t="str">
        <f>IFERROR(VLOOKUP(Table1[[#This Row],[Ticker]],[1]!Table1[[Symbol]:[Industry]],2,FALSE),"-")</f>
        <v>-</v>
      </c>
      <c r="D4812" t="s">
        <v>393</v>
      </c>
      <c r="E4812">
        <v>2.7686372499999998</v>
      </c>
      <c r="F4812">
        <v>1.5</v>
      </c>
      <c r="G4812">
        <v>-7.2648605125431898</v>
      </c>
      <c r="H4812">
        <v>-6.1530897566098597</v>
      </c>
      <c r="I4812">
        <v>29.376440145752799</v>
      </c>
      <c r="J4812">
        <v>-12.9047295143274</v>
      </c>
      <c r="K4812">
        <v>1.5831310367559599</v>
      </c>
      <c r="L4812">
        <v>1.54496590706163</v>
      </c>
      <c r="M4812">
        <v>36.294898219263096</v>
      </c>
      <c r="N4812">
        <v>0.47399330892543601</v>
      </c>
      <c r="O4812">
        <v>54</v>
      </c>
      <c r="P4812">
        <v>56.25</v>
      </c>
      <c r="Q4812">
        <v>1.9980309857126E-2</v>
      </c>
    </row>
    <row r="4813" spans="1:17" hidden="1" x14ac:dyDescent="0.3">
      <c r="A4813" t="s">
        <v>9857</v>
      </c>
      <c r="B4813" t="s">
        <v>9858</v>
      </c>
      <c r="C4813" t="str">
        <f>IFERROR(VLOOKUP(Table1[[#This Row],[Ticker]],[1]!Table1[[Symbol]:[Industry]],2,FALSE),"-")</f>
        <v>-</v>
      </c>
      <c r="D4813" t="s">
        <v>74</v>
      </c>
      <c r="E4813">
        <v>2.7626567999999998</v>
      </c>
      <c r="F4813">
        <v>17.61</v>
      </c>
      <c r="G4813">
        <v>-13.9254501721358</v>
      </c>
      <c r="H4813">
        <v>-1.18440966712439</v>
      </c>
      <c r="I4813">
        <v>-21.305078006062299</v>
      </c>
      <c r="J4813">
        <v>-8.1229909277108199</v>
      </c>
      <c r="K4813">
        <v>17.7637459597576</v>
      </c>
      <c r="L4813">
        <v>16.553019269224102</v>
      </c>
      <c r="M4813">
        <v>20.277122414771998</v>
      </c>
      <c r="N4813">
        <v>0.158102766798418</v>
      </c>
      <c r="O4813">
        <v>10.732538330494</v>
      </c>
      <c r="P4813">
        <v>35.461538461538403</v>
      </c>
    </row>
    <row r="4814" spans="1:17" hidden="1" x14ac:dyDescent="0.3">
      <c r="A4814" t="s">
        <v>9859</v>
      </c>
      <c r="B4814" t="s">
        <v>9860</v>
      </c>
      <c r="C4814" t="str">
        <f>IFERROR(VLOOKUP(Table1[[#This Row],[Ticker]],[1]!Table1[[Symbol]:[Industry]],2,FALSE),"-")</f>
        <v>-</v>
      </c>
      <c r="D4814" t="s">
        <v>545</v>
      </c>
      <c r="E4814">
        <v>2.6956533333333299</v>
      </c>
      <c r="F4814">
        <v>13.77</v>
      </c>
      <c r="G4814">
        <v>-33.3152806806104</v>
      </c>
      <c r="H4814">
        <v>-4.8197564232765302</v>
      </c>
      <c r="I4814">
        <v>-19.138411339395599</v>
      </c>
      <c r="J4814">
        <v>-3.1486319533518499</v>
      </c>
      <c r="K4814">
        <v>13.7699995683484</v>
      </c>
      <c r="L4814">
        <v>13.745350718247201</v>
      </c>
      <c r="M4814">
        <v>100</v>
      </c>
      <c r="O4814">
        <v>0</v>
      </c>
      <c r="P4814">
        <v>0</v>
      </c>
    </row>
    <row r="4815" spans="1:17" hidden="1" x14ac:dyDescent="0.3">
      <c r="A4815" t="s">
        <v>9861</v>
      </c>
      <c r="B4815" t="s">
        <v>9862</v>
      </c>
      <c r="C4815" t="str">
        <f>IFERROR(VLOOKUP(Table1[[#This Row],[Ticker]],[1]!Table1[[Symbol]:[Industry]],2,FALSE),"-")</f>
        <v>-</v>
      </c>
      <c r="D4815" t="s">
        <v>74</v>
      </c>
      <c r="E4815">
        <v>2.6850138000000001</v>
      </c>
      <c r="F4815">
        <v>8.1300000000000008</v>
      </c>
      <c r="G4815">
        <v>-33.3152806806104</v>
      </c>
      <c r="H4815">
        <v>-4.8197564232765302</v>
      </c>
      <c r="I4815">
        <v>-19.138411339395599</v>
      </c>
      <c r="J4815">
        <v>-3.1486319533518499</v>
      </c>
      <c r="K4815">
        <v>8.1299999947678607</v>
      </c>
      <c r="L4815">
        <v>8.1295872930217801</v>
      </c>
      <c r="M4815">
        <v>100</v>
      </c>
      <c r="O4815">
        <v>0</v>
      </c>
      <c r="P4815">
        <v>0</v>
      </c>
    </row>
    <row r="4816" spans="1:17" hidden="1" x14ac:dyDescent="0.3">
      <c r="A4816" t="s">
        <v>9863</v>
      </c>
      <c r="B4816" t="s">
        <v>9864</v>
      </c>
      <c r="C4816" t="str">
        <f>IFERROR(VLOOKUP(Table1[[#This Row],[Ticker]],[1]!Table1[[Symbol]:[Industry]],2,FALSE),"-")</f>
        <v>-</v>
      </c>
      <c r="D4816" t="s">
        <v>545</v>
      </c>
      <c r="E4816">
        <v>2.61456</v>
      </c>
      <c r="F4816">
        <v>4.18</v>
      </c>
      <c r="G4816">
        <v>-42.839090204419897</v>
      </c>
      <c r="H4816">
        <v>-5.5323454969107404</v>
      </c>
      <c r="I4816">
        <v>-30.202241126629701</v>
      </c>
      <c r="J4816">
        <v>-0.94814295579684305</v>
      </c>
      <c r="K4816">
        <v>4.3651662852868096</v>
      </c>
      <c r="L4816">
        <v>4.6318224420473602</v>
      </c>
      <c r="M4816">
        <v>47.064780279844598</v>
      </c>
      <c r="N4816">
        <v>0.923299530035399</v>
      </c>
      <c r="O4816">
        <v>95.454545454545396</v>
      </c>
      <c r="P4816">
        <v>14.207650273224001</v>
      </c>
      <c r="Q4816">
        <v>1.8372360053317001E-2</v>
      </c>
    </row>
    <row r="4817" spans="1:17" hidden="1" x14ac:dyDescent="0.3">
      <c r="A4817" t="s">
        <v>9865</v>
      </c>
      <c r="B4817" t="s">
        <v>9866</v>
      </c>
      <c r="C4817" t="str">
        <f>IFERROR(VLOOKUP(Table1[[#This Row],[Ticker]],[1]!Table1[[Symbol]:[Industry]],2,FALSE),"-")</f>
        <v>-</v>
      </c>
      <c r="D4817" t="s">
        <v>396</v>
      </c>
      <c r="E4817">
        <v>2.5074079999999999</v>
      </c>
      <c r="F4817">
        <v>5.36</v>
      </c>
      <c r="G4817">
        <v>-23.2536790378999</v>
      </c>
      <c r="H4817">
        <v>5.24184521943394</v>
      </c>
      <c r="I4817">
        <v>-9.0768096966851903</v>
      </c>
      <c r="J4817">
        <v>1.7437359527146801</v>
      </c>
      <c r="M4817">
        <v>100</v>
      </c>
      <c r="O4817">
        <v>0</v>
      </c>
      <c r="P4817">
        <v>10.0616016427104</v>
      </c>
    </row>
    <row r="4818" spans="1:17" hidden="1" x14ac:dyDescent="0.3">
      <c r="A4818" t="s">
        <v>9867</v>
      </c>
      <c r="B4818" t="s">
        <v>9868</v>
      </c>
      <c r="C4818" t="str">
        <f>IFERROR(VLOOKUP(Table1[[#This Row],[Ticker]],[1]!Table1[[Symbol]:[Industry]],2,FALSE),"-")</f>
        <v>-</v>
      </c>
      <c r="D4818" t="s">
        <v>396</v>
      </c>
      <c r="E4818">
        <v>2.50595422912424</v>
      </c>
      <c r="F4818">
        <v>8.33</v>
      </c>
      <c r="G4818">
        <v>-33.3152806806104</v>
      </c>
      <c r="H4818">
        <v>-4.8197564232765302</v>
      </c>
      <c r="I4818">
        <v>-19.138411339395599</v>
      </c>
      <c r="J4818">
        <v>-3.1486319533518499</v>
      </c>
      <c r="K4818">
        <v>8.3299999999999894</v>
      </c>
      <c r="L4818">
        <v>8.33</v>
      </c>
      <c r="M4818">
        <v>50</v>
      </c>
      <c r="O4818">
        <v>0</v>
      </c>
      <c r="P4818">
        <v>0</v>
      </c>
    </row>
    <row r="4819" spans="1:17" hidden="1" x14ac:dyDescent="0.3">
      <c r="A4819" t="s">
        <v>9869</v>
      </c>
      <c r="B4819" t="s">
        <v>9870</v>
      </c>
      <c r="C4819" t="str">
        <f>IFERROR(VLOOKUP(Table1[[#This Row],[Ticker]],[1]!Table1[[Symbol]:[Industry]],2,FALSE),"-")</f>
        <v>-</v>
      </c>
      <c r="D4819" t="s">
        <v>604</v>
      </c>
      <c r="E4819">
        <v>2.5025556276588099</v>
      </c>
      <c r="F4819">
        <v>12.52</v>
      </c>
      <c r="G4819">
        <v>-33.3152806806104</v>
      </c>
      <c r="H4819">
        <v>-4.8197564232765302</v>
      </c>
      <c r="I4819">
        <v>-19.138411339395599</v>
      </c>
      <c r="J4819">
        <v>-3.1486319533518499</v>
      </c>
      <c r="K4819">
        <v>12.519999241710501</v>
      </c>
      <c r="L4819">
        <v>12.5493897598797</v>
      </c>
      <c r="M4819">
        <v>55.887715274265297</v>
      </c>
      <c r="O4819">
        <v>0</v>
      </c>
      <c r="P4819">
        <v>0</v>
      </c>
    </row>
    <row r="4820" spans="1:17" hidden="1" x14ac:dyDescent="0.3">
      <c r="A4820" t="s">
        <v>9871</v>
      </c>
      <c r="B4820" t="s">
        <v>9872</v>
      </c>
      <c r="C4820" t="str">
        <f>IFERROR(VLOOKUP(Table1[[#This Row],[Ticker]],[1]!Table1[[Symbol]:[Industry]],2,FALSE),"-")</f>
        <v>-</v>
      </c>
      <c r="D4820" t="s">
        <v>393</v>
      </c>
      <c r="E4820">
        <v>2.4157245000000001</v>
      </c>
      <c r="F4820">
        <v>8.0500000000000007</v>
      </c>
      <c r="G4820">
        <v>-5.3343585820412596</v>
      </c>
      <c r="H4820">
        <v>-2.55308975660986</v>
      </c>
      <c r="I4820">
        <v>-13.909653169461</v>
      </c>
      <c r="J4820">
        <v>-4.8152986200185097</v>
      </c>
      <c r="K4820">
        <v>7.3999635264612804</v>
      </c>
      <c r="L4820">
        <v>7.3202997659911402</v>
      </c>
      <c r="M4820">
        <v>64.654603008520994</v>
      </c>
      <c r="N4820">
        <v>0.82581155357130598</v>
      </c>
      <c r="O4820">
        <v>16.1490683229813</v>
      </c>
      <c r="P4820">
        <v>45.8333333333333</v>
      </c>
      <c r="Q4820">
        <v>5.3111521966249998E-2</v>
      </c>
    </row>
    <row r="4821" spans="1:17" hidden="1" x14ac:dyDescent="0.3">
      <c r="A4821" t="s">
        <v>9873</v>
      </c>
      <c r="B4821" t="s">
        <v>9874</v>
      </c>
      <c r="C4821" t="str">
        <f>IFERROR(VLOOKUP(Table1[[#This Row],[Ticker]],[1]!Table1[[Symbol]:[Industry]],2,FALSE),"-")</f>
        <v>-</v>
      </c>
      <c r="D4821" t="s">
        <v>46</v>
      </c>
      <c r="E4821">
        <v>2.34178631999999</v>
      </c>
      <c r="F4821">
        <v>2.4</v>
      </c>
      <c r="G4821">
        <v>-5.5931859894901201</v>
      </c>
      <c r="H4821">
        <v>-1.87035303188851</v>
      </c>
      <c r="I4821">
        <v>-12.2495918825592</v>
      </c>
      <c r="J4821">
        <v>1.0670674632677399</v>
      </c>
      <c r="K4821">
        <v>1.7400020759405499</v>
      </c>
      <c r="L4821">
        <v>1.26157303085244</v>
      </c>
      <c r="M4821">
        <v>79.607056726233907</v>
      </c>
      <c r="N4821">
        <v>1</v>
      </c>
      <c r="Q4821">
        <v>-3.5149089750809E-2</v>
      </c>
    </row>
    <row r="4822" spans="1:17" hidden="1" x14ac:dyDescent="0.3">
      <c r="A4822" t="s">
        <v>9875</v>
      </c>
      <c r="B4822" t="s">
        <v>9876</v>
      </c>
      <c r="C4822" t="str">
        <f>IFERROR(VLOOKUP(Table1[[#This Row],[Ticker]],[1]!Table1[[Symbol]:[Industry]],2,FALSE),"-")</f>
        <v>-</v>
      </c>
      <c r="D4822" t="s">
        <v>46</v>
      </c>
      <c r="E4822">
        <v>2.2983612181383499</v>
      </c>
      <c r="F4822">
        <v>24.48</v>
      </c>
      <c r="G4822">
        <v>-17.6252995842021</v>
      </c>
      <c r="H4822">
        <v>-4.8197564232765302</v>
      </c>
      <c r="I4822">
        <v>-19.138411339395599</v>
      </c>
      <c r="J4822">
        <v>-3.1486319533518499</v>
      </c>
      <c r="K4822">
        <v>24.470409905051799</v>
      </c>
      <c r="L4822">
        <v>23.7087617174437</v>
      </c>
      <c r="M4822">
        <v>100</v>
      </c>
      <c r="O4822">
        <v>0</v>
      </c>
      <c r="P4822">
        <v>15.6899810964083</v>
      </c>
    </row>
    <row r="4823" spans="1:17" hidden="1" x14ac:dyDescent="0.3">
      <c r="A4823" t="s">
        <v>9877</v>
      </c>
      <c r="B4823" t="s">
        <v>9878</v>
      </c>
      <c r="C4823" t="str">
        <f>IFERROR(VLOOKUP(Table1[[#This Row],[Ticker]],[1]!Table1[[Symbol]:[Industry]],2,FALSE),"-")</f>
        <v>-</v>
      </c>
      <c r="D4823" t="s">
        <v>266</v>
      </c>
      <c r="E4823">
        <v>2.2678451000000002</v>
      </c>
      <c r="F4823">
        <v>3.31</v>
      </c>
      <c r="G4823">
        <v>-28.568445237572401</v>
      </c>
      <c r="H4823">
        <v>-4.8197564232765302</v>
      </c>
      <c r="I4823">
        <v>-14.391575896357599</v>
      </c>
      <c r="J4823">
        <v>-3.1486319533518499</v>
      </c>
      <c r="K4823">
        <v>3.2992995776827398</v>
      </c>
      <c r="L4823">
        <v>3.2324727262338202</v>
      </c>
      <c r="M4823">
        <v>50</v>
      </c>
      <c r="O4823">
        <v>0</v>
      </c>
      <c r="P4823">
        <v>4.7468354430379698</v>
      </c>
    </row>
    <row r="4824" spans="1:17" hidden="1" x14ac:dyDescent="0.3">
      <c r="A4824" t="s">
        <v>9879</v>
      </c>
      <c r="B4824" t="s">
        <v>9880</v>
      </c>
      <c r="C4824" t="str">
        <f>IFERROR(VLOOKUP(Table1[[#This Row],[Ticker]],[1]!Table1[[Symbol]:[Industry]],2,FALSE),"-")</f>
        <v>-</v>
      </c>
      <c r="E4824">
        <v>2.2430983119999999</v>
      </c>
      <c r="F4824">
        <v>3.76</v>
      </c>
      <c r="G4824">
        <v>279.07181609358298</v>
      </c>
      <c r="H4824">
        <v>-4.8197564232765302</v>
      </c>
      <c r="I4824">
        <v>14.1949219939376</v>
      </c>
      <c r="J4824">
        <v>-0.41639151619339199</v>
      </c>
      <c r="K4824">
        <v>3.69489491333049</v>
      </c>
      <c r="L4824">
        <v>2.7848466393292899</v>
      </c>
      <c r="M4824">
        <v>99.999999987781294</v>
      </c>
      <c r="N4824">
        <v>0</v>
      </c>
      <c r="O4824">
        <v>0</v>
      </c>
      <c r="P4824">
        <v>340.827586206896</v>
      </c>
    </row>
    <row r="4825" spans="1:17" hidden="1" x14ac:dyDescent="0.3">
      <c r="A4825" t="s">
        <v>9881</v>
      </c>
      <c r="B4825" t="s">
        <v>9882</v>
      </c>
      <c r="C4825" t="str">
        <f>IFERROR(VLOOKUP(Table1[[#This Row],[Ticker]],[1]!Table1[[Symbol]:[Industry]],2,FALSE),"-")</f>
        <v>-</v>
      </c>
      <c r="D4825" t="s">
        <v>751</v>
      </c>
      <c r="E4825">
        <v>2.2099980540000002</v>
      </c>
      <c r="F4825">
        <v>76.430000000000007</v>
      </c>
      <c r="G4825">
        <v>33.053896507025598</v>
      </c>
      <c r="H4825">
        <v>-2.8881668860531899</v>
      </c>
      <c r="I4825">
        <v>4.89599307475559</v>
      </c>
      <c r="J4825">
        <v>-1.2033676657210599</v>
      </c>
      <c r="K4825">
        <v>73.406526690945896</v>
      </c>
      <c r="L4825">
        <v>65.868003036444193</v>
      </c>
      <c r="M4825">
        <v>42.618677459081702</v>
      </c>
      <c r="N4825">
        <v>0.85060232503724598</v>
      </c>
      <c r="O4825">
        <v>1.41305769985606</v>
      </c>
      <c r="P4825">
        <v>74.497716894977202</v>
      </c>
    </row>
    <row r="4826" spans="1:17" hidden="1" x14ac:dyDescent="0.3">
      <c r="A4826" t="s">
        <v>9883</v>
      </c>
      <c r="B4826" t="s">
        <v>9884</v>
      </c>
      <c r="C4826" t="str">
        <f>IFERROR(VLOOKUP(Table1[[#This Row],[Ticker]],[1]!Table1[[Symbol]:[Industry]],2,FALSE),"-")</f>
        <v>-</v>
      </c>
      <c r="D4826" t="s">
        <v>545</v>
      </c>
      <c r="E4826">
        <v>2.1650564000000001</v>
      </c>
      <c r="F4826">
        <v>6.98</v>
      </c>
      <c r="G4826">
        <v>-33.3152806806104</v>
      </c>
      <c r="H4826">
        <v>-4.8197564232765302</v>
      </c>
      <c r="I4826">
        <v>-19.138411339395599</v>
      </c>
      <c r="J4826">
        <v>-3.1486319533518499</v>
      </c>
      <c r="K4826">
        <v>6.9799992689084096</v>
      </c>
      <c r="L4826">
        <v>6.9610623556171296</v>
      </c>
      <c r="M4826">
        <v>99.999996303717197</v>
      </c>
      <c r="O4826">
        <v>0</v>
      </c>
      <c r="P4826">
        <v>0</v>
      </c>
    </row>
    <row r="4827" spans="1:17" hidden="1" x14ac:dyDescent="0.3">
      <c r="A4827" t="s">
        <v>9885</v>
      </c>
      <c r="B4827" t="s">
        <v>9886</v>
      </c>
      <c r="C4827" t="str">
        <f>IFERROR(VLOOKUP(Table1[[#This Row],[Ticker]],[1]!Table1[[Symbol]:[Industry]],2,FALSE),"-")</f>
        <v>-</v>
      </c>
      <c r="D4827" t="s">
        <v>604</v>
      </c>
      <c r="E4827">
        <v>2.1277506000000002</v>
      </c>
      <c r="F4827">
        <v>6.19</v>
      </c>
      <c r="G4827">
        <v>92.597128078513606</v>
      </c>
      <c r="H4827">
        <v>22.284966369331201</v>
      </c>
      <c r="I4827">
        <v>86.509429192165797</v>
      </c>
      <c r="J4827">
        <v>6.99371680109655</v>
      </c>
      <c r="K4827">
        <v>5.1041474648482401</v>
      </c>
      <c r="L4827">
        <v>4.0604044056314796</v>
      </c>
      <c r="M4827">
        <v>100</v>
      </c>
      <c r="N4827">
        <v>0.148538961038961</v>
      </c>
      <c r="O4827">
        <v>0</v>
      </c>
      <c r="P4827">
        <v>125.91240875912401</v>
      </c>
    </row>
    <row r="4828" spans="1:17" hidden="1" x14ac:dyDescent="0.3">
      <c r="A4828" t="s">
        <v>9887</v>
      </c>
      <c r="B4828" t="s">
        <v>9888</v>
      </c>
      <c r="C4828" t="str">
        <f>IFERROR(VLOOKUP(Table1[[#This Row],[Ticker]],[1]!Table1[[Symbol]:[Industry]],2,FALSE),"-")</f>
        <v>-</v>
      </c>
      <c r="D4828" t="s">
        <v>51</v>
      </c>
      <c r="E4828">
        <v>2.0941109999999998</v>
      </c>
      <c r="F4828">
        <v>5.0999999999999996</v>
      </c>
      <c r="G4828">
        <v>19.837872472542699</v>
      </c>
      <c r="H4828">
        <v>-25.380504086827901</v>
      </c>
      <c r="I4828">
        <v>-7.5410371599646098</v>
      </c>
      <c r="J4828">
        <v>-6.0057748104947102</v>
      </c>
      <c r="K4828">
        <v>5.6425248694585202</v>
      </c>
      <c r="L4828">
        <v>5.2380114379874101</v>
      </c>
      <c r="M4828">
        <v>33.189172723357501</v>
      </c>
      <c r="N4828">
        <v>0.123947153440942</v>
      </c>
      <c r="O4828">
        <v>44.117647058823501</v>
      </c>
      <c r="P4828">
        <v>53.153153153153099</v>
      </c>
      <c r="Q4828">
        <v>0.101008342315341</v>
      </c>
    </row>
    <row r="4829" spans="1:17" hidden="1" x14ac:dyDescent="0.3">
      <c r="A4829" t="s">
        <v>9889</v>
      </c>
      <c r="B4829" t="s">
        <v>9890</v>
      </c>
      <c r="C4829" t="str">
        <f>IFERROR(VLOOKUP(Table1[[#This Row],[Ticker]],[1]!Table1[[Symbol]:[Industry]],2,FALSE),"-")</f>
        <v>-</v>
      </c>
      <c r="D4829" t="s">
        <v>21</v>
      </c>
      <c r="E4829">
        <v>2.08</v>
      </c>
      <c r="F4829">
        <v>16.64</v>
      </c>
      <c r="G4829">
        <v>-28.331053551272799</v>
      </c>
      <c r="H4829">
        <v>-4.8197564232765302</v>
      </c>
      <c r="I4829">
        <v>-14.1541842100581</v>
      </c>
      <c r="J4829">
        <v>-3.1486319533518499</v>
      </c>
      <c r="K4829">
        <v>16.552491150539701</v>
      </c>
      <c r="L4829">
        <v>16.181138259649</v>
      </c>
      <c r="M4829">
        <v>100</v>
      </c>
      <c r="N4829">
        <v>0</v>
      </c>
      <c r="O4829">
        <v>0</v>
      </c>
      <c r="P4829">
        <v>4.9842271293375404</v>
      </c>
    </row>
    <row r="4830" spans="1:17" hidden="1" x14ac:dyDescent="0.3">
      <c r="A4830" t="s">
        <v>9891</v>
      </c>
      <c r="B4830" t="s">
        <v>9892</v>
      </c>
      <c r="C4830" t="str">
        <f>IFERROR(VLOOKUP(Table1[[#This Row],[Ticker]],[1]!Table1[[Symbol]:[Industry]],2,FALSE),"-")</f>
        <v>-</v>
      </c>
      <c r="D4830" t="s">
        <v>396</v>
      </c>
      <c r="E4830">
        <v>2.0541</v>
      </c>
      <c r="F4830">
        <v>4.0999999999999996</v>
      </c>
      <c r="G4830">
        <v>-33.3152806806104</v>
      </c>
      <c r="H4830">
        <v>-4.8197564232765302</v>
      </c>
      <c r="I4830">
        <v>-19.138411339395599</v>
      </c>
      <c r="J4830">
        <v>-3.1486319533518499</v>
      </c>
      <c r="K4830">
        <v>4.0999981186626497</v>
      </c>
      <c r="L4830">
        <v>4.0925968421898702</v>
      </c>
      <c r="M4830">
        <v>99.806682354411805</v>
      </c>
      <c r="O4830">
        <v>0</v>
      </c>
      <c r="P4830">
        <v>0</v>
      </c>
    </row>
    <row r="4831" spans="1:17" hidden="1" x14ac:dyDescent="0.3">
      <c r="A4831" t="s">
        <v>9893</v>
      </c>
      <c r="B4831" t="s">
        <v>9894</v>
      </c>
      <c r="C4831" t="str">
        <f>IFERROR(VLOOKUP(Table1[[#This Row],[Ticker]],[1]!Table1[[Symbol]:[Industry]],2,FALSE),"-")</f>
        <v>-</v>
      </c>
      <c r="D4831" t="s">
        <v>114</v>
      </c>
      <c r="E4831">
        <v>2.0430195000000002</v>
      </c>
      <c r="F4831">
        <v>141</v>
      </c>
      <c r="G4831">
        <v>42.9567533236401</v>
      </c>
      <c r="H4831">
        <v>-20.046216494790201</v>
      </c>
      <c r="I4831">
        <v>-19.138411339395599</v>
      </c>
      <c r="J4831">
        <v>-1.54148909620899</v>
      </c>
      <c r="K4831">
        <v>153.23160677905801</v>
      </c>
      <c r="L4831">
        <v>140.919562443567</v>
      </c>
      <c r="M4831">
        <v>40.416472066877503</v>
      </c>
      <c r="N4831">
        <v>0.15219921814548401</v>
      </c>
      <c r="O4831">
        <v>30.496453900709199</v>
      </c>
      <c r="P4831">
        <v>78.503608051652094</v>
      </c>
      <c r="Q4831">
        <v>4.0269521894497E-2</v>
      </c>
    </row>
    <row r="4832" spans="1:17" hidden="1" x14ac:dyDescent="0.3">
      <c r="A4832" t="s">
        <v>9895</v>
      </c>
      <c r="B4832" t="s">
        <v>9896</v>
      </c>
      <c r="C4832" t="str">
        <f>IFERROR(VLOOKUP(Table1[[#This Row],[Ticker]],[1]!Table1[[Symbol]:[Industry]],2,FALSE),"-")</f>
        <v>-</v>
      </c>
      <c r="D4832" t="s">
        <v>292</v>
      </c>
      <c r="E4832">
        <v>1.976</v>
      </c>
      <c r="F4832">
        <v>61.75</v>
      </c>
      <c r="G4832">
        <v>-33.3152806806104</v>
      </c>
      <c r="H4832">
        <v>-4.8197564232765302</v>
      </c>
      <c r="I4832">
        <v>-19.138411339395599</v>
      </c>
      <c r="J4832">
        <v>-3.1486319533518499</v>
      </c>
      <c r="K4832">
        <v>61.75</v>
      </c>
      <c r="L4832">
        <v>61.75</v>
      </c>
      <c r="M4832">
        <v>50</v>
      </c>
      <c r="O4832">
        <v>0</v>
      </c>
      <c r="P4832">
        <v>0</v>
      </c>
    </row>
    <row r="4833" spans="1:17" hidden="1" x14ac:dyDescent="0.3">
      <c r="A4833" t="s">
        <v>9897</v>
      </c>
      <c r="B4833" t="s">
        <v>9898</v>
      </c>
      <c r="C4833" t="str">
        <f>IFERROR(VLOOKUP(Table1[[#This Row],[Ticker]],[1]!Table1[[Symbol]:[Industry]],2,FALSE),"-")</f>
        <v>-</v>
      </c>
      <c r="D4833" t="s">
        <v>83</v>
      </c>
      <c r="E4833">
        <v>1.95423462</v>
      </c>
      <c r="F4833">
        <v>7.9</v>
      </c>
      <c r="K4833">
        <v>7.7408079907778697</v>
      </c>
      <c r="M4833">
        <v>57.238046106161903</v>
      </c>
      <c r="N4833">
        <v>1</v>
      </c>
    </row>
    <row r="4834" spans="1:17" hidden="1" x14ac:dyDescent="0.3">
      <c r="A4834" t="s">
        <v>9899</v>
      </c>
      <c r="B4834" t="s">
        <v>9900</v>
      </c>
      <c r="C4834" t="str">
        <f>IFERROR(VLOOKUP(Table1[[#This Row],[Ticker]],[1]!Table1[[Symbol]:[Industry]],2,FALSE),"-")</f>
        <v>-</v>
      </c>
      <c r="D4834" t="s">
        <v>751</v>
      </c>
      <c r="E4834">
        <v>1.7649299939999901</v>
      </c>
      <c r="F4834">
        <v>4531.74</v>
      </c>
      <c r="K4834">
        <v>4523.2196314963803</v>
      </c>
      <c r="L4834">
        <v>4345.2923176734603</v>
      </c>
      <c r="M4834">
        <v>66.2688689774686</v>
      </c>
      <c r="N4834">
        <v>1</v>
      </c>
      <c r="Q4834">
        <v>7.1969087878504007E-2</v>
      </c>
    </row>
    <row r="4835" spans="1:17" hidden="1" x14ac:dyDescent="0.3">
      <c r="A4835" t="s">
        <v>9901</v>
      </c>
      <c r="B4835" t="s">
        <v>9902</v>
      </c>
      <c r="C4835" t="str">
        <f>IFERROR(VLOOKUP(Table1[[#This Row],[Ticker]],[1]!Table1[[Symbol]:[Industry]],2,FALSE),"-")</f>
        <v>-</v>
      </c>
      <c r="D4835" t="s">
        <v>74</v>
      </c>
      <c r="E4835">
        <v>1.7553920000000001</v>
      </c>
      <c r="F4835">
        <v>68.569999999999993</v>
      </c>
      <c r="G4835">
        <v>63.8382558346281</v>
      </c>
      <c r="H4835">
        <v>5.3935331583477497</v>
      </c>
      <c r="I4835">
        <v>35.892110930556797</v>
      </c>
      <c r="K4835">
        <v>45.6511017936025</v>
      </c>
      <c r="M4835">
        <v>99.999999999993506</v>
      </c>
      <c r="N4835">
        <v>2.5072751322751299</v>
      </c>
      <c r="O4835">
        <v>0</v>
      </c>
      <c r="P4835">
        <v>118.37579617834299</v>
      </c>
    </row>
    <row r="4836" spans="1:17" hidden="1" x14ac:dyDescent="0.3">
      <c r="A4836" t="s">
        <v>9903</v>
      </c>
      <c r="B4836" t="s">
        <v>9904</v>
      </c>
      <c r="C4836" t="str">
        <f>IFERROR(VLOOKUP(Table1[[#This Row],[Ticker]],[1]!Table1[[Symbol]:[Industry]],2,FALSE),"-")</f>
        <v>-</v>
      </c>
      <c r="D4836" t="s">
        <v>21</v>
      </c>
      <c r="E4836">
        <v>1.6015999999999999</v>
      </c>
      <c r="F4836">
        <v>0.44</v>
      </c>
      <c r="G4836">
        <v>-33.3152806806104</v>
      </c>
      <c r="H4836">
        <v>-4.8197564232765302</v>
      </c>
      <c r="I4836">
        <v>-19.138411339395599</v>
      </c>
      <c r="J4836">
        <v>-3.1486319533518499</v>
      </c>
      <c r="K4836">
        <v>0.43999999533934803</v>
      </c>
      <c r="L4836">
        <v>0.43950372798752801</v>
      </c>
      <c r="M4836">
        <v>100</v>
      </c>
      <c r="O4836">
        <v>0</v>
      </c>
      <c r="P4836">
        <v>0</v>
      </c>
    </row>
    <row r="4837" spans="1:17" hidden="1" x14ac:dyDescent="0.3">
      <c r="A4837" t="s">
        <v>9905</v>
      </c>
      <c r="B4837" t="s">
        <v>9906</v>
      </c>
      <c r="C4837" t="str">
        <f>IFERROR(VLOOKUP(Table1[[#This Row],[Ticker]],[1]!Table1[[Symbol]:[Industry]],2,FALSE),"-")</f>
        <v>-</v>
      </c>
      <c r="D4837" t="s">
        <v>130</v>
      </c>
      <c r="E4837">
        <v>1.3824000000000001</v>
      </c>
      <c r="F4837">
        <v>11.52</v>
      </c>
      <c r="G4837">
        <v>-33.3152806806104</v>
      </c>
      <c r="H4837">
        <v>-4.8197564232765302</v>
      </c>
      <c r="I4837">
        <v>-19.138411339395599</v>
      </c>
      <c r="J4837">
        <v>-3.1486319533518499</v>
      </c>
      <c r="K4837">
        <v>11.5199999999999</v>
      </c>
      <c r="L4837">
        <v>11.52</v>
      </c>
      <c r="M4837">
        <v>50</v>
      </c>
      <c r="O4837">
        <v>0</v>
      </c>
      <c r="P4837">
        <v>0</v>
      </c>
    </row>
    <row r="4838" spans="1:17" hidden="1" x14ac:dyDescent="0.3">
      <c r="A4838" t="s">
        <v>9907</v>
      </c>
      <c r="B4838" t="s">
        <v>9908</v>
      </c>
      <c r="C4838" t="str">
        <f>IFERROR(VLOOKUP(Table1[[#This Row],[Ticker]],[1]!Table1[[Symbol]:[Industry]],2,FALSE),"-")</f>
        <v>-</v>
      </c>
      <c r="D4838" t="s">
        <v>119</v>
      </c>
      <c r="E4838">
        <v>1.37832452449136</v>
      </c>
      <c r="F4838">
        <v>13.12</v>
      </c>
      <c r="G4838">
        <v>-33.3152806806104</v>
      </c>
      <c r="H4838">
        <v>-4.8197564232765302</v>
      </c>
      <c r="I4838">
        <v>-19.138411339395599</v>
      </c>
      <c r="J4838">
        <v>-3.1486319533518499</v>
      </c>
      <c r="K4838">
        <v>13.12</v>
      </c>
      <c r="L4838">
        <v>13.1199999999999</v>
      </c>
      <c r="M4838">
        <v>50</v>
      </c>
      <c r="O4838">
        <v>0</v>
      </c>
      <c r="P4838">
        <v>0</v>
      </c>
    </row>
    <row r="4839" spans="1:17" hidden="1" x14ac:dyDescent="0.3">
      <c r="A4839" t="s">
        <v>9909</v>
      </c>
      <c r="B4839" t="s">
        <v>9910</v>
      </c>
      <c r="C4839" t="str">
        <f>IFERROR(VLOOKUP(Table1[[#This Row],[Ticker]],[1]!Table1[[Symbol]:[Industry]],2,FALSE),"-")</f>
        <v>-</v>
      </c>
      <c r="D4839" t="s">
        <v>1153</v>
      </c>
      <c r="E4839">
        <v>1.3394999999999999</v>
      </c>
      <c r="F4839">
        <v>89.3</v>
      </c>
      <c r="G4839">
        <v>-34.093058458388199</v>
      </c>
      <c r="H4839">
        <v>0.17730412933957401</v>
      </c>
      <c r="I4839">
        <v>-14.141350786779499</v>
      </c>
      <c r="J4839">
        <v>-3.1486319533518499</v>
      </c>
      <c r="K4839">
        <v>86.820267088711404</v>
      </c>
      <c r="L4839">
        <v>88.903407032190501</v>
      </c>
      <c r="M4839">
        <v>99.999997320273707</v>
      </c>
      <c r="N4839">
        <v>0</v>
      </c>
      <c r="O4839">
        <v>10.862262038073901</v>
      </c>
      <c r="P4839">
        <v>4.9970605526160998</v>
      </c>
    </row>
    <row r="4840" spans="1:17" hidden="1" x14ac:dyDescent="0.3">
      <c r="A4840" t="s">
        <v>9911</v>
      </c>
      <c r="B4840" t="s">
        <v>9912</v>
      </c>
      <c r="C4840" t="str">
        <f>IFERROR(VLOOKUP(Table1[[#This Row],[Ticker]],[1]!Table1[[Symbol]:[Industry]],2,FALSE),"-")</f>
        <v>-</v>
      </c>
      <c r="D4840" t="s">
        <v>501</v>
      </c>
      <c r="E4840">
        <v>1.3188</v>
      </c>
      <c r="F4840">
        <v>18.84</v>
      </c>
      <c r="G4840">
        <v>-33.3152806806104</v>
      </c>
      <c r="H4840">
        <v>-4.8197564232765302</v>
      </c>
      <c r="I4840">
        <v>-19.138411339395599</v>
      </c>
      <c r="J4840">
        <v>-3.1486319533518499</v>
      </c>
      <c r="K4840">
        <v>18.839994658597799</v>
      </c>
      <c r="L4840">
        <v>18.7739560227669</v>
      </c>
      <c r="M4840">
        <v>100</v>
      </c>
      <c r="O4840">
        <v>0</v>
      </c>
      <c r="P4840">
        <v>0</v>
      </c>
    </row>
    <row r="4841" spans="1:17" hidden="1" x14ac:dyDescent="0.3">
      <c r="A4841" t="s">
        <v>9913</v>
      </c>
      <c r="B4841" t="s">
        <v>9914</v>
      </c>
      <c r="C4841" t="str">
        <f>IFERROR(VLOOKUP(Table1[[#This Row],[Ticker]],[1]!Table1[[Symbol]:[Industry]],2,FALSE),"-")</f>
        <v>-</v>
      </c>
      <c r="D4841" t="s">
        <v>74</v>
      </c>
      <c r="E4841">
        <v>1.2510239999999999</v>
      </c>
      <c r="F4841">
        <v>10.050000000000001</v>
      </c>
      <c r="G4841">
        <v>-33.3152806806104</v>
      </c>
      <c r="H4841">
        <v>-4.8197564232765302</v>
      </c>
      <c r="I4841">
        <v>-19.138411339395599</v>
      </c>
      <c r="J4841">
        <v>-3.1486319533518499</v>
      </c>
      <c r="K4841">
        <v>10.050000000000001</v>
      </c>
      <c r="L4841">
        <v>10.049999999999899</v>
      </c>
      <c r="M4841">
        <v>50</v>
      </c>
      <c r="O4841">
        <v>0</v>
      </c>
      <c r="P4841">
        <v>0</v>
      </c>
    </row>
    <row r="4842" spans="1:17" hidden="1" x14ac:dyDescent="0.3">
      <c r="A4842" t="s">
        <v>9915</v>
      </c>
      <c r="B4842" t="s">
        <v>9916</v>
      </c>
      <c r="C4842" t="str">
        <f>IFERROR(VLOOKUP(Table1[[#This Row],[Ticker]],[1]!Table1[[Symbol]:[Industry]],2,FALSE),"-")</f>
        <v>-</v>
      </c>
      <c r="D4842" t="s">
        <v>74</v>
      </c>
      <c r="E4842">
        <v>1.1528</v>
      </c>
      <c r="F4842">
        <v>10.48</v>
      </c>
      <c r="G4842">
        <v>-33.3152806806104</v>
      </c>
      <c r="H4842">
        <v>-4.8197564232765302</v>
      </c>
      <c r="I4842">
        <v>-19.138411339395599</v>
      </c>
      <c r="J4842">
        <v>-3.1486319533518499</v>
      </c>
      <c r="M4842">
        <v>50</v>
      </c>
      <c r="N4842">
        <v>0</v>
      </c>
      <c r="O4842">
        <v>0</v>
      </c>
    </row>
    <row r="4843" spans="1:17" hidden="1" x14ac:dyDescent="0.3">
      <c r="A4843" t="s">
        <v>9917</v>
      </c>
      <c r="B4843" t="s">
        <v>9918</v>
      </c>
      <c r="C4843" t="str">
        <f>IFERROR(VLOOKUP(Table1[[#This Row],[Ticker]],[1]!Table1[[Symbol]:[Industry]],2,FALSE),"-")</f>
        <v>-</v>
      </c>
      <c r="D4843" t="s">
        <v>74</v>
      </c>
      <c r="E4843">
        <v>1.143</v>
      </c>
      <c r="F4843">
        <v>3.81</v>
      </c>
      <c r="G4843">
        <v>-33.3152806806104</v>
      </c>
      <c r="H4843">
        <v>-4.8197564232765302</v>
      </c>
      <c r="I4843">
        <v>-19.138411339395599</v>
      </c>
      <c r="J4843">
        <v>-3.1486319533518499</v>
      </c>
      <c r="K4843">
        <v>3.809999993121</v>
      </c>
      <c r="L4843">
        <v>3.8094408625541898</v>
      </c>
      <c r="M4843">
        <v>100</v>
      </c>
      <c r="O4843">
        <v>0</v>
      </c>
      <c r="P4843">
        <v>0</v>
      </c>
    </row>
    <row r="4844" spans="1:17" hidden="1" x14ac:dyDescent="0.3">
      <c r="A4844" t="s">
        <v>9919</v>
      </c>
      <c r="B4844" t="s">
        <v>9920</v>
      </c>
      <c r="C4844" t="str">
        <f>IFERROR(VLOOKUP(Table1[[#This Row],[Ticker]],[1]!Table1[[Symbol]:[Industry]],2,FALSE),"-")</f>
        <v>-</v>
      </c>
      <c r="E4844">
        <v>1.129</v>
      </c>
      <c r="F4844">
        <v>11.29</v>
      </c>
      <c r="G4844">
        <v>36.714839801317197</v>
      </c>
      <c r="H4844">
        <v>-4.8197564232765302</v>
      </c>
      <c r="I4844">
        <v>8.1445649852942896</v>
      </c>
      <c r="J4844">
        <v>-3.1486319533518499</v>
      </c>
      <c r="K4844">
        <v>11.1846546390094</v>
      </c>
      <c r="L4844">
        <v>9.4130846826435501</v>
      </c>
      <c r="M4844">
        <v>100</v>
      </c>
      <c r="N4844">
        <v>0</v>
      </c>
      <c r="O4844">
        <v>0</v>
      </c>
      <c r="P4844">
        <v>70.030120481927696</v>
      </c>
    </row>
    <row r="4845" spans="1:17" hidden="1" x14ac:dyDescent="0.3">
      <c r="A4845" t="s">
        <v>9921</v>
      </c>
      <c r="B4845" t="s">
        <v>9922</v>
      </c>
      <c r="C4845" t="str">
        <f>IFERROR(VLOOKUP(Table1[[#This Row],[Ticker]],[1]!Table1[[Symbol]:[Industry]],2,FALSE),"-")</f>
        <v>-</v>
      </c>
      <c r="D4845" t="s">
        <v>604</v>
      </c>
      <c r="E4845">
        <v>1.0733211024003799</v>
      </c>
      <c r="F4845">
        <v>1.95</v>
      </c>
      <c r="K4845">
        <v>2.2159995707425302</v>
      </c>
      <c r="M4845" s="1">
        <v>2.4459774300000002E-7</v>
      </c>
      <c r="N4845">
        <v>1</v>
      </c>
    </row>
    <row r="4846" spans="1:17" hidden="1" x14ac:dyDescent="0.3">
      <c r="A4846" t="s">
        <v>9923</v>
      </c>
      <c r="B4846" t="s">
        <v>9924</v>
      </c>
      <c r="C4846" t="str">
        <f>IFERROR(VLOOKUP(Table1[[#This Row],[Ticker]],[1]!Table1[[Symbol]:[Industry]],2,FALSE),"-")</f>
        <v>-</v>
      </c>
      <c r="D4846" t="s">
        <v>46</v>
      </c>
      <c r="E4846">
        <v>0.93283125</v>
      </c>
      <c r="F4846">
        <v>57.85</v>
      </c>
      <c r="G4846">
        <v>-33.3152806806104</v>
      </c>
      <c r="H4846">
        <v>-4.8197564232765302</v>
      </c>
      <c r="I4846">
        <v>-19.138411339395599</v>
      </c>
      <c r="J4846">
        <v>-3.1486319533518499</v>
      </c>
      <c r="K4846">
        <v>57.849985625012003</v>
      </c>
      <c r="L4846">
        <v>57.672810619739003</v>
      </c>
      <c r="M4846">
        <v>100</v>
      </c>
      <c r="O4846">
        <v>0</v>
      </c>
      <c r="P4846">
        <v>0</v>
      </c>
    </row>
    <row r="4847" spans="1:17" hidden="1" x14ac:dyDescent="0.3">
      <c r="A4847" t="s">
        <v>9925</v>
      </c>
      <c r="B4847" t="s">
        <v>9926</v>
      </c>
      <c r="C4847" t="str">
        <f>IFERROR(VLOOKUP(Table1[[#This Row],[Ticker]],[1]!Table1[[Symbol]:[Industry]],2,FALSE),"-")</f>
        <v>-</v>
      </c>
      <c r="D4847" t="s">
        <v>164</v>
      </c>
      <c r="E4847">
        <v>0.92903103284561495</v>
      </c>
      <c r="F4847">
        <v>9.5</v>
      </c>
      <c r="G4847">
        <v>-33.3152806806104</v>
      </c>
      <c r="H4847">
        <v>-4.8197564232765302</v>
      </c>
      <c r="I4847">
        <v>-19.138411339395599</v>
      </c>
      <c r="K4847">
        <v>9.5</v>
      </c>
      <c r="L4847">
        <v>9.5</v>
      </c>
      <c r="M4847">
        <v>50</v>
      </c>
      <c r="O4847">
        <v>0</v>
      </c>
      <c r="P4847">
        <v>0</v>
      </c>
    </row>
    <row r="4848" spans="1:17" hidden="1" x14ac:dyDescent="0.3">
      <c r="A4848" t="s">
        <v>9927</v>
      </c>
      <c r="B4848" t="s">
        <v>9928</v>
      </c>
      <c r="C4848" t="str">
        <f>IFERROR(VLOOKUP(Table1[[#This Row],[Ticker]],[1]!Table1[[Symbol]:[Industry]],2,FALSE),"-")</f>
        <v>-</v>
      </c>
      <c r="D4848" t="s">
        <v>545</v>
      </c>
      <c r="E4848">
        <v>0.86460657346542202</v>
      </c>
      <c r="F4848">
        <v>11.02</v>
      </c>
      <c r="G4848">
        <v>-33.3152806806104</v>
      </c>
      <c r="H4848">
        <v>-4.8197564232765302</v>
      </c>
      <c r="I4848">
        <v>-19.138411339395599</v>
      </c>
      <c r="J4848">
        <v>-3.1486319533518499</v>
      </c>
      <c r="K4848">
        <v>11.0199999889652</v>
      </c>
      <c r="L4848">
        <v>11.019155320563</v>
      </c>
      <c r="M4848">
        <v>100</v>
      </c>
      <c r="O4848">
        <v>0</v>
      </c>
      <c r="P4848">
        <v>0</v>
      </c>
    </row>
    <row r="4849" spans="1:17" hidden="1" x14ac:dyDescent="0.3">
      <c r="A4849" t="s">
        <v>9929</v>
      </c>
      <c r="B4849" t="s">
        <v>9930</v>
      </c>
      <c r="C4849" t="str">
        <f>IFERROR(VLOOKUP(Table1[[#This Row],[Ticker]],[1]!Table1[[Symbol]:[Industry]],2,FALSE),"-")</f>
        <v>-</v>
      </c>
      <c r="D4849" t="s">
        <v>501</v>
      </c>
      <c r="E4849">
        <v>0.73349999999999704</v>
      </c>
      <c r="F4849">
        <v>4.8899999999999997</v>
      </c>
      <c r="G4849">
        <v>-33.3152806806104</v>
      </c>
      <c r="H4849">
        <v>-4.8197564232765302</v>
      </c>
      <c r="I4849">
        <v>-19.138411339395599</v>
      </c>
      <c r="K4849">
        <v>4.8899999999999899</v>
      </c>
      <c r="L4849">
        <v>4.8899999999999801</v>
      </c>
      <c r="M4849">
        <v>50</v>
      </c>
      <c r="O4849">
        <v>0</v>
      </c>
      <c r="P4849">
        <v>0</v>
      </c>
    </row>
    <row r="4850" spans="1:17" hidden="1" x14ac:dyDescent="0.3">
      <c r="A4850" t="s">
        <v>9931</v>
      </c>
      <c r="B4850" t="s">
        <v>9932</v>
      </c>
      <c r="C4850" t="str">
        <f>IFERROR(VLOOKUP(Table1[[#This Row],[Ticker]],[1]!Table1[[Symbol]:[Industry]],2,FALSE),"-")</f>
        <v>-</v>
      </c>
      <c r="D4850" t="s">
        <v>185</v>
      </c>
      <c r="E4850">
        <v>0.72540000000000004</v>
      </c>
      <c r="F4850">
        <v>8.06</v>
      </c>
      <c r="G4850">
        <v>47.8083148250075</v>
      </c>
      <c r="H4850">
        <v>-4.8197564232765302</v>
      </c>
      <c r="I4850">
        <v>10.4435822297361</v>
      </c>
      <c r="J4850">
        <v>-3.1486319533518499</v>
      </c>
      <c r="K4850">
        <v>7.9201968412832597</v>
      </c>
      <c r="L4850">
        <v>6.6151889942913398</v>
      </c>
      <c r="M4850">
        <v>100</v>
      </c>
      <c r="N4850">
        <v>0</v>
      </c>
      <c r="O4850">
        <v>0</v>
      </c>
      <c r="P4850">
        <v>81.123595505617899</v>
      </c>
    </row>
    <row r="4851" spans="1:17" hidden="1" x14ac:dyDescent="0.3">
      <c r="A4851" t="s">
        <v>9933</v>
      </c>
      <c r="B4851" t="s">
        <v>9934</v>
      </c>
      <c r="C4851" t="str">
        <f>IFERROR(VLOOKUP(Table1[[#This Row],[Ticker]],[1]!Table1[[Symbol]:[Industry]],2,FALSE),"-")</f>
        <v>-</v>
      </c>
      <c r="E4851">
        <v>0.66086999999999996</v>
      </c>
      <c r="F4851">
        <v>10.5</v>
      </c>
      <c r="G4851">
        <v>-33.3152806806104</v>
      </c>
      <c r="H4851">
        <v>-4.8197564232765302</v>
      </c>
      <c r="I4851">
        <v>-19.138411339395599</v>
      </c>
      <c r="J4851">
        <v>-3.1486319533518499</v>
      </c>
      <c r="K4851">
        <v>10.3995874506401</v>
      </c>
      <c r="M4851">
        <v>50</v>
      </c>
      <c r="O4851">
        <v>0</v>
      </c>
    </row>
    <row r="4852" spans="1:17" hidden="1" x14ac:dyDescent="0.3">
      <c r="A4852" t="s">
        <v>9935</v>
      </c>
      <c r="B4852" t="s">
        <v>9936</v>
      </c>
      <c r="C4852" t="str">
        <f>IFERROR(VLOOKUP(Table1[[#This Row],[Ticker]],[1]!Table1[[Symbol]:[Industry]],2,FALSE),"-")</f>
        <v>-</v>
      </c>
      <c r="D4852" t="s">
        <v>751</v>
      </c>
      <c r="E4852">
        <v>0.62861604399999904</v>
      </c>
      <c r="F4852">
        <v>38.450000000000003</v>
      </c>
      <c r="G4852">
        <v>32.417477940079202</v>
      </c>
      <c r="H4852">
        <v>-2.4330575764006901</v>
      </c>
      <c r="I4852">
        <v>5.0540951205526499</v>
      </c>
      <c r="J4852">
        <v>-0.73446886322310001</v>
      </c>
      <c r="K4852">
        <v>36.887461497150397</v>
      </c>
      <c r="L4852">
        <v>33.180619343442501</v>
      </c>
      <c r="M4852">
        <v>21.949362773198501</v>
      </c>
      <c r="N4852">
        <v>1.43350602783504</v>
      </c>
      <c r="O4852">
        <v>1.4044213263979</v>
      </c>
      <c r="P4852">
        <v>74.0606609325486</v>
      </c>
    </row>
    <row r="4853" spans="1:17" hidden="1" x14ac:dyDescent="0.3">
      <c r="A4853" t="s">
        <v>9937</v>
      </c>
      <c r="B4853" t="s">
        <v>9938</v>
      </c>
      <c r="C4853" t="str">
        <f>IFERROR(VLOOKUP(Table1[[#This Row],[Ticker]],[1]!Table1[[Symbol]:[Industry]],2,FALSE),"-")</f>
        <v>-</v>
      </c>
      <c r="D4853" t="s">
        <v>545</v>
      </c>
      <c r="E4853">
        <v>0.53694771600428903</v>
      </c>
      <c r="F4853">
        <v>5.64</v>
      </c>
      <c r="G4853">
        <v>13.559719319389499</v>
      </c>
      <c r="H4853">
        <v>-4.8197564232765302</v>
      </c>
      <c r="I4853">
        <v>27.736588660604301</v>
      </c>
      <c r="J4853">
        <v>-3.1486319533518499</v>
      </c>
      <c r="K4853">
        <v>5.2450727943311497</v>
      </c>
      <c r="L4853">
        <v>4.3994226336261999</v>
      </c>
      <c r="M4853">
        <v>100</v>
      </c>
      <c r="N4853">
        <v>0</v>
      </c>
      <c r="O4853">
        <v>0</v>
      </c>
      <c r="P4853">
        <v>46.875</v>
      </c>
    </row>
    <row r="4854" spans="1:17" hidden="1" x14ac:dyDescent="0.3">
      <c r="A4854" t="s">
        <v>9939</v>
      </c>
      <c r="B4854" t="s">
        <v>9940</v>
      </c>
      <c r="C4854" t="str">
        <f>IFERROR(VLOOKUP(Table1[[#This Row],[Ticker]],[1]!Table1[[Symbol]:[Industry]],2,FALSE),"-")</f>
        <v>-</v>
      </c>
      <c r="D4854" t="s">
        <v>143</v>
      </c>
      <c r="E4854">
        <v>0.49906499999999998</v>
      </c>
      <c r="F4854">
        <v>20.37</v>
      </c>
      <c r="G4854">
        <v>-23.088007953337598</v>
      </c>
      <c r="H4854">
        <v>-4.8197564232765302</v>
      </c>
      <c r="I4854">
        <v>-14.138411339395599</v>
      </c>
      <c r="J4854">
        <v>-3.1486319533518499</v>
      </c>
      <c r="K4854">
        <v>20.266476316058601</v>
      </c>
      <c r="L4854">
        <v>19.6358033966801</v>
      </c>
      <c r="M4854">
        <v>100</v>
      </c>
      <c r="N4854">
        <v>0</v>
      </c>
      <c r="O4854">
        <v>0</v>
      </c>
      <c r="P4854">
        <v>10.2272727272727</v>
      </c>
    </row>
    <row r="4855" spans="1:17" hidden="1" x14ac:dyDescent="0.3">
      <c r="A4855" t="s">
        <v>9941</v>
      </c>
      <c r="B4855" t="s">
        <v>9942</v>
      </c>
      <c r="C4855" t="str">
        <f>IFERROR(VLOOKUP(Table1[[#This Row],[Ticker]],[1]!Table1[[Symbol]:[Industry]],2,FALSE),"-")</f>
        <v>-</v>
      </c>
      <c r="D4855" t="s">
        <v>130</v>
      </c>
      <c r="E4855">
        <v>0.49402200000000002</v>
      </c>
      <c r="F4855">
        <v>4.1100000000000003</v>
      </c>
      <c r="G4855">
        <v>-33.3152806806104</v>
      </c>
      <c r="H4855">
        <v>-4.8197564232765302</v>
      </c>
      <c r="I4855">
        <v>-19.138411339395599</v>
      </c>
      <c r="J4855">
        <v>-3.1486319533518499</v>
      </c>
      <c r="K4855">
        <v>4.1099999924271602</v>
      </c>
      <c r="L4855">
        <v>4.1094026609525303</v>
      </c>
      <c r="M4855">
        <v>100</v>
      </c>
      <c r="O4855">
        <v>0</v>
      </c>
      <c r="P4855">
        <v>0</v>
      </c>
    </row>
    <row r="4856" spans="1:17" hidden="1" x14ac:dyDescent="0.3">
      <c r="A4856" t="s">
        <v>9943</v>
      </c>
      <c r="B4856" t="s">
        <v>9944</v>
      </c>
      <c r="C4856" t="str">
        <f>IFERROR(VLOOKUP(Table1[[#This Row],[Ticker]],[1]!Table1[[Symbol]:[Industry]],2,FALSE),"-")</f>
        <v>-</v>
      </c>
      <c r="E4856">
        <v>0.38200000000000001</v>
      </c>
      <c r="F4856">
        <v>9.5500000000000007</v>
      </c>
      <c r="G4856">
        <v>-33.3152806806104</v>
      </c>
      <c r="H4856">
        <v>-4.8197564232765302</v>
      </c>
      <c r="I4856">
        <v>-19.138411339395599</v>
      </c>
      <c r="J4856">
        <v>-3.1486319533518499</v>
      </c>
      <c r="K4856">
        <v>9.5499997614319199</v>
      </c>
      <c r="L4856">
        <v>9.5341398512965494</v>
      </c>
      <c r="M4856">
        <v>100</v>
      </c>
      <c r="O4856">
        <v>0</v>
      </c>
      <c r="P4856">
        <v>0</v>
      </c>
    </row>
    <row r="4857" spans="1:17" hidden="1" x14ac:dyDescent="0.3">
      <c r="A4857" t="s">
        <v>9945</v>
      </c>
      <c r="B4857" t="s">
        <v>9946</v>
      </c>
      <c r="C4857" t="str">
        <f>IFERROR(VLOOKUP(Table1[[#This Row],[Ticker]],[1]!Table1[[Symbol]:[Industry]],2,FALSE),"-")</f>
        <v>-</v>
      </c>
      <c r="D4857" t="s">
        <v>396</v>
      </c>
      <c r="E4857">
        <v>0.35678500000000002</v>
      </c>
      <c r="F4857">
        <v>7.15</v>
      </c>
      <c r="G4857">
        <v>-33.3152806806104</v>
      </c>
      <c r="H4857">
        <v>-4.8197564232765302</v>
      </c>
      <c r="I4857">
        <v>-19.138411339395599</v>
      </c>
      <c r="J4857">
        <v>-3.1486319533518499</v>
      </c>
      <c r="K4857">
        <v>7.1499999859558203</v>
      </c>
      <c r="L4857">
        <v>7.1489249534438404</v>
      </c>
      <c r="M4857">
        <v>100</v>
      </c>
      <c r="O4857">
        <v>0</v>
      </c>
      <c r="P4857">
        <v>0</v>
      </c>
    </row>
    <row r="4858" spans="1:17" hidden="1" x14ac:dyDescent="0.3">
      <c r="A4858" t="s">
        <v>9947</v>
      </c>
      <c r="B4858" t="s">
        <v>9948</v>
      </c>
      <c r="C4858" t="str">
        <f>IFERROR(VLOOKUP(Table1[[#This Row],[Ticker]],[1]!Table1[[Symbol]:[Industry]],2,FALSE),"-")</f>
        <v>-</v>
      </c>
      <c r="D4858" t="s">
        <v>143</v>
      </c>
      <c r="E4858">
        <v>0.34499999999999997</v>
      </c>
      <c r="F4858">
        <v>3.45</v>
      </c>
      <c r="G4858">
        <v>-28.452058796111899</v>
      </c>
      <c r="H4858">
        <v>-4.8197564232765302</v>
      </c>
      <c r="I4858">
        <v>-19.138411339395599</v>
      </c>
      <c r="J4858">
        <v>-3.1486319533518499</v>
      </c>
      <c r="K4858">
        <v>3.4499656314951399</v>
      </c>
      <c r="L4858">
        <v>3.4215758233323101</v>
      </c>
      <c r="M4858">
        <v>100</v>
      </c>
      <c r="O4858">
        <v>0</v>
      </c>
      <c r="P4858">
        <v>4.86322188449848</v>
      </c>
    </row>
    <row r="4859" spans="1:17" hidden="1" x14ac:dyDescent="0.3">
      <c r="A4859" t="s">
        <v>9949</v>
      </c>
      <c r="B4859" t="s">
        <v>9950</v>
      </c>
      <c r="C4859" t="str">
        <f>IFERROR(VLOOKUP(Table1[[#This Row],[Ticker]],[1]!Table1[[Symbol]:[Industry]],2,FALSE),"-")</f>
        <v>-</v>
      </c>
      <c r="D4859" t="s">
        <v>604</v>
      </c>
      <c r="E4859">
        <v>0.33499999999999802</v>
      </c>
      <c r="F4859">
        <v>0.9</v>
      </c>
      <c r="G4859">
        <v>-33.3152806806104</v>
      </c>
      <c r="I4859">
        <v>-19.138411339395599</v>
      </c>
      <c r="M4859">
        <v>50</v>
      </c>
      <c r="N4859">
        <v>1</v>
      </c>
      <c r="O4859">
        <v>0</v>
      </c>
      <c r="P4859">
        <v>0</v>
      </c>
    </row>
    <row r="4860" spans="1:17" hidden="1" x14ac:dyDescent="0.3">
      <c r="A4860" t="s">
        <v>9951</v>
      </c>
      <c r="B4860" t="s">
        <v>9952</v>
      </c>
      <c r="C4860" t="str">
        <f>IFERROR(VLOOKUP(Table1[[#This Row],[Ticker]],[1]!Table1[[Symbol]:[Industry]],2,FALSE),"-")</f>
        <v>-</v>
      </c>
      <c r="D4860" t="s">
        <v>396</v>
      </c>
      <c r="E4860">
        <v>0.28151999999999999</v>
      </c>
      <c r="F4860">
        <v>11.73</v>
      </c>
      <c r="G4860">
        <v>140.111292745963</v>
      </c>
      <c r="H4860">
        <v>-4.8197564232765302</v>
      </c>
      <c r="I4860">
        <v>-19.138411339395599</v>
      </c>
      <c r="J4860">
        <v>-3.1486319533518499</v>
      </c>
      <c r="K4860">
        <v>11.708602752929499</v>
      </c>
      <c r="L4860">
        <v>10.793211801496501</v>
      </c>
      <c r="M4860">
        <v>99.999262565895194</v>
      </c>
      <c r="O4860">
        <v>0</v>
      </c>
      <c r="P4860">
        <v>173.42657342657299</v>
      </c>
    </row>
    <row r="4861" spans="1:17" hidden="1" x14ac:dyDescent="0.3">
      <c r="A4861" t="s">
        <v>9953</v>
      </c>
      <c r="B4861" t="s">
        <v>5856</v>
      </c>
      <c r="C4861" t="str">
        <f>IFERROR(VLOOKUP(Table1[[#This Row],[Ticker]],[1]!Table1[[Symbol]:[Industry]],2,FALSE),"-")</f>
        <v>-</v>
      </c>
      <c r="D4861" t="s">
        <v>4285</v>
      </c>
      <c r="E4861">
        <v>0.26323513999999998</v>
      </c>
      <c r="F4861">
        <v>2.16</v>
      </c>
      <c r="G4861">
        <v>19.8762086810917</v>
      </c>
      <c r="K4861">
        <v>1.8966483147581801</v>
      </c>
      <c r="L4861">
        <v>1.6315942101912</v>
      </c>
      <c r="M4861" s="1">
        <v>1.1473162E-8</v>
      </c>
      <c r="N4861">
        <v>1</v>
      </c>
      <c r="O4861">
        <v>4.1666666666666501</v>
      </c>
      <c r="P4861">
        <v>56.521739130434803</v>
      </c>
      <c r="Q4861">
        <v>0.182314236395243</v>
      </c>
    </row>
    <row r="4862" spans="1:17" hidden="1" x14ac:dyDescent="0.3">
      <c r="A4862" t="s">
        <v>9954</v>
      </c>
      <c r="B4862" t="s">
        <v>9955</v>
      </c>
      <c r="C4862" t="str">
        <f>IFERROR(VLOOKUP(Table1[[#This Row],[Ticker]],[1]!Table1[[Symbol]:[Industry]],2,FALSE),"-")</f>
        <v>-</v>
      </c>
      <c r="D4862" t="s">
        <v>164</v>
      </c>
      <c r="E4862">
        <v>0.23039999999999999</v>
      </c>
      <c r="F4862">
        <v>4.8</v>
      </c>
      <c r="G4862">
        <v>149.03766049586</v>
      </c>
      <c r="H4862">
        <v>53.766102162582001</v>
      </c>
      <c r="I4862">
        <v>163.214529837074</v>
      </c>
      <c r="J4862">
        <v>2.69406467586162</v>
      </c>
      <c r="K4862">
        <v>3.35299149204539</v>
      </c>
      <c r="L4862">
        <v>2.34473755380382</v>
      </c>
      <c r="M4862">
        <v>100</v>
      </c>
      <c r="N4862">
        <v>1.60765550239234</v>
      </c>
      <c r="O4862">
        <v>0</v>
      </c>
      <c r="P4862">
        <v>182.35294117647001</v>
      </c>
    </row>
    <row r="4863" spans="1:17" hidden="1" x14ac:dyDescent="0.3">
      <c r="A4863" t="s">
        <v>9956</v>
      </c>
      <c r="B4863" t="s">
        <v>9957</v>
      </c>
      <c r="C4863" t="str">
        <f>IFERROR(VLOOKUP(Table1[[#This Row],[Ticker]],[1]!Table1[[Symbol]:[Industry]],2,FALSE),"-")</f>
        <v>-</v>
      </c>
      <c r="D4863" t="s">
        <v>379</v>
      </c>
      <c r="E4863">
        <v>0.22970760000000001</v>
      </c>
      <c r="F4863">
        <v>2.14</v>
      </c>
      <c r="G4863">
        <v>-28.413319896296699</v>
      </c>
      <c r="H4863">
        <v>-4.8197564232765302</v>
      </c>
      <c r="I4863">
        <v>-14.2364505550819</v>
      </c>
      <c r="J4863">
        <v>-3.1486319533518499</v>
      </c>
      <c r="K4863">
        <v>2.1322721641085001</v>
      </c>
      <c r="L4863">
        <v>2.0872206772040398</v>
      </c>
      <c r="M4863">
        <v>100</v>
      </c>
      <c r="O4863">
        <v>0</v>
      </c>
      <c r="P4863">
        <v>4.9019607843137303</v>
      </c>
    </row>
    <row r="4864" spans="1:17" hidden="1" x14ac:dyDescent="0.3">
      <c r="A4864" t="s">
        <v>9958</v>
      </c>
      <c r="B4864" t="s">
        <v>9959</v>
      </c>
      <c r="C4864" t="str">
        <f>IFERROR(VLOOKUP(Table1[[#This Row],[Ticker]],[1]!Table1[[Symbol]:[Industry]],2,FALSE),"-")</f>
        <v>-</v>
      </c>
      <c r="D4864" t="s">
        <v>74</v>
      </c>
      <c r="E4864">
        <v>0.205176</v>
      </c>
      <c r="F4864">
        <v>1.03</v>
      </c>
      <c r="G4864">
        <v>-33.3152806806104</v>
      </c>
      <c r="H4864">
        <v>-4.8197564232765302</v>
      </c>
      <c r="I4864">
        <v>-19.138411339395599</v>
      </c>
      <c r="J4864">
        <v>-3.1486319533518499</v>
      </c>
      <c r="K4864">
        <v>1.0299999991401501</v>
      </c>
      <c r="L4864">
        <v>1.02993418082309</v>
      </c>
      <c r="M4864">
        <v>100</v>
      </c>
      <c r="O4864">
        <v>0</v>
      </c>
      <c r="P4864">
        <v>0</v>
      </c>
    </row>
    <row r="4865" spans="1:17" hidden="1" x14ac:dyDescent="0.3">
      <c r="A4865" t="s">
        <v>9960</v>
      </c>
      <c r="B4865" t="s">
        <v>9961</v>
      </c>
      <c r="C4865" t="str">
        <f>IFERROR(VLOOKUP(Table1[[#This Row],[Ticker]],[1]!Table1[[Symbol]:[Industry]],2,FALSE),"-")</f>
        <v>-</v>
      </c>
      <c r="D4865" t="s">
        <v>1004</v>
      </c>
      <c r="E4865">
        <v>0.20382</v>
      </c>
      <c r="F4865">
        <v>2.58</v>
      </c>
      <c r="G4865">
        <v>-33.3152806806104</v>
      </c>
      <c r="H4865">
        <v>-4.8197564232765302</v>
      </c>
      <c r="I4865">
        <v>-19.138411339395599</v>
      </c>
      <c r="K4865">
        <v>2.5799999999999899</v>
      </c>
      <c r="L4865">
        <v>2.5799999999999899</v>
      </c>
      <c r="M4865">
        <v>50</v>
      </c>
      <c r="O4865">
        <v>0</v>
      </c>
      <c r="P4865">
        <v>0</v>
      </c>
    </row>
    <row r="4866" spans="1:17" hidden="1" x14ac:dyDescent="0.3">
      <c r="A4866" t="s">
        <v>9962</v>
      </c>
      <c r="B4866" t="s">
        <v>9963</v>
      </c>
      <c r="C4866" t="str">
        <f>IFERROR(VLOOKUP(Table1[[#This Row],[Ticker]],[1]!Table1[[Symbol]:[Industry]],2,FALSE),"-")</f>
        <v>-</v>
      </c>
      <c r="D4866" t="s">
        <v>2933</v>
      </c>
      <c r="E4866">
        <v>0.17280000000000001</v>
      </c>
      <c r="F4866">
        <v>1.44</v>
      </c>
      <c r="G4866">
        <v>-98.865519915060105</v>
      </c>
      <c r="I4866">
        <v>6.0789799649521603</v>
      </c>
      <c r="K4866">
        <v>1.51599561782055</v>
      </c>
      <c r="L4866">
        <v>2.56737409726624</v>
      </c>
      <c r="M4866">
        <v>100</v>
      </c>
      <c r="O4866">
        <v>190.277777777777</v>
      </c>
      <c r="P4866">
        <v>71.428571428571402</v>
      </c>
    </row>
    <row r="4867" spans="1:17" hidden="1" x14ac:dyDescent="0.3">
      <c r="A4867" t="s">
        <v>9964</v>
      </c>
      <c r="B4867" t="s">
        <v>9965</v>
      </c>
      <c r="C4867" t="str">
        <f>IFERROR(VLOOKUP(Table1[[#This Row],[Ticker]],[1]!Table1[[Symbol]:[Industry]],2,FALSE),"-")</f>
        <v>-</v>
      </c>
      <c r="D4867" t="s">
        <v>21</v>
      </c>
      <c r="E4867">
        <v>0.145138775</v>
      </c>
      <c r="F4867">
        <v>4.25</v>
      </c>
      <c r="G4867">
        <v>59.866537501207702</v>
      </c>
      <c r="H4867">
        <v>-12.024996597949</v>
      </c>
      <c r="I4867">
        <v>-28.712879424501999</v>
      </c>
      <c r="K4867">
        <v>4.7390115727986402</v>
      </c>
      <c r="L4867">
        <v>4.2421734403214</v>
      </c>
      <c r="M4867">
        <v>0.32772682877099202</v>
      </c>
      <c r="N4867">
        <v>0.357547211339525</v>
      </c>
      <c r="O4867">
        <v>48.235294117647001</v>
      </c>
      <c r="Q4867">
        <v>-2.2050057952939999E-2</v>
      </c>
    </row>
    <row r="4868" spans="1:17" hidden="1" x14ac:dyDescent="0.3">
      <c r="A4868" t="s">
        <v>9966</v>
      </c>
      <c r="B4868" t="s">
        <v>9967</v>
      </c>
      <c r="C4868" t="str">
        <f>IFERROR(VLOOKUP(Table1[[#This Row],[Ticker]],[1]!Table1[[Symbol]:[Industry]],2,FALSE),"-")</f>
        <v>-</v>
      </c>
      <c r="D4868" t="s">
        <v>217</v>
      </c>
      <c r="E4868">
        <v>0.124319999999998</v>
      </c>
      <c r="F4868">
        <v>5.18</v>
      </c>
      <c r="G4868">
        <v>-33.3152806806104</v>
      </c>
      <c r="H4868">
        <v>-4.8197564232765302</v>
      </c>
      <c r="I4868">
        <v>-19.138411339395599</v>
      </c>
      <c r="J4868">
        <v>-3.1486319533518499</v>
      </c>
      <c r="K4868">
        <v>5.18</v>
      </c>
      <c r="L4868">
        <v>5.1799999999999899</v>
      </c>
      <c r="M4868">
        <v>100</v>
      </c>
      <c r="O4868">
        <v>0</v>
      </c>
      <c r="P4868">
        <v>0</v>
      </c>
    </row>
    <row r="4869" spans="1:17" hidden="1" x14ac:dyDescent="0.3">
      <c r="A4869" t="s">
        <v>9968</v>
      </c>
      <c r="B4869" t="s">
        <v>9969</v>
      </c>
      <c r="C4869" t="str">
        <f>IFERROR(VLOOKUP(Table1[[#This Row],[Ticker]],[1]!Table1[[Symbol]:[Industry]],2,FALSE),"-")</f>
        <v>-</v>
      </c>
      <c r="D4869" t="s">
        <v>217</v>
      </c>
      <c r="E4869">
        <v>0.114264</v>
      </c>
      <c r="F4869">
        <v>12</v>
      </c>
      <c r="G4869">
        <v>-33.3152806806104</v>
      </c>
      <c r="H4869">
        <v>-4.8197564232765302</v>
      </c>
      <c r="I4869">
        <v>-19.138411339395599</v>
      </c>
      <c r="J4869">
        <v>-3.1486319533518499</v>
      </c>
      <c r="K4869">
        <v>12</v>
      </c>
      <c r="L4869">
        <v>12</v>
      </c>
      <c r="M4869">
        <v>50</v>
      </c>
      <c r="O4869">
        <v>0</v>
      </c>
      <c r="P4869">
        <v>0</v>
      </c>
    </row>
    <row r="4870" spans="1:17" hidden="1" x14ac:dyDescent="0.3">
      <c r="A4870" t="s">
        <v>9970</v>
      </c>
      <c r="B4870" t="s">
        <v>9971</v>
      </c>
      <c r="C4870" t="str">
        <f>IFERROR(VLOOKUP(Table1[[#This Row],[Ticker]],[1]!Table1[[Symbol]:[Industry]],2,FALSE),"-")</f>
        <v>-</v>
      </c>
      <c r="D4870" t="s">
        <v>125</v>
      </c>
      <c r="E4870">
        <v>0.105825</v>
      </c>
      <c r="F4870">
        <v>4.25</v>
      </c>
      <c r="G4870">
        <v>-33.3152806806104</v>
      </c>
      <c r="H4870">
        <v>-4.8197564232765302</v>
      </c>
      <c r="I4870">
        <v>-19.138411339395599</v>
      </c>
      <c r="J4870">
        <v>-3.1486319533518499</v>
      </c>
      <c r="K4870">
        <v>4.2499999978503897</v>
      </c>
      <c r="L4870">
        <v>4.2498354520577299</v>
      </c>
      <c r="M4870">
        <v>100</v>
      </c>
      <c r="O4870">
        <v>0</v>
      </c>
      <c r="P4870">
        <v>0</v>
      </c>
    </row>
    <row r="4871" spans="1:17" hidden="1" x14ac:dyDescent="0.3">
      <c r="A4871" t="s">
        <v>9972</v>
      </c>
      <c r="B4871" t="s">
        <v>9973</v>
      </c>
      <c r="C4871" t="str">
        <f>IFERROR(VLOOKUP(Table1[[#This Row],[Ticker]],[1]!Table1[[Symbol]:[Industry]],2,FALSE),"-")</f>
        <v>-</v>
      </c>
      <c r="D4871" t="s">
        <v>396</v>
      </c>
      <c r="E4871">
        <v>9.7884604062407093E-2</v>
      </c>
      <c r="F4871">
        <v>4.63</v>
      </c>
      <c r="G4871">
        <v>-17.5652806806104</v>
      </c>
      <c r="H4871">
        <v>-4.8197564232765302</v>
      </c>
      <c r="I4871">
        <v>-3.3884113393956699</v>
      </c>
      <c r="J4871">
        <v>-3.1486319533518499</v>
      </c>
      <c r="K4871">
        <v>4.5867427577008604</v>
      </c>
      <c r="L4871">
        <v>4.3075123061598797</v>
      </c>
      <c r="M4871">
        <v>50</v>
      </c>
      <c r="O4871">
        <v>0</v>
      </c>
      <c r="P4871">
        <v>15.749999999999901</v>
      </c>
    </row>
    <row r="4872" spans="1:17" hidden="1" x14ac:dyDescent="0.3">
      <c r="A4872" t="s">
        <v>9974</v>
      </c>
      <c r="B4872" t="s">
        <v>9975</v>
      </c>
      <c r="C4872" t="str">
        <f>IFERROR(VLOOKUP(Table1[[#This Row],[Ticker]],[1]!Table1[[Symbol]:[Industry]],2,FALSE),"-")</f>
        <v>-</v>
      </c>
      <c r="D4872" t="s">
        <v>545</v>
      </c>
      <c r="E4872">
        <v>9.1329431639917899E-2</v>
      </c>
      <c r="F4872">
        <v>4.55</v>
      </c>
      <c r="G4872">
        <v>-33.3152806806104</v>
      </c>
      <c r="H4872">
        <v>-4.8197564232765302</v>
      </c>
      <c r="I4872">
        <v>-19.138411339395599</v>
      </c>
      <c r="J4872">
        <v>-3.1486319533518499</v>
      </c>
      <c r="K4872">
        <v>4.55</v>
      </c>
      <c r="L4872">
        <v>4.5499999999999803</v>
      </c>
      <c r="M4872">
        <v>50</v>
      </c>
      <c r="O4872">
        <v>0</v>
      </c>
      <c r="P4872">
        <v>0</v>
      </c>
    </row>
    <row r="4873" spans="1:17" hidden="1" x14ac:dyDescent="0.3">
      <c r="A4873" t="s">
        <v>9976</v>
      </c>
      <c r="B4873" t="s">
        <v>9977</v>
      </c>
      <c r="C4873" t="str">
        <f>IFERROR(VLOOKUP(Table1[[#This Row],[Ticker]],[1]!Table1[[Symbol]:[Industry]],2,FALSE),"-")</f>
        <v>-</v>
      </c>
      <c r="D4873" t="s">
        <v>125</v>
      </c>
      <c r="E4873">
        <v>9.0601812000000004E-2</v>
      </c>
      <c r="F4873">
        <v>0.44</v>
      </c>
      <c r="G4873">
        <v>-33.3152806806104</v>
      </c>
      <c r="H4873">
        <v>-4.8197564232765302</v>
      </c>
      <c r="I4873">
        <v>-19.138411339395599</v>
      </c>
      <c r="J4873">
        <v>-3.1486319533518499</v>
      </c>
      <c r="K4873">
        <v>0.439997669996051</v>
      </c>
      <c r="L4873">
        <v>0.43611655969747498</v>
      </c>
      <c r="M4873">
        <v>50</v>
      </c>
      <c r="O4873">
        <v>0</v>
      </c>
      <c r="P4873">
        <v>0</v>
      </c>
    </row>
    <row r="4874" spans="1:17" hidden="1" x14ac:dyDescent="0.3">
      <c r="A4874" t="s">
        <v>9978</v>
      </c>
      <c r="B4874" t="s">
        <v>9979</v>
      </c>
      <c r="C4874" t="str">
        <f>IFERROR(VLOOKUP(Table1[[#This Row],[Ticker]],[1]!Table1[[Symbol]:[Industry]],2,FALSE),"-")</f>
        <v>-</v>
      </c>
      <c r="D4874" t="s">
        <v>501</v>
      </c>
      <c r="E4874">
        <v>8.9298000000000002E-2</v>
      </c>
      <c r="F4874">
        <v>38.74</v>
      </c>
      <c r="G4874">
        <v>-33.3152806806104</v>
      </c>
      <c r="H4874">
        <v>-4.8197564232765302</v>
      </c>
      <c r="I4874">
        <v>-19.138411339395599</v>
      </c>
      <c r="J4874">
        <v>-3.1486319533518499</v>
      </c>
      <c r="K4874">
        <v>38.739870408949798</v>
      </c>
      <c r="L4874">
        <v>38.553239231622598</v>
      </c>
      <c r="M4874">
        <v>50</v>
      </c>
      <c r="O4874">
        <v>0</v>
      </c>
      <c r="P4874">
        <v>0</v>
      </c>
    </row>
    <row r="4875" spans="1:17" hidden="1" x14ac:dyDescent="0.3">
      <c r="A4875" t="s">
        <v>9980</v>
      </c>
      <c r="B4875" t="s">
        <v>9981</v>
      </c>
      <c r="C4875" t="str">
        <f>IFERROR(VLOOKUP(Table1[[#This Row],[Ticker]],[1]!Table1[[Symbol]:[Industry]],2,FALSE),"-")</f>
        <v>-</v>
      </c>
      <c r="E4875">
        <v>8.1900000000000001E-2</v>
      </c>
      <c r="F4875">
        <v>0.13</v>
      </c>
      <c r="G4875">
        <v>-33.3152806806104</v>
      </c>
      <c r="H4875">
        <v>-4.8197564232765302</v>
      </c>
      <c r="I4875">
        <v>-19.138411339395599</v>
      </c>
      <c r="J4875">
        <v>-3.1486319533518499</v>
      </c>
      <c r="K4875">
        <v>0.12999999999999901</v>
      </c>
      <c r="L4875">
        <v>0.12999999999999901</v>
      </c>
      <c r="M4875">
        <v>50</v>
      </c>
      <c r="O4875">
        <v>0</v>
      </c>
      <c r="P4875">
        <v>0</v>
      </c>
    </row>
    <row r="4876" spans="1:17" hidden="1" x14ac:dyDescent="0.3">
      <c r="A4876" t="s">
        <v>9982</v>
      </c>
      <c r="B4876" t="s">
        <v>9983</v>
      </c>
      <c r="C4876" t="str">
        <f>IFERROR(VLOOKUP(Table1[[#This Row],[Ticker]],[1]!Table1[[Symbol]:[Industry]],2,FALSE),"-")</f>
        <v>-</v>
      </c>
      <c r="D4876" t="s">
        <v>545</v>
      </c>
      <c r="E4876">
        <v>7.0599999999999996E-2</v>
      </c>
      <c r="F4876">
        <v>3.53</v>
      </c>
      <c r="G4876">
        <v>-23.346433328585501</v>
      </c>
      <c r="H4876">
        <v>-4.8197564232765302</v>
      </c>
      <c r="I4876">
        <v>-14.3906368586835</v>
      </c>
      <c r="J4876">
        <v>-3.1486319533518499</v>
      </c>
      <c r="K4876">
        <v>3.5170892230291901</v>
      </c>
      <c r="L4876">
        <v>3.4807450547480099</v>
      </c>
      <c r="M4876">
        <v>100</v>
      </c>
      <c r="O4876">
        <v>0</v>
      </c>
      <c r="P4876">
        <v>9.9688473520249197</v>
      </c>
    </row>
    <row r="4877" spans="1:17" hidden="1" x14ac:dyDescent="0.3">
      <c r="A4877" t="s">
        <v>9984</v>
      </c>
      <c r="B4877" t="s">
        <v>9985</v>
      </c>
      <c r="C4877" t="str">
        <f>IFERROR(VLOOKUP(Table1[[#This Row],[Ticker]],[1]!Table1[[Symbol]:[Industry]],2,FALSE),"-")</f>
        <v>-</v>
      </c>
      <c r="D4877" t="s">
        <v>393</v>
      </c>
      <c r="E4877">
        <v>6.8757239999999997E-2</v>
      </c>
      <c r="F4877">
        <v>2.35</v>
      </c>
      <c r="G4877">
        <v>251.93062095873299</v>
      </c>
      <c r="H4877">
        <v>4.9933276888729896</v>
      </c>
      <c r="I4877">
        <v>39.645372444388101</v>
      </c>
      <c r="J4877">
        <v>-3.1486319533518499</v>
      </c>
      <c r="K4877">
        <v>2.1431546438079701</v>
      </c>
      <c r="L4877">
        <v>1.64103507298927</v>
      </c>
      <c r="M4877">
        <v>100</v>
      </c>
      <c r="N4877">
        <v>0</v>
      </c>
      <c r="O4877">
        <v>0</v>
      </c>
      <c r="P4877">
        <v>285.24590163934403</v>
      </c>
    </row>
    <row r="4878" spans="1:17" hidden="1" x14ac:dyDescent="0.3">
      <c r="A4878" t="s">
        <v>9986</v>
      </c>
      <c r="B4878" t="s">
        <v>9987</v>
      </c>
      <c r="C4878" t="str">
        <f>IFERROR(VLOOKUP(Table1[[#This Row],[Ticker]],[1]!Table1[[Symbol]:[Industry]],2,FALSE),"-")</f>
        <v>-</v>
      </c>
      <c r="D4878" t="s">
        <v>180</v>
      </c>
      <c r="E4878">
        <v>5.1029999999999999E-2</v>
      </c>
      <c r="F4878">
        <v>22.68</v>
      </c>
      <c r="G4878">
        <v>-101.63930302697899</v>
      </c>
      <c r="H4878">
        <v>-4.8197564232765302</v>
      </c>
      <c r="I4878">
        <v>-19.138411339395599</v>
      </c>
      <c r="J4878">
        <v>-3.1486319533518499</v>
      </c>
      <c r="K4878">
        <v>22.7135444602612</v>
      </c>
      <c r="L4878">
        <v>30.598201838106998</v>
      </c>
      <c r="M4878">
        <v>0</v>
      </c>
      <c r="O4878">
        <v>215.69664902998201</v>
      </c>
      <c r="P4878">
        <v>0</v>
      </c>
    </row>
    <row r="4879" spans="1:17" hidden="1" x14ac:dyDescent="0.3">
      <c r="A4879" t="s">
        <v>9988</v>
      </c>
      <c r="B4879" t="s">
        <v>9989</v>
      </c>
      <c r="C4879" t="str">
        <f>IFERROR(VLOOKUP(Table1[[#This Row],[Ticker]],[1]!Table1[[Symbol]:[Industry]],2,FALSE),"-")</f>
        <v>-</v>
      </c>
      <c r="D4879" t="s">
        <v>130</v>
      </c>
      <c r="E4879">
        <v>2.6800000000000001E-2</v>
      </c>
      <c r="F4879">
        <v>1.34</v>
      </c>
      <c r="G4879">
        <v>-33.3152806806104</v>
      </c>
      <c r="H4879">
        <v>-4.8197564232765302</v>
      </c>
      <c r="I4879">
        <v>-19.138411339395599</v>
      </c>
      <c r="J4879">
        <v>-3.1486319533518499</v>
      </c>
      <c r="K4879">
        <v>1.33999999871022</v>
      </c>
      <c r="L4879">
        <v>1.3399012712346401</v>
      </c>
      <c r="M4879">
        <v>100</v>
      </c>
      <c r="O4879">
        <v>0</v>
      </c>
      <c r="P4879">
        <v>0</v>
      </c>
    </row>
    <row r="4880" spans="1:17" hidden="1" x14ac:dyDescent="0.3">
      <c r="A4880" t="s">
        <v>9990</v>
      </c>
      <c r="B4880" t="s">
        <v>9991</v>
      </c>
      <c r="C4880" t="str">
        <f>IFERROR(VLOOKUP(Table1[[#This Row],[Ticker]],[1]!Table1[[Symbol]:[Industry]],2,FALSE),"-")</f>
        <v>-</v>
      </c>
      <c r="D4880" t="s">
        <v>125</v>
      </c>
      <c r="E4880">
        <v>2.4500000000000001E-2</v>
      </c>
      <c r="F4880">
        <v>0.05</v>
      </c>
      <c r="G4880">
        <v>-33.3152806806104</v>
      </c>
      <c r="H4880">
        <v>-4.8197564232765302</v>
      </c>
      <c r="I4880">
        <v>130.86158866060401</v>
      </c>
      <c r="J4880">
        <v>-3.1486319533518499</v>
      </c>
      <c r="K4880">
        <v>4.8722879529326801E-2</v>
      </c>
      <c r="M4880">
        <v>100</v>
      </c>
      <c r="O4880">
        <v>0</v>
      </c>
    </row>
    <row r="4881" spans="1:17" hidden="1" x14ac:dyDescent="0.3">
      <c r="A4881" t="s">
        <v>9992</v>
      </c>
      <c r="B4881" t="s">
        <v>9993</v>
      </c>
      <c r="C4881" t="str">
        <f>IFERROR(VLOOKUP(Table1[[#This Row],[Ticker]],[1]!Table1[[Symbol]:[Industry]],2,FALSE),"-")</f>
        <v>-</v>
      </c>
      <c r="E4881">
        <v>4.9799999999999996E-4</v>
      </c>
      <c r="F4881">
        <v>0.02</v>
      </c>
      <c r="G4881">
        <v>-33.3152806806104</v>
      </c>
      <c r="H4881">
        <v>-4.8197564232765302</v>
      </c>
      <c r="I4881">
        <v>-19.138411339395599</v>
      </c>
      <c r="J4881">
        <v>-3.1486319533518499</v>
      </c>
      <c r="K4881">
        <v>0.02</v>
      </c>
      <c r="L4881">
        <v>0.02</v>
      </c>
      <c r="M4881">
        <v>50</v>
      </c>
      <c r="O4881">
        <v>0</v>
      </c>
      <c r="P4881">
        <v>0</v>
      </c>
    </row>
    <row r="4882" spans="1:17" hidden="1" x14ac:dyDescent="0.3">
      <c r="A4882" t="s">
        <v>9994</v>
      </c>
      <c r="B4882" t="s">
        <v>9995</v>
      </c>
      <c r="C4882" t="str">
        <f>IFERROR(VLOOKUP(Table1[[#This Row],[Ticker]],[1]!Table1[[Symbol]:[Industry]],2,FALSE),"-")</f>
        <v>-</v>
      </c>
      <c r="D4882" t="s">
        <v>1361</v>
      </c>
      <c r="E4882">
        <v>0</v>
      </c>
      <c r="F4882">
        <v>1269.3399999999999</v>
      </c>
      <c r="G4882">
        <v>-23.982728289978301</v>
      </c>
      <c r="H4882">
        <v>-3.3671870160688999</v>
      </c>
      <c r="I4882">
        <v>-14.366758965950501</v>
      </c>
      <c r="J4882">
        <v>-2.5446876654267498</v>
      </c>
      <c r="K4882">
        <v>1250.8531654389801</v>
      </c>
      <c r="L4882">
        <v>1218.5394929362301</v>
      </c>
      <c r="M4882">
        <v>36.382996971611497</v>
      </c>
      <c r="N4882">
        <v>1.8971032774247301</v>
      </c>
      <c r="O4882">
        <v>2.0215229962027501</v>
      </c>
      <c r="P4882">
        <v>10.008146568907801</v>
      </c>
      <c r="Q4882">
        <v>-0.13193077695746</v>
      </c>
    </row>
    <row r="4883" spans="1:17" hidden="1" x14ac:dyDescent="0.3">
      <c r="A4883" t="s">
        <v>9996</v>
      </c>
      <c r="B4883" t="s">
        <v>9997</v>
      </c>
      <c r="C4883" t="str">
        <f>IFERROR(VLOOKUP(Table1[[#This Row],[Ticker]],[1]!Table1[[Symbol]:[Industry]],2,FALSE),"-")</f>
        <v>-</v>
      </c>
      <c r="D4883" t="s">
        <v>1361</v>
      </c>
      <c r="E4883">
        <v>0</v>
      </c>
      <c r="F4883">
        <v>1240.5899999999999</v>
      </c>
      <c r="G4883">
        <v>-25.9392885741856</v>
      </c>
      <c r="H4883">
        <v>-6.0340990527585996</v>
      </c>
      <c r="I4883">
        <v>-15.1109410234367</v>
      </c>
      <c r="J4883">
        <v>-3.2879806392051401</v>
      </c>
      <c r="K4883">
        <v>1231.03858622081</v>
      </c>
      <c r="L4883">
        <v>1205.2878990276799</v>
      </c>
      <c r="M4883">
        <v>36.058663394519002</v>
      </c>
      <c r="N4883">
        <v>2.39234196937758</v>
      </c>
      <c r="O4883">
        <v>12.244980211028601</v>
      </c>
      <c r="P4883">
        <v>10.6188140882746</v>
      </c>
      <c r="Q4883">
        <v>-0.13333261542483699</v>
      </c>
    </row>
    <row r="4884" spans="1:17" hidden="1" x14ac:dyDescent="0.3">
      <c r="A4884" t="s">
        <v>9998</v>
      </c>
      <c r="B4884" t="s">
        <v>9999</v>
      </c>
      <c r="C4884" t="str">
        <f>IFERROR(VLOOKUP(Table1[[#This Row],[Ticker]],[1]!Table1[[Symbol]:[Industry]],2,FALSE),"-")</f>
        <v>-</v>
      </c>
      <c r="D4884" t="s">
        <v>751</v>
      </c>
      <c r="E4884">
        <v>0</v>
      </c>
      <c r="F4884">
        <v>55.32</v>
      </c>
      <c r="G4884">
        <v>-11.144833914858699</v>
      </c>
      <c r="H4884">
        <v>1.52580932595894</v>
      </c>
      <c r="I4884">
        <v>-1.7609447576006401</v>
      </c>
      <c r="J4884">
        <v>-0.168805930771805</v>
      </c>
      <c r="K4884">
        <v>52.743774428208397</v>
      </c>
      <c r="L4884">
        <v>50.023200765408802</v>
      </c>
      <c r="M4884">
        <v>37.853305265548997</v>
      </c>
      <c r="N4884">
        <v>1.9359809466657201</v>
      </c>
      <c r="O4884">
        <v>1.77151120751988</v>
      </c>
      <c r="P4884">
        <v>29.682591776454601</v>
      </c>
      <c r="Q4884">
        <v>7.2054511565187995E-2</v>
      </c>
    </row>
    <row r="4885" spans="1:17" hidden="1" x14ac:dyDescent="0.3">
      <c r="A4885" t="s">
        <v>10000</v>
      </c>
      <c r="B4885" t="s">
        <v>10001</v>
      </c>
      <c r="C4885" t="str">
        <f>IFERROR(VLOOKUP(Table1[[#This Row],[Ticker]],[1]!Table1[[Symbol]:[Industry]],2,FALSE),"-")</f>
        <v>-</v>
      </c>
      <c r="D4885" t="s">
        <v>751</v>
      </c>
      <c r="E4885">
        <v>0</v>
      </c>
      <c r="F4885">
        <v>27.32</v>
      </c>
      <c r="G4885">
        <v>-14.9443967984613</v>
      </c>
      <c r="H4885">
        <v>1.1771283119259499</v>
      </c>
      <c r="I4885">
        <v>-1.8851924552754999</v>
      </c>
      <c r="J4885">
        <v>-1.31548567576113</v>
      </c>
      <c r="K4885">
        <v>25.9798938498718</v>
      </c>
      <c r="L4885">
        <v>24.742708465613099</v>
      </c>
      <c r="M4885">
        <v>42.1652590342811</v>
      </c>
      <c r="N4885">
        <v>1.52009885345127</v>
      </c>
      <c r="O4885">
        <v>0.146412884333813</v>
      </c>
      <c r="P4885">
        <v>25.034324942791699</v>
      </c>
      <c r="Q4885">
        <v>-2.5629607369169999E-2</v>
      </c>
    </row>
    <row r="4886" spans="1:17" hidden="1" x14ac:dyDescent="0.3">
      <c r="A4886" t="s">
        <v>10002</v>
      </c>
      <c r="B4886" t="s">
        <v>10003</v>
      </c>
      <c r="C4886" t="str">
        <f>IFERROR(VLOOKUP(Table1[[#This Row],[Ticker]],[1]!Table1[[Symbol]:[Industry]],2,FALSE),"-")</f>
        <v>-</v>
      </c>
      <c r="D4886" t="s">
        <v>751</v>
      </c>
      <c r="E4886">
        <v>0</v>
      </c>
      <c r="F4886">
        <v>22.98</v>
      </c>
      <c r="G4886">
        <v>15.905498540168701</v>
      </c>
      <c r="H4886">
        <v>-1.54621382237967</v>
      </c>
      <c r="I4886">
        <v>8.1746080511860395</v>
      </c>
      <c r="J4886">
        <v>-2.3167580479227698</v>
      </c>
      <c r="K4886">
        <v>22.204097247561499</v>
      </c>
      <c r="L4886">
        <v>19.874608694025099</v>
      </c>
      <c r="M4886">
        <v>39.917065374287702</v>
      </c>
      <c r="N4886">
        <v>1.01374846686403</v>
      </c>
      <c r="O4886">
        <v>3.1331592689294898</v>
      </c>
      <c r="P4886">
        <v>59.031141868512101</v>
      </c>
      <c r="Q4886">
        <v>8.1438948753974005E-2</v>
      </c>
    </row>
    <row r="4887" spans="1:17" hidden="1" x14ac:dyDescent="0.3">
      <c r="A4887" t="s">
        <v>10004</v>
      </c>
      <c r="B4887" t="s">
        <v>10005</v>
      </c>
      <c r="C4887" t="str">
        <f>IFERROR(VLOOKUP(Table1[[#This Row],[Ticker]],[1]!Table1[[Symbol]:[Industry]],2,FALSE),"-")</f>
        <v>-</v>
      </c>
      <c r="D4887" t="s">
        <v>751</v>
      </c>
      <c r="E4887">
        <v>0</v>
      </c>
      <c r="F4887">
        <v>32.31</v>
      </c>
      <c r="G4887">
        <v>25.9335733782391</v>
      </c>
      <c r="H4887">
        <v>-0.92365252717263902</v>
      </c>
      <c r="I4887">
        <v>1.9635376860915901</v>
      </c>
      <c r="J4887">
        <v>-1.2053379106630899</v>
      </c>
      <c r="K4887">
        <v>30.730909825693399</v>
      </c>
      <c r="L4887">
        <v>27.5867847293332</v>
      </c>
      <c r="M4887">
        <v>46.770192321881197</v>
      </c>
      <c r="N4887">
        <v>1.5985547629363399</v>
      </c>
      <c r="O4887">
        <v>0.43330238316310299</v>
      </c>
      <c r="P4887">
        <v>64.754474529600699</v>
      </c>
      <c r="Q4887">
        <v>-1.7638996257211999E-2</v>
      </c>
    </row>
    <row r="4888" spans="1:17" hidden="1" x14ac:dyDescent="0.3">
      <c r="A4888" t="s">
        <v>10006</v>
      </c>
      <c r="B4888" t="s">
        <v>10007</v>
      </c>
      <c r="C4888" t="str">
        <f>IFERROR(VLOOKUP(Table1[[#This Row],[Ticker]],[1]!Table1[[Symbol]:[Industry]],2,FALSE),"-")</f>
        <v>-</v>
      </c>
      <c r="D4888" t="s">
        <v>751</v>
      </c>
      <c r="E4888">
        <v>0</v>
      </c>
      <c r="F4888">
        <v>45.06</v>
      </c>
      <c r="G4888">
        <v>-0.86378156244464299</v>
      </c>
      <c r="H4888">
        <v>-3.3299144368205398</v>
      </c>
      <c r="I4888">
        <v>2.5467088334371599</v>
      </c>
      <c r="J4888">
        <v>-4.9183501093492303</v>
      </c>
      <c r="K4888">
        <v>43.802282476639803</v>
      </c>
      <c r="L4888">
        <v>39.492908236446802</v>
      </c>
      <c r="M4888">
        <v>42.372329352446798</v>
      </c>
      <c r="N4888">
        <v>0.88854798530770895</v>
      </c>
      <c r="O4888">
        <v>4.6382600976475601</v>
      </c>
      <c r="P4888">
        <v>59.787234042553102</v>
      </c>
      <c r="Q4888">
        <v>2.6969867049001998E-2</v>
      </c>
    </row>
    <row r="4889" spans="1:17" hidden="1" x14ac:dyDescent="0.3">
      <c r="A4889" t="s">
        <v>10008</v>
      </c>
      <c r="B4889" t="s">
        <v>10009</v>
      </c>
      <c r="C4889" t="str">
        <f>IFERROR(VLOOKUP(Table1[[#This Row],[Ticker]],[1]!Table1[[Symbol]:[Industry]],2,FALSE),"-")</f>
        <v>-</v>
      </c>
      <c r="D4889" t="s">
        <v>751</v>
      </c>
      <c r="E4889">
        <v>0</v>
      </c>
      <c r="F4889">
        <v>41.2</v>
      </c>
      <c r="G4889">
        <v>8.7047124252151509</v>
      </c>
      <c r="H4889">
        <v>-0.80460490812502705</v>
      </c>
      <c r="I4889">
        <v>3.4806362796519501</v>
      </c>
      <c r="J4889">
        <v>-1.59537751548204</v>
      </c>
      <c r="K4889">
        <v>39.497068898806297</v>
      </c>
      <c r="L4889">
        <v>35.987559788822999</v>
      </c>
      <c r="M4889">
        <v>37.855201331873801</v>
      </c>
      <c r="N4889">
        <v>1.0275251301068999</v>
      </c>
      <c r="O4889">
        <v>15.533980582524199</v>
      </c>
      <c r="P4889">
        <v>70.247933884297495</v>
      </c>
      <c r="Q4889">
        <v>5.8879591037521002E-2</v>
      </c>
    </row>
    <row r="4890" spans="1:17" hidden="1" x14ac:dyDescent="0.3">
      <c r="A4890" t="s">
        <v>10010</v>
      </c>
      <c r="B4890" t="s">
        <v>10011</v>
      </c>
      <c r="C4890" t="str">
        <f>IFERROR(VLOOKUP(Table1[[#This Row],[Ticker]],[1]!Table1[[Symbol]:[Industry]],2,FALSE),"-")</f>
        <v>-</v>
      </c>
      <c r="D4890" t="s">
        <v>751</v>
      </c>
      <c r="E4890">
        <v>0</v>
      </c>
      <c r="F4890">
        <v>55.16</v>
      </c>
      <c r="G4890">
        <v>-10.9007223139881</v>
      </c>
      <c r="H4890">
        <v>1.2449336036776499</v>
      </c>
      <c r="I4890">
        <v>-1.9761343640345801</v>
      </c>
      <c r="J4890">
        <v>-0.94083974555963501</v>
      </c>
      <c r="K4890">
        <v>52.581129290314998</v>
      </c>
      <c r="L4890">
        <v>49.867154235142301</v>
      </c>
      <c r="M4890">
        <v>38.548106434567202</v>
      </c>
      <c r="N4890">
        <v>1.00377368246898</v>
      </c>
      <c r="O4890">
        <v>0.97897026831037504</v>
      </c>
      <c r="P4890">
        <v>30.5562130177514</v>
      </c>
      <c r="Q4890">
        <v>-3.9160773297699998E-4</v>
      </c>
    </row>
    <row r="4891" spans="1:17" hidden="1" x14ac:dyDescent="0.3">
      <c r="A4891" t="s">
        <v>10012</v>
      </c>
      <c r="B4891" t="s">
        <v>10013</v>
      </c>
      <c r="C4891" t="str">
        <f>IFERROR(VLOOKUP(Table1[[#This Row],[Ticker]],[1]!Table1[[Symbol]:[Industry]],2,FALSE),"-")</f>
        <v>-</v>
      </c>
      <c r="D4891" t="s">
        <v>751</v>
      </c>
      <c r="E4891">
        <v>0</v>
      </c>
      <c r="F4891">
        <v>165.4</v>
      </c>
      <c r="G4891">
        <v>7.7147329619543701</v>
      </c>
      <c r="H4891">
        <v>-2.33157528368957</v>
      </c>
      <c r="I4891">
        <v>1.7061857235107301</v>
      </c>
      <c r="J4891">
        <v>-2.6790911276917599</v>
      </c>
      <c r="K4891">
        <v>159.885198797101</v>
      </c>
      <c r="L4891">
        <v>145.18401777186099</v>
      </c>
      <c r="M4891">
        <v>34.574083232051997</v>
      </c>
      <c r="N4891">
        <v>0.86805109422663496</v>
      </c>
      <c r="O4891">
        <v>1.0278113663845201</v>
      </c>
      <c r="P4891">
        <v>47.205411178355199</v>
      </c>
      <c r="Q4891">
        <v>3.8010026247456002E-2</v>
      </c>
    </row>
    <row r="4892" spans="1:17" hidden="1" x14ac:dyDescent="0.3">
      <c r="A4892" t="s">
        <v>10014</v>
      </c>
      <c r="B4892" t="s">
        <v>10015</v>
      </c>
      <c r="C4892" t="str">
        <f>IFERROR(VLOOKUP(Table1[[#This Row],[Ticker]],[1]!Table1[[Symbol]:[Industry]],2,FALSE),"-")</f>
        <v>-</v>
      </c>
      <c r="D4892" t="s">
        <v>473</v>
      </c>
      <c r="E4892">
        <v>0</v>
      </c>
      <c r="F4892">
        <v>82</v>
      </c>
      <c r="G4892">
        <v>-66.594369370602294</v>
      </c>
      <c r="H4892">
        <v>-14.60164670748</v>
      </c>
      <c r="I4892">
        <v>-36.351939860344601</v>
      </c>
      <c r="J4892">
        <v>-2.0998966048015602</v>
      </c>
      <c r="K4892">
        <v>85.110152319399504</v>
      </c>
      <c r="L4892">
        <v>92.725962838876399</v>
      </c>
      <c r="M4892">
        <v>70.236447926634199</v>
      </c>
      <c r="N4892">
        <v>1.0077805794735399</v>
      </c>
      <c r="O4892">
        <v>61.341463414634099</v>
      </c>
      <c r="P4892">
        <v>24.167171411265802</v>
      </c>
      <c r="Q4892">
        <v>0.14567341613641299</v>
      </c>
    </row>
    <row r="4893" spans="1:17" hidden="1" x14ac:dyDescent="0.3">
      <c r="A4893" t="s">
        <v>10016</v>
      </c>
      <c r="B4893" t="s">
        <v>10017</v>
      </c>
      <c r="C4893" t="str">
        <f>IFERROR(VLOOKUP(Table1[[#This Row],[Ticker]],[1]!Table1[[Symbol]:[Industry]],2,FALSE),"-")</f>
        <v>-</v>
      </c>
      <c r="D4893" t="s">
        <v>751</v>
      </c>
      <c r="E4893">
        <v>0</v>
      </c>
      <c r="F4893">
        <v>286.52999999999997</v>
      </c>
      <c r="G4893">
        <v>2.9458948948127999</v>
      </c>
      <c r="H4893">
        <v>-3.3823920656431898</v>
      </c>
      <c r="I4893">
        <v>-1.16171598797311</v>
      </c>
      <c r="J4893">
        <v>-4.4263327843767799</v>
      </c>
      <c r="K4893">
        <v>278.60332071920499</v>
      </c>
      <c r="L4893">
        <v>255.98412649773101</v>
      </c>
      <c r="M4893">
        <v>38.8935273072047</v>
      </c>
      <c r="N4893">
        <v>2.17906895632014</v>
      </c>
      <c r="O4893">
        <v>13.4261682895334</v>
      </c>
      <c r="P4893">
        <v>42.729763387297602</v>
      </c>
      <c r="Q4893">
        <v>1.8802390589823002E-2</v>
      </c>
    </row>
    <row r="4894" spans="1:17" hidden="1" x14ac:dyDescent="0.3">
      <c r="A4894" t="s">
        <v>10018</v>
      </c>
      <c r="B4894" t="s">
        <v>10019</v>
      </c>
      <c r="C4894" t="str">
        <f>IFERROR(VLOOKUP(Table1[[#This Row],[Ticker]],[1]!Table1[[Symbol]:[Industry]],2,FALSE),"-")</f>
        <v>-</v>
      </c>
      <c r="D4894" t="s">
        <v>217</v>
      </c>
      <c r="E4894">
        <v>0</v>
      </c>
      <c r="F4894">
        <v>1420.25</v>
      </c>
      <c r="G4894">
        <v>-40.998338303542603</v>
      </c>
      <c r="H4894">
        <v>-7.35608860320733</v>
      </c>
      <c r="I4894">
        <v>-25.113254106691201</v>
      </c>
      <c r="J4894">
        <v>-6.1548303004592899</v>
      </c>
      <c r="K4894">
        <v>1450.0772576823999</v>
      </c>
      <c r="L4894">
        <v>1485.3899931905401</v>
      </c>
      <c r="M4894">
        <v>62.226032105996701</v>
      </c>
      <c r="N4894">
        <v>0.67708463573976296</v>
      </c>
      <c r="O4894">
        <v>53.142052455553497</v>
      </c>
      <c r="P4894">
        <v>21.852344386770099</v>
      </c>
      <c r="Q4894">
        <v>6.3467078324692006E-2</v>
      </c>
    </row>
    <row r="4895" spans="1:17" hidden="1" x14ac:dyDescent="0.3">
      <c r="A4895" t="s">
        <v>10020</v>
      </c>
      <c r="B4895" t="s">
        <v>10021</v>
      </c>
      <c r="C4895" t="str">
        <f>IFERROR(VLOOKUP(Table1[[#This Row],[Ticker]],[1]!Table1[[Symbol]:[Industry]],2,FALSE),"-")</f>
        <v>-</v>
      </c>
      <c r="D4895" t="s">
        <v>751</v>
      </c>
      <c r="E4895">
        <v>0</v>
      </c>
      <c r="F4895">
        <v>286.61</v>
      </c>
      <c r="G4895">
        <v>1.2244555067810201</v>
      </c>
      <c r="H4895">
        <v>-1.1356805488567401</v>
      </c>
      <c r="I4895">
        <v>0.41193486899675202</v>
      </c>
      <c r="J4895">
        <v>-1.6059302567379199</v>
      </c>
      <c r="K4895">
        <v>273.12984014001501</v>
      </c>
      <c r="L4895">
        <v>252.38512116264999</v>
      </c>
      <c r="M4895">
        <v>30.520322535784199</v>
      </c>
      <c r="N4895">
        <v>0.42199241196404802</v>
      </c>
      <c r="O4895">
        <v>1.8806043055022501</v>
      </c>
      <c r="P4895">
        <v>40.840294840294803</v>
      </c>
      <c r="Q4895">
        <v>1.6721317295981999E-2</v>
      </c>
    </row>
    <row r="4896" spans="1:17" hidden="1" x14ac:dyDescent="0.3">
      <c r="A4896" t="s">
        <v>10022</v>
      </c>
      <c r="B4896" t="s">
        <v>10023</v>
      </c>
      <c r="C4896" t="str">
        <f>IFERROR(VLOOKUP(Table1[[#This Row],[Ticker]],[1]!Table1[[Symbol]:[Industry]],2,FALSE),"-")</f>
        <v>-</v>
      </c>
      <c r="D4896" t="s">
        <v>751</v>
      </c>
      <c r="E4896">
        <v>0</v>
      </c>
      <c r="F4896">
        <v>783.79</v>
      </c>
      <c r="G4896">
        <v>38.346385146499202</v>
      </c>
      <c r="H4896">
        <v>-2.0110940701799902</v>
      </c>
      <c r="I4896">
        <v>10.1913358720095</v>
      </c>
      <c r="J4896">
        <v>-1.79740374158132</v>
      </c>
      <c r="K4896">
        <v>752.94125744534404</v>
      </c>
      <c r="L4896">
        <v>665.18084562141303</v>
      </c>
      <c r="M4896">
        <v>33.773001793398997</v>
      </c>
      <c r="N4896">
        <v>0.67353208961464595</v>
      </c>
      <c r="O4896">
        <v>0.14799882621621099</v>
      </c>
      <c r="P4896">
        <v>81.853828306264404</v>
      </c>
      <c r="Q4896">
        <v>3.7138248543373997E-2</v>
      </c>
    </row>
    <row r="4897" spans="1:17" hidden="1" x14ac:dyDescent="0.3">
      <c r="A4897" t="s">
        <v>10024</v>
      </c>
      <c r="B4897" t="s">
        <v>10025</v>
      </c>
      <c r="C4897" t="str">
        <f>IFERROR(VLOOKUP(Table1[[#This Row],[Ticker]],[1]!Table1[[Symbol]:[Industry]],2,FALSE),"-")</f>
        <v>-</v>
      </c>
      <c r="D4897" t="s">
        <v>751</v>
      </c>
      <c r="E4897">
        <v>0</v>
      </c>
      <c r="F4897">
        <v>278.64999999999998</v>
      </c>
      <c r="G4897">
        <v>1.1358652783762899</v>
      </c>
      <c r="H4897">
        <v>1.6574210513862699</v>
      </c>
      <c r="I4897">
        <v>8.5446267997784903E-2</v>
      </c>
      <c r="J4897">
        <v>4.9300099823911397E-2</v>
      </c>
      <c r="K4897">
        <v>265.74238867428198</v>
      </c>
      <c r="L4897">
        <v>245.70877869515701</v>
      </c>
      <c r="M4897">
        <v>38.590708796903002</v>
      </c>
      <c r="N4897">
        <v>0.99977573838265799</v>
      </c>
      <c r="O4897">
        <v>1.4534362102996501</v>
      </c>
      <c r="P4897">
        <v>40.0251256281406</v>
      </c>
      <c r="Q4897">
        <v>1.5258138167479E-2</v>
      </c>
    </row>
    <row r="4898" spans="1:17" hidden="1" x14ac:dyDescent="0.3">
      <c r="A4898" t="s">
        <v>10026</v>
      </c>
      <c r="B4898" t="s">
        <v>10027</v>
      </c>
      <c r="C4898" t="str">
        <f>IFERROR(VLOOKUP(Table1[[#This Row],[Ticker]],[1]!Table1[[Symbol]:[Industry]],2,FALSE),"-")</f>
        <v>-</v>
      </c>
      <c r="D4898" t="s">
        <v>751</v>
      </c>
      <c r="E4898">
        <v>0</v>
      </c>
      <c r="F4898">
        <v>280.02</v>
      </c>
      <c r="G4898">
        <v>-13.2483910485034</v>
      </c>
      <c r="H4898">
        <v>-1.10442215669562</v>
      </c>
      <c r="I4898">
        <v>-1.4532806341758699</v>
      </c>
      <c r="J4898">
        <v>-3.8117715387990101</v>
      </c>
      <c r="K4898">
        <v>266.35584516024801</v>
      </c>
      <c r="L4898">
        <v>253.54394872508999</v>
      </c>
      <c r="M4898">
        <v>43.6990592984979</v>
      </c>
      <c r="N4898">
        <v>1.3877194234337</v>
      </c>
      <c r="O4898">
        <v>2.3748303692593602</v>
      </c>
      <c r="P4898">
        <v>24.813906841987901</v>
      </c>
      <c r="Q4898">
        <v>-2.6504851824225999E-2</v>
      </c>
    </row>
    <row r="4899" spans="1:17" hidden="1" x14ac:dyDescent="0.3">
      <c r="A4899" t="s">
        <v>10028</v>
      </c>
      <c r="B4899" t="s">
        <v>10029</v>
      </c>
      <c r="C4899" t="str">
        <f>IFERROR(VLOOKUP(Table1[[#This Row],[Ticker]],[1]!Table1[[Symbol]:[Industry]],2,FALSE),"-")</f>
        <v>-</v>
      </c>
      <c r="D4899" t="s">
        <v>751</v>
      </c>
      <c r="E4899">
        <v>0</v>
      </c>
      <c r="F4899">
        <v>284.23</v>
      </c>
      <c r="G4899">
        <v>1.35258627665291</v>
      </c>
      <c r="H4899">
        <v>-0.34622788142502298</v>
      </c>
      <c r="I4899">
        <v>0.68873874492137299</v>
      </c>
      <c r="J4899">
        <v>-1.0457269092703301</v>
      </c>
      <c r="K4899">
        <v>270.57597064745602</v>
      </c>
      <c r="L4899">
        <v>249.36683307718101</v>
      </c>
      <c r="M4899">
        <v>39.772223044646402</v>
      </c>
      <c r="N4899">
        <v>0.585920289881811</v>
      </c>
      <c r="O4899">
        <v>0.376455687295496</v>
      </c>
      <c r="P4899">
        <v>40.325845470254201</v>
      </c>
      <c r="Q4899">
        <v>-4.0451341168239998E-3</v>
      </c>
    </row>
    <row r="4900" spans="1:17" hidden="1" x14ac:dyDescent="0.3">
      <c r="A4900" t="s">
        <v>10030</v>
      </c>
      <c r="B4900" t="s">
        <v>10031</v>
      </c>
      <c r="C4900" t="str">
        <f>IFERROR(VLOOKUP(Table1[[#This Row],[Ticker]],[1]!Table1[[Symbol]:[Industry]],2,FALSE),"-")</f>
        <v>-</v>
      </c>
      <c r="D4900" t="s">
        <v>271</v>
      </c>
      <c r="E4900">
        <v>0</v>
      </c>
      <c r="F4900">
        <v>155</v>
      </c>
      <c r="G4900">
        <v>-33.636824088970499</v>
      </c>
      <c r="H4900">
        <v>-4.8197564232765302</v>
      </c>
      <c r="I4900">
        <v>35.861588660604298</v>
      </c>
      <c r="J4900">
        <v>-2.1714332562834402</v>
      </c>
      <c r="K4900">
        <v>154.288880175049</v>
      </c>
      <c r="L4900">
        <v>148.96887464493</v>
      </c>
      <c r="M4900">
        <v>50</v>
      </c>
      <c r="N4900">
        <v>0.26607538802660702</v>
      </c>
      <c r="O4900">
        <v>4.5161290322580596</v>
      </c>
      <c r="P4900">
        <v>55</v>
      </c>
    </row>
    <row r="4901" spans="1:17" hidden="1" x14ac:dyDescent="0.3">
      <c r="A4901" t="s">
        <v>10032</v>
      </c>
      <c r="B4901" t="s">
        <v>10033</v>
      </c>
      <c r="C4901" t="str">
        <f>IFERROR(VLOOKUP(Table1[[#This Row],[Ticker]],[1]!Table1[[Symbol]:[Industry]],2,FALSE),"-")</f>
        <v>-</v>
      </c>
      <c r="D4901" t="s">
        <v>751</v>
      </c>
      <c r="E4901">
        <v>0</v>
      </c>
      <c r="F4901">
        <v>948.05</v>
      </c>
      <c r="G4901">
        <v>24.558859633455899</v>
      </c>
      <c r="H4901">
        <v>-1.10322445340463</v>
      </c>
      <c r="I4901">
        <v>7.9375219090461204</v>
      </c>
      <c r="J4901">
        <v>-0.85273571875182197</v>
      </c>
      <c r="K4901">
        <v>911.052338366502</v>
      </c>
      <c r="L4901">
        <v>811.07219546390502</v>
      </c>
      <c r="M4901">
        <v>37.3388535311583</v>
      </c>
      <c r="N4901">
        <v>0.72427436274428802</v>
      </c>
      <c r="O4901">
        <v>5.37418912504614</v>
      </c>
      <c r="P4901">
        <v>68.093971631205605</v>
      </c>
      <c r="Q4901">
        <v>2.6632969630870001E-2</v>
      </c>
    </row>
    <row r="4902" spans="1:17" hidden="1" x14ac:dyDescent="0.3">
      <c r="A4902" t="s">
        <v>10034</v>
      </c>
      <c r="B4902" t="s">
        <v>10035</v>
      </c>
      <c r="C4902" t="str">
        <f>IFERROR(VLOOKUP(Table1[[#This Row],[Ticker]],[1]!Table1[[Symbol]:[Industry]],2,FALSE),"-")</f>
        <v>-</v>
      </c>
      <c r="D4902" t="s">
        <v>751</v>
      </c>
      <c r="E4902">
        <v>0</v>
      </c>
      <c r="F4902">
        <v>916.1</v>
      </c>
      <c r="G4902">
        <v>-3.1781970809229501</v>
      </c>
      <c r="H4902">
        <v>-0.31494013441456697</v>
      </c>
      <c r="I4902">
        <v>-0.39570233097052199</v>
      </c>
      <c r="J4902">
        <v>-0.21129884727833001</v>
      </c>
      <c r="K4902">
        <v>873.87794735465798</v>
      </c>
      <c r="L4902">
        <v>812.18812344291405</v>
      </c>
      <c r="M4902">
        <v>43.617668529781398</v>
      </c>
      <c r="N4902">
        <v>3.3233113255459599</v>
      </c>
      <c r="O4902">
        <v>8.0668049339591708</v>
      </c>
      <c r="P4902">
        <v>48.959349593495901</v>
      </c>
      <c r="Q4902">
        <v>3.5665262196414999E-2</v>
      </c>
    </row>
    <row r="4903" spans="1:17" hidden="1" x14ac:dyDescent="0.3">
      <c r="A4903" t="s">
        <v>10036</v>
      </c>
      <c r="B4903" t="s">
        <v>10037</v>
      </c>
      <c r="C4903" t="str">
        <f>IFERROR(VLOOKUP(Table1[[#This Row],[Ticker]],[1]!Table1[[Symbol]:[Industry]],2,FALSE),"-")</f>
        <v>-</v>
      </c>
      <c r="D4903" t="s">
        <v>751</v>
      </c>
      <c r="E4903">
        <v>0</v>
      </c>
      <c r="F4903">
        <v>302.23</v>
      </c>
      <c r="G4903">
        <v>5.5516555443482298</v>
      </c>
      <c r="H4903">
        <v>-1.0614788515953699</v>
      </c>
      <c r="I4903">
        <v>2.3513181295917498</v>
      </c>
      <c r="J4903">
        <v>0.47312629601623701</v>
      </c>
      <c r="K4903">
        <v>287.71719634565</v>
      </c>
      <c r="L4903">
        <v>263.84521580194399</v>
      </c>
      <c r="M4903">
        <v>36.174903309900898</v>
      </c>
      <c r="N4903">
        <v>1.03501376086671</v>
      </c>
      <c r="O4903">
        <v>0.373887436720377</v>
      </c>
      <c r="P4903">
        <v>72.201014187225795</v>
      </c>
      <c r="Q4903">
        <v>1.2902501101542001E-2</v>
      </c>
    </row>
    <row r="4904" spans="1:17" hidden="1" x14ac:dyDescent="0.3">
      <c r="A4904" t="s">
        <v>10038</v>
      </c>
      <c r="B4904" t="s">
        <v>10039</v>
      </c>
      <c r="C4904" t="str">
        <f>IFERROR(VLOOKUP(Table1[[#This Row],[Ticker]],[1]!Table1[[Symbol]:[Industry]],2,FALSE),"-")</f>
        <v>-</v>
      </c>
      <c r="D4904" t="s">
        <v>751</v>
      </c>
      <c r="E4904">
        <v>0</v>
      </c>
      <c r="F4904">
        <v>966</v>
      </c>
      <c r="G4904">
        <v>-1.64486563256298</v>
      </c>
      <c r="H4904">
        <v>0.146326727708147</v>
      </c>
      <c r="I4904">
        <v>-7.4651833399347098E-2</v>
      </c>
      <c r="J4904">
        <v>-1.3025597665153299</v>
      </c>
      <c r="K4904">
        <v>919.78502457655395</v>
      </c>
      <c r="L4904">
        <v>854.05123007582404</v>
      </c>
      <c r="M4904">
        <v>36.216852662223999</v>
      </c>
      <c r="N4904">
        <v>0.829118895524251</v>
      </c>
      <c r="O4904">
        <v>0.16563146997929901</v>
      </c>
      <c r="P4904">
        <v>37.021276595744602</v>
      </c>
      <c r="Q4904">
        <v>1.1367808071405999E-2</v>
      </c>
    </row>
    <row r="4905" spans="1:17" hidden="1" x14ac:dyDescent="0.3">
      <c r="A4905" t="s">
        <v>10040</v>
      </c>
      <c r="B4905" t="s">
        <v>10041</v>
      </c>
      <c r="C4905" t="str">
        <f>IFERROR(VLOOKUP(Table1[[#This Row],[Ticker]],[1]!Table1[[Symbol]:[Industry]],2,FALSE),"-")</f>
        <v>-</v>
      </c>
      <c r="D4905" t="s">
        <v>751</v>
      </c>
      <c r="E4905">
        <v>0</v>
      </c>
      <c r="F4905">
        <v>936.5</v>
      </c>
      <c r="G4905">
        <v>-2.0774550384349499</v>
      </c>
      <c r="H4905">
        <v>0.42606356155428798</v>
      </c>
      <c r="I4905">
        <v>-9.5332108694893905E-2</v>
      </c>
      <c r="J4905">
        <v>-0.63007912880147199</v>
      </c>
      <c r="K4905">
        <v>891.76515179356602</v>
      </c>
      <c r="L4905">
        <v>828.08242441328298</v>
      </c>
      <c r="M4905">
        <v>37.423081017166801</v>
      </c>
      <c r="N4905">
        <v>1.9420817591953701</v>
      </c>
      <c r="O4905">
        <v>5.3390282968490597E-2</v>
      </c>
      <c r="P4905">
        <v>37.288533145688497</v>
      </c>
      <c r="Q4905">
        <v>2.5475784075280001E-3</v>
      </c>
    </row>
    <row r="4906" spans="1:17" hidden="1" x14ac:dyDescent="0.3">
      <c r="A4906" t="s">
        <v>10042</v>
      </c>
      <c r="B4906" t="s">
        <v>10043</v>
      </c>
      <c r="C4906" t="str">
        <f>IFERROR(VLOOKUP(Table1[[#This Row],[Ticker]],[1]!Table1[[Symbol]:[Industry]],2,FALSE),"-")</f>
        <v>-</v>
      </c>
      <c r="D4906" t="s">
        <v>751</v>
      </c>
      <c r="E4906">
        <v>0</v>
      </c>
      <c r="F4906">
        <v>275.82</v>
      </c>
      <c r="G4906">
        <v>-15.7649908749506</v>
      </c>
      <c r="H4906">
        <v>0.71835158131939802</v>
      </c>
      <c r="I4906">
        <v>-2.1812812032806699</v>
      </c>
      <c r="J4906">
        <v>-0.331572888391585</v>
      </c>
      <c r="K4906">
        <v>262.76964605764402</v>
      </c>
      <c r="L4906">
        <v>250.32040923710301</v>
      </c>
      <c r="M4906">
        <v>45.289626408737497</v>
      </c>
      <c r="N4906">
        <v>0.981107428412345</v>
      </c>
      <c r="O4906">
        <v>0.416938583133941</v>
      </c>
      <c r="P4906">
        <v>24.805429864253298</v>
      </c>
    </row>
    <row r="4907" spans="1:17" hidden="1" x14ac:dyDescent="0.3">
      <c r="A4907" t="s">
        <v>10044</v>
      </c>
      <c r="B4907" t="s">
        <v>10045</v>
      </c>
      <c r="C4907" t="str">
        <f>IFERROR(VLOOKUP(Table1[[#This Row],[Ticker]],[1]!Table1[[Symbol]:[Industry]],2,FALSE),"-")</f>
        <v>-</v>
      </c>
      <c r="D4907" t="s">
        <v>751</v>
      </c>
      <c r="E4907">
        <v>0</v>
      </c>
      <c r="F4907">
        <v>451.05</v>
      </c>
      <c r="G4907">
        <v>-0.77825670317741902</v>
      </c>
      <c r="H4907">
        <v>-3.4156932178589199</v>
      </c>
      <c r="I4907">
        <v>2.5696296751752898</v>
      </c>
      <c r="J4907">
        <v>-3.7812633460257001</v>
      </c>
      <c r="K4907">
        <v>437.70193643511601</v>
      </c>
      <c r="L4907">
        <v>394.848816342774</v>
      </c>
      <c r="M4907">
        <v>43.691570787736502</v>
      </c>
      <c r="N4907">
        <v>0.92349925638779995</v>
      </c>
      <c r="O4907">
        <v>4.9218490189557498</v>
      </c>
      <c r="P4907">
        <v>42.287066246056703</v>
      </c>
    </row>
    <row r="4908" spans="1:17" hidden="1" x14ac:dyDescent="0.3">
      <c r="A4908" t="s">
        <v>10046</v>
      </c>
      <c r="B4908" t="s">
        <v>10047</v>
      </c>
      <c r="C4908" t="str">
        <f>IFERROR(VLOOKUP(Table1[[#This Row],[Ticker]],[1]!Table1[[Symbol]:[Industry]],2,FALSE),"-")</f>
        <v>-</v>
      </c>
      <c r="D4908" t="s">
        <v>751</v>
      </c>
      <c r="E4908">
        <v>0</v>
      </c>
      <c r="F4908">
        <v>554.24</v>
      </c>
      <c r="G4908">
        <v>-11.1794909981581</v>
      </c>
      <c r="H4908">
        <v>1.5388139072384599</v>
      </c>
      <c r="I4908">
        <v>-1.6599256045192301</v>
      </c>
      <c r="J4908">
        <v>-1.088962385569</v>
      </c>
      <c r="K4908">
        <v>528.36246530988797</v>
      </c>
      <c r="L4908">
        <v>501.13205381223003</v>
      </c>
      <c r="M4908">
        <v>38.951823625668403</v>
      </c>
      <c r="N4908">
        <v>1.4731006396828801</v>
      </c>
      <c r="O4908">
        <v>2.2102338337182301</v>
      </c>
      <c r="P4908">
        <v>29.616463985032699</v>
      </c>
    </row>
    <row r="4909" spans="1:17" hidden="1" x14ac:dyDescent="0.3">
      <c r="A4909" t="s">
        <v>10048</v>
      </c>
      <c r="B4909" t="s">
        <v>10049</v>
      </c>
      <c r="C4909" t="str">
        <f>IFERROR(VLOOKUP(Table1[[#This Row],[Ticker]],[1]!Table1[[Symbol]:[Industry]],2,FALSE),"-")</f>
        <v>-</v>
      </c>
      <c r="D4909" t="s">
        <v>1361</v>
      </c>
      <c r="E4909">
        <v>0</v>
      </c>
      <c r="F4909">
        <v>124.15</v>
      </c>
      <c r="G4909">
        <v>-26.261732349145301</v>
      </c>
      <c r="H4909">
        <v>-4.2201291645454599</v>
      </c>
      <c r="I4909">
        <v>-15.8006387407607</v>
      </c>
      <c r="J4909">
        <v>-3.22911485073615</v>
      </c>
      <c r="K4909">
        <v>123.49943584655701</v>
      </c>
      <c r="L4909">
        <v>120.994987839166</v>
      </c>
      <c r="M4909">
        <v>42.831285615245399</v>
      </c>
      <c r="N4909">
        <v>0.25557604299898701</v>
      </c>
      <c r="O4909">
        <v>4.1482078131292699</v>
      </c>
      <c r="P4909">
        <v>7.0627802690583099</v>
      </c>
    </row>
    <row r="4910" spans="1:17" hidden="1" x14ac:dyDescent="0.3">
      <c r="A4910" t="s">
        <v>10050</v>
      </c>
      <c r="B4910" t="s">
        <v>10051</v>
      </c>
      <c r="C4910" t="str">
        <f>IFERROR(VLOOKUP(Table1[[#This Row],[Ticker]],[1]!Table1[[Symbol]:[Industry]],2,FALSE),"-")</f>
        <v>-</v>
      </c>
      <c r="D4910" t="s">
        <v>751</v>
      </c>
      <c r="E4910">
        <v>0</v>
      </c>
      <c r="F4910">
        <v>44.35</v>
      </c>
      <c r="G4910">
        <v>3.3565220928872499</v>
      </c>
      <c r="H4910">
        <v>0.34814069508496798</v>
      </c>
      <c r="I4910">
        <v>1.3451529094497401</v>
      </c>
      <c r="J4910">
        <v>-1.11536023431304</v>
      </c>
      <c r="K4910">
        <v>42.185663564066303</v>
      </c>
      <c r="L4910">
        <v>38.763619921037098</v>
      </c>
      <c r="M4910">
        <v>40.246772189485696</v>
      </c>
      <c r="N4910">
        <v>0.74869461312131202</v>
      </c>
      <c r="O4910">
        <v>0.11273957158961501</v>
      </c>
      <c r="P4910">
        <v>43.341952165481501</v>
      </c>
    </row>
    <row r="4911" spans="1:17" hidden="1" x14ac:dyDescent="0.3">
      <c r="A4911" t="s">
        <v>10052</v>
      </c>
      <c r="B4911" t="s">
        <v>10053</v>
      </c>
      <c r="C4911" t="str">
        <f>IFERROR(VLOOKUP(Table1[[#This Row],[Ticker]],[1]!Table1[[Symbol]:[Industry]],2,FALSE),"-")</f>
        <v>-</v>
      </c>
      <c r="D4911" t="s">
        <v>1361</v>
      </c>
      <c r="E4911">
        <v>0</v>
      </c>
      <c r="F4911">
        <v>57.47</v>
      </c>
      <c r="G4911">
        <v>-24.573558826305799</v>
      </c>
      <c r="H4911">
        <v>-4.29701727011396</v>
      </c>
      <c r="I4911">
        <v>-14.2470077986035</v>
      </c>
      <c r="J4911">
        <v>-2.1330479925743999</v>
      </c>
      <c r="K4911">
        <v>56.947053185878502</v>
      </c>
      <c r="L4911">
        <v>55.486491979645201</v>
      </c>
      <c r="M4911">
        <v>51.453169897924603</v>
      </c>
      <c r="N4911">
        <v>0.26801919149270398</v>
      </c>
      <c r="O4911">
        <v>4.3848964677222799</v>
      </c>
      <c r="P4911">
        <v>9.4458198438392706</v>
      </c>
    </row>
    <row r="4912" spans="1:17" hidden="1" x14ac:dyDescent="0.3">
      <c r="A4912" t="s">
        <v>10054</v>
      </c>
      <c r="B4912" t="s">
        <v>10055</v>
      </c>
      <c r="C4912" t="str">
        <f>IFERROR(VLOOKUP(Table1[[#This Row],[Ticker]],[1]!Table1[[Symbol]:[Industry]],2,FALSE),"-")</f>
        <v>-</v>
      </c>
      <c r="D4912" t="s">
        <v>604</v>
      </c>
      <c r="M4912">
        <v>50</v>
      </c>
    </row>
    <row r="4913" spans="1:16" hidden="1" x14ac:dyDescent="0.3">
      <c r="A4913" t="s">
        <v>10056</v>
      </c>
      <c r="B4913" t="s">
        <v>10057</v>
      </c>
      <c r="C4913" t="str">
        <f>IFERROR(VLOOKUP(Table1[[#This Row],[Ticker]],[1]!Table1[[Symbol]:[Industry]],2,FALSE),"-")</f>
        <v>-</v>
      </c>
    </row>
    <row r="4914" spans="1:16" hidden="1" x14ac:dyDescent="0.3">
      <c r="A4914" t="s">
        <v>10058</v>
      </c>
      <c r="B4914" t="s">
        <v>10059</v>
      </c>
      <c r="C4914" t="str">
        <f>IFERROR(VLOOKUP(Table1[[#This Row],[Ticker]],[1]!Table1[[Symbol]:[Industry]],2,FALSE),"-")</f>
        <v>-</v>
      </c>
      <c r="D4914" t="s">
        <v>501</v>
      </c>
      <c r="F4914">
        <v>250</v>
      </c>
      <c r="G4914">
        <v>-5.5931859894901201</v>
      </c>
      <c r="H4914">
        <v>-1.87035303188851</v>
      </c>
      <c r="I4914">
        <v>-12.2495918825592</v>
      </c>
      <c r="J4914">
        <v>1.0670674632677399</v>
      </c>
      <c r="N4914">
        <v>1</v>
      </c>
    </row>
    <row r="4915" spans="1:16" hidden="1" x14ac:dyDescent="0.3">
      <c r="A4915" t="s">
        <v>10060</v>
      </c>
      <c r="B4915" t="s">
        <v>10061</v>
      </c>
      <c r="C4915" t="str">
        <f>IFERROR(VLOOKUP(Table1[[#This Row],[Ticker]],[1]!Table1[[Symbol]:[Industry]],2,FALSE),"-")</f>
        <v>-</v>
      </c>
      <c r="F4915">
        <v>10.28</v>
      </c>
      <c r="G4915">
        <v>-5.5931859894901201</v>
      </c>
      <c r="H4915">
        <v>-1.87035303188851</v>
      </c>
      <c r="I4915">
        <v>-12.2495918825592</v>
      </c>
      <c r="J4915">
        <v>1.0670674632677399</v>
      </c>
    </row>
    <row r="4916" spans="1:16" hidden="1" x14ac:dyDescent="0.3">
      <c r="A4916" t="s">
        <v>10062</v>
      </c>
      <c r="B4916" t="s">
        <v>10063</v>
      </c>
      <c r="C4916" t="str">
        <f>IFERROR(VLOOKUP(Table1[[#This Row],[Ticker]],[1]!Table1[[Symbol]:[Industry]],2,FALSE),"-")</f>
        <v>-</v>
      </c>
      <c r="F4916">
        <v>1.1499999999999999</v>
      </c>
      <c r="G4916">
        <v>-5.5931859894901201</v>
      </c>
      <c r="H4916">
        <v>-1.87035303188851</v>
      </c>
      <c r="I4916">
        <v>-12.2495918825592</v>
      </c>
      <c r="J4916">
        <v>1.0670674632677399</v>
      </c>
    </row>
    <row r="4917" spans="1:16" hidden="1" x14ac:dyDescent="0.3">
      <c r="A4917" t="s">
        <v>10064</v>
      </c>
      <c r="B4917" t="s">
        <v>10065</v>
      </c>
      <c r="C4917" t="str">
        <f>IFERROR(VLOOKUP(Table1[[#This Row],[Ticker]],[1]!Table1[[Symbol]:[Industry]],2,FALSE),"-")</f>
        <v>-</v>
      </c>
      <c r="D4917" t="s">
        <v>125</v>
      </c>
      <c r="F4917">
        <v>90.25</v>
      </c>
      <c r="G4917">
        <v>14.562812060664299</v>
      </c>
      <c r="H4917">
        <v>-0.65308975660986601</v>
      </c>
      <c r="I4917">
        <v>-14.184346913299599</v>
      </c>
      <c r="J4917">
        <v>0.44252826764262299</v>
      </c>
      <c r="K4917">
        <v>90.269407718136094</v>
      </c>
      <c r="L4917">
        <v>88.077040309641703</v>
      </c>
      <c r="N4917">
        <v>0.67620342084607898</v>
      </c>
      <c r="O4917">
        <v>39.335180055401601</v>
      </c>
      <c r="P4917">
        <v>49.668325041459298</v>
      </c>
    </row>
    <row r="4918" spans="1:16" hidden="1" x14ac:dyDescent="0.3">
      <c r="A4918" t="s">
        <v>10066</v>
      </c>
      <c r="B4918" t="s">
        <v>10067</v>
      </c>
      <c r="C4918" t="str">
        <f>IFERROR(VLOOKUP(Table1[[#This Row],[Ticker]],[1]!Table1[[Symbol]:[Industry]],2,FALSE),"-")</f>
        <v>-</v>
      </c>
    </row>
    <row r="4919" spans="1:16" hidden="1" x14ac:dyDescent="0.3">
      <c r="A4919" t="s">
        <v>10068</v>
      </c>
      <c r="B4919" t="s">
        <v>10069</v>
      </c>
      <c r="C4919" t="str">
        <f>IFERROR(VLOOKUP(Table1[[#This Row],[Ticker]],[1]!Table1[[Symbol]:[Industry]],2,FALSE),"-")</f>
        <v>-</v>
      </c>
    </row>
    <row r="4920" spans="1:16" hidden="1" x14ac:dyDescent="0.3">
      <c r="A4920" t="s">
        <v>10070</v>
      </c>
      <c r="B4920" t="s">
        <v>10071</v>
      </c>
      <c r="C4920" t="str">
        <f>IFERROR(VLOOKUP(Table1[[#This Row],[Ticker]],[1]!Table1[[Symbol]:[Industry]],2,FALSE),"-")</f>
        <v>-</v>
      </c>
    </row>
    <row r="4921" spans="1:16" hidden="1" x14ac:dyDescent="0.3">
      <c r="A4921" t="s">
        <v>10072</v>
      </c>
      <c r="B4921" t="s">
        <v>10073</v>
      </c>
      <c r="C4921" t="str">
        <f>IFERROR(VLOOKUP(Table1[[#This Row],[Ticker]],[1]!Table1[[Symbol]:[Industry]],2,FALSE),"-")</f>
        <v>-</v>
      </c>
    </row>
    <row r="4922" spans="1:16" hidden="1" x14ac:dyDescent="0.3">
      <c r="A4922" t="s">
        <v>10074</v>
      </c>
      <c r="B4922" t="s">
        <v>10075</v>
      </c>
      <c r="C4922" t="str">
        <f>IFERROR(VLOOKUP(Table1[[#This Row],[Ticker]],[1]!Table1[[Symbol]:[Industry]],2,FALSE),"-")</f>
        <v>-</v>
      </c>
    </row>
    <row r="4923" spans="1:16" hidden="1" x14ac:dyDescent="0.3">
      <c r="A4923" t="s">
        <v>10076</v>
      </c>
      <c r="B4923" t="s">
        <v>10077</v>
      </c>
      <c r="C4923" t="str">
        <f>IFERROR(VLOOKUP(Table1[[#This Row],[Ticker]],[1]!Table1[[Symbol]:[Industry]],2,FALSE),"-")</f>
        <v>-</v>
      </c>
    </row>
    <row r="4924" spans="1:16" hidden="1" x14ac:dyDescent="0.3">
      <c r="A4924" t="s">
        <v>10078</v>
      </c>
      <c r="B4924" t="s">
        <v>10079</v>
      </c>
      <c r="C4924" t="str">
        <f>IFERROR(VLOOKUP(Table1[[#This Row],[Ticker]],[1]!Table1[[Symbol]:[Industry]],2,FALSE),"-")</f>
        <v>-</v>
      </c>
    </row>
    <row r="4925" spans="1:16" hidden="1" x14ac:dyDescent="0.3">
      <c r="A4925" t="s">
        <v>10080</v>
      </c>
      <c r="B4925" t="s">
        <v>10081</v>
      </c>
      <c r="C4925" t="str">
        <f>IFERROR(VLOOKUP(Table1[[#This Row],[Ticker]],[1]!Table1[[Symbol]:[Industry]],2,FALSE),"-")</f>
        <v>-</v>
      </c>
    </row>
    <row r="4926" spans="1:16" hidden="1" x14ac:dyDescent="0.3">
      <c r="A4926" t="s">
        <v>10082</v>
      </c>
      <c r="B4926" t="s">
        <v>10083</v>
      </c>
      <c r="C4926" t="str">
        <f>IFERROR(VLOOKUP(Table1[[#This Row],[Ticker]],[1]!Table1[[Symbol]:[Industry]],2,FALSE),"-")</f>
        <v>-</v>
      </c>
      <c r="D4926" t="s">
        <v>545</v>
      </c>
      <c r="F4926">
        <v>0</v>
      </c>
      <c r="G4926">
        <v>-33.3152806806104</v>
      </c>
      <c r="M4926">
        <v>50</v>
      </c>
    </row>
    <row r="4927" spans="1:16" hidden="1" x14ac:dyDescent="0.3">
      <c r="A4927" t="s">
        <v>10084</v>
      </c>
      <c r="B4927" t="s">
        <v>10085</v>
      </c>
      <c r="C4927" t="str">
        <f>IFERROR(VLOOKUP(Table1[[#This Row],[Ticker]],[1]!Table1[[Symbol]:[Industry]],2,FALSE),"-")</f>
        <v>-</v>
      </c>
    </row>
    <row r="4928" spans="1:16" hidden="1" x14ac:dyDescent="0.3">
      <c r="A4928" t="s">
        <v>10086</v>
      </c>
      <c r="B4928" t="s">
        <v>10087</v>
      </c>
      <c r="C4928" t="str">
        <f>IFERROR(VLOOKUP(Table1[[#This Row],[Ticker]],[1]!Table1[[Symbol]:[Industry]],2,FALSE),"-")</f>
        <v>-</v>
      </c>
      <c r="F4928">
        <v>0.78</v>
      </c>
      <c r="G4928">
        <v>-30.683701733242</v>
      </c>
      <c r="H4928">
        <v>-9.6978052037643199</v>
      </c>
      <c r="I4928">
        <v>-13.733005933990199</v>
      </c>
      <c r="J4928">
        <v>-3.1486319533518499</v>
      </c>
      <c r="K4928">
        <v>0.79815119860833805</v>
      </c>
      <c r="L4928">
        <v>0.81816775371974504</v>
      </c>
      <c r="N4928">
        <v>0.47230694408864998</v>
      </c>
      <c r="O4928">
        <v>24.358974358974301</v>
      </c>
      <c r="P4928">
        <v>59.183673469387699</v>
      </c>
    </row>
    <row r="4929" spans="1:13" hidden="1" x14ac:dyDescent="0.3">
      <c r="A4929" t="s">
        <v>10088</v>
      </c>
      <c r="B4929" t="s">
        <v>10089</v>
      </c>
      <c r="C4929" t="str">
        <f>IFERROR(VLOOKUP(Table1[[#This Row],[Ticker]],[1]!Table1[[Symbol]:[Industry]],2,FALSE),"-")</f>
        <v>-</v>
      </c>
      <c r="D4929" t="s">
        <v>125</v>
      </c>
      <c r="F4929">
        <v>0</v>
      </c>
      <c r="G4929">
        <v>-33.3152806806104</v>
      </c>
      <c r="M4929">
        <v>50</v>
      </c>
    </row>
    <row r="4930" spans="1:13" hidden="1" x14ac:dyDescent="0.3">
      <c r="A4930" t="s">
        <v>10090</v>
      </c>
      <c r="B4930" t="s">
        <v>10091</v>
      </c>
      <c r="C4930" t="str">
        <f>IFERROR(VLOOKUP(Table1[[#This Row],[Ticker]],[1]!Table1[[Symbol]:[Industry]],2,FALSE),"-")</f>
        <v>-</v>
      </c>
      <c r="F4930">
        <v>0</v>
      </c>
      <c r="G4930">
        <v>-33.3152806806104</v>
      </c>
      <c r="M4930">
        <v>50</v>
      </c>
    </row>
    <row r="4931" spans="1:13" hidden="1" x14ac:dyDescent="0.3">
      <c r="A4931" t="s">
        <v>10092</v>
      </c>
      <c r="B4931" t="s">
        <v>10093</v>
      </c>
      <c r="C4931" t="str">
        <f>IFERROR(VLOOKUP(Table1[[#This Row],[Ticker]],[1]!Table1[[Symbol]:[Industry]],2,FALSE),"-")</f>
        <v>-</v>
      </c>
      <c r="D4931" t="s">
        <v>396</v>
      </c>
      <c r="F4931">
        <v>0</v>
      </c>
      <c r="G4931">
        <v>-33.3152806806104</v>
      </c>
      <c r="M4931">
        <v>50</v>
      </c>
    </row>
    <row r="4932" spans="1:13" hidden="1" x14ac:dyDescent="0.3">
      <c r="A4932" t="s">
        <v>10094</v>
      </c>
      <c r="B4932" t="s">
        <v>10095</v>
      </c>
      <c r="C4932" t="str">
        <f>IFERROR(VLOOKUP(Table1[[#This Row],[Ticker]],[1]!Table1[[Symbol]:[Industry]],2,FALSE),"-")</f>
        <v>-</v>
      </c>
      <c r="D4932" t="s">
        <v>545</v>
      </c>
    </row>
    <row r="4933" spans="1:13" hidden="1" x14ac:dyDescent="0.3">
      <c r="A4933" t="s">
        <v>10096</v>
      </c>
      <c r="B4933" t="s">
        <v>10097</v>
      </c>
      <c r="C4933" t="str">
        <f>IFERROR(VLOOKUP(Table1[[#This Row],[Ticker]],[1]!Table1[[Symbol]:[Industry]],2,FALSE),"-")</f>
        <v>-</v>
      </c>
      <c r="D4933" t="s">
        <v>266</v>
      </c>
    </row>
    <row r="4934" spans="1:13" hidden="1" x14ac:dyDescent="0.3">
      <c r="A4934" t="s">
        <v>10098</v>
      </c>
      <c r="B4934" t="s">
        <v>10099</v>
      </c>
      <c r="C4934" t="str">
        <f>IFERROR(VLOOKUP(Table1[[#This Row],[Ticker]],[1]!Table1[[Symbol]:[Industry]],2,FALSE),"-")</f>
        <v>-</v>
      </c>
      <c r="D4934" t="s">
        <v>130</v>
      </c>
      <c r="F4934">
        <v>0</v>
      </c>
      <c r="G4934">
        <v>-33.3152806806104</v>
      </c>
    </row>
    <row r="4935" spans="1:13" hidden="1" x14ac:dyDescent="0.3">
      <c r="A4935" t="s">
        <v>10100</v>
      </c>
      <c r="B4935" t="s">
        <v>10101</v>
      </c>
      <c r="C4935" t="str">
        <f>IFERROR(VLOOKUP(Table1[[#This Row],[Ticker]],[1]!Table1[[Symbol]:[Industry]],2,FALSE),"-")</f>
        <v>-</v>
      </c>
      <c r="D4935" t="s">
        <v>604</v>
      </c>
      <c r="F4935">
        <v>0</v>
      </c>
      <c r="G4935">
        <v>-33.3152806806104</v>
      </c>
      <c r="M4935">
        <v>50</v>
      </c>
    </row>
    <row r="4936" spans="1:13" hidden="1" x14ac:dyDescent="0.3">
      <c r="A4936" t="s">
        <v>10102</v>
      </c>
      <c r="B4936" t="s">
        <v>10103</v>
      </c>
      <c r="C4936" t="str">
        <f>IFERROR(VLOOKUP(Table1[[#This Row],[Ticker]],[1]!Table1[[Symbol]:[Industry]],2,FALSE),"-")</f>
        <v>-</v>
      </c>
      <c r="F4936">
        <v>0</v>
      </c>
      <c r="G4936">
        <v>-33.3152806806104</v>
      </c>
      <c r="M4936">
        <v>50</v>
      </c>
    </row>
    <row r="4937" spans="1:13" hidden="1" x14ac:dyDescent="0.3">
      <c r="A4937" t="s">
        <v>10104</v>
      </c>
      <c r="B4937" t="s">
        <v>10105</v>
      </c>
      <c r="C4937" t="str">
        <f>IFERROR(VLOOKUP(Table1[[#This Row],[Ticker]],[1]!Table1[[Symbol]:[Industry]],2,FALSE),"-")</f>
        <v>-</v>
      </c>
    </row>
    <row r="4938" spans="1:13" hidden="1" x14ac:dyDescent="0.3">
      <c r="A4938" t="s">
        <v>10106</v>
      </c>
      <c r="B4938" t="s">
        <v>10107</v>
      </c>
      <c r="C4938" t="str">
        <f>IFERROR(VLOOKUP(Table1[[#This Row],[Ticker]],[1]!Table1[[Symbol]:[Industry]],2,FALSE),"-")</f>
        <v>-</v>
      </c>
      <c r="D4938" t="s">
        <v>604</v>
      </c>
      <c r="F4938">
        <v>0</v>
      </c>
      <c r="G4938">
        <v>-33.3152806806104</v>
      </c>
      <c r="M4938">
        <v>50</v>
      </c>
    </row>
    <row r="4939" spans="1:13" hidden="1" x14ac:dyDescent="0.3">
      <c r="A4939" t="s">
        <v>10108</v>
      </c>
      <c r="B4939" t="s">
        <v>10109</v>
      </c>
      <c r="C4939" t="str">
        <f>IFERROR(VLOOKUP(Table1[[#This Row],[Ticker]],[1]!Table1[[Symbol]:[Industry]],2,FALSE),"-")</f>
        <v>-</v>
      </c>
      <c r="D4939" t="s">
        <v>143</v>
      </c>
      <c r="F4939">
        <v>0</v>
      </c>
      <c r="G4939">
        <v>-33.3152806806104</v>
      </c>
      <c r="M4939">
        <v>50</v>
      </c>
    </row>
    <row r="4940" spans="1:13" hidden="1" x14ac:dyDescent="0.3">
      <c r="A4940" t="s">
        <v>10110</v>
      </c>
      <c r="B4940" t="s">
        <v>10111</v>
      </c>
      <c r="C4940" t="str">
        <f>IFERROR(VLOOKUP(Table1[[#This Row],[Ticker]],[1]!Table1[[Symbol]:[Industry]],2,FALSE),"-")</f>
        <v>-</v>
      </c>
      <c r="D4940" t="s">
        <v>604</v>
      </c>
      <c r="F4940">
        <v>0</v>
      </c>
      <c r="G4940">
        <v>-33.3152806806104</v>
      </c>
      <c r="M4940">
        <v>50</v>
      </c>
    </row>
    <row r="4941" spans="1:13" hidden="1" x14ac:dyDescent="0.3">
      <c r="A4941" t="s">
        <v>10112</v>
      </c>
      <c r="B4941" t="s">
        <v>10113</v>
      </c>
      <c r="C4941" t="str">
        <f>IFERROR(VLOOKUP(Table1[[#This Row],[Ticker]],[1]!Table1[[Symbol]:[Industry]],2,FALSE),"-")</f>
        <v>-</v>
      </c>
      <c r="D4941" t="s">
        <v>143</v>
      </c>
      <c r="F4941">
        <v>0</v>
      </c>
      <c r="G4941">
        <v>-33.3152806806104</v>
      </c>
      <c r="M4941">
        <v>50</v>
      </c>
    </row>
    <row r="4942" spans="1:13" hidden="1" x14ac:dyDescent="0.3">
      <c r="A4942" t="s">
        <v>10114</v>
      </c>
      <c r="B4942" t="s">
        <v>10115</v>
      </c>
      <c r="C4942" t="str">
        <f>IFERROR(VLOOKUP(Table1[[#This Row],[Ticker]],[1]!Table1[[Symbol]:[Industry]],2,FALSE),"-")</f>
        <v>-</v>
      </c>
      <c r="F4942">
        <v>0</v>
      </c>
      <c r="G4942">
        <v>-33.3152806806104</v>
      </c>
      <c r="M4942">
        <v>50</v>
      </c>
    </row>
    <row r="4943" spans="1:13" hidden="1" x14ac:dyDescent="0.3">
      <c r="A4943" t="s">
        <v>10116</v>
      </c>
      <c r="B4943" t="s">
        <v>10117</v>
      </c>
      <c r="C4943" t="str">
        <f>IFERROR(VLOOKUP(Table1[[#This Row],[Ticker]],[1]!Table1[[Symbol]:[Industry]],2,FALSE),"-")</f>
        <v>-</v>
      </c>
      <c r="D4943" t="s">
        <v>46</v>
      </c>
      <c r="F4943">
        <v>0</v>
      </c>
      <c r="G4943">
        <v>-33.3152806806104</v>
      </c>
      <c r="M4943">
        <v>50</v>
      </c>
    </row>
    <row r="4944" spans="1:13" hidden="1" x14ac:dyDescent="0.3">
      <c r="A4944" t="s">
        <v>10118</v>
      </c>
      <c r="B4944" t="s">
        <v>10119</v>
      </c>
      <c r="C4944" t="str">
        <f>IFERROR(VLOOKUP(Table1[[#This Row],[Ticker]],[1]!Table1[[Symbol]:[Industry]],2,FALSE),"-")</f>
        <v>-</v>
      </c>
      <c r="D4944" t="s">
        <v>3218</v>
      </c>
      <c r="F4944">
        <v>0</v>
      </c>
      <c r="G4944">
        <v>-33.3152806806104</v>
      </c>
      <c r="M4944">
        <v>50</v>
      </c>
    </row>
    <row r="4945" spans="1:16" hidden="1" x14ac:dyDescent="0.3">
      <c r="A4945" t="s">
        <v>10120</v>
      </c>
      <c r="B4945" t="s">
        <v>10121</v>
      </c>
      <c r="C4945" t="str">
        <f>IFERROR(VLOOKUP(Table1[[#This Row],[Ticker]],[1]!Table1[[Symbol]:[Industry]],2,FALSE),"-")</f>
        <v>-</v>
      </c>
      <c r="D4945" t="s">
        <v>74</v>
      </c>
      <c r="F4945">
        <v>0</v>
      </c>
      <c r="G4945">
        <v>-33.3152806806104</v>
      </c>
      <c r="M4945">
        <v>50</v>
      </c>
    </row>
    <row r="4946" spans="1:16" hidden="1" x14ac:dyDescent="0.3">
      <c r="A4946" t="s">
        <v>10122</v>
      </c>
      <c r="B4946" t="s">
        <v>10123</v>
      </c>
      <c r="C4946" t="str">
        <f>IFERROR(VLOOKUP(Table1[[#This Row],[Ticker]],[1]!Table1[[Symbol]:[Industry]],2,FALSE),"-")</f>
        <v>-</v>
      </c>
      <c r="D4946" t="s">
        <v>228</v>
      </c>
      <c r="F4946">
        <v>0</v>
      </c>
      <c r="G4946">
        <v>-33.3152806806104</v>
      </c>
      <c r="M4946">
        <v>50</v>
      </c>
    </row>
    <row r="4947" spans="1:16" hidden="1" x14ac:dyDescent="0.3">
      <c r="A4947" t="s">
        <v>10124</v>
      </c>
      <c r="B4947" t="s">
        <v>10125</v>
      </c>
      <c r="C4947" t="str">
        <f>IFERROR(VLOOKUP(Table1[[#This Row],[Ticker]],[1]!Table1[[Symbol]:[Industry]],2,FALSE),"-")</f>
        <v>-</v>
      </c>
      <c r="D4947" t="s">
        <v>396</v>
      </c>
      <c r="F4947">
        <v>0</v>
      </c>
      <c r="G4947">
        <v>-33.3152806806104</v>
      </c>
      <c r="M4947">
        <v>50</v>
      </c>
    </row>
    <row r="4948" spans="1:16" hidden="1" x14ac:dyDescent="0.3">
      <c r="A4948" t="s">
        <v>10126</v>
      </c>
      <c r="B4948" t="s">
        <v>10127</v>
      </c>
      <c r="C4948" t="str">
        <f>IFERROR(VLOOKUP(Table1[[#This Row],[Ticker]],[1]!Table1[[Symbol]:[Industry]],2,FALSE),"-")</f>
        <v>-</v>
      </c>
      <c r="D4948" t="s">
        <v>143</v>
      </c>
      <c r="F4948">
        <v>0</v>
      </c>
      <c r="G4948">
        <v>-33.3152806806104</v>
      </c>
      <c r="M4948">
        <v>50</v>
      </c>
    </row>
    <row r="4949" spans="1:16" hidden="1" x14ac:dyDescent="0.3">
      <c r="A4949" t="s">
        <v>10128</v>
      </c>
      <c r="B4949" t="s">
        <v>10129</v>
      </c>
      <c r="C4949" t="str">
        <f>IFERROR(VLOOKUP(Table1[[#This Row],[Ticker]],[1]!Table1[[Symbol]:[Industry]],2,FALSE),"-")</f>
        <v>-</v>
      </c>
      <c r="D4949" t="s">
        <v>1004</v>
      </c>
      <c r="F4949">
        <v>4.5199999999999996</v>
      </c>
      <c r="G4949">
        <v>-33.3152806806104</v>
      </c>
      <c r="H4949">
        <v>-4.8197564232765302</v>
      </c>
      <c r="I4949">
        <v>-19.138411339395599</v>
      </c>
      <c r="J4949">
        <v>-3.1486319533518499</v>
      </c>
      <c r="O4949">
        <v>0</v>
      </c>
      <c r="P4949">
        <v>0</v>
      </c>
    </row>
    <row r="4950" spans="1:16" hidden="1" x14ac:dyDescent="0.3">
      <c r="A4950" t="s">
        <v>10130</v>
      </c>
      <c r="B4950" t="s">
        <v>10131</v>
      </c>
      <c r="C4950" t="str">
        <f>IFERROR(VLOOKUP(Table1[[#This Row],[Ticker]],[1]!Table1[[Symbol]:[Industry]],2,FALSE),"-")</f>
        <v>-</v>
      </c>
      <c r="F4950">
        <v>22.17</v>
      </c>
      <c r="G4950">
        <v>-26.677474042803698</v>
      </c>
      <c r="H4950">
        <v>-0.27430187782198101</v>
      </c>
      <c r="I4950">
        <v>11.1966856623679</v>
      </c>
      <c r="J4950">
        <v>-7.2728004677642604</v>
      </c>
      <c r="K4950">
        <v>21.220649612835299</v>
      </c>
      <c r="L4950">
        <v>20.660212007677799</v>
      </c>
      <c r="N4950">
        <v>1.40559386178651</v>
      </c>
      <c r="O4950">
        <v>28.506991429860101</v>
      </c>
      <c r="P4950">
        <v>39.4339622641509</v>
      </c>
    </row>
    <row r="4951" spans="1:16" hidden="1" x14ac:dyDescent="0.3">
      <c r="A4951" t="s">
        <v>10132</v>
      </c>
      <c r="B4951" t="s">
        <v>10133</v>
      </c>
      <c r="C4951" t="str">
        <f>IFERROR(VLOOKUP(Table1[[#This Row],[Ticker]],[1]!Table1[[Symbol]:[Industry]],2,FALSE),"-")</f>
        <v>-</v>
      </c>
      <c r="D4951" t="s">
        <v>1153</v>
      </c>
    </row>
    <row r="4952" spans="1:16" hidden="1" x14ac:dyDescent="0.3">
      <c r="A4952" t="s">
        <v>10134</v>
      </c>
      <c r="B4952" t="s">
        <v>10135</v>
      </c>
      <c r="C4952" t="str">
        <f>IFERROR(VLOOKUP(Table1[[#This Row],[Ticker]],[1]!Table1[[Symbol]:[Industry]],2,FALSE),"-")</f>
        <v>-</v>
      </c>
      <c r="F4952">
        <v>0</v>
      </c>
      <c r="G4952">
        <v>-33.3152806806104</v>
      </c>
      <c r="M4952">
        <v>50</v>
      </c>
    </row>
    <row r="4953" spans="1:16" hidden="1" x14ac:dyDescent="0.3">
      <c r="A4953" t="s">
        <v>10136</v>
      </c>
      <c r="B4953" t="s">
        <v>10137</v>
      </c>
      <c r="C4953" t="str">
        <f>IFERROR(VLOOKUP(Table1[[#This Row],[Ticker]],[1]!Table1[[Symbol]:[Industry]],2,FALSE),"-")</f>
        <v>-</v>
      </c>
      <c r="D4953" t="s">
        <v>545</v>
      </c>
      <c r="F4953">
        <v>0</v>
      </c>
      <c r="G4953">
        <v>-33.3152806806104</v>
      </c>
      <c r="M4953">
        <v>50</v>
      </c>
    </row>
    <row r="4954" spans="1:16" hidden="1" x14ac:dyDescent="0.3">
      <c r="A4954" t="s">
        <v>10138</v>
      </c>
      <c r="B4954" t="s">
        <v>10139</v>
      </c>
      <c r="C4954" t="str">
        <f>IFERROR(VLOOKUP(Table1[[#This Row],[Ticker]],[1]!Table1[[Symbol]:[Industry]],2,FALSE),"-")</f>
        <v>-</v>
      </c>
      <c r="D4954" t="s">
        <v>545</v>
      </c>
      <c r="F4954">
        <v>0</v>
      </c>
      <c r="G4954">
        <v>-33.3152806806104</v>
      </c>
      <c r="M4954">
        <v>50</v>
      </c>
    </row>
    <row r="4955" spans="1:16" hidden="1" x14ac:dyDescent="0.3">
      <c r="A4955" t="s">
        <v>10140</v>
      </c>
      <c r="B4955" t="s">
        <v>10141</v>
      </c>
      <c r="C4955" t="str">
        <f>IFERROR(VLOOKUP(Table1[[#This Row],[Ticker]],[1]!Table1[[Symbol]:[Industry]],2,FALSE),"-")</f>
        <v>-</v>
      </c>
      <c r="F4955">
        <v>0</v>
      </c>
      <c r="G4955">
        <v>-33.3152806806104</v>
      </c>
      <c r="M4955">
        <v>50</v>
      </c>
    </row>
    <row r="4956" spans="1:16" hidden="1" x14ac:dyDescent="0.3">
      <c r="A4956" t="s">
        <v>10142</v>
      </c>
      <c r="B4956" t="s">
        <v>10143</v>
      </c>
      <c r="C4956" t="str">
        <f>IFERROR(VLOOKUP(Table1[[#This Row],[Ticker]],[1]!Table1[[Symbol]:[Industry]],2,FALSE),"-")</f>
        <v>-</v>
      </c>
      <c r="F4956">
        <v>0</v>
      </c>
      <c r="G4956">
        <v>-33.3152806806104</v>
      </c>
      <c r="M4956">
        <v>50</v>
      </c>
    </row>
    <row r="4957" spans="1:16" hidden="1" x14ac:dyDescent="0.3">
      <c r="A4957" t="s">
        <v>10144</v>
      </c>
      <c r="B4957" t="s">
        <v>10145</v>
      </c>
      <c r="C4957" t="str">
        <f>IFERROR(VLOOKUP(Table1[[#This Row],[Ticker]],[1]!Table1[[Symbol]:[Industry]],2,FALSE),"-")</f>
        <v>-</v>
      </c>
      <c r="D4957" t="s">
        <v>51</v>
      </c>
      <c r="F4957">
        <v>0</v>
      </c>
      <c r="G4957">
        <v>-33.3152806806104</v>
      </c>
      <c r="M4957">
        <v>50</v>
      </c>
    </row>
    <row r="4958" spans="1:16" hidden="1" x14ac:dyDescent="0.3">
      <c r="A4958" t="s">
        <v>10146</v>
      </c>
      <c r="B4958" t="s">
        <v>10147</v>
      </c>
      <c r="C4958" t="str">
        <f>IFERROR(VLOOKUP(Table1[[#This Row],[Ticker]],[1]!Table1[[Symbol]:[Industry]],2,FALSE),"-")</f>
        <v>-</v>
      </c>
      <c r="F4958">
        <v>0</v>
      </c>
      <c r="G4958">
        <v>-33.3152806806104</v>
      </c>
      <c r="M4958">
        <v>50</v>
      </c>
    </row>
    <row r="4959" spans="1:16" hidden="1" x14ac:dyDescent="0.3">
      <c r="A4959" t="s">
        <v>10148</v>
      </c>
      <c r="B4959" t="s">
        <v>10149</v>
      </c>
      <c r="C4959" t="str">
        <f>IFERROR(VLOOKUP(Table1[[#This Row],[Ticker]],[1]!Table1[[Symbol]:[Industry]],2,FALSE),"-")</f>
        <v>-</v>
      </c>
      <c r="D4959" t="s">
        <v>545</v>
      </c>
      <c r="F4959">
        <v>0</v>
      </c>
      <c r="G4959">
        <v>-33.3152806806104</v>
      </c>
      <c r="M4959">
        <v>50</v>
      </c>
    </row>
    <row r="4960" spans="1:16" hidden="1" x14ac:dyDescent="0.3">
      <c r="A4960" t="s">
        <v>10150</v>
      </c>
      <c r="B4960" t="s">
        <v>10151</v>
      </c>
      <c r="C4960" t="str">
        <f>IFERROR(VLOOKUP(Table1[[#This Row],[Ticker]],[1]!Table1[[Symbol]:[Industry]],2,FALSE),"-")</f>
        <v>-</v>
      </c>
      <c r="D4960" t="s">
        <v>143</v>
      </c>
      <c r="F4960">
        <v>0</v>
      </c>
      <c r="G4960">
        <v>-33.3152806806104</v>
      </c>
    </row>
    <row r="4961" spans="1:13" hidden="1" x14ac:dyDescent="0.3">
      <c r="A4961" t="s">
        <v>10152</v>
      </c>
      <c r="B4961" t="s">
        <v>10153</v>
      </c>
      <c r="C4961" t="str">
        <f>IFERROR(VLOOKUP(Table1[[#This Row],[Ticker]],[1]!Table1[[Symbol]:[Industry]],2,FALSE),"-")</f>
        <v>-</v>
      </c>
      <c r="D4961" t="s">
        <v>545</v>
      </c>
      <c r="F4961">
        <v>0</v>
      </c>
      <c r="G4961">
        <v>-33.3152806806104</v>
      </c>
      <c r="M4961">
        <v>50</v>
      </c>
    </row>
    <row r="4962" spans="1:13" hidden="1" x14ac:dyDescent="0.3">
      <c r="A4962" t="s">
        <v>10154</v>
      </c>
      <c r="B4962" t="s">
        <v>10155</v>
      </c>
      <c r="C4962" t="str">
        <f>IFERROR(VLOOKUP(Table1[[#This Row],[Ticker]],[1]!Table1[[Symbol]:[Industry]],2,FALSE),"-")</f>
        <v>-</v>
      </c>
      <c r="D4962" t="s">
        <v>130</v>
      </c>
      <c r="F4962">
        <v>0</v>
      </c>
      <c r="G4962">
        <v>-33.3152806806104</v>
      </c>
      <c r="M4962">
        <v>50</v>
      </c>
    </row>
    <row r="4963" spans="1:13" hidden="1" x14ac:dyDescent="0.3">
      <c r="A4963" t="s">
        <v>10156</v>
      </c>
      <c r="B4963" t="s">
        <v>10157</v>
      </c>
      <c r="C4963" t="str">
        <f>IFERROR(VLOOKUP(Table1[[#This Row],[Ticker]],[1]!Table1[[Symbol]:[Industry]],2,FALSE),"-")</f>
        <v>-</v>
      </c>
      <c r="D4963" t="s">
        <v>130</v>
      </c>
      <c r="F4963">
        <v>0</v>
      </c>
      <c r="G4963">
        <v>-33.3152806806104</v>
      </c>
      <c r="M4963">
        <v>50</v>
      </c>
    </row>
    <row r="4964" spans="1:13" hidden="1" x14ac:dyDescent="0.3">
      <c r="A4964" t="s">
        <v>10158</v>
      </c>
      <c r="B4964" t="s">
        <v>10159</v>
      </c>
      <c r="C4964" t="str">
        <f>IFERROR(VLOOKUP(Table1[[#This Row],[Ticker]],[1]!Table1[[Symbol]:[Industry]],2,FALSE),"-")</f>
        <v>-</v>
      </c>
      <c r="D4964" t="s">
        <v>545</v>
      </c>
      <c r="F4964">
        <v>0</v>
      </c>
      <c r="G4964">
        <v>-33.3152806806104</v>
      </c>
      <c r="M4964">
        <v>50</v>
      </c>
    </row>
    <row r="4965" spans="1:13" hidden="1" x14ac:dyDescent="0.3">
      <c r="A4965" t="s">
        <v>10160</v>
      </c>
      <c r="B4965" t="s">
        <v>10161</v>
      </c>
      <c r="C4965" t="str">
        <f>IFERROR(VLOOKUP(Table1[[#This Row],[Ticker]],[1]!Table1[[Symbol]:[Industry]],2,FALSE),"-")</f>
        <v>-</v>
      </c>
      <c r="F4965">
        <v>0</v>
      </c>
      <c r="G4965">
        <v>-33.3152806806104</v>
      </c>
      <c r="M4965">
        <v>50</v>
      </c>
    </row>
    <row r="4966" spans="1:13" hidden="1" x14ac:dyDescent="0.3">
      <c r="A4966" t="s">
        <v>10162</v>
      </c>
      <c r="B4966" t="s">
        <v>10163</v>
      </c>
      <c r="C4966" t="str">
        <f>IFERROR(VLOOKUP(Table1[[#This Row],[Ticker]],[1]!Table1[[Symbol]:[Industry]],2,FALSE),"-")</f>
        <v>-</v>
      </c>
      <c r="D4966" t="s">
        <v>396</v>
      </c>
      <c r="F4966">
        <v>0</v>
      </c>
      <c r="G4966">
        <v>-33.3152806806104</v>
      </c>
      <c r="M4966">
        <v>50</v>
      </c>
    </row>
    <row r="4967" spans="1:13" hidden="1" x14ac:dyDescent="0.3">
      <c r="A4967" t="s">
        <v>10164</v>
      </c>
      <c r="B4967" t="s">
        <v>10165</v>
      </c>
      <c r="C4967" t="str">
        <f>IFERROR(VLOOKUP(Table1[[#This Row],[Ticker]],[1]!Table1[[Symbol]:[Industry]],2,FALSE),"-")</f>
        <v>-</v>
      </c>
      <c r="D4967" t="s">
        <v>545</v>
      </c>
      <c r="F4967">
        <v>0</v>
      </c>
      <c r="G4967">
        <v>-33.3152806806104</v>
      </c>
    </row>
    <row r="4968" spans="1:13" hidden="1" x14ac:dyDescent="0.3">
      <c r="A4968" t="s">
        <v>10166</v>
      </c>
      <c r="B4968" t="s">
        <v>10167</v>
      </c>
      <c r="C4968" t="str">
        <f>IFERROR(VLOOKUP(Table1[[#This Row],[Ticker]],[1]!Table1[[Symbol]:[Industry]],2,FALSE),"-")</f>
        <v>-</v>
      </c>
      <c r="F4968">
        <v>0</v>
      </c>
      <c r="G4968">
        <v>-33.3152806806104</v>
      </c>
      <c r="M4968">
        <v>50</v>
      </c>
    </row>
    <row r="4969" spans="1:13" hidden="1" x14ac:dyDescent="0.3">
      <c r="A4969" t="s">
        <v>10168</v>
      </c>
      <c r="B4969" t="s">
        <v>10169</v>
      </c>
      <c r="C4969" t="str">
        <f>IFERROR(VLOOKUP(Table1[[#This Row],[Ticker]],[1]!Table1[[Symbol]:[Industry]],2,FALSE),"-")</f>
        <v>-</v>
      </c>
      <c r="D4969" t="s">
        <v>545</v>
      </c>
      <c r="F4969">
        <v>0</v>
      </c>
      <c r="G4969">
        <v>-33.3152806806104</v>
      </c>
      <c r="M4969">
        <v>50</v>
      </c>
    </row>
    <row r="4970" spans="1:13" hidden="1" x14ac:dyDescent="0.3">
      <c r="A4970" t="s">
        <v>10170</v>
      </c>
      <c r="B4970" t="s">
        <v>10171</v>
      </c>
      <c r="C4970" t="str">
        <f>IFERROR(VLOOKUP(Table1[[#This Row],[Ticker]],[1]!Table1[[Symbol]:[Industry]],2,FALSE),"-")</f>
        <v>-</v>
      </c>
      <c r="D4970" t="s">
        <v>143</v>
      </c>
      <c r="F4970">
        <v>0</v>
      </c>
      <c r="G4970">
        <v>-33.3152806806104</v>
      </c>
      <c r="M4970">
        <v>50</v>
      </c>
    </row>
    <row r="4971" spans="1:13" hidden="1" x14ac:dyDescent="0.3">
      <c r="A4971" t="s">
        <v>10172</v>
      </c>
      <c r="B4971" t="s">
        <v>10173</v>
      </c>
      <c r="C4971" t="str">
        <f>IFERROR(VLOOKUP(Table1[[#This Row],[Ticker]],[1]!Table1[[Symbol]:[Industry]],2,FALSE),"-")</f>
        <v>-</v>
      </c>
      <c r="D4971" t="s">
        <v>54</v>
      </c>
      <c r="F4971">
        <v>0</v>
      </c>
      <c r="G4971">
        <v>-33.3152806806104</v>
      </c>
      <c r="M4971">
        <v>50</v>
      </c>
    </row>
    <row r="4972" spans="1:13" hidden="1" x14ac:dyDescent="0.3">
      <c r="A4972" t="s">
        <v>10174</v>
      </c>
      <c r="B4972" t="s">
        <v>10175</v>
      </c>
      <c r="C4972" t="str">
        <f>IFERROR(VLOOKUP(Table1[[#This Row],[Ticker]],[1]!Table1[[Symbol]:[Industry]],2,FALSE),"-")</f>
        <v>-</v>
      </c>
      <c r="D4972" t="s">
        <v>501</v>
      </c>
      <c r="F4972">
        <v>0</v>
      </c>
      <c r="G4972">
        <v>-33.3152806806104</v>
      </c>
      <c r="M4972">
        <v>50</v>
      </c>
    </row>
    <row r="4973" spans="1:13" hidden="1" x14ac:dyDescent="0.3">
      <c r="A4973" t="s">
        <v>10176</v>
      </c>
      <c r="B4973" t="s">
        <v>10177</v>
      </c>
      <c r="C4973" t="str">
        <f>IFERROR(VLOOKUP(Table1[[#This Row],[Ticker]],[1]!Table1[[Symbol]:[Industry]],2,FALSE),"-")</f>
        <v>-</v>
      </c>
      <c r="D4973" t="s">
        <v>217</v>
      </c>
      <c r="F4973">
        <v>0</v>
      </c>
      <c r="G4973">
        <v>-33.3152806806104</v>
      </c>
      <c r="M4973">
        <v>50</v>
      </c>
    </row>
    <row r="4974" spans="1:13" hidden="1" x14ac:dyDescent="0.3">
      <c r="A4974" t="s">
        <v>10178</v>
      </c>
      <c r="B4974" t="s">
        <v>10179</v>
      </c>
      <c r="C4974" t="str">
        <f>IFERROR(VLOOKUP(Table1[[#This Row],[Ticker]],[1]!Table1[[Symbol]:[Industry]],2,FALSE),"-")</f>
        <v>-</v>
      </c>
      <c r="D4974" t="s">
        <v>217</v>
      </c>
      <c r="F4974">
        <v>0</v>
      </c>
      <c r="G4974">
        <v>-33.3152806806104</v>
      </c>
      <c r="M4974">
        <v>50</v>
      </c>
    </row>
    <row r="4975" spans="1:13" hidden="1" x14ac:dyDescent="0.3">
      <c r="A4975" t="s">
        <v>10180</v>
      </c>
      <c r="B4975" t="s">
        <v>10181</v>
      </c>
      <c r="C4975" t="str">
        <f>IFERROR(VLOOKUP(Table1[[#This Row],[Ticker]],[1]!Table1[[Symbol]:[Industry]],2,FALSE),"-")</f>
        <v>-</v>
      </c>
      <c r="F4975">
        <v>0</v>
      </c>
      <c r="G4975">
        <v>-33.3152806806104</v>
      </c>
      <c r="M4975">
        <v>50</v>
      </c>
    </row>
    <row r="4976" spans="1:13" hidden="1" x14ac:dyDescent="0.3">
      <c r="A4976" t="s">
        <v>10182</v>
      </c>
      <c r="B4976" t="s">
        <v>10183</v>
      </c>
      <c r="C4976" t="str">
        <f>IFERROR(VLOOKUP(Table1[[#This Row],[Ticker]],[1]!Table1[[Symbol]:[Industry]],2,FALSE),"-")</f>
        <v>-</v>
      </c>
      <c r="F4976">
        <v>0</v>
      </c>
      <c r="G4976">
        <v>-33.3152806806104</v>
      </c>
      <c r="M4976">
        <v>50</v>
      </c>
    </row>
    <row r="4977" spans="1:16" hidden="1" x14ac:dyDescent="0.3">
      <c r="A4977" t="s">
        <v>10184</v>
      </c>
      <c r="B4977" t="s">
        <v>10185</v>
      </c>
      <c r="C4977" t="str">
        <f>IFERROR(VLOOKUP(Table1[[#This Row],[Ticker]],[1]!Table1[[Symbol]:[Industry]],2,FALSE),"-")</f>
        <v>-</v>
      </c>
      <c r="D4977" t="s">
        <v>379</v>
      </c>
      <c r="F4977">
        <v>0</v>
      </c>
      <c r="G4977">
        <v>-33.3152806806104</v>
      </c>
      <c r="M4977">
        <v>50</v>
      </c>
    </row>
    <row r="4978" spans="1:16" hidden="1" x14ac:dyDescent="0.3">
      <c r="A4978" t="s">
        <v>10186</v>
      </c>
      <c r="B4978" t="s">
        <v>10187</v>
      </c>
      <c r="C4978" t="str">
        <f>IFERROR(VLOOKUP(Table1[[#This Row],[Ticker]],[1]!Table1[[Symbol]:[Industry]],2,FALSE),"-")</f>
        <v>-</v>
      </c>
      <c r="D4978" t="s">
        <v>263</v>
      </c>
      <c r="F4978">
        <v>0</v>
      </c>
      <c r="G4978">
        <v>-33.3152806806104</v>
      </c>
      <c r="M4978">
        <v>50</v>
      </c>
    </row>
    <row r="4979" spans="1:16" hidden="1" x14ac:dyDescent="0.3">
      <c r="A4979" t="s">
        <v>10188</v>
      </c>
      <c r="B4979" t="s">
        <v>10189</v>
      </c>
      <c r="C4979" t="str">
        <f>IFERROR(VLOOKUP(Table1[[#This Row],[Ticker]],[1]!Table1[[Symbol]:[Industry]],2,FALSE),"-")</f>
        <v>-</v>
      </c>
      <c r="D4979" t="s">
        <v>46</v>
      </c>
    </row>
    <row r="4980" spans="1:16" hidden="1" x14ac:dyDescent="0.3">
      <c r="A4980" t="s">
        <v>25</v>
      </c>
      <c r="B4980" t="s">
        <v>10190</v>
      </c>
      <c r="C4980" t="str">
        <f>IFERROR(VLOOKUP(Table1[[#This Row],[Ticker]],[1]!Table1[[Symbol]:[Industry]],2,FALSE),"-")</f>
        <v>-</v>
      </c>
      <c r="D4980" t="s">
        <v>27</v>
      </c>
      <c r="F4980">
        <v>1362.7</v>
      </c>
      <c r="G4980">
        <v>123.5071844532</v>
      </c>
      <c r="H4980">
        <v>16.769719157909201</v>
      </c>
      <c r="I4980">
        <v>48.619806067966103</v>
      </c>
      <c r="J4980">
        <v>5.2369102153228502</v>
      </c>
      <c r="K4980">
        <v>1163.08032329714</v>
      </c>
      <c r="L4980">
        <v>940.83905168100796</v>
      </c>
      <c r="N4980">
        <v>1.44955510523799</v>
      </c>
      <c r="O4980">
        <v>0.337565128054584</v>
      </c>
      <c r="P4980">
        <v>159.68556455454899</v>
      </c>
    </row>
    <row r="4981" spans="1:16" hidden="1" x14ac:dyDescent="0.3">
      <c r="A4981" t="s">
        <v>10191</v>
      </c>
      <c r="B4981" t="s">
        <v>10192</v>
      </c>
      <c r="C4981" t="str">
        <f>IFERROR(VLOOKUP(Table1[[#This Row],[Ticker]],[1]!Table1[[Symbol]:[Industry]],2,FALSE),"-")</f>
        <v>-</v>
      </c>
      <c r="F4981">
        <v>165.4</v>
      </c>
      <c r="G4981">
        <v>121.146257780928</v>
      </c>
      <c r="H4981">
        <v>-8.7379847026632493</v>
      </c>
      <c r="I4981">
        <v>16.435359152407599</v>
      </c>
      <c r="J4981">
        <v>-8.6234922885473893</v>
      </c>
      <c r="K4981">
        <v>164.29901286510599</v>
      </c>
      <c r="L4981">
        <v>121.381883126033</v>
      </c>
      <c r="N4981">
        <v>0.51022759993445099</v>
      </c>
      <c r="O4981">
        <v>23.3373639661426</v>
      </c>
      <c r="P4981">
        <v>170.70376432078501</v>
      </c>
    </row>
    <row r="4982" spans="1:16" hidden="1" x14ac:dyDescent="0.3">
      <c r="A4982" t="s">
        <v>10193</v>
      </c>
      <c r="B4982" t="s">
        <v>10194</v>
      </c>
      <c r="C4982" t="str">
        <f>IFERROR(VLOOKUP(Table1[[#This Row],[Ticker]],[1]!Table1[[Symbol]:[Industry]],2,FALSE),"-")</f>
        <v>-</v>
      </c>
      <c r="F4982">
        <v>0</v>
      </c>
      <c r="G4982">
        <v>-33.3152806806104</v>
      </c>
      <c r="M4982">
        <v>50</v>
      </c>
    </row>
    <row r="4983" spans="1:16" hidden="1" x14ac:dyDescent="0.3">
      <c r="A4983" t="s">
        <v>10195</v>
      </c>
      <c r="B4983" t="s">
        <v>10196</v>
      </c>
      <c r="C4983" t="str">
        <f>IFERROR(VLOOKUP(Table1[[#This Row],[Ticker]],[1]!Table1[[Symbol]:[Industry]],2,FALSE),"-")</f>
        <v>-</v>
      </c>
      <c r="D4983" t="s">
        <v>46</v>
      </c>
    </row>
    <row r="4984" spans="1:16" hidden="1" x14ac:dyDescent="0.3">
      <c r="A4984" t="s">
        <v>10197</v>
      </c>
      <c r="B4984" t="s">
        <v>10198</v>
      </c>
      <c r="C4984" t="str">
        <f>IFERROR(VLOOKUP(Table1[[#This Row],[Ticker]],[1]!Table1[[Symbol]:[Industry]],2,FALSE),"-")</f>
        <v>-</v>
      </c>
      <c r="D4984" t="s">
        <v>83</v>
      </c>
      <c r="F4984">
        <v>101.63</v>
      </c>
      <c r="G4984">
        <v>-33.3152806806104</v>
      </c>
      <c r="H4984">
        <v>-4.8197564232765302</v>
      </c>
      <c r="I4984">
        <v>-19.305405445485999</v>
      </c>
      <c r="J4984">
        <v>-3.1486319533518499</v>
      </c>
      <c r="K4984">
        <v>99.604623571405895</v>
      </c>
      <c r="N4984">
        <v>0</v>
      </c>
      <c r="O4984">
        <v>0.16727344288103199</v>
      </c>
    </row>
    <row r="4985" spans="1:16" hidden="1" x14ac:dyDescent="0.3">
      <c r="A4985" t="s">
        <v>10199</v>
      </c>
      <c r="B4985" t="s">
        <v>10200</v>
      </c>
      <c r="C4985" t="str">
        <f>IFERROR(VLOOKUP(Table1[[#This Row],[Ticker]],[1]!Table1[[Symbol]:[Industry]],2,FALSE),"-")</f>
        <v>-</v>
      </c>
      <c r="D4985" t="s">
        <v>751</v>
      </c>
      <c r="F4985">
        <v>28.46</v>
      </c>
      <c r="G4985">
        <v>5.5139876120725004</v>
      </c>
      <c r="H4985">
        <v>2.7963898067310802</v>
      </c>
      <c r="I4985">
        <v>6.01550246887171</v>
      </c>
      <c r="J4985">
        <v>-3.6766150578925001</v>
      </c>
      <c r="K4985">
        <v>26.754572708824099</v>
      </c>
      <c r="L4985">
        <v>24.1881989187548</v>
      </c>
      <c r="N4985">
        <v>1.0445912585018799</v>
      </c>
      <c r="O4985">
        <v>5.4111033028812301</v>
      </c>
      <c r="P4985">
        <v>72.484848484848399</v>
      </c>
    </row>
    <row r="4986" spans="1:16" hidden="1" x14ac:dyDescent="0.3">
      <c r="A4986" t="s">
        <v>10201</v>
      </c>
      <c r="B4986" t="s">
        <v>10202</v>
      </c>
      <c r="C4986" t="str">
        <f>IFERROR(VLOOKUP(Table1[[#This Row],[Ticker]],[1]!Table1[[Symbol]:[Industry]],2,FALSE),"-")</f>
        <v>-</v>
      </c>
      <c r="D4986" t="s">
        <v>751</v>
      </c>
      <c r="F4986">
        <v>90.03</v>
      </c>
      <c r="G4986">
        <v>-6.9928448731177797</v>
      </c>
      <c r="H4986">
        <v>-0.135243994978269</v>
      </c>
      <c r="I4986">
        <v>3.4347676939603402</v>
      </c>
      <c r="J4986">
        <v>-1.1101928153203999</v>
      </c>
      <c r="K4986">
        <v>84.658340592174298</v>
      </c>
      <c r="L4986">
        <v>80.869294277193504</v>
      </c>
      <c r="N4986">
        <v>1.67830910421558</v>
      </c>
      <c r="O4986">
        <v>4.4651782739086796</v>
      </c>
      <c r="P4986">
        <v>33.595488944947299</v>
      </c>
    </row>
    <row r="4987" spans="1:16" hidden="1" x14ac:dyDescent="0.3">
      <c r="A4987" t="s">
        <v>10203</v>
      </c>
      <c r="B4987" t="s">
        <v>10204</v>
      </c>
      <c r="C4987" t="str">
        <f>IFERROR(VLOOKUP(Table1[[#This Row],[Ticker]],[1]!Table1[[Symbol]:[Industry]],2,FALSE),"-")</f>
        <v>-</v>
      </c>
      <c r="D4987" t="s">
        <v>1361</v>
      </c>
      <c r="F4987">
        <v>242.89</v>
      </c>
      <c r="G4987">
        <v>-22.1528092847294</v>
      </c>
      <c r="H4987">
        <v>-3.0138208307696899</v>
      </c>
      <c r="I4987">
        <v>-12.4673529292068</v>
      </c>
      <c r="J4987">
        <v>-2.7167382656442101</v>
      </c>
      <c r="K4987">
        <v>237.22737159642901</v>
      </c>
      <c r="L4987">
        <v>229.18811776746</v>
      </c>
      <c r="N4987">
        <v>1.6428876375222099</v>
      </c>
      <c r="O4987">
        <v>2.8037383177570199</v>
      </c>
      <c r="P4987">
        <v>12.345050878815901</v>
      </c>
    </row>
    <row r="4988" spans="1:16" hidden="1" x14ac:dyDescent="0.3">
      <c r="A4988" t="s">
        <v>10205</v>
      </c>
      <c r="B4988" t="s">
        <v>10206</v>
      </c>
      <c r="C4988" t="str">
        <f>IFERROR(VLOOKUP(Table1[[#This Row],[Ticker]],[1]!Table1[[Symbol]:[Industry]],2,FALSE),"-")</f>
        <v>-</v>
      </c>
      <c r="D4988" t="s">
        <v>751</v>
      </c>
      <c r="F4988">
        <v>1162.24</v>
      </c>
      <c r="G4988">
        <v>-23.541583147647302</v>
      </c>
      <c r="H4988">
        <v>-4.0153386478177904</v>
      </c>
      <c r="I4988">
        <v>-14.3159504142263</v>
      </c>
      <c r="J4988">
        <v>-2.78411085268861</v>
      </c>
      <c r="K4988">
        <v>1145.16034554368</v>
      </c>
      <c r="L4988">
        <v>1114.6638397316799</v>
      </c>
      <c r="N4988">
        <v>0.56389767313262995</v>
      </c>
      <c r="O4988">
        <v>8.6350495594713603</v>
      </c>
      <c r="P4988">
        <v>35.350359268187503</v>
      </c>
    </row>
    <row r="4989" spans="1:16" hidden="1" x14ac:dyDescent="0.3">
      <c r="A4989" t="s">
        <v>10207</v>
      </c>
      <c r="B4989" t="s">
        <v>10208</v>
      </c>
      <c r="C4989" t="str">
        <f>IFERROR(VLOOKUP(Table1[[#This Row],[Ticker]],[1]!Table1[[Symbol]:[Industry]],2,FALSE),"-")</f>
        <v>-</v>
      </c>
      <c r="D4989" t="s">
        <v>751</v>
      </c>
      <c r="F4989">
        <v>97.75</v>
      </c>
      <c r="G4989">
        <v>17.254651543665599</v>
      </c>
      <c r="H4989">
        <v>-4.11252813414497</v>
      </c>
      <c r="I4989">
        <v>-1.0828557838401001</v>
      </c>
      <c r="J4989">
        <v>-1.1041594061919799</v>
      </c>
      <c r="K4989">
        <v>94.288807737324603</v>
      </c>
      <c r="L4989">
        <v>86.525584677176596</v>
      </c>
      <c r="N4989">
        <v>0.85989461793671795</v>
      </c>
      <c r="O4989">
        <v>2.3017902813299198</v>
      </c>
      <c r="P4989">
        <v>61.570247933884303</v>
      </c>
    </row>
    <row r="4990" spans="1:16" hidden="1" x14ac:dyDescent="0.3">
      <c r="A4990" t="s">
        <v>10209</v>
      </c>
      <c r="B4990" t="s">
        <v>10210</v>
      </c>
      <c r="C4990" t="str">
        <f>IFERROR(VLOOKUP(Table1[[#This Row],[Ticker]],[1]!Table1[[Symbol]:[Industry]],2,FALSE),"-")</f>
        <v>-</v>
      </c>
      <c r="D4990" t="s">
        <v>751</v>
      </c>
      <c r="F4990">
        <v>55.17</v>
      </c>
      <c r="G4990">
        <v>-10.4695892978448</v>
      </c>
      <c r="H4990">
        <v>-2.5721373756574799</v>
      </c>
      <c r="I4990">
        <v>-1.8053615733386701</v>
      </c>
      <c r="J4990">
        <v>-2.5112116308921602</v>
      </c>
      <c r="K4990">
        <v>52.469843868160503</v>
      </c>
      <c r="L4990">
        <v>49.779332768714198</v>
      </c>
      <c r="N4990">
        <v>0.17384579301737599</v>
      </c>
      <c r="O4990">
        <v>6.7971723762914698</v>
      </c>
      <c r="P4990">
        <v>35.386503067484597</v>
      </c>
    </row>
    <row r="4991" spans="1:16" hidden="1" x14ac:dyDescent="0.3">
      <c r="A4991" t="s">
        <v>10211</v>
      </c>
      <c r="B4991" t="s">
        <v>10212</v>
      </c>
      <c r="C4991" t="str">
        <f>IFERROR(VLOOKUP(Table1[[#This Row],[Ticker]],[1]!Table1[[Symbol]:[Industry]],2,FALSE),"-")</f>
        <v>-</v>
      </c>
      <c r="D4991" t="s">
        <v>1361</v>
      </c>
      <c r="F4991">
        <v>1010.25</v>
      </c>
      <c r="G4991">
        <v>-32.289270420507798</v>
      </c>
      <c r="H4991">
        <v>-4.2833739696502304</v>
      </c>
      <c r="I4991">
        <v>-18.113411339395601</v>
      </c>
      <c r="J4991">
        <v>-3.02177242055172</v>
      </c>
      <c r="K4991">
        <v>1005.49456795906</v>
      </c>
      <c r="L4991">
        <v>1001.96745909782</v>
      </c>
      <c r="N4991">
        <v>2.9886364411502102</v>
      </c>
      <c r="O4991">
        <v>10.8636476119772</v>
      </c>
      <c r="P4991">
        <v>1.12612612612612</v>
      </c>
    </row>
    <row r="4992" spans="1:16" hidden="1" x14ac:dyDescent="0.3">
      <c r="A4992" t="s">
        <v>10213</v>
      </c>
      <c r="B4992" t="s">
        <v>10214</v>
      </c>
      <c r="C4992" t="str">
        <f>IFERROR(VLOOKUP(Table1[[#This Row],[Ticker]],[1]!Table1[[Symbol]:[Industry]],2,FALSE),"-")</f>
        <v>-</v>
      </c>
      <c r="D4992" t="s">
        <v>751</v>
      </c>
      <c r="F4992">
        <v>185.59</v>
      </c>
      <c r="G4992">
        <v>19.408550787460602</v>
      </c>
      <c r="H4992">
        <v>-2.3850216060190399</v>
      </c>
      <c r="I4992">
        <v>10.7628975428049</v>
      </c>
      <c r="J4992">
        <v>-3.4748526068627399</v>
      </c>
      <c r="K4992">
        <v>180.44002374743599</v>
      </c>
      <c r="L4992">
        <v>160.17804989988801</v>
      </c>
      <c r="N4992">
        <v>0.98807215273531501</v>
      </c>
      <c r="O4992">
        <v>2.3492645077859602</v>
      </c>
      <c r="P4992">
        <v>61.382608695652102</v>
      </c>
    </row>
    <row r="4993" spans="1:16" hidden="1" x14ac:dyDescent="0.3">
      <c r="A4993" t="s">
        <v>10215</v>
      </c>
      <c r="B4993" t="s">
        <v>10216</v>
      </c>
      <c r="C4993" t="str">
        <f>IFERROR(VLOOKUP(Table1[[#This Row],[Ticker]],[1]!Table1[[Symbol]:[Industry]],2,FALSE),"-")</f>
        <v>-</v>
      </c>
      <c r="D4993" t="s">
        <v>751</v>
      </c>
      <c r="F4993">
        <v>22.54</v>
      </c>
      <c r="G4993">
        <v>15.626092502439199</v>
      </c>
      <c r="H4993">
        <v>-1.4955305580670599</v>
      </c>
      <c r="I4993">
        <v>7.99074827707358</v>
      </c>
      <c r="J4993">
        <v>-1.8087480766211601</v>
      </c>
      <c r="K4993">
        <v>21.77090201815</v>
      </c>
      <c r="L4993">
        <v>19.4305954603362</v>
      </c>
      <c r="N4993">
        <v>1.2750821303583499</v>
      </c>
      <c r="O4993">
        <v>2.0408163265306101</v>
      </c>
      <c r="P4993">
        <v>59.068454481298502</v>
      </c>
    </row>
    <row r="4994" spans="1:16" hidden="1" x14ac:dyDescent="0.3">
      <c r="A4994" t="s">
        <v>10217</v>
      </c>
      <c r="B4994" t="s">
        <v>10218</v>
      </c>
      <c r="C4994" t="str">
        <f>IFERROR(VLOOKUP(Table1[[#This Row],[Ticker]],[1]!Table1[[Symbol]:[Industry]],2,FALSE),"-")</f>
        <v>-</v>
      </c>
      <c r="D4994" t="s">
        <v>751</v>
      </c>
      <c r="F4994">
        <v>38.99</v>
      </c>
      <c r="G4994">
        <v>7.6973775472376902</v>
      </c>
      <c r="H4994">
        <v>-0.26097209909631203</v>
      </c>
      <c r="I4994">
        <v>1.83583625601234</v>
      </c>
      <c r="J4994">
        <v>-0.42469271815017701</v>
      </c>
      <c r="K4994">
        <v>37.5411211457211</v>
      </c>
      <c r="L4994">
        <v>34.320714226519598</v>
      </c>
      <c r="N4994">
        <v>1.11008441639878</v>
      </c>
      <c r="O4994">
        <v>13.875352654526701</v>
      </c>
      <c r="P4994">
        <v>49.961538461538403</v>
      </c>
    </row>
    <row r="4995" spans="1:16" hidden="1" x14ac:dyDescent="0.3">
      <c r="A4995" t="s">
        <v>10219</v>
      </c>
      <c r="B4995" t="s">
        <v>10220</v>
      </c>
      <c r="C4995" t="str">
        <f>IFERROR(VLOOKUP(Table1[[#This Row],[Ticker]],[1]!Table1[[Symbol]:[Industry]],2,FALSE),"-")</f>
        <v>-</v>
      </c>
      <c r="D4995" t="s">
        <v>1680</v>
      </c>
      <c r="F4995">
        <v>74.930000000000007</v>
      </c>
      <c r="G4995">
        <v>-5.9915763475602901</v>
      </c>
      <c r="H4995">
        <v>0.398980389214665</v>
      </c>
      <c r="I4995">
        <v>-5.1764341530838696</v>
      </c>
      <c r="J4995">
        <v>0.380779811354026</v>
      </c>
      <c r="K4995">
        <v>71.4494092099456</v>
      </c>
      <c r="L4995">
        <v>68.346580870176297</v>
      </c>
      <c r="N4995">
        <v>0.46211907615305597</v>
      </c>
      <c r="O4995">
        <v>9.4354731082343299</v>
      </c>
      <c r="P4995">
        <v>33.565062388591798</v>
      </c>
    </row>
    <row r="4996" spans="1:16" hidden="1" x14ac:dyDescent="0.3">
      <c r="A4996" t="s">
        <v>10221</v>
      </c>
      <c r="B4996" t="s">
        <v>10222</v>
      </c>
      <c r="C4996" t="str">
        <f>IFERROR(VLOOKUP(Table1[[#This Row],[Ticker]],[1]!Table1[[Symbol]:[Industry]],2,FALSE),"-")</f>
        <v>-</v>
      </c>
      <c r="D4996" t="s">
        <v>751</v>
      </c>
      <c r="F4996">
        <v>1000</v>
      </c>
      <c r="G4996">
        <v>-33.314280670610302</v>
      </c>
      <c r="H4996">
        <v>-4.8187564132764296</v>
      </c>
      <c r="I4996">
        <v>-19.138411339395599</v>
      </c>
      <c r="J4996">
        <v>-3.1476319433517501</v>
      </c>
      <c r="K4996">
        <v>1000.00021320549</v>
      </c>
      <c r="L4996">
        <v>999.99947178900197</v>
      </c>
      <c r="N4996">
        <v>0.61162500479887305</v>
      </c>
      <c r="O4996">
        <v>3</v>
      </c>
      <c r="P4996">
        <v>0.59957345780854399</v>
      </c>
    </row>
    <row r="4997" spans="1:16" hidden="1" x14ac:dyDescent="0.3">
      <c r="A4997" t="s">
        <v>10223</v>
      </c>
      <c r="B4997" t="s">
        <v>10224</v>
      </c>
      <c r="C4997" t="str">
        <f>IFERROR(VLOOKUP(Table1[[#This Row],[Ticker]],[1]!Table1[[Symbol]:[Industry]],2,FALSE),"-")</f>
        <v>-</v>
      </c>
      <c r="D4997" t="s">
        <v>751</v>
      </c>
      <c r="F4997">
        <v>68.680000000000007</v>
      </c>
      <c r="G4997">
        <v>-1.5424487542865299</v>
      </c>
      <c r="H4997">
        <v>-8.8669739612191893</v>
      </c>
      <c r="I4997">
        <v>-20.104525254319899</v>
      </c>
      <c r="J4997">
        <v>-2.5297106447753599</v>
      </c>
      <c r="K4997">
        <v>69.850093989999806</v>
      </c>
      <c r="L4997">
        <v>66.823989085114903</v>
      </c>
      <c r="N4997">
        <v>0.73384016630465498</v>
      </c>
      <c r="O4997">
        <v>26.237623762376199</v>
      </c>
      <c r="P4997">
        <v>47.318747318747299</v>
      </c>
    </row>
    <row r="4998" spans="1:16" hidden="1" x14ac:dyDescent="0.3">
      <c r="A4998" t="s">
        <v>10225</v>
      </c>
      <c r="B4998" t="s">
        <v>10226</v>
      </c>
      <c r="C4998" t="str">
        <f>IFERROR(VLOOKUP(Table1[[#This Row],[Ticker]],[1]!Table1[[Symbol]:[Industry]],2,FALSE),"-")</f>
        <v>-</v>
      </c>
      <c r="D4998" t="s">
        <v>751</v>
      </c>
      <c r="F4998">
        <v>87.13</v>
      </c>
      <c r="G4998">
        <v>-1.7585843194448001</v>
      </c>
      <c r="H4998">
        <v>-0.35816230775743502</v>
      </c>
      <c r="I4998">
        <v>5.4475117512676897E-2</v>
      </c>
      <c r="J4998">
        <v>-1.2309848945283199</v>
      </c>
      <c r="K4998">
        <v>82.952384063600803</v>
      </c>
      <c r="L4998">
        <v>76.960821132986496</v>
      </c>
      <c r="N4998">
        <v>1.53311830801351</v>
      </c>
      <c r="O4998">
        <v>1.6412257546195299</v>
      </c>
      <c r="P4998">
        <v>38.411437648927702</v>
      </c>
    </row>
    <row r="4999" spans="1:16" hidden="1" x14ac:dyDescent="0.3">
      <c r="A4999" t="s">
        <v>10227</v>
      </c>
      <c r="B4999" t="s">
        <v>10228</v>
      </c>
      <c r="C4999" t="str">
        <f>IFERROR(VLOOKUP(Table1[[#This Row],[Ticker]],[1]!Table1[[Symbol]:[Industry]],2,FALSE),"-")</f>
        <v>-</v>
      </c>
      <c r="D4999" t="s">
        <v>751</v>
      </c>
      <c r="F4999">
        <v>218.04</v>
      </c>
      <c r="G4999">
        <v>10.2548780077414</v>
      </c>
      <c r="H4999">
        <v>0.56932042544265604</v>
      </c>
      <c r="I4999">
        <v>0.82197598454799303</v>
      </c>
      <c r="J4999">
        <v>-1.8948590255598701</v>
      </c>
      <c r="K4999">
        <v>207.76368391988601</v>
      </c>
      <c r="L4999">
        <v>187.54440520779301</v>
      </c>
      <c r="N4999">
        <v>1.01207218828816</v>
      </c>
      <c r="O4999">
        <v>0.89891762979270595</v>
      </c>
      <c r="P4999">
        <v>54.550609583215099</v>
      </c>
    </row>
    <row r="5000" spans="1:16" hidden="1" x14ac:dyDescent="0.3">
      <c r="A5000" t="s">
        <v>10229</v>
      </c>
      <c r="B5000" t="s">
        <v>10230</v>
      </c>
      <c r="C5000" t="str">
        <f>IFERROR(VLOOKUP(Table1[[#This Row],[Ticker]],[1]!Table1[[Symbol]:[Industry]],2,FALSE),"-")</f>
        <v>-</v>
      </c>
      <c r="F5000">
        <v>0</v>
      </c>
      <c r="G5000">
        <v>-33.3152806806104</v>
      </c>
    </row>
    <row r="5001" spans="1:16" hidden="1" x14ac:dyDescent="0.3">
      <c r="A5001" t="s">
        <v>10231</v>
      </c>
      <c r="B5001" t="s">
        <v>10232</v>
      </c>
      <c r="C5001" t="str">
        <f>IFERROR(VLOOKUP(Table1[[#This Row],[Ticker]],[1]!Table1[[Symbol]:[Industry]],2,FALSE),"-")</f>
        <v>-</v>
      </c>
      <c r="D5001" t="s">
        <v>1361</v>
      </c>
      <c r="F5001">
        <v>27.33</v>
      </c>
      <c r="G5001">
        <v>-25.291565265590599</v>
      </c>
      <c r="H5001">
        <v>-4.3006611322123796</v>
      </c>
      <c r="I5001">
        <v>-14.1038225615324</v>
      </c>
      <c r="J5001">
        <v>-3.1486319533518499</v>
      </c>
      <c r="K5001">
        <v>26.866261344549599</v>
      </c>
      <c r="L5001">
        <v>26.104211891293399</v>
      </c>
      <c r="N5001">
        <v>0.81132648707930999</v>
      </c>
      <c r="O5001">
        <v>9.0376875228686409</v>
      </c>
      <c r="P5001">
        <v>15.3651329674968</v>
      </c>
    </row>
    <row r="5002" spans="1:16" hidden="1" x14ac:dyDescent="0.3">
      <c r="A5002" t="s">
        <v>10233</v>
      </c>
      <c r="B5002" t="s">
        <v>10234</v>
      </c>
      <c r="C5002" t="str">
        <f>IFERROR(VLOOKUP(Table1[[#This Row],[Ticker]],[1]!Table1[[Symbol]:[Industry]],2,FALSE),"-")</f>
        <v>-</v>
      </c>
      <c r="D5002" t="s">
        <v>751</v>
      </c>
      <c r="F5002">
        <v>89.95</v>
      </c>
      <c r="G5002">
        <v>-7.7569333885947902</v>
      </c>
      <c r="H5002">
        <v>1.03257026238349</v>
      </c>
      <c r="I5002">
        <v>1.9737470017918901</v>
      </c>
      <c r="J5002">
        <v>1.7325724691369799</v>
      </c>
      <c r="K5002">
        <v>85.112169265494899</v>
      </c>
      <c r="L5002">
        <v>81.890483967781705</v>
      </c>
      <c r="N5002">
        <v>0.80932060617742696</v>
      </c>
      <c r="O5002">
        <v>6.72595886603668</v>
      </c>
      <c r="P5002">
        <v>32.279411764705799</v>
      </c>
    </row>
    <row r="5003" spans="1:16" hidden="1" x14ac:dyDescent="0.3">
      <c r="A5003" t="s">
        <v>10235</v>
      </c>
      <c r="B5003" t="s">
        <v>10236</v>
      </c>
      <c r="C5003" t="str">
        <f>IFERROR(VLOOKUP(Table1[[#This Row],[Ticker]],[1]!Table1[[Symbol]:[Industry]],2,FALSE),"-")</f>
        <v>-</v>
      </c>
      <c r="D5003" t="s">
        <v>1680</v>
      </c>
      <c r="F5003">
        <v>74.72</v>
      </c>
      <c r="G5003">
        <v>-6.2404507486376302</v>
      </c>
      <c r="H5003">
        <v>-0.15486953273277401</v>
      </c>
      <c r="I5003">
        <v>-6.2683207049545899</v>
      </c>
      <c r="J5003">
        <v>0.72809374738723698</v>
      </c>
      <c r="K5003">
        <v>71.387273108070005</v>
      </c>
      <c r="L5003">
        <v>68.218417512573296</v>
      </c>
      <c r="N5003">
        <v>0.305189478172122</v>
      </c>
      <c r="O5003">
        <v>1.2580299785867199</v>
      </c>
      <c r="P5003">
        <v>35.854545454545402</v>
      </c>
    </row>
    <row r="5004" spans="1:16" hidden="1" x14ac:dyDescent="0.3">
      <c r="A5004" t="s">
        <v>10237</v>
      </c>
      <c r="B5004" t="s">
        <v>10238</v>
      </c>
      <c r="C5004" t="str">
        <f>IFERROR(VLOOKUP(Table1[[#This Row],[Ticker]],[1]!Table1[[Symbol]:[Industry]],2,FALSE),"-")</f>
        <v>-</v>
      </c>
      <c r="D5004" t="s">
        <v>751</v>
      </c>
      <c r="F5004">
        <v>91.05</v>
      </c>
      <c r="G5004">
        <v>-6.3278329818656598</v>
      </c>
      <c r="H5004">
        <v>1.61306165044524</v>
      </c>
      <c r="I5004">
        <v>4.8234674897397802</v>
      </c>
      <c r="J5004">
        <v>1.54142652618031</v>
      </c>
      <c r="K5004">
        <v>85.043865346630895</v>
      </c>
      <c r="L5004">
        <v>81.366715519074504</v>
      </c>
      <c r="N5004">
        <v>2.9807413675922301</v>
      </c>
      <c r="O5004">
        <v>3.95387149917627</v>
      </c>
      <c r="P5004">
        <v>33.877370974856603</v>
      </c>
    </row>
    <row r="5005" spans="1:16" hidden="1" x14ac:dyDescent="0.3">
      <c r="A5005" t="s">
        <v>10239</v>
      </c>
      <c r="B5005" t="s">
        <v>10240</v>
      </c>
      <c r="C5005" t="str">
        <f>IFERROR(VLOOKUP(Table1[[#This Row],[Ticker]],[1]!Table1[[Symbol]:[Industry]],2,FALSE),"-")</f>
        <v>-</v>
      </c>
      <c r="F5005">
        <v>120</v>
      </c>
      <c r="G5005">
        <v>-33.3152806806104</v>
      </c>
      <c r="H5005">
        <v>-4.8197564232765302</v>
      </c>
      <c r="I5005">
        <v>-19.138411339395599</v>
      </c>
      <c r="J5005">
        <v>-3.1486319533518499</v>
      </c>
      <c r="N5005">
        <v>0</v>
      </c>
      <c r="O5005">
        <v>0</v>
      </c>
    </row>
    <row r="5006" spans="1:16" hidden="1" x14ac:dyDescent="0.3">
      <c r="A5006" t="s">
        <v>10241</v>
      </c>
      <c r="B5006" t="s">
        <v>10242</v>
      </c>
      <c r="C5006" t="str">
        <f>IFERROR(VLOOKUP(Table1[[#This Row],[Ticker]],[1]!Table1[[Symbol]:[Industry]],2,FALSE),"-")</f>
        <v>-</v>
      </c>
    </row>
    <row r="5007" spans="1:16" hidden="1" x14ac:dyDescent="0.3">
      <c r="A5007" t="s">
        <v>10243</v>
      </c>
      <c r="B5007" t="s">
        <v>10244</v>
      </c>
      <c r="C5007" t="str">
        <f>IFERROR(VLOOKUP(Table1[[#This Row],[Ticker]],[1]!Table1[[Symbol]:[Industry]],2,FALSE),"-")</f>
        <v>-</v>
      </c>
      <c r="D5007" t="s">
        <v>751</v>
      </c>
      <c r="F5007">
        <v>42.99</v>
      </c>
      <c r="G5007">
        <v>-4.2936720371530299</v>
      </c>
      <c r="H5007">
        <v>-2.7925682525157298</v>
      </c>
      <c r="I5007">
        <v>2.64629121017941</v>
      </c>
      <c r="J5007">
        <v>-5.4996933548583602</v>
      </c>
      <c r="K5007">
        <v>41.728960632580502</v>
      </c>
      <c r="L5007">
        <v>37.574408991071202</v>
      </c>
      <c r="N5007">
        <v>1.00775989095791</v>
      </c>
      <c r="O5007">
        <v>7.74598743893928</v>
      </c>
      <c r="P5007">
        <v>48.241379310344797</v>
      </c>
    </row>
    <row r="5008" spans="1:16" hidden="1" x14ac:dyDescent="0.3">
      <c r="A5008" t="s">
        <v>10245</v>
      </c>
      <c r="B5008" t="s">
        <v>10246</v>
      </c>
      <c r="C5008" t="str">
        <f>IFERROR(VLOOKUP(Table1[[#This Row],[Ticker]],[1]!Table1[[Symbol]:[Industry]],2,FALSE),"-")</f>
        <v>-</v>
      </c>
      <c r="D5008" t="s">
        <v>751</v>
      </c>
      <c r="F5008">
        <v>548.74</v>
      </c>
      <c r="G5008">
        <v>-10.180014546511099</v>
      </c>
      <c r="H5008">
        <v>2.40927627347711</v>
      </c>
      <c r="I5008">
        <v>-1.3577717171591299</v>
      </c>
      <c r="J5008">
        <v>-0.33779093630797902</v>
      </c>
      <c r="K5008">
        <v>521.93958299618203</v>
      </c>
      <c r="L5008">
        <v>494.54295264560301</v>
      </c>
      <c r="N5008">
        <v>1.54981786423115</v>
      </c>
      <c r="O5008">
        <v>0.58315413492728796</v>
      </c>
      <c r="P5008">
        <v>30.342042755344401</v>
      </c>
    </row>
    <row r="5009" spans="1:16" hidden="1" x14ac:dyDescent="0.3">
      <c r="A5009" t="s">
        <v>10247</v>
      </c>
      <c r="B5009" t="s">
        <v>10248</v>
      </c>
      <c r="C5009" t="str">
        <f>IFERROR(VLOOKUP(Table1[[#This Row],[Ticker]],[1]!Table1[[Symbol]:[Industry]],2,FALSE),"-")</f>
        <v>-</v>
      </c>
      <c r="D5009" t="s">
        <v>1361</v>
      </c>
      <c r="F5009">
        <v>999.99</v>
      </c>
      <c r="G5009">
        <v>-33.3152806806104</v>
      </c>
      <c r="H5009">
        <v>-4.8197564232765302</v>
      </c>
      <c r="I5009">
        <v>-19.138411339395599</v>
      </c>
      <c r="J5009">
        <v>-3.1486319533518499</v>
      </c>
      <c r="K5009">
        <v>999.99003995698104</v>
      </c>
      <c r="L5009">
        <v>999.99031082263105</v>
      </c>
      <c r="N5009">
        <v>1.1718924442863901</v>
      </c>
      <c r="O5009">
        <v>1.8010180101801101</v>
      </c>
      <c r="P5009">
        <v>0.23957497995188401</v>
      </c>
    </row>
    <row r="5010" spans="1:16" hidden="1" x14ac:dyDescent="0.3">
      <c r="A5010" t="s">
        <v>10249</v>
      </c>
      <c r="B5010" t="s">
        <v>10250</v>
      </c>
      <c r="C5010" t="str">
        <f>IFERROR(VLOOKUP(Table1[[#This Row],[Ticker]],[1]!Table1[[Symbol]:[Industry]],2,FALSE),"-")</f>
        <v>-</v>
      </c>
      <c r="D5010" t="s">
        <v>751</v>
      </c>
      <c r="F5010">
        <v>68.239999999999995</v>
      </c>
      <c r="G5010">
        <v>-1.7302440435105499</v>
      </c>
      <c r="H5010">
        <v>-9.3368018778219906</v>
      </c>
      <c r="I5010">
        <v>-20.196842541367499</v>
      </c>
      <c r="J5010">
        <v>-3.82830098408472</v>
      </c>
      <c r="K5010">
        <v>69.350291174863202</v>
      </c>
      <c r="L5010">
        <v>65.888954116857803</v>
      </c>
      <c r="N5010">
        <v>0.26385903097078001</v>
      </c>
      <c r="O5010">
        <v>21.483001172332902</v>
      </c>
      <c r="P5010">
        <v>51.644444444444403</v>
      </c>
    </row>
    <row r="5011" spans="1:16" hidden="1" x14ac:dyDescent="0.3">
      <c r="A5011" t="s">
        <v>10251</v>
      </c>
      <c r="B5011" t="s">
        <v>10252</v>
      </c>
      <c r="C5011" t="str">
        <f>IFERROR(VLOOKUP(Table1[[#This Row],[Ticker]],[1]!Table1[[Symbol]:[Industry]],2,FALSE),"-")</f>
        <v>-</v>
      </c>
      <c r="D5011" t="s">
        <v>751</v>
      </c>
      <c r="F5011">
        <v>27.54</v>
      </c>
      <c r="G5011">
        <v>-14.5059623026984</v>
      </c>
      <c r="H5011">
        <v>2.7200803431439899</v>
      </c>
      <c r="I5011">
        <v>-1.3454258817395499</v>
      </c>
      <c r="J5011">
        <v>0.25196595397251198</v>
      </c>
      <c r="K5011">
        <v>26.129886281244001</v>
      </c>
      <c r="L5011">
        <v>24.953234468929601</v>
      </c>
      <c r="N5011">
        <v>0.53960096298035498</v>
      </c>
      <c r="O5011">
        <v>12.5635439360929</v>
      </c>
      <c r="P5011">
        <v>26.620689655172399</v>
      </c>
    </row>
    <row r="5012" spans="1:16" hidden="1" x14ac:dyDescent="0.3">
      <c r="A5012" t="s">
        <v>10253</v>
      </c>
      <c r="B5012" t="s">
        <v>10254</v>
      </c>
      <c r="C5012" t="str">
        <f>IFERROR(VLOOKUP(Table1[[#This Row],[Ticker]],[1]!Table1[[Symbol]:[Industry]],2,FALSE),"-")</f>
        <v>-</v>
      </c>
      <c r="D5012" t="s">
        <v>751</v>
      </c>
      <c r="F5012">
        <v>86.17</v>
      </c>
      <c r="G5012">
        <v>-3.1687771312976198</v>
      </c>
      <c r="H5012">
        <v>4.5503910829056603E-2</v>
      </c>
      <c r="I5012">
        <v>-0.365151518582429</v>
      </c>
      <c r="J5012">
        <v>-0.32701550189321998</v>
      </c>
      <c r="K5012">
        <v>82.601259008254203</v>
      </c>
      <c r="L5012">
        <v>76.573066593025004</v>
      </c>
      <c r="N5012">
        <v>1.12044027005693</v>
      </c>
      <c r="O5012">
        <v>2.61111755831495</v>
      </c>
      <c r="P5012">
        <v>36.496119119277601</v>
      </c>
    </row>
    <row r="5013" spans="1:16" hidden="1" x14ac:dyDescent="0.3">
      <c r="A5013" t="s">
        <v>10255</v>
      </c>
      <c r="B5013" t="s">
        <v>10256</v>
      </c>
      <c r="C5013" t="str">
        <f>IFERROR(VLOOKUP(Table1[[#This Row],[Ticker]],[1]!Table1[[Symbol]:[Industry]],2,FALSE),"-")</f>
        <v>-</v>
      </c>
      <c r="D5013" t="s">
        <v>751</v>
      </c>
      <c r="F5013">
        <v>23.74</v>
      </c>
      <c r="G5013">
        <v>10.085504580639901</v>
      </c>
      <c r="H5013">
        <v>-1.6264055921304199</v>
      </c>
      <c r="I5013">
        <v>7.74560790165188</v>
      </c>
      <c r="J5013">
        <v>-2.72291888396061</v>
      </c>
      <c r="K5013">
        <v>22.776090783827598</v>
      </c>
      <c r="L5013">
        <v>20.340149271382899</v>
      </c>
      <c r="N5013">
        <v>2.35043380179548</v>
      </c>
      <c r="O5013">
        <v>11.625947767481</v>
      </c>
      <c r="P5013">
        <v>48.830794307566897</v>
      </c>
    </row>
    <row r="5014" spans="1:16" hidden="1" x14ac:dyDescent="0.3">
      <c r="A5014" t="s">
        <v>10257</v>
      </c>
      <c r="B5014" t="s">
        <v>10258</v>
      </c>
      <c r="C5014" t="str">
        <f>IFERROR(VLOOKUP(Table1[[#This Row],[Ticker]],[1]!Table1[[Symbol]:[Industry]],2,FALSE),"-")</f>
        <v>-</v>
      </c>
      <c r="D5014" t="s">
        <v>1361</v>
      </c>
      <c r="F5014">
        <v>999.99</v>
      </c>
      <c r="G5014">
        <v>-33.316280680610397</v>
      </c>
      <c r="H5014">
        <v>-4.8207564132766301</v>
      </c>
      <c r="I5014">
        <v>-19.1394113393956</v>
      </c>
      <c r="J5014">
        <v>-3.1496319433519502</v>
      </c>
      <c r="K5014">
        <v>999.99951134313301</v>
      </c>
      <c r="L5014">
        <v>1000.0201407598</v>
      </c>
      <c r="N5014">
        <v>1.10473219971904</v>
      </c>
      <c r="O5014">
        <v>2.0010200102000999</v>
      </c>
      <c r="P5014">
        <v>2.03979591836733</v>
      </c>
    </row>
    <row r="5015" spans="1:16" hidden="1" x14ac:dyDescent="0.3">
      <c r="A5015" t="s">
        <v>10259</v>
      </c>
      <c r="B5015" t="s">
        <v>10260</v>
      </c>
      <c r="C5015" t="str">
        <f>IFERROR(VLOOKUP(Table1[[#This Row],[Ticker]],[1]!Table1[[Symbol]:[Industry]],2,FALSE),"-")</f>
        <v>-</v>
      </c>
      <c r="D5015" t="s">
        <v>1066</v>
      </c>
      <c r="F5015">
        <v>220.22</v>
      </c>
      <c r="G5015">
        <v>-33.3152806806104</v>
      </c>
      <c r="I5015">
        <v>-19.138411339395599</v>
      </c>
      <c r="N5015">
        <v>1</v>
      </c>
      <c r="O5015">
        <v>0</v>
      </c>
      <c r="P5015">
        <v>0</v>
      </c>
    </row>
    <row r="5016" spans="1:16" hidden="1" x14ac:dyDescent="0.3">
      <c r="A5016" t="s">
        <v>10261</v>
      </c>
      <c r="B5016" t="s">
        <v>10262</v>
      </c>
      <c r="C5016" t="str">
        <f>IFERROR(VLOOKUP(Table1[[#This Row],[Ticker]],[1]!Table1[[Symbol]:[Industry]],2,FALSE),"-")</f>
        <v>-</v>
      </c>
      <c r="D5016" t="s">
        <v>751</v>
      </c>
      <c r="F5016">
        <v>223.58</v>
      </c>
      <c r="G5016">
        <v>15.0358572664401</v>
      </c>
      <c r="H5016">
        <v>-1.8382418138549399</v>
      </c>
      <c r="I5016">
        <v>7.5645241700682204</v>
      </c>
      <c r="J5016">
        <v>-1.48219170519717</v>
      </c>
      <c r="K5016">
        <v>217.10357841656901</v>
      </c>
      <c r="L5016">
        <v>193.78207528362699</v>
      </c>
      <c r="N5016">
        <v>0.82551710660713196</v>
      </c>
      <c r="O5016">
        <v>1.35074693621968</v>
      </c>
      <c r="P5016">
        <v>57.928939747121497</v>
      </c>
    </row>
    <row r="5017" spans="1:16" hidden="1" x14ac:dyDescent="0.3">
      <c r="A5017" t="s">
        <v>10263</v>
      </c>
      <c r="B5017" t="s">
        <v>10264</v>
      </c>
      <c r="C5017" t="str">
        <f>IFERROR(VLOOKUP(Table1[[#This Row],[Ticker]],[1]!Table1[[Symbol]:[Industry]],2,FALSE),"-")</f>
        <v>-</v>
      </c>
      <c r="D5017" t="s">
        <v>751</v>
      </c>
      <c r="F5017">
        <v>268.42</v>
      </c>
      <c r="G5017">
        <v>3.3826211323861002</v>
      </c>
      <c r="H5017">
        <v>3.3602108408857099</v>
      </c>
      <c r="I5017">
        <v>1.8205359815903199</v>
      </c>
      <c r="J5017">
        <v>2.0454674255301302</v>
      </c>
      <c r="K5017">
        <v>252.575951169695</v>
      </c>
      <c r="L5017">
        <v>232.29480089544899</v>
      </c>
      <c r="N5017">
        <v>0.85175249020841304</v>
      </c>
      <c r="O5017">
        <v>4.6568810073764899</v>
      </c>
      <c r="P5017">
        <v>42.021164021163997</v>
      </c>
    </row>
    <row r="5018" spans="1:16" hidden="1" x14ac:dyDescent="0.3">
      <c r="A5018" t="s">
        <v>10265</v>
      </c>
      <c r="B5018" t="s">
        <v>10266</v>
      </c>
      <c r="C5018" t="str">
        <f>IFERROR(VLOOKUP(Table1[[#This Row],[Ticker]],[1]!Table1[[Symbol]:[Industry]],2,FALSE),"-")</f>
        <v>-</v>
      </c>
      <c r="D5018" t="s">
        <v>751</v>
      </c>
      <c r="F5018">
        <v>24.62</v>
      </c>
      <c r="G5018">
        <v>7.7735445342893001</v>
      </c>
      <c r="H5018">
        <v>-1.0061971012426401</v>
      </c>
      <c r="I5018">
        <v>3.5322413761000901</v>
      </c>
      <c r="J5018">
        <v>-2.1177041183003</v>
      </c>
      <c r="K5018">
        <v>23.628755231659799</v>
      </c>
      <c r="L5018">
        <v>21.3625350616486</v>
      </c>
      <c r="N5018">
        <v>0.75223242206158203</v>
      </c>
      <c r="O5018">
        <v>0.44679122664499299</v>
      </c>
      <c r="P5018">
        <v>51.042944785275999</v>
      </c>
    </row>
    <row r="5019" spans="1:16" hidden="1" x14ac:dyDescent="0.3">
      <c r="A5019" t="s">
        <v>10267</v>
      </c>
      <c r="B5019" t="s">
        <v>10268</v>
      </c>
      <c r="C5019" t="str">
        <f>IFERROR(VLOOKUP(Table1[[#This Row],[Ticker]],[1]!Table1[[Symbol]:[Industry]],2,FALSE),"-")</f>
        <v>-</v>
      </c>
      <c r="D5019" t="s">
        <v>751</v>
      </c>
      <c r="F5019">
        <v>86.83</v>
      </c>
      <c r="G5019">
        <v>-2.4092049984153401</v>
      </c>
      <c r="H5019">
        <v>-5.8430053787888299E-2</v>
      </c>
      <c r="I5019">
        <v>-0.24206737116343999</v>
      </c>
      <c r="J5019">
        <v>-1.0655451975227499</v>
      </c>
      <c r="K5019">
        <v>82.542056675934603</v>
      </c>
      <c r="L5019">
        <v>76.335693382561303</v>
      </c>
      <c r="N5019">
        <v>3.6856421300856299</v>
      </c>
      <c r="O5019">
        <v>15.167568812622299</v>
      </c>
      <c r="P5019">
        <v>39.441143407740398</v>
      </c>
    </row>
    <row r="5020" spans="1:16" hidden="1" x14ac:dyDescent="0.3">
      <c r="A5020" t="s">
        <v>10269</v>
      </c>
      <c r="B5020" t="s">
        <v>10270</v>
      </c>
      <c r="C5020" t="str">
        <f>IFERROR(VLOOKUP(Table1[[#This Row],[Ticker]],[1]!Table1[[Symbol]:[Industry]],2,FALSE),"-")</f>
        <v>-</v>
      </c>
      <c r="F5020">
        <v>110</v>
      </c>
      <c r="G5020">
        <v>-25.472143425708399</v>
      </c>
      <c r="H5020">
        <v>3.2883516848315701</v>
      </c>
      <c r="I5020">
        <v>-11.030303231287499</v>
      </c>
      <c r="J5020">
        <v>-3.1486319533518499</v>
      </c>
      <c r="K5020">
        <v>105.984688109655</v>
      </c>
      <c r="L5020">
        <v>102.80051248772401</v>
      </c>
      <c r="N5020">
        <v>1.8068181818181801</v>
      </c>
      <c r="O5020">
        <v>0</v>
      </c>
      <c r="P5020">
        <v>8.1081081081081106</v>
      </c>
    </row>
    <row r="5021" spans="1:16" hidden="1" x14ac:dyDescent="0.3">
      <c r="A5021" t="s">
        <v>10271</v>
      </c>
      <c r="B5021" t="s">
        <v>10272</v>
      </c>
      <c r="C5021" t="str">
        <f>IFERROR(VLOOKUP(Table1[[#This Row],[Ticker]],[1]!Table1[[Symbol]:[Industry]],2,FALSE),"-")</f>
        <v>-</v>
      </c>
      <c r="D5021" t="s">
        <v>751</v>
      </c>
      <c r="F5021">
        <v>28.87</v>
      </c>
      <c r="G5021">
        <v>39.455515249969999</v>
      </c>
      <c r="H5021">
        <v>-6.3913314147353599</v>
      </c>
      <c r="I5021">
        <v>5.8940702543678603</v>
      </c>
      <c r="J5021">
        <v>-2.8003212602135799</v>
      </c>
      <c r="K5021">
        <v>28.466250993860001</v>
      </c>
      <c r="L5021">
        <v>24.867324700516999</v>
      </c>
      <c r="N5021">
        <v>1.1711713346272401</v>
      </c>
      <c r="O5021">
        <v>4.60685833044682</v>
      </c>
      <c r="P5021">
        <v>74.335748792270493</v>
      </c>
    </row>
    <row r="5022" spans="1:16" hidden="1" x14ac:dyDescent="0.3">
      <c r="A5022" t="s">
        <v>10273</v>
      </c>
      <c r="B5022" t="s">
        <v>10274</v>
      </c>
      <c r="C5022" t="str">
        <f>IFERROR(VLOOKUP(Table1[[#This Row],[Ticker]],[1]!Table1[[Symbol]:[Industry]],2,FALSE),"-")</f>
        <v>-</v>
      </c>
      <c r="D5022" t="s">
        <v>751</v>
      </c>
      <c r="F5022">
        <v>42.92</v>
      </c>
      <c r="G5022">
        <v>5.8546285282092896</v>
      </c>
      <c r="H5022">
        <v>-3.16059548466548</v>
      </c>
      <c r="I5022">
        <v>2.0018652623542601</v>
      </c>
      <c r="J5022">
        <v>-4.6188823553734402</v>
      </c>
      <c r="K5022">
        <v>41.742519627832898</v>
      </c>
      <c r="L5022">
        <v>37.689112767123497</v>
      </c>
      <c r="N5022">
        <v>0.87238865400551502</v>
      </c>
      <c r="O5022">
        <v>7.5023299161230002</v>
      </c>
      <c r="P5022">
        <v>41.184210526315802</v>
      </c>
    </row>
    <row r="5023" spans="1:16" hidden="1" x14ac:dyDescent="0.3">
      <c r="A5023" t="s">
        <v>10275</v>
      </c>
      <c r="B5023" t="s">
        <v>10276</v>
      </c>
      <c r="C5023" t="str">
        <f>IFERROR(VLOOKUP(Table1[[#This Row],[Ticker]],[1]!Table1[[Symbol]:[Industry]],2,FALSE),"-")</f>
        <v>-</v>
      </c>
      <c r="D5023" t="s">
        <v>1361</v>
      </c>
      <c r="F5023">
        <v>999.99</v>
      </c>
      <c r="G5023">
        <v>-33.3152806806104</v>
      </c>
      <c r="H5023">
        <v>-4.8187564132764296</v>
      </c>
      <c r="I5023">
        <v>-19.138411339395599</v>
      </c>
      <c r="J5023">
        <v>-3.1496319433519502</v>
      </c>
      <c r="K5023">
        <v>999.99687514672905</v>
      </c>
      <c r="L5023">
        <v>999.99711943489103</v>
      </c>
      <c r="N5023">
        <v>0.77443006881216303</v>
      </c>
      <c r="O5023">
        <v>2.0000200001923899E-3</v>
      </c>
      <c r="P5023">
        <v>0.50150753768845002</v>
      </c>
    </row>
    <row r="5024" spans="1:16" hidden="1" x14ac:dyDescent="0.3">
      <c r="A5024" t="s">
        <v>10277</v>
      </c>
      <c r="B5024" t="s">
        <v>10278</v>
      </c>
      <c r="C5024" t="str">
        <f>IFERROR(VLOOKUP(Table1[[#This Row],[Ticker]],[1]!Table1[[Symbol]:[Industry]],2,FALSE),"-")</f>
        <v>-</v>
      </c>
      <c r="D5024" t="s">
        <v>1680</v>
      </c>
      <c r="F5024">
        <v>77.45</v>
      </c>
      <c r="G5024">
        <v>-14.1614345267642</v>
      </c>
      <c r="H5024">
        <v>1.3097201607455</v>
      </c>
      <c r="I5024">
        <v>-4.9053729913130599</v>
      </c>
      <c r="J5024">
        <v>0.41319600363738301</v>
      </c>
      <c r="K5024">
        <v>73.842432207495193</v>
      </c>
      <c r="L5024">
        <v>70.014048931960701</v>
      </c>
      <c r="N5024">
        <v>1.65197863437781</v>
      </c>
      <c r="O5024">
        <v>0.32278889606196498</v>
      </c>
      <c r="P5024">
        <v>45.856873822975501</v>
      </c>
    </row>
    <row r="5025" spans="1:16" hidden="1" x14ac:dyDescent="0.3">
      <c r="A5025" t="s">
        <v>10279</v>
      </c>
      <c r="B5025" t="s">
        <v>10280</v>
      </c>
      <c r="C5025" t="str">
        <f>IFERROR(VLOOKUP(Table1[[#This Row],[Ticker]],[1]!Table1[[Symbol]:[Industry]],2,FALSE),"-")</f>
        <v>-</v>
      </c>
      <c r="D5025" t="s">
        <v>751</v>
      </c>
      <c r="F5025">
        <v>92.75</v>
      </c>
      <c r="G5025">
        <v>-13.094930713014801</v>
      </c>
      <c r="H5025">
        <v>3.1728515693314598</v>
      </c>
      <c r="I5025">
        <v>2.8208260044570599</v>
      </c>
      <c r="J5025">
        <v>3.5256407220617101</v>
      </c>
      <c r="K5025">
        <v>87.502607919974395</v>
      </c>
      <c r="L5025">
        <v>82.512098125063503</v>
      </c>
      <c r="N5025">
        <v>1.3229553184545799</v>
      </c>
      <c r="O5025">
        <v>5.6280323450134704</v>
      </c>
      <c r="P5025">
        <v>31.1695658322726</v>
      </c>
    </row>
    <row r="5026" spans="1:16" hidden="1" x14ac:dyDescent="0.3">
      <c r="A5026" t="s">
        <v>10281</v>
      </c>
      <c r="B5026" t="s">
        <v>10282</v>
      </c>
      <c r="C5026" t="str">
        <f>IFERROR(VLOOKUP(Table1[[#This Row],[Ticker]],[1]!Table1[[Symbol]:[Industry]],2,FALSE),"-")</f>
        <v>-</v>
      </c>
      <c r="D5026" t="s">
        <v>1680</v>
      </c>
      <c r="F5026">
        <v>74.3</v>
      </c>
      <c r="G5026">
        <v>-13.379848880771799</v>
      </c>
      <c r="H5026">
        <v>0.20145998407848301</v>
      </c>
      <c r="I5026">
        <v>-6.6478738677832503</v>
      </c>
      <c r="J5026">
        <v>-0.166662466527988</v>
      </c>
      <c r="K5026">
        <v>71.372219350313799</v>
      </c>
      <c r="N5026">
        <v>1.0205720946108601</v>
      </c>
      <c r="O5026">
        <v>1.74966352624494</v>
      </c>
      <c r="P5026">
        <v>37.592592592592503</v>
      </c>
    </row>
    <row r="5027" spans="1:16" hidden="1" x14ac:dyDescent="0.3">
      <c r="A5027" t="s">
        <v>10283</v>
      </c>
      <c r="B5027" t="s">
        <v>10284</v>
      </c>
      <c r="C5027" t="str">
        <f>IFERROR(VLOOKUP(Table1[[#This Row],[Ticker]],[1]!Table1[[Symbol]:[Industry]],2,FALSE),"-")</f>
        <v>-</v>
      </c>
      <c r="D5027" t="s">
        <v>220</v>
      </c>
      <c r="F5027">
        <v>108</v>
      </c>
      <c r="G5027">
        <v>-25.3152806806104</v>
      </c>
      <c r="I5027">
        <v>-17.729960635170301</v>
      </c>
      <c r="N5027">
        <v>0.4</v>
      </c>
      <c r="O5027">
        <v>0</v>
      </c>
      <c r="P5027">
        <v>8</v>
      </c>
    </row>
    <row r="5028" spans="1:16" hidden="1" x14ac:dyDescent="0.3">
      <c r="A5028" t="s">
        <v>10285</v>
      </c>
      <c r="B5028" t="s">
        <v>10286</v>
      </c>
      <c r="C5028" t="str">
        <f>IFERROR(VLOOKUP(Table1[[#This Row],[Ticker]],[1]!Table1[[Symbol]:[Industry]],2,FALSE),"-")</f>
        <v>-</v>
      </c>
      <c r="D5028" t="s">
        <v>1680</v>
      </c>
      <c r="F5028">
        <v>7.5</v>
      </c>
      <c r="G5028">
        <v>-27.681477863708999</v>
      </c>
      <c r="H5028">
        <v>0.81404639362487896</v>
      </c>
      <c r="I5028">
        <v>-5.3296101254351198</v>
      </c>
      <c r="J5028">
        <v>0.87355944748032599</v>
      </c>
      <c r="K5028">
        <v>7.1504336145157001</v>
      </c>
      <c r="N5028">
        <v>1.0648530887707299</v>
      </c>
      <c r="O5028">
        <v>13.3333333333333</v>
      </c>
      <c r="P5028">
        <v>25</v>
      </c>
    </row>
    <row r="5029" spans="1:16" hidden="1" x14ac:dyDescent="0.3">
      <c r="A5029" t="s">
        <v>10287</v>
      </c>
      <c r="B5029" t="s">
        <v>10288</v>
      </c>
      <c r="C5029" t="str">
        <f>IFERROR(VLOOKUP(Table1[[#This Row],[Ticker]],[1]!Table1[[Symbol]:[Industry]],2,FALSE),"-")</f>
        <v>-</v>
      </c>
      <c r="D5029" t="s">
        <v>751</v>
      </c>
      <c r="F5029">
        <v>8.99</v>
      </c>
      <c r="G5029">
        <v>-22.052904442986598</v>
      </c>
      <c r="H5029">
        <v>1.9821528845993399</v>
      </c>
      <c r="I5029">
        <v>3.0083277910391102</v>
      </c>
      <c r="J5029">
        <v>0.80026467847160698</v>
      </c>
      <c r="K5029">
        <v>8.4675849376506598</v>
      </c>
      <c r="N5029">
        <v>1.22141878356349</v>
      </c>
      <c r="O5029">
        <v>14.7942157953281</v>
      </c>
      <c r="P5029">
        <v>33.382789317507402</v>
      </c>
    </row>
    <row r="5030" spans="1:16" hidden="1" x14ac:dyDescent="0.3">
      <c r="A5030" t="s">
        <v>10289</v>
      </c>
      <c r="B5030" t="s">
        <v>10290</v>
      </c>
      <c r="C5030" t="str">
        <f>IFERROR(VLOOKUP(Table1[[#This Row],[Ticker]],[1]!Table1[[Symbol]:[Industry]],2,FALSE),"-")</f>
        <v>-</v>
      </c>
      <c r="D5030" t="s">
        <v>1361</v>
      </c>
      <c r="F5030">
        <v>104.51</v>
      </c>
      <c r="G5030">
        <v>-29.034697962589998</v>
      </c>
      <c r="H5030">
        <v>-4.2714158749359896</v>
      </c>
      <c r="I5030">
        <v>-15.969605811261401</v>
      </c>
      <c r="J5030">
        <v>-3.0145066419895201</v>
      </c>
      <c r="K5030">
        <v>103.909965362638</v>
      </c>
      <c r="N5030">
        <v>0.97749554422553098</v>
      </c>
      <c r="O5030">
        <v>2.95665486556309</v>
      </c>
      <c r="P5030">
        <v>6.2633451957295501</v>
      </c>
    </row>
    <row r="5031" spans="1:16" hidden="1" x14ac:dyDescent="0.3">
      <c r="A5031" t="s">
        <v>10291</v>
      </c>
      <c r="B5031" t="s">
        <v>10292</v>
      </c>
      <c r="C5031" t="str">
        <f>IFERROR(VLOOKUP(Table1[[#This Row],[Ticker]],[1]!Table1[[Symbol]:[Industry]],2,FALSE),"-")</f>
        <v>-</v>
      </c>
      <c r="D5031" t="s">
        <v>751</v>
      </c>
      <c r="F5031">
        <v>54.77</v>
      </c>
      <c r="G5031">
        <v>-13.284599111467299</v>
      </c>
      <c r="H5031">
        <v>9.3538374411336195E-2</v>
      </c>
      <c r="I5031">
        <v>-1.5809955849419199</v>
      </c>
      <c r="J5031">
        <v>-1.6574856346193101</v>
      </c>
      <c r="K5031">
        <v>52.074760274692103</v>
      </c>
      <c r="N5031">
        <v>0.82995849547643796</v>
      </c>
      <c r="O5031">
        <v>13.438013511046099</v>
      </c>
      <c r="P5031">
        <v>31.944109853047401</v>
      </c>
    </row>
    <row r="5032" spans="1:16" hidden="1" x14ac:dyDescent="0.3">
      <c r="A5032" t="s">
        <v>10293</v>
      </c>
      <c r="B5032" t="s">
        <v>10294</v>
      </c>
      <c r="C5032" t="str">
        <f>IFERROR(VLOOKUP(Table1[[#This Row],[Ticker]],[1]!Table1[[Symbol]:[Industry]],2,FALSE),"-")</f>
        <v>-</v>
      </c>
      <c r="D5032" t="s">
        <v>751</v>
      </c>
      <c r="F5032">
        <v>264.08999999999997</v>
      </c>
      <c r="G5032">
        <v>-11.978271721272</v>
      </c>
      <c r="H5032">
        <v>1.6862868971590601</v>
      </c>
      <c r="I5032">
        <v>0.61400329806860598</v>
      </c>
      <c r="J5032">
        <v>0.25156942531748799</v>
      </c>
      <c r="K5032">
        <v>251.48851835328901</v>
      </c>
      <c r="N5032">
        <v>0.96328363499159597</v>
      </c>
      <c r="O5032">
        <v>1.10189708054073</v>
      </c>
      <c r="P5032">
        <v>22.809709821428498</v>
      </c>
    </row>
    <row r="5033" spans="1:16" hidden="1" x14ac:dyDescent="0.3">
      <c r="A5033" t="s">
        <v>10295</v>
      </c>
      <c r="B5033" t="s">
        <v>10296</v>
      </c>
      <c r="C5033" t="str">
        <f>IFERROR(VLOOKUP(Table1[[#This Row],[Ticker]],[1]!Table1[[Symbol]:[Industry]],2,FALSE),"-")</f>
        <v>-</v>
      </c>
      <c r="D5033" t="s">
        <v>751</v>
      </c>
      <c r="F5033">
        <v>426.73</v>
      </c>
      <c r="G5033">
        <v>-16.123618362207601</v>
      </c>
      <c r="H5033">
        <v>-2.9935659470860498</v>
      </c>
      <c r="I5033">
        <v>2.6035719996434801</v>
      </c>
      <c r="J5033">
        <v>-4.7001616142712601</v>
      </c>
      <c r="K5033">
        <v>414.20912194949898</v>
      </c>
      <c r="N5033">
        <v>1.31791010736097</v>
      </c>
      <c r="O5033">
        <v>5.4530968059428497</v>
      </c>
      <c r="P5033">
        <v>32.656677443421998</v>
      </c>
    </row>
    <row r="5034" spans="1:16" hidden="1" x14ac:dyDescent="0.3">
      <c r="A5034" t="s">
        <v>10297</v>
      </c>
      <c r="B5034" t="s">
        <v>10298</v>
      </c>
      <c r="C5034" t="str">
        <f>IFERROR(VLOOKUP(Table1[[#This Row],[Ticker]],[1]!Table1[[Symbol]:[Industry]],2,FALSE),"-")</f>
        <v>-</v>
      </c>
      <c r="D5034" t="s">
        <v>1361</v>
      </c>
      <c r="F5034">
        <v>24.21</v>
      </c>
      <c r="G5034">
        <v>-44.111153930426198</v>
      </c>
      <c r="H5034">
        <v>-5.1104540976951203</v>
      </c>
      <c r="I5034">
        <v>-13.3254742764586</v>
      </c>
      <c r="J5034">
        <v>-2.6883809073267302</v>
      </c>
      <c r="K5034">
        <v>23.8693318987327</v>
      </c>
      <c r="N5034">
        <v>0.65379628137264301</v>
      </c>
      <c r="O5034">
        <v>12.7633209417596</v>
      </c>
      <c r="P5034">
        <v>12.0833333333333</v>
      </c>
    </row>
    <row r="5035" spans="1:16" hidden="1" x14ac:dyDescent="0.3">
      <c r="A5035" t="s">
        <v>10299</v>
      </c>
      <c r="B5035" t="s">
        <v>10300</v>
      </c>
      <c r="C5035" t="str">
        <f>IFERROR(VLOOKUP(Table1[[#This Row],[Ticker]],[1]!Table1[[Symbol]:[Industry]],2,FALSE),"-")</f>
        <v>-</v>
      </c>
      <c r="D5035" t="s">
        <v>1361</v>
      </c>
      <c r="F5035">
        <v>58.65</v>
      </c>
      <c r="G5035">
        <v>-40.057211035197803</v>
      </c>
      <c r="H5035">
        <v>-4.4911504045978798</v>
      </c>
      <c r="I5035">
        <v>-12.502047703032</v>
      </c>
      <c r="J5035">
        <v>-4.7765783667824104</v>
      </c>
      <c r="K5035">
        <v>57.705303271965199</v>
      </c>
      <c r="N5035">
        <v>0.54505731889928</v>
      </c>
      <c r="O5035">
        <v>12.770673486786</v>
      </c>
      <c r="P5035">
        <v>10.2443609022556</v>
      </c>
    </row>
    <row r="5036" spans="1:16" hidden="1" x14ac:dyDescent="0.3">
      <c r="A5036" t="s">
        <v>10301</v>
      </c>
      <c r="B5036" t="s">
        <v>10302</v>
      </c>
      <c r="C5036" t="str">
        <f>IFERROR(VLOOKUP(Table1[[#This Row],[Ticker]],[1]!Table1[[Symbol]:[Industry]],2,FALSE),"-")</f>
        <v>-</v>
      </c>
      <c r="D5036" t="s">
        <v>751</v>
      </c>
      <c r="F5036">
        <v>68.44</v>
      </c>
      <c r="G5036">
        <v>-31.530628687749001</v>
      </c>
      <c r="H5036">
        <v>-9.9873541886396406</v>
      </c>
      <c r="I5036">
        <v>-20.150849869913401</v>
      </c>
      <c r="J5036">
        <v>-2.1069652866851798</v>
      </c>
      <c r="K5036">
        <v>69.629790439907794</v>
      </c>
      <c r="N5036">
        <v>0.79807098712166402</v>
      </c>
      <c r="O5036">
        <v>19.301578024546998</v>
      </c>
      <c r="P5036">
        <v>4.6483180428134396</v>
      </c>
    </row>
    <row r="5037" spans="1:16" hidden="1" x14ac:dyDescent="0.3">
      <c r="A5037" t="s">
        <v>10303</v>
      </c>
      <c r="B5037" t="s">
        <v>10304</v>
      </c>
      <c r="C5037" t="str">
        <f>IFERROR(VLOOKUP(Table1[[#This Row],[Ticker]],[1]!Table1[[Symbol]:[Industry]],2,FALSE),"-")</f>
        <v>-</v>
      </c>
      <c r="D5037" t="s">
        <v>751</v>
      </c>
      <c r="F5037">
        <v>147.18</v>
      </c>
      <c r="G5037">
        <v>-8.0130501340413698</v>
      </c>
      <c r="H5037">
        <v>-0.908312088858652</v>
      </c>
      <c r="I5037">
        <v>4.3451023781980904</v>
      </c>
      <c r="J5037">
        <v>-2.4563769841948999</v>
      </c>
      <c r="K5037">
        <v>141.34207580309899</v>
      </c>
      <c r="N5037">
        <v>0.59748756909640099</v>
      </c>
      <c r="O5037">
        <v>1.71218915613533</v>
      </c>
      <c r="P5037">
        <v>28.093994778067799</v>
      </c>
    </row>
    <row r="5038" spans="1:16" hidden="1" x14ac:dyDescent="0.3">
      <c r="A5038" t="s">
        <v>10305</v>
      </c>
      <c r="B5038" t="s">
        <v>10306</v>
      </c>
      <c r="C5038" t="str">
        <f>IFERROR(VLOOKUP(Table1[[#This Row],[Ticker]],[1]!Table1[[Symbol]:[Industry]],2,FALSE),"-")</f>
        <v>-</v>
      </c>
      <c r="F5038">
        <v>1819.35</v>
      </c>
      <c r="G5038">
        <v>103.548408943136</v>
      </c>
      <c r="H5038">
        <v>-8.7086453121654195</v>
      </c>
      <c r="I5038">
        <v>65.783070593825798</v>
      </c>
      <c r="J5038">
        <v>-8.6131128276687896</v>
      </c>
      <c r="K5038">
        <v>1597.13024289282</v>
      </c>
      <c r="N5038">
        <v>0.58061749060301504</v>
      </c>
      <c r="O5038">
        <v>3.95470909940363</v>
      </c>
      <c r="P5038">
        <v>144.865410497981</v>
      </c>
    </row>
    <row r="5039" spans="1:16" hidden="1" x14ac:dyDescent="0.3">
      <c r="A5039" t="s">
        <v>10307</v>
      </c>
      <c r="B5039" t="s">
        <v>10308</v>
      </c>
      <c r="C5039" t="str">
        <f>IFERROR(VLOOKUP(Table1[[#This Row],[Ticker]],[1]!Table1[[Symbol]:[Industry]],2,FALSE),"-")</f>
        <v>-</v>
      </c>
      <c r="D5039" t="s">
        <v>435</v>
      </c>
      <c r="F5039">
        <v>103</v>
      </c>
      <c r="G5039">
        <v>-34.276819142148803</v>
      </c>
      <c r="H5039">
        <v>-4.8197564232765302</v>
      </c>
      <c r="I5039">
        <v>-17.4100162776672</v>
      </c>
      <c r="N5039">
        <v>1.0909090909090899</v>
      </c>
      <c r="O5039">
        <v>1.94174757281553</v>
      </c>
      <c r="P5039">
        <v>2.6407573492775298</v>
      </c>
    </row>
    <row r="5040" spans="1:16" hidden="1" x14ac:dyDescent="0.3">
      <c r="A5040" t="s">
        <v>10309</v>
      </c>
      <c r="B5040" t="s">
        <v>10310</v>
      </c>
      <c r="C5040" t="str">
        <f>IFERROR(VLOOKUP(Table1[[#This Row],[Ticker]],[1]!Table1[[Symbol]:[Industry]],2,FALSE),"-")</f>
        <v>-</v>
      </c>
      <c r="D5040" t="s">
        <v>751</v>
      </c>
      <c r="F5040">
        <v>60.36</v>
      </c>
      <c r="G5040">
        <v>-8.7589455588605301</v>
      </c>
      <c r="H5040">
        <v>-1.34223309842496</v>
      </c>
      <c r="I5040">
        <v>7.7749612426060004</v>
      </c>
      <c r="J5040">
        <v>-1.48196528668518</v>
      </c>
      <c r="K5040">
        <v>58.063854514171297</v>
      </c>
      <c r="N5040">
        <v>8.6682420693702897E-2</v>
      </c>
      <c r="O5040">
        <v>1.1265738899933699</v>
      </c>
      <c r="P5040">
        <v>36.8707482993197</v>
      </c>
    </row>
    <row r="5041" spans="1:16" hidden="1" x14ac:dyDescent="0.3">
      <c r="A5041" t="s">
        <v>10311</v>
      </c>
      <c r="B5041" t="s">
        <v>10312</v>
      </c>
      <c r="C5041" t="str">
        <f>IFERROR(VLOOKUP(Table1[[#This Row],[Ticker]],[1]!Table1[[Symbol]:[Industry]],2,FALSE),"-")</f>
        <v>-</v>
      </c>
      <c r="F5041">
        <v>318.05</v>
      </c>
      <c r="G5041">
        <v>36.992617579094997</v>
      </c>
      <c r="H5041">
        <v>-4.4290093148051302</v>
      </c>
      <c r="I5041">
        <v>61.2643112924818</v>
      </c>
      <c r="J5041">
        <v>19.0080816259558</v>
      </c>
      <c r="K5041">
        <v>259.57749270324501</v>
      </c>
      <c r="N5041">
        <v>2.2872499988096102</v>
      </c>
      <c r="O5041">
        <v>7.8289577110517197</v>
      </c>
      <c r="P5041">
        <v>180.591089545655</v>
      </c>
    </row>
    <row r="5042" spans="1:16" hidden="1" x14ac:dyDescent="0.3">
      <c r="A5042" t="s">
        <v>10313</v>
      </c>
      <c r="B5042" t="s">
        <v>10314</v>
      </c>
      <c r="C5042" t="str">
        <f>IFERROR(VLOOKUP(Table1[[#This Row],[Ticker]],[1]!Table1[[Symbol]:[Industry]],2,FALSE),"-")</f>
        <v>-</v>
      </c>
      <c r="D5042" t="s">
        <v>751</v>
      </c>
      <c r="F5042">
        <v>53.06</v>
      </c>
      <c r="G5042">
        <v>-14.9570384321161</v>
      </c>
      <c r="H5042">
        <v>-4.8010613400834101</v>
      </c>
      <c r="I5042">
        <v>5.7674267020355998</v>
      </c>
      <c r="J5042">
        <v>-3.68776562131987</v>
      </c>
      <c r="K5042">
        <v>52.636976462889002</v>
      </c>
      <c r="N5042">
        <v>0.93185390534977897</v>
      </c>
      <c r="O5042">
        <v>4.1274029400678298</v>
      </c>
      <c r="P5042">
        <v>35.219164118246603</v>
      </c>
    </row>
    <row r="5043" spans="1:16" hidden="1" x14ac:dyDescent="0.3">
      <c r="A5043" t="s">
        <v>10315</v>
      </c>
      <c r="B5043" t="s">
        <v>10316</v>
      </c>
      <c r="C5043" t="str">
        <f>IFERROR(VLOOKUP(Table1[[#This Row],[Ticker]],[1]!Table1[[Symbol]:[Industry]],2,FALSE),"-")</f>
        <v>-</v>
      </c>
      <c r="D5043" t="s">
        <v>1680</v>
      </c>
      <c r="F5043">
        <v>12.12</v>
      </c>
      <c r="G5043">
        <v>-13.3152806806104</v>
      </c>
      <c r="H5043">
        <v>0.12816024339013499</v>
      </c>
      <c r="I5043">
        <v>-5.33559443798723</v>
      </c>
      <c r="J5043">
        <v>-0.16737130599239999</v>
      </c>
      <c r="K5043">
        <v>11.568308007863701</v>
      </c>
      <c r="N5043">
        <v>1.47738737674033</v>
      </c>
      <c r="O5043">
        <v>5.4455445544554504</v>
      </c>
      <c r="P5043">
        <v>21.1999999999999</v>
      </c>
    </row>
    <row r="5044" spans="1:16" hidden="1" x14ac:dyDescent="0.3">
      <c r="A5044" t="s">
        <v>10317</v>
      </c>
      <c r="B5044" t="s">
        <v>10318</v>
      </c>
      <c r="C5044" t="str">
        <f>IFERROR(VLOOKUP(Table1[[#This Row],[Ticker]],[1]!Table1[[Symbol]:[Industry]],2,FALSE),"-")</f>
        <v>-</v>
      </c>
      <c r="F5044">
        <v>25.91</v>
      </c>
      <c r="G5044">
        <v>-51.476998937085398</v>
      </c>
      <c r="H5044">
        <v>-38.111150484675598</v>
      </c>
      <c r="I5044">
        <v>31.940305861770501</v>
      </c>
      <c r="J5044">
        <v>14.673590268870299</v>
      </c>
      <c r="K5044">
        <v>23.210966461875199</v>
      </c>
      <c r="N5044">
        <v>0.66946137442790199</v>
      </c>
      <c r="O5044">
        <v>45.735237360092597</v>
      </c>
      <c r="P5044">
        <v>66.731016731016695</v>
      </c>
    </row>
    <row r="5045" spans="1:16" hidden="1" x14ac:dyDescent="0.3">
      <c r="A5045" t="s">
        <v>10319</v>
      </c>
      <c r="B5045" t="s">
        <v>10320</v>
      </c>
      <c r="C5045" t="str">
        <f>IFERROR(VLOOKUP(Table1[[#This Row],[Ticker]],[1]!Table1[[Symbol]:[Industry]],2,FALSE),"-")</f>
        <v>-</v>
      </c>
      <c r="F5045">
        <v>5.6</v>
      </c>
      <c r="G5045">
        <v>-43.715280680610398</v>
      </c>
      <c r="H5045">
        <v>-4.2713103538066903</v>
      </c>
      <c r="I5045">
        <v>28.230009713235901</v>
      </c>
      <c r="J5045">
        <v>-13.8629176676375</v>
      </c>
      <c r="K5045">
        <v>5.5706319891128802</v>
      </c>
      <c r="N5045">
        <v>0.58548753016185395</v>
      </c>
      <c r="O5045">
        <v>67.678571428571402</v>
      </c>
      <c r="P5045">
        <v>67.164179104477597</v>
      </c>
    </row>
    <row r="5046" spans="1:16" hidden="1" x14ac:dyDescent="0.3">
      <c r="A5046" t="s">
        <v>10321</v>
      </c>
      <c r="B5046" t="s">
        <v>10322</v>
      </c>
      <c r="C5046" t="str">
        <f>IFERROR(VLOOKUP(Table1[[#This Row],[Ticker]],[1]!Table1[[Symbol]:[Industry]],2,FALSE),"-")</f>
        <v>-</v>
      </c>
      <c r="F5046">
        <v>13.24</v>
      </c>
      <c r="G5046">
        <v>-40.533220414317498</v>
      </c>
      <c r="H5046">
        <v>-15.233549526724801</v>
      </c>
      <c r="I5046">
        <v>35.173942972958599</v>
      </c>
      <c r="J5046">
        <v>-7.3521717763607004</v>
      </c>
      <c r="K5046">
        <v>12.7949864953685</v>
      </c>
      <c r="N5046">
        <v>0.32241247602568002</v>
      </c>
      <c r="O5046">
        <v>27.643504531722002</v>
      </c>
      <c r="P5046">
        <v>132.28070175438501</v>
      </c>
    </row>
    <row r="5047" spans="1:16" hidden="1" x14ac:dyDescent="0.3">
      <c r="A5047" t="s">
        <v>10323</v>
      </c>
      <c r="B5047" t="s">
        <v>10324</v>
      </c>
      <c r="C5047" t="str">
        <f>IFERROR(VLOOKUP(Table1[[#This Row],[Ticker]],[1]!Table1[[Symbol]:[Industry]],2,FALSE),"-")</f>
        <v>-</v>
      </c>
      <c r="D5047" t="s">
        <v>1066</v>
      </c>
      <c r="F5047">
        <v>116.34</v>
      </c>
      <c r="G5047">
        <v>-20.418628569984499</v>
      </c>
      <c r="H5047">
        <v>-0.66429774597386704</v>
      </c>
      <c r="I5047">
        <v>-14.204705197066801</v>
      </c>
      <c r="J5047">
        <v>-3.4150854572154201</v>
      </c>
      <c r="K5047">
        <v>109.730504945153</v>
      </c>
      <c r="N5047">
        <v>0.72608928615074197</v>
      </c>
      <c r="O5047">
        <v>2.18325597386968</v>
      </c>
      <c r="P5047">
        <v>15.0741839762611</v>
      </c>
    </row>
    <row r="5048" spans="1:16" hidden="1" x14ac:dyDescent="0.3">
      <c r="A5048" t="s">
        <v>10325</v>
      </c>
      <c r="B5048" t="s">
        <v>10326</v>
      </c>
      <c r="C5048" t="str">
        <f>IFERROR(VLOOKUP(Table1[[#This Row],[Ticker]],[1]!Table1[[Symbol]:[Industry]],2,FALSE),"-")</f>
        <v>-</v>
      </c>
      <c r="D5048" t="s">
        <v>751</v>
      </c>
      <c r="F5048">
        <v>18.5</v>
      </c>
      <c r="G5048">
        <v>-1.6426828158417499</v>
      </c>
      <c r="H5048">
        <v>-3.12112628629023</v>
      </c>
      <c r="I5048">
        <v>11.1432788014494</v>
      </c>
      <c r="J5048">
        <v>-3.9503422686912502</v>
      </c>
      <c r="K5048">
        <v>18.004909131580099</v>
      </c>
      <c r="N5048">
        <v>0.39578149645181798</v>
      </c>
      <c r="O5048">
        <v>4.3243243243243201</v>
      </c>
      <c r="P5048">
        <v>42.307692307692299</v>
      </c>
    </row>
    <row r="5049" spans="1:16" hidden="1" x14ac:dyDescent="0.3">
      <c r="A5049" t="s">
        <v>10327</v>
      </c>
      <c r="B5049" t="s">
        <v>10328</v>
      </c>
      <c r="C5049" t="str">
        <f>IFERROR(VLOOKUP(Table1[[#This Row],[Ticker]],[1]!Table1[[Symbol]:[Industry]],2,FALSE),"-")</f>
        <v>-</v>
      </c>
      <c r="D5049" t="s">
        <v>751</v>
      </c>
      <c r="F5049">
        <v>113.35</v>
      </c>
      <c r="G5049">
        <v>-1.84926351521957</v>
      </c>
      <c r="H5049">
        <v>5.4236215456414598</v>
      </c>
      <c r="I5049">
        <v>7.7648578052527801</v>
      </c>
      <c r="J5049">
        <v>2.26258299991918</v>
      </c>
      <c r="K5049">
        <v>106.35698074034001</v>
      </c>
      <c r="N5049">
        <v>1.5014236882466601</v>
      </c>
      <c r="O5049">
        <v>2.1526246140273599</v>
      </c>
      <c r="P5049">
        <v>32.883939038686897</v>
      </c>
    </row>
    <row r="5050" spans="1:16" hidden="1" x14ac:dyDescent="0.3">
      <c r="A5050" t="s">
        <v>10329</v>
      </c>
      <c r="B5050" t="s">
        <v>10330</v>
      </c>
      <c r="C5050" t="str">
        <f>IFERROR(VLOOKUP(Table1[[#This Row],[Ticker]],[1]!Table1[[Symbol]:[Industry]],2,FALSE),"-")</f>
        <v>-</v>
      </c>
      <c r="D5050" t="s">
        <v>751</v>
      </c>
      <c r="F5050">
        <v>1032.51</v>
      </c>
      <c r="G5050">
        <v>-30.321764471134099</v>
      </c>
      <c r="H5050">
        <v>-4.3018285242919498</v>
      </c>
      <c r="I5050">
        <v>-16.144895129919298</v>
      </c>
      <c r="J5050">
        <v>-3.0283895291094201</v>
      </c>
      <c r="K5050">
        <v>1026.64598996375</v>
      </c>
      <c r="N5050">
        <v>0.80076133708071595</v>
      </c>
      <c r="O5050">
        <v>18.1296064929153</v>
      </c>
      <c r="P5050">
        <v>8.7688434270544793</v>
      </c>
    </row>
    <row r="5051" spans="1:16" hidden="1" x14ac:dyDescent="0.3">
      <c r="A5051" t="s">
        <v>10331</v>
      </c>
      <c r="B5051" t="s">
        <v>10332</v>
      </c>
      <c r="C5051" t="str">
        <f>IFERROR(VLOOKUP(Table1[[#This Row],[Ticker]],[1]!Table1[[Symbol]:[Industry]],2,FALSE),"-")</f>
        <v>-</v>
      </c>
      <c r="D5051" t="s">
        <v>751</v>
      </c>
      <c r="F5051">
        <v>11.16</v>
      </c>
      <c r="G5051">
        <v>-31.952882860446898</v>
      </c>
      <c r="H5051">
        <v>-6.4112683596160496</v>
      </c>
      <c r="I5051">
        <v>-17.776013519232102</v>
      </c>
      <c r="J5051">
        <v>-1.78251173477261</v>
      </c>
      <c r="K5051">
        <v>11.090334752749399</v>
      </c>
      <c r="N5051">
        <v>0.49043527362856598</v>
      </c>
      <c r="O5051">
        <v>5.9139784946236498</v>
      </c>
      <c r="P5051">
        <v>20.5183585313174</v>
      </c>
    </row>
    <row r="5052" spans="1:16" hidden="1" x14ac:dyDescent="0.3">
      <c r="A5052" t="s">
        <v>10333</v>
      </c>
      <c r="B5052" t="s">
        <v>10334</v>
      </c>
      <c r="C5052" t="str">
        <f>IFERROR(VLOOKUP(Table1[[#This Row],[Ticker]],[1]!Table1[[Symbol]:[Industry]],2,FALSE),"-")</f>
        <v>-</v>
      </c>
      <c r="F5052">
        <v>12.49</v>
      </c>
      <c r="G5052">
        <v>60.028372570163498</v>
      </c>
      <c r="H5052">
        <v>-22.180867534387598</v>
      </c>
      <c r="I5052">
        <v>74.205241911378295</v>
      </c>
      <c r="J5052">
        <v>-11.6101704148903</v>
      </c>
      <c r="K5052">
        <v>12.639819655321199</v>
      </c>
      <c r="N5052">
        <v>0.30846245405655098</v>
      </c>
      <c r="O5052">
        <v>36.829463570856603</v>
      </c>
      <c r="P5052">
        <v>125.045045045045</v>
      </c>
    </row>
    <row r="5053" spans="1:16" hidden="1" x14ac:dyDescent="0.3">
      <c r="A5053" t="s">
        <v>10335</v>
      </c>
      <c r="B5053" t="s">
        <v>10336</v>
      </c>
      <c r="C5053" t="str">
        <f>IFERROR(VLOOKUP(Table1[[#This Row],[Ticker]],[1]!Table1[[Symbol]:[Industry]],2,FALSE),"-")</f>
        <v>-</v>
      </c>
      <c r="D5053" t="s">
        <v>751</v>
      </c>
      <c r="F5053">
        <v>54.43</v>
      </c>
      <c r="G5053">
        <v>-23.776137995965598</v>
      </c>
      <c r="H5053">
        <v>-3.9359412879423399</v>
      </c>
      <c r="I5053">
        <v>-9.5992686547508601</v>
      </c>
      <c r="J5053">
        <v>-2.7086686169632102</v>
      </c>
      <c r="K5053">
        <v>53.7782929308961</v>
      </c>
      <c r="N5053">
        <v>0.65026260166042504</v>
      </c>
      <c r="O5053">
        <v>4.7216608487966099</v>
      </c>
      <c r="P5053">
        <v>19.626373626373599</v>
      </c>
    </row>
    <row r="5054" spans="1:16" hidden="1" x14ac:dyDescent="0.3">
      <c r="A5054" t="s">
        <v>10337</v>
      </c>
      <c r="B5054" t="s">
        <v>10338</v>
      </c>
      <c r="C5054" t="str">
        <f>IFERROR(VLOOKUP(Table1[[#This Row],[Ticker]],[1]!Table1[[Symbol]:[Industry]],2,FALSE),"-")</f>
        <v>-</v>
      </c>
      <c r="D5054" t="s">
        <v>545</v>
      </c>
      <c r="F5054">
        <v>2.1</v>
      </c>
      <c r="G5054">
        <v>-33.3152806806104</v>
      </c>
      <c r="H5054">
        <v>-4.8197564232765302</v>
      </c>
      <c r="I5054">
        <v>-19.138411339395599</v>
      </c>
      <c r="J5054">
        <v>-3.1486319533518499</v>
      </c>
      <c r="K5054">
        <v>2.1</v>
      </c>
      <c r="O5054">
        <v>0</v>
      </c>
      <c r="P5054">
        <v>0</v>
      </c>
    </row>
    <row r="5055" spans="1:16" hidden="1" x14ac:dyDescent="0.3">
      <c r="A5055" t="s">
        <v>10339</v>
      </c>
      <c r="B5055" t="s">
        <v>10340</v>
      </c>
      <c r="C5055" t="str">
        <f>IFERROR(VLOOKUP(Table1[[#This Row],[Ticker]],[1]!Table1[[Symbol]:[Industry]],2,FALSE),"-")</f>
        <v>-</v>
      </c>
      <c r="D5055" t="s">
        <v>143</v>
      </c>
    </row>
    <row r="5056" spans="1:16" hidden="1" x14ac:dyDescent="0.3">
      <c r="A5056" t="s">
        <v>10341</v>
      </c>
      <c r="B5056" t="s">
        <v>10342</v>
      </c>
      <c r="C5056" t="str">
        <f>IFERROR(VLOOKUP(Table1[[#This Row],[Ticker]],[1]!Table1[[Symbol]:[Industry]],2,FALSE),"-")</f>
        <v>-</v>
      </c>
      <c r="D5056" t="s">
        <v>1361</v>
      </c>
      <c r="F5056">
        <v>999.99</v>
      </c>
      <c r="G5056">
        <v>-33.3152806806104</v>
      </c>
      <c r="H5056">
        <v>-4.8187564132764296</v>
      </c>
      <c r="I5056">
        <v>-19.138411339395599</v>
      </c>
      <c r="J5056">
        <v>-3.1486319533518499</v>
      </c>
      <c r="K5056">
        <v>999.99568486156295</v>
      </c>
      <c r="N5056">
        <v>1.44094373798737</v>
      </c>
      <c r="O5056">
        <v>3.0010300103000902</v>
      </c>
      <c r="P5056">
        <v>11.116173120728901</v>
      </c>
    </row>
    <row r="5057" spans="1:16" hidden="1" x14ac:dyDescent="0.3">
      <c r="A5057" t="s">
        <v>10343</v>
      </c>
      <c r="B5057" t="s">
        <v>10344</v>
      </c>
      <c r="C5057" t="str">
        <f>IFERROR(VLOOKUP(Table1[[#This Row],[Ticker]],[1]!Table1[[Symbol]:[Industry]],2,FALSE),"-")</f>
        <v>-</v>
      </c>
      <c r="D5057" t="s">
        <v>751</v>
      </c>
      <c r="F5057">
        <v>11.21</v>
      </c>
      <c r="G5057">
        <v>-22.763012436034401</v>
      </c>
      <c r="H5057">
        <v>-0.812300691682874</v>
      </c>
      <c r="I5057">
        <v>-8.5861430948197306</v>
      </c>
      <c r="J5057">
        <v>-1.6017711708222799</v>
      </c>
      <c r="K5057">
        <v>10.7315068245346</v>
      </c>
      <c r="N5057">
        <v>1.2249505674252901</v>
      </c>
      <c r="O5057">
        <v>6.9580731489741199</v>
      </c>
      <c r="P5057">
        <v>12.1</v>
      </c>
    </row>
    <row r="5058" spans="1:16" hidden="1" x14ac:dyDescent="0.3">
      <c r="A5058" t="s">
        <v>10345</v>
      </c>
      <c r="B5058" t="s">
        <v>10346</v>
      </c>
      <c r="C5058" t="str">
        <f>IFERROR(VLOOKUP(Table1[[#This Row],[Ticker]],[1]!Table1[[Symbol]:[Industry]],2,FALSE),"-")</f>
        <v>-</v>
      </c>
      <c r="D5058" t="s">
        <v>751</v>
      </c>
      <c r="F5058">
        <v>11.05</v>
      </c>
      <c r="G5058">
        <v>-24.448285606718699</v>
      </c>
      <c r="H5058">
        <v>-1.0199417800883901</v>
      </c>
      <c r="I5058">
        <v>-10.271416265504</v>
      </c>
      <c r="J5058">
        <v>-1.69935659103301</v>
      </c>
      <c r="K5058">
        <v>10.718960955343</v>
      </c>
      <c r="N5058">
        <v>1.1935815792504401</v>
      </c>
      <c r="O5058">
        <v>8.4162895927601706</v>
      </c>
      <c r="P5058">
        <v>21.295279912184402</v>
      </c>
    </row>
    <row r="5059" spans="1:16" hidden="1" x14ac:dyDescent="0.3">
      <c r="A5059" t="s">
        <v>10347</v>
      </c>
      <c r="B5059" t="s">
        <v>10348</v>
      </c>
      <c r="C5059" t="str">
        <f>IFERROR(VLOOKUP(Table1[[#This Row],[Ticker]],[1]!Table1[[Symbol]:[Industry]],2,FALSE),"-")</f>
        <v>-</v>
      </c>
      <c r="D5059" t="s">
        <v>751</v>
      </c>
      <c r="F5059">
        <v>54.16</v>
      </c>
      <c r="G5059">
        <v>-27.843031410892799</v>
      </c>
      <c r="H5059">
        <v>2.6440966443279899</v>
      </c>
      <c r="I5059">
        <v>-13.666162069678</v>
      </c>
      <c r="J5059">
        <v>0.68372598510387905</v>
      </c>
      <c r="K5059">
        <v>52.014623919026697</v>
      </c>
      <c r="N5059">
        <v>3.2479877562828401</v>
      </c>
      <c r="O5059">
        <v>1.5509601181683901</v>
      </c>
      <c r="P5059">
        <v>9.4141414141413993</v>
      </c>
    </row>
    <row r="5060" spans="1:16" hidden="1" x14ac:dyDescent="0.3">
      <c r="A5060" t="s">
        <v>10349</v>
      </c>
      <c r="B5060" t="s">
        <v>10350</v>
      </c>
      <c r="C5060" t="str">
        <f>IFERROR(VLOOKUP(Table1[[#This Row],[Ticker]],[1]!Table1[[Symbol]:[Industry]],2,FALSE),"-")</f>
        <v>-</v>
      </c>
      <c r="F5060">
        <v>462.35</v>
      </c>
      <c r="G5060">
        <v>82.887665309569599</v>
      </c>
      <c r="H5060">
        <v>8.6046314197159397</v>
      </c>
      <c r="I5060">
        <v>97.064534650784296</v>
      </c>
      <c r="J5060">
        <v>2.29634631249119</v>
      </c>
      <c r="K5060">
        <v>378.80893798775401</v>
      </c>
      <c r="O5060">
        <v>3.60116794636098</v>
      </c>
      <c r="P5060">
        <v>131.17500000000001</v>
      </c>
    </row>
    <row r="5061" spans="1:16" hidden="1" x14ac:dyDescent="0.3">
      <c r="A5061" t="s">
        <v>10351</v>
      </c>
      <c r="B5061" t="s">
        <v>10352</v>
      </c>
      <c r="C5061" t="str">
        <f>IFERROR(VLOOKUP(Table1[[#This Row],[Ticker]],[1]!Table1[[Symbol]:[Industry]],2,FALSE),"-")</f>
        <v>-</v>
      </c>
      <c r="D5061" t="s">
        <v>1066</v>
      </c>
      <c r="F5061">
        <v>101.35</v>
      </c>
      <c r="G5061">
        <v>-32.167576089792</v>
      </c>
      <c r="H5061">
        <v>-4.8197564232765302</v>
      </c>
      <c r="I5061">
        <v>-17.990706748577299</v>
      </c>
      <c r="O5061">
        <v>0.64134188455846597</v>
      </c>
      <c r="P5061">
        <v>1.1477045908183401</v>
      </c>
    </row>
    <row r="5062" spans="1:16" hidden="1" x14ac:dyDescent="0.3">
      <c r="A5062" t="s">
        <v>10353</v>
      </c>
      <c r="B5062" t="s">
        <v>10354</v>
      </c>
      <c r="C5062" t="str">
        <f>IFERROR(VLOOKUP(Table1[[#This Row],[Ticker]],[1]!Table1[[Symbol]:[Industry]],2,FALSE),"-")</f>
        <v>-</v>
      </c>
      <c r="D5062" t="s">
        <v>751</v>
      </c>
      <c r="F5062">
        <v>90.91</v>
      </c>
      <c r="G5062">
        <v>-34.014352226213902</v>
      </c>
      <c r="H5062">
        <v>1.8390113492353</v>
      </c>
      <c r="I5062">
        <v>-19.837482884999101</v>
      </c>
      <c r="J5062">
        <v>0.63278377180378698</v>
      </c>
      <c r="K5062">
        <v>85.827065080005696</v>
      </c>
      <c r="O5062">
        <v>2.6069739302607</v>
      </c>
      <c r="P5062">
        <v>14.974073605665801</v>
      </c>
    </row>
    <row r="5063" spans="1:16" hidden="1" x14ac:dyDescent="0.3">
      <c r="A5063" t="s">
        <v>10355</v>
      </c>
      <c r="B5063" t="s">
        <v>10356</v>
      </c>
      <c r="C5063" t="str">
        <f>IFERROR(VLOOKUP(Table1[[#This Row],[Ticker]],[1]!Table1[[Symbol]:[Industry]],2,FALSE),"-")</f>
        <v>-</v>
      </c>
      <c r="D5063" t="s">
        <v>1361</v>
      </c>
      <c r="F5063">
        <v>1014.42</v>
      </c>
      <c r="G5063">
        <v>-31.884438073297201</v>
      </c>
      <c r="H5063">
        <v>-4.3055080779870103</v>
      </c>
      <c r="I5063">
        <v>-17.7075687320824</v>
      </c>
      <c r="J5063">
        <v>-3.03019882365771</v>
      </c>
      <c r="K5063">
        <v>1008.61984623633</v>
      </c>
      <c r="O5063">
        <v>9.8578498057833009E-4</v>
      </c>
      <c r="P5063">
        <v>1.44199999999998</v>
      </c>
    </row>
    <row r="5064" spans="1:16" hidden="1" x14ac:dyDescent="0.3">
      <c r="A5064" t="s">
        <v>10357</v>
      </c>
      <c r="B5064" t="s">
        <v>10358</v>
      </c>
      <c r="C5064" t="str">
        <f>IFERROR(VLOOKUP(Table1[[#This Row],[Ticker]],[1]!Table1[[Symbol]:[Industry]],2,FALSE),"-")</f>
        <v>-</v>
      </c>
      <c r="D5064" t="s">
        <v>751</v>
      </c>
      <c r="F5064">
        <v>103.6</v>
      </c>
      <c r="G5064">
        <v>-40.633226645899398</v>
      </c>
      <c r="H5064">
        <v>-3.6058552974811402</v>
      </c>
      <c r="I5064">
        <v>-26.456357304684602</v>
      </c>
      <c r="J5064">
        <v>-2.70172628930833</v>
      </c>
      <c r="K5064">
        <v>102.055026218872</v>
      </c>
      <c r="O5064">
        <v>15.830115830115799</v>
      </c>
      <c r="P5064">
        <v>3.9534417017860601</v>
      </c>
    </row>
    <row r="5065" spans="1:16" hidden="1" x14ac:dyDescent="0.3">
      <c r="A5065" t="s">
        <v>10359</v>
      </c>
      <c r="B5065" t="s">
        <v>10360</v>
      </c>
      <c r="C5065" t="str">
        <f>IFERROR(VLOOKUP(Table1[[#This Row],[Ticker]],[1]!Table1[[Symbol]:[Industry]],2,FALSE),"-")</f>
        <v>-</v>
      </c>
      <c r="D5065" t="s">
        <v>751</v>
      </c>
      <c r="F5065">
        <v>35.130000000000003</v>
      </c>
      <c r="G5065">
        <v>-27.053937667906201</v>
      </c>
      <c r="H5065">
        <v>-0.96104463936438</v>
      </c>
      <c r="I5065">
        <v>-12.877068326691401</v>
      </c>
      <c r="J5065">
        <v>-8.5303529198688499E-2</v>
      </c>
      <c r="K5065">
        <v>33.390599999999999</v>
      </c>
      <c r="O5065">
        <v>0.19925989183033899</v>
      </c>
      <c r="P5065">
        <v>13.322580645161199</v>
      </c>
    </row>
    <row r="5066" spans="1:16" hidden="1" x14ac:dyDescent="0.3">
      <c r="A5066" t="s">
        <v>10361</v>
      </c>
      <c r="B5066" t="s">
        <v>10362</v>
      </c>
      <c r="C5066" t="str">
        <f>IFERROR(VLOOKUP(Table1[[#This Row],[Ticker]],[1]!Table1[[Symbol]:[Industry]],2,FALSE),"-")</f>
        <v>-</v>
      </c>
      <c r="F5066">
        <v>1116.9000000000001</v>
      </c>
      <c r="G5066">
        <v>-18.761434526764202</v>
      </c>
      <c r="H5066">
        <v>28.9914741621476</v>
      </c>
      <c r="I5066">
        <v>-4.5845651855494998</v>
      </c>
      <c r="J5066">
        <v>13.7493953924366</v>
      </c>
      <c r="O5066">
        <v>7.4223296624585702</v>
      </c>
      <c r="P5066">
        <v>37.8888888888889</v>
      </c>
    </row>
    <row r="5067" spans="1:16" hidden="1" x14ac:dyDescent="0.3">
      <c r="A5067" t="s">
        <v>10363</v>
      </c>
      <c r="B5067" t="s">
        <v>10364</v>
      </c>
      <c r="C5067" t="str">
        <f>IFERROR(VLOOKUP(Table1[[#This Row],[Ticker]],[1]!Table1[[Symbol]:[Industry]],2,FALSE),"-")</f>
        <v>-</v>
      </c>
      <c r="D5067" t="s">
        <v>751</v>
      </c>
      <c r="F5067">
        <v>33.61</v>
      </c>
      <c r="G5067">
        <v>-29.1305317655453</v>
      </c>
      <c r="H5067">
        <v>1.28663325251824</v>
      </c>
      <c r="I5067">
        <v>-14.953662424330499</v>
      </c>
      <c r="J5067">
        <v>-0.217334243428185</v>
      </c>
      <c r="O5067">
        <v>1.0116036893781799</v>
      </c>
      <c r="P5067">
        <v>12.033333333333299</v>
      </c>
    </row>
    <row r="5068" spans="1:16" hidden="1" x14ac:dyDescent="0.3">
      <c r="A5068" t="s">
        <v>10365</v>
      </c>
      <c r="B5068" t="s">
        <v>10366</v>
      </c>
      <c r="C5068" t="str">
        <f>IFERROR(VLOOKUP(Table1[[#This Row],[Ticker]],[1]!Table1[[Symbol]:[Industry]],2,FALSE),"-")</f>
        <v>-</v>
      </c>
      <c r="D5068" t="s">
        <v>751</v>
      </c>
      <c r="F5068">
        <v>12.92</v>
      </c>
      <c r="G5068">
        <v>-32.140652646154599</v>
      </c>
      <c r="H5068">
        <v>-8.0528391300434592</v>
      </c>
      <c r="I5068">
        <v>-17.963783304939898</v>
      </c>
      <c r="J5068">
        <v>-1.8100492761864899</v>
      </c>
      <c r="O5068">
        <v>8.3591331269349904</v>
      </c>
      <c r="P5068">
        <v>5.9016393442623096</v>
      </c>
    </row>
    <row r="5069" spans="1:16" hidden="1" x14ac:dyDescent="0.3">
      <c r="A5069" t="s">
        <v>10367</v>
      </c>
      <c r="B5069" t="s">
        <v>10368</v>
      </c>
      <c r="C5069" t="str">
        <f>IFERROR(VLOOKUP(Table1[[#This Row],[Ticker]],[1]!Table1[[Symbol]:[Industry]],2,FALSE),"-")</f>
        <v>-</v>
      </c>
      <c r="D5069" t="s">
        <v>751</v>
      </c>
      <c r="F5069">
        <v>35.299999999999997</v>
      </c>
      <c r="G5069">
        <v>-25.824415881584802</v>
      </c>
      <c r="H5069">
        <v>-1.2177487468667101</v>
      </c>
      <c r="I5069">
        <v>-11.647546540370101</v>
      </c>
      <c r="J5069">
        <v>0.300660499478341</v>
      </c>
      <c r="O5069">
        <v>1.9830028328611899</v>
      </c>
      <c r="P5069">
        <v>10.071718116619801</v>
      </c>
    </row>
    <row r="5070" spans="1:16" hidden="1" x14ac:dyDescent="0.3">
      <c r="A5070" t="s">
        <v>5141</v>
      </c>
      <c r="B5070" t="s">
        <v>10369</v>
      </c>
      <c r="C5070" t="str">
        <f>IFERROR(VLOOKUP(Table1[[#This Row],[Ticker]],[1]!Table1[[Symbol]:[Industry]],2,FALSE),"-")</f>
        <v>-</v>
      </c>
      <c r="D5070" t="s">
        <v>1517</v>
      </c>
      <c r="F5070">
        <v>80.3</v>
      </c>
      <c r="G5070">
        <v>-22.173412168499699</v>
      </c>
      <c r="H5070">
        <v>-3.52609536247446</v>
      </c>
      <c r="I5070">
        <v>-7.9965428272849399</v>
      </c>
      <c r="J5070">
        <v>3.8185811614022298</v>
      </c>
      <c r="O5070">
        <v>0.87173100871731302</v>
      </c>
      <c r="P5070">
        <v>14.714285714285699</v>
      </c>
    </row>
    <row r="5071" spans="1:16" hidden="1" x14ac:dyDescent="0.3">
      <c r="A5071" t="s">
        <v>10370</v>
      </c>
      <c r="B5071" t="s">
        <v>10371</v>
      </c>
      <c r="C5071" t="str">
        <f>IFERROR(VLOOKUP(Table1[[#This Row],[Ticker]],[1]!Table1[[Symbol]:[Industry]],2,FALSE),"-")</f>
        <v>-</v>
      </c>
      <c r="D5071" t="s">
        <v>751</v>
      </c>
      <c r="F5071">
        <v>102.05</v>
      </c>
      <c r="G5071">
        <v>-31.326473964640002</v>
      </c>
      <c r="H5071">
        <v>-3.89594595342454</v>
      </c>
      <c r="I5071">
        <v>-17.149604623425201</v>
      </c>
      <c r="J5071">
        <v>-2.6540721116110002</v>
      </c>
      <c r="O5071">
        <v>17.354238118569299</v>
      </c>
      <c r="P5071">
        <v>2.2545090180360701</v>
      </c>
    </row>
    <row r="5072" spans="1:16" hidden="1" x14ac:dyDescent="0.3">
      <c r="A5072" t="s">
        <v>10372</v>
      </c>
      <c r="B5072" t="s">
        <v>10373</v>
      </c>
      <c r="C5072" t="str">
        <f>IFERROR(VLOOKUP(Table1[[#This Row],[Ticker]],[1]!Table1[[Symbol]:[Industry]],2,FALSE),"-")</f>
        <v>-</v>
      </c>
      <c r="D5072" t="s">
        <v>751</v>
      </c>
      <c r="F5072">
        <v>9.99</v>
      </c>
      <c r="G5072">
        <v>-24.7283241588712</v>
      </c>
      <c r="H5072">
        <v>2.4920715337127</v>
      </c>
      <c r="I5072">
        <v>-10.5514548176565</v>
      </c>
      <c r="J5072">
        <v>3.0215808126055901</v>
      </c>
      <c r="O5072">
        <v>6.8068068068067999</v>
      </c>
      <c r="P5072">
        <v>20.361445783132499</v>
      </c>
    </row>
    <row r="5073" spans="1:16" hidden="1" x14ac:dyDescent="0.3">
      <c r="A5073" t="s">
        <v>10374</v>
      </c>
      <c r="B5073" t="s">
        <v>10375</v>
      </c>
      <c r="C5073" t="str">
        <f>IFERROR(VLOOKUP(Table1[[#This Row],[Ticker]],[1]!Table1[[Symbol]:[Industry]],2,FALSE),"-")</f>
        <v>-</v>
      </c>
      <c r="F5073">
        <v>25.14</v>
      </c>
      <c r="G5073">
        <v>-16.656347965993199</v>
      </c>
      <c r="H5073">
        <v>38.284624323072798</v>
      </c>
      <c r="I5073">
        <v>-2.4794786247784999</v>
      </c>
      <c r="J5073">
        <v>11.2482552061812</v>
      </c>
      <c r="O5073">
        <v>5.2505966587112098</v>
      </c>
      <c r="P5073">
        <v>44.151376146788898</v>
      </c>
    </row>
    <row r="5074" spans="1:16" hidden="1" x14ac:dyDescent="0.3">
      <c r="A5074" t="s">
        <v>10376</v>
      </c>
      <c r="B5074" t="s">
        <v>10377</v>
      </c>
      <c r="C5074" t="str">
        <f>IFERROR(VLOOKUP(Table1[[#This Row],[Ticker]],[1]!Table1[[Symbol]:[Industry]],2,FALSE),"-")</f>
        <v>-</v>
      </c>
      <c r="D5074" t="s">
        <v>751</v>
      </c>
      <c r="F5074">
        <v>73.41</v>
      </c>
      <c r="G5074">
        <v>-38.0271186868409</v>
      </c>
      <c r="H5074">
        <v>-9.1681468697978303</v>
      </c>
      <c r="I5074">
        <v>-23.850249345626199</v>
      </c>
      <c r="J5074">
        <v>-2.6165719260667202</v>
      </c>
      <c r="O5074">
        <v>8.9769786132679599</v>
      </c>
      <c r="P5074">
        <v>5.6107034958998403</v>
      </c>
    </row>
    <row r="5075" spans="1:16" hidden="1" x14ac:dyDescent="0.3">
      <c r="A5075" t="s">
        <v>10378</v>
      </c>
      <c r="B5075" t="s">
        <v>10379</v>
      </c>
      <c r="C5075" t="str">
        <f>IFERROR(VLOOKUP(Table1[[#This Row],[Ticker]],[1]!Table1[[Symbol]:[Industry]],2,FALSE),"-")</f>
        <v>-</v>
      </c>
      <c r="D5075" t="s">
        <v>751</v>
      </c>
      <c r="F5075">
        <v>17.02</v>
      </c>
      <c r="G5075">
        <v>-31.399113015939701</v>
      </c>
      <c r="H5075">
        <v>-2.9012911954587799</v>
      </c>
      <c r="I5075">
        <v>-17.222243674725</v>
      </c>
      <c r="J5075">
        <v>-2.1985131885062401</v>
      </c>
      <c r="O5075">
        <v>1.76263219741481</v>
      </c>
      <c r="P5075">
        <v>4.09785932721711</v>
      </c>
    </row>
    <row r="5076" spans="1:16" hidden="1" x14ac:dyDescent="0.3">
      <c r="A5076" t="s">
        <v>10380</v>
      </c>
      <c r="B5076" t="s">
        <v>10381</v>
      </c>
      <c r="C5076" t="str">
        <f>IFERROR(VLOOKUP(Table1[[#This Row],[Ticker]],[1]!Table1[[Symbol]:[Industry]],2,FALSE),"-")</f>
        <v>-</v>
      </c>
      <c r="D5076" t="s">
        <v>751</v>
      </c>
      <c r="F5076">
        <v>100.42</v>
      </c>
      <c r="G5076">
        <v>-29.778833624212801</v>
      </c>
      <c r="H5076">
        <v>0.43312186619714899</v>
      </c>
      <c r="I5076">
        <v>-15.601964282998001</v>
      </c>
      <c r="J5076">
        <v>0.62151094722583</v>
      </c>
      <c r="O5076">
        <v>1.96176060545707</v>
      </c>
      <c r="P5076">
        <v>4.4844449068775303</v>
      </c>
    </row>
    <row r="5077" spans="1:16" hidden="1" x14ac:dyDescent="0.3">
      <c r="A5077" t="s">
        <v>10382</v>
      </c>
      <c r="B5077" t="s">
        <v>10383</v>
      </c>
      <c r="C5077" t="str">
        <f>IFERROR(VLOOKUP(Table1[[#This Row],[Ticker]],[1]!Table1[[Symbol]:[Industry]],2,FALSE),"-")</f>
        <v>-</v>
      </c>
      <c r="F5077">
        <v>54.83</v>
      </c>
      <c r="G5077">
        <v>-28.3774816375482</v>
      </c>
      <c r="H5077">
        <v>-2.47893245323908</v>
      </c>
      <c r="I5077">
        <v>-14.2006122963334</v>
      </c>
      <c r="J5077">
        <v>-0.80780798331439796</v>
      </c>
      <c r="O5077">
        <v>0.911909538573763</v>
      </c>
      <c r="P5077">
        <v>6.4660194174757297</v>
      </c>
    </row>
    <row r="5078" spans="1:16" hidden="1" x14ac:dyDescent="0.3">
      <c r="A5078" t="s">
        <v>10384</v>
      </c>
      <c r="B5078" t="s">
        <v>10385</v>
      </c>
      <c r="C5078" t="str">
        <f>IFERROR(VLOOKUP(Table1[[#This Row],[Ticker]],[1]!Table1[[Symbol]:[Industry]],2,FALSE),"-")</f>
        <v>-</v>
      </c>
      <c r="F5078">
        <v>4.8499999999999996</v>
      </c>
      <c r="G5078">
        <v>-55.5909217062514</v>
      </c>
      <c r="H5078">
        <v>-23.0889871925073</v>
      </c>
      <c r="I5078">
        <v>-41.414052365036703</v>
      </c>
      <c r="J5078">
        <v>-21.417862722582601</v>
      </c>
      <c r="O5078">
        <v>28.659793814432899</v>
      </c>
      <c r="P5078">
        <v>0</v>
      </c>
    </row>
    <row r="5079" spans="1:16" hidden="1" x14ac:dyDescent="0.3">
      <c r="A5079" t="s">
        <v>10386</v>
      </c>
      <c r="B5079" t="s">
        <v>10387</v>
      </c>
      <c r="C5079" t="str">
        <f>IFERROR(VLOOKUP(Table1[[#This Row],[Ticker]],[1]!Table1[[Symbol]:[Industry]],2,FALSE),"-")</f>
        <v>-</v>
      </c>
    </row>
    <row r="5080" spans="1:16" hidden="1" x14ac:dyDescent="0.3">
      <c r="A5080" t="s">
        <v>10388</v>
      </c>
      <c r="B5080" t="s">
        <v>10389</v>
      </c>
      <c r="C5080" t="str">
        <f>IFERROR(VLOOKUP(Table1[[#This Row],[Ticker]],[1]!Table1[[Symbol]:[Industry]],2,FALSE),"-")</f>
        <v>-</v>
      </c>
      <c r="D5080" t="s">
        <v>1361</v>
      </c>
    </row>
    <row r="5081" spans="1:16" hidden="1" x14ac:dyDescent="0.3">
      <c r="A5081" t="s">
        <v>10390</v>
      </c>
      <c r="B5081" t="s">
        <v>10391</v>
      </c>
      <c r="C5081" t="str">
        <f>IFERROR(VLOOKUP(Table1[[#This Row],[Ticker]],[1]!Table1[[Symbol]:[Industry]],2,FALSE),"-")</f>
        <v>-</v>
      </c>
    </row>
    <row r="5082" spans="1:16" hidden="1" x14ac:dyDescent="0.3">
      <c r="A5082" t="s">
        <v>10392</v>
      </c>
      <c r="B5082" t="s">
        <v>10393</v>
      </c>
      <c r="C5082" t="str">
        <f>IFERROR(VLOOKUP(Table1[[#This Row],[Ticker]],[1]!Table1[[Symbol]:[Industry]],2,FALSE),"-")</f>
        <v>-</v>
      </c>
    </row>
    <row r="5083" spans="1:16" hidden="1" x14ac:dyDescent="0.3">
      <c r="A5083" t="s">
        <v>10394</v>
      </c>
      <c r="B5083" t="s">
        <v>10395</v>
      </c>
      <c r="C5083" t="str">
        <f>IFERROR(VLOOKUP(Table1[[#This Row],[Ticker]],[1]!Table1[[Symbol]:[Industry]],2,FALSE),"-")</f>
        <v>-</v>
      </c>
    </row>
    <row r="5084" spans="1:16" hidden="1" x14ac:dyDescent="0.3">
      <c r="A5084" t="s">
        <v>10396</v>
      </c>
      <c r="B5084" t="s">
        <v>10397</v>
      </c>
      <c r="C5084" t="str">
        <f>IFERROR(VLOOKUP(Table1[[#This Row],[Ticker]],[1]!Table1[[Symbol]:[Industry]],2,FALSE),"-")</f>
        <v>-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Price_Filter_26_09_2024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2024-09-27T06:07:56Z</dcterms:created>
  <dcterms:modified xsi:type="dcterms:W3CDTF">2024-11-22T13:39:20Z</dcterms:modified>
</cp:coreProperties>
</file>